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ae\Documents\TrimagicSquare2026_Order32\"/>
    </mc:Choice>
  </mc:AlternateContent>
  <xr:revisionPtr revIDLastSave="0" documentId="13_ncr:1_{0A37A404-60C8-4A9B-B0B1-35FA785BCDF1}" xr6:coauthVersionLast="47" xr6:coauthVersionMax="47" xr10:uidLastSave="{00000000-0000-0000-0000-000000000000}"/>
  <bookViews>
    <workbookView xWindow="-120" yWindow="-120" windowWidth="29040" windowHeight="15720" tabRatio="894" xr2:uid="{00000000-000D-0000-FFFF-FFFF00000000}"/>
  </bookViews>
  <sheets>
    <sheet name="TrimagicSquare 32A" sheetId="57" r:id="rId1"/>
    <sheet name="TrimagicSquare 32B" sheetId="72" r:id="rId2"/>
    <sheet name="TrimagicSquare 32C" sheetId="73" r:id="rId3"/>
    <sheet name="TrimagicSquare 32D" sheetId="74" r:id="rId4"/>
    <sheet name="TrimagicSquare 32E" sheetId="76" r:id="rId5"/>
    <sheet name="TrimagicSquare 32F" sheetId="77" r:id="rId6"/>
    <sheet name="TrimagicSquare 32G" sheetId="66" r:id="rId7"/>
    <sheet name="TrimagicSquare 32H" sheetId="48" r:id="rId8"/>
    <sheet name="TrimagicSquare 32I" sheetId="51" r:id="rId9"/>
    <sheet name="TrimagicSquare 32J" sheetId="69" r:id="rId10"/>
    <sheet name="TrimagicSquare 32K" sheetId="75" r:id="rId11"/>
  </sheets>
  <definedNames>
    <definedName name="a">#REF!</definedName>
    <definedName name="n">#REF!</definedName>
    <definedName name="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301" i="73" l="1"/>
  <c r="AJ215" i="73"/>
  <c r="AJ129" i="73"/>
  <c r="AG692" i="73"/>
  <c r="AF692" i="73"/>
  <c r="AE692" i="73"/>
  <c r="AD692" i="73"/>
  <c r="AC692" i="73"/>
  <c r="AB692" i="73"/>
  <c r="AA692" i="73"/>
  <c r="Z692" i="73"/>
  <c r="Y692" i="73"/>
  <c r="X692" i="73"/>
  <c r="W692" i="73"/>
  <c r="V692" i="73"/>
  <c r="U692" i="73"/>
  <c r="T692" i="73"/>
  <c r="S692" i="73"/>
  <c r="R692" i="73"/>
  <c r="Q692" i="73"/>
  <c r="P692" i="73"/>
  <c r="O692" i="73"/>
  <c r="N692" i="73"/>
  <c r="M692" i="73"/>
  <c r="L692" i="73"/>
  <c r="K692" i="73"/>
  <c r="J692" i="73"/>
  <c r="I692" i="73"/>
  <c r="H692" i="73"/>
  <c r="G692" i="73"/>
  <c r="F692" i="73"/>
  <c r="E692" i="73"/>
  <c r="D692" i="73"/>
  <c r="C692" i="73"/>
  <c r="B692" i="73"/>
  <c r="AG691" i="73"/>
  <c r="AF691" i="73"/>
  <c r="AE691" i="73"/>
  <c r="AD691" i="73"/>
  <c r="AC691" i="73"/>
  <c r="AB691" i="73"/>
  <c r="AA691" i="73"/>
  <c r="Z691" i="73"/>
  <c r="Y691" i="73"/>
  <c r="X691" i="73"/>
  <c r="W691" i="73"/>
  <c r="V691" i="73"/>
  <c r="U691" i="73"/>
  <c r="T691" i="73"/>
  <c r="S691" i="73"/>
  <c r="R691" i="73"/>
  <c r="Q691" i="73"/>
  <c r="P691" i="73"/>
  <c r="O691" i="73"/>
  <c r="N691" i="73"/>
  <c r="M691" i="73"/>
  <c r="L691" i="73"/>
  <c r="K691" i="73"/>
  <c r="J691" i="73"/>
  <c r="I691" i="73"/>
  <c r="H691" i="73"/>
  <c r="G691" i="73"/>
  <c r="F691" i="73"/>
  <c r="E691" i="73"/>
  <c r="D691" i="73"/>
  <c r="C691" i="73"/>
  <c r="B691" i="73"/>
  <c r="AG690" i="73"/>
  <c r="AF690" i="73"/>
  <c r="AE690" i="73"/>
  <c r="AD690" i="73"/>
  <c r="AC690" i="73"/>
  <c r="AB690" i="73"/>
  <c r="AA690" i="73"/>
  <c r="Z690" i="73"/>
  <c r="Y690" i="73"/>
  <c r="X690" i="73"/>
  <c r="W690" i="73"/>
  <c r="V690" i="73"/>
  <c r="U690" i="73"/>
  <c r="T690" i="73"/>
  <c r="S690" i="73"/>
  <c r="R690" i="73"/>
  <c r="Q690" i="73"/>
  <c r="P690" i="73"/>
  <c r="O690" i="73"/>
  <c r="N690" i="73"/>
  <c r="M690" i="73"/>
  <c r="L690" i="73"/>
  <c r="K690" i="73"/>
  <c r="J690" i="73"/>
  <c r="I690" i="73"/>
  <c r="H690" i="73"/>
  <c r="G690" i="73"/>
  <c r="F690" i="73"/>
  <c r="E690" i="73"/>
  <c r="D690" i="73"/>
  <c r="C690" i="73"/>
  <c r="B690" i="73"/>
  <c r="AG689" i="73"/>
  <c r="AF689" i="73"/>
  <c r="AE689" i="73"/>
  <c r="AD689" i="73"/>
  <c r="AC689" i="73"/>
  <c r="AB689" i="73"/>
  <c r="AA689" i="73"/>
  <c r="Z689" i="73"/>
  <c r="Y689" i="73"/>
  <c r="X689" i="73"/>
  <c r="W689" i="73"/>
  <c r="V689" i="73"/>
  <c r="U689" i="73"/>
  <c r="T689" i="73"/>
  <c r="S689" i="73"/>
  <c r="R689" i="73"/>
  <c r="Q689" i="73"/>
  <c r="P689" i="73"/>
  <c r="O689" i="73"/>
  <c r="N689" i="73"/>
  <c r="M689" i="73"/>
  <c r="L689" i="73"/>
  <c r="K689" i="73"/>
  <c r="J689" i="73"/>
  <c r="I689" i="73"/>
  <c r="H689" i="73"/>
  <c r="G689" i="73"/>
  <c r="F689" i="73"/>
  <c r="E689" i="73"/>
  <c r="D689" i="73"/>
  <c r="C689" i="73"/>
  <c r="B689" i="73"/>
  <c r="AG687" i="73"/>
  <c r="AF687" i="73"/>
  <c r="AE687" i="73"/>
  <c r="AD687" i="73"/>
  <c r="AC687" i="73"/>
  <c r="AB687" i="73"/>
  <c r="AA687" i="73"/>
  <c r="Z687" i="73"/>
  <c r="Y687" i="73"/>
  <c r="X687" i="73"/>
  <c r="W687" i="73"/>
  <c r="V687" i="73"/>
  <c r="U687" i="73"/>
  <c r="T687" i="73"/>
  <c r="S687" i="73"/>
  <c r="R687" i="73"/>
  <c r="Q687" i="73"/>
  <c r="P687" i="73"/>
  <c r="O687" i="73"/>
  <c r="N687" i="73"/>
  <c r="M687" i="73"/>
  <c r="L687" i="73"/>
  <c r="K687" i="73"/>
  <c r="J687" i="73"/>
  <c r="I687" i="73"/>
  <c r="H687" i="73"/>
  <c r="G687" i="73"/>
  <c r="F687" i="73"/>
  <c r="E687" i="73"/>
  <c r="D687" i="73"/>
  <c r="C687" i="73"/>
  <c r="B687" i="73"/>
  <c r="AG686" i="73"/>
  <c r="AF686" i="73"/>
  <c r="AE686" i="73"/>
  <c r="AD686" i="73"/>
  <c r="AC686" i="73"/>
  <c r="AB686" i="73"/>
  <c r="AA686" i="73"/>
  <c r="Z686" i="73"/>
  <c r="Y686" i="73"/>
  <c r="X686" i="73"/>
  <c r="W686" i="73"/>
  <c r="V686" i="73"/>
  <c r="U686" i="73"/>
  <c r="T686" i="73"/>
  <c r="S686" i="73"/>
  <c r="R686" i="73"/>
  <c r="Q686" i="73"/>
  <c r="P686" i="73"/>
  <c r="O686" i="73"/>
  <c r="N686" i="73"/>
  <c r="M686" i="73"/>
  <c r="L686" i="73"/>
  <c r="K686" i="73"/>
  <c r="J686" i="73"/>
  <c r="I686" i="73"/>
  <c r="H686" i="73"/>
  <c r="G686" i="73"/>
  <c r="F686" i="73"/>
  <c r="E686" i="73"/>
  <c r="D686" i="73"/>
  <c r="C686" i="73"/>
  <c r="B686" i="73"/>
  <c r="AG685" i="73"/>
  <c r="AF685" i="73"/>
  <c r="AE685" i="73"/>
  <c r="AD685" i="73"/>
  <c r="AC685" i="73"/>
  <c r="AB685" i="73"/>
  <c r="AA685" i="73"/>
  <c r="Z685" i="73"/>
  <c r="Y685" i="73"/>
  <c r="X685" i="73"/>
  <c r="W685" i="73"/>
  <c r="V685" i="73"/>
  <c r="U685" i="73"/>
  <c r="T685" i="73"/>
  <c r="S685" i="73"/>
  <c r="R685" i="73"/>
  <c r="Q685" i="73"/>
  <c r="P685" i="73"/>
  <c r="O685" i="73"/>
  <c r="N685" i="73"/>
  <c r="M685" i="73"/>
  <c r="L685" i="73"/>
  <c r="K685" i="73"/>
  <c r="J685" i="73"/>
  <c r="I685" i="73"/>
  <c r="H685" i="73"/>
  <c r="G685" i="73"/>
  <c r="F685" i="73"/>
  <c r="E685" i="73"/>
  <c r="D685" i="73"/>
  <c r="C685" i="73"/>
  <c r="B685" i="73"/>
  <c r="AJ684" i="73"/>
  <c r="AI684" i="73"/>
  <c r="AH684" i="73"/>
  <c r="AJ683" i="73"/>
  <c r="AI683" i="73"/>
  <c r="AH683" i="73"/>
  <c r="AJ682" i="73"/>
  <c r="AI682" i="73"/>
  <c r="AH682" i="73"/>
  <c r="AJ681" i="73"/>
  <c r="AI681" i="73"/>
  <c r="AH681" i="73"/>
  <c r="AJ680" i="73"/>
  <c r="AI680" i="73"/>
  <c r="AH680" i="73"/>
  <c r="AJ679" i="73"/>
  <c r="AI679" i="73"/>
  <c r="AH679" i="73"/>
  <c r="AJ678" i="73"/>
  <c r="AI678" i="73"/>
  <c r="AH678" i="73"/>
  <c r="AJ677" i="73"/>
  <c r="AI677" i="73"/>
  <c r="AH677" i="73"/>
  <c r="AJ676" i="73"/>
  <c r="AI676" i="73"/>
  <c r="AH676" i="73"/>
  <c r="AJ675" i="73"/>
  <c r="AI675" i="73"/>
  <c r="AH675" i="73"/>
  <c r="AJ674" i="73"/>
  <c r="AI674" i="73"/>
  <c r="AH674" i="73"/>
  <c r="AJ673" i="73"/>
  <c r="AI673" i="73"/>
  <c r="AH673" i="73"/>
  <c r="AJ672" i="73"/>
  <c r="AI672" i="73"/>
  <c r="AH672" i="73"/>
  <c r="AJ671" i="73"/>
  <c r="AI671" i="73"/>
  <c r="AH671" i="73"/>
  <c r="AJ670" i="73"/>
  <c r="AI670" i="73"/>
  <c r="AH670" i="73"/>
  <c r="AJ669" i="73"/>
  <c r="AI669" i="73"/>
  <c r="AH669" i="73"/>
  <c r="AJ668" i="73"/>
  <c r="AI668" i="73"/>
  <c r="AH668" i="73"/>
  <c r="AJ667" i="73"/>
  <c r="AI667" i="73"/>
  <c r="AH667" i="73"/>
  <c r="AJ666" i="73"/>
  <c r="AI666" i="73"/>
  <c r="AH666" i="73"/>
  <c r="AJ665" i="73"/>
  <c r="AI665" i="73"/>
  <c r="AH665" i="73"/>
  <c r="AJ664" i="73"/>
  <c r="AI664" i="73"/>
  <c r="AH664" i="73"/>
  <c r="AJ663" i="73"/>
  <c r="AI663" i="73"/>
  <c r="AH663" i="73"/>
  <c r="AJ662" i="73"/>
  <c r="AI662" i="73"/>
  <c r="AH662" i="73"/>
  <c r="AJ661" i="73"/>
  <c r="AI661" i="73"/>
  <c r="AH661" i="73"/>
  <c r="AJ660" i="73"/>
  <c r="AI660" i="73"/>
  <c r="AH660" i="73"/>
  <c r="AJ659" i="73"/>
  <c r="AI659" i="73"/>
  <c r="AH659" i="73"/>
  <c r="AJ658" i="73"/>
  <c r="AI658" i="73"/>
  <c r="AH658" i="73"/>
  <c r="AJ657" i="73"/>
  <c r="AI657" i="73"/>
  <c r="AH657" i="73"/>
  <c r="AJ656" i="73"/>
  <c r="AI656" i="73"/>
  <c r="AH656" i="73"/>
  <c r="AJ655" i="73"/>
  <c r="AI655" i="73"/>
  <c r="AH655" i="73"/>
  <c r="AJ654" i="73"/>
  <c r="AI654" i="73"/>
  <c r="AH654" i="73"/>
  <c r="AJ653" i="73"/>
  <c r="AI653" i="73"/>
  <c r="AH653" i="73"/>
  <c r="AG649" i="73"/>
  <c r="AF649" i="73"/>
  <c r="AE649" i="73"/>
  <c r="AD649" i="73"/>
  <c r="AC649" i="73"/>
  <c r="AB649" i="73"/>
  <c r="AA649" i="73"/>
  <c r="Z649" i="73"/>
  <c r="Y649" i="73"/>
  <c r="X649" i="73"/>
  <c r="W649" i="73"/>
  <c r="V649" i="73"/>
  <c r="U649" i="73"/>
  <c r="T649" i="73"/>
  <c r="S649" i="73"/>
  <c r="R649" i="73"/>
  <c r="Q649" i="73"/>
  <c r="P649" i="73"/>
  <c r="O649" i="73"/>
  <c r="N649" i="73"/>
  <c r="M649" i="73"/>
  <c r="L649" i="73"/>
  <c r="K649" i="73"/>
  <c r="J649" i="73"/>
  <c r="I649" i="73"/>
  <c r="H649" i="73"/>
  <c r="G649" i="73"/>
  <c r="F649" i="73"/>
  <c r="E649" i="73"/>
  <c r="D649" i="73"/>
  <c r="C649" i="73"/>
  <c r="B649" i="73"/>
  <c r="AG648" i="73"/>
  <c r="AF648" i="73"/>
  <c r="AE648" i="73"/>
  <c r="AD648" i="73"/>
  <c r="AC648" i="73"/>
  <c r="AB648" i="73"/>
  <c r="AA648" i="73"/>
  <c r="Z648" i="73"/>
  <c r="Y648" i="73"/>
  <c r="X648" i="73"/>
  <c r="W648" i="73"/>
  <c r="V648" i="73"/>
  <c r="U648" i="73"/>
  <c r="T648" i="73"/>
  <c r="S648" i="73"/>
  <c r="R648" i="73"/>
  <c r="Q648" i="73"/>
  <c r="P648" i="73"/>
  <c r="O648" i="73"/>
  <c r="N648" i="73"/>
  <c r="M648" i="73"/>
  <c r="L648" i="73"/>
  <c r="K648" i="73"/>
  <c r="J648" i="73"/>
  <c r="I648" i="73"/>
  <c r="H648" i="73"/>
  <c r="G648" i="73"/>
  <c r="F648" i="73"/>
  <c r="E648" i="73"/>
  <c r="D648" i="73"/>
  <c r="C648" i="73"/>
  <c r="B648" i="73"/>
  <c r="AG647" i="73"/>
  <c r="AF647" i="73"/>
  <c r="AE647" i="73"/>
  <c r="AD647" i="73"/>
  <c r="AC647" i="73"/>
  <c r="AB647" i="73"/>
  <c r="AA647" i="73"/>
  <c r="Z647" i="73"/>
  <c r="Y647" i="73"/>
  <c r="X647" i="73"/>
  <c r="W647" i="73"/>
  <c r="V647" i="73"/>
  <c r="U647" i="73"/>
  <c r="T647" i="73"/>
  <c r="S647" i="73"/>
  <c r="R647" i="73"/>
  <c r="Q647" i="73"/>
  <c r="P647" i="73"/>
  <c r="O647" i="73"/>
  <c r="N647" i="73"/>
  <c r="M647" i="73"/>
  <c r="L647" i="73"/>
  <c r="K647" i="73"/>
  <c r="J647" i="73"/>
  <c r="I647" i="73"/>
  <c r="H647" i="73"/>
  <c r="G647" i="73"/>
  <c r="F647" i="73"/>
  <c r="E647" i="73"/>
  <c r="D647" i="73"/>
  <c r="C647" i="73"/>
  <c r="B647" i="73"/>
  <c r="AG646" i="73"/>
  <c r="AF646" i="73"/>
  <c r="AE646" i="73"/>
  <c r="AD646" i="73"/>
  <c r="AC646" i="73"/>
  <c r="AB646" i="73"/>
  <c r="AA646" i="73"/>
  <c r="Z646" i="73"/>
  <c r="Y646" i="73"/>
  <c r="X646" i="73"/>
  <c r="W646" i="73"/>
  <c r="V646" i="73"/>
  <c r="U646" i="73"/>
  <c r="T646" i="73"/>
  <c r="S646" i="73"/>
  <c r="R646" i="73"/>
  <c r="Q646" i="73"/>
  <c r="P646" i="73"/>
  <c r="O646" i="73"/>
  <c r="N646" i="73"/>
  <c r="M646" i="73"/>
  <c r="L646" i="73"/>
  <c r="K646" i="73"/>
  <c r="J646" i="73"/>
  <c r="I646" i="73"/>
  <c r="H646" i="73"/>
  <c r="G646" i="73"/>
  <c r="F646" i="73"/>
  <c r="E646" i="73"/>
  <c r="D646" i="73"/>
  <c r="C646" i="73"/>
  <c r="B646" i="73"/>
  <c r="AG644" i="73"/>
  <c r="AF644" i="73"/>
  <c r="AE644" i="73"/>
  <c r="AD644" i="73"/>
  <c r="AC644" i="73"/>
  <c r="AB644" i="73"/>
  <c r="AA644" i="73"/>
  <c r="Z644" i="73"/>
  <c r="Y644" i="73"/>
  <c r="X644" i="73"/>
  <c r="W644" i="73"/>
  <c r="V644" i="73"/>
  <c r="U644" i="73"/>
  <c r="T644" i="73"/>
  <c r="S644" i="73"/>
  <c r="R644" i="73"/>
  <c r="Q644" i="73"/>
  <c r="P644" i="73"/>
  <c r="O644" i="73"/>
  <c r="N644" i="73"/>
  <c r="M644" i="73"/>
  <c r="L644" i="73"/>
  <c r="K644" i="73"/>
  <c r="J644" i="73"/>
  <c r="I644" i="73"/>
  <c r="H644" i="73"/>
  <c r="G644" i="73"/>
  <c r="F644" i="73"/>
  <c r="E644" i="73"/>
  <c r="D644" i="73"/>
  <c r="C644" i="73"/>
  <c r="B644" i="73"/>
  <c r="AG643" i="73"/>
  <c r="AF643" i="73"/>
  <c r="AE643" i="73"/>
  <c r="AD643" i="73"/>
  <c r="AC643" i="73"/>
  <c r="AB643" i="73"/>
  <c r="AA643" i="73"/>
  <c r="Z643" i="73"/>
  <c r="Y643" i="73"/>
  <c r="X643" i="73"/>
  <c r="W643" i="73"/>
  <c r="V643" i="73"/>
  <c r="U643" i="73"/>
  <c r="T643" i="73"/>
  <c r="S643" i="73"/>
  <c r="R643" i="73"/>
  <c r="Q643" i="73"/>
  <c r="P643" i="73"/>
  <c r="O643" i="73"/>
  <c r="N643" i="73"/>
  <c r="M643" i="73"/>
  <c r="L643" i="73"/>
  <c r="K643" i="73"/>
  <c r="J643" i="73"/>
  <c r="I643" i="73"/>
  <c r="H643" i="73"/>
  <c r="G643" i="73"/>
  <c r="F643" i="73"/>
  <c r="E643" i="73"/>
  <c r="D643" i="73"/>
  <c r="C643" i="73"/>
  <c r="B643" i="73"/>
  <c r="AG642" i="73"/>
  <c r="AF642" i="73"/>
  <c r="AE642" i="73"/>
  <c r="AD642" i="73"/>
  <c r="AC642" i="73"/>
  <c r="AB642" i="73"/>
  <c r="AA642" i="73"/>
  <c r="Z642" i="73"/>
  <c r="Y642" i="73"/>
  <c r="X642" i="73"/>
  <c r="W642" i="73"/>
  <c r="V642" i="73"/>
  <c r="U642" i="73"/>
  <c r="T642" i="73"/>
  <c r="S642" i="73"/>
  <c r="R642" i="73"/>
  <c r="Q642" i="73"/>
  <c r="P642" i="73"/>
  <c r="O642" i="73"/>
  <c r="N642" i="73"/>
  <c r="M642" i="73"/>
  <c r="L642" i="73"/>
  <c r="K642" i="73"/>
  <c r="J642" i="73"/>
  <c r="I642" i="73"/>
  <c r="H642" i="73"/>
  <c r="G642" i="73"/>
  <c r="F642" i="73"/>
  <c r="E642" i="73"/>
  <c r="D642" i="73"/>
  <c r="C642" i="73"/>
  <c r="B642" i="73"/>
  <c r="AJ641" i="73"/>
  <c r="AI641" i="73"/>
  <c r="AH641" i="73"/>
  <c r="AJ640" i="73"/>
  <c r="AI640" i="73"/>
  <c r="AH640" i="73"/>
  <c r="AJ639" i="73"/>
  <c r="AI639" i="73"/>
  <c r="AH639" i="73"/>
  <c r="AJ638" i="73"/>
  <c r="AI638" i="73"/>
  <c r="AH638" i="73"/>
  <c r="AJ637" i="73"/>
  <c r="AI637" i="73"/>
  <c r="AH637" i="73"/>
  <c r="AJ636" i="73"/>
  <c r="AI636" i="73"/>
  <c r="AH636" i="73"/>
  <c r="AJ635" i="73"/>
  <c r="AI635" i="73"/>
  <c r="AH635" i="73"/>
  <c r="AJ634" i="73"/>
  <c r="AI634" i="73"/>
  <c r="AH634" i="73"/>
  <c r="AJ633" i="73"/>
  <c r="AI633" i="73"/>
  <c r="AH633" i="73"/>
  <c r="AJ632" i="73"/>
  <c r="AI632" i="73"/>
  <c r="AH632" i="73"/>
  <c r="AJ631" i="73"/>
  <c r="AI631" i="73"/>
  <c r="AH631" i="73"/>
  <c r="AJ630" i="73"/>
  <c r="AI630" i="73"/>
  <c r="AH630" i="73"/>
  <c r="AJ629" i="73"/>
  <c r="AI629" i="73"/>
  <c r="AH629" i="73"/>
  <c r="AJ628" i="73"/>
  <c r="AI628" i="73"/>
  <c r="AH628" i="73"/>
  <c r="AJ627" i="73"/>
  <c r="AI627" i="73"/>
  <c r="AH627" i="73"/>
  <c r="AJ626" i="73"/>
  <c r="AI626" i="73"/>
  <c r="AH626" i="73"/>
  <c r="AJ625" i="73"/>
  <c r="AI625" i="73"/>
  <c r="AH625" i="73"/>
  <c r="AJ624" i="73"/>
  <c r="AI624" i="73"/>
  <c r="AH624" i="73"/>
  <c r="AJ623" i="73"/>
  <c r="AI623" i="73"/>
  <c r="AH623" i="73"/>
  <c r="AJ622" i="73"/>
  <c r="AI622" i="73"/>
  <c r="AH622" i="73"/>
  <c r="AJ621" i="73"/>
  <c r="AI621" i="73"/>
  <c r="AH621" i="73"/>
  <c r="AJ620" i="73"/>
  <c r="AI620" i="73"/>
  <c r="AH620" i="73"/>
  <c r="AJ619" i="73"/>
  <c r="AI619" i="73"/>
  <c r="AH619" i="73"/>
  <c r="AJ618" i="73"/>
  <c r="AI618" i="73"/>
  <c r="AH618" i="73"/>
  <c r="AJ617" i="73"/>
  <c r="AI617" i="73"/>
  <c r="AH617" i="73"/>
  <c r="AJ616" i="73"/>
  <c r="AI616" i="73"/>
  <c r="AH616" i="73"/>
  <c r="AJ615" i="73"/>
  <c r="AI615" i="73"/>
  <c r="AH615" i="73"/>
  <c r="AJ614" i="73"/>
  <c r="AI614" i="73"/>
  <c r="AH614" i="73"/>
  <c r="AJ613" i="73"/>
  <c r="AI613" i="73"/>
  <c r="AH613" i="73"/>
  <c r="AJ612" i="73"/>
  <c r="AI612" i="73"/>
  <c r="AH612" i="73"/>
  <c r="AJ611" i="73"/>
  <c r="AI611" i="73"/>
  <c r="AH611" i="73"/>
  <c r="AJ610" i="73"/>
  <c r="AI610" i="73"/>
  <c r="AH610" i="73"/>
  <c r="AG606" i="73"/>
  <c r="AF606" i="73"/>
  <c r="AE606" i="73"/>
  <c r="AD606" i="73"/>
  <c r="AC606" i="73"/>
  <c r="AB606" i="73"/>
  <c r="AA606" i="73"/>
  <c r="Z606" i="73"/>
  <c r="Y606" i="73"/>
  <c r="X606" i="73"/>
  <c r="W606" i="73"/>
  <c r="V606" i="73"/>
  <c r="U606" i="73"/>
  <c r="T606" i="73"/>
  <c r="S606" i="73"/>
  <c r="R606" i="73"/>
  <c r="Q606" i="73"/>
  <c r="P606" i="73"/>
  <c r="O606" i="73"/>
  <c r="N606" i="73"/>
  <c r="M606" i="73"/>
  <c r="L606" i="73"/>
  <c r="K606" i="73"/>
  <c r="J606" i="73"/>
  <c r="I606" i="73"/>
  <c r="H606" i="73"/>
  <c r="G606" i="73"/>
  <c r="F606" i="73"/>
  <c r="E606" i="73"/>
  <c r="D606" i="73"/>
  <c r="C606" i="73"/>
  <c r="B606" i="73"/>
  <c r="AG605" i="73"/>
  <c r="AF605" i="73"/>
  <c r="AE605" i="73"/>
  <c r="AD605" i="73"/>
  <c r="AC605" i="73"/>
  <c r="AB605" i="73"/>
  <c r="AA605" i="73"/>
  <c r="Z605" i="73"/>
  <c r="Y605" i="73"/>
  <c r="X605" i="73"/>
  <c r="W605" i="73"/>
  <c r="V605" i="73"/>
  <c r="U605" i="73"/>
  <c r="T605" i="73"/>
  <c r="S605" i="73"/>
  <c r="R605" i="73"/>
  <c r="Q605" i="73"/>
  <c r="P605" i="73"/>
  <c r="O605" i="73"/>
  <c r="N605" i="73"/>
  <c r="M605" i="73"/>
  <c r="L605" i="73"/>
  <c r="K605" i="73"/>
  <c r="J605" i="73"/>
  <c r="I605" i="73"/>
  <c r="H605" i="73"/>
  <c r="G605" i="73"/>
  <c r="F605" i="73"/>
  <c r="E605" i="73"/>
  <c r="D605" i="73"/>
  <c r="C605" i="73"/>
  <c r="B605" i="73"/>
  <c r="AG604" i="73"/>
  <c r="AF604" i="73"/>
  <c r="AE604" i="73"/>
  <c r="AD604" i="73"/>
  <c r="AC604" i="73"/>
  <c r="AB604" i="73"/>
  <c r="AA604" i="73"/>
  <c r="Z604" i="73"/>
  <c r="Y604" i="73"/>
  <c r="X604" i="73"/>
  <c r="W604" i="73"/>
  <c r="V604" i="73"/>
  <c r="U604" i="73"/>
  <c r="T604" i="73"/>
  <c r="S604" i="73"/>
  <c r="R604" i="73"/>
  <c r="Q604" i="73"/>
  <c r="P604" i="73"/>
  <c r="O604" i="73"/>
  <c r="N604" i="73"/>
  <c r="M604" i="73"/>
  <c r="L604" i="73"/>
  <c r="K604" i="73"/>
  <c r="J604" i="73"/>
  <c r="I604" i="73"/>
  <c r="H604" i="73"/>
  <c r="G604" i="73"/>
  <c r="F604" i="73"/>
  <c r="E604" i="73"/>
  <c r="D604" i="73"/>
  <c r="C604" i="73"/>
  <c r="B604" i="73"/>
  <c r="AG603" i="73"/>
  <c r="AF603" i="73"/>
  <c r="AE603" i="73"/>
  <c r="AD603" i="73"/>
  <c r="AC603" i="73"/>
  <c r="AB603" i="73"/>
  <c r="AA603" i="73"/>
  <c r="Z603" i="73"/>
  <c r="Y603" i="73"/>
  <c r="X603" i="73"/>
  <c r="W603" i="73"/>
  <c r="V603" i="73"/>
  <c r="U603" i="73"/>
  <c r="T603" i="73"/>
  <c r="S603" i="73"/>
  <c r="R603" i="73"/>
  <c r="Q603" i="73"/>
  <c r="P603" i="73"/>
  <c r="O603" i="73"/>
  <c r="N603" i="73"/>
  <c r="M603" i="73"/>
  <c r="L603" i="73"/>
  <c r="K603" i="73"/>
  <c r="J603" i="73"/>
  <c r="I603" i="73"/>
  <c r="H603" i="73"/>
  <c r="G603" i="73"/>
  <c r="F603" i="73"/>
  <c r="E603" i="73"/>
  <c r="D603" i="73"/>
  <c r="C603" i="73"/>
  <c r="B603" i="73"/>
  <c r="AG601" i="73"/>
  <c r="AF601" i="73"/>
  <c r="AE601" i="73"/>
  <c r="AD601" i="73"/>
  <c r="AC601" i="73"/>
  <c r="AB601" i="73"/>
  <c r="AA601" i="73"/>
  <c r="Z601" i="73"/>
  <c r="Y601" i="73"/>
  <c r="X601" i="73"/>
  <c r="W601" i="73"/>
  <c r="V601" i="73"/>
  <c r="U601" i="73"/>
  <c r="T601" i="73"/>
  <c r="S601" i="73"/>
  <c r="R601" i="73"/>
  <c r="Q601" i="73"/>
  <c r="P601" i="73"/>
  <c r="O601" i="73"/>
  <c r="N601" i="73"/>
  <c r="M601" i="73"/>
  <c r="L601" i="73"/>
  <c r="K601" i="73"/>
  <c r="J601" i="73"/>
  <c r="I601" i="73"/>
  <c r="H601" i="73"/>
  <c r="G601" i="73"/>
  <c r="F601" i="73"/>
  <c r="E601" i="73"/>
  <c r="D601" i="73"/>
  <c r="C601" i="73"/>
  <c r="B601" i="73"/>
  <c r="AG600" i="73"/>
  <c r="AF600" i="73"/>
  <c r="AE600" i="73"/>
  <c r="AD600" i="73"/>
  <c r="AC600" i="73"/>
  <c r="AB600" i="73"/>
  <c r="AA600" i="73"/>
  <c r="Z600" i="73"/>
  <c r="Y600" i="73"/>
  <c r="X600" i="73"/>
  <c r="W600" i="73"/>
  <c r="V600" i="73"/>
  <c r="U600" i="73"/>
  <c r="T600" i="73"/>
  <c r="S600" i="73"/>
  <c r="R600" i="73"/>
  <c r="Q600" i="73"/>
  <c r="P600" i="73"/>
  <c r="O600" i="73"/>
  <c r="N600" i="73"/>
  <c r="M600" i="73"/>
  <c r="L600" i="73"/>
  <c r="K600" i="73"/>
  <c r="J600" i="73"/>
  <c r="I600" i="73"/>
  <c r="H600" i="73"/>
  <c r="G600" i="73"/>
  <c r="F600" i="73"/>
  <c r="E600" i="73"/>
  <c r="D600" i="73"/>
  <c r="C600" i="73"/>
  <c r="B600" i="73"/>
  <c r="AG599" i="73"/>
  <c r="AF599" i="73"/>
  <c r="AE599" i="73"/>
  <c r="AD599" i="73"/>
  <c r="AC599" i="73"/>
  <c r="AB599" i="73"/>
  <c r="AA599" i="73"/>
  <c r="Z599" i="73"/>
  <c r="Y599" i="73"/>
  <c r="X599" i="73"/>
  <c r="W599" i="73"/>
  <c r="V599" i="73"/>
  <c r="U599" i="73"/>
  <c r="T599" i="73"/>
  <c r="S599" i="73"/>
  <c r="R599" i="73"/>
  <c r="Q599" i="73"/>
  <c r="P599" i="73"/>
  <c r="O599" i="73"/>
  <c r="N599" i="73"/>
  <c r="M599" i="73"/>
  <c r="L599" i="73"/>
  <c r="K599" i="73"/>
  <c r="J599" i="73"/>
  <c r="I599" i="73"/>
  <c r="H599" i="73"/>
  <c r="G599" i="73"/>
  <c r="F599" i="73"/>
  <c r="E599" i="73"/>
  <c r="D599" i="73"/>
  <c r="C599" i="73"/>
  <c r="B599" i="73"/>
  <c r="AJ598" i="73"/>
  <c r="AI598" i="73"/>
  <c r="AH598" i="73"/>
  <c r="AJ597" i="73"/>
  <c r="AI597" i="73"/>
  <c r="AH597" i="73"/>
  <c r="AJ596" i="73"/>
  <c r="AI596" i="73"/>
  <c r="AH596" i="73"/>
  <c r="AJ595" i="73"/>
  <c r="AI595" i="73"/>
  <c r="AH595" i="73"/>
  <c r="AJ594" i="73"/>
  <c r="AI594" i="73"/>
  <c r="AH594" i="73"/>
  <c r="AJ593" i="73"/>
  <c r="AI593" i="73"/>
  <c r="AH593" i="73"/>
  <c r="AJ592" i="73"/>
  <c r="AI592" i="73"/>
  <c r="AH592" i="73"/>
  <c r="AJ591" i="73"/>
  <c r="AI591" i="73"/>
  <c r="AH591" i="73"/>
  <c r="AJ590" i="73"/>
  <c r="AI590" i="73"/>
  <c r="AH590" i="73"/>
  <c r="AJ589" i="73"/>
  <c r="AI589" i="73"/>
  <c r="AH589" i="73"/>
  <c r="AJ588" i="73"/>
  <c r="AI588" i="73"/>
  <c r="AH588" i="73"/>
  <c r="AJ587" i="73"/>
  <c r="AI587" i="73"/>
  <c r="AH587" i="73"/>
  <c r="AJ586" i="73"/>
  <c r="AI586" i="73"/>
  <c r="AH586" i="73"/>
  <c r="AJ585" i="73"/>
  <c r="AI585" i="73"/>
  <c r="AH585" i="73"/>
  <c r="AJ584" i="73"/>
  <c r="AI584" i="73"/>
  <c r="AH584" i="73"/>
  <c r="AJ583" i="73"/>
  <c r="AI583" i="73"/>
  <c r="AH583" i="73"/>
  <c r="AJ582" i="73"/>
  <c r="AI582" i="73"/>
  <c r="AH582" i="73"/>
  <c r="AJ581" i="73"/>
  <c r="AI581" i="73"/>
  <c r="AH581" i="73"/>
  <c r="AJ580" i="73"/>
  <c r="AI580" i="73"/>
  <c r="AH580" i="73"/>
  <c r="AJ579" i="73"/>
  <c r="AI579" i="73"/>
  <c r="AH579" i="73"/>
  <c r="AJ578" i="73"/>
  <c r="AI578" i="73"/>
  <c r="AH578" i="73"/>
  <c r="AJ577" i="73"/>
  <c r="AI577" i="73"/>
  <c r="AH577" i="73"/>
  <c r="AJ576" i="73"/>
  <c r="AI576" i="73"/>
  <c r="AH576" i="73"/>
  <c r="AJ575" i="73"/>
  <c r="AI575" i="73"/>
  <c r="AH575" i="73"/>
  <c r="AJ574" i="73"/>
  <c r="AI574" i="73"/>
  <c r="AH574" i="73"/>
  <c r="AJ573" i="73"/>
  <c r="AI573" i="73"/>
  <c r="AH573" i="73"/>
  <c r="AJ572" i="73"/>
  <c r="AI572" i="73"/>
  <c r="AH572" i="73"/>
  <c r="AJ571" i="73"/>
  <c r="AI571" i="73"/>
  <c r="AH571" i="73"/>
  <c r="AJ570" i="73"/>
  <c r="AI570" i="73"/>
  <c r="AH570" i="73"/>
  <c r="AJ569" i="73"/>
  <c r="AI569" i="73"/>
  <c r="AH569" i="73"/>
  <c r="AJ568" i="73"/>
  <c r="AI568" i="73"/>
  <c r="AH568" i="73"/>
  <c r="AJ567" i="73"/>
  <c r="AI567" i="73"/>
  <c r="AH567" i="73"/>
  <c r="AG563" i="73"/>
  <c r="AF563" i="73"/>
  <c r="AE563" i="73"/>
  <c r="AD563" i="73"/>
  <c r="AC563" i="73"/>
  <c r="AB563" i="73"/>
  <c r="AA563" i="73"/>
  <c r="Z563" i="73"/>
  <c r="Y563" i="73"/>
  <c r="X563" i="73"/>
  <c r="W563" i="73"/>
  <c r="V563" i="73"/>
  <c r="U563" i="73"/>
  <c r="T563" i="73"/>
  <c r="S563" i="73"/>
  <c r="R563" i="73"/>
  <c r="Q563" i="73"/>
  <c r="P563" i="73"/>
  <c r="O563" i="73"/>
  <c r="N563" i="73"/>
  <c r="M563" i="73"/>
  <c r="L563" i="73"/>
  <c r="K563" i="73"/>
  <c r="J563" i="73"/>
  <c r="I563" i="73"/>
  <c r="H563" i="73"/>
  <c r="G563" i="73"/>
  <c r="F563" i="73"/>
  <c r="E563" i="73"/>
  <c r="D563" i="73"/>
  <c r="C563" i="73"/>
  <c r="B563" i="73"/>
  <c r="AG562" i="73"/>
  <c r="AF562" i="73"/>
  <c r="AE562" i="73"/>
  <c r="AD562" i="73"/>
  <c r="AC562" i="73"/>
  <c r="AB562" i="73"/>
  <c r="AA562" i="73"/>
  <c r="Z562" i="73"/>
  <c r="Y562" i="73"/>
  <c r="X562" i="73"/>
  <c r="W562" i="73"/>
  <c r="V562" i="73"/>
  <c r="U562" i="73"/>
  <c r="T562" i="73"/>
  <c r="S562" i="73"/>
  <c r="R562" i="73"/>
  <c r="Q562" i="73"/>
  <c r="P562" i="73"/>
  <c r="O562" i="73"/>
  <c r="N562" i="73"/>
  <c r="M562" i="73"/>
  <c r="L562" i="73"/>
  <c r="K562" i="73"/>
  <c r="J562" i="73"/>
  <c r="I562" i="73"/>
  <c r="H562" i="73"/>
  <c r="G562" i="73"/>
  <c r="F562" i="73"/>
  <c r="E562" i="73"/>
  <c r="D562" i="73"/>
  <c r="C562" i="73"/>
  <c r="B562" i="73"/>
  <c r="AG561" i="73"/>
  <c r="AF561" i="73"/>
  <c r="AE561" i="73"/>
  <c r="AD561" i="73"/>
  <c r="AC561" i="73"/>
  <c r="AB561" i="73"/>
  <c r="AA561" i="73"/>
  <c r="Z561" i="73"/>
  <c r="Y561" i="73"/>
  <c r="X561" i="73"/>
  <c r="W561" i="73"/>
  <c r="V561" i="73"/>
  <c r="U561" i="73"/>
  <c r="T561" i="73"/>
  <c r="S561" i="73"/>
  <c r="R561" i="73"/>
  <c r="Q561" i="73"/>
  <c r="P561" i="73"/>
  <c r="O561" i="73"/>
  <c r="N561" i="73"/>
  <c r="M561" i="73"/>
  <c r="L561" i="73"/>
  <c r="K561" i="73"/>
  <c r="J561" i="73"/>
  <c r="I561" i="73"/>
  <c r="H561" i="73"/>
  <c r="G561" i="73"/>
  <c r="F561" i="73"/>
  <c r="E561" i="73"/>
  <c r="D561" i="73"/>
  <c r="C561" i="73"/>
  <c r="B561" i="73"/>
  <c r="AG560" i="73"/>
  <c r="AF560" i="73"/>
  <c r="AE560" i="73"/>
  <c r="AD560" i="73"/>
  <c r="AC560" i="73"/>
  <c r="AB560" i="73"/>
  <c r="AA560" i="73"/>
  <c r="Z560" i="73"/>
  <c r="Y560" i="73"/>
  <c r="X560" i="73"/>
  <c r="W560" i="73"/>
  <c r="V560" i="73"/>
  <c r="U560" i="73"/>
  <c r="T560" i="73"/>
  <c r="S560" i="73"/>
  <c r="R560" i="73"/>
  <c r="Q560" i="73"/>
  <c r="P560" i="73"/>
  <c r="O560" i="73"/>
  <c r="N560" i="73"/>
  <c r="M560" i="73"/>
  <c r="L560" i="73"/>
  <c r="K560" i="73"/>
  <c r="J560" i="73"/>
  <c r="I560" i="73"/>
  <c r="H560" i="73"/>
  <c r="G560" i="73"/>
  <c r="F560" i="73"/>
  <c r="E560" i="73"/>
  <c r="D560" i="73"/>
  <c r="C560" i="73"/>
  <c r="B560" i="73"/>
  <c r="AG558" i="73"/>
  <c r="AF558" i="73"/>
  <c r="AE558" i="73"/>
  <c r="AD558" i="73"/>
  <c r="AC558" i="73"/>
  <c r="AB558" i="73"/>
  <c r="AA558" i="73"/>
  <c r="Z558" i="73"/>
  <c r="Y558" i="73"/>
  <c r="X558" i="73"/>
  <c r="W558" i="73"/>
  <c r="V558" i="73"/>
  <c r="U558" i="73"/>
  <c r="T558" i="73"/>
  <c r="S558" i="73"/>
  <c r="R558" i="73"/>
  <c r="Q558" i="73"/>
  <c r="P558" i="73"/>
  <c r="O558" i="73"/>
  <c r="N558" i="73"/>
  <c r="M558" i="73"/>
  <c r="L558" i="73"/>
  <c r="K558" i="73"/>
  <c r="J558" i="73"/>
  <c r="I558" i="73"/>
  <c r="H558" i="73"/>
  <c r="G558" i="73"/>
  <c r="F558" i="73"/>
  <c r="E558" i="73"/>
  <c r="D558" i="73"/>
  <c r="C558" i="73"/>
  <c r="B558" i="73"/>
  <c r="AG557" i="73"/>
  <c r="AF557" i="73"/>
  <c r="AE557" i="73"/>
  <c r="AD557" i="73"/>
  <c r="AC557" i="73"/>
  <c r="AB557" i="73"/>
  <c r="AA557" i="73"/>
  <c r="Z557" i="73"/>
  <c r="Y557" i="73"/>
  <c r="X557" i="73"/>
  <c r="W557" i="73"/>
  <c r="V557" i="73"/>
  <c r="U557" i="73"/>
  <c r="T557" i="73"/>
  <c r="S557" i="73"/>
  <c r="R557" i="73"/>
  <c r="Q557" i="73"/>
  <c r="P557" i="73"/>
  <c r="O557" i="73"/>
  <c r="N557" i="73"/>
  <c r="M557" i="73"/>
  <c r="L557" i="73"/>
  <c r="K557" i="73"/>
  <c r="J557" i="73"/>
  <c r="I557" i="73"/>
  <c r="H557" i="73"/>
  <c r="G557" i="73"/>
  <c r="F557" i="73"/>
  <c r="E557" i="73"/>
  <c r="D557" i="73"/>
  <c r="C557" i="73"/>
  <c r="B557" i="73"/>
  <c r="AG556" i="73"/>
  <c r="AF556" i="73"/>
  <c r="AE556" i="73"/>
  <c r="AD556" i="73"/>
  <c r="AC556" i="73"/>
  <c r="AB556" i="73"/>
  <c r="AA556" i="73"/>
  <c r="Z556" i="73"/>
  <c r="Y556" i="73"/>
  <c r="X556" i="73"/>
  <c r="W556" i="73"/>
  <c r="V556" i="73"/>
  <c r="U556" i="73"/>
  <c r="T556" i="73"/>
  <c r="S556" i="73"/>
  <c r="R556" i="73"/>
  <c r="Q556" i="73"/>
  <c r="P556" i="73"/>
  <c r="O556" i="73"/>
  <c r="N556" i="73"/>
  <c r="M556" i="73"/>
  <c r="L556" i="73"/>
  <c r="K556" i="73"/>
  <c r="J556" i="73"/>
  <c r="I556" i="73"/>
  <c r="H556" i="73"/>
  <c r="G556" i="73"/>
  <c r="F556" i="73"/>
  <c r="E556" i="73"/>
  <c r="D556" i="73"/>
  <c r="C556" i="73"/>
  <c r="B556" i="73"/>
  <c r="AJ555" i="73"/>
  <c r="AI555" i="73"/>
  <c r="AH555" i="73"/>
  <c r="AJ554" i="73"/>
  <c r="AI554" i="73"/>
  <c r="AH554" i="73"/>
  <c r="AJ553" i="73"/>
  <c r="AI553" i="73"/>
  <c r="AH553" i="73"/>
  <c r="AJ552" i="73"/>
  <c r="AI552" i="73"/>
  <c r="AH552" i="73"/>
  <c r="AJ551" i="73"/>
  <c r="AI551" i="73"/>
  <c r="AH551" i="73"/>
  <c r="AJ550" i="73"/>
  <c r="AI550" i="73"/>
  <c r="AH550" i="73"/>
  <c r="AJ549" i="73"/>
  <c r="AI549" i="73"/>
  <c r="AH549" i="73"/>
  <c r="AJ548" i="73"/>
  <c r="AI548" i="73"/>
  <c r="AH548" i="73"/>
  <c r="AJ547" i="73"/>
  <c r="AI547" i="73"/>
  <c r="AH547" i="73"/>
  <c r="AJ546" i="73"/>
  <c r="AI546" i="73"/>
  <c r="AH546" i="73"/>
  <c r="AJ545" i="73"/>
  <c r="AI545" i="73"/>
  <c r="AH545" i="73"/>
  <c r="AJ544" i="73"/>
  <c r="AI544" i="73"/>
  <c r="AH544" i="73"/>
  <c r="AJ543" i="73"/>
  <c r="AI543" i="73"/>
  <c r="AH543" i="73"/>
  <c r="AJ542" i="73"/>
  <c r="AI542" i="73"/>
  <c r="AH542" i="73"/>
  <c r="AJ541" i="73"/>
  <c r="AI541" i="73"/>
  <c r="AH541" i="73"/>
  <c r="AJ540" i="73"/>
  <c r="AI540" i="73"/>
  <c r="AH540" i="73"/>
  <c r="AJ539" i="73"/>
  <c r="AI539" i="73"/>
  <c r="AH539" i="73"/>
  <c r="AJ538" i="73"/>
  <c r="AI538" i="73"/>
  <c r="AH538" i="73"/>
  <c r="AJ537" i="73"/>
  <c r="AI537" i="73"/>
  <c r="AH537" i="73"/>
  <c r="AJ536" i="73"/>
  <c r="AI536" i="73"/>
  <c r="AH536" i="73"/>
  <c r="AJ535" i="73"/>
  <c r="AI535" i="73"/>
  <c r="AH535" i="73"/>
  <c r="AJ534" i="73"/>
  <c r="AI534" i="73"/>
  <c r="AH534" i="73"/>
  <c r="AJ533" i="73"/>
  <c r="AI533" i="73"/>
  <c r="AH533" i="73"/>
  <c r="AJ532" i="73"/>
  <c r="AI532" i="73"/>
  <c r="AH532" i="73"/>
  <c r="AJ531" i="73"/>
  <c r="AI531" i="73"/>
  <c r="AH531" i="73"/>
  <c r="AJ530" i="73"/>
  <c r="AI530" i="73"/>
  <c r="AH530" i="73"/>
  <c r="AJ529" i="73"/>
  <c r="AI529" i="73"/>
  <c r="AH529" i="73"/>
  <c r="AJ528" i="73"/>
  <c r="AI528" i="73"/>
  <c r="AH528" i="73"/>
  <c r="AJ527" i="73"/>
  <c r="AI527" i="73"/>
  <c r="AH527" i="73"/>
  <c r="AJ526" i="73"/>
  <c r="AI526" i="73"/>
  <c r="AH526" i="73"/>
  <c r="AJ525" i="73"/>
  <c r="AI525" i="73"/>
  <c r="AH525" i="73"/>
  <c r="AJ524" i="73"/>
  <c r="AI524" i="73"/>
  <c r="AH524" i="73"/>
  <c r="AJ473" i="72"/>
  <c r="AJ387" i="72"/>
  <c r="AJ301" i="72"/>
  <c r="AJ215" i="72"/>
  <c r="AG778" i="72"/>
  <c r="AF778" i="72"/>
  <c r="AE778" i="72"/>
  <c r="AD778" i="72"/>
  <c r="AC778" i="72"/>
  <c r="AB778" i="72"/>
  <c r="AA778" i="72"/>
  <c r="Z778" i="72"/>
  <c r="Y778" i="72"/>
  <c r="X778" i="72"/>
  <c r="W778" i="72"/>
  <c r="V778" i="72"/>
  <c r="U778" i="72"/>
  <c r="T778" i="72"/>
  <c r="S778" i="72"/>
  <c r="R778" i="72"/>
  <c r="Q778" i="72"/>
  <c r="P778" i="72"/>
  <c r="O778" i="72"/>
  <c r="N778" i="72"/>
  <c r="M778" i="72"/>
  <c r="L778" i="72"/>
  <c r="K778" i="72"/>
  <c r="J778" i="72"/>
  <c r="I778" i="72"/>
  <c r="H778" i="72"/>
  <c r="G778" i="72"/>
  <c r="F778" i="72"/>
  <c r="E778" i="72"/>
  <c r="D778" i="72"/>
  <c r="C778" i="72"/>
  <c r="B778" i="72"/>
  <c r="AG777" i="72"/>
  <c r="AF777" i="72"/>
  <c r="AE777" i="72"/>
  <c r="AD777" i="72"/>
  <c r="AC777" i="72"/>
  <c r="AB777" i="72"/>
  <c r="AA777" i="72"/>
  <c r="Z777" i="72"/>
  <c r="Y777" i="72"/>
  <c r="X777" i="72"/>
  <c r="W777" i="72"/>
  <c r="V777" i="72"/>
  <c r="U777" i="72"/>
  <c r="T777" i="72"/>
  <c r="S777" i="72"/>
  <c r="R777" i="72"/>
  <c r="Q777" i="72"/>
  <c r="P777" i="72"/>
  <c r="O777" i="72"/>
  <c r="N777" i="72"/>
  <c r="M777" i="72"/>
  <c r="L777" i="72"/>
  <c r="K777" i="72"/>
  <c r="J777" i="72"/>
  <c r="I777" i="72"/>
  <c r="H777" i="72"/>
  <c r="G777" i="72"/>
  <c r="F777" i="72"/>
  <c r="E777" i="72"/>
  <c r="D777" i="72"/>
  <c r="C777" i="72"/>
  <c r="B777" i="72"/>
  <c r="AG776" i="72"/>
  <c r="AF776" i="72"/>
  <c r="AE776" i="72"/>
  <c r="AD776" i="72"/>
  <c r="AC776" i="72"/>
  <c r="AB776" i="72"/>
  <c r="AA776" i="72"/>
  <c r="Z776" i="72"/>
  <c r="Y776" i="72"/>
  <c r="X776" i="72"/>
  <c r="W776" i="72"/>
  <c r="V776" i="72"/>
  <c r="U776" i="72"/>
  <c r="T776" i="72"/>
  <c r="S776" i="72"/>
  <c r="R776" i="72"/>
  <c r="Q776" i="72"/>
  <c r="P776" i="72"/>
  <c r="O776" i="72"/>
  <c r="N776" i="72"/>
  <c r="M776" i="72"/>
  <c r="L776" i="72"/>
  <c r="K776" i="72"/>
  <c r="J776" i="72"/>
  <c r="I776" i="72"/>
  <c r="H776" i="72"/>
  <c r="G776" i="72"/>
  <c r="F776" i="72"/>
  <c r="E776" i="72"/>
  <c r="D776" i="72"/>
  <c r="C776" i="72"/>
  <c r="B776" i="72"/>
  <c r="AG775" i="72"/>
  <c r="AF775" i="72"/>
  <c r="AE775" i="72"/>
  <c r="AD775" i="72"/>
  <c r="AC775" i="72"/>
  <c r="AB775" i="72"/>
  <c r="AA775" i="72"/>
  <c r="Z775" i="72"/>
  <c r="Y775" i="72"/>
  <c r="X775" i="72"/>
  <c r="W775" i="72"/>
  <c r="V775" i="72"/>
  <c r="U775" i="72"/>
  <c r="T775" i="72"/>
  <c r="S775" i="72"/>
  <c r="R775" i="72"/>
  <c r="Q775" i="72"/>
  <c r="P775" i="72"/>
  <c r="O775" i="72"/>
  <c r="N775" i="72"/>
  <c r="M775" i="72"/>
  <c r="L775" i="72"/>
  <c r="K775" i="72"/>
  <c r="J775" i="72"/>
  <c r="I775" i="72"/>
  <c r="H775" i="72"/>
  <c r="G775" i="72"/>
  <c r="F775" i="72"/>
  <c r="E775" i="72"/>
  <c r="D775" i="72"/>
  <c r="C775" i="72"/>
  <c r="B775" i="72"/>
  <c r="AG773" i="72"/>
  <c r="AF773" i="72"/>
  <c r="AE773" i="72"/>
  <c r="AD773" i="72"/>
  <c r="AC773" i="72"/>
  <c r="AB773" i="72"/>
  <c r="AA773" i="72"/>
  <c r="Z773" i="72"/>
  <c r="Y773" i="72"/>
  <c r="X773" i="72"/>
  <c r="W773" i="72"/>
  <c r="V773" i="72"/>
  <c r="U773" i="72"/>
  <c r="T773" i="72"/>
  <c r="S773" i="72"/>
  <c r="R773" i="72"/>
  <c r="Q773" i="72"/>
  <c r="P773" i="72"/>
  <c r="O773" i="72"/>
  <c r="N773" i="72"/>
  <c r="M773" i="72"/>
  <c r="L773" i="72"/>
  <c r="K773" i="72"/>
  <c r="J773" i="72"/>
  <c r="I773" i="72"/>
  <c r="H773" i="72"/>
  <c r="G773" i="72"/>
  <c r="F773" i="72"/>
  <c r="E773" i="72"/>
  <c r="D773" i="72"/>
  <c r="C773" i="72"/>
  <c r="B773" i="72"/>
  <c r="AG772" i="72"/>
  <c r="AF772" i="72"/>
  <c r="AE772" i="72"/>
  <c r="AD772" i="72"/>
  <c r="AC772" i="72"/>
  <c r="AB772" i="72"/>
  <c r="AA772" i="72"/>
  <c r="Z772" i="72"/>
  <c r="Y772" i="72"/>
  <c r="X772" i="72"/>
  <c r="W772" i="72"/>
  <c r="V772" i="72"/>
  <c r="U772" i="72"/>
  <c r="T772" i="72"/>
  <c r="S772" i="72"/>
  <c r="R772" i="72"/>
  <c r="Q772" i="72"/>
  <c r="P772" i="72"/>
  <c r="O772" i="72"/>
  <c r="N772" i="72"/>
  <c r="M772" i="72"/>
  <c r="L772" i="72"/>
  <c r="K772" i="72"/>
  <c r="J772" i="72"/>
  <c r="I772" i="72"/>
  <c r="H772" i="72"/>
  <c r="G772" i="72"/>
  <c r="F772" i="72"/>
  <c r="E772" i="72"/>
  <c r="D772" i="72"/>
  <c r="C772" i="72"/>
  <c r="B772" i="72"/>
  <c r="AG771" i="72"/>
  <c r="AF771" i="72"/>
  <c r="AE771" i="72"/>
  <c r="AD771" i="72"/>
  <c r="AC771" i="72"/>
  <c r="AB771" i="72"/>
  <c r="AA771" i="72"/>
  <c r="Z771" i="72"/>
  <c r="Y771" i="72"/>
  <c r="X771" i="72"/>
  <c r="W771" i="72"/>
  <c r="V771" i="72"/>
  <c r="U771" i="72"/>
  <c r="T771" i="72"/>
  <c r="S771" i="72"/>
  <c r="R771" i="72"/>
  <c r="Q771" i="72"/>
  <c r="P771" i="72"/>
  <c r="O771" i="72"/>
  <c r="N771" i="72"/>
  <c r="M771" i="72"/>
  <c r="L771" i="72"/>
  <c r="K771" i="72"/>
  <c r="J771" i="72"/>
  <c r="I771" i="72"/>
  <c r="H771" i="72"/>
  <c r="G771" i="72"/>
  <c r="F771" i="72"/>
  <c r="E771" i="72"/>
  <c r="D771" i="72"/>
  <c r="C771" i="72"/>
  <c r="B771" i="72"/>
  <c r="AJ770" i="72"/>
  <c r="AI770" i="72"/>
  <c r="AH770" i="72"/>
  <c r="AJ769" i="72"/>
  <c r="AI769" i="72"/>
  <c r="AH769" i="72"/>
  <c r="AJ768" i="72"/>
  <c r="AI768" i="72"/>
  <c r="AH768" i="72"/>
  <c r="AJ767" i="72"/>
  <c r="AI767" i="72"/>
  <c r="AH767" i="72"/>
  <c r="AJ766" i="72"/>
  <c r="AI766" i="72"/>
  <c r="AH766" i="72"/>
  <c r="AJ765" i="72"/>
  <c r="AI765" i="72"/>
  <c r="AH765" i="72"/>
  <c r="AJ764" i="72"/>
  <c r="AI764" i="72"/>
  <c r="AH764" i="72"/>
  <c r="AJ763" i="72"/>
  <c r="AI763" i="72"/>
  <c r="AH763" i="72"/>
  <c r="AJ762" i="72"/>
  <c r="AI762" i="72"/>
  <c r="AH762" i="72"/>
  <c r="AJ761" i="72"/>
  <c r="AI761" i="72"/>
  <c r="AH761" i="72"/>
  <c r="AJ760" i="72"/>
  <c r="AI760" i="72"/>
  <c r="AH760" i="72"/>
  <c r="AJ759" i="72"/>
  <c r="AI759" i="72"/>
  <c r="AH759" i="72"/>
  <c r="AJ758" i="72"/>
  <c r="AI758" i="72"/>
  <c r="AH758" i="72"/>
  <c r="AJ757" i="72"/>
  <c r="AI757" i="72"/>
  <c r="AH757" i="72"/>
  <c r="AJ756" i="72"/>
  <c r="AI756" i="72"/>
  <c r="AH756" i="72"/>
  <c r="AJ755" i="72"/>
  <c r="AI755" i="72"/>
  <c r="AH755" i="72"/>
  <c r="AJ754" i="72"/>
  <c r="AI754" i="72"/>
  <c r="AH754" i="72"/>
  <c r="AJ753" i="72"/>
  <c r="AI753" i="72"/>
  <c r="AH753" i="72"/>
  <c r="AJ752" i="72"/>
  <c r="AI752" i="72"/>
  <c r="AH752" i="72"/>
  <c r="AJ751" i="72"/>
  <c r="AI751" i="72"/>
  <c r="AH751" i="72"/>
  <c r="AJ750" i="72"/>
  <c r="AI750" i="72"/>
  <c r="AH750" i="72"/>
  <c r="AJ749" i="72"/>
  <c r="AI749" i="72"/>
  <c r="AH749" i="72"/>
  <c r="AJ748" i="72"/>
  <c r="AI748" i="72"/>
  <c r="AH748" i="72"/>
  <c r="AJ747" i="72"/>
  <c r="AI747" i="72"/>
  <c r="AH747" i="72"/>
  <c r="AJ746" i="72"/>
  <c r="AI746" i="72"/>
  <c r="AH746" i="72"/>
  <c r="AJ745" i="72"/>
  <c r="AI745" i="72"/>
  <c r="AH745" i="72"/>
  <c r="AJ744" i="72"/>
  <c r="AI744" i="72"/>
  <c r="AH744" i="72"/>
  <c r="AJ743" i="72"/>
  <c r="AI743" i="72"/>
  <c r="AH743" i="72"/>
  <c r="AJ742" i="72"/>
  <c r="AI742" i="72"/>
  <c r="AH742" i="72"/>
  <c r="AJ741" i="72"/>
  <c r="AI741" i="72"/>
  <c r="AH741" i="72"/>
  <c r="AJ740" i="72"/>
  <c r="AI740" i="72"/>
  <c r="AH740" i="72"/>
  <c r="AJ739" i="72"/>
  <c r="AI739" i="72"/>
  <c r="AH739" i="72"/>
  <c r="AG735" i="72"/>
  <c r="AF735" i="72"/>
  <c r="AE735" i="72"/>
  <c r="AD735" i="72"/>
  <c r="AC735" i="72"/>
  <c r="AB735" i="72"/>
  <c r="AA735" i="72"/>
  <c r="Z735" i="72"/>
  <c r="Y735" i="72"/>
  <c r="X735" i="72"/>
  <c r="W735" i="72"/>
  <c r="V735" i="72"/>
  <c r="U735" i="72"/>
  <c r="T735" i="72"/>
  <c r="S735" i="72"/>
  <c r="R735" i="72"/>
  <c r="Q735" i="72"/>
  <c r="P735" i="72"/>
  <c r="O735" i="72"/>
  <c r="N735" i="72"/>
  <c r="M735" i="72"/>
  <c r="L735" i="72"/>
  <c r="K735" i="72"/>
  <c r="J735" i="72"/>
  <c r="I735" i="72"/>
  <c r="H735" i="72"/>
  <c r="G735" i="72"/>
  <c r="F735" i="72"/>
  <c r="E735" i="72"/>
  <c r="D735" i="72"/>
  <c r="C735" i="72"/>
  <c r="B735" i="72"/>
  <c r="AG734" i="72"/>
  <c r="AF734" i="72"/>
  <c r="AE734" i="72"/>
  <c r="AD734" i="72"/>
  <c r="AC734" i="72"/>
  <c r="AB734" i="72"/>
  <c r="AA734" i="72"/>
  <c r="Z734" i="72"/>
  <c r="Y734" i="72"/>
  <c r="X734" i="72"/>
  <c r="W734" i="72"/>
  <c r="V734" i="72"/>
  <c r="U734" i="72"/>
  <c r="T734" i="72"/>
  <c r="S734" i="72"/>
  <c r="R734" i="72"/>
  <c r="Q734" i="72"/>
  <c r="P734" i="72"/>
  <c r="O734" i="72"/>
  <c r="N734" i="72"/>
  <c r="M734" i="72"/>
  <c r="L734" i="72"/>
  <c r="K734" i="72"/>
  <c r="J734" i="72"/>
  <c r="I734" i="72"/>
  <c r="H734" i="72"/>
  <c r="G734" i="72"/>
  <c r="F734" i="72"/>
  <c r="E734" i="72"/>
  <c r="D734" i="72"/>
  <c r="C734" i="72"/>
  <c r="B734" i="72"/>
  <c r="AG733" i="72"/>
  <c r="AF733" i="72"/>
  <c r="AE733" i="72"/>
  <c r="AD733" i="72"/>
  <c r="AC733" i="72"/>
  <c r="AB733" i="72"/>
  <c r="AA733" i="72"/>
  <c r="Z733" i="72"/>
  <c r="Y733" i="72"/>
  <c r="X733" i="72"/>
  <c r="W733" i="72"/>
  <c r="V733" i="72"/>
  <c r="U733" i="72"/>
  <c r="T733" i="72"/>
  <c r="S733" i="72"/>
  <c r="R733" i="72"/>
  <c r="Q733" i="72"/>
  <c r="P733" i="72"/>
  <c r="O733" i="72"/>
  <c r="N733" i="72"/>
  <c r="M733" i="72"/>
  <c r="L733" i="72"/>
  <c r="K733" i="72"/>
  <c r="J733" i="72"/>
  <c r="I733" i="72"/>
  <c r="H733" i="72"/>
  <c r="G733" i="72"/>
  <c r="F733" i="72"/>
  <c r="E733" i="72"/>
  <c r="D733" i="72"/>
  <c r="C733" i="72"/>
  <c r="B733" i="72"/>
  <c r="AG732" i="72"/>
  <c r="AF732" i="72"/>
  <c r="AE732" i="72"/>
  <c r="AD732" i="72"/>
  <c r="AC732" i="72"/>
  <c r="AB732" i="72"/>
  <c r="AA732" i="72"/>
  <c r="Z732" i="72"/>
  <c r="Y732" i="72"/>
  <c r="X732" i="72"/>
  <c r="W732" i="72"/>
  <c r="V732" i="72"/>
  <c r="U732" i="72"/>
  <c r="T732" i="72"/>
  <c r="S732" i="72"/>
  <c r="R732" i="72"/>
  <c r="Q732" i="72"/>
  <c r="P732" i="72"/>
  <c r="O732" i="72"/>
  <c r="N732" i="72"/>
  <c r="M732" i="72"/>
  <c r="L732" i="72"/>
  <c r="K732" i="72"/>
  <c r="J732" i="72"/>
  <c r="I732" i="72"/>
  <c r="H732" i="72"/>
  <c r="G732" i="72"/>
  <c r="F732" i="72"/>
  <c r="E732" i="72"/>
  <c r="D732" i="72"/>
  <c r="C732" i="72"/>
  <c r="B732" i="72"/>
  <c r="AG730" i="72"/>
  <c r="AF730" i="72"/>
  <c r="AE730" i="72"/>
  <c r="AD730" i="72"/>
  <c r="AC730" i="72"/>
  <c r="AB730" i="72"/>
  <c r="AA730" i="72"/>
  <c r="Z730" i="72"/>
  <c r="Y730" i="72"/>
  <c r="X730" i="72"/>
  <c r="W730" i="72"/>
  <c r="V730" i="72"/>
  <c r="U730" i="72"/>
  <c r="T730" i="72"/>
  <c r="S730" i="72"/>
  <c r="R730" i="72"/>
  <c r="Q730" i="72"/>
  <c r="P730" i="72"/>
  <c r="O730" i="72"/>
  <c r="N730" i="72"/>
  <c r="M730" i="72"/>
  <c r="L730" i="72"/>
  <c r="K730" i="72"/>
  <c r="J730" i="72"/>
  <c r="I730" i="72"/>
  <c r="H730" i="72"/>
  <c r="G730" i="72"/>
  <c r="F730" i="72"/>
  <c r="E730" i="72"/>
  <c r="D730" i="72"/>
  <c r="C730" i="72"/>
  <c r="B730" i="72"/>
  <c r="AG729" i="72"/>
  <c r="AF729" i="72"/>
  <c r="AE729" i="72"/>
  <c r="AD729" i="72"/>
  <c r="AC729" i="72"/>
  <c r="AB729" i="72"/>
  <c r="AA729" i="72"/>
  <c r="Z729" i="72"/>
  <c r="Y729" i="72"/>
  <c r="X729" i="72"/>
  <c r="W729" i="72"/>
  <c r="V729" i="72"/>
  <c r="U729" i="72"/>
  <c r="T729" i="72"/>
  <c r="S729" i="72"/>
  <c r="R729" i="72"/>
  <c r="Q729" i="72"/>
  <c r="P729" i="72"/>
  <c r="O729" i="72"/>
  <c r="N729" i="72"/>
  <c r="M729" i="72"/>
  <c r="L729" i="72"/>
  <c r="K729" i="72"/>
  <c r="J729" i="72"/>
  <c r="I729" i="72"/>
  <c r="H729" i="72"/>
  <c r="G729" i="72"/>
  <c r="F729" i="72"/>
  <c r="E729" i="72"/>
  <c r="D729" i="72"/>
  <c r="C729" i="72"/>
  <c r="B729" i="72"/>
  <c r="AG728" i="72"/>
  <c r="AF728" i="72"/>
  <c r="AE728" i="72"/>
  <c r="AD728" i="72"/>
  <c r="AC728" i="72"/>
  <c r="AB728" i="72"/>
  <c r="AA728" i="72"/>
  <c r="Z728" i="72"/>
  <c r="Y728" i="72"/>
  <c r="X728" i="72"/>
  <c r="W728" i="72"/>
  <c r="V728" i="72"/>
  <c r="U728" i="72"/>
  <c r="T728" i="72"/>
  <c r="S728" i="72"/>
  <c r="R728" i="72"/>
  <c r="Q728" i="72"/>
  <c r="P728" i="72"/>
  <c r="O728" i="72"/>
  <c r="N728" i="72"/>
  <c r="M728" i="72"/>
  <c r="L728" i="72"/>
  <c r="K728" i="72"/>
  <c r="J728" i="72"/>
  <c r="I728" i="72"/>
  <c r="H728" i="72"/>
  <c r="G728" i="72"/>
  <c r="F728" i="72"/>
  <c r="E728" i="72"/>
  <c r="D728" i="72"/>
  <c r="C728" i="72"/>
  <c r="B728" i="72"/>
  <c r="AJ727" i="72"/>
  <c r="AI727" i="72"/>
  <c r="AH727" i="72"/>
  <c r="AJ726" i="72"/>
  <c r="AI726" i="72"/>
  <c r="AH726" i="72"/>
  <c r="AJ725" i="72"/>
  <c r="AI725" i="72"/>
  <c r="AH725" i="72"/>
  <c r="AJ724" i="72"/>
  <c r="AI724" i="72"/>
  <c r="AH724" i="72"/>
  <c r="AJ723" i="72"/>
  <c r="AI723" i="72"/>
  <c r="AH723" i="72"/>
  <c r="AJ722" i="72"/>
  <c r="AI722" i="72"/>
  <c r="AH722" i="72"/>
  <c r="AJ721" i="72"/>
  <c r="AI721" i="72"/>
  <c r="AH721" i="72"/>
  <c r="AJ720" i="72"/>
  <c r="AI720" i="72"/>
  <c r="AH720" i="72"/>
  <c r="AJ719" i="72"/>
  <c r="AI719" i="72"/>
  <c r="AH719" i="72"/>
  <c r="AJ718" i="72"/>
  <c r="AI718" i="72"/>
  <c r="AH718" i="72"/>
  <c r="AJ717" i="72"/>
  <c r="AI717" i="72"/>
  <c r="AH717" i="72"/>
  <c r="AJ716" i="72"/>
  <c r="AI716" i="72"/>
  <c r="AH716" i="72"/>
  <c r="AJ715" i="72"/>
  <c r="AI715" i="72"/>
  <c r="AH715" i="72"/>
  <c r="AJ714" i="72"/>
  <c r="AI714" i="72"/>
  <c r="AH714" i="72"/>
  <c r="AJ713" i="72"/>
  <c r="AI713" i="72"/>
  <c r="AH713" i="72"/>
  <c r="AJ712" i="72"/>
  <c r="AI712" i="72"/>
  <c r="AH712" i="72"/>
  <c r="AJ711" i="72"/>
  <c r="AI711" i="72"/>
  <c r="AH711" i="72"/>
  <c r="AJ710" i="72"/>
  <c r="AI710" i="72"/>
  <c r="AH710" i="72"/>
  <c r="AJ709" i="72"/>
  <c r="AI709" i="72"/>
  <c r="AH709" i="72"/>
  <c r="AJ708" i="72"/>
  <c r="AI708" i="72"/>
  <c r="AH708" i="72"/>
  <c r="AJ707" i="72"/>
  <c r="AI707" i="72"/>
  <c r="AH707" i="72"/>
  <c r="AJ706" i="72"/>
  <c r="AI706" i="72"/>
  <c r="AH706" i="72"/>
  <c r="AJ705" i="72"/>
  <c r="AI705" i="72"/>
  <c r="AH705" i="72"/>
  <c r="AJ704" i="72"/>
  <c r="AI704" i="72"/>
  <c r="AH704" i="72"/>
  <c r="AJ703" i="72"/>
  <c r="AI703" i="72"/>
  <c r="AH703" i="72"/>
  <c r="AJ702" i="72"/>
  <c r="AI702" i="72"/>
  <c r="AH702" i="72"/>
  <c r="AJ701" i="72"/>
  <c r="AI701" i="72"/>
  <c r="AH701" i="72"/>
  <c r="AJ700" i="72"/>
  <c r="AI700" i="72"/>
  <c r="AH700" i="72"/>
  <c r="AJ699" i="72"/>
  <c r="AI699" i="72"/>
  <c r="AH699" i="72"/>
  <c r="AJ698" i="72"/>
  <c r="AI698" i="72"/>
  <c r="AH698" i="72"/>
  <c r="AJ697" i="72"/>
  <c r="AI697" i="72"/>
  <c r="AH697" i="72"/>
  <c r="AJ696" i="72"/>
  <c r="AI696" i="72"/>
  <c r="AH696" i="72"/>
  <c r="AG692" i="72"/>
  <c r="AF692" i="72"/>
  <c r="AE692" i="72"/>
  <c r="AD692" i="72"/>
  <c r="AC692" i="72"/>
  <c r="AB692" i="72"/>
  <c r="AA692" i="72"/>
  <c r="Z692" i="72"/>
  <c r="Y692" i="72"/>
  <c r="X692" i="72"/>
  <c r="W692" i="72"/>
  <c r="V692" i="72"/>
  <c r="U692" i="72"/>
  <c r="T692" i="72"/>
  <c r="S692" i="72"/>
  <c r="R692" i="72"/>
  <c r="Q692" i="72"/>
  <c r="P692" i="72"/>
  <c r="O692" i="72"/>
  <c r="N692" i="72"/>
  <c r="M692" i="72"/>
  <c r="L692" i="72"/>
  <c r="K692" i="72"/>
  <c r="J692" i="72"/>
  <c r="I692" i="72"/>
  <c r="H692" i="72"/>
  <c r="G692" i="72"/>
  <c r="F692" i="72"/>
  <c r="E692" i="72"/>
  <c r="D692" i="72"/>
  <c r="C692" i="72"/>
  <c r="B692" i="72"/>
  <c r="AG691" i="72"/>
  <c r="AF691" i="72"/>
  <c r="AE691" i="72"/>
  <c r="AD691" i="72"/>
  <c r="AC691" i="72"/>
  <c r="AB691" i="72"/>
  <c r="AA691" i="72"/>
  <c r="Z691" i="72"/>
  <c r="Y691" i="72"/>
  <c r="X691" i="72"/>
  <c r="W691" i="72"/>
  <c r="V691" i="72"/>
  <c r="U691" i="72"/>
  <c r="T691" i="72"/>
  <c r="S691" i="72"/>
  <c r="R691" i="72"/>
  <c r="Q691" i="72"/>
  <c r="P691" i="72"/>
  <c r="O691" i="72"/>
  <c r="N691" i="72"/>
  <c r="M691" i="72"/>
  <c r="L691" i="72"/>
  <c r="K691" i="72"/>
  <c r="J691" i="72"/>
  <c r="I691" i="72"/>
  <c r="H691" i="72"/>
  <c r="G691" i="72"/>
  <c r="F691" i="72"/>
  <c r="E691" i="72"/>
  <c r="D691" i="72"/>
  <c r="C691" i="72"/>
  <c r="B691" i="72"/>
  <c r="AG690" i="72"/>
  <c r="AF690" i="72"/>
  <c r="AE690" i="72"/>
  <c r="AD690" i="72"/>
  <c r="AC690" i="72"/>
  <c r="AB690" i="72"/>
  <c r="AA690" i="72"/>
  <c r="Z690" i="72"/>
  <c r="Y690" i="72"/>
  <c r="X690" i="72"/>
  <c r="W690" i="72"/>
  <c r="V690" i="72"/>
  <c r="U690" i="72"/>
  <c r="T690" i="72"/>
  <c r="S690" i="72"/>
  <c r="R690" i="72"/>
  <c r="Q690" i="72"/>
  <c r="P690" i="72"/>
  <c r="O690" i="72"/>
  <c r="N690" i="72"/>
  <c r="M690" i="72"/>
  <c r="L690" i="72"/>
  <c r="K690" i="72"/>
  <c r="J690" i="72"/>
  <c r="I690" i="72"/>
  <c r="H690" i="72"/>
  <c r="G690" i="72"/>
  <c r="F690" i="72"/>
  <c r="E690" i="72"/>
  <c r="D690" i="72"/>
  <c r="C690" i="72"/>
  <c r="B690" i="72"/>
  <c r="AG689" i="72"/>
  <c r="AF689" i="72"/>
  <c r="AE689" i="72"/>
  <c r="AD689" i="72"/>
  <c r="AC689" i="72"/>
  <c r="AB689" i="72"/>
  <c r="AA689" i="72"/>
  <c r="Z689" i="72"/>
  <c r="Y689" i="72"/>
  <c r="X689" i="72"/>
  <c r="W689" i="72"/>
  <c r="V689" i="72"/>
  <c r="U689" i="72"/>
  <c r="T689" i="72"/>
  <c r="S689" i="72"/>
  <c r="R689" i="72"/>
  <c r="Q689" i="72"/>
  <c r="P689" i="72"/>
  <c r="O689" i="72"/>
  <c r="N689" i="72"/>
  <c r="M689" i="72"/>
  <c r="L689" i="72"/>
  <c r="K689" i="72"/>
  <c r="J689" i="72"/>
  <c r="I689" i="72"/>
  <c r="H689" i="72"/>
  <c r="G689" i="72"/>
  <c r="F689" i="72"/>
  <c r="E689" i="72"/>
  <c r="D689" i="72"/>
  <c r="C689" i="72"/>
  <c r="B689" i="72"/>
  <c r="AG687" i="72"/>
  <c r="AF687" i="72"/>
  <c r="AE687" i="72"/>
  <c r="AD687" i="72"/>
  <c r="AC687" i="72"/>
  <c r="AB687" i="72"/>
  <c r="AA687" i="72"/>
  <c r="Z687" i="72"/>
  <c r="Y687" i="72"/>
  <c r="X687" i="72"/>
  <c r="W687" i="72"/>
  <c r="V687" i="72"/>
  <c r="U687" i="72"/>
  <c r="T687" i="72"/>
  <c r="S687" i="72"/>
  <c r="R687" i="72"/>
  <c r="Q687" i="72"/>
  <c r="P687" i="72"/>
  <c r="O687" i="72"/>
  <c r="N687" i="72"/>
  <c r="M687" i="72"/>
  <c r="L687" i="72"/>
  <c r="K687" i="72"/>
  <c r="J687" i="72"/>
  <c r="I687" i="72"/>
  <c r="H687" i="72"/>
  <c r="G687" i="72"/>
  <c r="F687" i="72"/>
  <c r="E687" i="72"/>
  <c r="D687" i="72"/>
  <c r="C687" i="72"/>
  <c r="B687" i="72"/>
  <c r="AG686" i="72"/>
  <c r="AF686" i="72"/>
  <c r="AE686" i="72"/>
  <c r="AD686" i="72"/>
  <c r="AC686" i="72"/>
  <c r="AB686" i="72"/>
  <c r="AA686" i="72"/>
  <c r="Z686" i="72"/>
  <c r="Y686" i="72"/>
  <c r="X686" i="72"/>
  <c r="W686" i="72"/>
  <c r="V686" i="72"/>
  <c r="U686" i="72"/>
  <c r="T686" i="72"/>
  <c r="S686" i="72"/>
  <c r="R686" i="72"/>
  <c r="Q686" i="72"/>
  <c r="P686" i="72"/>
  <c r="O686" i="72"/>
  <c r="N686" i="72"/>
  <c r="M686" i="72"/>
  <c r="L686" i="72"/>
  <c r="K686" i="72"/>
  <c r="J686" i="72"/>
  <c r="I686" i="72"/>
  <c r="H686" i="72"/>
  <c r="G686" i="72"/>
  <c r="F686" i="72"/>
  <c r="E686" i="72"/>
  <c r="D686" i="72"/>
  <c r="C686" i="72"/>
  <c r="B686" i="72"/>
  <c r="AG685" i="72"/>
  <c r="AF685" i="72"/>
  <c r="AE685" i="72"/>
  <c r="AD685" i="72"/>
  <c r="AC685" i="72"/>
  <c r="AB685" i="72"/>
  <c r="AA685" i="72"/>
  <c r="Z685" i="72"/>
  <c r="Y685" i="72"/>
  <c r="X685" i="72"/>
  <c r="W685" i="72"/>
  <c r="V685" i="72"/>
  <c r="U685" i="72"/>
  <c r="T685" i="72"/>
  <c r="S685" i="72"/>
  <c r="R685" i="72"/>
  <c r="Q685" i="72"/>
  <c r="P685" i="72"/>
  <c r="O685" i="72"/>
  <c r="N685" i="72"/>
  <c r="M685" i="72"/>
  <c r="L685" i="72"/>
  <c r="K685" i="72"/>
  <c r="J685" i="72"/>
  <c r="I685" i="72"/>
  <c r="H685" i="72"/>
  <c r="G685" i="72"/>
  <c r="F685" i="72"/>
  <c r="E685" i="72"/>
  <c r="D685" i="72"/>
  <c r="C685" i="72"/>
  <c r="B685" i="72"/>
  <c r="AJ684" i="72"/>
  <c r="AI684" i="72"/>
  <c r="AH684" i="72"/>
  <c r="AJ683" i="72"/>
  <c r="AI683" i="72"/>
  <c r="AH683" i="72"/>
  <c r="AJ682" i="72"/>
  <c r="AI682" i="72"/>
  <c r="AH682" i="72"/>
  <c r="AJ681" i="72"/>
  <c r="AI681" i="72"/>
  <c r="AH681" i="72"/>
  <c r="AJ680" i="72"/>
  <c r="AI680" i="72"/>
  <c r="AH680" i="72"/>
  <c r="AJ679" i="72"/>
  <c r="AI679" i="72"/>
  <c r="AH679" i="72"/>
  <c r="AJ678" i="72"/>
  <c r="AI678" i="72"/>
  <c r="AH678" i="72"/>
  <c r="AJ677" i="72"/>
  <c r="AI677" i="72"/>
  <c r="AH677" i="72"/>
  <c r="AJ676" i="72"/>
  <c r="AI676" i="72"/>
  <c r="AH676" i="72"/>
  <c r="AJ675" i="72"/>
  <c r="AI675" i="72"/>
  <c r="AH675" i="72"/>
  <c r="AJ674" i="72"/>
  <c r="AI674" i="72"/>
  <c r="AH674" i="72"/>
  <c r="AJ673" i="72"/>
  <c r="AI673" i="72"/>
  <c r="AH673" i="72"/>
  <c r="AJ672" i="72"/>
  <c r="AI672" i="72"/>
  <c r="AH672" i="72"/>
  <c r="AJ671" i="72"/>
  <c r="AI671" i="72"/>
  <c r="AH671" i="72"/>
  <c r="AJ670" i="72"/>
  <c r="AI670" i="72"/>
  <c r="AH670" i="72"/>
  <c r="AJ669" i="72"/>
  <c r="AI669" i="72"/>
  <c r="AH669" i="72"/>
  <c r="AJ668" i="72"/>
  <c r="AI668" i="72"/>
  <c r="AH668" i="72"/>
  <c r="AJ667" i="72"/>
  <c r="AI667" i="72"/>
  <c r="AH667" i="72"/>
  <c r="AJ666" i="72"/>
  <c r="AI666" i="72"/>
  <c r="AH666" i="72"/>
  <c r="AJ665" i="72"/>
  <c r="AI665" i="72"/>
  <c r="AH665" i="72"/>
  <c r="AJ664" i="72"/>
  <c r="AI664" i="72"/>
  <c r="AH664" i="72"/>
  <c r="AJ663" i="72"/>
  <c r="AI663" i="72"/>
  <c r="AH663" i="72"/>
  <c r="AJ662" i="72"/>
  <c r="AI662" i="72"/>
  <c r="AH662" i="72"/>
  <c r="AJ661" i="72"/>
  <c r="AI661" i="72"/>
  <c r="AH661" i="72"/>
  <c r="AJ660" i="72"/>
  <c r="AI660" i="72"/>
  <c r="AH660" i="72"/>
  <c r="AJ659" i="72"/>
  <c r="AI659" i="72"/>
  <c r="AH659" i="72"/>
  <c r="AJ658" i="72"/>
  <c r="AI658" i="72"/>
  <c r="AH658" i="72"/>
  <c r="AJ657" i="72"/>
  <c r="AI657" i="72"/>
  <c r="AH657" i="72"/>
  <c r="AJ656" i="72"/>
  <c r="AI656" i="72"/>
  <c r="AH656" i="72"/>
  <c r="AJ655" i="72"/>
  <c r="AI655" i="72"/>
  <c r="AH655" i="72"/>
  <c r="AJ654" i="72"/>
  <c r="AI654" i="72"/>
  <c r="AH654" i="72"/>
  <c r="AJ653" i="72"/>
  <c r="AI653" i="72"/>
  <c r="AH653" i="72"/>
  <c r="AG649" i="72"/>
  <c r="AF649" i="72"/>
  <c r="AE649" i="72"/>
  <c r="AD649" i="72"/>
  <c r="AC649" i="72"/>
  <c r="AB649" i="72"/>
  <c r="AA649" i="72"/>
  <c r="Z649" i="72"/>
  <c r="Y649" i="72"/>
  <c r="X649" i="72"/>
  <c r="W649" i="72"/>
  <c r="V649" i="72"/>
  <c r="U649" i="72"/>
  <c r="T649" i="72"/>
  <c r="S649" i="72"/>
  <c r="R649" i="72"/>
  <c r="Q649" i="72"/>
  <c r="P649" i="72"/>
  <c r="O649" i="72"/>
  <c r="N649" i="72"/>
  <c r="M649" i="72"/>
  <c r="L649" i="72"/>
  <c r="K649" i="72"/>
  <c r="J649" i="72"/>
  <c r="I649" i="72"/>
  <c r="H649" i="72"/>
  <c r="G649" i="72"/>
  <c r="F649" i="72"/>
  <c r="E649" i="72"/>
  <c r="D649" i="72"/>
  <c r="C649" i="72"/>
  <c r="B649" i="72"/>
  <c r="AG648" i="72"/>
  <c r="AF648" i="72"/>
  <c r="AE648" i="72"/>
  <c r="AD648" i="72"/>
  <c r="AC648" i="72"/>
  <c r="AB648" i="72"/>
  <c r="AA648" i="72"/>
  <c r="Z648" i="72"/>
  <c r="Y648" i="72"/>
  <c r="X648" i="72"/>
  <c r="W648" i="72"/>
  <c r="V648" i="72"/>
  <c r="U648" i="72"/>
  <c r="T648" i="72"/>
  <c r="S648" i="72"/>
  <c r="R648" i="72"/>
  <c r="Q648" i="72"/>
  <c r="P648" i="72"/>
  <c r="O648" i="72"/>
  <c r="N648" i="72"/>
  <c r="M648" i="72"/>
  <c r="L648" i="72"/>
  <c r="K648" i="72"/>
  <c r="J648" i="72"/>
  <c r="I648" i="72"/>
  <c r="H648" i="72"/>
  <c r="G648" i="72"/>
  <c r="F648" i="72"/>
  <c r="E648" i="72"/>
  <c r="D648" i="72"/>
  <c r="C648" i="72"/>
  <c r="B648" i="72"/>
  <c r="AG647" i="72"/>
  <c r="AF647" i="72"/>
  <c r="AE647" i="72"/>
  <c r="AD647" i="72"/>
  <c r="AC647" i="72"/>
  <c r="AB647" i="72"/>
  <c r="AA647" i="72"/>
  <c r="Z647" i="72"/>
  <c r="Y647" i="72"/>
  <c r="X647" i="72"/>
  <c r="W647" i="72"/>
  <c r="V647" i="72"/>
  <c r="U647" i="72"/>
  <c r="T647" i="72"/>
  <c r="S647" i="72"/>
  <c r="R647" i="72"/>
  <c r="Q647" i="72"/>
  <c r="P647" i="72"/>
  <c r="O647" i="72"/>
  <c r="N647" i="72"/>
  <c r="M647" i="72"/>
  <c r="L647" i="72"/>
  <c r="K647" i="72"/>
  <c r="J647" i="72"/>
  <c r="I647" i="72"/>
  <c r="H647" i="72"/>
  <c r="G647" i="72"/>
  <c r="F647" i="72"/>
  <c r="E647" i="72"/>
  <c r="D647" i="72"/>
  <c r="C647" i="72"/>
  <c r="B647" i="72"/>
  <c r="AG646" i="72"/>
  <c r="AF646" i="72"/>
  <c r="AE646" i="72"/>
  <c r="AD646" i="72"/>
  <c r="AC646" i="72"/>
  <c r="AB646" i="72"/>
  <c r="AA646" i="72"/>
  <c r="Z646" i="72"/>
  <c r="Y646" i="72"/>
  <c r="X646" i="72"/>
  <c r="W646" i="72"/>
  <c r="V646" i="72"/>
  <c r="U646" i="72"/>
  <c r="T646" i="72"/>
  <c r="S646" i="72"/>
  <c r="R646" i="72"/>
  <c r="Q646" i="72"/>
  <c r="P646" i="72"/>
  <c r="O646" i="72"/>
  <c r="N646" i="72"/>
  <c r="M646" i="72"/>
  <c r="L646" i="72"/>
  <c r="K646" i="72"/>
  <c r="J646" i="72"/>
  <c r="I646" i="72"/>
  <c r="H646" i="72"/>
  <c r="G646" i="72"/>
  <c r="F646" i="72"/>
  <c r="E646" i="72"/>
  <c r="D646" i="72"/>
  <c r="C646" i="72"/>
  <c r="B646" i="72"/>
  <c r="AG644" i="72"/>
  <c r="AF644" i="72"/>
  <c r="AE644" i="72"/>
  <c r="AD644" i="72"/>
  <c r="AC644" i="72"/>
  <c r="AB644" i="72"/>
  <c r="AA644" i="72"/>
  <c r="Z644" i="72"/>
  <c r="Y644" i="72"/>
  <c r="X644" i="72"/>
  <c r="W644" i="72"/>
  <c r="V644" i="72"/>
  <c r="U644" i="72"/>
  <c r="T644" i="72"/>
  <c r="S644" i="72"/>
  <c r="R644" i="72"/>
  <c r="Q644" i="72"/>
  <c r="P644" i="72"/>
  <c r="O644" i="72"/>
  <c r="N644" i="72"/>
  <c r="M644" i="72"/>
  <c r="L644" i="72"/>
  <c r="K644" i="72"/>
  <c r="J644" i="72"/>
  <c r="I644" i="72"/>
  <c r="H644" i="72"/>
  <c r="G644" i="72"/>
  <c r="F644" i="72"/>
  <c r="E644" i="72"/>
  <c r="D644" i="72"/>
  <c r="C644" i="72"/>
  <c r="B644" i="72"/>
  <c r="AG643" i="72"/>
  <c r="AF643" i="72"/>
  <c r="AE643" i="72"/>
  <c r="AD643" i="72"/>
  <c r="AC643" i="72"/>
  <c r="AB643" i="72"/>
  <c r="AA643" i="72"/>
  <c r="Z643" i="72"/>
  <c r="Y643" i="72"/>
  <c r="X643" i="72"/>
  <c r="W643" i="72"/>
  <c r="V643" i="72"/>
  <c r="U643" i="72"/>
  <c r="T643" i="72"/>
  <c r="S643" i="72"/>
  <c r="R643" i="72"/>
  <c r="Q643" i="72"/>
  <c r="P643" i="72"/>
  <c r="O643" i="72"/>
  <c r="N643" i="72"/>
  <c r="M643" i="72"/>
  <c r="L643" i="72"/>
  <c r="K643" i="72"/>
  <c r="J643" i="72"/>
  <c r="I643" i="72"/>
  <c r="H643" i="72"/>
  <c r="G643" i="72"/>
  <c r="F643" i="72"/>
  <c r="E643" i="72"/>
  <c r="D643" i="72"/>
  <c r="C643" i="72"/>
  <c r="B643" i="72"/>
  <c r="AG642" i="72"/>
  <c r="AF642" i="72"/>
  <c r="AE642" i="72"/>
  <c r="AD642" i="72"/>
  <c r="AC642" i="72"/>
  <c r="AB642" i="72"/>
  <c r="AA642" i="72"/>
  <c r="Z642" i="72"/>
  <c r="Y642" i="72"/>
  <c r="X642" i="72"/>
  <c r="W642" i="72"/>
  <c r="V642" i="72"/>
  <c r="U642" i="72"/>
  <c r="T642" i="72"/>
  <c r="S642" i="72"/>
  <c r="R642" i="72"/>
  <c r="Q642" i="72"/>
  <c r="P642" i="72"/>
  <c r="O642" i="72"/>
  <c r="N642" i="72"/>
  <c r="M642" i="72"/>
  <c r="L642" i="72"/>
  <c r="K642" i="72"/>
  <c r="J642" i="72"/>
  <c r="I642" i="72"/>
  <c r="H642" i="72"/>
  <c r="G642" i="72"/>
  <c r="F642" i="72"/>
  <c r="E642" i="72"/>
  <c r="D642" i="72"/>
  <c r="C642" i="72"/>
  <c r="B642" i="72"/>
  <c r="AJ641" i="72"/>
  <c r="AI641" i="72"/>
  <c r="AH641" i="72"/>
  <c r="AJ640" i="72"/>
  <c r="AI640" i="72"/>
  <c r="AH640" i="72"/>
  <c r="AJ639" i="72"/>
  <c r="AI639" i="72"/>
  <c r="AH639" i="72"/>
  <c r="AJ638" i="72"/>
  <c r="AI638" i="72"/>
  <c r="AH638" i="72"/>
  <c r="AJ637" i="72"/>
  <c r="AI637" i="72"/>
  <c r="AH637" i="72"/>
  <c r="AJ636" i="72"/>
  <c r="AI636" i="72"/>
  <c r="AH636" i="72"/>
  <c r="AJ635" i="72"/>
  <c r="AI635" i="72"/>
  <c r="AH635" i="72"/>
  <c r="AJ634" i="72"/>
  <c r="AI634" i="72"/>
  <c r="AH634" i="72"/>
  <c r="AJ633" i="72"/>
  <c r="AI633" i="72"/>
  <c r="AH633" i="72"/>
  <c r="AJ632" i="72"/>
  <c r="AI632" i="72"/>
  <c r="AH632" i="72"/>
  <c r="AJ631" i="72"/>
  <c r="AI631" i="72"/>
  <c r="AH631" i="72"/>
  <c r="AJ630" i="72"/>
  <c r="AI630" i="72"/>
  <c r="AH630" i="72"/>
  <c r="AJ629" i="72"/>
  <c r="AI629" i="72"/>
  <c r="AH629" i="72"/>
  <c r="AJ628" i="72"/>
  <c r="AI628" i="72"/>
  <c r="AH628" i="72"/>
  <c r="AJ627" i="72"/>
  <c r="AI627" i="72"/>
  <c r="AH627" i="72"/>
  <c r="AJ626" i="72"/>
  <c r="AI626" i="72"/>
  <c r="AH626" i="72"/>
  <c r="AJ625" i="72"/>
  <c r="AI625" i="72"/>
  <c r="AH625" i="72"/>
  <c r="AJ624" i="72"/>
  <c r="AI624" i="72"/>
  <c r="AH624" i="72"/>
  <c r="AJ623" i="72"/>
  <c r="AI623" i="72"/>
  <c r="AH623" i="72"/>
  <c r="AJ622" i="72"/>
  <c r="AI622" i="72"/>
  <c r="AH622" i="72"/>
  <c r="AJ621" i="72"/>
  <c r="AI621" i="72"/>
  <c r="AH621" i="72"/>
  <c r="AJ620" i="72"/>
  <c r="AI620" i="72"/>
  <c r="AH620" i="72"/>
  <c r="AJ619" i="72"/>
  <c r="AI619" i="72"/>
  <c r="AH619" i="72"/>
  <c r="AJ618" i="72"/>
  <c r="AI618" i="72"/>
  <c r="AH618" i="72"/>
  <c r="AJ617" i="72"/>
  <c r="AI617" i="72"/>
  <c r="AH617" i="72"/>
  <c r="AJ616" i="72"/>
  <c r="AI616" i="72"/>
  <c r="AH616" i="72"/>
  <c r="AJ615" i="72"/>
  <c r="AI615" i="72"/>
  <c r="AH615" i="72"/>
  <c r="AJ614" i="72"/>
  <c r="AI614" i="72"/>
  <c r="AH614" i="72"/>
  <c r="AJ613" i="72"/>
  <c r="AI613" i="72"/>
  <c r="AH613" i="72"/>
  <c r="AJ612" i="72"/>
  <c r="AI612" i="72"/>
  <c r="AH612" i="72"/>
  <c r="AJ611" i="72"/>
  <c r="AI611" i="72"/>
  <c r="AH611" i="72"/>
  <c r="AJ610" i="72"/>
  <c r="AI610" i="72"/>
  <c r="AH610" i="72"/>
  <c r="AJ43" i="73"/>
  <c r="AG606" i="72"/>
  <c r="AF606" i="72"/>
  <c r="AE606" i="72"/>
  <c r="AD606" i="72"/>
  <c r="AC606" i="72"/>
  <c r="AB606" i="72"/>
  <c r="AA606" i="72"/>
  <c r="Z606" i="72"/>
  <c r="Y606" i="72"/>
  <c r="X606" i="72"/>
  <c r="W606" i="72"/>
  <c r="V606" i="72"/>
  <c r="U606" i="72"/>
  <c r="T606" i="72"/>
  <c r="S606" i="72"/>
  <c r="R606" i="72"/>
  <c r="Q606" i="72"/>
  <c r="P606" i="72"/>
  <c r="O606" i="72"/>
  <c r="N606" i="72"/>
  <c r="M606" i="72"/>
  <c r="L606" i="72"/>
  <c r="K606" i="72"/>
  <c r="J606" i="72"/>
  <c r="I606" i="72"/>
  <c r="H606" i="72"/>
  <c r="G606" i="72"/>
  <c r="F606" i="72"/>
  <c r="E606" i="72"/>
  <c r="D606" i="72"/>
  <c r="C606" i="72"/>
  <c r="B606" i="72"/>
  <c r="AG605" i="72"/>
  <c r="AF605" i="72"/>
  <c r="AE605" i="72"/>
  <c r="AD605" i="72"/>
  <c r="AC605" i="72"/>
  <c r="AB605" i="72"/>
  <c r="AA605" i="72"/>
  <c r="Z605" i="72"/>
  <c r="Y605" i="72"/>
  <c r="X605" i="72"/>
  <c r="W605" i="72"/>
  <c r="V605" i="72"/>
  <c r="U605" i="72"/>
  <c r="T605" i="72"/>
  <c r="S605" i="72"/>
  <c r="R605" i="72"/>
  <c r="Q605" i="72"/>
  <c r="P605" i="72"/>
  <c r="O605" i="72"/>
  <c r="N605" i="72"/>
  <c r="M605" i="72"/>
  <c r="L605" i="72"/>
  <c r="K605" i="72"/>
  <c r="J605" i="72"/>
  <c r="I605" i="72"/>
  <c r="H605" i="72"/>
  <c r="G605" i="72"/>
  <c r="F605" i="72"/>
  <c r="E605" i="72"/>
  <c r="D605" i="72"/>
  <c r="C605" i="72"/>
  <c r="B605" i="72"/>
  <c r="AI605" i="72" s="1"/>
  <c r="AG604" i="72"/>
  <c r="AF604" i="72"/>
  <c r="AE604" i="72"/>
  <c r="AD604" i="72"/>
  <c r="AC604" i="72"/>
  <c r="AB604" i="72"/>
  <c r="AA604" i="72"/>
  <c r="Z604" i="72"/>
  <c r="Y604" i="72"/>
  <c r="X604" i="72"/>
  <c r="W604" i="72"/>
  <c r="V604" i="72"/>
  <c r="U604" i="72"/>
  <c r="T604" i="72"/>
  <c r="S604" i="72"/>
  <c r="R604" i="72"/>
  <c r="Q604" i="72"/>
  <c r="P604" i="72"/>
  <c r="O604" i="72"/>
  <c r="N604" i="72"/>
  <c r="M604" i="72"/>
  <c r="L604" i="72"/>
  <c r="K604" i="72"/>
  <c r="J604" i="72"/>
  <c r="I604" i="72"/>
  <c r="H604" i="72"/>
  <c r="G604" i="72"/>
  <c r="F604" i="72"/>
  <c r="E604" i="72"/>
  <c r="D604" i="72"/>
  <c r="C604" i="72"/>
  <c r="B604" i="72"/>
  <c r="AH604" i="72" s="1"/>
  <c r="AG603" i="72"/>
  <c r="AF603" i="72"/>
  <c r="AE603" i="72"/>
  <c r="AD603" i="72"/>
  <c r="AC603" i="72"/>
  <c r="AB603" i="72"/>
  <c r="AA603" i="72"/>
  <c r="Z603" i="72"/>
  <c r="Y603" i="72"/>
  <c r="X603" i="72"/>
  <c r="W603" i="72"/>
  <c r="V603" i="72"/>
  <c r="U603" i="72"/>
  <c r="T603" i="72"/>
  <c r="S603" i="72"/>
  <c r="R603" i="72"/>
  <c r="Q603" i="72"/>
  <c r="P603" i="72"/>
  <c r="O603" i="72"/>
  <c r="N603" i="72"/>
  <c r="M603" i="72"/>
  <c r="L603" i="72"/>
  <c r="K603" i="72"/>
  <c r="J603" i="72"/>
  <c r="I603" i="72"/>
  <c r="H603" i="72"/>
  <c r="G603" i="72"/>
  <c r="F603" i="72"/>
  <c r="E603" i="72"/>
  <c r="D603" i="72"/>
  <c r="C603" i="72"/>
  <c r="B603" i="72"/>
  <c r="AJ603" i="72" s="1"/>
  <c r="AG601" i="72"/>
  <c r="AF601" i="72"/>
  <c r="AE601" i="72"/>
  <c r="AD601" i="72"/>
  <c r="AC601" i="72"/>
  <c r="AB601" i="72"/>
  <c r="AA601" i="72"/>
  <c r="Z601" i="72"/>
  <c r="Y601" i="72"/>
  <c r="X601" i="72"/>
  <c r="W601" i="72"/>
  <c r="V601" i="72"/>
  <c r="U601" i="72"/>
  <c r="T601" i="72"/>
  <c r="S601" i="72"/>
  <c r="R601" i="72"/>
  <c r="Q601" i="72"/>
  <c r="P601" i="72"/>
  <c r="O601" i="72"/>
  <c r="N601" i="72"/>
  <c r="M601" i="72"/>
  <c r="L601" i="72"/>
  <c r="K601" i="72"/>
  <c r="J601" i="72"/>
  <c r="I601" i="72"/>
  <c r="H601" i="72"/>
  <c r="G601" i="72"/>
  <c r="F601" i="72"/>
  <c r="E601" i="72"/>
  <c r="D601" i="72"/>
  <c r="C601" i="72"/>
  <c r="B601" i="72"/>
  <c r="AG600" i="72"/>
  <c r="AF600" i="72"/>
  <c r="AE600" i="72"/>
  <c r="AD600" i="72"/>
  <c r="AC600" i="72"/>
  <c r="AB600" i="72"/>
  <c r="AA600" i="72"/>
  <c r="Z600" i="72"/>
  <c r="Y600" i="72"/>
  <c r="X600" i="72"/>
  <c r="W600" i="72"/>
  <c r="V600" i="72"/>
  <c r="U600" i="72"/>
  <c r="T600" i="72"/>
  <c r="S600" i="72"/>
  <c r="R600" i="72"/>
  <c r="Q600" i="72"/>
  <c r="P600" i="72"/>
  <c r="O600" i="72"/>
  <c r="N600" i="72"/>
  <c r="M600" i="72"/>
  <c r="L600" i="72"/>
  <c r="K600" i="72"/>
  <c r="J600" i="72"/>
  <c r="I600" i="72"/>
  <c r="H600" i="72"/>
  <c r="G600" i="72"/>
  <c r="F600" i="72"/>
  <c r="E600" i="72"/>
  <c r="D600" i="72"/>
  <c r="C600" i="72"/>
  <c r="B600" i="72"/>
  <c r="AG599" i="72"/>
  <c r="AF599" i="72"/>
  <c r="AE599" i="72"/>
  <c r="AD599" i="72"/>
  <c r="AC599" i="72"/>
  <c r="AB599" i="72"/>
  <c r="AA599" i="72"/>
  <c r="Z599" i="72"/>
  <c r="Y599" i="72"/>
  <c r="X599" i="72"/>
  <c r="W599" i="72"/>
  <c r="V599" i="72"/>
  <c r="U599" i="72"/>
  <c r="T599" i="72"/>
  <c r="S599" i="72"/>
  <c r="R599" i="72"/>
  <c r="Q599" i="72"/>
  <c r="P599" i="72"/>
  <c r="O599" i="72"/>
  <c r="N599" i="72"/>
  <c r="M599" i="72"/>
  <c r="L599" i="72"/>
  <c r="K599" i="72"/>
  <c r="J599" i="72"/>
  <c r="I599" i="72"/>
  <c r="H599" i="72"/>
  <c r="G599" i="72"/>
  <c r="F599" i="72"/>
  <c r="E599" i="72"/>
  <c r="D599" i="72"/>
  <c r="C599" i="72"/>
  <c r="B599" i="72"/>
  <c r="AJ598" i="72"/>
  <c r="AI598" i="72"/>
  <c r="AH598" i="72"/>
  <c r="AJ597" i="72"/>
  <c r="AI597" i="72"/>
  <c r="AH597" i="72"/>
  <c r="AJ596" i="72"/>
  <c r="AI596" i="72"/>
  <c r="AH596" i="72"/>
  <c r="AJ595" i="72"/>
  <c r="AI595" i="72"/>
  <c r="AH595" i="72"/>
  <c r="AJ594" i="72"/>
  <c r="AI594" i="72"/>
  <c r="AH594" i="72"/>
  <c r="AJ593" i="72"/>
  <c r="AI593" i="72"/>
  <c r="AH593" i="72"/>
  <c r="AJ592" i="72"/>
  <c r="AI592" i="72"/>
  <c r="AH592" i="72"/>
  <c r="AJ591" i="72"/>
  <c r="AI591" i="72"/>
  <c r="AH591" i="72"/>
  <c r="AJ590" i="72"/>
  <c r="AI590" i="72"/>
  <c r="AH590" i="72"/>
  <c r="AJ589" i="72"/>
  <c r="AI589" i="72"/>
  <c r="AH589" i="72"/>
  <c r="AJ588" i="72"/>
  <c r="AI588" i="72"/>
  <c r="AH588" i="72"/>
  <c r="AJ587" i="72"/>
  <c r="AI587" i="72"/>
  <c r="AH587" i="72"/>
  <c r="AJ586" i="72"/>
  <c r="AI586" i="72"/>
  <c r="AH586" i="72"/>
  <c r="AJ585" i="72"/>
  <c r="AI585" i="72"/>
  <c r="AH585" i="72"/>
  <c r="AJ584" i="72"/>
  <c r="AI584" i="72"/>
  <c r="AH584" i="72"/>
  <c r="AJ583" i="72"/>
  <c r="AI583" i="72"/>
  <c r="AH583" i="72"/>
  <c r="AJ582" i="72"/>
  <c r="AI582" i="72"/>
  <c r="AH582" i="72"/>
  <c r="AJ581" i="72"/>
  <c r="AI581" i="72"/>
  <c r="AH581" i="72"/>
  <c r="AJ580" i="72"/>
  <c r="AI580" i="72"/>
  <c r="AH580" i="72"/>
  <c r="AJ579" i="72"/>
  <c r="AI579" i="72"/>
  <c r="AH579" i="72"/>
  <c r="AJ578" i="72"/>
  <c r="AI578" i="72"/>
  <c r="AH578" i="72"/>
  <c r="AJ577" i="72"/>
  <c r="AI577" i="72"/>
  <c r="AH577" i="72"/>
  <c r="AJ576" i="72"/>
  <c r="AI576" i="72"/>
  <c r="AH576" i="72"/>
  <c r="AJ575" i="72"/>
  <c r="AI575" i="72"/>
  <c r="AH575" i="72"/>
  <c r="AJ574" i="72"/>
  <c r="AI574" i="72"/>
  <c r="AH574" i="72"/>
  <c r="AJ573" i="72"/>
  <c r="AI573" i="72"/>
  <c r="AH573" i="72"/>
  <c r="AJ572" i="72"/>
  <c r="AI572" i="72"/>
  <c r="AH572" i="72"/>
  <c r="AJ571" i="72"/>
  <c r="AI571" i="72"/>
  <c r="AH571" i="72"/>
  <c r="AJ570" i="72"/>
  <c r="AI570" i="72"/>
  <c r="AH570" i="72"/>
  <c r="AJ569" i="72"/>
  <c r="AI569" i="72"/>
  <c r="AH569" i="72"/>
  <c r="AJ568" i="72"/>
  <c r="AI568" i="72"/>
  <c r="AH568" i="72"/>
  <c r="AJ567" i="72"/>
  <c r="AI567" i="72"/>
  <c r="AH567" i="72"/>
  <c r="AJ129" i="72"/>
  <c r="AG563" i="72"/>
  <c r="AF563" i="72"/>
  <c r="AE563" i="72"/>
  <c r="AD563" i="72"/>
  <c r="AC563" i="72"/>
  <c r="AB563" i="72"/>
  <c r="AA563" i="72"/>
  <c r="Z563" i="72"/>
  <c r="Y563" i="72"/>
  <c r="X563" i="72"/>
  <c r="W563" i="72"/>
  <c r="V563" i="72"/>
  <c r="U563" i="72"/>
  <c r="T563" i="72"/>
  <c r="S563" i="72"/>
  <c r="R563" i="72"/>
  <c r="Q563" i="72"/>
  <c r="P563" i="72"/>
  <c r="O563" i="72"/>
  <c r="N563" i="72"/>
  <c r="M563" i="72"/>
  <c r="L563" i="72"/>
  <c r="K563" i="72"/>
  <c r="J563" i="72"/>
  <c r="I563" i="72"/>
  <c r="H563" i="72"/>
  <c r="G563" i="72"/>
  <c r="F563" i="72"/>
  <c r="E563" i="72"/>
  <c r="D563" i="72"/>
  <c r="C563" i="72"/>
  <c r="B563" i="72"/>
  <c r="AG562" i="72"/>
  <c r="AF562" i="72"/>
  <c r="AE562" i="72"/>
  <c r="AD562" i="72"/>
  <c r="AC562" i="72"/>
  <c r="AB562" i="72"/>
  <c r="AA562" i="72"/>
  <c r="Z562" i="72"/>
  <c r="Y562" i="72"/>
  <c r="X562" i="72"/>
  <c r="W562" i="72"/>
  <c r="V562" i="72"/>
  <c r="U562" i="72"/>
  <c r="T562" i="72"/>
  <c r="S562" i="72"/>
  <c r="R562" i="72"/>
  <c r="Q562" i="72"/>
  <c r="P562" i="72"/>
  <c r="O562" i="72"/>
  <c r="N562" i="72"/>
  <c r="M562" i="72"/>
  <c r="L562" i="72"/>
  <c r="K562" i="72"/>
  <c r="J562" i="72"/>
  <c r="I562" i="72"/>
  <c r="H562" i="72"/>
  <c r="G562" i="72"/>
  <c r="F562" i="72"/>
  <c r="E562" i="72"/>
  <c r="D562" i="72"/>
  <c r="C562" i="72"/>
  <c r="B562" i="72"/>
  <c r="AG561" i="72"/>
  <c r="AF561" i="72"/>
  <c r="AE561" i="72"/>
  <c r="AD561" i="72"/>
  <c r="AC561" i="72"/>
  <c r="AB561" i="72"/>
  <c r="AA561" i="72"/>
  <c r="Z561" i="72"/>
  <c r="Y561" i="72"/>
  <c r="X561" i="72"/>
  <c r="W561" i="72"/>
  <c r="V561" i="72"/>
  <c r="U561" i="72"/>
  <c r="T561" i="72"/>
  <c r="S561" i="72"/>
  <c r="R561" i="72"/>
  <c r="Q561" i="72"/>
  <c r="P561" i="72"/>
  <c r="O561" i="72"/>
  <c r="N561" i="72"/>
  <c r="M561" i="72"/>
  <c r="L561" i="72"/>
  <c r="K561" i="72"/>
  <c r="J561" i="72"/>
  <c r="I561" i="72"/>
  <c r="H561" i="72"/>
  <c r="G561" i="72"/>
  <c r="F561" i="72"/>
  <c r="E561" i="72"/>
  <c r="D561" i="72"/>
  <c r="C561" i="72"/>
  <c r="B561" i="72"/>
  <c r="AG560" i="72"/>
  <c r="AF560" i="72"/>
  <c r="AE560" i="72"/>
  <c r="AD560" i="72"/>
  <c r="AC560" i="72"/>
  <c r="AB560" i="72"/>
  <c r="AA560" i="72"/>
  <c r="Z560" i="72"/>
  <c r="Y560" i="72"/>
  <c r="X560" i="72"/>
  <c r="W560" i="72"/>
  <c r="V560" i="72"/>
  <c r="U560" i="72"/>
  <c r="T560" i="72"/>
  <c r="S560" i="72"/>
  <c r="R560" i="72"/>
  <c r="Q560" i="72"/>
  <c r="P560" i="72"/>
  <c r="O560" i="72"/>
  <c r="N560" i="72"/>
  <c r="M560" i="72"/>
  <c r="L560" i="72"/>
  <c r="K560" i="72"/>
  <c r="J560" i="72"/>
  <c r="I560" i="72"/>
  <c r="H560" i="72"/>
  <c r="G560" i="72"/>
  <c r="F560" i="72"/>
  <c r="E560" i="72"/>
  <c r="D560" i="72"/>
  <c r="C560" i="72"/>
  <c r="B560" i="72"/>
  <c r="AG558" i="72"/>
  <c r="AF558" i="72"/>
  <c r="AE558" i="72"/>
  <c r="AD558" i="72"/>
  <c r="AC558" i="72"/>
  <c r="AB558" i="72"/>
  <c r="AA558" i="72"/>
  <c r="Z558" i="72"/>
  <c r="Y558" i="72"/>
  <c r="X558" i="72"/>
  <c r="W558" i="72"/>
  <c r="V558" i="72"/>
  <c r="U558" i="72"/>
  <c r="T558" i="72"/>
  <c r="S558" i="72"/>
  <c r="R558" i="72"/>
  <c r="Q558" i="72"/>
  <c r="P558" i="72"/>
  <c r="O558" i="72"/>
  <c r="N558" i="72"/>
  <c r="M558" i="72"/>
  <c r="L558" i="72"/>
  <c r="K558" i="72"/>
  <c r="J558" i="72"/>
  <c r="I558" i="72"/>
  <c r="H558" i="72"/>
  <c r="G558" i="72"/>
  <c r="F558" i="72"/>
  <c r="E558" i="72"/>
  <c r="D558" i="72"/>
  <c r="C558" i="72"/>
  <c r="B558" i="72"/>
  <c r="AG557" i="72"/>
  <c r="AF557" i="72"/>
  <c r="AE557" i="72"/>
  <c r="AD557" i="72"/>
  <c r="AC557" i="72"/>
  <c r="AB557" i="72"/>
  <c r="AA557" i="72"/>
  <c r="Z557" i="72"/>
  <c r="Y557" i="72"/>
  <c r="X557" i="72"/>
  <c r="W557" i="72"/>
  <c r="V557" i="72"/>
  <c r="U557" i="72"/>
  <c r="T557" i="72"/>
  <c r="S557" i="72"/>
  <c r="R557" i="72"/>
  <c r="Q557" i="72"/>
  <c r="P557" i="72"/>
  <c r="O557" i="72"/>
  <c r="N557" i="72"/>
  <c r="M557" i="72"/>
  <c r="L557" i="72"/>
  <c r="K557" i="72"/>
  <c r="J557" i="72"/>
  <c r="I557" i="72"/>
  <c r="H557" i="72"/>
  <c r="G557" i="72"/>
  <c r="F557" i="72"/>
  <c r="E557" i="72"/>
  <c r="D557" i="72"/>
  <c r="C557" i="72"/>
  <c r="B557" i="72"/>
  <c r="AG556" i="72"/>
  <c r="AF556" i="72"/>
  <c r="AE556" i="72"/>
  <c r="AD556" i="72"/>
  <c r="AC556" i="72"/>
  <c r="AB556" i="72"/>
  <c r="AA556" i="72"/>
  <c r="Z556" i="72"/>
  <c r="Y556" i="72"/>
  <c r="X556" i="72"/>
  <c r="W556" i="72"/>
  <c r="V556" i="72"/>
  <c r="U556" i="72"/>
  <c r="T556" i="72"/>
  <c r="S556" i="72"/>
  <c r="R556" i="72"/>
  <c r="Q556" i="72"/>
  <c r="P556" i="72"/>
  <c r="O556" i="72"/>
  <c r="N556" i="72"/>
  <c r="M556" i="72"/>
  <c r="L556" i="72"/>
  <c r="K556" i="72"/>
  <c r="J556" i="72"/>
  <c r="I556" i="72"/>
  <c r="H556" i="72"/>
  <c r="G556" i="72"/>
  <c r="F556" i="72"/>
  <c r="E556" i="72"/>
  <c r="D556" i="72"/>
  <c r="C556" i="72"/>
  <c r="B556" i="72"/>
  <c r="AJ555" i="72"/>
  <c r="AI555" i="72"/>
  <c r="AH555" i="72"/>
  <c r="AJ554" i="72"/>
  <c r="AI554" i="72"/>
  <c r="AH554" i="72"/>
  <c r="AJ553" i="72"/>
  <c r="AI553" i="72"/>
  <c r="AH553" i="72"/>
  <c r="AJ552" i="72"/>
  <c r="AI552" i="72"/>
  <c r="AH552" i="72"/>
  <c r="AJ551" i="72"/>
  <c r="AI551" i="72"/>
  <c r="AH551" i="72"/>
  <c r="AJ550" i="72"/>
  <c r="AI550" i="72"/>
  <c r="AH550" i="72"/>
  <c r="AJ549" i="72"/>
  <c r="AI549" i="72"/>
  <c r="AH549" i="72"/>
  <c r="AJ548" i="72"/>
  <c r="AI548" i="72"/>
  <c r="AH548" i="72"/>
  <c r="AJ547" i="72"/>
  <c r="AI547" i="72"/>
  <c r="AH547" i="72"/>
  <c r="AJ546" i="72"/>
  <c r="AI546" i="72"/>
  <c r="AH546" i="72"/>
  <c r="AJ545" i="72"/>
  <c r="AI545" i="72"/>
  <c r="AH545" i="72"/>
  <c r="AJ544" i="72"/>
  <c r="AI544" i="72"/>
  <c r="AH544" i="72"/>
  <c r="AJ543" i="72"/>
  <c r="AI543" i="72"/>
  <c r="AH543" i="72"/>
  <c r="AJ542" i="72"/>
  <c r="AI542" i="72"/>
  <c r="AH542" i="72"/>
  <c r="AJ541" i="72"/>
  <c r="AI541" i="72"/>
  <c r="AH541" i="72"/>
  <c r="AJ540" i="72"/>
  <c r="AI540" i="72"/>
  <c r="AH540" i="72"/>
  <c r="AJ539" i="72"/>
  <c r="AI539" i="72"/>
  <c r="AH539" i="72"/>
  <c r="AJ538" i="72"/>
  <c r="AI538" i="72"/>
  <c r="AH538" i="72"/>
  <c r="AJ537" i="72"/>
  <c r="AI537" i="72"/>
  <c r="AH537" i="72"/>
  <c r="AJ536" i="72"/>
  <c r="AI536" i="72"/>
  <c r="AH536" i="72"/>
  <c r="AJ535" i="72"/>
  <c r="AI535" i="72"/>
  <c r="AH535" i="72"/>
  <c r="AJ534" i="72"/>
  <c r="AI534" i="72"/>
  <c r="AH534" i="72"/>
  <c r="AJ533" i="72"/>
  <c r="AI533" i="72"/>
  <c r="AH533" i="72"/>
  <c r="AJ532" i="72"/>
  <c r="AI532" i="72"/>
  <c r="AH532" i="72"/>
  <c r="AJ531" i="72"/>
  <c r="AI531" i="72"/>
  <c r="AH531" i="72"/>
  <c r="AJ530" i="72"/>
  <c r="AI530" i="72"/>
  <c r="AH530" i="72"/>
  <c r="AJ529" i="72"/>
  <c r="AI529" i="72"/>
  <c r="AH529" i="72"/>
  <c r="AJ528" i="72"/>
  <c r="AI528" i="72"/>
  <c r="AH528" i="72"/>
  <c r="AJ527" i="72"/>
  <c r="AI527" i="72"/>
  <c r="AH527" i="72"/>
  <c r="AJ526" i="72"/>
  <c r="AI526" i="72"/>
  <c r="AH526" i="72"/>
  <c r="AJ525" i="72"/>
  <c r="AI525" i="72"/>
  <c r="AH525" i="72"/>
  <c r="AJ524" i="72"/>
  <c r="AI524" i="72"/>
  <c r="AH524" i="72"/>
  <c r="AJ43" i="72"/>
  <c r="AG434" i="69"/>
  <c r="AF434" i="69"/>
  <c r="AE434" i="69"/>
  <c r="AD434" i="69"/>
  <c r="AC434" i="69"/>
  <c r="AB434" i="69"/>
  <c r="AA434" i="69"/>
  <c r="Z434" i="69"/>
  <c r="Y434" i="69"/>
  <c r="X434" i="69"/>
  <c r="W434" i="69"/>
  <c r="V434" i="69"/>
  <c r="U434" i="69"/>
  <c r="T434" i="69"/>
  <c r="S434" i="69"/>
  <c r="R434" i="69"/>
  <c r="Q434" i="69"/>
  <c r="P434" i="69"/>
  <c r="O434" i="69"/>
  <c r="N434" i="69"/>
  <c r="M434" i="69"/>
  <c r="L434" i="69"/>
  <c r="K434" i="69"/>
  <c r="J434" i="69"/>
  <c r="I434" i="69"/>
  <c r="H434" i="69"/>
  <c r="G434" i="69"/>
  <c r="F434" i="69"/>
  <c r="E434" i="69"/>
  <c r="D434" i="69"/>
  <c r="C434" i="69"/>
  <c r="B434" i="69"/>
  <c r="AG433" i="69"/>
  <c r="AF433" i="69"/>
  <c r="AE433" i="69"/>
  <c r="AD433" i="69"/>
  <c r="AC433" i="69"/>
  <c r="AB433" i="69"/>
  <c r="AA433" i="69"/>
  <c r="Z433" i="69"/>
  <c r="Y433" i="69"/>
  <c r="X433" i="69"/>
  <c r="W433" i="69"/>
  <c r="V433" i="69"/>
  <c r="U433" i="69"/>
  <c r="T433" i="69"/>
  <c r="S433" i="69"/>
  <c r="R433" i="69"/>
  <c r="Q433" i="69"/>
  <c r="P433" i="69"/>
  <c r="O433" i="69"/>
  <c r="N433" i="69"/>
  <c r="M433" i="69"/>
  <c r="L433" i="69"/>
  <c r="K433" i="69"/>
  <c r="J433" i="69"/>
  <c r="I433" i="69"/>
  <c r="H433" i="69"/>
  <c r="G433" i="69"/>
  <c r="F433" i="69"/>
  <c r="E433" i="69"/>
  <c r="D433" i="69"/>
  <c r="C433" i="69"/>
  <c r="B433" i="69"/>
  <c r="AG432" i="69"/>
  <c r="AF432" i="69"/>
  <c r="AE432" i="69"/>
  <c r="AD432" i="69"/>
  <c r="AC432" i="69"/>
  <c r="AB432" i="69"/>
  <c r="AA432" i="69"/>
  <c r="Z432" i="69"/>
  <c r="Y432" i="69"/>
  <c r="X432" i="69"/>
  <c r="W432" i="69"/>
  <c r="V432" i="69"/>
  <c r="U432" i="69"/>
  <c r="T432" i="69"/>
  <c r="S432" i="69"/>
  <c r="R432" i="69"/>
  <c r="Q432" i="69"/>
  <c r="P432" i="69"/>
  <c r="O432" i="69"/>
  <c r="N432" i="69"/>
  <c r="M432" i="69"/>
  <c r="L432" i="69"/>
  <c r="K432" i="69"/>
  <c r="J432" i="69"/>
  <c r="I432" i="69"/>
  <c r="H432" i="69"/>
  <c r="G432" i="69"/>
  <c r="F432" i="69"/>
  <c r="E432" i="69"/>
  <c r="D432" i="69"/>
  <c r="C432" i="69"/>
  <c r="B432" i="69"/>
  <c r="AJ432" i="69" s="1"/>
  <c r="AG431" i="69"/>
  <c r="AF431" i="69"/>
  <c r="AE431" i="69"/>
  <c r="AD431" i="69"/>
  <c r="AC431" i="69"/>
  <c r="AB431" i="69"/>
  <c r="AA431" i="69"/>
  <c r="Z431" i="69"/>
  <c r="Y431" i="69"/>
  <c r="X431" i="69"/>
  <c r="W431" i="69"/>
  <c r="V431" i="69"/>
  <c r="U431" i="69"/>
  <c r="T431" i="69"/>
  <c r="S431" i="69"/>
  <c r="R431" i="69"/>
  <c r="Q431" i="69"/>
  <c r="P431" i="69"/>
  <c r="O431" i="69"/>
  <c r="N431" i="69"/>
  <c r="M431" i="69"/>
  <c r="L431" i="69"/>
  <c r="K431" i="69"/>
  <c r="J431" i="69"/>
  <c r="I431" i="69"/>
  <c r="H431" i="69"/>
  <c r="G431" i="69"/>
  <c r="F431" i="69"/>
  <c r="E431" i="69"/>
  <c r="D431" i="69"/>
  <c r="C431" i="69"/>
  <c r="B431" i="69"/>
  <c r="AJ431" i="69" s="1"/>
  <c r="AG429" i="69"/>
  <c r="AF429" i="69"/>
  <c r="AE429" i="69"/>
  <c r="AD429" i="69"/>
  <c r="AC429" i="69"/>
  <c r="AB429" i="69"/>
  <c r="AA429" i="69"/>
  <c r="Z429" i="69"/>
  <c r="Y429" i="69"/>
  <c r="X429" i="69"/>
  <c r="W429" i="69"/>
  <c r="V429" i="69"/>
  <c r="U429" i="69"/>
  <c r="T429" i="69"/>
  <c r="S429" i="69"/>
  <c r="R429" i="69"/>
  <c r="Q429" i="69"/>
  <c r="P429" i="69"/>
  <c r="O429" i="69"/>
  <c r="N429" i="69"/>
  <c r="M429" i="69"/>
  <c r="L429" i="69"/>
  <c r="K429" i="69"/>
  <c r="J429" i="69"/>
  <c r="I429" i="69"/>
  <c r="H429" i="69"/>
  <c r="G429" i="69"/>
  <c r="F429" i="69"/>
  <c r="E429" i="69"/>
  <c r="D429" i="69"/>
  <c r="C429" i="69"/>
  <c r="B429" i="69"/>
  <c r="AG428" i="69"/>
  <c r="AF428" i="69"/>
  <c r="AE428" i="69"/>
  <c r="AD428" i="69"/>
  <c r="AC428" i="69"/>
  <c r="AB428" i="69"/>
  <c r="AA428" i="69"/>
  <c r="Z428" i="69"/>
  <c r="Y428" i="69"/>
  <c r="X428" i="69"/>
  <c r="W428" i="69"/>
  <c r="V428" i="69"/>
  <c r="U428" i="69"/>
  <c r="T428" i="69"/>
  <c r="S428" i="69"/>
  <c r="R428" i="69"/>
  <c r="Q428" i="69"/>
  <c r="P428" i="69"/>
  <c r="O428" i="69"/>
  <c r="N428" i="69"/>
  <c r="M428" i="69"/>
  <c r="L428" i="69"/>
  <c r="K428" i="69"/>
  <c r="J428" i="69"/>
  <c r="I428" i="69"/>
  <c r="H428" i="69"/>
  <c r="G428" i="69"/>
  <c r="F428" i="69"/>
  <c r="E428" i="69"/>
  <c r="D428" i="69"/>
  <c r="C428" i="69"/>
  <c r="B428" i="69"/>
  <c r="AG427" i="69"/>
  <c r="AF427" i="69"/>
  <c r="AE427" i="69"/>
  <c r="AD427" i="69"/>
  <c r="AC427" i="69"/>
  <c r="AB427" i="69"/>
  <c r="AA427" i="69"/>
  <c r="Z427" i="69"/>
  <c r="Y427" i="69"/>
  <c r="X427" i="69"/>
  <c r="W427" i="69"/>
  <c r="V427" i="69"/>
  <c r="U427" i="69"/>
  <c r="T427" i="69"/>
  <c r="S427" i="69"/>
  <c r="R427" i="69"/>
  <c r="Q427" i="69"/>
  <c r="P427" i="69"/>
  <c r="O427" i="69"/>
  <c r="N427" i="69"/>
  <c r="M427" i="69"/>
  <c r="L427" i="69"/>
  <c r="K427" i="69"/>
  <c r="J427" i="69"/>
  <c r="I427" i="69"/>
  <c r="H427" i="69"/>
  <c r="G427" i="69"/>
  <c r="F427" i="69"/>
  <c r="E427" i="69"/>
  <c r="D427" i="69"/>
  <c r="C427" i="69"/>
  <c r="B427" i="69"/>
  <c r="AJ426" i="69"/>
  <c r="AI426" i="69"/>
  <c r="AH426" i="69"/>
  <c r="AJ425" i="69"/>
  <c r="AI425" i="69"/>
  <c r="AH425" i="69"/>
  <c r="AJ424" i="69"/>
  <c r="AI424" i="69"/>
  <c r="AH424" i="69"/>
  <c r="AJ423" i="69"/>
  <c r="AI423" i="69"/>
  <c r="AH423" i="69"/>
  <c r="AJ422" i="69"/>
  <c r="AI422" i="69"/>
  <c r="AH422" i="69"/>
  <c r="AJ421" i="69"/>
  <c r="AI421" i="69"/>
  <c r="AH421" i="69"/>
  <c r="AJ420" i="69"/>
  <c r="AI420" i="69"/>
  <c r="AH420" i="69"/>
  <c r="AJ419" i="69"/>
  <c r="AI419" i="69"/>
  <c r="AH419" i="69"/>
  <c r="AJ418" i="69"/>
  <c r="AI418" i="69"/>
  <c r="AH418" i="69"/>
  <c r="AJ417" i="69"/>
  <c r="AI417" i="69"/>
  <c r="AH417" i="69"/>
  <c r="AJ416" i="69"/>
  <c r="AI416" i="69"/>
  <c r="AH416" i="69"/>
  <c r="AJ415" i="69"/>
  <c r="AI415" i="69"/>
  <c r="AH415" i="69"/>
  <c r="AJ414" i="69"/>
  <c r="AI414" i="69"/>
  <c r="AH414" i="69"/>
  <c r="AJ413" i="69"/>
  <c r="AI413" i="69"/>
  <c r="AH413" i="69"/>
  <c r="AJ412" i="69"/>
  <c r="AI412" i="69"/>
  <c r="AH412" i="69"/>
  <c r="AJ411" i="69"/>
  <c r="AI411" i="69"/>
  <c r="AH411" i="69"/>
  <c r="AJ410" i="69"/>
  <c r="AI410" i="69"/>
  <c r="AH410" i="69"/>
  <c r="AJ409" i="69"/>
  <c r="AI409" i="69"/>
  <c r="AH409" i="69"/>
  <c r="AJ408" i="69"/>
  <c r="AI408" i="69"/>
  <c r="AH408" i="69"/>
  <c r="AJ407" i="69"/>
  <c r="AI407" i="69"/>
  <c r="AH407" i="69"/>
  <c r="AJ406" i="69"/>
  <c r="AI406" i="69"/>
  <c r="AH406" i="69"/>
  <c r="AJ405" i="69"/>
  <c r="AI405" i="69"/>
  <c r="AH405" i="69"/>
  <c r="AJ404" i="69"/>
  <c r="AI404" i="69"/>
  <c r="AH404" i="69"/>
  <c r="AJ403" i="69"/>
  <c r="AI403" i="69"/>
  <c r="AH403" i="69"/>
  <c r="AJ402" i="69"/>
  <c r="AI402" i="69"/>
  <c r="AH402" i="69"/>
  <c r="AJ401" i="69"/>
  <c r="AI401" i="69"/>
  <c r="AH401" i="69"/>
  <c r="AJ400" i="69"/>
  <c r="AI400" i="69"/>
  <c r="AH400" i="69"/>
  <c r="AJ399" i="69"/>
  <c r="AI399" i="69"/>
  <c r="AH399" i="69"/>
  <c r="AJ398" i="69"/>
  <c r="AI398" i="69"/>
  <c r="AH398" i="69"/>
  <c r="AJ397" i="69"/>
  <c r="AI397" i="69"/>
  <c r="AH397" i="69"/>
  <c r="AJ396" i="69"/>
  <c r="AI396" i="69"/>
  <c r="AH396" i="69"/>
  <c r="AJ395" i="69"/>
  <c r="AI395" i="69"/>
  <c r="AH395" i="69"/>
  <c r="AG391" i="69"/>
  <c r="AF391" i="69"/>
  <c r="AE391" i="69"/>
  <c r="AD391" i="69"/>
  <c r="AC391" i="69"/>
  <c r="AB391" i="69"/>
  <c r="AA391" i="69"/>
  <c r="Z391" i="69"/>
  <c r="Y391" i="69"/>
  <c r="X391" i="69"/>
  <c r="W391" i="69"/>
  <c r="V391" i="69"/>
  <c r="U391" i="69"/>
  <c r="T391" i="69"/>
  <c r="S391" i="69"/>
  <c r="R391" i="69"/>
  <c r="Q391" i="69"/>
  <c r="P391" i="69"/>
  <c r="O391" i="69"/>
  <c r="N391" i="69"/>
  <c r="M391" i="69"/>
  <c r="L391" i="69"/>
  <c r="K391" i="69"/>
  <c r="J391" i="69"/>
  <c r="I391" i="69"/>
  <c r="H391" i="69"/>
  <c r="G391" i="69"/>
  <c r="F391" i="69"/>
  <c r="E391" i="69"/>
  <c r="D391" i="69"/>
  <c r="C391" i="69"/>
  <c r="B391" i="69"/>
  <c r="AH391" i="69" s="1"/>
  <c r="AG390" i="69"/>
  <c r="AF390" i="69"/>
  <c r="AE390" i="69"/>
  <c r="AD390" i="69"/>
  <c r="AC390" i="69"/>
  <c r="AB390" i="69"/>
  <c r="AA390" i="69"/>
  <c r="Z390" i="69"/>
  <c r="Y390" i="69"/>
  <c r="X390" i="69"/>
  <c r="W390" i="69"/>
  <c r="V390" i="69"/>
  <c r="U390" i="69"/>
  <c r="T390" i="69"/>
  <c r="S390" i="69"/>
  <c r="R390" i="69"/>
  <c r="Q390" i="69"/>
  <c r="P390" i="69"/>
  <c r="O390" i="69"/>
  <c r="N390" i="69"/>
  <c r="M390" i="69"/>
  <c r="L390" i="69"/>
  <c r="K390" i="69"/>
  <c r="J390" i="69"/>
  <c r="I390" i="69"/>
  <c r="H390" i="69"/>
  <c r="G390" i="69"/>
  <c r="F390" i="69"/>
  <c r="E390" i="69"/>
  <c r="D390" i="69"/>
  <c r="C390" i="69"/>
  <c r="B390" i="69"/>
  <c r="AI390" i="69" s="1"/>
  <c r="AG389" i="69"/>
  <c r="AF389" i="69"/>
  <c r="AE389" i="69"/>
  <c r="AD389" i="69"/>
  <c r="AC389" i="69"/>
  <c r="AB389" i="69"/>
  <c r="AA389" i="69"/>
  <c r="Z389" i="69"/>
  <c r="Y389" i="69"/>
  <c r="X389" i="69"/>
  <c r="W389" i="69"/>
  <c r="V389" i="69"/>
  <c r="U389" i="69"/>
  <c r="T389" i="69"/>
  <c r="S389" i="69"/>
  <c r="R389" i="69"/>
  <c r="Q389" i="69"/>
  <c r="P389" i="69"/>
  <c r="O389" i="69"/>
  <c r="N389" i="69"/>
  <c r="M389" i="69"/>
  <c r="L389" i="69"/>
  <c r="K389" i="69"/>
  <c r="J389" i="69"/>
  <c r="I389" i="69"/>
  <c r="H389" i="69"/>
  <c r="G389" i="69"/>
  <c r="F389" i="69"/>
  <c r="E389" i="69"/>
  <c r="D389" i="69"/>
  <c r="C389" i="69"/>
  <c r="B389" i="69"/>
  <c r="AH389" i="69" s="1"/>
  <c r="AG388" i="69"/>
  <c r="AF388" i="69"/>
  <c r="AE388" i="69"/>
  <c r="AD388" i="69"/>
  <c r="AC388" i="69"/>
  <c r="AB388" i="69"/>
  <c r="AA388" i="69"/>
  <c r="Z388" i="69"/>
  <c r="Y388" i="69"/>
  <c r="X388" i="69"/>
  <c r="W388" i="69"/>
  <c r="V388" i="69"/>
  <c r="U388" i="69"/>
  <c r="T388" i="69"/>
  <c r="S388" i="69"/>
  <c r="R388" i="69"/>
  <c r="Q388" i="69"/>
  <c r="P388" i="69"/>
  <c r="O388" i="69"/>
  <c r="N388" i="69"/>
  <c r="M388" i="69"/>
  <c r="L388" i="69"/>
  <c r="K388" i="69"/>
  <c r="J388" i="69"/>
  <c r="I388" i="69"/>
  <c r="H388" i="69"/>
  <c r="G388" i="69"/>
  <c r="F388" i="69"/>
  <c r="E388" i="69"/>
  <c r="D388" i="69"/>
  <c r="C388" i="69"/>
  <c r="B388" i="69"/>
  <c r="AI388" i="69" s="1"/>
  <c r="AJ386" i="69"/>
  <c r="AG386" i="69"/>
  <c r="AF386" i="69"/>
  <c r="AE386" i="69"/>
  <c r="AD386" i="69"/>
  <c r="AC386" i="69"/>
  <c r="AB386" i="69"/>
  <c r="AA386" i="69"/>
  <c r="Z386" i="69"/>
  <c r="Y386" i="69"/>
  <c r="X386" i="69"/>
  <c r="W386" i="69"/>
  <c r="V386" i="69"/>
  <c r="U386" i="69"/>
  <c r="T386" i="69"/>
  <c r="S386" i="69"/>
  <c r="R386" i="69"/>
  <c r="Q386" i="69"/>
  <c r="P386" i="69"/>
  <c r="O386" i="69"/>
  <c r="N386" i="69"/>
  <c r="M386" i="69"/>
  <c r="L386" i="69"/>
  <c r="K386" i="69"/>
  <c r="J386" i="69"/>
  <c r="I386" i="69"/>
  <c r="H386" i="69"/>
  <c r="G386" i="69"/>
  <c r="F386" i="69"/>
  <c r="E386" i="69"/>
  <c r="D386" i="69"/>
  <c r="C386" i="69"/>
  <c r="B386" i="69"/>
  <c r="AG385" i="69"/>
  <c r="AF385" i="69"/>
  <c r="AE385" i="69"/>
  <c r="AD385" i="69"/>
  <c r="AC385" i="69"/>
  <c r="AB385" i="69"/>
  <c r="AA385" i="69"/>
  <c r="Z385" i="69"/>
  <c r="Y385" i="69"/>
  <c r="X385" i="69"/>
  <c r="W385" i="69"/>
  <c r="V385" i="69"/>
  <c r="U385" i="69"/>
  <c r="T385" i="69"/>
  <c r="S385" i="69"/>
  <c r="R385" i="69"/>
  <c r="Q385" i="69"/>
  <c r="P385" i="69"/>
  <c r="O385" i="69"/>
  <c r="N385" i="69"/>
  <c r="M385" i="69"/>
  <c r="L385" i="69"/>
  <c r="K385" i="69"/>
  <c r="J385" i="69"/>
  <c r="I385" i="69"/>
  <c r="H385" i="69"/>
  <c r="G385" i="69"/>
  <c r="F385" i="69"/>
  <c r="E385" i="69"/>
  <c r="D385" i="69"/>
  <c r="C385" i="69"/>
  <c r="B385" i="69"/>
  <c r="AG384" i="69"/>
  <c r="AF384" i="69"/>
  <c r="AE384" i="69"/>
  <c r="AD384" i="69"/>
  <c r="AC384" i="69"/>
  <c r="AB384" i="69"/>
  <c r="AA384" i="69"/>
  <c r="Z384" i="69"/>
  <c r="Y384" i="69"/>
  <c r="X384" i="69"/>
  <c r="W384" i="69"/>
  <c r="V384" i="69"/>
  <c r="U384" i="69"/>
  <c r="T384" i="69"/>
  <c r="S384" i="69"/>
  <c r="R384" i="69"/>
  <c r="Q384" i="69"/>
  <c r="P384" i="69"/>
  <c r="O384" i="69"/>
  <c r="N384" i="69"/>
  <c r="M384" i="69"/>
  <c r="L384" i="69"/>
  <c r="K384" i="69"/>
  <c r="J384" i="69"/>
  <c r="I384" i="69"/>
  <c r="H384" i="69"/>
  <c r="G384" i="69"/>
  <c r="F384" i="69"/>
  <c r="E384" i="69"/>
  <c r="D384" i="69"/>
  <c r="C384" i="69"/>
  <c r="B384" i="69"/>
  <c r="AJ383" i="69"/>
  <c r="AI383" i="69"/>
  <c r="AH383" i="69"/>
  <c r="AJ382" i="69"/>
  <c r="AI382" i="69"/>
  <c r="AH382" i="69"/>
  <c r="AJ381" i="69"/>
  <c r="AI381" i="69"/>
  <c r="AH381" i="69"/>
  <c r="AJ380" i="69"/>
  <c r="AI380" i="69"/>
  <c r="AH380" i="69"/>
  <c r="AJ379" i="69"/>
  <c r="AI379" i="69"/>
  <c r="AH379" i="69"/>
  <c r="AJ378" i="69"/>
  <c r="AI378" i="69"/>
  <c r="AH378" i="69"/>
  <c r="AJ377" i="69"/>
  <c r="AI377" i="69"/>
  <c r="AH377" i="69"/>
  <c r="AJ376" i="69"/>
  <c r="AI376" i="69"/>
  <c r="AH376" i="69"/>
  <c r="AJ375" i="69"/>
  <c r="AI375" i="69"/>
  <c r="AH375" i="69"/>
  <c r="AJ374" i="69"/>
  <c r="AI374" i="69"/>
  <c r="AH374" i="69"/>
  <c r="AJ373" i="69"/>
  <c r="AI373" i="69"/>
  <c r="AH373" i="69"/>
  <c r="AJ372" i="69"/>
  <c r="AI372" i="69"/>
  <c r="AH372" i="69"/>
  <c r="AJ371" i="69"/>
  <c r="AI371" i="69"/>
  <c r="AH371" i="69"/>
  <c r="AJ370" i="69"/>
  <c r="AI370" i="69"/>
  <c r="AH370" i="69"/>
  <c r="AJ369" i="69"/>
  <c r="AI369" i="69"/>
  <c r="AH369" i="69"/>
  <c r="AJ368" i="69"/>
  <c r="AI368" i="69"/>
  <c r="AH368" i="69"/>
  <c r="AJ367" i="69"/>
  <c r="AI367" i="69"/>
  <c r="AH367" i="69"/>
  <c r="AJ366" i="69"/>
  <c r="AI366" i="69"/>
  <c r="AH366" i="69"/>
  <c r="AJ365" i="69"/>
  <c r="AI365" i="69"/>
  <c r="AH365" i="69"/>
  <c r="AJ364" i="69"/>
  <c r="AI364" i="69"/>
  <c r="AH364" i="69"/>
  <c r="AJ363" i="69"/>
  <c r="AI363" i="69"/>
  <c r="AH363" i="69"/>
  <c r="AJ362" i="69"/>
  <c r="AI362" i="69"/>
  <c r="AH362" i="69"/>
  <c r="AJ361" i="69"/>
  <c r="AI361" i="69"/>
  <c r="AH361" i="69"/>
  <c r="AJ360" i="69"/>
  <c r="AI360" i="69"/>
  <c r="AH360" i="69"/>
  <c r="AJ359" i="69"/>
  <c r="AI359" i="69"/>
  <c r="AH359" i="69"/>
  <c r="AJ358" i="69"/>
  <c r="AI358" i="69"/>
  <c r="AH358" i="69"/>
  <c r="AJ357" i="69"/>
  <c r="AI357" i="69"/>
  <c r="AH357" i="69"/>
  <c r="AJ356" i="69"/>
  <c r="AI356" i="69"/>
  <c r="AH356" i="69"/>
  <c r="AJ355" i="69"/>
  <c r="AI355" i="69"/>
  <c r="AH355" i="69"/>
  <c r="AJ354" i="69"/>
  <c r="AI354" i="69"/>
  <c r="AH354" i="69"/>
  <c r="AJ353" i="69"/>
  <c r="AI353" i="69"/>
  <c r="AH353" i="69"/>
  <c r="AJ352" i="69"/>
  <c r="AI352" i="69"/>
  <c r="AH352" i="69"/>
  <c r="AG496" i="77"/>
  <c r="AF496" i="77"/>
  <c r="AE496" i="77"/>
  <c r="AD496" i="77"/>
  <c r="AC496" i="77"/>
  <c r="AB496" i="77"/>
  <c r="AA496" i="77"/>
  <c r="Z496" i="77"/>
  <c r="Y496" i="77"/>
  <c r="X496" i="77"/>
  <c r="W496" i="77"/>
  <c r="V496" i="77"/>
  <c r="U496" i="77"/>
  <c r="T496" i="77"/>
  <c r="S496" i="77"/>
  <c r="R496" i="77"/>
  <c r="Q496" i="77"/>
  <c r="P496" i="77"/>
  <c r="O496" i="77"/>
  <c r="N496" i="77"/>
  <c r="M496" i="77"/>
  <c r="L496" i="77"/>
  <c r="K496" i="77"/>
  <c r="J496" i="77"/>
  <c r="I496" i="77"/>
  <c r="H496" i="77"/>
  <c r="G496" i="77"/>
  <c r="F496" i="77"/>
  <c r="E496" i="77"/>
  <c r="D496" i="77"/>
  <c r="C496" i="77"/>
  <c r="B496" i="77"/>
  <c r="AG495" i="77"/>
  <c r="AF495" i="77"/>
  <c r="AE495" i="77"/>
  <c r="AD495" i="77"/>
  <c r="AC495" i="77"/>
  <c r="AB495" i="77"/>
  <c r="AA495" i="77"/>
  <c r="Z495" i="77"/>
  <c r="Y495" i="77"/>
  <c r="X495" i="77"/>
  <c r="W495" i="77"/>
  <c r="V495" i="77"/>
  <c r="U495" i="77"/>
  <c r="T495" i="77"/>
  <c r="S495" i="77"/>
  <c r="R495" i="77"/>
  <c r="Q495" i="77"/>
  <c r="P495" i="77"/>
  <c r="O495" i="77"/>
  <c r="N495" i="77"/>
  <c r="M495" i="77"/>
  <c r="L495" i="77"/>
  <c r="K495" i="77"/>
  <c r="J495" i="77"/>
  <c r="I495" i="77"/>
  <c r="H495" i="77"/>
  <c r="G495" i="77"/>
  <c r="F495" i="77"/>
  <c r="E495" i="77"/>
  <c r="D495" i="77"/>
  <c r="C495" i="77"/>
  <c r="B495" i="77"/>
  <c r="AG493" i="77"/>
  <c r="AF493" i="77"/>
  <c r="AE493" i="77"/>
  <c r="AD493" i="77"/>
  <c r="AC493" i="77"/>
  <c r="AB493" i="77"/>
  <c r="AA493" i="77"/>
  <c r="Z493" i="77"/>
  <c r="Y493" i="77"/>
  <c r="X493" i="77"/>
  <c r="W493" i="77"/>
  <c r="V493" i="77"/>
  <c r="U493" i="77"/>
  <c r="T493" i="77"/>
  <c r="S493" i="77"/>
  <c r="R493" i="77"/>
  <c r="Q493" i="77"/>
  <c r="P493" i="77"/>
  <c r="O493" i="77"/>
  <c r="N493" i="77"/>
  <c r="M493" i="77"/>
  <c r="L493" i="77"/>
  <c r="K493" i="77"/>
  <c r="J493" i="77"/>
  <c r="I493" i="77"/>
  <c r="H493" i="77"/>
  <c r="G493" i="77"/>
  <c r="F493" i="77"/>
  <c r="E493" i="77"/>
  <c r="D493" i="77"/>
  <c r="C493" i="77"/>
  <c r="B493" i="77"/>
  <c r="AG492" i="77"/>
  <c r="AF492" i="77"/>
  <c r="AE492" i="77"/>
  <c r="AD492" i="77"/>
  <c r="AC492" i="77"/>
  <c r="AB492" i="77"/>
  <c r="AA492" i="77"/>
  <c r="Z492" i="77"/>
  <c r="Y492" i="77"/>
  <c r="X492" i="77"/>
  <c r="W492" i="77"/>
  <c r="V492" i="77"/>
  <c r="U492" i="77"/>
  <c r="T492" i="77"/>
  <c r="S492" i="77"/>
  <c r="R492" i="77"/>
  <c r="Q492" i="77"/>
  <c r="P492" i="77"/>
  <c r="O492" i="77"/>
  <c r="N492" i="77"/>
  <c r="M492" i="77"/>
  <c r="L492" i="77"/>
  <c r="K492" i="77"/>
  <c r="J492" i="77"/>
  <c r="I492" i="77"/>
  <c r="H492" i="77"/>
  <c r="G492" i="77"/>
  <c r="F492" i="77"/>
  <c r="E492" i="77"/>
  <c r="D492" i="77"/>
  <c r="C492" i="77"/>
  <c r="B492" i="77"/>
  <c r="AG491" i="77"/>
  <c r="AF491" i="77"/>
  <c r="AE491" i="77"/>
  <c r="AD491" i="77"/>
  <c r="AC491" i="77"/>
  <c r="AB491" i="77"/>
  <c r="AA491" i="77"/>
  <c r="Z491" i="77"/>
  <c r="Y491" i="77"/>
  <c r="X491" i="77"/>
  <c r="W491" i="77"/>
  <c r="V491" i="77"/>
  <c r="U491" i="77"/>
  <c r="T491" i="77"/>
  <c r="S491" i="77"/>
  <c r="R491" i="77"/>
  <c r="Q491" i="77"/>
  <c r="P491" i="77"/>
  <c r="O491" i="77"/>
  <c r="N491" i="77"/>
  <c r="M491" i="77"/>
  <c r="L491" i="77"/>
  <c r="K491" i="77"/>
  <c r="J491" i="77"/>
  <c r="I491" i="77"/>
  <c r="H491" i="77"/>
  <c r="G491" i="77"/>
  <c r="F491" i="77"/>
  <c r="E491" i="77"/>
  <c r="D491" i="77"/>
  <c r="C491" i="77"/>
  <c r="B491" i="77"/>
  <c r="AJ490" i="77"/>
  <c r="AI490" i="77"/>
  <c r="AH490" i="77"/>
  <c r="AJ489" i="77"/>
  <c r="AI489" i="77"/>
  <c r="AH489" i="77"/>
  <c r="AJ488" i="77"/>
  <c r="AI488" i="77"/>
  <c r="AH488" i="77"/>
  <c r="AJ487" i="77"/>
  <c r="AI487" i="77"/>
  <c r="AH487" i="77"/>
  <c r="AJ486" i="77"/>
  <c r="AI486" i="77"/>
  <c r="AH486" i="77"/>
  <c r="AJ485" i="77"/>
  <c r="AI485" i="77"/>
  <c r="AH485" i="77"/>
  <c r="AJ484" i="77"/>
  <c r="AI484" i="77"/>
  <c r="AH484" i="77"/>
  <c r="AJ483" i="77"/>
  <c r="AI483" i="77"/>
  <c r="AH483" i="77"/>
  <c r="AJ482" i="77"/>
  <c r="AI482" i="77"/>
  <c r="AH482" i="77"/>
  <c r="AJ481" i="77"/>
  <c r="AI481" i="77"/>
  <c r="AH481" i="77"/>
  <c r="AJ480" i="77"/>
  <c r="AI480" i="77"/>
  <c r="AH480" i="77"/>
  <c r="AJ479" i="77"/>
  <c r="AI479" i="77"/>
  <c r="AH479" i="77"/>
  <c r="AJ478" i="77"/>
  <c r="AI478" i="77"/>
  <c r="AH478" i="77"/>
  <c r="AJ477" i="77"/>
  <c r="AI477" i="77"/>
  <c r="AH477" i="77"/>
  <c r="AJ476" i="77"/>
  <c r="AI476" i="77"/>
  <c r="AH476" i="77"/>
  <c r="AJ475" i="77"/>
  <c r="AI475" i="77"/>
  <c r="AH475" i="77"/>
  <c r="AJ474" i="77"/>
  <c r="AI474" i="77"/>
  <c r="AH474" i="77"/>
  <c r="AJ473" i="77"/>
  <c r="AI473" i="77"/>
  <c r="AH473" i="77"/>
  <c r="AJ472" i="77"/>
  <c r="AI472" i="77"/>
  <c r="AH472" i="77"/>
  <c r="AJ471" i="77"/>
  <c r="AI471" i="77"/>
  <c r="AH471" i="77"/>
  <c r="AJ470" i="77"/>
  <c r="AI470" i="77"/>
  <c r="AH470" i="77"/>
  <c r="AJ469" i="77"/>
  <c r="AI469" i="77"/>
  <c r="AH469" i="77"/>
  <c r="AJ468" i="77"/>
  <c r="AI468" i="77"/>
  <c r="AH468" i="77"/>
  <c r="AJ467" i="77"/>
  <c r="AI467" i="77"/>
  <c r="AH467" i="77"/>
  <c r="AJ466" i="77"/>
  <c r="AI466" i="77"/>
  <c r="AH466" i="77"/>
  <c r="AJ465" i="77"/>
  <c r="AI465" i="77"/>
  <c r="AH465" i="77"/>
  <c r="AJ464" i="77"/>
  <c r="AI464" i="77"/>
  <c r="AH464" i="77"/>
  <c r="AJ463" i="77"/>
  <c r="AI463" i="77"/>
  <c r="AH463" i="77"/>
  <c r="AJ462" i="77"/>
  <c r="AI462" i="77"/>
  <c r="AH462" i="77"/>
  <c r="AJ461" i="77"/>
  <c r="AI461" i="77"/>
  <c r="AH461" i="77"/>
  <c r="AJ460" i="77"/>
  <c r="AI460" i="77"/>
  <c r="AH460" i="77"/>
  <c r="AJ459" i="77"/>
  <c r="AI459" i="77"/>
  <c r="AH459" i="77"/>
  <c r="AG455" i="77"/>
  <c r="AF455" i="77"/>
  <c r="AE455" i="77"/>
  <c r="AD455" i="77"/>
  <c r="AC455" i="77"/>
  <c r="AB455" i="77"/>
  <c r="AA455" i="77"/>
  <c r="Z455" i="77"/>
  <c r="Y455" i="77"/>
  <c r="X455" i="77"/>
  <c r="W455" i="77"/>
  <c r="V455" i="77"/>
  <c r="U455" i="77"/>
  <c r="T455" i="77"/>
  <c r="S455" i="77"/>
  <c r="R455" i="77"/>
  <c r="Q455" i="77"/>
  <c r="P455" i="77"/>
  <c r="O455" i="77"/>
  <c r="N455" i="77"/>
  <c r="M455" i="77"/>
  <c r="L455" i="77"/>
  <c r="K455" i="77"/>
  <c r="J455" i="77"/>
  <c r="I455" i="77"/>
  <c r="H455" i="77"/>
  <c r="G455" i="77"/>
  <c r="F455" i="77"/>
  <c r="E455" i="77"/>
  <c r="D455" i="77"/>
  <c r="C455" i="77"/>
  <c r="B455" i="77"/>
  <c r="AG454" i="77"/>
  <c r="AF454" i="77"/>
  <c r="AE454" i="77"/>
  <c r="AD454" i="77"/>
  <c r="AC454" i="77"/>
  <c r="AB454" i="77"/>
  <c r="AA454" i="77"/>
  <c r="Z454" i="77"/>
  <c r="Y454" i="77"/>
  <c r="X454" i="77"/>
  <c r="W454" i="77"/>
  <c r="V454" i="77"/>
  <c r="U454" i="77"/>
  <c r="T454" i="77"/>
  <c r="S454" i="77"/>
  <c r="R454" i="77"/>
  <c r="Q454" i="77"/>
  <c r="P454" i="77"/>
  <c r="O454" i="77"/>
  <c r="N454" i="77"/>
  <c r="M454" i="77"/>
  <c r="L454" i="77"/>
  <c r="K454" i="77"/>
  <c r="J454" i="77"/>
  <c r="I454" i="77"/>
  <c r="H454" i="77"/>
  <c r="G454" i="77"/>
  <c r="F454" i="77"/>
  <c r="E454" i="77"/>
  <c r="D454" i="77"/>
  <c r="C454" i="77"/>
  <c r="B454" i="77"/>
  <c r="AJ452" i="77"/>
  <c r="AG452" i="77"/>
  <c r="AF452" i="77"/>
  <c r="AE452" i="77"/>
  <c r="AD452" i="77"/>
  <c r="AC452" i="77"/>
  <c r="AB452" i="77"/>
  <c r="AA452" i="77"/>
  <c r="Z452" i="77"/>
  <c r="Y452" i="77"/>
  <c r="X452" i="77"/>
  <c r="W452" i="77"/>
  <c r="V452" i="77"/>
  <c r="U452" i="77"/>
  <c r="T452" i="77"/>
  <c r="S452" i="77"/>
  <c r="R452" i="77"/>
  <c r="Q452" i="77"/>
  <c r="P452" i="77"/>
  <c r="O452" i="77"/>
  <c r="N452" i="77"/>
  <c r="M452" i="77"/>
  <c r="L452" i="77"/>
  <c r="K452" i="77"/>
  <c r="J452" i="77"/>
  <c r="I452" i="77"/>
  <c r="H452" i="77"/>
  <c r="G452" i="77"/>
  <c r="F452" i="77"/>
  <c r="E452" i="77"/>
  <c r="D452" i="77"/>
  <c r="C452" i="77"/>
  <c r="B452" i="77"/>
  <c r="AG451" i="77"/>
  <c r="AF451" i="77"/>
  <c r="AE451" i="77"/>
  <c r="AD451" i="77"/>
  <c r="AC451" i="77"/>
  <c r="AB451" i="77"/>
  <c r="AA451" i="77"/>
  <c r="Z451" i="77"/>
  <c r="Y451" i="77"/>
  <c r="X451" i="77"/>
  <c r="W451" i="77"/>
  <c r="V451" i="77"/>
  <c r="U451" i="77"/>
  <c r="T451" i="77"/>
  <c r="S451" i="77"/>
  <c r="R451" i="77"/>
  <c r="Q451" i="77"/>
  <c r="P451" i="77"/>
  <c r="O451" i="77"/>
  <c r="N451" i="77"/>
  <c r="M451" i="77"/>
  <c r="L451" i="77"/>
  <c r="K451" i="77"/>
  <c r="J451" i="77"/>
  <c r="I451" i="77"/>
  <c r="H451" i="77"/>
  <c r="G451" i="77"/>
  <c r="F451" i="77"/>
  <c r="E451" i="77"/>
  <c r="D451" i="77"/>
  <c r="C451" i="77"/>
  <c r="B451" i="77"/>
  <c r="AG450" i="77"/>
  <c r="AF450" i="77"/>
  <c r="AE450" i="77"/>
  <c r="AD450" i="77"/>
  <c r="AC450" i="77"/>
  <c r="AB450" i="77"/>
  <c r="AA450" i="77"/>
  <c r="Z450" i="77"/>
  <c r="Y450" i="77"/>
  <c r="X450" i="77"/>
  <c r="W450" i="77"/>
  <c r="V450" i="77"/>
  <c r="U450" i="77"/>
  <c r="T450" i="77"/>
  <c r="S450" i="77"/>
  <c r="R450" i="77"/>
  <c r="Q450" i="77"/>
  <c r="P450" i="77"/>
  <c r="O450" i="77"/>
  <c r="N450" i="77"/>
  <c r="M450" i="77"/>
  <c r="L450" i="77"/>
  <c r="K450" i="77"/>
  <c r="J450" i="77"/>
  <c r="I450" i="77"/>
  <c r="H450" i="77"/>
  <c r="G450" i="77"/>
  <c r="F450" i="77"/>
  <c r="E450" i="77"/>
  <c r="D450" i="77"/>
  <c r="C450" i="77"/>
  <c r="B450" i="77"/>
  <c r="AJ449" i="77"/>
  <c r="AI449" i="77"/>
  <c r="AH449" i="77"/>
  <c r="AJ448" i="77"/>
  <c r="AI448" i="77"/>
  <c r="AH448" i="77"/>
  <c r="AJ447" i="77"/>
  <c r="AI447" i="77"/>
  <c r="AH447" i="77"/>
  <c r="AJ446" i="77"/>
  <c r="AI446" i="77"/>
  <c r="AH446" i="77"/>
  <c r="AJ445" i="77"/>
  <c r="AI445" i="77"/>
  <c r="AH445" i="77"/>
  <c r="AJ444" i="77"/>
  <c r="AI444" i="77"/>
  <c r="AH444" i="77"/>
  <c r="AJ443" i="77"/>
  <c r="AI443" i="77"/>
  <c r="AH443" i="77"/>
  <c r="AJ442" i="77"/>
  <c r="AI442" i="77"/>
  <c r="AH442" i="77"/>
  <c r="AJ441" i="77"/>
  <c r="AI441" i="77"/>
  <c r="AH441" i="77"/>
  <c r="AJ440" i="77"/>
  <c r="AI440" i="77"/>
  <c r="AH440" i="77"/>
  <c r="AJ439" i="77"/>
  <c r="AI439" i="77"/>
  <c r="AH439" i="77"/>
  <c r="AJ438" i="77"/>
  <c r="AI438" i="77"/>
  <c r="AH438" i="77"/>
  <c r="AJ437" i="77"/>
  <c r="AI437" i="77"/>
  <c r="AH437" i="77"/>
  <c r="AJ436" i="77"/>
  <c r="AI436" i="77"/>
  <c r="AH436" i="77"/>
  <c r="AJ435" i="77"/>
  <c r="AI435" i="77"/>
  <c r="AH435" i="77"/>
  <c r="AJ434" i="77"/>
  <c r="AI434" i="77"/>
  <c r="AH434" i="77"/>
  <c r="AJ433" i="77"/>
  <c r="AI433" i="77"/>
  <c r="AH433" i="77"/>
  <c r="AJ432" i="77"/>
  <c r="AI432" i="77"/>
  <c r="AH432" i="77"/>
  <c r="AJ431" i="77"/>
  <c r="AI431" i="77"/>
  <c r="AH431" i="77"/>
  <c r="AJ430" i="77"/>
  <c r="AI430" i="77"/>
  <c r="AH430" i="77"/>
  <c r="AJ429" i="77"/>
  <c r="AI429" i="77"/>
  <c r="AH429" i="77"/>
  <c r="AJ428" i="77"/>
  <c r="AI428" i="77"/>
  <c r="AH428" i="77"/>
  <c r="AJ427" i="77"/>
  <c r="AI427" i="77"/>
  <c r="AH427" i="77"/>
  <c r="AJ426" i="77"/>
  <c r="AI426" i="77"/>
  <c r="AH426" i="77"/>
  <c r="AJ425" i="77"/>
  <c r="AI425" i="77"/>
  <c r="AH425" i="77"/>
  <c r="AJ424" i="77"/>
  <c r="AI424" i="77"/>
  <c r="AH424" i="77"/>
  <c r="AJ423" i="77"/>
  <c r="AI423" i="77"/>
  <c r="AH423" i="77"/>
  <c r="AJ422" i="77"/>
  <c r="AI422" i="77"/>
  <c r="AH422" i="77"/>
  <c r="AJ421" i="77"/>
  <c r="AI421" i="77"/>
  <c r="AH421" i="77"/>
  <c r="AJ420" i="77"/>
  <c r="AI420" i="77"/>
  <c r="AH420" i="77"/>
  <c r="AJ419" i="77"/>
  <c r="AI419" i="77"/>
  <c r="AH419" i="77"/>
  <c r="AJ418" i="77"/>
  <c r="AI418" i="77"/>
  <c r="AH418" i="77"/>
  <c r="AG414" i="77"/>
  <c r="AF414" i="77"/>
  <c r="AE414" i="77"/>
  <c r="AD414" i="77"/>
  <c r="AC414" i="77"/>
  <c r="AB414" i="77"/>
  <c r="AA414" i="77"/>
  <c r="Z414" i="77"/>
  <c r="Y414" i="77"/>
  <c r="X414" i="77"/>
  <c r="W414" i="77"/>
  <c r="V414" i="77"/>
  <c r="U414" i="77"/>
  <c r="T414" i="77"/>
  <c r="S414" i="77"/>
  <c r="R414" i="77"/>
  <c r="Q414" i="77"/>
  <c r="P414" i="77"/>
  <c r="O414" i="77"/>
  <c r="N414" i="77"/>
  <c r="M414" i="77"/>
  <c r="L414" i="77"/>
  <c r="K414" i="77"/>
  <c r="J414" i="77"/>
  <c r="I414" i="77"/>
  <c r="H414" i="77"/>
  <c r="G414" i="77"/>
  <c r="F414" i="77"/>
  <c r="E414" i="77"/>
  <c r="D414" i="77"/>
  <c r="C414" i="77"/>
  <c r="B414" i="77"/>
  <c r="AG413" i="77"/>
  <c r="AF413" i="77"/>
  <c r="AE413" i="77"/>
  <c r="AD413" i="77"/>
  <c r="AC413" i="77"/>
  <c r="AB413" i="77"/>
  <c r="AA413" i="77"/>
  <c r="Z413" i="77"/>
  <c r="Y413" i="77"/>
  <c r="X413" i="77"/>
  <c r="W413" i="77"/>
  <c r="V413" i="77"/>
  <c r="U413" i="77"/>
  <c r="T413" i="77"/>
  <c r="S413" i="77"/>
  <c r="R413" i="77"/>
  <c r="Q413" i="77"/>
  <c r="P413" i="77"/>
  <c r="O413" i="77"/>
  <c r="N413" i="77"/>
  <c r="M413" i="77"/>
  <c r="L413" i="77"/>
  <c r="K413" i="77"/>
  <c r="J413" i="77"/>
  <c r="I413" i="77"/>
  <c r="H413" i="77"/>
  <c r="G413" i="77"/>
  <c r="F413" i="77"/>
  <c r="E413" i="77"/>
  <c r="D413" i="77"/>
  <c r="C413" i="77"/>
  <c r="B413" i="77"/>
  <c r="AG411" i="77"/>
  <c r="AF411" i="77"/>
  <c r="AE411" i="77"/>
  <c r="AD411" i="77"/>
  <c r="AC411" i="77"/>
  <c r="AB411" i="77"/>
  <c r="AA411" i="77"/>
  <c r="Z411" i="77"/>
  <c r="Y411" i="77"/>
  <c r="X411" i="77"/>
  <c r="W411" i="77"/>
  <c r="V411" i="77"/>
  <c r="U411" i="77"/>
  <c r="T411" i="77"/>
  <c r="S411" i="77"/>
  <c r="R411" i="77"/>
  <c r="Q411" i="77"/>
  <c r="P411" i="77"/>
  <c r="O411" i="77"/>
  <c r="N411" i="77"/>
  <c r="M411" i="77"/>
  <c r="L411" i="77"/>
  <c r="K411" i="77"/>
  <c r="J411" i="77"/>
  <c r="I411" i="77"/>
  <c r="H411" i="77"/>
  <c r="G411" i="77"/>
  <c r="F411" i="77"/>
  <c r="E411" i="77"/>
  <c r="D411" i="77"/>
  <c r="C411" i="77"/>
  <c r="B411" i="77"/>
  <c r="AG410" i="77"/>
  <c r="AF410" i="77"/>
  <c r="AE410" i="77"/>
  <c r="AD410" i="77"/>
  <c r="AC410" i="77"/>
  <c r="AB410" i="77"/>
  <c r="AA410" i="77"/>
  <c r="Z410" i="77"/>
  <c r="Y410" i="77"/>
  <c r="X410" i="77"/>
  <c r="W410" i="77"/>
  <c r="V410" i="77"/>
  <c r="U410" i="77"/>
  <c r="T410" i="77"/>
  <c r="S410" i="77"/>
  <c r="R410" i="77"/>
  <c r="Q410" i="77"/>
  <c r="P410" i="77"/>
  <c r="O410" i="77"/>
  <c r="N410" i="77"/>
  <c r="M410" i="77"/>
  <c r="L410" i="77"/>
  <c r="K410" i="77"/>
  <c r="J410" i="77"/>
  <c r="I410" i="77"/>
  <c r="H410" i="77"/>
  <c r="G410" i="77"/>
  <c r="F410" i="77"/>
  <c r="E410" i="77"/>
  <c r="D410" i="77"/>
  <c r="C410" i="77"/>
  <c r="B410" i="77"/>
  <c r="AG409" i="77"/>
  <c r="AF409" i="77"/>
  <c r="AE409" i="77"/>
  <c r="AD409" i="77"/>
  <c r="AC409" i="77"/>
  <c r="AB409" i="77"/>
  <c r="AA409" i="77"/>
  <c r="Z409" i="77"/>
  <c r="Y409" i="77"/>
  <c r="X409" i="77"/>
  <c r="W409" i="77"/>
  <c r="V409" i="77"/>
  <c r="U409" i="77"/>
  <c r="T409" i="77"/>
  <c r="S409" i="77"/>
  <c r="R409" i="77"/>
  <c r="Q409" i="77"/>
  <c r="P409" i="77"/>
  <c r="O409" i="77"/>
  <c r="N409" i="77"/>
  <c r="M409" i="77"/>
  <c r="L409" i="77"/>
  <c r="K409" i="77"/>
  <c r="J409" i="77"/>
  <c r="I409" i="77"/>
  <c r="H409" i="77"/>
  <c r="G409" i="77"/>
  <c r="F409" i="77"/>
  <c r="E409" i="77"/>
  <c r="D409" i="77"/>
  <c r="C409" i="77"/>
  <c r="B409" i="77"/>
  <c r="AJ408" i="77"/>
  <c r="AI408" i="77"/>
  <c r="AH408" i="77"/>
  <c r="AJ407" i="77"/>
  <c r="AI407" i="77"/>
  <c r="AH407" i="77"/>
  <c r="AJ406" i="77"/>
  <c r="AI406" i="77"/>
  <c r="AH406" i="77"/>
  <c r="AJ405" i="77"/>
  <c r="AI405" i="77"/>
  <c r="AH405" i="77"/>
  <c r="AJ404" i="77"/>
  <c r="AI404" i="77"/>
  <c r="AH404" i="77"/>
  <c r="AJ403" i="77"/>
  <c r="AI403" i="77"/>
  <c r="AH403" i="77"/>
  <c r="AJ402" i="77"/>
  <c r="AI402" i="77"/>
  <c r="AH402" i="77"/>
  <c r="AJ401" i="77"/>
  <c r="AI401" i="77"/>
  <c r="AH401" i="77"/>
  <c r="AJ400" i="77"/>
  <c r="AI400" i="77"/>
  <c r="AH400" i="77"/>
  <c r="AJ399" i="77"/>
  <c r="AI399" i="77"/>
  <c r="AH399" i="77"/>
  <c r="AJ398" i="77"/>
  <c r="AI398" i="77"/>
  <c r="AH398" i="77"/>
  <c r="AJ397" i="77"/>
  <c r="AI397" i="77"/>
  <c r="AH397" i="77"/>
  <c r="AJ396" i="77"/>
  <c r="AI396" i="77"/>
  <c r="AH396" i="77"/>
  <c r="AJ395" i="77"/>
  <c r="AI395" i="77"/>
  <c r="AH395" i="77"/>
  <c r="AJ394" i="77"/>
  <c r="AI394" i="77"/>
  <c r="AH394" i="77"/>
  <c r="AJ393" i="77"/>
  <c r="AI393" i="77"/>
  <c r="AH393" i="77"/>
  <c r="AJ392" i="77"/>
  <c r="AI392" i="77"/>
  <c r="AH392" i="77"/>
  <c r="AJ391" i="77"/>
  <c r="AI391" i="77"/>
  <c r="AH391" i="77"/>
  <c r="AJ390" i="77"/>
  <c r="AI390" i="77"/>
  <c r="AH390" i="77"/>
  <c r="AJ389" i="77"/>
  <c r="AI389" i="77"/>
  <c r="AH389" i="77"/>
  <c r="AJ388" i="77"/>
  <c r="AI388" i="77"/>
  <c r="AH388" i="77"/>
  <c r="AJ387" i="77"/>
  <c r="AI387" i="77"/>
  <c r="AH387" i="77"/>
  <c r="AJ386" i="77"/>
  <c r="AI386" i="77"/>
  <c r="AH386" i="77"/>
  <c r="AJ385" i="77"/>
  <c r="AI385" i="77"/>
  <c r="AH385" i="77"/>
  <c r="AJ384" i="77"/>
  <c r="AI384" i="77"/>
  <c r="AH384" i="77"/>
  <c r="AJ383" i="77"/>
  <c r="AI383" i="77"/>
  <c r="AH383" i="77"/>
  <c r="AJ382" i="77"/>
  <c r="AI382" i="77"/>
  <c r="AH382" i="77"/>
  <c r="AJ381" i="77"/>
  <c r="AI381" i="77"/>
  <c r="AH381" i="77"/>
  <c r="AJ380" i="77"/>
  <c r="AI380" i="77"/>
  <c r="AH380" i="77"/>
  <c r="AJ379" i="77"/>
  <c r="AI379" i="77"/>
  <c r="AH379" i="77"/>
  <c r="AJ378" i="77"/>
  <c r="AI378" i="77"/>
  <c r="AH378" i="77"/>
  <c r="AJ377" i="77"/>
  <c r="AI377" i="77"/>
  <c r="AH377" i="77"/>
  <c r="AG373" i="77"/>
  <c r="AF373" i="77"/>
  <c r="AE373" i="77"/>
  <c r="AD373" i="77"/>
  <c r="AC373" i="77"/>
  <c r="AB373" i="77"/>
  <c r="AA373" i="77"/>
  <c r="Z373" i="77"/>
  <c r="Y373" i="77"/>
  <c r="X373" i="77"/>
  <c r="W373" i="77"/>
  <c r="V373" i="77"/>
  <c r="U373" i="77"/>
  <c r="T373" i="77"/>
  <c r="S373" i="77"/>
  <c r="R373" i="77"/>
  <c r="Q373" i="77"/>
  <c r="P373" i="77"/>
  <c r="O373" i="77"/>
  <c r="N373" i="77"/>
  <c r="M373" i="77"/>
  <c r="L373" i="77"/>
  <c r="K373" i="77"/>
  <c r="J373" i="77"/>
  <c r="I373" i="77"/>
  <c r="H373" i="77"/>
  <c r="G373" i="77"/>
  <c r="F373" i="77"/>
  <c r="E373" i="77"/>
  <c r="D373" i="77"/>
  <c r="C373" i="77"/>
  <c r="B373" i="77"/>
  <c r="AG372" i="77"/>
  <c r="AF372" i="77"/>
  <c r="AE372" i="77"/>
  <c r="AD372" i="77"/>
  <c r="AC372" i="77"/>
  <c r="AB372" i="77"/>
  <c r="AA372" i="77"/>
  <c r="Z372" i="77"/>
  <c r="Y372" i="77"/>
  <c r="X372" i="77"/>
  <c r="W372" i="77"/>
  <c r="V372" i="77"/>
  <c r="U372" i="77"/>
  <c r="T372" i="77"/>
  <c r="S372" i="77"/>
  <c r="R372" i="77"/>
  <c r="Q372" i="77"/>
  <c r="P372" i="77"/>
  <c r="O372" i="77"/>
  <c r="N372" i="77"/>
  <c r="M372" i="77"/>
  <c r="L372" i="77"/>
  <c r="K372" i="77"/>
  <c r="J372" i="77"/>
  <c r="I372" i="77"/>
  <c r="H372" i="77"/>
  <c r="G372" i="77"/>
  <c r="F372" i="77"/>
  <c r="E372" i="77"/>
  <c r="D372" i="77"/>
  <c r="C372" i="77"/>
  <c r="B372" i="77"/>
  <c r="AJ370" i="77"/>
  <c r="AG370" i="77"/>
  <c r="AF370" i="77"/>
  <c r="AE370" i="77"/>
  <c r="AD370" i="77"/>
  <c r="AC370" i="77"/>
  <c r="AB370" i="77"/>
  <c r="AA370" i="77"/>
  <c r="Z370" i="77"/>
  <c r="Y370" i="77"/>
  <c r="X370" i="77"/>
  <c r="W370" i="77"/>
  <c r="V370" i="77"/>
  <c r="U370" i="77"/>
  <c r="T370" i="77"/>
  <c r="S370" i="77"/>
  <c r="R370" i="77"/>
  <c r="Q370" i="77"/>
  <c r="P370" i="77"/>
  <c r="O370" i="77"/>
  <c r="N370" i="77"/>
  <c r="M370" i="77"/>
  <c r="L370" i="77"/>
  <c r="K370" i="77"/>
  <c r="J370" i="77"/>
  <c r="I370" i="77"/>
  <c r="H370" i="77"/>
  <c r="G370" i="77"/>
  <c r="F370" i="77"/>
  <c r="E370" i="77"/>
  <c r="D370" i="77"/>
  <c r="C370" i="77"/>
  <c r="B370" i="77"/>
  <c r="AG369" i="77"/>
  <c r="AF369" i="77"/>
  <c r="AE369" i="77"/>
  <c r="AD369" i="77"/>
  <c r="AC369" i="77"/>
  <c r="AB369" i="77"/>
  <c r="AA369" i="77"/>
  <c r="Z369" i="77"/>
  <c r="Y369" i="77"/>
  <c r="X369" i="77"/>
  <c r="W369" i="77"/>
  <c r="V369" i="77"/>
  <c r="U369" i="77"/>
  <c r="T369" i="77"/>
  <c r="S369" i="77"/>
  <c r="R369" i="77"/>
  <c r="Q369" i="77"/>
  <c r="P369" i="77"/>
  <c r="O369" i="77"/>
  <c r="N369" i="77"/>
  <c r="M369" i="77"/>
  <c r="L369" i="77"/>
  <c r="K369" i="77"/>
  <c r="J369" i="77"/>
  <c r="I369" i="77"/>
  <c r="H369" i="77"/>
  <c r="G369" i="77"/>
  <c r="F369" i="77"/>
  <c r="E369" i="77"/>
  <c r="D369" i="77"/>
  <c r="C369" i="77"/>
  <c r="B369" i="77"/>
  <c r="AG368" i="77"/>
  <c r="AF368" i="77"/>
  <c r="AE368" i="77"/>
  <c r="AD368" i="77"/>
  <c r="AC368" i="77"/>
  <c r="AB368" i="77"/>
  <c r="AA368" i="77"/>
  <c r="Z368" i="77"/>
  <c r="Y368" i="77"/>
  <c r="X368" i="77"/>
  <c r="W368" i="77"/>
  <c r="V368" i="77"/>
  <c r="U368" i="77"/>
  <c r="T368" i="77"/>
  <c r="S368" i="77"/>
  <c r="R368" i="77"/>
  <c r="Q368" i="77"/>
  <c r="P368" i="77"/>
  <c r="O368" i="77"/>
  <c r="N368" i="77"/>
  <c r="M368" i="77"/>
  <c r="L368" i="77"/>
  <c r="K368" i="77"/>
  <c r="J368" i="77"/>
  <c r="I368" i="77"/>
  <c r="H368" i="77"/>
  <c r="G368" i="77"/>
  <c r="F368" i="77"/>
  <c r="E368" i="77"/>
  <c r="D368" i="77"/>
  <c r="C368" i="77"/>
  <c r="B368" i="77"/>
  <c r="AJ367" i="77"/>
  <c r="AI367" i="77"/>
  <c r="AH367" i="77"/>
  <c r="AJ366" i="77"/>
  <c r="AI366" i="77"/>
  <c r="AH366" i="77"/>
  <c r="AJ365" i="77"/>
  <c r="AI365" i="77"/>
  <c r="AH365" i="77"/>
  <c r="AJ364" i="77"/>
  <c r="AI364" i="77"/>
  <c r="AH364" i="77"/>
  <c r="AJ363" i="77"/>
  <c r="AI363" i="77"/>
  <c r="AH363" i="77"/>
  <c r="AJ362" i="77"/>
  <c r="AI362" i="77"/>
  <c r="AH362" i="77"/>
  <c r="AJ361" i="77"/>
  <c r="AI361" i="77"/>
  <c r="AH361" i="77"/>
  <c r="AJ360" i="77"/>
  <c r="AI360" i="77"/>
  <c r="AH360" i="77"/>
  <c r="AJ359" i="77"/>
  <c r="AI359" i="77"/>
  <c r="AH359" i="77"/>
  <c r="AJ358" i="77"/>
  <c r="AI358" i="77"/>
  <c r="AH358" i="77"/>
  <c r="AJ357" i="77"/>
  <c r="AI357" i="77"/>
  <c r="AH357" i="77"/>
  <c r="AJ356" i="77"/>
  <c r="AI356" i="77"/>
  <c r="AH356" i="77"/>
  <c r="AJ355" i="77"/>
  <c r="AI355" i="77"/>
  <c r="AH355" i="77"/>
  <c r="AJ354" i="77"/>
  <c r="AI354" i="77"/>
  <c r="AH354" i="77"/>
  <c r="AJ353" i="77"/>
  <c r="AI353" i="77"/>
  <c r="AH353" i="77"/>
  <c r="AJ352" i="77"/>
  <c r="AI352" i="77"/>
  <c r="AH352" i="77"/>
  <c r="AJ351" i="77"/>
  <c r="AI351" i="77"/>
  <c r="AH351" i="77"/>
  <c r="AJ350" i="77"/>
  <c r="AI350" i="77"/>
  <c r="AH350" i="77"/>
  <c r="AJ349" i="77"/>
  <c r="AI349" i="77"/>
  <c r="AH349" i="77"/>
  <c r="AJ348" i="77"/>
  <c r="AI348" i="77"/>
  <c r="AH348" i="77"/>
  <c r="AJ347" i="77"/>
  <c r="AI347" i="77"/>
  <c r="AH347" i="77"/>
  <c r="AJ346" i="77"/>
  <c r="AI346" i="77"/>
  <c r="AH346" i="77"/>
  <c r="AJ345" i="77"/>
  <c r="AI345" i="77"/>
  <c r="AH345" i="77"/>
  <c r="AJ344" i="77"/>
  <c r="AI344" i="77"/>
  <c r="AH344" i="77"/>
  <c r="AJ343" i="77"/>
  <c r="AI343" i="77"/>
  <c r="AH343" i="77"/>
  <c r="AJ342" i="77"/>
  <c r="AI342" i="77"/>
  <c r="AH342" i="77"/>
  <c r="AJ341" i="77"/>
  <c r="AI341" i="77"/>
  <c r="AH341" i="77"/>
  <c r="AJ340" i="77"/>
  <c r="AI340" i="77"/>
  <c r="AH340" i="77"/>
  <c r="AJ339" i="77"/>
  <c r="AI339" i="77"/>
  <c r="AH339" i="77"/>
  <c r="AJ338" i="77"/>
  <c r="AI338" i="77"/>
  <c r="AH338" i="77"/>
  <c r="AJ337" i="77"/>
  <c r="AI337" i="77"/>
  <c r="AH337" i="77"/>
  <c r="AJ336" i="77"/>
  <c r="AI336" i="77"/>
  <c r="AH336" i="77"/>
  <c r="AG332" i="77"/>
  <c r="AF332" i="77"/>
  <c r="AE332" i="77"/>
  <c r="AD332" i="77"/>
  <c r="AC332" i="77"/>
  <c r="AB332" i="77"/>
  <c r="AA332" i="77"/>
  <c r="Z332" i="77"/>
  <c r="Y332" i="77"/>
  <c r="X332" i="77"/>
  <c r="W332" i="77"/>
  <c r="V332" i="77"/>
  <c r="U332" i="77"/>
  <c r="T332" i="77"/>
  <c r="S332" i="77"/>
  <c r="R332" i="77"/>
  <c r="Q332" i="77"/>
  <c r="P332" i="77"/>
  <c r="O332" i="77"/>
  <c r="N332" i="77"/>
  <c r="M332" i="77"/>
  <c r="L332" i="77"/>
  <c r="K332" i="77"/>
  <c r="J332" i="77"/>
  <c r="I332" i="77"/>
  <c r="H332" i="77"/>
  <c r="G332" i="77"/>
  <c r="F332" i="77"/>
  <c r="E332" i="77"/>
  <c r="D332" i="77"/>
  <c r="C332" i="77"/>
  <c r="B332" i="77"/>
  <c r="AG331" i="77"/>
  <c r="AF331" i="77"/>
  <c r="AE331" i="77"/>
  <c r="AD331" i="77"/>
  <c r="AC331" i="77"/>
  <c r="AB331" i="77"/>
  <c r="AA331" i="77"/>
  <c r="Z331" i="77"/>
  <c r="Y331" i="77"/>
  <c r="X331" i="77"/>
  <c r="W331" i="77"/>
  <c r="V331" i="77"/>
  <c r="U331" i="77"/>
  <c r="T331" i="77"/>
  <c r="S331" i="77"/>
  <c r="R331" i="77"/>
  <c r="Q331" i="77"/>
  <c r="P331" i="77"/>
  <c r="O331" i="77"/>
  <c r="N331" i="77"/>
  <c r="M331" i="77"/>
  <c r="L331" i="77"/>
  <c r="K331" i="77"/>
  <c r="J331" i="77"/>
  <c r="I331" i="77"/>
  <c r="H331" i="77"/>
  <c r="G331" i="77"/>
  <c r="F331" i="77"/>
  <c r="E331" i="77"/>
  <c r="D331" i="77"/>
  <c r="C331" i="77"/>
  <c r="B331" i="77"/>
  <c r="AG329" i="77"/>
  <c r="AF329" i="77"/>
  <c r="AE329" i="77"/>
  <c r="AD329" i="77"/>
  <c r="AC329" i="77"/>
  <c r="AB329" i="77"/>
  <c r="AA329" i="77"/>
  <c r="Z329" i="77"/>
  <c r="Y329" i="77"/>
  <c r="X329" i="77"/>
  <c r="W329" i="77"/>
  <c r="V329" i="77"/>
  <c r="U329" i="77"/>
  <c r="T329" i="77"/>
  <c r="S329" i="77"/>
  <c r="R329" i="77"/>
  <c r="Q329" i="77"/>
  <c r="P329" i="77"/>
  <c r="O329" i="77"/>
  <c r="N329" i="77"/>
  <c r="M329" i="77"/>
  <c r="L329" i="77"/>
  <c r="K329" i="77"/>
  <c r="J329" i="77"/>
  <c r="I329" i="77"/>
  <c r="H329" i="77"/>
  <c r="G329" i="77"/>
  <c r="F329" i="77"/>
  <c r="E329" i="77"/>
  <c r="D329" i="77"/>
  <c r="C329" i="77"/>
  <c r="B329" i="77"/>
  <c r="AG328" i="77"/>
  <c r="AF328" i="77"/>
  <c r="AE328" i="77"/>
  <c r="AD328" i="77"/>
  <c r="AC328" i="77"/>
  <c r="AB328" i="77"/>
  <c r="AA328" i="77"/>
  <c r="Z328" i="77"/>
  <c r="Y328" i="77"/>
  <c r="X328" i="77"/>
  <c r="W328" i="77"/>
  <c r="V328" i="77"/>
  <c r="U328" i="77"/>
  <c r="T328" i="77"/>
  <c r="S328" i="77"/>
  <c r="R328" i="77"/>
  <c r="Q328" i="77"/>
  <c r="P328" i="77"/>
  <c r="O328" i="77"/>
  <c r="N328" i="77"/>
  <c r="M328" i="77"/>
  <c r="L328" i="77"/>
  <c r="K328" i="77"/>
  <c r="J328" i="77"/>
  <c r="I328" i="77"/>
  <c r="H328" i="77"/>
  <c r="G328" i="77"/>
  <c r="F328" i="77"/>
  <c r="E328" i="77"/>
  <c r="D328" i="77"/>
  <c r="C328" i="77"/>
  <c r="B328" i="77"/>
  <c r="AG327" i="77"/>
  <c r="AF327" i="77"/>
  <c r="AE327" i="77"/>
  <c r="AD327" i="77"/>
  <c r="AC327" i="77"/>
  <c r="AB327" i="77"/>
  <c r="AA327" i="77"/>
  <c r="Z327" i="77"/>
  <c r="Y327" i="77"/>
  <c r="X327" i="77"/>
  <c r="W327" i="77"/>
  <c r="V327" i="77"/>
  <c r="U327" i="77"/>
  <c r="T327" i="77"/>
  <c r="S327" i="77"/>
  <c r="R327" i="77"/>
  <c r="Q327" i="77"/>
  <c r="P327" i="77"/>
  <c r="O327" i="77"/>
  <c r="N327" i="77"/>
  <c r="M327" i="77"/>
  <c r="L327" i="77"/>
  <c r="K327" i="77"/>
  <c r="J327" i="77"/>
  <c r="I327" i="77"/>
  <c r="H327" i="77"/>
  <c r="G327" i="77"/>
  <c r="F327" i="77"/>
  <c r="E327" i="77"/>
  <c r="D327" i="77"/>
  <c r="C327" i="77"/>
  <c r="B327" i="77"/>
  <c r="AJ326" i="77"/>
  <c r="AI326" i="77"/>
  <c r="AH326" i="77"/>
  <c r="AJ325" i="77"/>
  <c r="AI325" i="77"/>
  <c r="AH325" i="77"/>
  <c r="AJ324" i="77"/>
  <c r="AI324" i="77"/>
  <c r="AH324" i="77"/>
  <c r="AJ323" i="77"/>
  <c r="AI323" i="77"/>
  <c r="AH323" i="77"/>
  <c r="AJ322" i="77"/>
  <c r="AI322" i="77"/>
  <c r="AH322" i="77"/>
  <c r="AJ321" i="77"/>
  <c r="AI321" i="77"/>
  <c r="AH321" i="77"/>
  <c r="AJ320" i="77"/>
  <c r="AI320" i="77"/>
  <c r="AH320" i="77"/>
  <c r="AJ319" i="77"/>
  <c r="AI319" i="77"/>
  <c r="AH319" i="77"/>
  <c r="AJ318" i="77"/>
  <c r="AI318" i="77"/>
  <c r="AH318" i="77"/>
  <c r="AJ317" i="77"/>
  <c r="AI317" i="77"/>
  <c r="AH317" i="77"/>
  <c r="AJ316" i="77"/>
  <c r="AI316" i="77"/>
  <c r="AH316" i="77"/>
  <c r="AJ315" i="77"/>
  <c r="AI315" i="77"/>
  <c r="AH315" i="77"/>
  <c r="AJ314" i="77"/>
  <c r="AI314" i="77"/>
  <c r="AH314" i="77"/>
  <c r="AJ313" i="77"/>
  <c r="AI313" i="77"/>
  <c r="AH313" i="77"/>
  <c r="AJ312" i="77"/>
  <c r="AI312" i="77"/>
  <c r="AH312" i="77"/>
  <c r="AJ311" i="77"/>
  <c r="AI311" i="77"/>
  <c r="AH311" i="77"/>
  <c r="AJ310" i="77"/>
  <c r="AI310" i="77"/>
  <c r="AH310" i="77"/>
  <c r="AJ309" i="77"/>
  <c r="AI309" i="77"/>
  <c r="AH309" i="77"/>
  <c r="AJ308" i="77"/>
  <c r="AI308" i="77"/>
  <c r="AH308" i="77"/>
  <c r="AJ307" i="77"/>
  <c r="AI307" i="77"/>
  <c r="AH307" i="77"/>
  <c r="AJ306" i="77"/>
  <c r="AI306" i="77"/>
  <c r="AH306" i="77"/>
  <c r="AJ305" i="77"/>
  <c r="AI305" i="77"/>
  <c r="AH305" i="77"/>
  <c r="AJ304" i="77"/>
  <c r="AI304" i="77"/>
  <c r="AH304" i="77"/>
  <c r="AJ303" i="77"/>
  <c r="AI303" i="77"/>
  <c r="AH303" i="77"/>
  <c r="AJ302" i="77"/>
  <c r="AI302" i="77"/>
  <c r="AH302" i="77"/>
  <c r="AJ301" i="77"/>
  <c r="AI301" i="77"/>
  <c r="AH301" i="77"/>
  <c r="AJ300" i="77"/>
  <c r="AI300" i="77"/>
  <c r="AH300" i="77"/>
  <c r="AJ299" i="77"/>
  <c r="AI299" i="77"/>
  <c r="AH299" i="77"/>
  <c r="AJ298" i="77"/>
  <c r="AI298" i="77"/>
  <c r="AH298" i="77"/>
  <c r="AJ297" i="77"/>
  <c r="AI297" i="77"/>
  <c r="AH297" i="77"/>
  <c r="AJ296" i="77"/>
  <c r="AI296" i="77"/>
  <c r="AH296" i="77"/>
  <c r="AJ295" i="77"/>
  <c r="AI295" i="77"/>
  <c r="AH295" i="77"/>
  <c r="AG291" i="77"/>
  <c r="AF291" i="77"/>
  <c r="AE291" i="77"/>
  <c r="AD291" i="77"/>
  <c r="AC291" i="77"/>
  <c r="AB291" i="77"/>
  <c r="AA291" i="77"/>
  <c r="Z291" i="77"/>
  <c r="Y291" i="77"/>
  <c r="X291" i="77"/>
  <c r="W291" i="77"/>
  <c r="V291" i="77"/>
  <c r="U291" i="77"/>
  <c r="T291" i="77"/>
  <c r="S291" i="77"/>
  <c r="R291" i="77"/>
  <c r="Q291" i="77"/>
  <c r="P291" i="77"/>
  <c r="O291" i="77"/>
  <c r="N291" i="77"/>
  <c r="M291" i="77"/>
  <c r="L291" i="77"/>
  <c r="K291" i="77"/>
  <c r="J291" i="77"/>
  <c r="I291" i="77"/>
  <c r="H291" i="77"/>
  <c r="G291" i="77"/>
  <c r="F291" i="77"/>
  <c r="E291" i="77"/>
  <c r="D291" i="77"/>
  <c r="C291" i="77"/>
  <c r="B291" i="77"/>
  <c r="AG290" i="77"/>
  <c r="AF290" i="77"/>
  <c r="AE290" i="77"/>
  <c r="AD290" i="77"/>
  <c r="AC290" i="77"/>
  <c r="AB290" i="77"/>
  <c r="AA290" i="77"/>
  <c r="Z290" i="77"/>
  <c r="Y290" i="77"/>
  <c r="X290" i="77"/>
  <c r="W290" i="77"/>
  <c r="V290" i="77"/>
  <c r="U290" i="77"/>
  <c r="T290" i="77"/>
  <c r="S290" i="77"/>
  <c r="R290" i="77"/>
  <c r="Q290" i="77"/>
  <c r="P290" i="77"/>
  <c r="O290" i="77"/>
  <c r="N290" i="77"/>
  <c r="M290" i="77"/>
  <c r="L290" i="77"/>
  <c r="K290" i="77"/>
  <c r="J290" i="77"/>
  <c r="I290" i="77"/>
  <c r="H290" i="77"/>
  <c r="G290" i="77"/>
  <c r="F290" i="77"/>
  <c r="E290" i="77"/>
  <c r="D290" i="77"/>
  <c r="C290" i="77"/>
  <c r="B290" i="77"/>
  <c r="AJ288" i="77"/>
  <c r="AG288" i="77"/>
  <c r="AF288" i="77"/>
  <c r="AE288" i="77"/>
  <c r="AD288" i="77"/>
  <c r="AC288" i="77"/>
  <c r="AB288" i="77"/>
  <c r="AA288" i="77"/>
  <c r="Z288" i="77"/>
  <c r="Y288" i="77"/>
  <c r="X288" i="77"/>
  <c r="W288" i="77"/>
  <c r="V288" i="77"/>
  <c r="U288" i="77"/>
  <c r="T288" i="77"/>
  <c r="S288" i="77"/>
  <c r="R288" i="77"/>
  <c r="Q288" i="77"/>
  <c r="P288" i="77"/>
  <c r="O288" i="77"/>
  <c r="N288" i="77"/>
  <c r="M288" i="77"/>
  <c r="L288" i="77"/>
  <c r="K288" i="77"/>
  <c r="J288" i="77"/>
  <c r="I288" i="77"/>
  <c r="H288" i="77"/>
  <c r="G288" i="77"/>
  <c r="F288" i="77"/>
  <c r="E288" i="77"/>
  <c r="D288" i="77"/>
  <c r="C288" i="77"/>
  <c r="B288" i="77"/>
  <c r="AG287" i="77"/>
  <c r="AF287" i="77"/>
  <c r="AE287" i="77"/>
  <c r="AD287" i="77"/>
  <c r="AC287" i="77"/>
  <c r="AB287" i="77"/>
  <c r="AA287" i="77"/>
  <c r="Z287" i="77"/>
  <c r="Y287" i="77"/>
  <c r="X287" i="77"/>
  <c r="W287" i="77"/>
  <c r="V287" i="77"/>
  <c r="U287" i="77"/>
  <c r="T287" i="77"/>
  <c r="S287" i="77"/>
  <c r="R287" i="77"/>
  <c r="Q287" i="77"/>
  <c r="P287" i="77"/>
  <c r="O287" i="77"/>
  <c r="N287" i="77"/>
  <c r="M287" i="77"/>
  <c r="L287" i="77"/>
  <c r="K287" i="77"/>
  <c r="J287" i="77"/>
  <c r="I287" i="77"/>
  <c r="H287" i="77"/>
  <c r="G287" i="77"/>
  <c r="F287" i="77"/>
  <c r="E287" i="77"/>
  <c r="D287" i="77"/>
  <c r="C287" i="77"/>
  <c r="B287" i="77"/>
  <c r="AG286" i="77"/>
  <c r="AF286" i="77"/>
  <c r="AE286" i="77"/>
  <c r="AD286" i="77"/>
  <c r="AC286" i="77"/>
  <c r="AB286" i="77"/>
  <c r="AA286" i="77"/>
  <c r="Z286" i="77"/>
  <c r="Y286" i="77"/>
  <c r="X286" i="77"/>
  <c r="W286" i="77"/>
  <c r="V286" i="77"/>
  <c r="U286" i="77"/>
  <c r="T286" i="77"/>
  <c r="S286" i="77"/>
  <c r="R286" i="77"/>
  <c r="Q286" i="77"/>
  <c r="P286" i="77"/>
  <c r="O286" i="77"/>
  <c r="N286" i="77"/>
  <c r="M286" i="77"/>
  <c r="L286" i="77"/>
  <c r="K286" i="77"/>
  <c r="J286" i="77"/>
  <c r="I286" i="77"/>
  <c r="H286" i="77"/>
  <c r="G286" i="77"/>
  <c r="F286" i="77"/>
  <c r="E286" i="77"/>
  <c r="D286" i="77"/>
  <c r="C286" i="77"/>
  <c r="B286" i="77"/>
  <c r="AJ285" i="77"/>
  <c r="AI285" i="77"/>
  <c r="AH285" i="77"/>
  <c r="AJ284" i="77"/>
  <c r="AI284" i="77"/>
  <c r="AH284" i="77"/>
  <c r="AJ283" i="77"/>
  <c r="AI283" i="77"/>
  <c r="AH283" i="77"/>
  <c r="AJ282" i="77"/>
  <c r="AI282" i="77"/>
  <c r="AH282" i="77"/>
  <c r="AJ281" i="77"/>
  <c r="AI281" i="77"/>
  <c r="AH281" i="77"/>
  <c r="AJ280" i="77"/>
  <c r="AI280" i="77"/>
  <c r="AH280" i="77"/>
  <c r="AJ279" i="77"/>
  <c r="AI279" i="77"/>
  <c r="AH279" i="77"/>
  <c r="AJ278" i="77"/>
  <c r="AI278" i="77"/>
  <c r="AH278" i="77"/>
  <c r="AJ277" i="77"/>
  <c r="AI277" i="77"/>
  <c r="AH277" i="77"/>
  <c r="AJ276" i="77"/>
  <c r="AI276" i="77"/>
  <c r="AH276" i="77"/>
  <c r="AJ275" i="77"/>
  <c r="AI275" i="77"/>
  <c r="AH275" i="77"/>
  <c r="AJ274" i="77"/>
  <c r="AI274" i="77"/>
  <c r="AH274" i="77"/>
  <c r="AJ273" i="77"/>
  <c r="AI273" i="77"/>
  <c r="AH273" i="77"/>
  <c r="AJ272" i="77"/>
  <c r="AI272" i="77"/>
  <c r="AH272" i="77"/>
  <c r="AJ271" i="77"/>
  <c r="AI271" i="77"/>
  <c r="AH271" i="77"/>
  <c r="AJ270" i="77"/>
  <c r="AI270" i="77"/>
  <c r="AH270" i="77"/>
  <c r="AJ269" i="77"/>
  <c r="AI269" i="77"/>
  <c r="AH269" i="77"/>
  <c r="AJ268" i="77"/>
  <c r="AI268" i="77"/>
  <c r="AH268" i="77"/>
  <c r="AJ267" i="77"/>
  <c r="AI267" i="77"/>
  <c r="AH267" i="77"/>
  <c r="AJ266" i="77"/>
  <c r="AI266" i="77"/>
  <c r="AH266" i="77"/>
  <c r="AJ265" i="77"/>
  <c r="AI265" i="77"/>
  <c r="AH265" i="77"/>
  <c r="AJ264" i="77"/>
  <c r="AI264" i="77"/>
  <c r="AH264" i="77"/>
  <c r="AJ263" i="77"/>
  <c r="AI263" i="77"/>
  <c r="AH263" i="77"/>
  <c r="AJ262" i="77"/>
  <c r="AI262" i="77"/>
  <c r="AH262" i="77"/>
  <c r="AJ261" i="77"/>
  <c r="AI261" i="77"/>
  <c r="AH261" i="77"/>
  <c r="AJ260" i="77"/>
  <c r="AI260" i="77"/>
  <c r="AH260" i="77"/>
  <c r="AJ259" i="77"/>
  <c r="AI259" i="77"/>
  <c r="AH259" i="77"/>
  <c r="AJ258" i="77"/>
  <c r="AI258" i="77"/>
  <c r="AH258" i="77"/>
  <c r="AJ257" i="77"/>
  <c r="AI257" i="77"/>
  <c r="AH257" i="77"/>
  <c r="AJ256" i="77"/>
  <c r="AI256" i="77"/>
  <c r="AH256" i="77"/>
  <c r="AJ255" i="77"/>
  <c r="AI255" i="77"/>
  <c r="AH255" i="77"/>
  <c r="AJ254" i="77"/>
  <c r="AI254" i="77"/>
  <c r="AH254" i="77"/>
  <c r="AG250" i="77"/>
  <c r="AF250" i="77"/>
  <c r="AE250" i="77"/>
  <c r="AD250" i="77"/>
  <c r="AC250" i="77"/>
  <c r="AB250" i="77"/>
  <c r="AA250" i="77"/>
  <c r="Z250" i="77"/>
  <c r="Y250" i="77"/>
  <c r="X250" i="77"/>
  <c r="W250" i="77"/>
  <c r="V250" i="77"/>
  <c r="U250" i="77"/>
  <c r="T250" i="77"/>
  <c r="S250" i="77"/>
  <c r="R250" i="77"/>
  <c r="Q250" i="77"/>
  <c r="P250" i="77"/>
  <c r="O250" i="77"/>
  <c r="N250" i="77"/>
  <c r="M250" i="77"/>
  <c r="L250" i="77"/>
  <c r="K250" i="77"/>
  <c r="J250" i="77"/>
  <c r="I250" i="77"/>
  <c r="H250" i="77"/>
  <c r="G250" i="77"/>
  <c r="F250" i="77"/>
  <c r="E250" i="77"/>
  <c r="D250" i="77"/>
  <c r="C250" i="77"/>
  <c r="B250" i="77"/>
  <c r="AG249" i="77"/>
  <c r="AF249" i="77"/>
  <c r="AE249" i="77"/>
  <c r="AD249" i="77"/>
  <c r="AC249" i="77"/>
  <c r="AB249" i="77"/>
  <c r="AA249" i="77"/>
  <c r="Z249" i="77"/>
  <c r="Y249" i="77"/>
  <c r="X249" i="77"/>
  <c r="W249" i="77"/>
  <c r="V249" i="77"/>
  <c r="U249" i="77"/>
  <c r="T249" i="77"/>
  <c r="S249" i="77"/>
  <c r="R249" i="77"/>
  <c r="Q249" i="77"/>
  <c r="P249" i="77"/>
  <c r="O249" i="77"/>
  <c r="N249" i="77"/>
  <c r="M249" i="77"/>
  <c r="L249" i="77"/>
  <c r="K249" i="77"/>
  <c r="J249" i="77"/>
  <c r="I249" i="77"/>
  <c r="H249" i="77"/>
  <c r="G249" i="77"/>
  <c r="F249" i="77"/>
  <c r="E249" i="77"/>
  <c r="D249" i="77"/>
  <c r="C249" i="77"/>
  <c r="B249" i="77"/>
  <c r="AG247" i="77"/>
  <c r="AF247" i="77"/>
  <c r="AE247" i="77"/>
  <c r="AD247" i="77"/>
  <c r="AC247" i="77"/>
  <c r="AB247" i="77"/>
  <c r="AA247" i="77"/>
  <c r="Z247" i="77"/>
  <c r="Y247" i="77"/>
  <c r="X247" i="77"/>
  <c r="W247" i="77"/>
  <c r="V247" i="77"/>
  <c r="U247" i="77"/>
  <c r="T247" i="77"/>
  <c r="S247" i="77"/>
  <c r="R247" i="77"/>
  <c r="Q247" i="77"/>
  <c r="P247" i="77"/>
  <c r="O247" i="77"/>
  <c r="N247" i="77"/>
  <c r="M247" i="77"/>
  <c r="L247" i="77"/>
  <c r="K247" i="77"/>
  <c r="J247" i="77"/>
  <c r="I247" i="77"/>
  <c r="H247" i="77"/>
  <c r="G247" i="77"/>
  <c r="F247" i="77"/>
  <c r="E247" i="77"/>
  <c r="D247" i="77"/>
  <c r="C247" i="77"/>
  <c r="B247" i="77"/>
  <c r="AG246" i="77"/>
  <c r="AF246" i="77"/>
  <c r="AE246" i="77"/>
  <c r="AD246" i="77"/>
  <c r="AC246" i="77"/>
  <c r="AB246" i="77"/>
  <c r="AA246" i="77"/>
  <c r="Z246" i="77"/>
  <c r="Y246" i="77"/>
  <c r="X246" i="77"/>
  <c r="W246" i="77"/>
  <c r="V246" i="77"/>
  <c r="U246" i="77"/>
  <c r="T246" i="77"/>
  <c r="S246" i="77"/>
  <c r="R246" i="77"/>
  <c r="Q246" i="77"/>
  <c r="P246" i="77"/>
  <c r="O246" i="77"/>
  <c r="N246" i="77"/>
  <c r="M246" i="77"/>
  <c r="L246" i="77"/>
  <c r="K246" i="77"/>
  <c r="J246" i="77"/>
  <c r="I246" i="77"/>
  <c r="H246" i="77"/>
  <c r="G246" i="77"/>
  <c r="F246" i="77"/>
  <c r="E246" i="77"/>
  <c r="D246" i="77"/>
  <c r="C246" i="77"/>
  <c r="B246" i="77"/>
  <c r="AG245" i="77"/>
  <c r="AF245" i="77"/>
  <c r="AE245" i="77"/>
  <c r="AD245" i="77"/>
  <c r="AC245" i="77"/>
  <c r="AB245" i="77"/>
  <c r="AA245" i="77"/>
  <c r="Z245" i="77"/>
  <c r="Y245" i="77"/>
  <c r="X245" i="77"/>
  <c r="W245" i="77"/>
  <c r="V245" i="77"/>
  <c r="U245" i="77"/>
  <c r="T245" i="77"/>
  <c r="S245" i="77"/>
  <c r="R245" i="77"/>
  <c r="Q245" i="77"/>
  <c r="P245" i="77"/>
  <c r="O245" i="77"/>
  <c r="N245" i="77"/>
  <c r="M245" i="77"/>
  <c r="L245" i="77"/>
  <c r="K245" i="77"/>
  <c r="J245" i="77"/>
  <c r="I245" i="77"/>
  <c r="H245" i="77"/>
  <c r="G245" i="77"/>
  <c r="F245" i="77"/>
  <c r="E245" i="77"/>
  <c r="D245" i="77"/>
  <c r="C245" i="77"/>
  <c r="B245" i="77"/>
  <c r="AJ244" i="77"/>
  <c r="AI244" i="77"/>
  <c r="AH244" i="77"/>
  <c r="AJ243" i="77"/>
  <c r="AI243" i="77"/>
  <c r="AH243" i="77"/>
  <c r="AJ242" i="77"/>
  <c r="AI242" i="77"/>
  <c r="AH242" i="77"/>
  <c r="AJ241" i="77"/>
  <c r="AI241" i="77"/>
  <c r="AH241" i="77"/>
  <c r="AJ240" i="77"/>
  <c r="AI240" i="77"/>
  <c r="AH240" i="77"/>
  <c r="AJ239" i="77"/>
  <c r="AI239" i="77"/>
  <c r="AH239" i="77"/>
  <c r="AJ238" i="77"/>
  <c r="AI238" i="77"/>
  <c r="AH238" i="77"/>
  <c r="AJ237" i="77"/>
  <c r="AI237" i="77"/>
  <c r="AH237" i="77"/>
  <c r="AJ236" i="77"/>
  <c r="AI236" i="77"/>
  <c r="AH236" i="77"/>
  <c r="AJ235" i="77"/>
  <c r="AI235" i="77"/>
  <c r="AH235" i="77"/>
  <c r="AJ234" i="77"/>
  <c r="AI234" i="77"/>
  <c r="AH234" i="77"/>
  <c r="AJ233" i="77"/>
  <c r="AI233" i="77"/>
  <c r="AH233" i="77"/>
  <c r="AJ232" i="77"/>
  <c r="AI232" i="77"/>
  <c r="AH232" i="77"/>
  <c r="AJ231" i="77"/>
  <c r="AI231" i="77"/>
  <c r="AH231" i="77"/>
  <c r="AJ230" i="77"/>
  <c r="AI230" i="77"/>
  <c r="AH230" i="77"/>
  <c r="AJ229" i="77"/>
  <c r="AI229" i="77"/>
  <c r="AH229" i="77"/>
  <c r="AJ228" i="77"/>
  <c r="AI228" i="77"/>
  <c r="AH228" i="77"/>
  <c r="AJ227" i="77"/>
  <c r="AI227" i="77"/>
  <c r="AH227" i="77"/>
  <c r="AJ226" i="77"/>
  <c r="AI226" i="77"/>
  <c r="AH226" i="77"/>
  <c r="AJ225" i="77"/>
  <c r="AI225" i="77"/>
  <c r="AH225" i="77"/>
  <c r="AJ224" i="77"/>
  <c r="AI224" i="77"/>
  <c r="AH224" i="77"/>
  <c r="AJ223" i="77"/>
  <c r="AI223" i="77"/>
  <c r="AH223" i="77"/>
  <c r="AJ222" i="77"/>
  <c r="AI222" i="77"/>
  <c r="AH222" i="77"/>
  <c r="AJ221" i="77"/>
  <c r="AI221" i="77"/>
  <c r="AH221" i="77"/>
  <c r="AJ220" i="77"/>
  <c r="AI220" i="77"/>
  <c r="AH220" i="77"/>
  <c r="AJ219" i="77"/>
  <c r="AI219" i="77"/>
  <c r="AH219" i="77"/>
  <c r="AJ218" i="77"/>
  <c r="AI218" i="77"/>
  <c r="AH218" i="77"/>
  <c r="AJ217" i="77"/>
  <c r="AI217" i="77"/>
  <c r="AH217" i="77"/>
  <c r="AJ216" i="77"/>
  <c r="AI216" i="77"/>
  <c r="AH216" i="77"/>
  <c r="AJ215" i="77"/>
  <c r="AI215" i="77"/>
  <c r="AH215" i="77"/>
  <c r="AJ214" i="77"/>
  <c r="AI214" i="77"/>
  <c r="AH214" i="77"/>
  <c r="AJ213" i="77"/>
  <c r="AI213" i="77"/>
  <c r="AH213" i="77"/>
  <c r="AG209" i="77"/>
  <c r="AF209" i="77"/>
  <c r="AE209" i="77"/>
  <c r="AD209" i="77"/>
  <c r="AC209" i="77"/>
  <c r="AB209" i="77"/>
  <c r="AA209" i="77"/>
  <c r="Z209" i="77"/>
  <c r="Y209" i="77"/>
  <c r="X209" i="77"/>
  <c r="W209" i="77"/>
  <c r="V209" i="77"/>
  <c r="U209" i="77"/>
  <c r="T209" i="77"/>
  <c r="S209" i="77"/>
  <c r="R209" i="77"/>
  <c r="Q209" i="77"/>
  <c r="P209" i="77"/>
  <c r="O209" i="77"/>
  <c r="N209" i="77"/>
  <c r="M209" i="77"/>
  <c r="L209" i="77"/>
  <c r="K209" i="77"/>
  <c r="J209" i="77"/>
  <c r="I209" i="77"/>
  <c r="H209" i="77"/>
  <c r="G209" i="77"/>
  <c r="F209" i="77"/>
  <c r="E209" i="77"/>
  <c r="D209" i="77"/>
  <c r="C209" i="77"/>
  <c r="B209" i="77"/>
  <c r="AG208" i="77"/>
  <c r="AF208" i="77"/>
  <c r="AE208" i="77"/>
  <c r="AD208" i="77"/>
  <c r="AC208" i="77"/>
  <c r="AB208" i="77"/>
  <c r="AA208" i="77"/>
  <c r="Z208" i="77"/>
  <c r="Y208" i="77"/>
  <c r="X208" i="77"/>
  <c r="W208" i="77"/>
  <c r="V208" i="77"/>
  <c r="U208" i="77"/>
  <c r="T208" i="77"/>
  <c r="S208" i="77"/>
  <c r="R208" i="77"/>
  <c r="Q208" i="77"/>
  <c r="P208" i="77"/>
  <c r="O208" i="77"/>
  <c r="N208" i="77"/>
  <c r="M208" i="77"/>
  <c r="L208" i="77"/>
  <c r="K208" i="77"/>
  <c r="J208" i="77"/>
  <c r="I208" i="77"/>
  <c r="H208" i="77"/>
  <c r="G208" i="77"/>
  <c r="F208" i="77"/>
  <c r="E208" i="77"/>
  <c r="D208" i="77"/>
  <c r="C208" i="77"/>
  <c r="B208" i="77"/>
  <c r="AJ206" i="77"/>
  <c r="AG206" i="77"/>
  <c r="AF206" i="77"/>
  <c r="AE206" i="77"/>
  <c r="AD206" i="77"/>
  <c r="AC206" i="77"/>
  <c r="AB206" i="77"/>
  <c r="AA206" i="77"/>
  <c r="Z206" i="77"/>
  <c r="Y206" i="77"/>
  <c r="X206" i="77"/>
  <c r="W206" i="77"/>
  <c r="V206" i="77"/>
  <c r="U206" i="77"/>
  <c r="T206" i="77"/>
  <c r="S206" i="77"/>
  <c r="R206" i="77"/>
  <c r="Q206" i="77"/>
  <c r="P206" i="77"/>
  <c r="O206" i="77"/>
  <c r="N206" i="77"/>
  <c r="M206" i="77"/>
  <c r="L206" i="77"/>
  <c r="K206" i="77"/>
  <c r="J206" i="77"/>
  <c r="I206" i="77"/>
  <c r="H206" i="77"/>
  <c r="G206" i="77"/>
  <c r="F206" i="77"/>
  <c r="E206" i="77"/>
  <c r="D206" i="77"/>
  <c r="C206" i="77"/>
  <c r="B206" i="77"/>
  <c r="AG205" i="77"/>
  <c r="AF205" i="77"/>
  <c r="AE205" i="77"/>
  <c r="AD205" i="77"/>
  <c r="AC205" i="77"/>
  <c r="AB205" i="77"/>
  <c r="AA205" i="77"/>
  <c r="Z205" i="77"/>
  <c r="Y205" i="77"/>
  <c r="X205" i="77"/>
  <c r="W205" i="77"/>
  <c r="V205" i="77"/>
  <c r="U205" i="77"/>
  <c r="T205" i="77"/>
  <c r="S205" i="77"/>
  <c r="R205" i="77"/>
  <c r="Q205" i="77"/>
  <c r="P205" i="77"/>
  <c r="O205" i="77"/>
  <c r="N205" i="77"/>
  <c r="M205" i="77"/>
  <c r="L205" i="77"/>
  <c r="K205" i="77"/>
  <c r="J205" i="77"/>
  <c r="I205" i="77"/>
  <c r="H205" i="77"/>
  <c r="G205" i="77"/>
  <c r="F205" i="77"/>
  <c r="E205" i="77"/>
  <c r="D205" i="77"/>
  <c r="C205" i="77"/>
  <c r="B205" i="77"/>
  <c r="AG204" i="77"/>
  <c r="AF204" i="77"/>
  <c r="AE204" i="77"/>
  <c r="AD204" i="77"/>
  <c r="AC204" i="77"/>
  <c r="AB204" i="77"/>
  <c r="AA204" i="77"/>
  <c r="Z204" i="77"/>
  <c r="Y204" i="77"/>
  <c r="X204" i="77"/>
  <c r="W204" i="77"/>
  <c r="V204" i="77"/>
  <c r="U204" i="77"/>
  <c r="T204" i="77"/>
  <c r="S204" i="77"/>
  <c r="R204" i="77"/>
  <c r="Q204" i="77"/>
  <c r="P204" i="77"/>
  <c r="O204" i="77"/>
  <c r="N204" i="77"/>
  <c r="M204" i="77"/>
  <c r="L204" i="77"/>
  <c r="K204" i="77"/>
  <c r="J204" i="77"/>
  <c r="I204" i="77"/>
  <c r="H204" i="77"/>
  <c r="G204" i="77"/>
  <c r="F204" i="77"/>
  <c r="E204" i="77"/>
  <c r="D204" i="77"/>
  <c r="C204" i="77"/>
  <c r="B204" i="77"/>
  <c r="AJ203" i="77"/>
  <c r="AI203" i="77"/>
  <c r="AH203" i="77"/>
  <c r="AJ202" i="77"/>
  <c r="AI202" i="77"/>
  <c r="AH202" i="77"/>
  <c r="AJ201" i="77"/>
  <c r="AI201" i="77"/>
  <c r="AH201" i="77"/>
  <c r="AJ200" i="77"/>
  <c r="AI200" i="77"/>
  <c r="AH200" i="77"/>
  <c r="AJ199" i="77"/>
  <c r="AI199" i="77"/>
  <c r="AH199" i="77"/>
  <c r="AJ198" i="77"/>
  <c r="AI198" i="77"/>
  <c r="AH198" i="77"/>
  <c r="AJ197" i="77"/>
  <c r="AI197" i="77"/>
  <c r="AH197" i="77"/>
  <c r="AJ196" i="77"/>
  <c r="AI196" i="77"/>
  <c r="AH196" i="77"/>
  <c r="AJ195" i="77"/>
  <c r="AI195" i="77"/>
  <c r="AH195" i="77"/>
  <c r="AJ194" i="77"/>
  <c r="AI194" i="77"/>
  <c r="AH194" i="77"/>
  <c r="AJ193" i="77"/>
  <c r="AI193" i="77"/>
  <c r="AH193" i="77"/>
  <c r="AJ192" i="77"/>
  <c r="AI192" i="77"/>
  <c r="AH192" i="77"/>
  <c r="AJ191" i="77"/>
  <c r="AI191" i="77"/>
  <c r="AH191" i="77"/>
  <c r="AJ190" i="77"/>
  <c r="AI190" i="77"/>
  <c r="AH190" i="77"/>
  <c r="AJ189" i="77"/>
  <c r="AI189" i="77"/>
  <c r="AH189" i="77"/>
  <c r="AJ188" i="77"/>
  <c r="AI188" i="77"/>
  <c r="AH188" i="77"/>
  <c r="AJ187" i="77"/>
  <c r="AI187" i="77"/>
  <c r="AH187" i="77"/>
  <c r="AJ186" i="77"/>
  <c r="AI186" i="77"/>
  <c r="AH186" i="77"/>
  <c r="AJ185" i="77"/>
  <c r="AI185" i="77"/>
  <c r="AH185" i="77"/>
  <c r="AJ184" i="77"/>
  <c r="AI184" i="77"/>
  <c r="AH184" i="77"/>
  <c r="AJ183" i="77"/>
  <c r="AI183" i="77"/>
  <c r="AH183" i="77"/>
  <c r="AJ182" i="77"/>
  <c r="AI182" i="77"/>
  <c r="AH182" i="77"/>
  <c r="AJ181" i="77"/>
  <c r="AI181" i="77"/>
  <c r="AH181" i="77"/>
  <c r="AJ180" i="77"/>
  <c r="AI180" i="77"/>
  <c r="AH180" i="77"/>
  <c r="AJ179" i="77"/>
  <c r="AI179" i="77"/>
  <c r="AH179" i="77"/>
  <c r="AJ178" i="77"/>
  <c r="AI178" i="77"/>
  <c r="AH178" i="77"/>
  <c r="AJ177" i="77"/>
  <c r="AI177" i="77"/>
  <c r="AH177" i="77"/>
  <c r="AJ176" i="77"/>
  <c r="AI176" i="77"/>
  <c r="AH176" i="77"/>
  <c r="AJ175" i="77"/>
  <c r="AI175" i="77"/>
  <c r="AH175" i="77"/>
  <c r="AJ174" i="77"/>
  <c r="AI174" i="77"/>
  <c r="AH174" i="77"/>
  <c r="AJ173" i="77"/>
  <c r="AI173" i="77"/>
  <c r="AH173" i="77"/>
  <c r="AJ172" i="77"/>
  <c r="AI172" i="77"/>
  <c r="AH172" i="77"/>
  <c r="AG168" i="77"/>
  <c r="AF168" i="77"/>
  <c r="AE168" i="77"/>
  <c r="AD168" i="77"/>
  <c r="AC168" i="77"/>
  <c r="AB168" i="77"/>
  <c r="AA168" i="77"/>
  <c r="Z168" i="77"/>
  <c r="Y168" i="77"/>
  <c r="X168" i="77"/>
  <c r="W168" i="77"/>
  <c r="V168" i="77"/>
  <c r="U168" i="77"/>
  <c r="T168" i="77"/>
  <c r="S168" i="77"/>
  <c r="R168" i="77"/>
  <c r="Q168" i="77"/>
  <c r="P168" i="77"/>
  <c r="O168" i="77"/>
  <c r="N168" i="77"/>
  <c r="M168" i="77"/>
  <c r="L168" i="77"/>
  <c r="K168" i="77"/>
  <c r="J168" i="77"/>
  <c r="I168" i="77"/>
  <c r="H168" i="77"/>
  <c r="G168" i="77"/>
  <c r="F168" i="77"/>
  <c r="E168" i="77"/>
  <c r="D168" i="77"/>
  <c r="C168" i="77"/>
  <c r="B168" i="77"/>
  <c r="AG167" i="77"/>
  <c r="AF167" i="77"/>
  <c r="AE167" i="77"/>
  <c r="AD167" i="77"/>
  <c r="AC167" i="77"/>
  <c r="AB167" i="77"/>
  <c r="AA167" i="77"/>
  <c r="Z167" i="77"/>
  <c r="Y167" i="77"/>
  <c r="X167" i="77"/>
  <c r="W167" i="77"/>
  <c r="V167" i="77"/>
  <c r="U167" i="77"/>
  <c r="T167" i="77"/>
  <c r="S167" i="77"/>
  <c r="R167" i="77"/>
  <c r="Q167" i="77"/>
  <c r="P167" i="77"/>
  <c r="O167" i="77"/>
  <c r="N167" i="77"/>
  <c r="M167" i="77"/>
  <c r="L167" i="77"/>
  <c r="K167" i="77"/>
  <c r="J167" i="77"/>
  <c r="I167" i="77"/>
  <c r="H167" i="77"/>
  <c r="G167" i="77"/>
  <c r="F167" i="77"/>
  <c r="E167" i="77"/>
  <c r="D167" i="77"/>
  <c r="C167" i="77"/>
  <c r="B167" i="77"/>
  <c r="AG165" i="77"/>
  <c r="AF165" i="77"/>
  <c r="AE165" i="77"/>
  <c r="AD165" i="77"/>
  <c r="AC165" i="77"/>
  <c r="AB165" i="77"/>
  <c r="AA165" i="77"/>
  <c r="Z165" i="77"/>
  <c r="Y165" i="77"/>
  <c r="X165" i="77"/>
  <c r="W165" i="77"/>
  <c r="V165" i="77"/>
  <c r="U165" i="77"/>
  <c r="T165" i="77"/>
  <c r="S165" i="77"/>
  <c r="R165" i="77"/>
  <c r="Q165" i="77"/>
  <c r="P165" i="77"/>
  <c r="O165" i="77"/>
  <c r="N165" i="77"/>
  <c r="M165" i="77"/>
  <c r="L165" i="77"/>
  <c r="K165" i="77"/>
  <c r="J165" i="77"/>
  <c r="I165" i="77"/>
  <c r="H165" i="77"/>
  <c r="G165" i="77"/>
  <c r="F165" i="77"/>
  <c r="E165" i="77"/>
  <c r="D165" i="77"/>
  <c r="C165" i="77"/>
  <c r="B165" i="77"/>
  <c r="AG164" i="77"/>
  <c r="AF164" i="77"/>
  <c r="AE164" i="77"/>
  <c r="AD164" i="77"/>
  <c r="AC164" i="77"/>
  <c r="AB164" i="77"/>
  <c r="AA164" i="77"/>
  <c r="Z164" i="77"/>
  <c r="Y164" i="77"/>
  <c r="X164" i="77"/>
  <c r="W164" i="77"/>
  <c r="V164" i="77"/>
  <c r="U164" i="77"/>
  <c r="T164" i="77"/>
  <c r="S164" i="77"/>
  <c r="R164" i="77"/>
  <c r="Q164" i="77"/>
  <c r="P164" i="77"/>
  <c r="O164" i="77"/>
  <c r="N164" i="77"/>
  <c r="M164" i="77"/>
  <c r="L164" i="77"/>
  <c r="K164" i="77"/>
  <c r="J164" i="77"/>
  <c r="I164" i="77"/>
  <c r="H164" i="77"/>
  <c r="G164" i="77"/>
  <c r="F164" i="77"/>
  <c r="E164" i="77"/>
  <c r="D164" i="77"/>
  <c r="C164" i="77"/>
  <c r="B164" i="77"/>
  <c r="AG163" i="77"/>
  <c r="AF163" i="77"/>
  <c r="AE163" i="77"/>
  <c r="AD163" i="77"/>
  <c r="AC163" i="77"/>
  <c r="AB163" i="77"/>
  <c r="AA163" i="77"/>
  <c r="Z163" i="77"/>
  <c r="Y163" i="77"/>
  <c r="X163" i="77"/>
  <c r="W163" i="77"/>
  <c r="V163" i="77"/>
  <c r="U163" i="77"/>
  <c r="T163" i="77"/>
  <c r="S163" i="77"/>
  <c r="R163" i="77"/>
  <c r="Q163" i="77"/>
  <c r="P163" i="77"/>
  <c r="O163" i="77"/>
  <c r="N163" i="77"/>
  <c r="M163" i="77"/>
  <c r="L163" i="77"/>
  <c r="K163" i="77"/>
  <c r="J163" i="77"/>
  <c r="I163" i="77"/>
  <c r="H163" i="77"/>
  <c r="G163" i="77"/>
  <c r="F163" i="77"/>
  <c r="E163" i="77"/>
  <c r="D163" i="77"/>
  <c r="C163" i="77"/>
  <c r="B163" i="77"/>
  <c r="AJ162" i="77"/>
  <c r="AI162" i="77"/>
  <c r="AH162" i="77"/>
  <c r="AJ161" i="77"/>
  <c r="AI161" i="77"/>
  <c r="AH161" i="77"/>
  <c r="AJ160" i="77"/>
  <c r="AI160" i="77"/>
  <c r="AH160" i="77"/>
  <c r="AJ159" i="77"/>
  <c r="AI159" i="77"/>
  <c r="AH159" i="77"/>
  <c r="AJ158" i="77"/>
  <c r="AI158" i="77"/>
  <c r="AH158" i="77"/>
  <c r="AJ157" i="77"/>
  <c r="AI157" i="77"/>
  <c r="AH157" i="77"/>
  <c r="AJ156" i="77"/>
  <c r="AI156" i="77"/>
  <c r="AH156" i="77"/>
  <c r="AJ155" i="77"/>
  <c r="AI155" i="77"/>
  <c r="AH155" i="77"/>
  <c r="AJ154" i="77"/>
  <c r="AI154" i="77"/>
  <c r="AH154" i="77"/>
  <c r="AJ153" i="77"/>
  <c r="AI153" i="77"/>
  <c r="AH153" i="77"/>
  <c r="AJ152" i="77"/>
  <c r="AI152" i="77"/>
  <c r="AH152" i="77"/>
  <c r="AJ151" i="77"/>
  <c r="AI151" i="77"/>
  <c r="AH151" i="77"/>
  <c r="AJ150" i="77"/>
  <c r="AI150" i="77"/>
  <c r="AH150" i="77"/>
  <c r="AJ149" i="77"/>
  <c r="AI149" i="77"/>
  <c r="AH149" i="77"/>
  <c r="AJ148" i="77"/>
  <c r="AI148" i="77"/>
  <c r="AH148" i="77"/>
  <c r="AJ147" i="77"/>
  <c r="AI147" i="77"/>
  <c r="AH147" i="77"/>
  <c r="AJ146" i="77"/>
  <c r="AI146" i="77"/>
  <c r="AH146" i="77"/>
  <c r="AJ145" i="77"/>
  <c r="AI145" i="77"/>
  <c r="AH145" i="77"/>
  <c r="AJ144" i="77"/>
  <c r="AI144" i="77"/>
  <c r="AH144" i="77"/>
  <c r="AJ143" i="77"/>
  <c r="AI143" i="77"/>
  <c r="AH143" i="77"/>
  <c r="AJ142" i="77"/>
  <c r="AI142" i="77"/>
  <c r="AH142" i="77"/>
  <c r="AJ141" i="77"/>
  <c r="AI141" i="77"/>
  <c r="AH141" i="77"/>
  <c r="AJ140" i="77"/>
  <c r="AI140" i="77"/>
  <c r="AH140" i="77"/>
  <c r="AJ139" i="77"/>
  <c r="AI139" i="77"/>
  <c r="AH139" i="77"/>
  <c r="AJ138" i="77"/>
  <c r="AI138" i="77"/>
  <c r="AH138" i="77"/>
  <c r="AJ137" i="77"/>
  <c r="AI137" i="77"/>
  <c r="AH137" i="77"/>
  <c r="AJ136" i="77"/>
  <c r="AI136" i="77"/>
  <c r="AH136" i="77"/>
  <c r="AJ135" i="77"/>
  <c r="AI135" i="77"/>
  <c r="AH135" i="77"/>
  <c r="AJ134" i="77"/>
  <c r="AI134" i="77"/>
  <c r="AH134" i="77"/>
  <c r="AJ133" i="77"/>
  <c r="AI133" i="77"/>
  <c r="AH133" i="77"/>
  <c r="AJ132" i="77"/>
  <c r="AI132" i="77"/>
  <c r="AH132" i="77"/>
  <c r="AJ131" i="77"/>
  <c r="AI131" i="77"/>
  <c r="AH131" i="77"/>
  <c r="AG127" i="77"/>
  <c r="AF127" i="77"/>
  <c r="AE127" i="77"/>
  <c r="AD127" i="77"/>
  <c r="AC127" i="77"/>
  <c r="AB127" i="77"/>
  <c r="AA127" i="77"/>
  <c r="Z127" i="77"/>
  <c r="Y127" i="77"/>
  <c r="X127" i="77"/>
  <c r="W127" i="77"/>
  <c r="V127" i="77"/>
  <c r="U127" i="77"/>
  <c r="T127" i="77"/>
  <c r="S127" i="77"/>
  <c r="R127" i="77"/>
  <c r="Q127" i="77"/>
  <c r="P127" i="77"/>
  <c r="O127" i="77"/>
  <c r="N127" i="77"/>
  <c r="M127" i="77"/>
  <c r="L127" i="77"/>
  <c r="K127" i="77"/>
  <c r="J127" i="77"/>
  <c r="I127" i="77"/>
  <c r="H127" i="77"/>
  <c r="G127" i="77"/>
  <c r="F127" i="77"/>
  <c r="E127" i="77"/>
  <c r="D127" i="77"/>
  <c r="C127" i="77"/>
  <c r="B127" i="77"/>
  <c r="AG126" i="77"/>
  <c r="AF126" i="77"/>
  <c r="AE126" i="77"/>
  <c r="AD126" i="77"/>
  <c r="AC126" i="77"/>
  <c r="AB126" i="77"/>
  <c r="AA126" i="77"/>
  <c r="Z126" i="77"/>
  <c r="Y126" i="77"/>
  <c r="X126" i="77"/>
  <c r="W126" i="77"/>
  <c r="V126" i="77"/>
  <c r="U126" i="77"/>
  <c r="T126" i="77"/>
  <c r="S126" i="77"/>
  <c r="R126" i="77"/>
  <c r="Q126" i="77"/>
  <c r="P126" i="77"/>
  <c r="O126" i="77"/>
  <c r="N126" i="77"/>
  <c r="M126" i="77"/>
  <c r="L126" i="77"/>
  <c r="K126" i="77"/>
  <c r="J126" i="77"/>
  <c r="I126" i="77"/>
  <c r="H126" i="77"/>
  <c r="G126" i="77"/>
  <c r="F126" i="77"/>
  <c r="E126" i="77"/>
  <c r="D126" i="77"/>
  <c r="C126" i="77"/>
  <c r="B126" i="77"/>
  <c r="AJ124" i="77"/>
  <c r="AG124" i="77"/>
  <c r="AF124" i="77"/>
  <c r="AE124" i="77"/>
  <c r="AD124" i="77"/>
  <c r="AC124" i="77"/>
  <c r="AB124" i="77"/>
  <c r="AA124" i="77"/>
  <c r="Z124" i="77"/>
  <c r="Y124" i="77"/>
  <c r="X124" i="77"/>
  <c r="W124" i="77"/>
  <c r="V124" i="77"/>
  <c r="U124" i="77"/>
  <c r="T124" i="77"/>
  <c r="S124" i="77"/>
  <c r="R124" i="77"/>
  <c r="Q124" i="77"/>
  <c r="P124" i="77"/>
  <c r="O124" i="77"/>
  <c r="N124" i="77"/>
  <c r="M124" i="77"/>
  <c r="L124" i="77"/>
  <c r="K124" i="77"/>
  <c r="J124" i="77"/>
  <c r="I124" i="77"/>
  <c r="H124" i="77"/>
  <c r="G124" i="77"/>
  <c r="F124" i="77"/>
  <c r="E124" i="77"/>
  <c r="D124" i="77"/>
  <c r="C124" i="77"/>
  <c r="B124" i="77"/>
  <c r="AG123" i="77"/>
  <c r="AF123" i="77"/>
  <c r="AE123" i="77"/>
  <c r="AD123" i="77"/>
  <c r="AC123" i="77"/>
  <c r="AB123" i="77"/>
  <c r="AA123" i="77"/>
  <c r="Z123" i="77"/>
  <c r="Y123" i="77"/>
  <c r="X123" i="77"/>
  <c r="W123" i="77"/>
  <c r="V123" i="77"/>
  <c r="U123" i="77"/>
  <c r="T123" i="77"/>
  <c r="S123" i="77"/>
  <c r="R123" i="77"/>
  <c r="Q123" i="77"/>
  <c r="P123" i="77"/>
  <c r="O123" i="77"/>
  <c r="N123" i="77"/>
  <c r="M123" i="77"/>
  <c r="L123" i="77"/>
  <c r="K123" i="77"/>
  <c r="J123" i="77"/>
  <c r="I123" i="77"/>
  <c r="H123" i="77"/>
  <c r="G123" i="77"/>
  <c r="F123" i="77"/>
  <c r="E123" i="77"/>
  <c r="D123" i="77"/>
  <c r="C123" i="77"/>
  <c r="B123" i="77"/>
  <c r="AG122" i="77"/>
  <c r="AF122" i="77"/>
  <c r="AE122" i="77"/>
  <c r="AD122" i="77"/>
  <c r="AC122" i="77"/>
  <c r="AB122" i="77"/>
  <c r="AA122" i="77"/>
  <c r="Z122" i="77"/>
  <c r="Y122" i="77"/>
  <c r="X122" i="77"/>
  <c r="W122" i="77"/>
  <c r="V122" i="77"/>
  <c r="U122" i="77"/>
  <c r="T122" i="77"/>
  <c r="S122" i="77"/>
  <c r="R122" i="77"/>
  <c r="Q122" i="77"/>
  <c r="P122" i="77"/>
  <c r="O122" i="77"/>
  <c r="N122" i="77"/>
  <c r="M122" i="77"/>
  <c r="L122" i="77"/>
  <c r="K122" i="77"/>
  <c r="J122" i="77"/>
  <c r="I122" i="77"/>
  <c r="H122" i="77"/>
  <c r="G122" i="77"/>
  <c r="F122" i="77"/>
  <c r="E122" i="77"/>
  <c r="D122" i="77"/>
  <c r="C122" i="77"/>
  <c r="B122" i="77"/>
  <c r="AJ121" i="77"/>
  <c r="AI121" i="77"/>
  <c r="AH121" i="77"/>
  <c r="AJ120" i="77"/>
  <c r="AI120" i="77"/>
  <c r="AH120" i="77"/>
  <c r="AJ119" i="77"/>
  <c r="AI119" i="77"/>
  <c r="AH119" i="77"/>
  <c r="AJ118" i="77"/>
  <c r="AI118" i="77"/>
  <c r="AH118" i="77"/>
  <c r="AJ117" i="77"/>
  <c r="AI117" i="77"/>
  <c r="AH117" i="77"/>
  <c r="AJ116" i="77"/>
  <c r="AI116" i="77"/>
  <c r="AH116" i="77"/>
  <c r="AJ115" i="77"/>
  <c r="AI115" i="77"/>
  <c r="AH115" i="77"/>
  <c r="AJ114" i="77"/>
  <c r="AI114" i="77"/>
  <c r="AH114" i="77"/>
  <c r="AJ113" i="77"/>
  <c r="AI113" i="77"/>
  <c r="AH113" i="77"/>
  <c r="AJ112" i="77"/>
  <c r="AI112" i="77"/>
  <c r="AH112" i="77"/>
  <c r="AJ111" i="77"/>
  <c r="AI111" i="77"/>
  <c r="AH111" i="77"/>
  <c r="AJ110" i="77"/>
  <c r="AI110" i="77"/>
  <c r="AH110" i="77"/>
  <c r="AJ109" i="77"/>
  <c r="AI109" i="77"/>
  <c r="AH109" i="77"/>
  <c r="AJ108" i="77"/>
  <c r="AI108" i="77"/>
  <c r="AH108" i="77"/>
  <c r="AJ107" i="77"/>
  <c r="AI107" i="77"/>
  <c r="AH107" i="77"/>
  <c r="AJ106" i="77"/>
  <c r="AI106" i="77"/>
  <c r="AH106" i="77"/>
  <c r="AJ105" i="77"/>
  <c r="AI105" i="77"/>
  <c r="AH105" i="77"/>
  <c r="AJ104" i="77"/>
  <c r="AI104" i="77"/>
  <c r="AH104" i="77"/>
  <c r="AJ103" i="77"/>
  <c r="AI103" i="77"/>
  <c r="AH103" i="77"/>
  <c r="AJ102" i="77"/>
  <c r="AI102" i="77"/>
  <c r="AH102" i="77"/>
  <c r="AJ101" i="77"/>
  <c r="AI101" i="77"/>
  <c r="AH101" i="77"/>
  <c r="AJ100" i="77"/>
  <c r="AI100" i="77"/>
  <c r="AH100" i="77"/>
  <c r="AJ99" i="77"/>
  <c r="AI99" i="77"/>
  <c r="AH99" i="77"/>
  <c r="AJ98" i="77"/>
  <c r="AI98" i="77"/>
  <c r="AH98" i="77"/>
  <c r="AJ97" i="77"/>
  <c r="AI97" i="77"/>
  <c r="AH97" i="77"/>
  <c r="AJ96" i="77"/>
  <c r="AI96" i="77"/>
  <c r="AH96" i="77"/>
  <c r="AJ95" i="77"/>
  <c r="AI95" i="77"/>
  <c r="AH95" i="77"/>
  <c r="AJ94" i="77"/>
  <c r="AI94" i="77"/>
  <c r="AH94" i="77"/>
  <c r="AJ93" i="77"/>
  <c r="AI93" i="77"/>
  <c r="AH93" i="77"/>
  <c r="AJ92" i="77"/>
  <c r="AI92" i="77"/>
  <c r="AH92" i="77"/>
  <c r="AJ91" i="77"/>
  <c r="AI91" i="77"/>
  <c r="AH91" i="77"/>
  <c r="AJ90" i="77"/>
  <c r="AI90" i="77"/>
  <c r="AH90" i="77"/>
  <c r="AG86" i="77"/>
  <c r="AF86" i="77"/>
  <c r="AE86" i="77"/>
  <c r="AD86" i="77"/>
  <c r="AC86" i="77"/>
  <c r="AB86" i="77"/>
  <c r="AA86" i="77"/>
  <c r="Z86" i="77"/>
  <c r="Y86" i="77"/>
  <c r="X86" i="77"/>
  <c r="W86" i="77"/>
  <c r="V86" i="77"/>
  <c r="U86" i="77"/>
  <c r="T86" i="77"/>
  <c r="S86" i="77"/>
  <c r="R86" i="77"/>
  <c r="Q86" i="77"/>
  <c r="P86" i="77"/>
  <c r="O86" i="77"/>
  <c r="N86" i="77"/>
  <c r="M86" i="77"/>
  <c r="L86" i="77"/>
  <c r="K86" i="77"/>
  <c r="J86" i="77"/>
  <c r="I86" i="77"/>
  <c r="H86" i="77"/>
  <c r="G86" i="77"/>
  <c r="F86" i="77"/>
  <c r="E86" i="77"/>
  <c r="D86" i="77"/>
  <c r="C86" i="77"/>
  <c r="B86" i="77"/>
  <c r="AG85" i="77"/>
  <c r="AF85" i="77"/>
  <c r="AE85" i="77"/>
  <c r="AD85" i="77"/>
  <c r="AC85" i="77"/>
  <c r="AB85" i="77"/>
  <c r="AA85" i="77"/>
  <c r="Z85" i="77"/>
  <c r="Y85" i="77"/>
  <c r="X85" i="77"/>
  <c r="W85" i="77"/>
  <c r="V85" i="77"/>
  <c r="U85" i="77"/>
  <c r="T85" i="77"/>
  <c r="S85" i="77"/>
  <c r="R85" i="77"/>
  <c r="Q85" i="77"/>
  <c r="P85" i="77"/>
  <c r="O85" i="77"/>
  <c r="N85" i="77"/>
  <c r="M85" i="77"/>
  <c r="L85" i="77"/>
  <c r="K85" i="77"/>
  <c r="J85" i="77"/>
  <c r="I85" i="77"/>
  <c r="H85" i="77"/>
  <c r="G85" i="77"/>
  <c r="F85" i="77"/>
  <c r="E85" i="77"/>
  <c r="D85" i="77"/>
  <c r="C85" i="77"/>
  <c r="B85" i="77"/>
  <c r="AG83" i="77"/>
  <c r="AF83" i="77"/>
  <c r="AE83" i="77"/>
  <c r="AD83" i="77"/>
  <c r="AC83" i="77"/>
  <c r="AB83" i="77"/>
  <c r="AA83" i="77"/>
  <c r="Z83" i="77"/>
  <c r="Y83" i="77"/>
  <c r="X83" i="77"/>
  <c r="W83" i="77"/>
  <c r="V83" i="77"/>
  <c r="U83" i="77"/>
  <c r="T83" i="77"/>
  <c r="S83" i="77"/>
  <c r="R83" i="77"/>
  <c r="Q83" i="77"/>
  <c r="P83" i="77"/>
  <c r="O83" i="77"/>
  <c r="N83" i="77"/>
  <c r="M83" i="77"/>
  <c r="L83" i="77"/>
  <c r="K83" i="77"/>
  <c r="J83" i="77"/>
  <c r="I83" i="77"/>
  <c r="H83" i="77"/>
  <c r="G83" i="77"/>
  <c r="F83" i="77"/>
  <c r="E83" i="77"/>
  <c r="D83" i="77"/>
  <c r="C83" i="77"/>
  <c r="B83" i="77"/>
  <c r="AG82" i="77"/>
  <c r="AF82" i="77"/>
  <c r="AE82" i="77"/>
  <c r="AD82" i="77"/>
  <c r="AC82" i="77"/>
  <c r="AB82" i="77"/>
  <c r="AA82" i="77"/>
  <c r="Z82" i="77"/>
  <c r="Y82" i="77"/>
  <c r="X82" i="77"/>
  <c r="W82" i="77"/>
  <c r="V82" i="77"/>
  <c r="U82" i="77"/>
  <c r="T82" i="77"/>
  <c r="S82" i="77"/>
  <c r="R82" i="77"/>
  <c r="Q82" i="77"/>
  <c r="P82" i="77"/>
  <c r="O82" i="77"/>
  <c r="N82" i="77"/>
  <c r="M82" i="77"/>
  <c r="L82" i="77"/>
  <c r="K82" i="77"/>
  <c r="J82" i="77"/>
  <c r="I82" i="77"/>
  <c r="H82" i="77"/>
  <c r="G82" i="77"/>
  <c r="F82" i="77"/>
  <c r="E82" i="77"/>
  <c r="D82" i="77"/>
  <c r="C82" i="77"/>
  <c r="B82" i="77"/>
  <c r="AG81" i="77"/>
  <c r="AF81" i="77"/>
  <c r="AE81" i="77"/>
  <c r="AD81" i="77"/>
  <c r="AC81" i="77"/>
  <c r="AB81" i="77"/>
  <c r="AA81" i="77"/>
  <c r="Z81" i="77"/>
  <c r="Y81" i="77"/>
  <c r="X81" i="77"/>
  <c r="W81" i="77"/>
  <c r="V81" i="77"/>
  <c r="U81" i="77"/>
  <c r="T81" i="77"/>
  <c r="S81" i="77"/>
  <c r="R81" i="77"/>
  <c r="Q81" i="77"/>
  <c r="P81" i="77"/>
  <c r="O81" i="77"/>
  <c r="N81" i="77"/>
  <c r="M81" i="77"/>
  <c r="L81" i="77"/>
  <c r="K81" i="77"/>
  <c r="J81" i="77"/>
  <c r="I81" i="77"/>
  <c r="H81" i="77"/>
  <c r="G81" i="77"/>
  <c r="F81" i="77"/>
  <c r="E81" i="77"/>
  <c r="D81" i="77"/>
  <c r="C81" i="77"/>
  <c r="B81" i="77"/>
  <c r="AJ80" i="77"/>
  <c r="AI80" i="77"/>
  <c r="AH80" i="77"/>
  <c r="AJ79" i="77"/>
  <c r="AI79" i="77"/>
  <c r="AH79" i="77"/>
  <c r="AJ78" i="77"/>
  <c r="AI78" i="77"/>
  <c r="AH78" i="77"/>
  <c r="AJ77" i="77"/>
  <c r="AI77" i="77"/>
  <c r="AH77" i="77"/>
  <c r="AJ76" i="77"/>
  <c r="AI76" i="77"/>
  <c r="AH76" i="77"/>
  <c r="AJ75" i="77"/>
  <c r="AI75" i="77"/>
  <c r="AH75" i="77"/>
  <c r="AJ74" i="77"/>
  <c r="AI74" i="77"/>
  <c r="AH74" i="77"/>
  <c r="AJ73" i="77"/>
  <c r="AI73" i="77"/>
  <c r="AH73" i="77"/>
  <c r="AJ72" i="77"/>
  <c r="AI72" i="77"/>
  <c r="AH72" i="77"/>
  <c r="AJ71" i="77"/>
  <c r="AI71" i="77"/>
  <c r="AH71" i="77"/>
  <c r="AJ70" i="77"/>
  <c r="AI70" i="77"/>
  <c r="AH70" i="77"/>
  <c r="AJ69" i="77"/>
  <c r="AI69" i="77"/>
  <c r="AH69" i="77"/>
  <c r="AJ68" i="77"/>
  <c r="AI68" i="77"/>
  <c r="AH68" i="77"/>
  <c r="AJ67" i="77"/>
  <c r="AI67" i="77"/>
  <c r="AH67" i="77"/>
  <c r="AJ66" i="77"/>
  <c r="AI66" i="77"/>
  <c r="AH66" i="77"/>
  <c r="AJ65" i="77"/>
  <c r="AI65" i="77"/>
  <c r="AH65" i="77"/>
  <c r="AJ64" i="77"/>
  <c r="AI64" i="77"/>
  <c r="AH64" i="77"/>
  <c r="AJ63" i="77"/>
  <c r="AI63" i="77"/>
  <c r="AH63" i="77"/>
  <c r="AJ62" i="77"/>
  <c r="AI62" i="77"/>
  <c r="AH62" i="77"/>
  <c r="AJ61" i="77"/>
  <c r="AI61" i="77"/>
  <c r="AH61" i="77"/>
  <c r="AJ60" i="77"/>
  <c r="AI60" i="77"/>
  <c r="AH60" i="77"/>
  <c r="AJ59" i="77"/>
  <c r="AI59" i="77"/>
  <c r="AH59" i="77"/>
  <c r="AJ58" i="77"/>
  <c r="AI58" i="77"/>
  <c r="AH58" i="77"/>
  <c r="AJ57" i="77"/>
  <c r="AI57" i="77"/>
  <c r="AH57" i="77"/>
  <c r="AJ56" i="77"/>
  <c r="AI56" i="77"/>
  <c r="AH56" i="77"/>
  <c r="AJ55" i="77"/>
  <c r="AI55" i="77"/>
  <c r="AH55" i="77"/>
  <c r="AJ54" i="77"/>
  <c r="AI54" i="77"/>
  <c r="AH54" i="77"/>
  <c r="AJ53" i="77"/>
  <c r="AI53" i="77"/>
  <c r="AH53" i="77"/>
  <c r="AJ52" i="77"/>
  <c r="AI52" i="77"/>
  <c r="AH52" i="77"/>
  <c r="AJ51" i="77"/>
  <c r="AI51" i="77"/>
  <c r="AH51" i="77"/>
  <c r="AJ50" i="77"/>
  <c r="AI50" i="77"/>
  <c r="AH50" i="77"/>
  <c r="AJ49" i="77"/>
  <c r="AI49" i="77"/>
  <c r="AH49" i="77"/>
  <c r="AG45" i="77"/>
  <c r="AF45" i="77"/>
  <c r="AE45" i="77"/>
  <c r="AD45" i="77"/>
  <c r="AC45" i="77"/>
  <c r="AB45" i="77"/>
  <c r="AA45" i="77"/>
  <c r="Z45" i="77"/>
  <c r="Y45" i="77"/>
  <c r="X45" i="77"/>
  <c r="W45" i="77"/>
  <c r="V45" i="77"/>
  <c r="U45" i="77"/>
  <c r="T45" i="77"/>
  <c r="S45" i="77"/>
  <c r="R45" i="77"/>
  <c r="Q45" i="77"/>
  <c r="P45" i="77"/>
  <c r="O45" i="77"/>
  <c r="N45" i="77"/>
  <c r="M45" i="77"/>
  <c r="L45" i="77"/>
  <c r="K45" i="77"/>
  <c r="J45" i="77"/>
  <c r="I45" i="77"/>
  <c r="H45" i="77"/>
  <c r="G45" i="77"/>
  <c r="F45" i="77"/>
  <c r="E45" i="77"/>
  <c r="D45" i="77"/>
  <c r="C45" i="77"/>
  <c r="B45" i="77"/>
  <c r="AG44" i="77"/>
  <c r="AF44" i="77"/>
  <c r="AE44" i="77"/>
  <c r="AD44" i="77"/>
  <c r="AC44" i="77"/>
  <c r="AB44" i="77"/>
  <c r="AA44" i="77"/>
  <c r="Z44" i="77"/>
  <c r="Y44" i="77"/>
  <c r="X44" i="77"/>
  <c r="W44" i="77"/>
  <c r="V44" i="77"/>
  <c r="U44" i="77"/>
  <c r="T44" i="77"/>
  <c r="S44" i="77"/>
  <c r="R44" i="77"/>
  <c r="Q44" i="77"/>
  <c r="P44" i="77"/>
  <c r="O44" i="77"/>
  <c r="N44" i="77"/>
  <c r="M44" i="77"/>
  <c r="L44" i="77"/>
  <c r="K44" i="77"/>
  <c r="J44" i="77"/>
  <c r="I44" i="77"/>
  <c r="H44" i="77"/>
  <c r="G44" i="77"/>
  <c r="F44" i="77"/>
  <c r="E44" i="77"/>
  <c r="D44" i="77"/>
  <c r="C44" i="77"/>
  <c r="B44" i="77"/>
  <c r="AJ42" i="77"/>
  <c r="AG42" i="77"/>
  <c r="AF42" i="77"/>
  <c r="AE42" i="77"/>
  <c r="AD42" i="77"/>
  <c r="AC42" i="77"/>
  <c r="AB42" i="77"/>
  <c r="AA42" i="77"/>
  <c r="Z42" i="77"/>
  <c r="Y42" i="77"/>
  <c r="X42" i="77"/>
  <c r="W42" i="77"/>
  <c r="V42" i="77"/>
  <c r="U42" i="77"/>
  <c r="T42" i="77"/>
  <c r="S42" i="77"/>
  <c r="R42" i="77"/>
  <c r="Q42" i="77"/>
  <c r="P42" i="77"/>
  <c r="O42" i="77"/>
  <c r="N42" i="77"/>
  <c r="M42" i="77"/>
  <c r="L42" i="77"/>
  <c r="K42" i="77"/>
  <c r="J42" i="77"/>
  <c r="I42" i="77"/>
  <c r="H42" i="77"/>
  <c r="G42" i="77"/>
  <c r="F42" i="77"/>
  <c r="E42" i="77"/>
  <c r="D42" i="77"/>
  <c r="C42" i="77"/>
  <c r="B42" i="77"/>
  <c r="AG41" i="77"/>
  <c r="AF41" i="77"/>
  <c r="AE41" i="77"/>
  <c r="AD41" i="77"/>
  <c r="AC41" i="77"/>
  <c r="AB41" i="77"/>
  <c r="AA41" i="77"/>
  <c r="Z41" i="77"/>
  <c r="Y41" i="77"/>
  <c r="X41" i="77"/>
  <c r="W41" i="77"/>
  <c r="V41" i="77"/>
  <c r="U41" i="77"/>
  <c r="T41" i="77"/>
  <c r="S41" i="77"/>
  <c r="R41" i="77"/>
  <c r="Q41" i="77"/>
  <c r="P41" i="77"/>
  <c r="O41" i="77"/>
  <c r="N41" i="77"/>
  <c r="M41" i="77"/>
  <c r="L41" i="77"/>
  <c r="K41" i="77"/>
  <c r="J41" i="77"/>
  <c r="I41" i="77"/>
  <c r="H41" i="77"/>
  <c r="G41" i="77"/>
  <c r="F41" i="77"/>
  <c r="E41" i="77"/>
  <c r="D41" i="77"/>
  <c r="C41" i="77"/>
  <c r="B41" i="77"/>
  <c r="AG40" i="77"/>
  <c r="AF40" i="77"/>
  <c r="AE40" i="77"/>
  <c r="AD40" i="77"/>
  <c r="AC40" i="77"/>
  <c r="AB40" i="77"/>
  <c r="AA40" i="77"/>
  <c r="Z40" i="77"/>
  <c r="Y40" i="77"/>
  <c r="X40" i="77"/>
  <c r="W40" i="77"/>
  <c r="V40" i="77"/>
  <c r="U40" i="77"/>
  <c r="T40" i="77"/>
  <c r="S40" i="77"/>
  <c r="R40" i="77"/>
  <c r="Q40" i="77"/>
  <c r="P40" i="77"/>
  <c r="O40" i="77"/>
  <c r="N40" i="77"/>
  <c r="M40" i="77"/>
  <c r="L40" i="77"/>
  <c r="K40" i="77"/>
  <c r="J40" i="77"/>
  <c r="I40" i="77"/>
  <c r="H40" i="77"/>
  <c r="G40" i="77"/>
  <c r="F40" i="77"/>
  <c r="E40" i="77"/>
  <c r="D40" i="77"/>
  <c r="C40" i="77"/>
  <c r="B40" i="77"/>
  <c r="AJ39" i="77"/>
  <c r="AI39" i="77"/>
  <c r="AH39" i="77"/>
  <c r="AJ38" i="77"/>
  <c r="AI38" i="77"/>
  <c r="AH38" i="77"/>
  <c r="AJ37" i="77"/>
  <c r="AI37" i="77"/>
  <c r="AH37" i="77"/>
  <c r="AJ36" i="77"/>
  <c r="AI36" i="77"/>
  <c r="AH36" i="77"/>
  <c r="AJ35" i="77"/>
  <c r="AI35" i="77"/>
  <c r="AH35" i="77"/>
  <c r="AJ34" i="77"/>
  <c r="AI34" i="77"/>
  <c r="AH34" i="77"/>
  <c r="AJ33" i="77"/>
  <c r="AI33" i="77"/>
  <c r="AH33" i="77"/>
  <c r="AJ32" i="77"/>
  <c r="AI32" i="77"/>
  <c r="AH32" i="77"/>
  <c r="AJ31" i="77"/>
  <c r="AI31" i="77"/>
  <c r="AH31" i="77"/>
  <c r="AJ30" i="77"/>
  <c r="AI30" i="77"/>
  <c r="AH30" i="77"/>
  <c r="AJ29" i="77"/>
  <c r="AI29" i="77"/>
  <c r="AH29" i="77"/>
  <c r="AJ28" i="77"/>
  <c r="AI28" i="77"/>
  <c r="AH28" i="77"/>
  <c r="AJ27" i="77"/>
  <c r="AI27" i="77"/>
  <c r="AH27" i="77"/>
  <c r="AJ26" i="77"/>
  <c r="AI26" i="77"/>
  <c r="AH26" i="77"/>
  <c r="AJ25" i="77"/>
  <c r="AI25" i="77"/>
  <c r="AH25" i="77"/>
  <c r="AJ24" i="77"/>
  <c r="AI24" i="77"/>
  <c r="AH24" i="77"/>
  <c r="AJ23" i="77"/>
  <c r="AI23" i="77"/>
  <c r="AH23" i="77"/>
  <c r="AJ22" i="77"/>
  <c r="AI22" i="77"/>
  <c r="AH22" i="77"/>
  <c r="AJ21" i="77"/>
  <c r="AI21" i="77"/>
  <c r="AH21" i="77"/>
  <c r="AJ20" i="77"/>
  <c r="AI20" i="77"/>
  <c r="AH20" i="77"/>
  <c r="AJ19" i="77"/>
  <c r="AI19" i="77"/>
  <c r="AH19" i="77"/>
  <c r="AJ18" i="77"/>
  <c r="AI18" i="77"/>
  <c r="AH18" i="77"/>
  <c r="AJ17" i="77"/>
  <c r="AI17" i="77"/>
  <c r="AH17" i="77"/>
  <c r="AJ16" i="77"/>
  <c r="AI16" i="77"/>
  <c r="AH16" i="77"/>
  <c r="AJ15" i="77"/>
  <c r="AI15" i="77"/>
  <c r="AH15" i="77"/>
  <c r="AJ14" i="77"/>
  <c r="AI14" i="77"/>
  <c r="AH14" i="77"/>
  <c r="AJ13" i="77"/>
  <c r="AI13" i="77"/>
  <c r="AH13" i="77"/>
  <c r="AJ12" i="77"/>
  <c r="AI12" i="77"/>
  <c r="AH12" i="77"/>
  <c r="AJ11" i="77"/>
  <c r="AI11" i="77"/>
  <c r="AH11" i="77"/>
  <c r="AJ10" i="77"/>
  <c r="AI10" i="77"/>
  <c r="AH10" i="77"/>
  <c r="AJ9" i="77"/>
  <c r="AI9" i="77"/>
  <c r="AH9" i="77"/>
  <c r="AJ8" i="77"/>
  <c r="AI8" i="77"/>
  <c r="AH8" i="77"/>
  <c r="AG47" i="76"/>
  <c r="AF47" i="76"/>
  <c r="AE47" i="76"/>
  <c r="AD47" i="76"/>
  <c r="AC47" i="76"/>
  <c r="AB47" i="76"/>
  <c r="AA47" i="76"/>
  <c r="Z47" i="76"/>
  <c r="Y47" i="76"/>
  <c r="X47" i="76"/>
  <c r="W47" i="76"/>
  <c r="V47" i="76"/>
  <c r="U47" i="76"/>
  <c r="T47" i="76"/>
  <c r="S47" i="76"/>
  <c r="R47" i="76"/>
  <c r="Q47" i="76"/>
  <c r="P47" i="76"/>
  <c r="O47" i="76"/>
  <c r="N47" i="76"/>
  <c r="M47" i="76"/>
  <c r="L47" i="76"/>
  <c r="K47" i="76"/>
  <c r="J47" i="76"/>
  <c r="I47" i="76"/>
  <c r="H47" i="76"/>
  <c r="G47" i="76"/>
  <c r="F47" i="76"/>
  <c r="E47" i="76"/>
  <c r="D47" i="76"/>
  <c r="C47" i="76"/>
  <c r="B47" i="76"/>
  <c r="AG46" i="76"/>
  <c r="AF46" i="76"/>
  <c r="AE46" i="76"/>
  <c r="AD46" i="76"/>
  <c r="AC46" i="76"/>
  <c r="AB46" i="76"/>
  <c r="AA46" i="76"/>
  <c r="Z46" i="76"/>
  <c r="Y46" i="76"/>
  <c r="X46" i="76"/>
  <c r="W46" i="76"/>
  <c r="V46" i="76"/>
  <c r="U46" i="76"/>
  <c r="T46" i="76"/>
  <c r="S46" i="76"/>
  <c r="R46" i="76"/>
  <c r="Q46" i="76"/>
  <c r="P46" i="76"/>
  <c r="O46" i="76"/>
  <c r="N46" i="76"/>
  <c r="M46" i="76"/>
  <c r="L46" i="76"/>
  <c r="K46" i="76"/>
  <c r="J46" i="76"/>
  <c r="I46" i="76"/>
  <c r="H46" i="76"/>
  <c r="G46" i="76"/>
  <c r="F46" i="76"/>
  <c r="E46" i="76"/>
  <c r="D46" i="76"/>
  <c r="C46" i="76"/>
  <c r="B46" i="76"/>
  <c r="AG45" i="76"/>
  <c r="AF45" i="76"/>
  <c r="AE45" i="76"/>
  <c r="AD45" i="76"/>
  <c r="AC45" i="76"/>
  <c r="AB45" i="76"/>
  <c r="AA45" i="76"/>
  <c r="Z45" i="76"/>
  <c r="Y45" i="76"/>
  <c r="X45" i="76"/>
  <c r="W45" i="76"/>
  <c r="V45" i="76"/>
  <c r="U45" i="76"/>
  <c r="T45" i="76"/>
  <c r="S45" i="76"/>
  <c r="R45" i="76"/>
  <c r="Q45" i="76"/>
  <c r="P45" i="76"/>
  <c r="O45" i="76"/>
  <c r="N45" i="76"/>
  <c r="M45" i="76"/>
  <c r="L45" i="76"/>
  <c r="K45" i="76"/>
  <c r="J45" i="76"/>
  <c r="I45" i="76"/>
  <c r="H45" i="76"/>
  <c r="G45" i="76"/>
  <c r="F45" i="76"/>
  <c r="E45" i="76"/>
  <c r="D45" i="76"/>
  <c r="C45" i="76"/>
  <c r="B45" i="76"/>
  <c r="AG44" i="76"/>
  <c r="AF44" i="76"/>
  <c r="AE44" i="76"/>
  <c r="AD44" i="76"/>
  <c r="AC44" i="76"/>
  <c r="AB44" i="76"/>
  <c r="AA44" i="76"/>
  <c r="Z44" i="76"/>
  <c r="Y44" i="76"/>
  <c r="X44" i="76"/>
  <c r="W44" i="76"/>
  <c r="V44" i="76"/>
  <c r="U44" i="76"/>
  <c r="T44" i="76"/>
  <c r="S44" i="76"/>
  <c r="R44" i="76"/>
  <c r="Q44" i="76"/>
  <c r="P44" i="76"/>
  <c r="O44" i="76"/>
  <c r="N44" i="76"/>
  <c r="M44" i="76"/>
  <c r="L44" i="76"/>
  <c r="K44" i="76"/>
  <c r="J44" i="76"/>
  <c r="I44" i="76"/>
  <c r="H44" i="76"/>
  <c r="G44" i="76"/>
  <c r="F44" i="76"/>
  <c r="E44" i="76"/>
  <c r="D44" i="76"/>
  <c r="C44" i="76"/>
  <c r="B44" i="76"/>
  <c r="AJ42" i="76"/>
  <c r="AG42" i="76"/>
  <c r="AF42" i="76"/>
  <c r="AE42" i="76"/>
  <c r="AD42" i="76"/>
  <c r="AC42" i="76"/>
  <c r="AB42" i="76"/>
  <c r="AA42" i="76"/>
  <c r="Z42" i="76"/>
  <c r="Y42" i="76"/>
  <c r="X42" i="76"/>
  <c r="W42" i="76"/>
  <c r="V42" i="76"/>
  <c r="U42" i="76"/>
  <c r="T42" i="76"/>
  <c r="S42" i="76"/>
  <c r="R42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E42" i="76"/>
  <c r="D42" i="76"/>
  <c r="C42" i="76"/>
  <c r="B42" i="76"/>
  <c r="AG41" i="76"/>
  <c r="AF41" i="76"/>
  <c r="AE41" i="76"/>
  <c r="AD41" i="76"/>
  <c r="AC41" i="76"/>
  <c r="AB41" i="76"/>
  <c r="AA41" i="76"/>
  <c r="Z41" i="76"/>
  <c r="Y41" i="76"/>
  <c r="X41" i="76"/>
  <c r="W41" i="76"/>
  <c r="V41" i="76"/>
  <c r="U41" i="76"/>
  <c r="T41" i="76"/>
  <c r="S41" i="76"/>
  <c r="R41" i="76"/>
  <c r="Q41" i="76"/>
  <c r="P41" i="76"/>
  <c r="O41" i="76"/>
  <c r="N41" i="76"/>
  <c r="M41" i="76"/>
  <c r="L41" i="76"/>
  <c r="K41" i="76"/>
  <c r="J41" i="76"/>
  <c r="I41" i="76"/>
  <c r="H41" i="76"/>
  <c r="G41" i="76"/>
  <c r="F41" i="76"/>
  <c r="E41" i="76"/>
  <c r="D41" i="76"/>
  <c r="C41" i="76"/>
  <c r="B41" i="76"/>
  <c r="AG40" i="76"/>
  <c r="AF40" i="76"/>
  <c r="AE40" i="76"/>
  <c r="AD40" i="76"/>
  <c r="AC40" i="76"/>
  <c r="AB40" i="76"/>
  <c r="AA40" i="76"/>
  <c r="Z40" i="76"/>
  <c r="Y40" i="76"/>
  <c r="X40" i="76"/>
  <c r="W40" i="76"/>
  <c r="V40" i="76"/>
  <c r="U40" i="76"/>
  <c r="T40" i="76"/>
  <c r="S40" i="76"/>
  <c r="R40" i="76"/>
  <c r="Q40" i="76"/>
  <c r="P40" i="76"/>
  <c r="O40" i="76"/>
  <c r="N40" i="76"/>
  <c r="M40" i="76"/>
  <c r="L40" i="76"/>
  <c r="K40" i="76"/>
  <c r="J40" i="76"/>
  <c r="I40" i="76"/>
  <c r="H40" i="76"/>
  <c r="G40" i="76"/>
  <c r="F40" i="76"/>
  <c r="E40" i="76"/>
  <c r="D40" i="76"/>
  <c r="C40" i="76"/>
  <c r="B40" i="76"/>
  <c r="AJ39" i="76"/>
  <c r="AI39" i="76"/>
  <c r="AH39" i="76"/>
  <c r="AJ38" i="76"/>
  <c r="AI38" i="76"/>
  <c r="AH38" i="76"/>
  <c r="AJ37" i="76"/>
  <c r="AI37" i="76"/>
  <c r="AH37" i="76"/>
  <c r="AJ36" i="76"/>
  <c r="AI36" i="76"/>
  <c r="AH36" i="76"/>
  <c r="AJ35" i="76"/>
  <c r="AI35" i="76"/>
  <c r="AH35" i="76"/>
  <c r="AJ34" i="76"/>
  <c r="AI34" i="76"/>
  <c r="AH34" i="76"/>
  <c r="AJ33" i="76"/>
  <c r="AI33" i="76"/>
  <c r="AH33" i="76"/>
  <c r="AJ32" i="76"/>
  <c r="AI32" i="76"/>
  <c r="AH32" i="76"/>
  <c r="AJ31" i="76"/>
  <c r="AI31" i="76"/>
  <c r="AH31" i="76"/>
  <c r="AJ30" i="76"/>
  <c r="AI30" i="76"/>
  <c r="AH30" i="76"/>
  <c r="AJ29" i="76"/>
  <c r="AI29" i="76"/>
  <c r="AH29" i="76"/>
  <c r="AJ28" i="76"/>
  <c r="AI28" i="76"/>
  <c r="AH28" i="76"/>
  <c r="AJ27" i="76"/>
  <c r="AI27" i="76"/>
  <c r="AH27" i="76"/>
  <c r="AJ26" i="76"/>
  <c r="AI26" i="76"/>
  <c r="AH26" i="76"/>
  <c r="AJ25" i="76"/>
  <c r="AI25" i="76"/>
  <c r="AH25" i="76"/>
  <c r="AJ24" i="76"/>
  <c r="AI24" i="76"/>
  <c r="AH24" i="76"/>
  <c r="AJ23" i="76"/>
  <c r="AI23" i="76"/>
  <c r="AH23" i="76"/>
  <c r="AJ22" i="76"/>
  <c r="AI22" i="76"/>
  <c r="AH22" i="76"/>
  <c r="AJ21" i="76"/>
  <c r="AI21" i="76"/>
  <c r="AH21" i="76"/>
  <c r="AJ20" i="76"/>
  <c r="AI20" i="76"/>
  <c r="AH20" i="76"/>
  <c r="AJ19" i="76"/>
  <c r="AI19" i="76"/>
  <c r="AH19" i="76"/>
  <c r="AJ18" i="76"/>
  <c r="AI18" i="76"/>
  <c r="AH18" i="76"/>
  <c r="AJ17" i="76"/>
  <c r="AI17" i="76"/>
  <c r="AH17" i="76"/>
  <c r="AJ16" i="76"/>
  <c r="AI16" i="76"/>
  <c r="AH16" i="76"/>
  <c r="AJ15" i="76"/>
  <c r="AI15" i="76"/>
  <c r="AH15" i="76"/>
  <c r="AJ14" i="76"/>
  <c r="AI14" i="76"/>
  <c r="AH14" i="76"/>
  <c r="AJ13" i="76"/>
  <c r="AI13" i="76"/>
  <c r="AH13" i="76"/>
  <c r="AJ12" i="76"/>
  <c r="AI12" i="76"/>
  <c r="AH12" i="76"/>
  <c r="AJ11" i="76"/>
  <c r="AI11" i="76"/>
  <c r="AH11" i="76"/>
  <c r="AJ10" i="76"/>
  <c r="AI10" i="76"/>
  <c r="AH10" i="76"/>
  <c r="AJ9" i="76"/>
  <c r="AI9" i="76"/>
  <c r="AH9" i="76"/>
  <c r="AJ8" i="76"/>
  <c r="AI8" i="76"/>
  <c r="AH8" i="76"/>
  <c r="AG348" i="76"/>
  <c r="AF348" i="76"/>
  <c r="AE348" i="76"/>
  <c r="AD348" i="76"/>
  <c r="AC348" i="76"/>
  <c r="AB348" i="76"/>
  <c r="AA348" i="76"/>
  <c r="Z348" i="76"/>
  <c r="Y348" i="76"/>
  <c r="X348" i="76"/>
  <c r="W348" i="76"/>
  <c r="V348" i="76"/>
  <c r="U348" i="76"/>
  <c r="T348" i="76"/>
  <c r="S348" i="76"/>
  <c r="R348" i="76"/>
  <c r="Q348" i="76"/>
  <c r="P348" i="76"/>
  <c r="O348" i="76"/>
  <c r="N348" i="76"/>
  <c r="M348" i="76"/>
  <c r="L348" i="76"/>
  <c r="K348" i="76"/>
  <c r="J348" i="76"/>
  <c r="I348" i="76"/>
  <c r="H348" i="76"/>
  <c r="G348" i="76"/>
  <c r="F348" i="76"/>
  <c r="E348" i="76"/>
  <c r="D348" i="76"/>
  <c r="C348" i="76"/>
  <c r="B348" i="76"/>
  <c r="AG347" i="76"/>
  <c r="AF347" i="76"/>
  <c r="AE347" i="76"/>
  <c r="AD347" i="76"/>
  <c r="AC347" i="76"/>
  <c r="AB347" i="76"/>
  <c r="AA347" i="76"/>
  <c r="Z347" i="76"/>
  <c r="Y347" i="76"/>
  <c r="X347" i="76"/>
  <c r="W347" i="76"/>
  <c r="V347" i="76"/>
  <c r="U347" i="76"/>
  <c r="T347" i="76"/>
  <c r="S347" i="76"/>
  <c r="R347" i="76"/>
  <c r="Q347" i="76"/>
  <c r="P347" i="76"/>
  <c r="O347" i="76"/>
  <c r="N347" i="76"/>
  <c r="M347" i="76"/>
  <c r="L347" i="76"/>
  <c r="K347" i="76"/>
  <c r="J347" i="76"/>
  <c r="I347" i="76"/>
  <c r="H347" i="76"/>
  <c r="G347" i="76"/>
  <c r="F347" i="76"/>
  <c r="E347" i="76"/>
  <c r="D347" i="76"/>
  <c r="C347" i="76"/>
  <c r="B347" i="76"/>
  <c r="AG346" i="76"/>
  <c r="AF346" i="76"/>
  <c r="AE346" i="76"/>
  <c r="AD346" i="76"/>
  <c r="AC346" i="76"/>
  <c r="AB346" i="76"/>
  <c r="AA346" i="76"/>
  <c r="Z346" i="76"/>
  <c r="Y346" i="76"/>
  <c r="X346" i="76"/>
  <c r="W346" i="76"/>
  <c r="V346" i="76"/>
  <c r="U346" i="76"/>
  <c r="T346" i="76"/>
  <c r="S346" i="76"/>
  <c r="R346" i="76"/>
  <c r="Q346" i="76"/>
  <c r="P346" i="76"/>
  <c r="O346" i="76"/>
  <c r="N346" i="76"/>
  <c r="M346" i="76"/>
  <c r="L346" i="76"/>
  <c r="K346" i="76"/>
  <c r="J346" i="76"/>
  <c r="I346" i="76"/>
  <c r="H346" i="76"/>
  <c r="G346" i="76"/>
  <c r="F346" i="76"/>
  <c r="E346" i="76"/>
  <c r="D346" i="76"/>
  <c r="C346" i="76"/>
  <c r="B346" i="76"/>
  <c r="AG345" i="76"/>
  <c r="AF345" i="76"/>
  <c r="AE345" i="76"/>
  <c r="AD345" i="76"/>
  <c r="AC345" i="76"/>
  <c r="AB345" i="76"/>
  <c r="AA345" i="76"/>
  <c r="Z345" i="76"/>
  <c r="Y345" i="76"/>
  <c r="X345" i="76"/>
  <c r="W345" i="76"/>
  <c r="V345" i="76"/>
  <c r="U345" i="76"/>
  <c r="T345" i="76"/>
  <c r="S345" i="76"/>
  <c r="R345" i="76"/>
  <c r="Q345" i="76"/>
  <c r="P345" i="76"/>
  <c r="O345" i="76"/>
  <c r="N345" i="76"/>
  <c r="M345" i="76"/>
  <c r="L345" i="76"/>
  <c r="K345" i="76"/>
  <c r="J345" i="76"/>
  <c r="I345" i="76"/>
  <c r="H345" i="76"/>
  <c r="G345" i="76"/>
  <c r="F345" i="76"/>
  <c r="E345" i="76"/>
  <c r="D345" i="76"/>
  <c r="C345" i="76"/>
  <c r="B345" i="76"/>
  <c r="AG343" i="76"/>
  <c r="AF343" i="76"/>
  <c r="AE343" i="76"/>
  <c r="AD343" i="76"/>
  <c r="AC343" i="76"/>
  <c r="AB343" i="76"/>
  <c r="AA343" i="76"/>
  <c r="Z343" i="76"/>
  <c r="Y343" i="76"/>
  <c r="X343" i="76"/>
  <c r="W343" i="76"/>
  <c r="V343" i="76"/>
  <c r="U343" i="76"/>
  <c r="T343" i="76"/>
  <c r="S343" i="76"/>
  <c r="R343" i="76"/>
  <c r="Q343" i="76"/>
  <c r="P343" i="76"/>
  <c r="O343" i="76"/>
  <c r="N343" i="76"/>
  <c r="M343" i="76"/>
  <c r="L343" i="76"/>
  <c r="K343" i="76"/>
  <c r="J343" i="76"/>
  <c r="I343" i="76"/>
  <c r="H343" i="76"/>
  <c r="G343" i="76"/>
  <c r="F343" i="76"/>
  <c r="E343" i="76"/>
  <c r="D343" i="76"/>
  <c r="C343" i="76"/>
  <c r="B343" i="76"/>
  <c r="AG342" i="76"/>
  <c r="AF342" i="76"/>
  <c r="AE342" i="76"/>
  <c r="AD342" i="76"/>
  <c r="AC342" i="76"/>
  <c r="AB342" i="76"/>
  <c r="AA342" i="76"/>
  <c r="Z342" i="76"/>
  <c r="Y342" i="76"/>
  <c r="X342" i="76"/>
  <c r="W342" i="76"/>
  <c r="V342" i="76"/>
  <c r="U342" i="76"/>
  <c r="T342" i="76"/>
  <c r="S342" i="76"/>
  <c r="R342" i="76"/>
  <c r="Q342" i="76"/>
  <c r="P342" i="76"/>
  <c r="O342" i="76"/>
  <c r="N342" i="76"/>
  <c r="M342" i="76"/>
  <c r="L342" i="76"/>
  <c r="K342" i="76"/>
  <c r="J342" i="76"/>
  <c r="I342" i="76"/>
  <c r="H342" i="76"/>
  <c r="G342" i="76"/>
  <c r="F342" i="76"/>
  <c r="E342" i="76"/>
  <c r="D342" i="76"/>
  <c r="C342" i="76"/>
  <c r="B342" i="76"/>
  <c r="AG341" i="76"/>
  <c r="AF341" i="76"/>
  <c r="AE341" i="76"/>
  <c r="AD341" i="76"/>
  <c r="AC341" i="76"/>
  <c r="AB341" i="76"/>
  <c r="AA341" i="76"/>
  <c r="Z341" i="76"/>
  <c r="Y341" i="76"/>
  <c r="X341" i="76"/>
  <c r="W341" i="76"/>
  <c r="V341" i="76"/>
  <c r="U341" i="76"/>
  <c r="T341" i="76"/>
  <c r="S341" i="76"/>
  <c r="R341" i="76"/>
  <c r="Q341" i="76"/>
  <c r="P341" i="76"/>
  <c r="O341" i="76"/>
  <c r="N341" i="76"/>
  <c r="M341" i="76"/>
  <c r="L341" i="76"/>
  <c r="K341" i="76"/>
  <c r="J341" i="76"/>
  <c r="I341" i="76"/>
  <c r="H341" i="76"/>
  <c r="G341" i="76"/>
  <c r="F341" i="76"/>
  <c r="E341" i="76"/>
  <c r="D341" i="76"/>
  <c r="C341" i="76"/>
  <c r="B341" i="76"/>
  <c r="AJ340" i="76"/>
  <c r="AI340" i="76"/>
  <c r="AH340" i="76"/>
  <c r="AJ339" i="76"/>
  <c r="AI339" i="76"/>
  <c r="AH339" i="76"/>
  <c r="AJ338" i="76"/>
  <c r="AI338" i="76"/>
  <c r="AH338" i="76"/>
  <c r="AJ337" i="76"/>
  <c r="AI337" i="76"/>
  <c r="AH337" i="76"/>
  <c r="AJ336" i="76"/>
  <c r="AI336" i="76"/>
  <c r="AH336" i="76"/>
  <c r="AJ335" i="76"/>
  <c r="AI335" i="76"/>
  <c r="AH335" i="76"/>
  <c r="AJ334" i="76"/>
  <c r="AI334" i="76"/>
  <c r="AH334" i="76"/>
  <c r="AJ333" i="76"/>
  <c r="AI333" i="76"/>
  <c r="AH333" i="76"/>
  <c r="AJ332" i="76"/>
  <c r="AI332" i="76"/>
  <c r="AH332" i="76"/>
  <c r="AJ331" i="76"/>
  <c r="AI331" i="76"/>
  <c r="AH331" i="76"/>
  <c r="AJ330" i="76"/>
  <c r="AI330" i="76"/>
  <c r="AH330" i="76"/>
  <c r="AJ329" i="76"/>
  <c r="AI329" i="76"/>
  <c r="AH329" i="76"/>
  <c r="AJ328" i="76"/>
  <c r="AI328" i="76"/>
  <c r="AH328" i="76"/>
  <c r="AJ327" i="76"/>
  <c r="AI327" i="76"/>
  <c r="AH327" i="76"/>
  <c r="AJ326" i="76"/>
  <c r="AI326" i="76"/>
  <c r="AH326" i="76"/>
  <c r="AJ325" i="76"/>
  <c r="AI325" i="76"/>
  <c r="AH325" i="76"/>
  <c r="AJ324" i="76"/>
  <c r="AI324" i="76"/>
  <c r="AH324" i="76"/>
  <c r="AJ323" i="76"/>
  <c r="AI323" i="76"/>
  <c r="AH323" i="76"/>
  <c r="AJ322" i="76"/>
  <c r="AI322" i="76"/>
  <c r="AH322" i="76"/>
  <c r="AJ321" i="76"/>
  <c r="AI321" i="76"/>
  <c r="AH321" i="76"/>
  <c r="AJ320" i="76"/>
  <c r="AI320" i="76"/>
  <c r="AH320" i="76"/>
  <c r="AJ319" i="76"/>
  <c r="AI319" i="76"/>
  <c r="AH319" i="76"/>
  <c r="AJ318" i="76"/>
  <c r="AI318" i="76"/>
  <c r="AH318" i="76"/>
  <c r="AJ317" i="76"/>
  <c r="AI317" i="76"/>
  <c r="AH317" i="76"/>
  <c r="AJ316" i="76"/>
  <c r="AI316" i="76"/>
  <c r="AH316" i="76"/>
  <c r="AJ315" i="76"/>
  <c r="AI315" i="76"/>
  <c r="AH315" i="76"/>
  <c r="AJ314" i="76"/>
  <c r="AI314" i="76"/>
  <c r="AH314" i="76"/>
  <c r="AJ313" i="76"/>
  <c r="AI313" i="76"/>
  <c r="AH313" i="76"/>
  <c r="AJ312" i="76"/>
  <c r="AI312" i="76"/>
  <c r="AH312" i="76"/>
  <c r="AJ311" i="76"/>
  <c r="AI311" i="76"/>
  <c r="AH311" i="76"/>
  <c r="AJ310" i="76"/>
  <c r="AI310" i="76"/>
  <c r="AH310" i="76"/>
  <c r="AJ309" i="76"/>
  <c r="AI309" i="76"/>
  <c r="AH309" i="76"/>
  <c r="AG305" i="76"/>
  <c r="AF305" i="76"/>
  <c r="AE305" i="76"/>
  <c r="AD305" i="76"/>
  <c r="AC305" i="76"/>
  <c r="AB305" i="76"/>
  <c r="AA305" i="76"/>
  <c r="Z305" i="76"/>
  <c r="Y305" i="76"/>
  <c r="X305" i="76"/>
  <c r="W305" i="76"/>
  <c r="V305" i="76"/>
  <c r="U305" i="76"/>
  <c r="T305" i="76"/>
  <c r="S305" i="76"/>
  <c r="R305" i="76"/>
  <c r="Q305" i="76"/>
  <c r="P305" i="76"/>
  <c r="O305" i="76"/>
  <c r="N305" i="76"/>
  <c r="M305" i="76"/>
  <c r="L305" i="76"/>
  <c r="K305" i="76"/>
  <c r="J305" i="76"/>
  <c r="I305" i="76"/>
  <c r="H305" i="76"/>
  <c r="G305" i="76"/>
  <c r="F305" i="76"/>
  <c r="E305" i="76"/>
  <c r="D305" i="76"/>
  <c r="C305" i="76"/>
  <c r="B305" i="76"/>
  <c r="AG304" i="76"/>
  <c r="AF304" i="76"/>
  <c r="AE304" i="76"/>
  <c r="AD304" i="76"/>
  <c r="AC304" i="76"/>
  <c r="AB304" i="76"/>
  <c r="AA304" i="76"/>
  <c r="Z304" i="76"/>
  <c r="Y304" i="76"/>
  <c r="X304" i="76"/>
  <c r="W304" i="76"/>
  <c r="V304" i="76"/>
  <c r="U304" i="76"/>
  <c r="T304" i="76"/>
  <c r="S304" i="76"/>
  <c r="R304" i="76"/>
  <c r="Q304" i="76"/>
  <c r="P304" i="76"/>
  <c r="O304" i="76"/>
  <c r="N304" i="76"/>
  <c r="M304" i="76"/>
  <c r="L304" i="76"/>
  <c r="K304" i="76"/>
  <c r="J304" i="76"/>
  <c r="I304" i="76"/>
  <c r="H304" i="76"/>
  <c r="G304" i="76"/>
  <c r="F304" i="76"/>
  <c r="E304" i="76"/>
  <c r="D304" i="76"/>
  <c r="C304" i="76"/>
  <c r="B304" i="76"/>
  <c r="AG303" i="76"/>
  <c r="AF303" i="76"/>
  <c r="AE303" i="76"/>
  <c r="AD303" i="76"/>
  <c r="AC303" i="76"/>
  <c r="AB303" i="76"/>
  <c r="AA303" i="76"/>
  <c r="Z303" i="76"/>
  <c r="Y303" i="76"/>
  <c r="X303" i="76"/>
  <c r="W303" i="76"/>
  <c r="V303" i="76"/>
  <c r="U303" i="76"/>
  <c r="T303" i="76"/>
  <c r="S303" i="76"/>
  <c r="R303" i="76"/>
  <c r="Q303" i="76"/>
  <c r="P303" i="76"/>
  <c r="O303" i="76"/>
  <c r="N303" i="76"/>
  <c r="M303" i="76"/>
  <c r="L303" i="76"/>
  <c r="K303" i="76"/>
  <c r="J303" i="76"/>
  <c r="I303" i="76"/>
  <c r="H303" i="76"/>
  <c r="G303" i="76"/>
  <c r="F303" i="76"/>
  <c r="E303" i="76"/>
  <c r="D303" i="76"/>
  <c r="C303" i="76"/>
  <c r="B303" i="76"/>
  <c r="AG302" i="76"/>
  <c r="AF302" i="76"/>
  <c r="AE302" i="76"/>
  <c r="AD302" i="76"/>
  <c r="AC302" i="76"/>
  <c r="AB302" i="76"/>
  <c r="AA302" i="76"/>
  <c r="Z302" i="76"/>
  <c r="Y302" i="76"/>
  <c r="X302" i="76"/>
  <c r="W302" i="76"/>
  <c r="V302" i="76"/>
  <c r="U302" i="76"/>
  <c r="T302" i="76"/>
  <c r="S302" i="76"/>
  <c r="R302" i="76"/>
  <c r="Q302" i="76"/>
  <c r="P302" i="76"/>
  <c r="O302" i="76"/>
  <c r="N302" i="76"/>
  <c r="M302" i="76"/>
  <c r="L302" i="76"/>
  <c r="K302" i="76"/>
  <c r="J302" i="76"/>
  <c r="I302" i="76"/>
  <c r="H302" i="76"/>
  <c r="G302" i="76"/>
  <c r="F302" i="76"/>
  <c r="E302" i="76"/>
  <c r="D302" i="76"/>
  <c r="C302" i="76"/>
  <c r="B302" i="76"/>
  <c r="AJ300" i="76"/>
  <c r="AG300" i="76"/>
  <c r="AF300" i="76"/>
  <c r="AE300" i="76"/>
  <c r="AD300" i="76"/>
  <c r="AC300" i="76"/>
  <c r="AB300" i="76"/>
  <c r="AA300" i="76"/>
  <c r="Z300" i="76"/>
  <c r="Y300" i="76"/>
  <c r="X300" i="76"/>
  <c r="W300" i="76"/>
  <c r="V300" i="76"/>
  <c r="U300" i="76"/>
  <c r="T300" i="76"/>
  <c r="S300" i="76"/>
  <c r="R300" i="76"/>
  <c r="Q300" i="76"/>
  <c r="P300" i="76"/>
  <c r="O300" i="76"/>
  <c r="N300" i="76"/>
  <c r="M300" i="76"/>
  <c r="L300" i="76"/>
  <c r="K300" i="76"/>
  <c r="J300" i="76"/>
  <c r="I300" i="76"/>
  <c r="H300" i="76"/>
  <c r="G300" i="76"/>
  <c r="F300" i="76"/>
  <c r="E300" i="76"/>
  <c r="D300" i="76"/>
  <c r="C300" i="76"/>
  <c r="B300" i="76"/>
  <c r="AG299" i="76"/>
  <c r="AF299" i="76"/>
  <c r="AE299" i="76"/>
  <c r="AD299" i="76"/>
  <c r="AC299" i="76"/>
  <c r="AB299" i="76"/>
  <c r="AA299" i="76"/>
  <c r="Z299" i="76"/>
  <c r="Y299" i="76"/>
  <c r="X299" i="76"/>
  <c r="W299" i="76"/>
  <c r="V299" i="76"/>
  <c r="U299" i="76"/>
  <c r="T299" i="76"/>
  <c r="S299" i="76"/>
  <c r="R299" i="76"/>
  <c r="Q299" i="76"/>
  <c r="P299" i="76"/>
  <c r="O299" i="76"/>
  <c r="N299" i="76"/>
  <c r="M299" i="76"/>
  <c r="L299" i="76"/>
  <c r="K299" i="76"/>
  <c r="J299" i="76"/>
  <c r="I299" i="76"/>
  <c r="H299" i="76"/>
  <c r="G299" i="76"/>
  <c r="F299" i="76"/>
  <c r="E299" i="76"/>
  <c r="D299" i="76"/>
  <c r="C299" i="76"/>
  <c r="B299" i="76"/>
  <c r="AG298" i="76"/>
  <c r="AF298" i="76"/>
  <c r="AE298" i="76"/>
  <c r="AD298" i="76"/>
  <c r="AC298" i="76"/>
  <c r="AB298" i="76"/>
  <c r="AA298" i="76"/>
  <c r="Z298" i="76"/>
  <c r="Y298" i="76"/>
  <c r="X298" i="76"/>
  <c r="W298" i="76"/>
  <c r="V298" i="76"/>
  <c r="U298" i="76"/>
  <c r="T298" i="76"/>
  <c r="S298" i="76"/>
  <c r="R298" i="76"/>
  <c r="Q298" i="76"/>
  <c r="P298" i="76"/>
  <c r="O298" i="76"/>
  <c r="N298" i="76"/>
  <c r="M298" i="76"/>
  <c r="L298" i="76"/>
  <c r="K298" i="76"/>
  <c r="J298" i="76"/>
  <c r="I298" i="76"/>
  <c r="H298" i="76"/>
  <c r="G298" i="76"/>
  <c r="F298" i="76"/>
  <c r="E298" i="76"/>
  <c r="D298" i="76"/>
  <c r="C298" i="76"/>
  <c r="B298" i="76"/>
  <c r="AJ297" i="76"/>
  <c r="AI297" i="76"/>
  <c r="AH297" i="76"/>
  <c r="AJ296" i="76"/>
  <c r="AI296" i="76"/>
  <c r="AH296" i="76"/>
  <c r="AJ295" i="76"/>
  <c r="AI295" i="76"/>
  <c r="AH295" i="76"/>
  <c r="AJ294" i="76"/>
  <c r="AI294" i="76"/>
  <c r="AH294" i="76"/>
  <c r="AJ293" i="76"/>
  <c r="AI293" i="76"/>
  <c r="AH293" i="76"/>
  <c r="AJ292" i="76"/>
  <c r="AI292" i="76"/>
  <c r="AH292" i="76"/>
  <c r="AJ291" i="76"/>
  <c r="AI291" i="76"/>
  <c r="AH291" i="76"/>
  <c r="AJ290" i="76"/>
  <c r="AI290" i="76"/>
  <c r="AH290" i="76"/>
  <c r="AJ289" i="76"/>
  <c r="AI289" i="76"/>
  <c r="AH289" i="76"/>
  <c r="AJ288" i="76"/>
  <c r="AI288" i="76"/>
  <c r="AH288" i="76"/>
  <c r="AJ287" i="76"/>
  <c r="AI287" i="76"/>
  <c r="AH287" i="76"/>
  <c r="AJ286" i="76"/>
  <c r="AI286" i="76"/>
  <c r="AH286" i="76"/>
  <c r="AJ285" i="76"/>
  <c r="AI285" i="76"/>
  <c r="AH285" i="76"/>
  <c r="AJ284" i="76"/>
  <c r="AI284" i="76"/>
  <c r="AH284" i="76"/>
  <c r="AJ283" i="76"/>
  <c r="AI283" i="76"/>
  <c r="AH283" i="76"/>
  <c r="AJ282" i="76"/>
  <c r="AI282" i="76"/>
  <c r="AH282" i="76"/>
  <c r="AJ281" i="76"/>
  <c r="AI281" i="76"/>
  <c r="AH281" i="76"/>
  <c r="AJ280" i="76"/>
  <c r="AI280" i="76"/>
  <c r="AH280" i="76"/>
  <c r="AJ279" i="76"/>
  <c r="AI279" i="76"/>
  <c r="AH279" i="76"/>
  <c r="AJ278" i="76"/>
  <c r="AI278" i="76"/>
  <c r="AH278" i="76"/>
  <c r="AJ277" i="76"/>
  <c r="AI277" i="76"/>
  <c r="AH277" i="76"/>
  <c r="AJ276" i="76"/>
  <c r="AI276" i="76"/>
  <c r="AH276" i="76"/>
  <c r="AJ275" i="76"/>
  <c r="AI275" i="76"/>
  <c r="AH275" i="76"/>
  <c r="AJ274" i="76"/>
  <c r="AI274" i="76"/>
  <c r="AH274" i="76"/>
  <c r="AJ273" i="76"/>
  <c r="AI273" i="76"/>
  <c r="AH273" i="76"/>
  <c r="AJ272" i="76"/>
  <c r="AI272" i="76"/>
  <c r="AH272" i="76"/>
  <c r="AJ271" i="76"/>
  <c r="AI271" i="76"/>
  <c r="AH271" i="76"/>
  <c r="AJ270" i="76"/>
  <c r="AI270" i="76"/>
  <c r="AH270" i="76"/>
  <c r="AJ269" i="76"/>
  <c r="AI269" i="76"/>
  <c r="AH269" i="76"/>
  <c r="AJ268" i="76"/>
  <c r="AI268" i="76"/>
  <c r="AH268" i="76"/>
  <c r="AJ267" i="76"/>
  <c r="AI267" i="76"/>
  <c r="AH267" i="76"/>
  <c r="AJ266" i="76"/>
  <c r="AI266" i="76"/>
  <c r="AH266" i="76"/>
  <c r="AG262" i="76"/>
  <c r="AF262" i="76"/>
  <c r="AE262" i="76"/>
  <c r="AD262" i="76"/>
  <c r="AC262" i="76"/>
  <c r="AB262" i="76"/>
  <c r="AA262" i="76"/>
  <c r="Z262" i="76"/>
  <c r="Y262" i="76"/>
  <c r="X262" i="76"/>
  <c r="W262" i="76"/>
  <c r="V262" i="76"/>
  <c r="U262" i="76"/>
  <c r="T262" i="76"/>
  <c r="S262" i="76"/>
  <c r="R262" i="76"/>
  <c r="Q262" i="76"/>
  <c r="P262" i="76"/>
  <c r="O262" i="76"/>
  <c r="N262" i="76"/>
  <c r="M262" i="76"/>
  <c r="L262" i="76"/>
  <c r="K262" i="76"/>
  <c r="J262" i="76"/>
  <c r="I262" i="76"/>
  <c r="H262" i="76"/>
  <c r="G262" i="76"/>
  <c r="F262" i="76"/>
  <c r="E262" i="76"/>
  <c r="D262" i="76"/>
  <c r="C262" i="76"/>
  <c r="B262" i="76"/>
  <c r="AG261" i="76"/>
  <c r="AF261" i="76"/>
  <c r="AE261" i="76"/>
  <c r="AD261" i="76"/>
  <c r="AC261" i="76"/>
  <c r="AB261" i="76"/>
  <c r="AA261" i="76"/>
  <c r="Z261" i="76"/>
  <c r="Y261" i="76"/>
  <c r="X261" i="76"/>
  <c r="W261" i="76"/>
  <c r="V261" i="76"/>
  <c r="U261" i="76"/>
  <c r="T261" i="76"/>
  <c r="S261" i="76"/>
  <c r="R261" i="76"/>
  <c r="Q261" i="76"/>
  <c r="P261" i="76"/>
  <c r="O261" i="76"/>
  <c r="N261" i="76"/>
  <c r="M261" i="76"/>
  <c r="L261" i="76"/>
  <c r="K261" i="76"/>
  <c r="J261" i="76"/>
  <c r="I261" i="76"/>
  <c r="H261" i="76"/>
  <c r="G261" i="76"/>
  <c r="F261" i="76"/>
  <c r="E261" i="76"/>
  <c r="D261" i="76"/>
  <c r="C261" i="76"/>
  <c r="B261" i="76"/>
  <c r="AG260" i="76"/>
  <c r="AF260" i="76"/>
  <c r="AE260" i="76"/>
  <c r="AD260" i="76"/>
  <c r="AC260" i="76"/>
  <c r="AB260" i="76"/>
  <c r="AA260" i="76"/>
  <c r="Z260" i="76"/>
  <c r="Y260" i="76"/>
  <c r="X260" i="76"/>
  <c r="W260" i="76"/>
  <c r="V260" i="76"/>
  <c r="U260" i="76"/>
  <c r="T260" i="76"/>
  <c r="S260" i="76"/>
  <c r="R260" i="76"/>
  <c r="Q260" i="76"/>
  <c r="P260" i="76"/>
  <c r="O260" i="76"/>
  <c r="N260" i="76"/>
  <c r="M260" i="76"/>
  <c r="L260" i="76"/>
  <c r="K260" i="76"/>
  <c r="J260" i="76"/>
  <c r="I260" i="76"/>
  <c r="H260" i="76"/>
  <c r="G260" i="76"/>
  <c r="F260" i="76"/>
  <c r="E260" i="76"/>
  <c r="D260" i="76"/>
  <c r="C260" i="76"/>
  <c r="B260" i="76"/>
  <c r="AG259" i="76"/>
  <c r="AF259" i="76"/>
  <c r="AE259" i="76"/>
  <c r="AD259" i="76"/>
  <c r="AC259" i="76"/>
  <c r="AB259" i="76"/>
  <c r="AA259" i="76"/>
  <c r="Z259" i="76"/>
  <c r="Y259" i="76"/>
  <c r="X259" i="76"/>
  <c r="W259" i="76"/>
  <c r="V259" i="76"/>
  <c r="U259" i="76"/>
  <c r="T259" i="76"/>
  <c r="S259" i="76"/>
  <c r="R259" i="76"/>
  <c r="Q259" i="76"/>
  <c r="P259" i="76"/>
  <c r="O259" i="76"/>
  <c r="N259" i="76"/>
  <c r="M259" i="76"/>
  <c r="L259" i="76"/>
  <c r="K259" i="76"/>
  <c r="J259" i="76"/>
  <c r="I259" i="76"/>
  <c r="H259" i="76"/>
  <c r="G259" i="76"/>
  <c r="F259" i="76"/>
  <c r="E259" i="76"/>
  <c r="D259" i="76"/>
  <c r="C259" i="76"/>
  <c r="B259" i="76"/>
  <c r="AG257" i="76"/>
  <c r="AF257" i="76"/>
  <c r="AE257" i="76"/>
  <c r="AD257" i="76"/>
  <c r="AC257" i="76"/>
  <c r="AB257" i="76"/>
  <c r="AA257" i="76"/>
  <c r="Z257" i="76"/>
  <c r="Y257" i="76"/>
  <c r="X257" i="76"/>
  <c r="W257" i="76"/>
  <c r="V257" i="76"/>
  <c r="U257" i="76"/>
  <c r="T257" i="76"/>
  <c r="S257" i="76"/>
  <c r="R257" i="76"/>
  <c r="Q257" i="76"/>
  <c r="P257" i="76"/>
  <c r="O257" i="76"/>
  <c r="N257" i="76"/>
  <c r="M257" i="76"/>
  <c r="L257" i="76"/>
  <c r="K257" i="76"/>
  <c r="J257" i="76"/>
  <c r="I257" i="76"/>
  <c r="H257" i="76"/>
  <c r="G257" i="76"/>
  <c r="F257" i="76"/>
  <c r="E257" i="76"/>
  <c r="D257" i="76"/>
  <c r="C257" i="76"/>
  <c r="B257" i="76"/>
  <c r="AG256" i="76"/>
  <c r="AF256" i="76"/>
  <c r="AE256" i="76"/>
  <c r="AD256" i="76"/>
  <c r="AC256" i="76"/>
  <c r="AB256" i="76"/>
  <c r="AA256" i="76"/>
  <c r="Z256" i="76"/>
  <c r="Y256" i="76"/>
  <c r="X256" i="76"/>
  <c r="W256" i="76"/>
  <c r="V256" i="76"/>
  <c r="U256" i="76"/>
  <c r="T256" i="76"/>
  <c r="S256" i="76"/>
  <c r="R256" i="76"/>
  <c r="Q256" i="76"/>
  <c r="P256" i="76"/>
  <c r="O256" i="76"/>
  <c r="N256" i="76"/>
  <c r="M256" i="76"/>
  <c r="L256" i="76"/>
  <c r="K256" i="76"/>
  <c r="J256" i="76"/>
  <c r="I256" i="76"/>
  <c r="H256" i="76"/>
  <c r="G256" i="76"/>
  <c r="F256" i="76"/>
  <c r="E256" i="76"/>
  <c r="D256" i="76"/>
  <c r="C256" i="76"/>
  <c r="B256" i="76"/>
  <c r="AG255" i="76"/>
  <c r="AF255" i="76"/>
  <c r="AE255" i="76"/>
  <c r="AD255" i="76"/>
  <c r="AC255" i="76"/>
  <c r="AB255" i="76"/>
  <c r="AA255" i="76"/>
  <c r="Z255" i="76"/>
  <c r="Y255" i="76"/>
  <c r="X255" i="76"/>
  <c r="W255" i="76"/>
  <c r="V255" i="76"/>
  <c r="U255" i="76"/>
  <c r="T255" i="76"/>
  <c r="S255" i="76"/>
  <c r="R255" i="76"/>
  <c r="Q255" i="76"/>
  <c r="P255" i="76"/>
  <c r="O255" i="76"/>
  <c r="N255" i="76"/>
  <c r="M255" i="76"/>
  <c r="L255" i="76"/>
  <c r="K255" i="76"/>
  <c r="J255" i="76"/>
  <c r="I255" i="76"/>
  <c r="H255" i="76"/>
  <c r="G255" i="76"/>
  <c r="F255" i="76"/>
  <c r="E255" i="76"/>
  <c r="D255" i="76"/>
  <c r="C255" i="76"/>
  <c r="B255" i="76"/>
  <c r="AJ254" i="76"/>
  <c r="AI254" i="76"/>
  <c r="AH254" i="76"/>
  <c r="AJ253" i="76"/>
  <c r="AI253" i="76"/>
  <c r="AH253" i="76"/>
  <c r="AJ252" i="76"/>
  <c r="AI252" i="76"/>
  <c r="AH252" i="76"/>
  <c r="AJ251" i="76"/>
  <c r="AI251" i="76"/>
  <c r="AH251" i="76"/>
  <c r="AJ250" i="76"/>
  <c r="AI250" i="76"/>
  <c r="AH250" i="76"/>
  <c r="AJ249" i="76"/>
  <c r="AI249" i="76"/>
  <c r="AH249" i="76"/>
  <c r="AJ248" i="76"/>
  <c r="AI248" i="76"/>
  <c r="AH248" i="76"/>
  <c r="AJ247" i="76"/>
  <c r="AI247" i="76"/>
  <c r="AH247" i="76"/>
  <c r="AJ246" i="76"/>
  <c r="AI246" i="76"/>
  <c r="AH246" i="76"/>
  <c r="AJ245" i="76"/>
  <c r="AI245" i="76"/>
  <c r="AH245" i="76"/>
  <c r="AJ244" i="76"/>
  <c r="AI244" i="76"/>
  <c r="AH244" i="76"/>
  <c r="AJ243" i="76"/>
  <c r="AI243" i="76"/>
  <c r="AH243" i="76"/>
  <c r="AJ242" i="76"/>
  <c r="AI242" i="76"/>
  <c r="AH242" i="76"/>
  <c r="AJ241" i="76"/>
  <c r="AI241" i="76"/>
  <c r="AH241" i="76"/>
  <c r="AJ240" i="76"/>
  <c r="AI240" i="76"/>
  <c r="AH240" i="76"/>
  <c r="AJ239" i="76"/>
  <c r="AI239" i="76"/>
  <c r="AH239" i="76"/>
  <c r="AJ238" i="76"/>
  <c r="AI238" i="76"/>
  <c r="AH238" i="76"/>
  <c r="AJ237" i="76"/>
  <c r="AI237" i="76"/>
  <c r="AH237" i="76"/>
  <c r="AJ236" i="76"/>
  <c r="AI236" i="76"/>
  <c r="AH236" i="76"/>
  <c r="AJ235" i="76"/>
  <c r="AI235" i="76"/>
  <c r="AH235" i="76"/>
  <c r="AJ234" i="76"/>
  <c r="AI234" i="76"/>
  <c r="AH234" i="76"/>
  <c r="AJ233" i="76"/>
  <c r="AI233" i="76"/>
  <c r="AH233" i="76"/>
  <c r="AJ232" i="76"/>
  <c r="AI232" i="76"/>
  <c r="AH232" i="76"/>
  <c r="AJ231" i="76"/>
  <c r="AI231" i="76"/>
  <c r="AH231" i="76"/>
  <c r="AJ230" i="76"/>
  <c r="AI230" i="76"/>
  <c r="AH230" i="76"/>
  <c r="AJ229" i="76"/>
  <c r="AI229" i="76"/>
  <c r="AH229" i="76"/>
  <c r="AJ228" i="76"/>
  <c r="AI228" i="76"/>
  <c r="AH228" i="76"/>
  <c r="AJ227" i="76"/>
  <c r="AI227" i="76"/>
  <c r="AH227" i="76"/>
  <c r="AJ226" i="76"/>
  <c r="AI226" i="76"/>
  <c r="AH226" i="76"/>
  <c r="AJ225" i="76"/>
  <c r="AI225" i="76"/>
  <c r="AH225" i="76"/>
  <c r="AJ224" i="76"/>
  <c r="AI224" i="76"/>
  <c r="AH224" i="76"/>
  <c r="AJ223" i="76"/>
  <c r="AI223" i="76"/>
  <c r="AH223" i="76"/>
  <c r="AG219" i="76"/>
  <c r="AF219" i="76"/>
  <c r="AE219" i="76"/>
  <c r="AD219" i="76"/>
  <c r="AC219" i="76"/>
  <c r="AB219" i="76"/>
  <c r="AA219" i="76"/>
  <c r="Z219" i="76"/>
  <c r="Y219" i="76"/>
  <c r="X219" i="76"/>
  <c r="W219" i="76"/>
  <c r="V219" i="76"/>
  <c r="U219" i="76"/>
  <c r="T219" i="76"/>
  <c r="S219" i="76"/>
  <c r="R219" i="76"/>
  <c r="Q219" i="76"/>
  <c r="P219" i="76"/>
  <c r="O219" i="76"/>
  <c r="N219" i="76"/>
  <c r="M219" i="76"/>
  <c r="L219" i="76"/>
  <c r="K219" i="76"/>
  <c r="J219" i="76"/>
  <c r="I219" i="76"/>
  <c r="H219" i="76"/>
  <c r="G219" i="76"/>
  <c r="F219" i="76"/>
  <c r="E219" i="76"/>
  <c r="D219" i="76"/>
  <c r="C219" i="76"/>
  <c r="B219" i="76"/>
  <c r="AG218" i="76"/>
  <c r="AF218" i="76"/>
  <c r="AE218" i="76"/>
  <c r="AD218" i="76"/>
  <c r="AC218" i="76"/>
  <c r="AB218" i="76"/>
  <c r="AA218" i="76"/>
  <c r="Z218" i="76"/>
  <c r="Y218" i="76"/>
  <c r="X218" i="76"/>
  <c r="W218" i="76"/>
  <c r="V218" i="76"/>
  <c r="U218" i="76"/>
  <c r="T218" i="76"/>
  <c r="S218" i="76"/>
  <c r="R218" i="76"/>
  <c r="Q218" i="76"/>
  <c r="P218" i="76"/>
  <c r="O218" i="76"/>
  <c r="N218" i="76"/>
  <c r="M218" i="76"/>
  <c r="L218" i="76"/>
  <c r="K218" i="76"/>
  <c r="J218" i="76"/>
  <c r="I218" i="76"/>
  <c r="H218" i="76"/>
  <c r="G218" i="76"/>
  <c r="F218" i="76"/>
  <c r="E218" i="76"/>
  <c r="D218" i="76"/>
  <c r="C218" i="76"/>
  <c r="B218" i="76"/>
  <c r="AG217" i="76"/>
  <c r="AF217" i="76"/>
  <c r="AE217" i="76"/>
  <c r="AD217" i="76"/>
  <c r="AC217" i="76"/>
  <c r="AB217" i="76"/>
  <c r="AA217" i="76"/>
  <c r="Z217" i="76"/>
  <c r="Y217" i="76"/>
  <c r="X217" i="76"/>
  <c r="W217" i="76"/>
  <c r="V217" i="76"/>
  <c r="U217" i="76"/>
  <c r="T217" i="76"/>
  <c r="S217" i="76"/>
  <c r="R217" i="76"/>
  <c r="Q217" i="76"/>
  <c r="P217" i="76"/>
  <c r="O217" i="76"/>
  <c r="N217" i="76"/>
  <c r="M217" i="76"/>
  <c r="L217" i="76"/>
  <c r="K217" i="76"/>
  <c r="J217" i="76"/>
  <c r="I217" i="76"/>
  <c r="H217" i="76"/>
  <c r="G217" i="76"/>
  <c r="F217" i="76"/>
  <c r="E217" i="76"/>
  <c r="D217" i="76"/>
  <c r="C217" i="76"/>
  <c r="B217" i="76"/>
  <c r="AG216" i="76"/>
  <c r="AF216" i="76"/>
  <c r="AE216" i="76"/>
  <c r="AD216" i="76"/>
  <c r="AC216" i="76"/>
  <c r="AB216" i="76"/>
  <c r="AA216" i="76"/>
  <c r="Z216" i="76"/>
  <c r="Y216" i="76"/>
  <c r="X216" i="76"/>
  <c r="W216" i="76"/>
  <c r="V216" i="76"/>
  <c r="U216" i="76"/>
  <c r="T216" i="76"/>
  <c r="S216" i="76"/>
  <c r="R216" i="76"/>
  <c r="Q216" i="76"/>
  <c r="P216" i="76"/>
  <c r="O216" i="76"/>
  <c r="N216" i="76"/>
  <c r="M216" i="76"/>
  <c r="L216" i="76"/>
  <c r="K216" i="76"/>
  <c r="J216" i="76"/>
  <c r="I216" i="76"/>
  <c r="H216" i="76"/>
  <c r="G216" i="76"/>
  <c r="F216" i="76"/>
  <c r="E216" i="76"/>
  <c r="D216" i="76"/>
  <c r="C216" i="76"/>
  <c r="B216" i="76"/>
  <c r="AJ214" i="76"/>
  <c r="AG214" i="76"/>
  <c r="AF214" i="76"/>
  <c r="AE214" i="76"/>
  <c r="AD214" i="76"/>
  <c r="AC214" i="76"/>
  <c r="AB214" i="76"/>
  <c r="AA214" i="76"/>
  <c r="Z214" i="76"/>
  <c r="Y214" i="76"/>
  <c r="X214" i="76"/>
  <c r="W214" i="76"/>
  <c r="V214" i="76"/>
  <c r="U214" i="76"/>
  <c r="T214" i="76"/>
  <c r="S214" i="76"/>
  <c r="R214" i="76"/>
  <c r="Q214" i="76"/>
  <c r="P214" i="76"/>
  <c r="O214" i="76"/>
  <c r="N214" i="76"/>
  <c r="M214" i="76"/>
  <c r="L214" i="76"/>
  <c r="K214" i="76"/>
  <c r="J214" i="76"/>
  <c r="I214" i="76"/>
  <c r="H214" i="76"/>
  <c r="G214" i="76"/>
  <c r="F214" i="76"/>
  <c r="E214" i="76"/>
  <c r="D214" i="76"/>
  <c r="C214" i="76"/>
  <c r="B214" i="76"/>
  <c r="AG213" i="76"/>
  <c r="AF213" i="76"/>
  <c r="AE213" i="76"/>
  <c r="AD213" i="76"/>
  <c r="AC213" i="76"/>
  <c r="AB213" i="76"/>
  <c r="AA213" i="76"/>
  <c r="Z213" i="76"/>
  <c r="Y213" i="76"/>
  <c r="X213" i="76"/>
  <c r="W213" i="76"/>
  <c r="V213" i="76"/>
  <c r="U213" i="76"/>
  <c r="T213" i="76"/>
  <c r="S213" i="76"/>
  <c r="R213" i="76"/>
  <c r="Q213" i="76"/>
  <c r="P213" i="76"/>
  <c r="O213" i="76"/>
  <c r="N213" i="76"/>
  <c r="M213" i="76"/>
  <c r="L213" i="76"/>
  <c r="K213" i="76"/>
  <c r="J213" i="76"/>
  <c r="I213" i="76"/>
  <c r="H213" i="76"/>
  <c r="G213" i="76"/>
  <c r="F213" i="76"/>
  <c r="E213" i="76"/>
  <c r="D213" i="76"/>
  <c r="C213" i="76"/>
  <c r="B213" i="76"/>
  <c r="AG212" i="76"/>
  <c r="AF212" i="76"/>
  <c r="AE212" i="76"/>
  <c r="AD212" i="76"/>
  <c r="AC212" i="76"/>
  <c r="AB212" i="76"/>
  <c r="AA212" i="76"/>
  <c r="Z212" i="76"/>
  <c r="Y212" i="76"/>
  <c r="X212" i="76"/>
  <c r="W212" i="76"/>
  <c r="V212" i="76"/>
  <c r="U212" i="76"/>
  <c r="T212" i="76"/>
  <c r="S212" i="76"/>
  <c r="R212" i="76"/>
  <c r="Q212" i="76"/>
  <c r="P212" i="76"/>
  <c r="O212" i="76"/>
  <c r="N212" i="76"/>
  <c r="M212" i="76"/>
  <c r="L212" i="76"/>
  <c r="K212" i="76"/>
  <c r="J212" i="76"/>
  <c r="I212" i="76"/>
  <c r="H212" i="76"/>
  <c r="G212" i="76"/>
  <c r="F212" i="76"/>
  <c r="E212" i="76"/>
  <c r="D212" i="76"/>
  <c r="C212" i="76"/>
  <c r="B212" i="76"/>
  <c r="AJ211" i="76"/>
  <c r="AI211" i="76"/>
  <c r="AH211" i="76"/>
  <c r="AJ210" i="76"/>
  <c r="AI210" i="76"/>
  <c r="AH210" i="76"/>
  <c r="AJ209" i="76"/>
  <c r="AI209" i="76"/>
  <c r="AH209" i="76"/>
  <c r="AJ208" i="76"/>
  <c r="AI208" i="76"/>
  <c r="AH208" i="76"/>
  <c r="AJ207" i="76"/>
  <c r="AI207" i="76"/>
  <c r="AH207" i="76"/>
  <c r="AJ206" i="76"/>
  <c r="AI206" i="76"/>
  <c r="AH206" i="76"/>
  <c r="AJ205" i="76"/>
  <c r="AI205" i="76"/>
  <c r="AH205" i="76"/>
  <c r="AJ204" i="76"/>
  <c r="AI204" i="76"/>
  <c r="AH204" i="76"/>
  <c r="AJ203" i="76"/>
  <c r="AI203" i="76"/>
  <c r="AH203" i="76"/>
  <c r="AJ202" i="76"/>
  <c r="AI202" i="76"/>
  <c r="AH202" i="76"/>
  <c r="AJ201" i="76"/>
  <c r="AI201" i="76"/>
  <c r="AH201" i="76"/>
  <c r="AJ200" i="76"/>
  <c r="AI200" i="76"/>
  <c r="AH200" i="76"/>
  <c r="AJ199" i="76"/>
  <c r="AI199" i="76"/>
  <c r="AH199" i="76"/>
  <c r="AJ198" i="76"/>
  <c r="AI198" i="76"/>
  <c r="AH198" i="76"/>
  <c r="AJ197" i="76"/>
  <c r="AI197" i="76"/>
  <c r="AH197" i="76"/>
  <c r="AJ196" i="76"/>
  <c r="AI196" i="76"/>
  <c r="AH196" i="76"/>
  <c r="AJ195" i="76"/>
  <c r="AI195" i="76"/>
  <c r="AH195" i="76"/>
  <c r="AJ194" i="76"/>
  <c r="AI194" i="76"/>
  <c r="AH194" i="76"/>
  <c r="AJ193" i="76"/>
  <c r="AI193" i="76"/>
  <c r="AH193" i="76"/>
  <c r="AJ192" i="76"/>
  <c r="AI192" i="76"/>
  <c r="AH192" i="76"/>
  <c r="AJ191" i="76"/>
  <c r="AI191" i="76"/>
  <c r="AH191" i="76"/>
  <c r="AJ190" i="76"/>
  <c r="AI190" i="76"/>
  <c r="AH190" i="76"/>
  <c r="AJ189" i="76"/>
  <c r="AI189" i="76"/>
  <c r="AH189" i="76"/>
  <c r="AJ188" i="76"/>
  <c r="AI188" i="76"/>
  <c r="AH188" i="76"/>
  <c r="AJ187" i="76"/>
  <c r="AI187" i="76"/>
  <c r="AH187" i="76"/>
  <c r="AJ186" i="76"/>
  <c r="AI186" i="76"/>
  <c r="AH186" i="76"/>
  <c r="AJ185" i="76"/>
  <c r="AI185" i="76"/>
  <c r="AH185" i="76"/>
  <c r="AJ184" i="76"/>
  <c r="AI184" i="76"/>
  <c r="AH184" i="76"/>
  <c r="AJ183" i="76"/>
  <c r="AI183" i="76"/>
  <c r="AH183" i="76"/>
  <c r="AJ182" i="76"/>
  <c r="AI182" i="76"/>
  <c r="AH182" i="76"/>
  <c r="AJ181" i="76"/>
  <c r="AI181" i="76"/>
  <c r="AH181" i="76"/>
  <c r="AJ180" i="76"/>
  <c r="AI180" i="76"/>
  <c r="AH180" i="76"/>
  <c r="AG176" i="76"/>
  <c r="AF176" i="76"/>
  <c r="AE176" i="76"/>
  <c r="AD176" i="76"/>
  <c r="AC176" i="76"/>
  <c r="AB176" i="76"/>
  <c r="AA176" i="76"/>
  <c r="Z176" i="76"/>
  <c r="Y176" i="76"/>
  <c r="X176" i="76"/>
  <c r="W176" i="76"/>
  <c r="V176" i="76"/>
  <c r="U176" i="76"/>
  <c r="T176" i="76"/>
  <c r="S176" i="76"/>
  <c r="R176" i="76"/>
  <c r="Q176" i="76"/>
  <c r="P176" i="76"/>
  <c r="O176" i="76"/>
  <c r="N176" i="76"/>
  <c r="M176" i="76"/>
  <c r="L176" i="76"/>
  <c r="K176" i="76"/>
  <c r="J176" i="76"/>
  <c r="I176" i="76"/>
  <c r="H176" i="76"/>
  <c r="G176" i="76"/>
  <c r="F176" i="76"/>
  <c r="E176" i="76"/>
  <c r="D176" i="76"/>
  <c r="C176" i="76"/>
  <c r="B176" i="76"/>
  <c r="AG175" i="76"/>
  <c r="AF175" i="76"/>
  <c r="AE175" i="76"/>
  <c r="AD175" i="76"/>
  <c r="AC175" i="76"/>
  <c r="AB175" i="76"/>
  <c r="AA175" i="76"/>
  <c r="Z175" i="76"/>
  <c r="Y175" i="76"/>
  <c r="X175" i="76"/>
  <c r="W175" i="76"/>
  <c r="V175" i="76"/>
  <c r="U175" i="76"/>
  <c r="T175" i="76"/>
  <c r="S175" i="76"/>
  <c r="R175" i="76"/>
  <c r="Q175" i="76"/>
  <c r="P175" i="76"/>
  <c r="O175" i="76"/>
  <c r="N175" i="76"/>
  <c r="M175" i="76"/>
  <c r="L175" i="76"/>
  <c r="K175" i="76"/>
  <c r="J175" i="76"/>
  <c r="I175" i="76"/>
  <c r="H175" i="76"/>
  <c r="G175" i="76"/>
  <c r="F175" i="76"/>
  <c r="E175" i="76"/>
  <c r="D175" i="76"/>
  <c r="C175" i="76"/>
  <c r="B175" i="76"/>
  <c r="AG174" i="76"/>
  <c r="AF174" i="76"/>
  <c r="AE174" i="76"/>
  <c r="AD174" i="76"/>
  <c r="AC174" i="76"/>
  <c r="AB174" i="76"/>
  <c r="AA174" i="76"/>
  <c r="Z174" i="76"/>
  <c r="Y174" i="76"/>
  <c r="X174" i="76"/>
  <c r="W174" i="76"/>
  <c r="V174" i="76"/>
  <c r="U174" i="76"/>
  <c r="T174" i="76"/>
  <c r="S174" i="76"/>
  <c r="R174" i="76"/>
  <c r="Q174" i="76"/>
  <c r="P174" i="76"/>
  <c r="O174" i="76"/>
  <c r="N174" i="76"/>
  <c r="M174" i="76"/>
  <c r="L174" i="76"/>
  <c r="K174" i="76"/>
  <c r="J174" i="76"/>
  <c r="I174" i="76"/>
  <c r="H174" i="76"/>
  <c r="G174" i="76"/>
  <c r="F174" i="76"/>
  <c r="E174" i="76"/>
  <c r="D174" i="76"/>
  <c r="C174" i="76"/>
  <c r="B174" i="76"/>
  <c r="AG173" i="76"/>
  <c r="AF173" i="76"/>
  <c r="AE173" i="76"/>
  <c r="AD173" i="76"/>
  <c r="AC173" i="76"/>
  <c r="AB173" i="76"/>
  <c r="AA173" i="76"/>
  <c r="Z173" i="76"/>
  <c r="Y173" i="76"/>
  <c r="X173" i="76"/>
  <c r="W173" i="76"/>
  <c r="V173" i="76"/>
  <c r="U173" i="76"/>
  <c r="T173" i="76"/>
  <c r="S173" i="76"/>
  <c r="R173" i="76"/>
  <c r="Q173" i="76"/>
  <c r="P173" i="76"/>
  <c r="O173" i="76"/>
  <c r="N173" i="76"/>
  <c r="M173" i="76"/>
  <c r="L173" i="76"/>
  <c r="K173" i="76"/>
  <c r="J173" i="76"/>
  <c r="I173" i="76"/>
  <c r="H173" i="76"/>
  <c r="G173" i="76"/>
  <c r="F173" i="76"/>
  <c r="E173" i="76"/>
  <c r="D173" i="76"/>
  <c r="C173" i="76"/>
  <c r="B173" i="76"/>
  <c r="AG171" i="76"/>
  <c r="AF171" i="76"/>
  <c r="AE171" i="76"/>
  <c r="AD171" i="76"/>
  <c r="AC171" i="76"/>
  <c r="AB171" i="76"/>
  <c r="AA171" i="76"/>
  <c r="Z171" i="76"/>
  <c r="Y171" i="76"/>
  <c r="X171" i="76"/>
  <c r="W171" i="76"/>
  <c r="V171" i="76"/>
  <c r="U171" i="76"/>
  <c r="T171" i="76"/>
  <c r="S171" i="76"/>
  <c r="R171" i="76"/>
  <c r="Q171" i="76"/>
  <c r="P171" i="76"/>
  <c r="O171" i="76"/>
  <c r="N171" i="76"/>
  <c r="M171" i="76"/>
  <c r="L171" i="76"/>
  <c r="K171" i="76"/>
  <c r="J171" i="76"/>
  <c r="I171" i="76"/>
  <c r="H171" i="76"/>
  <c r="G171" i="76"/>
  <c r="F171" i="76"/>
  <c r="E171" i="76"/>
  <c r="D171" i="76"/>
  <c r="C171" i="76"/>
  <c r="B171" i="76"/>
  <c r="AG170" i="76"/>
  <c r="AF170" i="76"/>
  <c r="AE170" i="76"/>
  <c r="AD170" i="76"/>
  <c r="AC170" i="76"/>
  <c r="AB170" i="76"/>
  <c r="AA170" i="76"/>
  <c r="Z170" i="76"/>
  <c r="Y170" i="76"/>
  <c r="X170" i="76"/>
  <c r="W170" i="76"/>
  <c r="V170" i="76"/>
  <c r="U170" i="76"/>
  <c r="T170" i="76"/>
  <c r="S170" i="76"/>
  <c r="R170" i="76"/>
  <c r="Q170" i="76"/>
  <c r="P170" i="76"/>
  <c r="O170" i="76"/>
  <c r="N170" i="76"/>
  <c r="M170" i="76"/>
  <c r="L170" i="76"/>
  <c r="K170" i="76"/>
  <c r="J170" i="76"/>
  <c r="I170" i="76"/>
  <c r="H170" i="76"/>
  <c r="G170" i="76"/>
  <c r="F170" i="76"/>
  <c r="E170" i="76"/>
  <c r="D170" i="76"/>
  <c r="C170" i="76"/>
  <c r="B170" i="76"/>
  <c r="AG169" i="76"/>
  <c r="AF169" i="76"/>
  <c r="AE169" i="76"/>
  <c r="AD169" i="76"/>
  <c r="AC169" i="76"/>
  <c r="AB169" i="76"/>
  <c r="AA169" i="76"/>
  <c r="Z169" i="76"/>
  <c r="Y169" i="76"/>
  <c r="X169" i="76"/>
  <c r="W169" i="76"/>
  <c r="V169" i="76"/>
  <c r="U169" i="76"/>
  <c r="T169" i="76"/>
  <c r="S169" i="76"/>
  <c r="R169" i="76"/>
  <c r="Q169" i="76"/>
  <c r="P169" i="76"/>
  <c r="O169" i="76"/>
  <c r="N169" i="76"/>
  <c r="M169" i="76"/>
  <c r="L169" i="76"/>
  <c r="K169" i="76"/>
  <c r="J169" i="76"/>
  <c r="I169" i="76"/>
  <c r="H169" i="76"/>
  <c r="G169" i="76"/>
  <c r="F169" i="76"/>
  <c r="E169" i="76"/>
  <c r="D169" i="76"/>
  <c r="C169" i="76"/>
  <c r="B169" i="76"/>
  <c r="AJ168" i="76"/>
  <c r="AI168" i="76"/>
  <c r="AH168" i="76"/>
  <c r="AJ167" i="76"/>
  <c r="AI167" i="76"/>
  <c r="AH167" i="76"/>
  <c r="AJ166" i="76"/>
  <c r="AI166" i="76"/>
  <c r="AH166" i="76"/>
  <c r="AJ165" i="76"/>
  <c r="AI165" i="76"/>
  <c r="AH165" i="76"/>
  <c r="AJ164" i="76"/>
  <c r="AI164" i="76"/>
  <c r="AH164" i="76"/>
  <c r="AJ163" i="76"/>
  <c r="AI163" i="76"/>
  <c r="AH163" i="76"/>
  <c r="AJ162" i="76"/>
  <c r="AI162" i="76"/>
  <c r="AH162" i="76"/>
  <c r="AJ161" i="76"/>
  <c r="AI161" i="76"/>
  <c r="AH161" i="76"/>
  <c r="AJ160" i="76"/>
  <c r="AI160" i="76"/>
  <c r="AH160" i="76"/>
  <c r="AJ159" i="76"/>
  <c r="AI159" i="76"/>
  <c r="AH159" i="76"/>
  <c r="AJ158" i="76"/>
  <c r="AI158" i="76"/>
  <c r="AH158" i="76"/>
  <c r="AJ157" i="76"/>
  <c r="AI157" i="76"/>
  <c r="AH157" i="76"/>
  <c r="AJ156" i="76"/>
  <c r="AI156" i="76"/>
  <c r="AH156" i="76"/>
  <c r="AJ155" i="76"/>
  <c r="AI155" i="76"/>
  <c r="AH155" i="76"/>
  <c r="AJ154" i="76"/>
  <c r="AI154" i="76"/>
  <c r="AH154" i="76"/>
  <c r="AJ153" i="76"/>
  <c r="AI153" i="76"/>
  <c r="AH153" i="76"/>
  <c r="AJ152" i="76"/>
  <c r="AI152" i="76"/>
  <c r="AH152" i="76"/>
  <c r="AJ151" i="76"/>
  <c r="AI151" i="76"/>
  <c r="AH151" i="76"/>
  <c r="AJ150" i="76"/>
  <c r="AI150" i="76"/>
  <c r="AH150" i="76"/>
  <c r="AJ149" i="76"/>
  <c r="AI149" i="76"/>
  <c r="AH149" i="76"/>
  <c r="AJ148" i="76"/>
  <c r="AI148" i="76"/>
  <c r="AH148" i="76"/>
  <c r="AJ147" i="76"/>
  <c r="AI147" i="76"/>
  <c r="AH147" i="76"/>
  <c r="AJ146" i="76"/>
  <c r="AI146" i="76"/>
  <c r="AH146" i="76"/>
  <c r="AJ145" i="76"/>
  <c r="AI145" i="76"/>
  <c r="AH145" i="76"/>
  <c r="AJ144" i="76"/>
  <c r="AI144" i="76"/>
  <c r="AH144" i="76"/>
  <c r="AJ143" i="76"/>
  <c r="AI143" i="76"/>
  <c r="AH143" i="76"/>
  <c r="AJ142" i="76"/>
  <c r="AI142" i="76"/>
  <c r="AH142" i="76"/>
  <c r="AJ141" i="76"/>
  <c r="AI141" i="76"/>
  <c r="AH141" i="76"/>
  <c r="AJ140" i="76"/>
  <c r="AI140" i="76"/>
  <c r="AH140" i="76"/>
  <c r="AJ139" i="76"/>
  <c r="AI139" i="76"/>
  <c r="AH139" i="76"/>
  <c r="AJ138" i="76"/>
  <c r="AI138" i="76"/>
  <c r="AH138" i="76"/>
  <c r="AJ137" i="76"/>
  <c r="AI137" i="76"/>
  <c r="AH137" i="76"/>
  <c r="AG133" i="76"/>
  <c r="AF133" i="76"/>
  <c r="AE133" i="76"/>
  <c r="AD133" i="76"/>
  <c r="AC133" i="76"/>
  <c r="AB133" i="76"/>
  <c r="AA133" i="76"/>
  <c r="Z133" i="76"/>
  <c r="Y133" i="76"/>
  <c r="X133" i="76"/>
  <c r="W133" i="76"/>
  <c r="V133" i="76"/>
  <c r="U133" i="76"/>
  <c r="T133" i="76"/>
  <c r="S133" i="76"/>
  <c r="R133" i="76"/>
  <c r="Q133" i="76"/>
  <c r="P133" i="76"/>
  <c r="O133" i="76"/>
  <c r="N133" i="76"/>
  <c r="M133" i="76"/>
  <c r="L133" i="76"/>
  <c r="K133" i="76"/>
  <c r="J133" i="76"/>
  <c r="I133" i="76"/>
  <c r="H133" i="76"/>
  <c r="G133" i="76"/>
  <c r="F133" i="76"/>
  <c r="E133" i="76"/>
  <c r="D133" i="76"/>
  <c r="C133" i="76"/>
  <c r="B133" i="76"/>
  <c r="AG132" i="76"/>
  <c r="AF132" i="76"/>
  <c r="AE132" i="76"/>
  <c r="AD132" i="76"/>
  <c r="AC132" i="76"/>
  <c r="AB132" i="76"/>
  <c r="AA132" i="76"/>
  <c r="Z132" i="76"/>
  <c r="Y132" i="76"/>
  <c r="X132" i="76"/>
  <c r="W132" i="76"/>
  <c r="V132" i="76"/>
  <c r="U132" i="76"/>
  <c r="T132" i="76"/>
  <c r="S132" i="76"/>
  <c r="R132" i="76"/>
  <c r="Q132" i="76"/>
  <c r="P132" i="76"/>
  <c r="O132" i="76"/>
  <c r="N132" i="76"/>
  <c r="M132" i="76"/>
  <c r="L132" i="76"/>
  <c r="K132" i="76"/>
  <c r="J132" i="76"/>
  <c r="I132" i="76"/>
  <c r="H132" i="76"/>
  <c r="G132" i="76"/>
  <c r="F132" i="76"/>
  <c r="E132" i="76"/>
  <c r="D132" i="76"/>
  <c r="C132" i="76"/>
  <c r="B132" i="76"/>
  <c r="AG131" i="76"/>
  <c r="AF131" i="76"/>
  <c r="AE131" i="76"/>
  <c r="AD131" i="76"/>
  <c r="AC131" i="76"/>
  <c r="AB131" i="76"/>
  <c r="AA131" i="76"/>
  <c r="Z131" i="76"/>
  <c r="Y131" i="76"/>
  <c r="X131" i="76"/>
  <c r="W131" i="76"/>
  <c r="V131" i="76"/>
  <c r="U131" i="76"/>
  <c r="T131" i="76"/>
  <c r="S131" i="76"/>
  <c r="R131" i="76"/>
  <c r="Q131" i="76"/>
  <c r="P131" i="76"/>
  <c r="O131" i="76"/>
  <c r="N131" i="76"/>
  <c r="M131" i="76"/>
  <c r="L131" i="76"/>
  <c r="K131" i="76"/>
  <c r="J131" i="76"/>
  <c r="I131" i="76"/>
  <c r="H131" i="76"/>
  <c r="G131" i="76"/>
  <c r="F131" i="76"/>
  <c r="E131" i="76"/>
  <c r="D131" i="76"/>
  <c r="C131" i="76"/>
  <c r="B131" i="76"/>
  <c r="AG130" i="76"/>
  <c r="AF130" i="76"/>
  <c r="AE130" i="76"/>
  <c r="AD130" i="76"/>
  <c r="AC130" i="76"/>
  <c r="AB130" i="76"/>
  <c r="AA130" i="76"/>
  <c r="Z130" i="76"/>
  <c r="Y130" i="76"/>
  <c r="X130" i="76"/>
  <c r="W130" i="76"/>
  <c r="V130" i="76"/>
  <c r="U130" i="76"/>
  <c r="T130" i="76"/>
  <c r="S130" i="76"/>
  <c r="R130" i="76"/>
  <c r="Q130" i="76"/>
  <c r="P130" i="76"/>
  <c r="O130" i="76"/>
  <c r="N130" i="76"/>
  <c r="M130" i="76"/>
  <c r="L130" i="76"/>
  <c r="K130" i="76"/>
  <c r="J130" i="76"/>
  <c r="I130" i="76"/>
  <c r="H130" i="76"/>
  <c r="G130" i="76"/>
  <c r="F130" i="76"/>
  <c r="E130" i="76"/>
  <c r="D130" i="76"/>
  <c r="C130" i="76"/>
  <c r="B130" i="76"/>
  <c r="AJ128" i="76"/>
  <c r="AG128" i="76"/>
  <c r="AF128" i="76"/>
  <c r="AE128" i="76"/>
  <c r="AD128" i="76"/>
  <c r="AC128" i="76"/>
  <c r="AB128" i="76"/>
  <c r="AA128" i="76"/>
  <c r="Z128" i="76"/>
  <c r="Y128" i="76"/>
  <c r="X128" i="76"/>
  <c r="W128" i="76"/>
  <c r="V128" i="76"/>
  <c r="U128" i="76"/>
  <c r="T128" i="76"/>
  <c r="S128" i="76"/>
  <c r="R128" i="76"/>
  <c r="Q128" i="76"/>
  <c r="P128" i="76"/>
  <c r="O128" i="76"/>
  <c r="N128" i="76"/>
  <c r="M128" i="76"/>
  <c r="L128" i="76"/>
  <c r="K128" i="76"/>
  <c r="J128" i="76"/>
  <c r="I128" i="76"/>
  <c r="H128" i="76"/>
  <c r="G128" i="76"/>
  <c r="F128" i="76"/>
  <c r="E128" i="76"/>
  <c r="D128" i="76"/>
  <c r="C128" i="76"/>
  <c r="B128" i="76"/>
  <c r="AG127" i="76"/>
  <c r="AF127" i="76"/>
  <c r="AE127" i="76"/>
  <c r="AD127" i="76"/>
  <c r="AC127" i="76"/>
  <c r="AB127" i="76"/>
  <c r="AA127" i="76"/>
  <c r="Z127" i="76"/>
  <c r="Y127" i="76"/>
  <c r="X127" i="76"/>
  <c r="W127" i="76"/>
  <c r="V127" i="76"/>
  <c r="U127" i="76"/>
  <c r="T127" i="76"/>
  <c r="S127" i="76"/>
  <c r="R127" i="76"/>
  <c r="Q127" i="76"/>
  <c r="P127" i="76"/>
  <c r="O127" i="76"/>
  <c r="N127" i="76"/>
  <c r="M127" i="76"/>
  <c r="L127" i="76"/>
  <c r="K127" i="76"/>
  <c r="J127" i="76"/>
  <c r="I127" i="76"/>
  <c r="H127" i="76"/>
  <c r="G127" i="76"/>
  <c r="F127" i="76"/>
  <c r="E127" i="76"/>
  <c r="D127" i="76"/>
  <c r="C127" i="76"/>
  <c r="B127" i="76"/>
  <c r="AG126" i="76"/>
  <c r="AF126" i="76"/>
  <c r="AE126" i="76"/>
  <c r="AD126" i="76"/>
  <c r="AC126" i="76"/>
  <c r="AB126" i="76"/>
  <c r="AA126" i="76"/>
  <c r="Z126" i="76"/>
  <c r="Y126" i="76"/>
  <c r="X126" i="76"/>
  <c r="W126" i="76"/>
  <c r="V126" i="76"/>
  <c r="U126" i="76"/>
  <c r="T126" i="76"/>
  <c r="S126" i="76"/>
  <c r="R126" i="76"/>
  <c r="Q126" i="76"/>
  <c r="P126" i="76"/>
  <c r="O126" i="76"/>
  <c r="N126" i="76"/>
  <c r="M126" i="76"/>
  <c r="L126" i="76"/>
  <c r="K126" i="76"/>
  <c r="J126" i="76"/>
  <c r="I126" i="76"/>
  <c r="H126" i="76"/>
  <c r="G126" i="76"/>
  <c r="F126" i="76"/>
  <c r="E126" i="76"/>
  <c r="D126" i="76"/>
  <c r="C126" i="76"/>
  <c r="B126" i="76"/>
  <c r="AJ125" i="76"/>
  <c r="AI125" i="76"/>
  <c r="AH125" i="76"/>
  <c r="AJ124" i="76"/>
  <c r="AI124" i="76"/>
  <c r="AH124" i="76"/>
  <c r="AJ123" i="76"/>
  <c r="AI123" i="76"/>
  <c r="AH123" i="76"/>
  <c r="AJ122" i="76"/>
  <c r="AI122" i="76"/>
  <c r="AH122" i="76"/>
  <c r="AJ121" i="76"/>
  <c r="AI121" i="76"/>
  <c r="AH121" i="76"/>
  <c r="AJ120" i="76"/>
  <c r="AI120" i="76"/>
  <c r="AH120" i="76"/>
  <c r="AJ119" i="76"/>
  <c r="AI119" i="76"/>
  <c r="AH119" i="76"/>
  <c r="AJ118" i="76"/>
  <c r="AI118" i="76"/>
  <c r="AH118" i="76"/>
  <c r="AJ117" i="76"/>
  <c r="AI117" i="76"/>
  <c r="AH117" i="76"/>
  <c r="AJ116" i="76"/>
  <c r="AI116" i="76"/>
  <c r="AH116" i="76"/>
  <c r="AJ115" i="76"/>
  <c r="AI115" i="76"/>
  <c r="AH115" i="76"/>
  <c r="AJ114" i="76"/>
  <c r="AI114" i="76"/>
  <c r="AH114" i="76"/>
  <c r="AJ113" i="76"/>
  <c r="AI113" i="76"/>
  <c r="AH113" i="76"/>
  <c r="AJ112" i="76"/>
  <c r="AI112" i="76"/>
  <c r="AH112" i="76"/>
  <c r="AJ111" i="76"/>
  <c r="AI111" i="76"/>
  <c r="AH111" i="76"/>
  <c r="AJ110" i="76"/>
  <c r="AI110" i="76"/>
  <c r="AH110" i="76"/>
  <c r="AJ109" i="76"/>
  <c r="AI109" i="76"/>
  <c r="AH109" i="76"/>
  <c r="AJ108" i="76"/>
  <c r="AI108" i="76"/>
  <c r="AH108" i="76"/>
  <c r="AJ107" i="76"/>
  <c r="AI107" i="76"/>
  <c r="AH107" i="76"/>
  <c r="AJ106" i="76"/>
  <c r="AI106" i="76"/>
  <c r="AH106" i="76"/>
  <c r="AJ105" i="76"/>
  <c r="AI105" i="76"/>
  <c r="AH105" i="76"/>
  <c r="AJ104" i="76"/>
  <c r="AI104" i="76"/>
  <c r="AH104" i="76"/>
  <c r="AJ103" i="76"/>
  <c r="AI103" i="76"/>
  <c r="AH103" i="76"/>
  <c r="AJ102" i="76"/>
  <c r="AI102" i="76"/>
  <c r="AH102" i="76"/>
  <c r="AJ101" i="76"/>
  <c r="AI101" i="76"/>
  <c r="AH101" i="76"/>
  <c r="AJ100" i="76"/>
  <c r="AI100" i="76"/>
  <c r="AH100" i="76"/>
  <c r="AJ99" i="76"/>
  <c r="AI99" i="76"/>
  <c r="AH99" i="76"/>
  <c r="AJ98" i="76"/>
  <c r="AI98" i="76"/>
  <c r="AH98" i="76"/>
  <c r="AJ97" i="76"/>
  <c r="AI97" i="76"/>
  <c r="AH97" i="76"/>
  <c r="AJ96" i="76"/>
  <c r="AI96" i="76"/>
  <c r="AH96" i="76"/>
  <c r="AJ95" i="76"/>
  <c r="AI95" i="76"/>
  <c r="AH95" i="76"/>
  <c r="AJ94" i="76"/>
  <c r="AI94" i="76"/>
  <c r="AH94" i="76"/>
  <c r="AG90" i="76"/>
  <c r="AF90" i="76"/>
  <c r="AE90" i="76"/>
  <c r="AD90" i="76"/>
  <c r="AC90" i="76"/>
  <c r="AB90" i="76"/>
  <c r="AA90" i="76"/>
  <c r="Z90" i="76"/>
  <c r="Y90" i="76"/>
  <c r="X90" i="76"/>
  <c r="W90" i="76"/>
  <c r="V90" i="76"/>
  <c r="U90" i="76"/>
  <c r="T90" i="76"/>
  <c r="S90" i="76"/>
  <c r="R90" i="76"/>
  <c r="Q90" i="76"/>
  <c r="P90" i="76"/>
  <c r="O90" i="76"/>
  <c r="N90" i="76"/>
  <c r="M90" i="76"/>
  <c r="L90" i="76"/>
  <c r="K90" i="76"/>
  <c r="J90" i="76"/>
  <c r="I90" i="76"/>
  <c r="H90" i="76"/>
  <c r="G90" i="76"/>
  <c r="F90" i="76"/>
  <c r="E90" i="76"/>
  <c r="D90" i="76"/>
  <c r="C90" i="76"/>
  <c r="B90" i="76"/>
  <c r="AG89" i="76"/>
  <c r="AF89" i="76"/>
  <c r="AE89" i="76"/>
  <c r="AD89" i="76"/>
  <c r="AC89" i="76"/>
  <c r="AB89" i="76"/>
  <c r="AA89" i="76"/>
  <c r="Z89" i="76"/>
  <c r="Y89" i="76"/>
  <c r="X89" i="76"/>
  <c r="W89" i="76"/>
  <c r="V89" i="76"/>
  <c r="U89" i="76"/>
  <c r="T89" i="76"/>
  <c r="S89" i="76"/>
  <c r="R89" i="76"/>
  <c r="Q89" i="76"/>
  <c r="P89" i="76"/>
  <c r="O89" i="76"/>
  <c r="N89" i="76"/>
  <c r="M89" i="76"/>
  <c r="L89" i="76"/>
  <c r="K89" i="76"/>
  <c r="J89" i="76"/>
  <c r="I89" i="76"/>
  <c r="H89" i="76"/>
  <c r="G89" i="76"/>
  <c r="F89" i="76"/>
  <c r="E89" i="76"/>
  <c r="D89" i="76"/>
  <c r="C89" i="76"/>
  <c r="B89" i="76"/>
  <c r="AG88" i="76"/>
  <c r="AF88" i="76"/>
  <c r="AE88" i="76"/>
  <c r="AD88" i="76"/>
  <c r="AC88" i="76"/>
  <c r="AB88" i="76"/>
  <c r="AA88" i="76"/>
  <c r="Z88" i="76"/>
  <c r="Y88" i="76"/>
  <c r="X88" i="76"/>
  <c r="W88" i="76"/>
  <c r="V88" i="76"/>
  <c r="U88" i="76"/>
  <c r="T88" i="76"/>
  <c r="S88" i="76"/>
  <c r="R88" i="76"/>
  <c r="Q88" i="76"/>
  <c r="P88" i="76"/>
  <c r="O88" i="76"/>
  <c r="N88" i="76"/>
  <c r="M88" i="76"/>
  <c r="L88" i="76"/>
  <c r="K88" i="76"/>
  <c r="J88" i="76"/>
  <c r="I88" i="76"/>
  <c r="H88" i="76"/>
  <c r="G88" i="76"/>
  <c r="F88" i="76"/>
  <c r="E88" i="76"/>
  <c r="D88" i="76"/>
  <c r="C88" i="76"/>
  <c r="B88" i="76"/>
  <c r="AG87" i="76"/>
  <c r="AF87" i="76"/>
  <c r="AE87" i="76"/>
  <c r="AD87" i="76"/>
  <c r="AC87" i="76"/>
  <c r="AB87" i="76"/>
  <c r="AA87" i="76"/>
  <c r="Z87" i="76"/>
  <c r="Y87" i="76"/>
  <c r="X87" i="76"/>
  <c r="W87" i="76"/>
  <c r="V87" i="76"/>
  <c r="U87" i="76"/>
  <c r="T87" i="76"/>
  <c r="S87" i="76"/>
  <c r="R87" i="76"/>
  <c r="Q87" i="76"/>
  <c r="P87" i="76"/>
  <c r="O87" i="76"/>
  <c r="N87" i="76"/>
  <c r="M87" i="76"/>
  <c r="L87" i="76"/>
  <c r="K87" i="76"/>
  <c r="J87" i="76"/>
  <c r="I87" i="76"/>
  <c r="H87" i="76"/>
  <c r="G87" i="76"/>
  <c r="F87" i="76"/>
  <c r="E87" i="76"/>
  <c r="D87" i="76"/>
  <c r="C87" i="76"/>
  <c r="B87" i="76"/>
  <c r="AG85" i="76"/>
  <c r="AF85" i="76"/>
  <c r="AE85" i="76"/>
  <c r="AD85" i="76"/>
  <c r="AC85" i="76"/>
  <c r="AB85" i="76"/>
  <c r="AA85" i="76"/>
  <c r="Z85" i="76"/>
  <c r="Y85" i="76"/>
  <c r="X85" i="76"/>
  <c r="W85" i="76"/>
  <c r="V85" i="76"/>
  <c r="U85" i="76"/>
  <c r="T85" i="76"/>
  <c r="S85" i="76"/>
  <c r="R85" i="76"/>
  <c r="Q85" i="76"/>
  <c r="P85" i="76"/>
  <c r="O85" i="76"/>
  <c r="N85" i="76"/>
  <c r="M85" i="76"/>
  <c r="L85" i="76"/>
  <c r="K85" i="76"/>
  <c r="J85" i="76"/>
  <c r="I85" i="76"/>
  <c r="H85" i="76"/>
  <c r="G85" i="76"/>
  <c r="F85" i="76"/>
  <c r="E85" i="76"/>
  <c r="D85" i="76"/>
  <c r="C85" i="76"/>
  <c r="B85" i="76"/>
  <c r="AG84" i="76"/>
  <c r="AF84" i="76"/>
  <c r="AE84" i="76"/>
  <c r="AD84" i="76"/>
  <c r="AC84" i="76"/>
  <c r="AB84" i="76"/>
  <c r="AA84" i="76"/>
  <c r="Z84" i="76"/>
  <c r="Y84" i="76"/>
  <c r="X84" i="76"/>
  <c r="W84" i="76"/>
  <c r="V84" i="76"/>
  <c r="U84" i="76"/>
  <c r="T84" i="76"/>
  <c r="S84" i="76"/>
  <c r="R84" i="76"/>
  <c r="Q84" i="76"/>
  <c r="P84" i="76"/>
  <c r="O84" i="76"/>
  <c r="N84" i="76"/>
  <c r="M84" i="76"/>
  <c r="L84" i="76"/>
  <c r="K84" i="76"/>
  <c r="J84" i="76"/>
  <c r="I84" i="76"/>
  <c r="H84" i="76"/>
  <c r="G84" i="76"/>
  <c r="F84" i="76"/>
  <c r="E84" i="76"/>
  <c r="D84" i="76"/>
  <c r="C84" i="76"/>
  <c r="B84" i="76"/>
  <c r="AG83" i="76"/>
  <c r="AF83" i="76"/>
  <c r="AE83" i="76"/>
  <c r="AD83" i="76"/>
  <c r="AC83" i="76"/>
  <c r="AB83" i="76"/>
  <c r="AA83" i="76"/>
  <c r="Z83" i="76"/>
  <c r="Y83" i="76"/>
  <c r="X83" i="76"/>
  <c r="W83" i="76"/>
  <c r="V83" i="76"/>
  <c r="U83" i="76"/>
  <c r="T83" i="76"/>
  <c r="S83" i="76"/>
  <c r="R83" i="76"/>
  <c r="Q83" i="76"/>
  <c r="P83" i="76"/>
  <c r="O83" i="76"/>
  <c r="N83" i="76"/>
  <c r="M83" i="76"/>
  <c r="L83" i="76"/>
  <c r="K83" i="76"/>
  <c r="J83" i="76"/>
  <c r="I83" i="76"/>
  <c r="H83" i="76"/>
  <c r="G83" i="76"/>
  <c r="F83" i="76"/>
  <c r="E83" i="76"/>
  <c r="D83" i="76"/>
  <c r="C83" i="76"/>
  <c r="B83" i="76"/>
  <c r="AJ82" i="76"/>
  <c r="AI82" i="76"/>
  <c r="AH82" i="76"/>
  <c r="AJ81" i="76"/>
  <c r="AI81" i="76"/>
  <c r="AH81" i="76"/>
  <c r="AJ80" i="76"/>
  <c r="AI80" i="76"/>
  <c r="AH80" i="76"/>
  <c r="AJ79" i="76"/>
  <c r="AI79" i="76"/>
  <c r="AH79" i="76"/>
  <c r="AJ78" i="76"/>
  <c r="AI78" i="76"/>
  <c r="AH78" i="76"/>
  <c r="AJ77" i="76"/>
  <c r="AI77" i="76"/>
  <c r="AH77" i="76"/>
  <c r="AJ76" i="76"/>
  <c r="AI76" i="76"/>
  <c r="AH76" i="76"/>
  <c r="AJ75" i="76"/>
  <c r="AI75" i="76"/>
  <c r="AH75" i="76"/>
  <c r="AJ74" i="76"/>
  <c r="AI74" i="76"/>
  <c r="AH74" i="76"/>
  <c r="AJ73" i="76"/>
  <c r="AI73" i="76"/>
  <c r="AH73" i="76"/>
  <c r="AJ72" i="76"/>
  <c r="AI72" i="76"/>
  <c r="AH72" i="76"/>
  <c r="AJ71" i="76"/>
  <c r="AI71" i="76"/>
  <c r="AH71" i="76"/>
  <c r="AJ70" i="76"/>
  <c r="AI70" i="76"/>
  <c r="AH70" i="76"/>
  <c r="AJ69" i="76"/>
  <c r="AI69" i="76"/>
  <c r="AH69" i="76"/>
  <c r="AJ68" i="76"/>
  <c r="AI68" i="76"/>
  <c r="AH68" i="76"/>
  <c r="AJ67" i="76"/>
  <c r="AI67" i="76"/>
  <c r="AH67" i="76"/>
  <c r="AJ66" i="76"/>
  <c r="AI66" i="76"/>
  <c r="AH66" i="76"/>
  <c r="AJ65" i="76"/>
  <c r="AI65" i="76"/>
  <c r="AH65" i="76"/>
  <c r="AJ64" i="76"/>
  <c r="AI64" i="76"/>
  <c r="AH64" i="76"/>
  <c r="AJ63" i="76"/>
  <c r="AI63" i="76"/>
  <c r="AH63" i="76"/>
  <c r="AJ62" i="76"/>
  <c r="AI62" i="76"/>
  <c r="AH62" i="76"/>
  <c r="AJ61" i="76"/>
  <c r="AI61" i="76"/>
  <c r="AH61" i="76"/>
  <c r="AJ60" i="76"/>
  <c r="AI60" i="76"/>
  <c r="AH60" i="76"/>
  <c r="AJ59" i="76"/>
  <c r="AI59" i="76"/>
  <c r="AH59" i="76"/>
  <c r="AJ58" i="76"/>
  <c r="AI58" i="76"/>
  <c r="AH58" i="76"/>
  <c r="AJ57" i="76"/>
  <c r="AI57" i="76"/>
  <c r="AH57" i="76"/>
  <c r="AJ56" i="76"/>
  <c r="AI56" i="76"/>
  <c r="AH56" i="76"/>
  <c r="AJ55" i="76"/>
  <c r="AI55" i="76"/>
  <c r="AH55" i="76"/>
  <c r="AJ54" i="76"/>
  <c r="AI54" i="76"/>
  <c r="AH54" i="76"/>
  <c r="AJ53" i="76"/>
  <c r="AI53" i="76"/>
  <c r="AH53" i="76"/>
  <c r="AJ52" i="76"/>
  <c r="AI52" i="76"/>
  <c r="AH52" i="76"/>
  <c r="AJ51" i="76"/>
  <c r="AI51" i="76"/>
  <c r="AH51" i="76"/>
  <c r="AK267" i="66"/>
  <c r="AI299" i="66"/>
  <c r="AI213" i="66"/>
  <c r="AI127" i="66"/>
  <c r="AI299" i="69"/>
  <c r="AI213" i="69"/>
  <c r="BW1018" i="51"/>
  <c r="AG305" i="51"/>
  <c r="AF305" i="51"/>
  <c r="AE305" i="51"/>
  <c r="AD305" i="51"/>
  <c r="AC305" i="51"/>
  <c r="AB305" i="5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O305" i="51"/>
  <c r="N305" i="51"/>
  <c r="M305" i="51"/>
  <c r="L305" i="51"/>
  <c r="K305" i="51"/>
  <c r="J305" i="51"/>
  <c r="I305" i="51"/>
  <c r="H305" i="51"/>
  <c r="G305" i="51"/>
  <c r="F305" i="51"/>
  <c r="E305" i="51"/>
  <c r="D305" i="51"/>
  <c r="C305" i="51"/>
  <c r="B305" i="51"/>
  <c r="AG304" i="51"/>
  <c r="AF304" i="51"/>
  <c r="AE304" i="51"/>
  <c r="AD304" i="51"/>
  <c r="AC304" i="51"/>
  <c r="AB304" i="5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O304" i="51"/>
  <c r="N304" i="51"/>
  <c r="M304" i="51"/>
  <c r="L304" i="51"/>
  <c r="K304" i="51"/>
  <c r="J304" i="51"/>
  <c r="I304" i="51"/>
  <c r="H304" i="51"/>
  <c r="G304" i="51"/>
  <c r="F304" i="51"/>
  <c r="E304" i="51"/>
  <c r="D304" i="51"/>
  <c r="C304" i="51"/>
  <c r="B304" i="51"/>
  <c r="AG303" i="51"/>
  <c r="AF303" i="51"/>
  <c r="AE303" i="51"/>
  <c r="AD303" i="51"/>
  <c r="AC303" i="51"/>
  <c r="AB303" i="5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O303" i="51"/>
  <c r="N303" i="51"/>
  <c r="M303" i="51"/>
  <c r="L303" i="51"/>
  <c r="K303" i="51"/>
  <c r="J303" i="51"/>
  <c r="I303" i="51"/>
  <c r="H303" i="51"/>
  <c r="G303" i="51"/>
  <c r="F303" i="51"/>
  <c r="E303" i="51"/>
  <c r="D303" i="51"/>
  <c r="C303" i="51"/>
  <c r="AJ303" i="51" s="1"/>
  <c r="B303" i="51"/>
  <c r="AG302" i="51"/>
  <c r="AF302" i="51"/>
  <c r="AE302" i="51"/>
  <c r="AD302" i="51"/>
  <c r="AC302" i="51"/>
  <c r="AB302" i="5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O302" i="51"/>
  <c r="N302" i="51"/>
  <c r="M302" i="51"/>
  <c r="L302" i="51"/>
  <c r="K302" i="51"/>
  <c r="J302" i="51"/>
  <c r="I302" i="51"/>
  <c r="H302" i="51"/>
  <c r="G302" i="51"/>
  <c r="F302" i="51"/>
  <c r="E302" i="51"/>
  <c r="D302" i="51"/>
  <c r="C302" i="51"/>
  <c r="B302" i="51"/>
  <c r="AJ300" i="51"/>
  <c r="AG300" i="51"/>
  <c r="AF300" i="51"/>
  <c r="AE300" i="51"/>
  <c r="AD300" i="51"/>
  <c r="AC300" i="51"/>
  <c r="AB300" i="5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O300" i="51"/>
  <c r="N300" i="51"/>
  <c r="M300" i="51"/>
  <c r="L300" i="51"/>
  <c r="K300" i="51"/>
  <c r="J300" i="51"/>
  <c r="I300" i="51"/>
  <c r="H300" i="51"/>
  <c r="G300" i="51"/>
  <c r="F300" i="51"/>
  <c r="E300" i="51"/>
  <c r="D300" i="51"/>
  <c r="C300" i="51"/>
  <c r="B300" i="51"/>
  <c r="AG299" i="51"/>
  <c r="AF299" i="51"/>
  <c r="AE299" i="51"/>
  <c r="AD299" i="51"/>
  <c r="AC299" i="51"/>
  <c r="AB299" i="5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O299" i="51"/>
  <c r="N299" i="51"/>
  <c r="M299" i="51"/>
  <c r="L299" i="51"/>
  <c r="K299" i="51"/>
  <c r="J299" i="51"/>
  <c r="I299" i="51"/>
  <c r="H299" i="51"/>
  <c r="G299" i="51"/>
  <c r="F299" i="51"/>
  <c r="E299" i="51"/>
  <c r="D299" i="51"/>
  <c r="C299" i="51"/>
  <c r="B299" i="51"/>
  <c r="AG298" i="51"/>
  <c r="AF298" i="51"/>
  <c r="AE298" i="51"/>
  <c r="AD298" i="51"/>
  <c r="AC298" i="51"/>
  <c r="AB298" i="5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O298" i="51"/>
  <c r="N298" i="51"/>
  <c r="M298" i="51"/>
  <c r="L298" i="51"/>
  <c r="K298" i="51"/>
  <c r="J298" i="51"/>
  <c r="I298" i="51"/>
  <c r="H298" i="51"/>
  <c r="G298" i="51"/>
  <c r="F298" i="51"/>
  <c r="E298" i="51"/>
  <c r="D298" i="51"/>
  <c r="C298" i="51"/>
  <c r="B298" i="51"/>
  <c r="AK297" i="51"/>
  <c r="AJ297" i="51"/>
  <c r="AI297" i="51"/>
  <c r="AH297" i="51"/>
  <c r="AK296" i="51"/>
  <c r="AJ296" i="51"/>
  <c r="AI296" i="51"/>
  <c r="AH296" i="51"/>
  <c r="AK295" i="51"/>
  <c r="AJ295" i="51"/>
  <c r="AI295" i="51"/>
  <c r="AH295" i="51"/>
  <c r="AK294" i="51"/>
  <c r="AJ294" i="51"/>
  <c r="AI294" i="51"/>
  <c r="AH294" i="51"/>
  <c r="AK293" i="51"/>
  <c r="AJ293" i="51"/>
  <c r="AI293" i="51"/>
  <c r="AH293" i="51"/>
  <c r="AK292" i="51"/>
  <c r="AJ292" i="51"/>
  <c r="AI292" i="51"/>
  <c r="AH292" i="51"/>
  <c r="AK291" i="51"/>
  <c r="AJ291" i="51"/>
  <c r="AI291" i="51"/>
  <c r="AH291" i="51"/>
  <c r="AK290" i="51"/>
  <c r="AJ290" i="51"/>
  <c r="AI290" i="51"/>
  <c r="AH290" i="51"/>
  <c r="AK289" i="51"/>
  <c r="AJ289" i="51"/>
  <c r="AI289" i="51"/>
  <c r="AH289" i="51"/>
  <c r="AK288" i="51"/>
  <c r="AJ288" i="51"/>
  <c r="AI288" i="51"/>
  <c r="AH288" i="51"/>
  <c r="AK287" i="51"/>
  <c r="AJ287" i="51"/>
  <c r="AI287" i="51"/>
  <c r="AH287" i="51"/>
  <c r="AK286" i="51"/>
  <c r="AJ286" i="51"/>
  <c r="AI286" i="51"/>
  <c r="AH286" i="51"/>
  <c r="AK285" i="51"/>
  <c r="AJ285" i="51"/>
  <c r="AI285" i="51"/>
  <c r="AH285" i="51"/>
  <c r="AK284" i="51"/>
  <c r="AJ284" i="51"/>
  <c r="AI284" i="51"/>
  <c r="AH284" i="51"/>
  <c r="AK283" i="51"/>
  <c r="AJ283" i="51"/>
  <c r="AI283" i="51"/>
  <c r="AH283" i="51"/>
  <c r="AK282" i="51"/>
  <c r="AJ282" i="51"/>
  <c r="AI282" i="51"/>
  <c r="AH282" i="51"/>
  <c r="AK281" i="51"/>
  <c r="AJ281" i="51"/>
  <c r="AI281" i="51"/>
  <c r="AH281" i="51"/>
  <c r="AK280" i="51"/>
  <c r="AJ280" i="51"/>
  <c r="AI280" i="51"/>
  <c r="AH280" i="51"/>
  <c r="AK279" i="51"/>
  <c r="AJ279" i="51"/>
  <c r="AI279" i="51"/>
  <c r="AH279" i="51"/>
  <c r="AK278" i="51"/>
  <c r="AJ278" i="51"/>
  <c r="AI278" i="51"/>
  <c r="AH278" i="51"/>
  <c r="AK277" i="51"/>
  <c r="AJ277" i="51"/>
  <c r="AI277" i="51"/>
  <c r="AH277" i="51"/>
  <c r="AK276" i="51"/>
  <c r="AJ276" i="51"/>
  <c r="AI276" i="51"/>
  <c r="AH276" i="51"/>
  <c r="AK275" i="51"/>
  <c r="AJ275" i="51"/>
  <c r="AI275" i="51"/>
  <c r="AH275" i="51"/>
  <c r="AK274" i="51"/>
  <c r="AJ274" i="51"/>
  <c r="AI274" i="51"/>
  <c r="AH274" i="51"/>
  <c r="AK273" i="51"/>
  <c r="AJ273" i="51"/>
  <c r="AI273" i="51"/>
  <c r="AH273" i="51"/>
  <c r="AK272" i="51"/>
  <c r="AJ272" i="51"/>
  <c r="AI272" i="51"/>
  <c r="AH272" i="51"/>
  <c r="AK271" i="51"/>
  <c r="AJ271" i="51"/>
  <c r="AI271" i="51"/>
  <c r="AH271" i="51"/>
  <c r="AK270" i="51"/>
  <c r="AJ270" i="51"/>
  <c r="AI270" i="51"/>
  <c r="AH270" i="51"/>
  <c r="AK269" i="51"/>
  <c r="AJ269" i="51"/>
  <c r="AI269" i="51"/>
  <c r="AH269" i="51"/>
  <c r="AK268" i="51"/>
  <c r="AJ268" i="51"/>
  <c r="AI268" i="51"/>
  <c r="AH268" i="51"/>
  <c r="AK267" i="51"/>
  <c r="AJ267" i="51"/>
  <c r="AI267" i="51"/>
  <c r="AH267" i="51"/>
  <c r="AK266" i="51"/>
  <c r="AJ266" i="51"/>
  <c r="AI266" i="51"/>
  <c r="AH266" i="51"/>
  <c r="AJ214" i="51"/>
  <c r="BW350" i="48"/>
  <c r="BW351" i="48"/>
  <c r="BW352" i="48"/>
  <c r="BW353" i="48"/>
  <c r="BW354" i="48"/>
  <c r="BW355" i="48"/>
  <c r="BW356" i="48"/>
  <c r="BW357" i="48"/>
  <c r="BW358" i="48"/>
  <c r="BW359" i="48"/>
  <c r="BW360" i="48"/>
  <c r="BW361" i="48"/>
  <c r="BW362" i="48"/>
  <c r="BW363" i="48"/>
  <c r="BW364" i="48"/>
  <c r="BW365" i="48"/>
  <c r="BW366" i="48"/>
  <c r="BW367" i="48"/>
  <c r="BW368" i="48"/>
  <c r="BW369" i="48"/>
  <c r="BW370" i="48"/>
  <c r="BW371" i="48"/>
  <c r="BW372" i="48"/>
  <c r="BW373" i="48"/>
  <c r="BW374" i="48"/>
  <c r="BW375" i="48"/>
  <c r="BW376" i="48"/>
  <c r="BW377" i="48"/>
  <c r="BW378" i="48"/>
  <c r="BW379" i="48"/>
  <c r="BW380" i="48"/>
  <c r="BW381" i="48"/>
  <c r="BW382" i="48"/>
  <c r="BW383" i="48"/>
  <c r="BW384" i="48"/>
  <c r="BW385" i="48"/>
  <c r="BW386" i="48"/>
  <c r="BW387" i="48"/>
  <c r="BW388" i="48"/>
  <c r="BW389" i="48"/>
  <c r="BW390" i="48"/>
  <c r="BW391" i="48"/>
  <c r="BW392" i="48"/>
  <c r="BW393" i="48"/>
  <c r="BW394" i="48"/>
  <c r="BW395" i="48"/>
  <c r="BW396" i="48"/>
  <c r="BW397" i="48"/>
  <c r="BW398" i="48"/>
  <c r="BW399" i="48"/>
  <c r="BW400" i="48"/>
  <c r="BW401" i="48"/>
  <c r="BW402" i="48"/>
  <c r="BW403" i="48"/>
  <c r="BW404" i="48"/>
  <c r="BW405" i="48"/>
  <c r="BW406" i="48"/>
  <c r="BW407" i="48"/>
  <c r="BW408" i="48"/>
  <c r="BW409" i="48"/>
  <c r="BW410" i="48"/>
  <c r="BW411" i="48"/>
  <c r="BW412" i="48"/>
  <c r="BW413" i="48"/>
  <c r="BW414" i="48"/>
  <c r="BW415" i="48"/>
  <c r="BW416" i="48"/>
  <c r="BW417" i="48"/>
  <c r="BW418" i="48"/>
  <c r="BW419" i="48"/>
  <c r="BW420" i="48"/>
  <c r="BW421" i="48"/>
  <c r="BW422" i="48"/>
  <c r="BW423" i="48"/>
  <c r="BW424" i="48"/>
  <c r="BW425" i="48"/>
  <c r="BW426" i="48"/>
  <c r="BW427" i="48"/>
  <c r="BW428" i="48"/>
  <c r="BW429" i="48"/>
  <c r="BW430" i="48"/>
  <c r="BW431" i="48"/>
  <c r="BW432" i="48"/>
  <c r="BW433" i="48"/>
  <c r="BW434" i="48"/>
  <c r="BW435" i="48"/>
  <c r="BW436" i="48"/>
  <c r="BW437" i="48"/>
  <c r="BW438" i="48"/>
  <c r="BW439" i="48"/>
  <c r="BW440" i="48"/>
  <c r="BW441" i="48"/>
  <c r="BW442" i="48"/>
  <c r="BW443" i="48"/>
  <c r="BW444" i="48"/>
  <c r="BW445" i="48"/>
  <c r="BW446" i="48"/>
  <c r="BW447" i="48"/>
  <c r="BW448" i="48"/>
  <c r="BW449" i="48"/>
  <c r="BW450" i="48"/>
  <c r="BW451" i="48"/>
  <c r="BW452" i="48"/>
  <c r="BW453" i="48"/>
  <c r="BW454" i="48"/>
  <c r="BW455" i="48"/>
  <c r="BW456" i="48"/>
  <c r="BW457" i="48"/>
  <c r="BW458" i="48"/>
  <c r="BW459" i="48"/>
  <c r="BW460" i="48"/>
  <c r="BW461" i="48"/>
  <c r="BW462" i="48"/>
  <c r="BW463" i="48"/>
  <c r="BW464" i="48"/>
  <c r="BW465" i="48"/>
  <c r="BW466" i="48"/>
  <c r="BW467" i="48"/>
  <c r="BW468" i="48"/>
  <c r="BW469" i="48"/>
  <c r="BW470" i="48"/>
  <c r="BW471" i="48"/>
  <c r="BW472" i="48"/>
  <c r="BW473" i="48"/>
  <c r="BW474" i="48"/>
  <c r="BW475" i="48"/>
  <c r="BW476" i="48"/>
  <c r="BW477" i="48"/>
  <c r="BW478" i="48"/>
  <c r="BW479" i="48"/>
  <c r="BW480" i="48"/>
  <c r="BW481" i="48"/>
  <c r="BW482" i="48"/>
  <c r="BW483" i="48"/>
  <c r="BW484" i="48"/>
  <c r="BW485" i="48"/>
  <c r="BW486" i="48"/>
  <c r="BW487" i="48"/>
  <c r="BW488" i="48"/>
  <c r="BW489" i="48"/>
  <c r="BW490" i="48"/>
  <c r="BW491" i="48"/>
  <c r="BW492" i="48"/>
  <c r="BW493" i="48"/>
  <c r="BW494" i="48"/>
  <c r="BW495" i="48"/>
  <c r="BW496" i="48"/>
  <c r="BW497" i="48"/>
  <c r="BW498" i="48"/>
  <c r="BW499" i="48"/>
  <c r="BW500" i="48"/>
  <c r="BW501" i="48"/>
  <c r="BW502" i="48"/>
  <c r="BW503" i="48"/>
  <c r="BW504" i="48"/>
  <c r="BW505" i="48"/>
  <c r="BW506" i="48"/>
  <c r="BW507" i="48"/>
  <c r="BW508" i="48"/>
  <c r="BW509" i="48"/>
  <c r="BW510" i="48"/>
  <c r="BW511" i="48"/>
  <c r="BW512" i="48"/>
  <c r="BW513" i="48"/>
  <c r="BW514" i="48"/>
  <c r="BW515" i="48"/>
  <c r="BW516" i="48"/>
  <c r="BW517" i="48"/>
  <c r="BW518" i="48"/>
  <c r="BW519" i="48"/>
  <c r="BW520" i="48"/>
  <c r="BW521" i="48"/>
  <c r="BW522" i="48"/>
  <c r="BW523" i="48"/>
  <c r="BW524" i="48"/>
  <c r="BW525" i="48"/>
  <c r="BW526" i="48"/>
  <c r="BW527" i="48"/>
  <c r="BW528" i="48"/>
  <c r="BW529" i="48"/>
  <c r="BW530" i="48"/>
  <c r="BW531" i="48"/>
  <c r="BW532" i="48"/>
  <c r="BW533" i="48"/>
  <c r="BW534" i="48"/>
  <c r="BW535" i="48"/>
  <c r="BW536" i="48"/>
  <c r="BW537" i="48"/>
  <c r="BW538" i="48"/>
  <c r="BW539" i="48"/>
  <c r="BW540" i="48"/>
  <c r="BW541" i="48"/>
  <c r="BW542" i="48"/>
  <c r="BW543" i="48"/>
  <c r="BW544" i="48"/>
  <c r="BW545" i="48"/>
  <c r="BW546" i="48"/>
  <c r="BW547" i="48"/>
  <c r="BW548" i="48"/>
  <c r="BW549" i="48"/>
  <c r="BW550" i="48"/>
  <c r="BW551" i="48"/>
  <c r="BW552" i="48"/>
  <c r="BW553" i="48"/>
  <c r="BW554" i="48"/>
  <c r="BW555" i="48"/>
  <c r="BW556" i="48"/>
  <c r="BW557" i="48"/>
  <c r="BW558" i="48"/>
  <c r="BW559" i="48"/>
  <c r="BW560" i="48"/>
  <c r="BW561" i="48"/>
  <c r="BW562" i="48"/>
  <c r="BW563" i="48"/>
  <c r="BW564" i="48"/>
  <c r="BW565" i="48"/>
  <c r="BW566" i="48"/>
  <c r="BW567" i="48"/>
  <c r="BW568" i="48"/>
  <c r="BW569" i="48"/>
  <c r="BW570" i="48"/>
  <c r="BW571" i="48"/>
  <c r="BW572" i="48"/>
  <c r="BW573" i="48"/>
  <c r="BW574" i="48"/>
  <c r="BW575" i="48"/>
  <c r="BW576" i="48"/>
  <c r="BW577" i="48"/>
  <c r="BW578" i="48"/>
  <c r="BW579" i="48"/>
  <c r="BW580" i="48"/>
  <c r="BW581" i="48"/>
  <c r="BW582" i="48"/>
  <c r="BW583" i="48"/>
  <c r="BW584" i="48"/>
  <c r="BW585" i="48"/>
  <c r="BW586" i="48"/>
  <c r="BW587" i="48"/>
  <c r="BW588" i="48"/>
  <c r="BW589" i="48"/>
  <c r="BW590" i="48"/>
  <c r="BW591" i="48"/>
  <c r="BW592" i="48"/>
  <c r="BW593" i="48"/>
  <c r="BW594" i="48"/>
  <c r="BW595" i="48"/>
  <c r="BW596" i="48"/>
  <c r="BW597" i="48"/>
  <c r="BW598" i="48"/>
  <c r="BW599" i="48"/>
  <c r="BW600" i="48"/>
  <c r="BW601" i="48"/>
  <c r="BW602" i="48"/>
  <c r="BW603" i="48"/>
  <c r="BW604" i="48"/>
  <c r="BW605" i="48"/>
  <c r="BW606" i="48"/>
  <c r="BW607" i="48"/>
  <c r="BW608" i="48"/>
  <c r="BW609" i="48"/>
  <c r="BW610" i="48"/>
  <c r="BW611" i="48"/>
  <c r="BW612" i="48"/>
  <c r="BW613" i="48"/>
  <c r="BW614" i="48"/>
  <c r="BW615" i="48"/>
  <c r="BW616" i="48"/>
  <c r="BW617" i="48"/>
  <c r="BW618" i="48"/>
  <c r="BW619" i="48"/>
  <c r="BW620" i="48"/>
  <c r="BW621" i="48"/>
  <c r="BW622" i="48"/>
  <c r="BW623" i="48"/>
  <c r="BW624" i="48"/>
  <c r="BW625" i="48"/>
  <c r="BW626" i="48"/>
  <c r="BW627" i="48"/>
  <c r="BW628" i="48"/>
  <c r="BW629" i="48"/>
  <c r="BW630" i="48"/>
  <c r="BW631" i="48"/>
  <c r="BW632" i="48"/>
  <c r="BW633" i="48"/>
  <c r="BW634" i="48"/>
  <c r="BW635" i="48"/>
  <c r="BW636" i="48"/>
  <c r="BW637" i="48"/>
  <c r="BW638" i="48"/>
  <c r="BW639" i="48"/>
  <c r="BW640" i="48"/>
  <c r="BW641" i="48"/>
  <c r="BW642" i="48"/>
  <c r="BW643" i="48"/>
  <c r="BW644" i="48"/>
  <c r="BW645" i="48"/>
  <c r="BW646" i="48"/>
  <c r="BW647" i="48"/>
  <c r="BW648" i="48"/>
  <c r="BW649" i="48"/>
  <c r="BW650" i="48"/>
  <c r="BW651" i="48"/>
  <c r="BW652" i="48"/>
  <c r="BW653" i="48"/>
  <c r="BW654" i="48"/>
  <c r="BW655" i="48"/>
  <c r="BW656" i="48"/>
  <c r="BW657" i="48"/>
  <c r="BW658" i="48"/>
  <c r="BW659" i="48"/>
  <c r="BW660" i="48"/>
  <c r="BW661" i="48"/>
  <c r="BW662" i="48"/>
  <c r="BW663" i="48"/>
  <c r="BW664" i="48"/>
  <c r="BW665" i="48"/>
  <c r="BW666" i="48"/>
  <c r="BW667" i="48"/>
  <c r="BW668" i="48"/>
  <c r="BW669" i="48"/>
  <c r="BW670" i="48"/>
  <c r="BW671" i="48"/>
  <c r="BW672" i="48"/>
  <c r="BW673" i="48"/>
  <c r="BW674" i="48"/>
  <c r="BW675" i="48"/>
  <c r="BW676" i="48"/>
  <c r="BW677" i="48"/>
  <c r="BW678" i="48"/>
  <c r="BW679" i="48"/>
  <c r="BW680" i="48"/>
  <c r="BW681" i="48"/>
  <c r="BW682" i="48"/>
  <c r="BW683" i="48"/>
  <c r="BW684" i="48"/>
  <c r="BW685" i="48"/>
  <c r="BW686" i="48"/>
  <c r="BW687" i="48"/>
  <c r="BW688" i="48"/>
  <c r="BW689" i="48"/>
  <c r="BW690" i="48"/>
  <c r="BW691" i="48"/>
  <c r="BW692" i="48"/>
  <c r="BW693" i="48"/>
  <c r="BW694" i="48"/>
  <c r="BW695" i="48"/>
  <c r="BW696" i="48"/>
  <c r="BW697" i="48"/>
  <c r="BW698" i="48"/>
  <c r="BW699" i="48"/>
  <c r="BW700" i="48"/>
  <c r="BW701" i="48"/>
  <c r="BW702" i="48"/>
  <c r="BW703" i="48"/>
  <c r="BW704" i="48"/>
  <c r="BW705" i="48"/>
  <c r="BW706" i="48"/>
  <c r="BW707" i="48"/>
  <c r="BW708" i="48"/>
  <c r="BW709" i="48"/>
  <c r="BW710" i="48"/>
  <c r="BW711" i="48"/>
  <c r="BW712" i="48"/>
  <c r="BW713" i="48"/>
  <c r="BW714" i="48"/>
  <c r="BW715" i="48"/>
  <c r="BW716" i="48"/>
  <c r="BW717" i="48"/>
  <c r="BW718" i="48"/>
  <c r="BW719" i="48"/>
  <c r="BW720" i="48"/>
  <c r="BW721" i="48"/>
  <c r="BW722" i="48"/>
  <c r="BW723" i="48"/>
  <c r="BW724" i="48"/>
  <c r="BW725" i="48"/>
  <c r="BW726" i="48"/>
  <c r="BW727" i="48"/>
  <c r="BW728" i="48"/>
  <c r="BW729" i="48"/>
  <c r="BW730" i="48"/>
  <c r="BW731" i="48"/>
  <c r="BW732" i="48"/>
  <c r="BW733" i="48"/>
  <c r="BW734" i="48"/>
  <c r="BW735" i="48"/>
  <c r="BW736" i="48"/>
  <c r="BW737" i="48"/>
  <c r="BW738" i="48"/>
  <c r="BW739" i="48"/>
  <c r="BW740" i="48"/>
  <c r="BW741" i="48"/>
  <c r="BW742" i="48"/>
  <c r="BW743" i="48"/>
  <c r="BW744" i="48"/>
  <c r="BW745" i="48"/>
  <c r="BW746" i="48"/>
  <c r="BW747" i="48"/>
  <c r="BW748" i="48"/>
  <c r="BW749" i="48"/>
  <c r="BW750" i="48"/>
  <c r="BW751" i="48"/>
  <c r="BW752" i="48"/>
  <c r="BW753" i="48"/>
  <c r="BW754" i="48"/>
  <c r="BW755" i="48"/>
  <c r="BW756" i="48"/>
  <c r="BW757" i="48"/>
  <c r="BW758" i="48"/>
  <c r="BW759" i="48"/>
  <c r="BW760" i="48"/>
  <c r="BW761" i="48"/>
  <c r="BW762" i="48"/>
  <c r="BW763" i="48"/>
  <c r="BW764" i="48"/>
  <c r="BW765" i="48"/>
  <c r="BW766" i="48"/>
  <c r="BW767" i="48"/>
  <c r="BW768" i="48"/>
  <c r="BW769" i="48"/>
  <c r="BW770" i="48"/>
  <c r="BW771" i="48"/>
  <c r="BW772" i="48"/>
  <c r="BW773" i="48"/>
  <c r="BW774" i="48"/>
  <c r="BW775" i="48"/>
  <c r="BW776" i="48"/>
  <c r="BW777" i="48"/>
  <c r="BW778" i="48"/>
  <c r="BW779" i="48"/>
  <c r="BW780" i="48"/>
  <c r="BW781" i="48"/>
  <c r="BW782" i="48"/>
  <c r="BW783" i="48"/>
  <c r="BW784" i="48"/>
  <c r="BW785" i="48"/>
  <c r="BW786" i="48"/>
  <c r="BW787" i="48"/>
  <c r="BW788" i="48"/>
  <c r="BW789" i="48"/>
  <c r="BW790" i="48"/>
  <c r="BW791" i="48"/>
  <c r="BW792" i="48"/>
  <c r="BW793" i="48"/>
  <c r="BW794" i="48"/>
  <c r="BW795" i="48"/>
  <c r="BW796" i="48"/>
  <c r="BW797" i="48"/>
  <c r="BW798" i="48"/>
  <c r="BW799" i="48"/>
  <c r="BW800" i="48"/>
  <c r="BW801" i="48"/>
  <c r="BW802" i="48"/>
  <c r="BW803" i="48"/>
  <c r="BW804" i="48"/>
  <c r="BW805" i="48"/>
  <c r="BW806" i="48"/>
  <c r="BW807" i="48"/>
  <c r="BW808" i="48"/>
  <c r="BW809" i="48"/>
  <c r="BW810" i="48"/>
  <c r="BW811" i="48"/>
  <c r="BW812" i="48"/>
  <c r="BW813" i="48"/>
  <c r="BW814" i="48"/>
  <c r="BW815" i="48"/>
  <c r="BW816" i="48"/>
  <c r="BW817" i="48"/>
  <c r="BW818" i="48"/>
  <c r="BW819" i="48"/>
  <c r="BW820" i="48"/>
  <c r="BW821" i="48"/>
  <c r="BW822" i="48"/>
  <c r="BW823" i="48"/>
  <c r="BW824" i="48"/>
  <c r="BW825" i="48"/>
  <c r="BW826" i="48"/>
  <c r="BW827" i="48"/>
  <c r="BW828" i="48"/>
  <c r="BW829" i="48"/>
  <c r="BW830" i="48"/>
  <c r="BW831" i="48"/>
  <c r="BW832" i="48"/>
  <c r="BW833" i="48"/>
  <c r="BW834" i="48"/>
  <c r="BW835" i="48"/>
  <c r="BW836" i="48"/>
  <c r="BW837" i="48"/>
  <c r="BW838" i="48"/>
  <c r="BW839" i="48"/>
  <c r="BW840" i="48"/>
  <c r="BW841" i="48"/>
  <c r="BW842" i="48"/>
  <c r="BW843" i="48"/>
  <c r="BW844" i="48"/>
  <c r="BW845" i="48"/>
  <c r="BW846" i="48"/>
  <c r="BW847" i="48"/>
  <c r="BW848" i="48"/>
  <c r="BW849" i="48"/>
  <c r="BW850" i="48"/>
  <c r="BW851" i="48"/>
  <c r="BW852" i="48"/>
  <c r="BW853" i="48"/>
  <c r="BW854" i="48"/>
  <c r="BW855" i="48"/>
  <c r="BW856" i="48"/>
  <c r="BW857" i="48"/>
  <c r="BW858" i="48"/>
  <c r="BW859" i="48"/>
  <c r="BW860" i="48"/>
  <c r="BW861" i="48"/>
  <c r="BW862" i="48"/>
  <c r="BW863" i="48"/>
  <c r="BW864" i="48"/>
  <c r="BW865" i="48"/>
  <c r="BW866" i="48"/>
  <c r="BW867" i="48"/>
  <c r="BW868" i="48"/>
  <c r="BW869" i="48"/>
  <c r="BW870" i="48"/>
  <c r="BW871" i="48"/>
  <c r="BW872" i="48"/>
  <c r="BW873" i="48"/>
  <c r="BW874" i="48"/>
  <c r="BW875" i="48"/>
  <c r="BW876" i="48"/>
  <c r="BW877" i="48"/>
  <c r="BW878" i="48"/>
  <c r="BW879" i="48"/>
  <c r="BW880" i="48"/>
  <c r="BW881" i="48"/>
  <c r="BW882" i="48"/>
  <c r="BW883" i="48"/>
  <c r="BW884" i="48"/>
  <c r="BW885" i="48"/>
  <c r="BW886" i="48"/>
  <c r="BW887" i="48"/>
  <c r="BW888" i="48"/>
  <c r="BW889" i="48"/>
  <c r="BW890" i="48"/>
  <c r="BW891" i="48"/>
  <c r="BW892" i="48"/>
  <c r="BW893" i="48"/>
  <c r="BW894" i="48"/>
  <c r="BW895" i="48"/>
  <c r="BW896" i="48"/>
  <c r="BW897" i="48"/>
  <c r="BW898" i="48"/>
  <c r="BW899" i="48"/>
  <c r="BW900" i="48"/>
  <c r="BW901" i="48"/>
  <c r="BW902" i="48"/>
  <c r="BW903" i="48"/>
  <c r="BW904" i="48"/>
  <c r="BW905" i="48"/>
  <c r="BW906" i="48"/>
  <c r="BW907" i="48"/>
  <c r="BW908" i="48"/>
  <c r="BW909" i="48"/>
  <c r="BW910" i="48"/>
  <c r="BW911" i="48"/>
  <c r="BW912" i="48"/>
  <c r="BW913" i="48"/>
  <c r="BW914" i="48"/>
  <c r="BW915" i="48"/>
  <c r="BW916" i="48"/>
  <c r="BW917" i="48"/>
  <c r="BW918" i="48"/>
  <c r="BW919" i="48"/>
  <c r="BW920" i="48"/>
  <c r="BW921" i="48"/>
  <c r="BW922" i="48"/>
  <c r="BW923" i="48"/>
  <c r="BW924" i="48"/>
  <c r="BW925" i="48"/>
  <c r="BW926" i="48"/>
  <c r="BW927" i="48"/>
  <c r="BW928" i="48"/>
  <c r="BW929" i="48"/>
  <c r="BW930" i="48"/>
  <c r="BW931" i="48"/>
  <c r="BW932" i="48"/>
  <c r="BW933" i="48"/>
  <c r="BW934" i="48"/>
  <c r="BW935" i="48"/>
  <c r="BW936" i="48"/>
  <c r="BW937" i="48"/>
  <c r="BW938" i="48"/>
  <c r="BW939" i="48"/>
  <c r="BW940" i="48"/>
  <c r="BW941" i="48"/>
  <c r="BW942" i="48"/>
  <c r="BW943" i="48"/>
  <c r="BW944" i="48"/>
  <c r="BW945" i="48"/>
  <c r="BW946" i="48"/>
  <c r="BW947" i="48"/>
  <c r="BW948" i="48"/>
  <c r="BW949" i="48"/>
  <c r="BW950" i="48"/>
  <c r="BW951" i="48"/>
  <c r="BW952" i="48"/>
  <c r="BW953" i="48"/>
  <c r="BW954" i="48"/>
  <c r="BW955" i="48"/>
  <c r="BW956" i="48"/>
  <c r="BW957" i="48"/>
  <c r="BW958" i="48"/>
  <c r="BW959" i="48"/>
  <c r="BW960" i="48"/>
  <c r="BW961" i="48"/>
  <c r="BW962" i="48"/>
  <c r="BW963" i="48"/>
  <c r="BW964" i="48"/>
  <c r="BW965" i="48"/>
  <c r="BW966" i="48"/>
  <c r="BW967" i="48"/>
  <c r="BW968" i="48"/>
  <c r="BW969" i="48"/>
  <c r="BW970" i="48"/>
  <c r="BW971" i="48"/>
  <c r="BW972" i="48"/>
  <c r="BW973" i="48"/>
  <c r="BW974" i="48"/>
  <c r="BW975" i="48"/>
  <c r="BW976" i="48"/>
  <c r="BW977" i="48"/>
  <c r="BW978" i="48"/>
  <c r="BW979" i="48"/>
  <c r="BW980" i="48"/>
  <c r="BW981" i="48"/>
  <c r="BW982" i="48"/>
  <c r="BW983" i="48"/>
  <c r="BW984" i="48"/>
  <c r="BW985" i="48"/>
  <c r="BW986" i="48"/>
  <c r="BW987" i="48"/>
  <c r="BW988" i="48"/>
  <c r="BW989" i="48"/>
  <c r="BW990" i="48"/>
  <c r="BW991" i="48"/>
  <c r="BW992" i="48"/>
  <c r="BW993" i="48"/>
  <c r="BW994" i="48"/>
  <c r="BW995" i="48"/>
  <c r="BW996" i="48"/>
  <c r="BW997" i="48"/>
  <c r="BW998" i="48"/>
  <c r="BW999" i="48"/>
  <c r="BW1000" i="48"/>
  <c r="BW1001" i="48"/>
  <c r="BW1002" i="48"/>
  <c r="BW1003" i="48"/>
  <c r="BW1004" i="48"/>
  <c r="BW1005" i="48"/>
  <c r="BW1006" i="48"/>
  <c r="BW1007" i="48"/>
  <c r="BW1008" i="48"/>
  <c r="BW1009" i="48"/>
  <c r="BW1010" i="48"/>
  <c r="BW1011" i="48"/>
  <c r="BW1012" i="48"/>
  <c r="BW1013" i="48"/>
  <c r="BW1014" i="48"/>
  <c r="BW1015" i="48"/>
  <c r="BW1016" i="48"/>
  <c r="BW1017" i="48"/>
  <c r="BW1018" i="48"/>
  <c r="BW1019" i="48"/>
  <c r="BW1020" i="48"/>
  <c r="BW1021" i="48"/>
  <c r="BW1022" i="48"/>
  <c r="BW1023" i="48"/>
  <c r="BW1024" i="48"/>
  <c r="BW1025" i="48"/>
  <c r="BW1026" i="48"/>
  <c r="BW1027" i="48"/>
  <c r="BW1028" i="48"/>
  <c r="BW1029" i="48"/>
  <c r="BW1030" i="48"/>
  <c r="BW1031" i="48"/>
  <c r="AJ300" i="48"/>
  <c r="AJ214" i="48"/>
  <c r="AG520" i="75"/>
  <c r="AF520" i="75"/>
  <c r="AE520" i="75"/>
  <c r="AD520" i="75"/>
  <c r="AC520" i="75"/>
  <c r="AB520" i="75"/>
  <c r="AA520" i="75"/>
  <c r="Z520" i="75"/>
  <c r="Y520" i="75"/>
  <c r="X520" i="75"/>
  <c r="W520" i="75"/>
  <c r="V520" i="75"/>
  <c r="U520" i="75"/>
  <c r="T520" i="75"/>
  <c r="S520" i="75"/>
  <c r="R520" i="75"/>
  <c r="Q520" i="75"/>
  <c r="P520" i="75"/>
  <c r="O520" i="75"/>
  <c r="N520" i="75"/>
  <c r="M520" i="75"/>
  <c r="L520" i="75"/>
  <c r="K520" i="75"/>
  <c r="J520" i="75"/>
  <c r="I520" i="75"/>
  <c r="H520" i="75"/>
  <c r="G520" i="75"/>
  <c r="F520" i="75"/>
  <c r="E520" i="75"/>
  <c r="D520" i="75"/>
  <c r="C520" i="75"/>
  <c r="B520" i="75"/>
  <c r="AG519" i="75"/>
  <c r="AF519" i="75"/>
  <c r="AE519" i="75"/>
  <c r="AD519" i="75"/>
  <c r="AC519" i="75"/>
  <c r="AB519" i="75"/>
  <c r="AA519" i="75"/>
  <c r="Z519" i="75"/>
  <c r="Y519" i="75"/>
  <c r="X519" i="75"/>
  <c r="W519" i="75"/>
  <c r="V519" i="75"/>
  <c r="U519" i="75"/>
  <c r="T519" i="75"/>
  <c r="S519" i="75"/>
  <c r="R519" i="75"/>
  <c r="Q519" i="75"/>
  <c r="P519" i="75"/>
  <c r="O519" i="75"/>
  <c r="N519" i="75"/>
  <c r="M519" i="75"/>
  <c r="L519" i="75"/>
  <c r="K519" i="75"/>
  <c r="J519" i="75"/>
  <c r="I519" i="75"/>
  <c r="H519" i="75"/>
  <c r="G519" i="75"/>
  <c r="F519" i="75"/>
  <c r="E519" i="75"/>
  <c r="D519" i="75"/>
  <c r="C519" i="75"/>
  <c r="B519" i="75"/>
  <c r="AG518" i="75"/>
  <c r="AF518" i="75"/>
  <c r="AE518" i="75"/>
  <c r="AD518" i="75"/>
  <c r="AC518" i="75"/>
  <c r="AB518" i="75"/>
  <c r="AA518" i="75"/>
  <c r="Z518" i="75"/>
  <c r="Y518" i="75"/>
  <c r="X518" i="75"/>
  <c r="W518" i="75"/>
  <c r="V518" i="75"/>
  <c r="U518" i="75"/>
  <c r="T518" i="75"/>
  <c r="S518" i="75"/>
  <c r="R518" i="75"/>
  <c r="Q518" i="75"/>
  <c r="P518" i="75"/>
  <c r="O518" i="75"/>
  <c r="N518" i="75"/>
  <c r="M518" i="75"/>
  <c r="L518" i="75"/>
  <c r="K518" i="75"/>
  <c r="J518" i="75"/>
  <c r="I518" i="75"/>
  <c r="H518" i="75"/>
  <c r="G518" i="75"/>
  <c r="F518" i="75"/>
  <c r="E518" i="75"/>
  <c r="D518" i="75"/>
  <c r="C518" i="75"/>
  <c r="B518" i="75"/>
  <c r="AG517" i="75"/>
  <c r="AF517" i="75"/>
  <c r="AE517" i="75"/>
  <c r="AD517" i="75"/>
  <c r="AC517" i="75"/>
  <c r="AB517" i="75"/>
  <c r="AA517" i="75"/>
  <c r="Z517" i="75"/>
  <c r="Y517" i="75"/>
  <c r="X517" i="75"/>
  <c r="W517" i="75"/>
  <c r="V517" i="75"/>
  <c r="U517" i="75"/>
  <c r="T517" i="75"/>
  <c r="S517" i="75"/>
  <c r="R517" i="75"/>
  <c r="Q517" i="75"/>
  <c r="P517" i="75"/>
  <c r="O517" i="75"/>
  <c r="N517" i="75"/>
  <c r="M517" i="75"/>
  <c r="L517" i="75"/>
  <c r="K517" i="75"/>
  <c r="J517" i="75"/>
  <c r="I517" i="75"/>
  <c r="H517" i="75"/>
  <c r="G517" i="75"/>
  <c r="F517" i="75"/>
  <c r="E517" i="75"/>
  <c r="D517" i="75"/>
  <c r="C517" i="75"/>
  <c r="B517" i="75"/>
  <c r="AG515" i="75"/>
  <c r="AF515" i="75"/>
  <c r="AE515" i="75"/>
  <c r="AD515" i="75"/>
  <c r="AC515" i="75"/>
  <c r="AB515" i="75"/>
  <c r="AA515" i="75"/>
  <c r="Z515" i="75"/>
  <c r="Y515" i="75"/>
  <c r="X515" i="75"/>
  <c r="W515" i="75"/>
  <c r="V515" i="75"/>
  <c r="U515" i="75"/>
  <c r="T515" i="75"/>
  <c r="S515" i="75"/>
  <c r="R515" i="75"/>
  <c r="Q515" i="75"/>
  <c r="P515" i="75"/>
  <c r="O515" i="75"/>
  <c r="N515" i="75"/>
  <c r="M515" i="75"/>
  <c r="L515" i="75"/>
  <c r="K515" i="75"/>
  <c r="J515" i="75"/>
  <c r="I515" i="75"/>
  <c r="H515" i="75"/>
  <c r="G515" i="75"/>
  <c r="F515" i="75"/>
  <c r="E515" i="75"/>
  <c r="D515" i="75"/>
  <c r="C515" i="75"/>
  <c r="B515" i="75"/>
  <c r="AG514" i="75"/>
  <c r="AF514" i="75"/>
  <c r="AE514" i="75"/>
  <c r="AD514" i="75"/>
  <c r="AC514" i="75"/>
  <c r="AB514" i="75"/>
  <c r="AA514" i="75"/>
  <c r="Z514" i="75"/>
  <c r="Y514" i="75"/>
  <c r="X514" i="75"/>
  <c r="W514" i="75"/>
  <c r="V514" i="75"/>
  <c r="U514" i="75"/>
  <c r="T514" i="75"/>
  <c r="S514" i="75"/>
  <c r="R514" i="75"/>
  <c r="Q514" i="75"/>
  <c r="P514" i="75"/>
  <c r="O514" i="75"/>
  <c r="N514" i="75"/>
  <c r="M514" i="75"/>
  <c r="L514" i="75"/>
  <c r="K514" i="75"/>
  <c r="J514" i="75"/>
  <c r="I514" i="75"/>
  <c r="H514" i="75"/>
  <c r="G514" i="75"/>
  <c r="F514" i="75"/>
  <c r="E514" i="75"/>
  <c r="D514" i="75"/>
  <c r="C514" i="75"/>
  <c r="B514" i="75"/>
  <c r="AG513" i="75"/>
  <c r="AF513" i="75"/>
  <c r="AE513" i="75"/>
  <c r="AD513" i="75"/>
  <c r="AC513" i="75"/>
  <c r="AB513" i="75"/>
  <c r="AA513" i="75"/>
  <c r="Z513" i="75"/>
  <c r="Y513" i="75"/>
  <c r="X513" i="75"/>
  <c r="W513" i="75"/>
  <c r="V513" i="75"/>
  <c r="U513" i="75"/>
  <c r="T513" i="75"/>
  <c r="S513" i="75"/>
  <c r="R513" i="75"/>
  <c r="Q513" i="75"/>
  <c r="P513" i="75"/>
  <c r="O513" i="75"/>
  <c r="N513" i="75"/>
  <c r="M513" i="75"/>
  <c r="L513" i="75"/>
  <c r="K513" i="75"/>
  <c r="J513" i="75"/>
  <c r="I513" i="75"/>
  <c r="H513" i="75"/>
  <c r="G513" i="75"/>
  <c r="F513" i="75"/>
  <c r="E513" i="75"/>
  <c r="D513" i="75"/>
  <c r="C513" i="75"/>
  <c r="B513" i="75"/>
  <c r="AJ512" i="75"/>
  <c r="AI512" i="75"/>
  <c r="AH512" i="75"/>
  <c r="AJ511" i="75"/>
  <c r="AI511" i="75"/>
  <c r="AH511" i="75"/>
  <c r="AJ510" i="75"/>
  <c r="AI510" i="75"/>
  <c r="AH510" i="75"/>
  <c r="AJ509" i="75"/>
  <c r="AI509" i="75"/>
  <c r="AH509" i="75"/>
  <c r="AJ508" i="75"/>
  <c r="AI508" i="75"/>
  <c r="AH508" i="75"/>
  <c r="AJ507" i="75"/>
  <c r="AI507" i="75"/>
  <c r="AH507" i="75"/>
  <c r="AJ506" i="75"/>
  <c r="AI506" i="75"/>
  <c r="AH506" i="75"/>
  <c r="AJ505" i="75"/>
  <c r="AI505" i="75"/>
  <c r="AH505" i="75"/>
  <c r="AJ504" i="75"/>
  <c r="AI504" i="75"/>
  <c r="AH504" i="75"/>
  <c r="AJ503" i="75"/>
  <c r="AI503" i="75"/>
  <c r="AH503" i="75"/>
  <c r="AJ502" i="75"/>
  <c r="AI502" i="75"/>
  <c r="AH502" i="75"/>
  <c r="AJ501" i="75"/>
  <c r="AI501" i="75"/>
  <c r="AH501" i="75"/>
  <c r="AJ500" i="75"/>
  <c r="AI500" i="75"/>
  <c r="AH500" i="75"/>
  <c r="AJ499" i="75"/>
  <c r="AI499" i="75"/>
  <c r="AH499" i="75"/>
  <c r="AJ498" i="75"/>
  <c r="AI498" i="75"/>
  <c r="AH498" i="75"/>
  <c r="AJ497" i="75"/>
  <c r="AI497" i="75"/>
  <c r="AH497" i="75"/>
  <c r="AJ496" i="75"/>
  <c r="AI496" i="75"/>
  <c r="AH496" i="75"/>
  <c r="AJ495" i="75"/>
  <c r="AI495" i="75"/>
  <c r="AH495" i="75"/>
  <c r="AJ494" i="75"/>
  <c r="AI494" i="75"/>
  <c r="AH494" i="75"/>
  <c r="AJ493" i="75"/>
  <c r="AI493" i="75"/>
  <c r="AH493" i="75"/>
  <c r="AJ492" i="75"/>
  <c r="AI492" i="75"/>
  <c r="AH492" i="75"/>
  <c r="AJ491" i="75"/>
  <c r="AI491" i="75"/>
  <c r="AH491" i="75"/>
  <c r="AJ490" i="75"/>
  <c r="AI490" i="75"/>
  <c r="AH490" i="75"/>
  <c r="AJ489" i="75"/>
  <c r="AI489" i="75"/>
  <c r="AH489" i="75"/>
  <c r="AJ488" i="75"/>
  <c r="AI488" i="75"/>
  <c r="AH488" i="75"/>
  <c r="AJ487" i="75"/>
  <c r="AI487" i="75"/>
  <c r="AH487" i="75"/>
  <c r="AJ486" i="75"/>
  <c r="AI486" i="75"/>
  <c r="AH486" i="75"/>
  <c r="AJ485" i="75"/>
  <c r="AI485" i="75"/>
  <c r="AH485" i="75"/>
  <c r="AJ484" i="75"/>
  <c r="AI484" i="75"/>
  <c r="AH484" i="75"/>
  <c r="AJ483" i="75"/>
  <c r="AI483" i="75"/>
  <c r="AH483" i="75"/>
  <c r="AJ482" i="75"/>
  <c r="AI482" i="75"/>
  <c r="AH482" i="75"/>
  <c r="AJ481" i="75"/>
  <c r="AI481" i="75"/>
  <c r="AH481" i="75"/>
  <c r="AG477" i="75"/>
  <c r="AF477" i="75"/>
  <c r="AE477" i="75"/>
  <c r="AD477" i="75"/>
  <c r="AC477" i="75"/>
  <c r="AB477" i="75"/>
  <c r="AA477" i="75"/>
  <c r="Z477" i="75"/>
  <c r="Y477" i="75"/>
  <c r="X477" i="75"/>
  <c r="W477" i="75"/>
  <c r="V477" i="75"/>
  <c r="U477" i="75"/>
  <c r="T477" i="75"/>
  <c r="S477" i="75"/>
  <c r="R477" i="75"/>
  <c r="Q477" i="75"/>
  <c r="P477" i="75"/>
  <c r="O477" i="75"/>
  <c r="N477" i="75"/>
  <c r="M477" i="75"/>
  <c r="L477" i="75"/>
  <c r="K477" i="75"/>
  <c r="J477" i="75"/>
  <c r="I477" i="75"/>
  <c r="H477" i="75"/>
  <c r="G477" i="75"/>
  <c r="F477" i="75"/>
  <c r="E477" i="75"/>
  <c r="D477" i="75"/>
  <c r="C477" i="75"/>
  <c r="B477" i="75"/>
  <c r="AG476" i="75"/>
  <c r="AF476" i="75"/>
  <c r="AE476" i="75"/>
  <c r="AD476" i="75"/>
  <c r="AC476" i="75"/>
  <c r="AB476" i="75"/>
  <c r="AA476" i="75"/>
  <c r="Z476" i="75"/>
  <c r="Y476" i="75"/>
  <c r="X476" i="75"/>
  <c r="W476" i="75"/>
  <c r="V476" i="75"/>
  <c r="U476" i="75"/>
  <c r="T476" i="75"/>
  <c r="S476" i="75"/>
  <c r="R476" i="75"/>
  <c r="Q476" i="75"/>
  <c r="P476" i="75"/>
  <c r="O476" i="75"/>
  <c r="N476" i="75"/>
  <c r="M476" i="75"/>
  <c r="L476" i="75"/>
  <c r="K476" i="75"/>
  <c r="J476" i="75"/>
  <c r="I476" i="75"/>
  <c r="H476" i="75"/>
  <c r="G476" i="75"/>
  <c r="F476" i="75"/>
  <c r="E476" i="75"/>
  <c r="D476" i="75"/>
  <c r="C476" i="75"/>
  <c r="B476" i="75"/>
  <c r="AG475" i="75"/>
  <c r="AF475" i="75"/>
  <c r="AE475" i="75"/>
  <c r="AD475" i="75"/>
  <c r="AC475" i="75"/>
  <c r="AB475" i="75"/>
  <c r="AA475" i="75"/>
  <c r="Z475" i="75"/>
  <c r="Y475" i="75"/>
  <c r="X475" i="75"/>
  <c r="W475" i="75"/>
  <c r="V475" i="75"/>
  <c r="U475" i="75"/>
  <c r="T475" i="75"/>
  <c r="S475" i="75"/>
  <c r="R475" i="75"/>
  <c r="Q475" i="75"/>
  <c r="P475" i="75"/>
  <c r="O475" i="75"/>
  <c r="N475" i="75"/>
  <c r="M475" i="75"/>
  <c r="L475" i="75"/>
  <c r="K475" i="75"/>
  <c r="J475" i="75"/>
  <c r="I475" i="75"/>
  <c r="H475" i="75"/>
  <c r="G475" i="75"/>
  <c r="F475" i="75"/>
  <c r="E475" i="75"/>
  <c r="D475" i="75"/>
  <c r="C475" i="75"/>
  <c r="B475" i="75"/>
  <c r="AG474" i="75"/>
  <c r="AF474" i="75"/>
  <c r="AE474" i="75"/>
  <c r="AD474" i="75"/>
  <c r="AC474" i="75"/>
  <c r="AB474" i="75"/>
  <c r="AA474" i="75"/>
  <c r="Z474" i="75"/>
  <c r="Y474" i="75"/>
  <c r="X474" i="75"/>
  <c r="W474" i="75"/>
  <c r="V474" i="75"/>
  <c r="U474" i="75"/>
  <c r="T474" i="75"/>
  <c r="S474" i="75"/>
  <c r="R474" i="75"/>
  <c r="Q474" i="75"/>
  <c r="P474" i="75"/>
  <c r="O474" i="75"/>
  <c r="N474" i="75"/>
  <c r="M474" i="75"/>
  <c r="L474" i="75"/>
  <c r="K474" i="75"/>
  <c r="J474" i="75"/>
  <c r="I474" i="75"/>
  <c r="H474" i="75"/>
  <c r="G474" i="75"/>
  <c r="F474" i="75"/>
  <c r="E474" i="75"/>
  <c r="D474" i="75"/>
  <c r="C474" i="75"/>
  <c r="B474" i="75"/>
  <c r="AJ472" i="75"/>
  <c r="AG472" i="75"/>
  <c r="AF472" i="75"/>
  <c r="AE472" i="75"/>
  <c r="AD472" i="75"/>
  <c r="AC472" i="75"/>
  <c r="AB472" i="75"/>
  <c r="AA472" i="75"/>
  <c r="Z472" i="75"/>
  <c r="Y472" i="75"/>
  <c r="X472" i="75"/>
  <c r="W472" i="75"/>
  <c r="V472" i="75"/>
  <c r="U472" i="75"/>
  <c r="T472" i="75"/>
  <c r="S472" i="75"/>
  <c r="R472" i="75"/>
  <c r="Q472" i="75"/>
  <c r="P472" i="75"/>
  <c r="O472" i="75"/>
  <c r="N472" i="75"/>
  <c r="M472" i="75"/>
  <c r="L472" i="75"/>
  <c r="K472" i="75"/>
  <c r="J472" i="75"/>
  <c r="I472" i="75"/>
  <c r="H472" i="75"/>
  <c r="G472" i="75"/>
  <c r="F472" i="75"/>
  <c r="E472" i="75"/>
  <c r="D472" i="75"/>
  <c r="C472" i="75"/>
  <c r="B472" i="75"/>
  <c r="AG471" i="75"/>
  <c r="AF471" i="75"/>
  <c r="AE471" i="75"/>
  <c r="AD471" i="75"/>
  <c r="AC471" i="75"/>
  <c r="AB471" i="75"/>
  <c r="AA471" i="75"/>
  <c r="Z471" i="75"/>
  <c r="Y471" i="75"/>
  <c r="X471" i="75"/>
  <c r="W471" i="75"/>
  <c r="V471" i="75"/>
  <c r="U471" i="75"/>
  <c r="T471" i="75"/>
  <c r="S471" i="75"/>
  <c r="R471" i="75"/>
  <c r="Q471" i="75"/>
  <c r="P471" i="75"/>
  <c r="O471" i="75"/>
  <c r="N471" i="75"/>
  <c r="M471" i="75"/>
  <c r="L471" i="75"/>
  <c r="K471" i="75"/>
  <c r="J471" i="75"/>
  <c r="I471" i="75"/>
  <c r="H471" i="75"/>
  <c r="G471" i="75"/>
  <c r="F471" i="75"/>
  <c r="E471" i="75"/>
  <c r="D471" i="75"/>
  <c r="C471" i="75"/>
  <c r="B471" i="75"/>
  <c r="AG470" i="75"/>
  <c r="AF470" i="75"/>
  <c r="AE470" i="75"/>
  <c r="AD470" i="75"/>
  <c r="AC470" i="75"/>
  <c r="AB470" i="75"/>
  <c r="AA470" i="75"/>
  <c r="Z470" i="75"/>
  <c r="Y470" i="75"/>
  <c r="X470" i="75"/>
  <c r="W470" i="75"/>
  <c r="V470" i="75"/>
  <c r="U470" i="75"/>
  <c r="T470" i="75"/>
  <c r="S470" i="75"/>
  <c r="R470" i="75"/>
  <c r="Q470" i="75"/>
  <c r="P470" i="75"/>
  <c r="O470" i="75"/>
  <c r="N470" i="75"/>
  <c r="M470" i="75"/>
  <c r="L470" i="75"/>
  <c r="K470" i="75"/>
  <c r="J470" i="75"/>
  <c r="I470" i="75"/>
  <c r="H470" i="75"/>
  <c r="G470" i="75"/>
  <c r="F470" i="75"/>
  <c r="E470" i="75"/>
  <c r="D470" i="75"/>
  <c r="C470" i="75"/>
  <c r="B470" i="75"/>
  <c r="AJ469" i="75"/>
  <c r="AI469" i="75"/>
  <c r="AH469" i="75"/>
  <c r="AJ468" i="75"/>
  <c r="AI468" i="75"/>
  <c r="AH468" i="75"/>
  <c r="AJ467" i="75"/>
  <c r="AI467" i="75"/>
  <c r="AH467" i="75"/>
  <c r="AJ466" i="75"/>
  <c r="AI466" i="75"/>
  <c r="AH466" i="75"/>
  <c r="AJ465" i="75"/>
  <c r="AI465" i="75"/>
  <c r="AH465" i="75"/>
  <c r="AJ464" i="75"/>
  <c r="AI464" i="75"/>
  <c r="AH464" i="75"/>
  <c r="AJ463" i="75"/>
  <c r="AI463" i="75"/>
  <c r="AH463" i="75"/>
  <c r="AJ462" i="75"/>
  <c r="AI462" i="75"/>
  <c r="AH462" i="75"/>
  <c r="AJ461" i="75"/>
  <c r="AI461" i="75"/>
  <c r="AH461" i="75"/>
  <c r="AJ460" i="75"/>
  <c r="AI460" i="75"/>
  <c r="AH460" i="75"/>
  <c r="AJ459" i="75"/>
  <c r="AI459" i="75"/>
  <c r="AH459" i="75"/>
  <c r="AJ458" i="75"/>
  <c r="AI458" i="75"/>
  <c r="AH458" i="75"/>
  <c r="AJ457" i="75"/>
  <c r="AI457" i="75"/>
  <c r="AH457" i="75"/>
  <c r="AJ456" i="75"/>
  <c r="AI456" i="75"/>
  <c r="AH456" i="75"/>
  <c r="AJ455" i="75"/>
  <c r="AI455" i="75"/>
  <c r="AH455" i="75"/>
  <c r="AJ454" i="75"/>
  <c r="AI454" i="75"/>
  <c r="AH454" i="75"/>
  <c r="AJ453" i="75"/>
  <c r="AI453" i="75"/>
  <c r="AH453" i="75"/>
  <c r="AJ452" i="75"/>
  <c r="AI452" i="75"/>
  <c r="AH452" i="75"/>
  <c r="AJ451" i="75"/>
  <c r="AI451" i="75"/>
  <c r="AH451" i="75"/>
  <c r="AJ450" i="75"/>
  <c r="AI450" i="75"/>
  <c r="AH450" i="75"/>
  <c r="AJ449" i="75"/>
  <c r="AI449" i="75"/>
  <c r="AH449" i="75"/>
  <c r="AJ448" i="75"/>
  <c r="AI448" i="75"/>
  <c r="AH448" i="75"/>
  <c r="AJ447" i="75"/>
  <c r="AI447" i="75"/>
  <c r="AH447" i="75"/>
  <c r="AJ446" i="75"/>
  <c r="AI446" i="75"/>
  <c r="AH446" i="75"/>
  <c r="AJ445" i="75"/>
  <c r="AI445" i="75"/>
  <c r="AH445" i="75"/>
  <c r="AJ444" i="75"/>
  <c r="AI444" i="75"/>
  <c r="AH444" i="75"/>
  <c r="AJ443" i="75"/>
  <c r="AI443" i="75"/>
  <c r="AH443" i="75"/>
  <c r="AJ442" i="75"/>
  <c r="AI442" i="75"/>
  <c r="AH442" i="75"/>
  <c r="AJ441" i="75"/>
  <c r="AI441" i="75"/>
  <c r="AH441" i="75"/>
  <c r="AJ440" i="75"/>
  <c r="AI440" i="75"/>
  <c r="AH440" i="75"/>
  <c r="AJ439" i="75"/>
  <c r="AI439" i="75"/>
  <c r="AH439" i="75"/>
  <c r="AJ438" i="75"/>
  <c r="AI438" i="75"/>
  <c r="AH438" i="75"/>
  <c r="AG434" i="75"/>
  <c r="AF434" i="75"/>
  <c r="AE434" i="75"/>
  <c r="AD434" i="75"/>
  <c r="AC434" i="75"/>
  <c r="AB434" i="75"/>
  <c r="AA434" i="75"/>
  <c r="Z434" i="75"/>
  <c r="Y434" i="75"/>
  <c r="X434" i="75"/>
  <c r="W434" i="75"/>
  <c r="V434" i="75"/>
  <c r="U434" i="75"/>
  <c r="T434" i="75"/>
  <c r="S434" i="75"/>
  <c r="R434" i="75"/>
  <c r="Q434" i="75"/>
  <c r="P434" i="75"/>
  <c r="O434" i="75"/>
  <c r="N434" i="75"/>
  <c r="M434" i="75"/>
  <c r="L434" i="75"/>
  <c r="K434" i="75"/>
  <c r="J434" i="75"/>
  <c r="I434" i="75"/>
  <c r="H434" i="75"/>
  <c r="G434" i="75"/>
  <c r="F434" i="75"/>
  <c r="E434" i="75"/>
  <c r="D434" i="75"/>
  <c r="C434" i="75"/>
  <c r="B434" i="75"/>
  <c r="AG433" i="75"/>
  <c r="AF433" i="75"/>
  <c r="AE433" i="75"/>
  <c r="AD433" i="75"/>
  <c r="AC433" i="75"/>
  <c r="AB433" i="75"/>
  <c r="AA433" i="75"/>
  <c r="Z433" i="75"/>
  <c r="Y433" i="75"/>
  <c r="X433" i="75"/>
  <c r="W433" i="75"/>
  <c r="V433" i="75"/>
  <c r="U433" i="75"/>
  <c r="T433" i="75"/>
  <c r="S433" i="75"/>
  <c r="R433" i="75"/>
  <c r="Q433" i="75"/>
  <c r="P433" i="75"/>
  <c r="O433" i="75"/>
  <c r="N433" i="75"/>
  <c r="M433" i="75"/>
  <c r="L433" i="75"/>
  <c r="K433" i="75"/>
  <c r="J433" i="75"/>
  <c r="I433" i="75"/>
  <c r="H433" i="75"/>
  <c r="G433" i="75"/>
  <c r="F433" i="75"/>
  <c r="E433" i="75"/>
  <c r="D433" i="75"/>
  <c r="C433" i="75"/>
  <c r="B433" i="75"/>
  <c r="AG432" i="75"/>
  <c r="AF432" i="75"/>
  <c r="AE432" i="75"/>
  <c r="AD432" i="75"/>
  <c r="AC432" i="75"/>
  <c r="AB432" i="75"/>
  <c r="AA432" i="75"/>
  <c r="Z432" i="75"/>
  <c r="Y432" i="75"/>
  <c r="X432" i="75"/>
  <c r="W432" i="75"/>
  <c r="V432" i="75"/>
  <c r="U432" i="75"/>
  <c r="T432" i="75"/>
  <c r="S432" i="75"/>
  <c r="R432" i="75"/>
  <c r="Q432" i="75"/>
  <c r="P432" i="75"/>
  <c r="O432" i="75"/>
  <c r="N432" i="75"/>
  <c r="M432" i="75"/>
  <c r="L432" i="75"/>
  <c r="K432" i="75"/>
  <c r="J432" i="75"/>
  <c r="I432" i="75"/>
  <c r="H432" i="75"/>
  <c r="G432" i="75"/>
  <c r="F432" i="75"/>
  <c r="E432" i="75"/>
  <c r="D432" i="75"/>
  <c r="C432" i="75"/>
  <c r="B432" i="75"/>
  <c r="AG431" i="75"/>
  <c r="AF431" i="75"/>
  <c r="AE431" i="75"/>
  <c r="AD431" i="75"/>
  <c r="AC431" i="75"/>
  <c r="AB431" i="75"/>
  <c r="AA431" i="75"/>
  <c r="Z431" i="75"/>
  <c r="Y431" i="75"/>
  <c r="X431" i="75"/>
  <c r="W431" i="75"/>
  <c r="V431" i="75"/>
  <c r="U431" i="75"/>
  <c r="T431" i="75"/>
  <c r="S431" i="75"/>
  <c r="R431" i="75"/>
  <c r="Q431" i="75"/>
  <c r="P431" i="75"/>
  <c r="O431" i="75"/>
  <c r="N431" i="75"/>
  <c r="M431" i="75"/>
  <c r="L431" i="75"/>
  <c r="K431" i="75"/>
  <c r="J431" i="75"/>
  <c r="I431" i="75"/>
  <c r="H431" i="75"/>
  <c r="G431" i="75"/>
  <c r="F431" i="75"/>
  <c r="E431" i="75"/>
  <c r="D431" i="75"/>
  <c r="C431" i="75"/>
  <c r="B431" i="75"/>
  <c r="AG429" i="75"/>
  <c r="AF429" i="75"/>
  <c r="AE429" i="75"/>
  <c r="AD429" i="75"/>
  <c r="AC429" i="75"/>
  <c r="AB429" i="75"/>
  <c r="AA429" i="75"/>
  <c r="Z429" i="75"/>
  <c r="Y429" i="75"/>
  <c r="X429" i="75"/>
  <c r="W429" i="75"/>
  <c r="V429" i="75"/>
  <c r="U429" i="75"/>
  <c r="T429" i="75"/>
  <c r="S429" i="75"/>
  <c r="R429" i="75"/>
  <c r="Q429" i="75"/>
  <c r="P429" i="75"/>
  <c r="O429" i="75"/>
  <c r="N429" i="75"/>
  <c r="M429" i="75"/>
  <c r="L429" i="75"/>
  <c r="K429" i="75"/>
  <c r="J429" i="75"/>
  <c r="I429" i="75"/>
  <c r="H429" i="75"/>
  <c r="G429" i="75"/>
  <c r="F429" i="75"/>
  <c r="E429" i="75"/>
  <c r="D429" i="75"/>
  <c r="C429" i="75"/>
  <c r="B429" i="75"/>
  <c r="AG428" i="75"/>
  <c r="AF428" i="75"/>
  <c r="AE428" i="75"/>
  <c r="AD428" i="75"/>
  <c r="AC428" i="75"/>
  <c r="AB428" i="75"/>
  <c r="AA428" i="75"/>
  <c r="Z428" i="75"/>
  <c r="Y428" i="75"/>
  <c r="X428" i="75"/>
  <c r="W428" i="75"/>
  <c r="V428" i="75"/>
  <c r="U428" i="75"/>
  <c r="T428" i="75"/>
  <c r="S428" i="75"/>
  <c r="R428" i="75"/>
  <c r="Q428" i="75"/>
  <c r="P428" i="75"/>
  <c r="O428" i="75"/>
  <c r="N428" i="75"/>
  <c r="M428" i="75"/>
  <c r="L428" i="75"/>
  <c r="K428" i="75"/>
  <c r="J428" i="75"/>
  <c r="I428" i="75"/>
  <c r="H428" i="75"/>
  <c r="G428" i="75"/>
  <c r="F428" i="75"/>
  <c r="E428" i="75"/>
  <c r="D428" i="75"/>
  <c r="C428" i="75"/>
  <c r="B428" i="75"/>
  <c r="AG427" i="75"/>
  <c r="AF427" i="75"/>
  <c r="AE427" i="75"/>
  <c r="AD427" i="75"/>
  <c r="AC427" i="75"/>
  <c r="AB427" i="75"/>
  <c r="AA427" i="75"/>
  <c r="Z427" i="75"/>
  <c r="Y427" i="75"/>
  <c r="X427" i="75"/>
  <c r="W427" i="75"/>
  <c r="V427" i="75"/>
  <c r="U427" i="75"/>
  <c r="T427" i="75"/>
  <c r="S427" i="75"/>
  <c r="R427" i="75"/>
  <c r="Q427" i="75"/>
  <c r="P427" i="75"/>
  <c r="O427" i="75"/>
  <c r="N427" i="75"/>
  <c r="M427" i="75"/>
  <c r="L427" i="75"/>
  <c r="K427" i="75"/>
  <c r="J427" i="75"/>
  <c r="I427" i="75"/>
  <c r="H427" i="75"/>
  <c r="G427" i="75"/>
  <c r="F427" i="75"/>
  <c r="E427" i="75"/>
  <c r="D427" i="75"/>
  <c r="C427" i="75"/>
  <c r="B427" i="75"/>
  <c r="AJ426" i="75"/>
  <c r="AI426" i="75"/>
  <c r="AH426" i="75"/>
  <c r="AJ425" i="75"/>
  <c r="AI425" i="75"/>
  <c r="AH425" i="75"/>
  <c r="AJ424" i="75"/>
  <c r="AI424" i="75"/>
  <c r="AH424" i="75"/>
  <c r="AJ423" i="75"/>
  <c r="AI423" i="75"/>
  <c r="AH423" i="75"/>
  <c r="AJ422" i="75"/>
  <c r="AI422" i="75"/>
  <c r="AH422" i="75"/>
  <c r="AJ421" i="75"/>
  <c r="AI421" i="75"/>
  <c r="AH421" i="75"/>
  <c r="AJ420" i="75"/>
  <c r="AI420" i="75"/>
  <c r="AH420" i="75"/>
  <c r="AJ419" i="75"/>
  <c r="AI419" i="75"/>
  <c r="AH419" i="75"/>
  <c r="AJ418" i="75"/>
  <c r="AI418" i="75"/>
  <c r="AH418" i="75"/>
  <c r="AJ417" i="75"/>
  <c r="AI417" i="75"/>
  <c r="AH417" i="75"/>
  <c r="AJ416" i="75"/>
  <c r="AI416" i="75"/>
  <c r="AH416" i="75"/>
  <c r="AJ415" i="75"/>
  <c r="AI415" i="75"/>
  <c r="AH415" i="75"/>
  <c r="AJ414" i="75"/>
  <c r="AI414" i="75"/>
  <c r="AH414" i="75"/>
  <c r="AJ413" i="75"/>
  <c r="AI413" i="75"/>
  <c r="AH413" i="75"/>
  <c r="AJ412" i="75"/>
  <c r="AI412" i="75"/>
  <c r="AH412" i="75"/>
  <c r="AJ411" i="75"/>
  <c r="AI411" i="75"/>
  <c r="AH411" i="75"/>
  <c r="AJ410" i="75"/>
  <c r="AI410" i="75"/>
  <c r="AH410" i="75"/>
  <c r="AJ409" i="75"/>
  <c r="AI409" i="75"/>
  <c r="AH409" i="75"/>
  <c r="AJ408" i="75"/>
  <c r="AI408" i="75"/>
  <c r="AH408" i="75"/>
  <c r="AJ407" i="75"/>
  <c r="AI407" i="75"/>
  <c r="AH407" i="75"/>
  <c r="AJ406" i="75"/>
  <c r="AI406" i="75"/>
  <c r="AH406" i="75"/>
  <c r="AJ405" i="75"/>
  <c r="AI405" i="75"/>
  <c r="AH405" i="75"/>
  <c r="AJ404" i="75"/>
  <c r="AI404" i="75"/>
  <c r="AH404" i="75"/>
  <c r="AJ403" i="75"/>
  <c r="AI403" i="75"/>
  <c r="AH403" i="75"/>
  <c r="AJ402" i="75"/>
  <c r="AI402" i="75"/>
  <c r="AH402" i="75"/>
  <c r="AJ401" i="75"/>
  <c r="AI401" i="75"/>
  <c r="AH401" i="75"/>
  <c r="AJ400" i="75"/>
  <c r="AI400" i="75"/>
  <c r="AH400" i="75"/>
  <c r="AJ399" i="75"/>
  <c r="AI399" i="75"/>
  <c r="AH399" i="75"/>
  <c r="AJ398" i="75"/>
  <c r="AI398" i="75"/>
  <c r="AH398" i="75"/>
  <c r="AJ397" i="75"/>
  <c r="AI397" i="75"/>
  <c r="AH397" i="75"/>
  <c r="AJ396" i="75"/>
  <c r="AI396" i="75"/>
  <c r="AH396" i="75"/>
  <c r="AJ395" i="75"/>
  <c r="AI395" i="75"/>
  <c r="AH395" i="75"/>
  <c r="AG391" i="75"/>
  <c r="AF391" i="75"/>
  <c r="AE391" i="75"/>
  <c r="AD391" i="75"/>
  <c r="AC391" i="75"/>
  <c r="AB391" i="75"/>
  <c r="AA391" i="75"/>
  <c r="Z391" i="75"/>
  <c r="Y391" i="75"/>
  <c r="X391" i="75"/>
  <c r="W391" i="75"/>
  <c r="V391" i="75"/>
  <c r="U391" i="75"/>
  <c r="T391" i="75"/>
  <c r="S391" i="75"/>
  <c r="R391" i="75"/>
  <c r="Q391" i="75"/>
  <c r="P391" i="75"/>
  <c r="O391" i="75"/>
  <c r="N391" i="75"/>
  <c r="M391" i="75"/>
  <c r="L391" i="75"/>
  <c r="K391" i="75"/>
  <c r="J391" i="75"/>
  <c r="I391" i="75"/>
  <c r="H391" i="75"/>
  <c r="G391" i="75"/>
  <c r="F391" i="75"/>
  <c r="E391" i="75"/>
  <c r="D391" i="75"/>
  <c r="C391" i="75"/>
  <c r="B391" i="75"/>
  <c r="AG390" i="75"/>
  <c r="AF390" i="75"/>
  <c r="AE390" i="75"/>
  <c r="AD390" i="75"/>
  <c r="AC390" i="75"/>
  <c r="AB390" i="75"/>
  <c r="AA390" i="75"/>
  <c r="Z390" i="75"/>
  <c r="Y390" i="75"/>
  <c r="X390" i="75"/>
  <c r="W390" i="75"/>
  <c r="V390" i="75"/>
  <c r="U390" i="75"/>
  <c r="T390" i="75"/>
  <c r="S390" i="75"/>
  <c r="R390" i="75"/>
  <c r="Q390" i="75"/>
  <c r="P390" i="75"/>
  <c r="O390" i="75"/>
  <c r="N390" i="75"/>
  <c r="M390" i="75"/>
  <c r="L390" i="75"/>
  <c r="K390" i="75"/>
  <c r="J390" i="75"/>
  <c r="I390" i="75"/>
  <c r="H390" i="75"/>
  <c r="G390" i="75"/>
  <c r="F390" i="75"/>
  <c r="E390" i="75"/>
  <c r="D390" i="75"/>
  <c r="C390" i="75"/>
  <c r="B390" i="75"/>
  <c r="AG389" i="75"/>
  <c r="AF389" i="75"/>
  <c r="AE389" i="75"/>
  <c r="AD389" i="75"/>
  <c r="AC389" i="75"/>
  <c r="AB389" i="75"/>
  <c r="AA389" i="75"/>
  <c r="Z389" i="75"/>
  <c r="Y389" i="75"/>
  <c r="X389" i="75"/>
  <c r="W389" i="75"/>
  <c r="V389" i="75"/>
  <c r="U389" i="75"/>
  <c r="T389" i="75"/>
  <c r="S389" i="75"/>
  <c r="R389" i="75"/>
  <c r="Q389" i="75"/>
  <c r="P389" i="75"/>
  <c r="O389" i="75"/>
  <c r="N389" i="75"/>
  <c r="M389" i="75"/>
  <c r="L389" i="75"/>
  <c r="K389" i="75"/>
  <c r="J389" i="75"/>
  <c r="I389" i="75"/>
  <c r="H389" i="75"/>
  <c r="G389" i="75"/>
  <c r="F389" i="75"/>
  <c r="E389" i="75"/>
  <c r="D389" i="75"/>
  <c r="C389" i="75"/>
  <c r="B389" i="75"/>
  <c r="AG388" i="75"/>
  <c r="AF388" i="75"/>
  <c r="AE388" i="75"/>
  <c r="AD388" i="75"/>
  <c r="AC388" i="75"/>
  <c r="AB388" i="75"/>
  <c r="AA388" i="75"/>
  <c r="Z388" i="75"/>
  <c r="Y388" i="75"/>
  <c r="X388" i="75"/>
  <c r="W388" i="75"/>
  <c r="V388" i="75"/>
  <c r="U388" i="75"/>
  <c r="T388" i="75"/>
  <c r="S388" i="75"/>
  <c r="R388" i="75"/>
  <c r="Q388" i="75"/>
  <c r="P388" i="75"/>
  <c r="O388" i="75"/>
  <c r="N388" i="75"/>
  <c r="M388" i="75"/>
  <c r="L388" i="75"/>
  <c r="K388" i="75"/>
  <c r="J388" i="75"/>
  <c r="I388" i="75"/>
  <c r="H388" i="75"/>
  <c r="G388" i="75"/>
  <c r="F388" i="75"/>
  <c r="E388" i="75"/>
  <c r="D388" i="75"/>
  <c r="C388" i="75"/>
  <c r="B388" i="75"/>
  <c r="AH388" i="75" s="1"/>
  <c r="AJ386" i="75"/>
  <c r="AG386" i="75"/>
  <c r="AF386" i="75"/>
  <c r="AE386" i="75"/>
  <c r="AD386" i="75"/>
  <c r="AC386" i="75"/>
  <c r="AB386" i="75"/>
  <c r="AA386" i="75"/>
  <c r="Z386" i="75"/>
  <c r="Y386" i="75"/>
  <c r="X386" i="75"/>
  <c r="W386" i="75"/>
  <c r="V386" i="75"/>
  <c r="U386" i="75"/>
  <c r="T386" i="75"/>
  <c r="S386" i="75"/>
  <c r="R386" i="75"/>
  <c r="Q386" i="75"/>
  <c r="P386" i="75"/>
  <c r="O386" i="75"/>
  <c r="N386" i="75"/>
  <c r="M386" i="75"/>
  <c r="L386" i="75"/>
  <c r="K386" i="75"/>
  <c r="J386" i="75"/>
  <c r="I386" i="75"/>
  <c r="H386" i="75"/>
  <c r="G386" i="75"/>
  <c r="F386" i="75"/>
  <c r="E386" i="75"/>
  <c r="D386" i="75"/>
  <c r="C386" i="75"/>
  <c r="B386" i="75"/>
  <c r="AG385" i="75"/>
  <c r="AF385" i="75"/>
  <c r="AE385" i="75"/>
  <c r="AD385" i="75"/>
  <c r="AC385" i="75"/>
  <c r="AB385" i="75"/>
  <c r="AA385" i="75"/>
  <c r="Z385" i="75"/>
  <c r="Y385" i="75"/>
  <c r="X385" i="75"/>
  <c r="W385" i="75"/>
  <c r="V385" i="75"/>
  <c r="U385" i="75"/>
  <c r="T385" i="75"/>
  <c r="S385" i="75"/>
  <c r="R385" i="75"/>
  <c r="Q385" i="75"/>
  <c r="P385" i="75"/>
  <c r="O385" i="75"/>
  <c r="N385" i="75"/>
  <c r="M385" i="75"/>
  <c r="L385" i="75"/>
  <c r="K385" i="75"/>
  <c r="J385" i="75"/>
  <c r="I385" i="75"/>
  <c r="H385" i="75"/>
  <c r="G385" i="75"/>
  <c r="F385" i="75"/>
  <c r="E385" i="75"/>
  <c r="D385" i="75"/>
  <c r="C385" i="75"/>
  <c r="B385" i="75"/>
  <c r="AG384" i="75"/>
  <c r="AF384" i="75"/>
  <c r="AE384" i="75"/>
  <c r="AD384" i="75"/>
  <c r="AC384" i="75"/>
  <c r="AB384" i="75"/>
  <c r="AA384" i="75"/>
  <c r="Z384" i="75"/>
  <c r="Y384" i="75"/>
  <c r="X384" i="75"/>
  <c r="W384" i="75"/>
  <c r="V384" i="75"/>
  <c r="U384" i="75"/>
  <c r="T384" i="75"/>
  <c r="S384" i="75"/>
  <c r="R384" i="75"/>
  <c r="Q384" i="75"/>
  <c r="P384" i="75"/>
  <c r="O384" i="75"/>
  <c r="N384" i="75"/>
  <c r="M384" i="75"/>
  <c r="L384" i="75"/>
  <c r="K384" i="75"/>
  <c r="J384" i="75"/>
  <c r="I384" i="75"/>
  <c r="H384" i="75"/>
  <c r="G384" i="75"/>
  <c r="F384" i="75"/>
  <c r="E384" i="75"/>
  <c r="D384" i="75"/>
  <c r="C384" i="75"/>
  <c r="B384" i="75"/>
  <c r="AJ383" i="75"/>
  <c r="AI383" i="75"/>
  <c r="AH383" i="75"/>
  <c r="AJ382" i="75"/>
  <c r="AI382" i="75"/>
  <c r="AH382" i="75"/>
  <c r="AJ381" i="75"/>
  <c r="AI381" i="75"/>
  <c r="AH381" i="75"/>
  <c r="AJ380" i="75"/>
  <c r="AI380" i="75"/>
  <c r="AH380" i="75"/>
  <c r="AJ379" i="75"/>
  <c r="AI379" i="75"/>
  <c r="AH379" i="75"/>
  <c r="AJ378" i="75"/>
  <c r="AI378" i="75"/>
  <c r="AH378" i="75"/>
  <c r="AJ377" i="75"/>
  <c r="AI377" i="75"/>
  <c r="AH377" i="75"/>
  <c r="AJ376" i="75"/>
  <c r="AI376" i="75"/>
  <c r="AH376" i="75"/>
  <c r="AJ375" i="75"/>
  <c r="AI375" i="75"/>
  <c r="AH375" i="75"/>
  <c r="AJ374" i="75"/>
  <c r="AI374" i="75"/>
  <c r="AH374" i="75"/>
  <c r="AJ373" i="75"/>
  <c r="AI373" i="75"/>
  <c r="AH373" i="75"/>
  <c r="AJ372" i="75"/>
  <c r="AI372" i="75"/>
  <c r="AH372" i="75"/>
  <c r="AJ371" i="75"/>
  <c r="AI371" i="75"/>
  <c r="AH371" i="75"/>
  <c r="AJ370" i="75"/>
  <c r="AI370" i="75"/>
  <c r="AH370" i="75"/>
  <c r="AJ369" i="75"/>
  <c r="AI369" i="75"/>
  <c r="AH369" i="75"/>
  <c r="AJ368" i="75"/>
  <c r="AI368" i="75"/>
  <c r="AH368" i="75"/>
  <c r="AJ367" i="75"/>
  <c r="AI367" i="75"/>
  <c r="AH367" i="75"/>
  <c r="AJ366" i="75"/>
  <c r="AI366" i="75"/>
  <c r="AH366" i="75"/>
  <c r="AJ365" i="75"/>
  <c r="AI365" i="75"/>
  <c r="AH365" i="75"/>
  <c r="AJ364" i="75"/>
  <c r="AI364" i="75"/>
  <c r="AH364" i="75"/>
  <c r="AJ363" i="75"/>
  <c r="AI363" i="75"/>
  <c r="AH363" i="75"/>
  <c r="AJ362" i="75"/>
  <c r="AI362" i="75"/>
  <c r="AH362" i="75"/>
  <c r="AJ361" i="75"/>
  <c r="AI361" i="75"/>
  <c r="AH361" i="75"/>
  <c r="AJ360" i="75"/>
  <c r="AI360" i="75"/>
  <c r="AH360" i="75"/>
  <c r="AJ359" i="75"/>
  <c r="AI359" i="75"/>
  <c r="AH359" i="75"/>
  <c r="AJ358" i="75"/>
  <c r="AI358" i="75"/>
  <c r="AH358" i="75"/>
  <c r="AJ357" i="75"/>
  <c r="AI357" i="75"/>
  <c r="AH357" i="75"/>
  <c r="AJ356" i="75"/>
  <c r="AI356" i="75"/>
  <c r="AH356" i="75"/>
  <c r="AJ355" i="75"/>
  <c r="AI355" i="75"/>
  <c r="AH355" i="75"/>
  <c r="AJ354" i="75"/>
  <c r="AI354" i="75"/>
  <c r="AH354" i="75"/>
  <c r="AJ353" i="75"/>
  <c r="AI353" i="75"/>
  <c r="AH353" i="75"/>
  <c r="AJ352" i="75"/>
  <c r="AI352" i="75"/>
  <c r="AH352" i="75"/>
  <c r="AG348" i="75"/>
  <c r="AF348" i="75"/>
  <c r="AE348" i="75"/>
  <c r="AD348" i="75"/>
  <c r="AC348" i="75"/>
  <c r="AB348" i="75"/>
  <c r="AA348" i="75"/>
  <c r="Z348" i="75"/>
  <c r="Y348" i="75"/>
  <c r="X348" i="75"/>
  <c r="W348" i="75"/>
  <c r="V348" i="75"/>
  <c r="U348" i="75"/>
  <c r="T348" i="75"/>
  <c r="S348" i="75"/>
  <c r="R348" i="75"/>
  <c r="Q348" i="75"/>
  <c r="P348" i="75"/>
  <c r="O348" i="75"/>
  <c r="N348" i="75"/>
  <c r="M348" i="75"/>
  <c r="L348" i="75"/>
  <c r="K348" i="75"/>
  <c r="J348" i="75"/>
  <c r="I348" i="75"/>
  <c r="H348" i="75"/>
  <c r="G348" i="75"/>
  <c r="F348" i="75"/>
  <c r="E348" i="75"/>
  <c r="D348" i="75"/>
  <c r="C348" i="75"/>
  <c r="B348" i="75"/>
  <c r="AG347" i="75"/>
  <c r="AF347" i="75"/>
  <c r="AE347" i="75"/>
  <c r="AD347" i="75"/>
  <c r="AC347" i="75"/>
  <c r="AB347" i="75"/>
  <c r="AA347" i="75"/>
  <c r="Z347" i="75"/>
  <c r="Y347" i="75"/>
  <c r="X347" i="75"/>
  <c r="W347" i="75"/>
  <c r="V347" i="75"/>
  <c r="U347" i="75"/>
  <c r="T347" i="75"/>
  <c r="S347" i="75"/>
  <c r="R347" i="75"/>
  <c r="Q347" i="75"/>
  <c r="P347" i="75"/>
  <c r="O347" i="75"/>
  <c r="N347" i="75"/>
  <c r="M347" i="75"/>
  <c r="L347" i="75"/>
  <c r="K347" i="75"/>
  <c r="J347" i="75"/>
  <c r="I347" i="75"/>
  <c r="H347" i="75"/>
  <c r="G347" i="75"/>
  <c r="F347" i="75"/>
  <c r="E347" i="75"/>
  <c r="D347" i="75"/>
  <c r="C347" i="75"/>
  <c r="B347" i="75"/>
  <c r="AG346" i="75"/>
  <c r="AF346" i="75"/>
  <c r="AE346" i="75"/>
  <c r="AD346" i="75"/>
  <c r="AC346" i="75"/>
  <c r="AB346" i="75"/>
  <c r="AA346" i="75"/>
  <c r="Z346" i="75"/>
  <c r="Y346" i="75"/>
  <c r="X346" i="75"/>
  <c r="W346" i="75"/>
  <c r="V346" i="75"/>
  <c r="U346" i="75"/>
  <c r="T346" i="75"/>
  <c r="S346" i="75"/>
  <c r="R346" i="75"/>
  <c r="Q346" i="75"/>
  <c r="P346" i="75"/>
  <c r="O346" i="75"/>
  <c r="N346" i="75"/>
  <c r="M346" i="75"/>
  <c r="L346" i="75"/>
  <c r="K346" i="75"/>
  <c r="J346" i="75"/>
  <c r="I346" i="75"/>
  <c r="H346" i="75"/>
  <c r="G346" i="75"/>
  <c r="F346" i="75"/>
  <c r="E346" i="75"/>
  <c r="D346" i="75"/>
  <c r="C346" i="75"/>
  <c r="B346" i="75"/>
  <c r="AG345" i="75"/>
  <c r="AF345" i="75"/>
  <c r="AE345" i="75"/>
  <c r="AD345" i="75"/>
  <c r="AC345" i="75"/>
  <c r="AB345" i="75"/>
  <c r="AA345" i="75"/>
  <c r="Z345" i="75"/>
  <c r="Y345" i="75"/>
  <c r="X345" i="75"/>
  <c r="W345" i="75"/>
  <c r="V345" i="75"/>
  <c r="U345" i="75"/>
  <c r="T345" i="75"/>
  <c r="S345" i="75"/>
  <c r="R345" i="75"/>
  <c r="Q345" i="75"/>
  <c r="P345" i="75"/>
  <c r="O345" i="75"/>
  <c r="N345" i="75"/>
  <c r="M345" i="75"/>
  <c r="L345" i="75"/>
  <c r="K345" i="75"/>
  <c r="J345" i="75"/>
  <c r="I345" i="75"/>
  <c r="H345" i="75"/>
  <c r="G345" i="75"/>
  <c r="F345" i="75"/>
  <c r="E345" i="75"/>
  <c r="D345" i="75"/>
  <c r="C345" i="75"/>
  <c r="B345" i="75"/>
  <c r="AG343" i="75"/>
  <c r="AF343" i="75"/>
  <c r="AE343" i="75"/>
  <c r="AD343" i="75"/>
  <c r="AC343" i="75"/>
  <c r="AB343" i="75"/>
  <c r="AA343" i="75"/>
  <c r="Z343" i="75"/>
  <c r="Y343" i="75"/>
  <c r="X343" i="75"/>
  <c r="W343" i="75"/>
  <c r="V343" i="75"/>
  <c r="U343" i="75"/>
  <c r="T343" i="75"/>
  <c r="S343" i="75"/>
  <c r="R343" i="75"/>
  <c r="Q343" i="75"/>
  <c r="P343" i="75"/>
  <c r="O343" i="75"/>
  <c r="N343" i="75"/>
  <c r="M343" i="75"/>
  <c r="L343" i="75"/>
  <c r="K343" i="75"/>
  <c r="J343" i="75"/>
  <c r="I343" i="75"/>
  <c r="H343" i="75"/>
  <c r="G343" i="75"/>
  <c r="F343" i="75"/>
  <c r="E343" i="75"/>
  <c r="D343" i="75"/>
  <c r="C343" i="75"/>
  <c r="B343" i="75"/>
  <c r="AG342" i="75"/>
  <c r="AF342" i="75"/>
  <c r="AE342" i="75"/>
  <c r="AD342" i="75"/>
  <c r="AC342" i="75"/>
  <c r="AB342" i="75"/>
  <c r="AA342" i="75"/>
  <c r="Z342" i="75"/>
  <c r="Y342" i="75"/>
  <c r="X342" i="75"/>
  <c r="W342" i="75"/>
  <c r="V342" i="75"/>
  <c r="U342" i="75"/>
  <c r="T342" i="75"/>
  <c r="S342" i="75"/>
  <c r="R342" i="75"/>
  <c r="Q342" i="75"/>
  <c r="P342" i="75"/>
  <c r="O342" i="75"/>
  <c r="N342" i="75"/>
  <c r="M342" i="75"/>
  <c r="L342" i="75"/>
  <c r="K342" i="75"/>
  <c r="J342" i="75"/>
  <c r="I342" i="75"/>
  <c r="H342" i="75"/>
  <c r="G342" i="75"/>
  <c r="F342" i="75"/>
  <c r="E342" i="75"/>
  <c r="D342" i="75"/>
  <c r="C342" i="75"/>
  <c r="B342" i="75"/>
  <c r="AG341" i="75"/>
  <c r="AF341" i="75"/>
  <c r="AE341" i="75"/>
  <c r="AD341" i="75"/>
  <c r="AC341" i="75"/>
  <c r="AB341" i="75"/>
  <c r="AA341" i="75"/>
  <c r="Z341" i="75"/>
  <c r="Y341" i="75"/>
  <c r="X341" i="75"/>
  <c r="W341" i="75"/>
  <c r="V341" i="75"/>
  <c r="U341" i="75"/>
  <c r="T341" i="75"/>
  <c r="S341" i="75"/>
  <c r="R341" i="75"/>
  <c r="Q341" i="75"/>
  <c r="P341" i="75"/>
  <c r="O341" i="75"/>
  <c r="N341" i="75"/>
  <c r="M341" i="75"/>
  <c r="L341" i="75"/>
  <c r="K341" i="75"/>
  <c r="J341" i="75"/>
  <c r="I341" i="75"/>
  <c r="H341" i="75"/>
  <c r="G341" i="75"/>
  <c r="F341" i="75"/>
  <c r="E341" i="75"/>
  <c r="D341" i="75"/>
  <c r="C341" i="75"/>
  <c r="B341" i="75"/>
  <c r="AJ340" i="75"/>
  <c r="AI340" i="75"/>
  <c r="AH340" i="75"/>
  <c r="AJ339" i="75"/>
  <c r="AI339" i="75"/>
  <c r="AH339" i="75"/>
  <c r="AJ338" i="75"/>
  <c r="AI338" i="75"/>
  <c r="AH338" i="75"/>
  <c r="AJ337" i="75"/>
  <c r="AI337" i="75"/>
  <c r="AH337" i="75"/>
  <c r="AJ336" i="75"/>
  <c r="AI336" i="75"/>
  <c r="AH336" i="75"/>
  <c r="AJ335" i="75"/>
  <c r="AI335" i="75"/>
  <c r="AH335" i="75"/>
  <c r="AJ334" i="75"/>
  <c r="AI334" i="75"/>
  <c r="AH334" i="75"/>
  <c r="AJ333" i="75"/>
  <c r="AI333" i="75"/>
  <c r="AH333" i="75"/>
  <c r="AJ332" i="75"/>
  <c r="AI332" i="75"/>
  <c r="AH332" i="75"/>
  <c r="AJ331" i="75"/>
  <c r="AI331" i="75"/>
  <c r="AH331" i="75"/>
  <c r="AJ330" i="75"/>
  <c r="AI330" i="75"/>
  <c r="AH330" i="75"/>
  <c r="AJ329" i="75"/>
  <c r="AI329" i="75"/>
  <c r="AH329" i="75"/>
  <c r="AJ328" i="75"/>
  <c r="AI328" i="75"/>
  <c r="AH328" i="75"/>
  <c r="AJ327" i="75"/>
  <c r="AI327" i="75"/>
  <c r="AH327" i="75"/>
  <c r="AJ326" i="75"/>
  <c r="AI326" i="75"/>
  <c r="AH326" i="75"/>
  <c r="AJ325" i="75"/>
  <c r="AI325" i="75"/>
  <c r="AH325" i="75"/>
  <c r="AJ324" i="75"/>
  <c r="AI324" i="75"/>
  <c r="AH324" i="75"/>
  <c r="AJ323" i="75"/>
  <c r="AI323" i="75"/>
  <c r="AH323" i="75"/>
  <c r="AJ322" i="75"/>
  <c r="AI322" i="75"/>
  <c r="AH322" i="75"/>
  <c r="AJ321" i="75"/>
  <c r="AI321" i="75"/>
  <c r="AH321" i="75"/>
  <c r="AJ320" i="75"/>
  <c r="AI320" i="75"/>
  <c r="AH320" i="75"/>
  <c r="AJ319" i="75"/>
  <c r="AI319" i="75"/>
  <c r="AH319" i="75"/>
  <c r="AJ318" i="75"/>
  <c r="AI318" i="75"/>
  <c r="AH318" i="75"/>
  <c r="AJ317" i="75"/>
  <c r="AI317" i="75"/>
  <c r="AH317" i="75"/>
  <c r="AJ316" i="75"/>
  <c r="AI316" i="75"/>
  <c r="AH316" i="75"/>
  <c r="AJ315" i="75"/>
  <c r="AI315" i="75"/>
  <c r="AH315" i="75"/>
  <c r="AJ314" i="75"/>
  <c r="AI314" i="75"/>
  <c r="AH314" i="75"/>
  <c r="AJ313" i="75"/>
  <c r="AI313" i="75"/>
  <c r="AH313" i="75"/>
  <c r="AJ312" i="75"/>
  <c r="AI312" i="75"/>
  <c r="AH312" i="75"/>
  <c r="AJ311" i="75"/>
  <c r="AI311" i="75"/>
  <c r="AH311" i="75"/>
  <c r="AJ310" i="75"/>
  <c r="AI310" i="75"/>
  <c r="AH310" i="75"/>
  <c r="AJ309" i="75"/>
  <c r="AI309" i="75"/>
  <c r="AH309" i="75"/>
  <c r="AG305" i="75"/>
  <c r="AF305" i="75"/>
  <c r="AE305" i="75"/>
  <c r="AD305" i="75"/>
  <c r="AC305" i="75"/>
  <c r="AB305" i="75"/>
  <c r="AA305" i="75"/>
  <c r="Z305" i="75"/>
  <c r="Y305" i="75"/>
  <c r="X305" i="75"/>
  <c r="W305" i="75"/>
  <c r="V305" i="75"/>
  <c r="U305" i="75"/>
  <c r="T305" i="75"/>
  <c r="S305" i="75"/>
  <c r="R305" i="75"/>
  <c r="Q305" i="75"/>
  <c r="P305" i="75"/>
  <c r="O305" i="75"/>
  <c r="N305" i="75"/>
  <c r="M305" i="75"/>
  <c r="L305" i="75"/>
  <c r="K305" i="75"/>
  <c r="J305" i="75"/>
  <c r="I305" i="75"/>
  <c r="H305" i="75"/>
  <c r="G305" i="75"/>
  <c r="F305" i="75"/>
  <c r="E305" i="75"/>
  <c r="D305" i="75"/>
  <c r="C305" i="75"/>
  <c r="AJ305" i="75" s="1"/>
  <c r="B305" i="75"/>
  <c r="AG304" i="75"/>
  <c r="AF304" i="75"/>
  <c r="AE304" i="75"/>
  <c r="AD304" i="75"/>
  <c r="AC304" i="75"/>
  <c r="AB304" i="75"/>
  <c r="AA304" i="75"/>
  <c r="Z304" i="75"/>
  <c r="Y304" i="75"/>
  <c r="X304" i="75"/>
  <c r="W304" i="75"/>
  <c r="V304" i="75"/>
  <c r="U304" i="75"/>
  <c r="T304" i="75"/>
  <c r="S304" i="75"/>
  <c r="R304" i="75"/>
  <c r="Q304" i="75"/>
  <c r="P304" i="75"/>
  <c r="O304" i="75"/>
  <c r="N304" i="75"/>
  <c r="M304" i="75"/>
  <c r="L304" i="75"/>
  <c r="K304" i="75"/>
  <c r="J304" i="75"/>
  <c r="I304" i="75"/>
  <c r="H304" i="75"/>
  <c r="G304" i="75"/>
  <c r="F304" i="75"/>
  <c r="E304" i="75"/>
  <c r="D304" i="75"/>
  <c r="C304" i="75"/>
  <c r="B304" i="75"/>
  <c r="AG303" i="75"/>
  <c r="AF303" i="75"/>
  <c r="AE303" i="75"/>
  <c r="AD303" i="75"/>
  <c r="AC303" i="75"/>
  <c r="AB303" i="75"/>
  <c r="AA303" i="75"/>
  <c r="Z303" i="75"/>
  <c r="Y303" i="75"/>
  <c r="X303" i="75"/>
  <c r="W303" i="75"/>
  <c r="V303" i="75"/>
  <c r="U303" i="75"/>
  <c r="T303" i="75"/>
  <c r="S303" i="75"/>
  <c r="R303" i="75"/>
  <c r="Q303" i="75"/>
  <c r="P303" i="75"/>
  <c r="O303" i="75"/>
  <c r="N303" i="75"/>
  <c r="M303" i="75"/>
  <c r="L303" i="75"/>
  <c r="K303" i="75"/>
  <c r="J303" i="75"/>
  <c r="I303" i="75"/>
  <c r="H303" i="75"/>
  <c r="G303" i="75"/>
  <c r="F303" i="75"/>
  <c r="E303" i="75"/>
  <c r="D303" i="75"/>
  <c r="C303" i="75"/>
  <c r="B303" i="75"/>
  <c r="AG302" i="75"/>
  <c r="AF302" i="75"/>
  <c r="AE302" i="75"/>
  <c r="AD302" i="75"/>
  <c r="AC302" i="75"/>
  <c r="AB302" i="75"/>
  <c r="AA302" i="75"/>
  <c r="Z302" i="75"/>
  <c r="Y302" i="75"/>
  <c r="X302" i="75"/>
  <c r="W302" i="75"/>
  <c r="V302" i="75"/>
  <c r="U302" i="75"/>
  <c r="T302" i="75"/>
  <c r="S302" i="75"/>
  <c r="R302" i="75"/>
  <c r="Q302" i="75"/>
  <c r="P302" i="75"/>
  <c r="O302" i="75"/>
  <c r="N302" i="75"/>
  <c r="M302" i="75"/>
  <c r="L302" i="75"/>
  <c r="K302" i="75"/>
  <c r="J302" i="75"/>
  <c r="I302" i="75"/>
  <c r="H302" i="75"/>
  <c r="G302" i="75"/>
  <c r="F302" i="75"/>
  <c r="E302" i="75"/>
  <c r="D302" i="75"/>
  <c r="C302" i="75"/>
  <c r="B302" i="75"/>
  <c r="AJ300" i="75"/>
  <c r="AG300" i="75"/>
  <c r="AF300" i="75"/>
  <c r="AE300" i="75"/>
  <c r="AD300" i="75"/>
  <c r="AC300" i="75"/>
  <c r="AB300" i="75"/>
  <c r="AA300" i="75"/>
  <c r="Z300" i="75"/>
  <c r="Y300" i="75"/>
  <c r="X300" i="75"/>
  <c r="W300" i="75"/>
  <c r="V300" i="75"/>
  <c r="U300" i="75"/>
  <c r="T300" i="75"/>
  <c r="S300" i="75"/>
  <c r="R300" i="75"/>
  <c r="Q300" i="75"/>
  <c r="P300" i="75"/>
  <c r="O300" i="75"/>
  <c r="N300" i="75"/>
  <c r="M300" i="75"/>
  <c r="L300" i="75"/>
  <c r="K300" i="75"/>
  <c r="J300" i="75"/>
  <c r="I300" i="75"/>
  <c r="H300" i="75"/>
  <c r="G300" i="75"/>
  <c r="F300" i="75"/>
  <c r="E300" i="75"/>
  <c r="D300" i="75"/>
  <c r="C300" i="75"/>
  <c r="B300" i="75"/>
  <c r="AG299" i="75"/>
  <c r="AF299" i="75"/>
  <c r="AE299" i="75"/>
  <c r="AD299" i="75"/>
  <c r="AC299" i="75"/>
  <c r="AB299" i="75"/>
  <c r="AA299" i="75"/>
  <c r="Z299" i="75"/>
  <c r="Y299" i="75"/>
  <c r="X299" i="75"/>
  <c r="W299" i="75"/>
  <c r="V299" i="75"/>
  <c r="U299" i="75"/>
  <c r="T299" i="75"/>
  <c r="S299" i="75"/>
  <c r="R299" i="75"/>
  <c r="Q299" i="75"/>
  <c r="P299" i="75"/>
  <c r="O299" i="75"/>
  <c r="N299" i="75"/>
  <c r="M299" i="75"/>
  <c r="L299" i="75"/>
  <c r="K299" i="75"/>
  <c r="J299" i="75"/>
  <c r="I299" i="75"/>
  <c r="H299" i="75"/>
  <c r="G299" i="75"/>
  <c r="F299" i="75"/>
  <c r="E299" i="75"/>
  <c r="D299" i="75"/>
  <c r="C299" i="75"/>
  <c r="B299" i="75"/>
  <c r="AG298" i="75"/>
  <c r="AF298" i="75"/>
  <c r="AE298" i="75"/>
  <c r="AD298" i="75"/>
  <c r="AC298" i="75"/>
  <c r="AB298" i="75"/>
  <c r="AA298" i="75"/>
  <c r="Z298" i="75"/>
  <c r="Y298" i="75"/>
  <c r="X298" i="75"/>
  <c r="W298" i="75"/>
  <c r="V298" i="75"/>
  <c r="U298" i="75"/>
  <c r="T298" i="75"/>
  <c r="S298" i="75"/>
  <c r="R298" i="75"/>
  <c r="Q298" i="75"/>
  <c r="P298" i="75"/>
  <c r="O298" i="75"/>
  <c r="N298" i="75"/>
  <c r="M298" i="75"/>
  <c r="L298" i="75"/>
  <c r="K298" i="75"/>
  <c r="J298" i="75"/>
  <c r="I298" i="75"/>
  <c r="H298" i="75"/>
  <c r="G298" i="75"/>
  <c r="F298" i="75"/>
  <c r="E298" i="75"/>
  <c r="D298" i="75"/>
  <c r="C298" i="75"/>
  <c r="B298" i="75"/>
  <c r="AJ297" i="75"/>
  <c r="AI297" i="75"/>
  <c r="AH297" i="75"/>
  <c r="AJ296" i="75"/>
  <c r="AI296" i="75"/>
  <c r="AH296" i="75"/>
  <c r="AJ295" i="75"/>
  <c r="AI295" i="75"/>
  <c r="AH295" i="75"/>
  <c r="AJ294" i="75"/>
  <c r="AI294" i="75"/>
  <c r="AH294" i="75"/>
  <c r="AJ293" i="75"/>
  <c r="AI293" i="75"/>
  <c r="AH293" i="75"/>
  <c r="AJ292" i="75"/>
  <c r="AI292" i="75"/>
  <c r="AH292" i="75"/>
  <c r="AJ291" i="75"/>
  <c r="AI291" i="75"/>
  <c r="AH291" i="75"/>
  <c r="AJ290" i="75"/>
  <c r="AI290" i="75"/>
  <c r="AH290" i="75"/>
  <c r="AJ289" i="75"/>
  <c r="AI289" i="75"/>
  <c r="AH289" i="75"/>
  <c r="AJ288" i="75"/>
  <c r="AI288" i="75"/>
  <c r="AH288" i="75"/>
  <c r="AJ287" i="75"/>
  <c r="AI287" i="75"/>
  <c r="AH287" i="75"/>
  <c r="AJ286" i="75"/>
  <c r="AI286" i="75"/>
  <c r="AH286" i="75"/>
  <c r="AJ285" i="75"/>
  <c r="AI285" i="75"/>
  <c r="AH285" i="75"/>
  <c r="AJ284" i="75"/>
  <c r="AI284" i="75"/>
  <c r="AH284" i="75"/>
  <c r="AJ283" i="75"/>
  <c r="AI283" i="75"/>
  <c r="AH283" i="75"/>
  <c r="AJ282" i="75"/>
  <c r="AI282" i="75"/>
  <c r="AH282" i="75"/>
  <c r="AJ281" i="75"/>
  <c r="AI281" i="75"/>
  <c r="AH281" i="75"/>
  <c r="AJ280" i="75"/>
  <c r="AI280" i="75"/>
  <c r="AH280" i="75"/>
  <c r="AJ279" i="75"/>
  <c r="AI279" i="75"/>
  <c r="AH279" i="75"/>
  <c r="AJ278" i="75"/>
  <c r="AI278" i="75"/>
  <c r="AH278" i="75"/>
  <c r="AJ277" i="75"/>
  <c r="AI277" i="75"/>
  <c r="AH277" i="75"/>
  <c r="AJ276" i="75"/>
  <c r="AI276" i="75"/>
  <c r="AH276" i="75"/>
  <c r="AJ275" i="75"/>
  <c r="AI275" i="75"/>
  <c r="AH275" i="75"/>
  <c r="AJ274" i="75"/>
  <c r="AI274" i="75"/>
  <c r="AH274" i="75"/>
  <c r="AJ273" i="75"/>
  <c r="AI273" i="75"/>
  <c r="AH273" i="75"/>
  <c r="AJ272" i="75"/>
  <c r="AI272" i="75"/>
  <c r="AH272" i="75"/>
  <c r="AJ271" i="75"/>
  <c r="AI271" i="75"/>
  <c r="AH271" i="75"/>
  <c r="AJ270" i="75"/>
  <c r="AI270" i="75"/>
  <c r="AH270" i="75"/>
  <c r="AJ269" i="75"/>
  <c r="AI269" i="75"/>
  <c r="AH269" i="75"/>
  <c r="AJ268" i="75"/>
  <c r="AI268" i="75"/>
  <c r="AH268" i="75"/>
  <c r="AJ267" i="75"/>
  <c r="AI267" i="75"/>
  <c r="AH267" i="75"/>
  <c r="AJ266" i="75"/>
  <c r="AI266" i="75"/>
  <c r="AH266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G259" i="75"/>
  <c r="AF259" i="75"/>
  <c r="AE259" i="75"/>
  <c r="AD259" i="75"/>
  <c r="AC259" i="75"/>
  <c r="AB259" i="75"/>
  <c r="AA259" i="75"/>
  <c r="Z259" i="75"/>
  <c r="Y259" i="75"/>
  <c r="X259" i="75"/>
  <c r="W259" i="75"/>
  <c r="V259" i="75"/>
  <c r="U259" i="75"/>
  <c r="T259" i="75"/>
  <c r="S259" i="75"/>
  <c r="R259" i="75"/>
  <c r="Q259" i="75"/>
  <c r="P259" i="75"/>
  <c r="O259" i="75"/>
  <c r="N259" i="75"/>
  <c r="M259" i="75"/>
  <c r="L259" i="75"/>
  <c r="K259" i="75"/>
  <c r="J259" i="75"/>
  <c r="I259" i="75"/>
  <c r="H259" i="75"/>
  <c r="G259" i="75"/>
  <c r="F259" i="75"/>
  <c r="E259" i="75"/>
  <c r="D259" i="75"/>
  <c r="C259" i="75"/>
  <c r="B259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J254" i="75"/>
  <c r="AI254" i="75"/>
  <c r="AH254" i="75"/>
  <c r="AJ253" i="75"/>
  <c r="AI253" i="75"/>
  <c r="AH253" i="75"/>
  <c r="AJ252" i="75"/>
  <c r="AI252" i="75"/>
  <c r="AH252" i="75"/>
  <c r="AJ251" i="75"/>
  <c r="AI251" i="75"/>
  <c r="AH251" i="75"/>
  <c r="AJ250" i="75"/>
  <c r="AI250" i="75"/>
  <c r="AH250" i="75"/>
  <c r="AJ249" i="75"/>
  <c r="AI249" i="75"/>
  <c r="AH249" i="75"/>
  <c r="AJ248" i="75"/>
  <c r="AI248" i="75"/>
  <c r="AH248" i="75"/>
  <c r="AJ247" i="75"/>
  <c r="AI247" i="75"/>
  <c r="AH247" i="75"/>
  <c r="AJ246" i="75"/>
  <c r="AI246" i="75"/>
  <c r="AH246" i="75"/>
  <c r="AJ245" i="75"/>
  <c r="AI245" i="75"/>
  <c r="AH245" i="75"/>
  <c r="AJ244" i="75"/>
  <c r="AI244" i="75"/>
  <c r="AH244" i="75"/>
  <c r="AJ243" i="75"/>
  <c r="AI243" i="75"/>
  <c r="AH243" i="75"/>
  <c r="AJ242" i="75"/>
  <c r="AI242" i="75"/>
  <c r="AH242" i="75"/>
  <c r="AJ241" i="75"/>
  <c r="AI241" i="75"/>
  <c r="AH241" i="75"/>
  <c r="AJ240" i="75"/>
  <c r="AI240" i="75"/>
  <c r="AH240" i="75"/>
  <c r="AJ239" i="75"/>
  <c r="AI239" i="75"/>
  <c r="AH239" i="75"/>
  <c r="AJ238" i="75"/>
  <c r="AI238" i="75"/>
  <c r="AH238" i="75"/>
  <c r="AJ237" i="75"/>
  <c r="AI237" i="75"/>
  <c r="AH237" i="75"/>
  <c r="AJ236" i="75"/>
  <c r="AI236" i="75"/>
  <c r="AH236" i="75"/>
  <c r="AJ235" i="75"/>
  <c r="AI235" i="75"/>
  <c r="AH235" i="75"/>
  <c r="AJ234" i="75"/>
  <c r="AI234" i="75"/>
  <c r="AH234" i="75"/>
  <c r="AJ233" i="75"/>
  <c r="AI233" i="75"/>
  <c r="AH233" i="75"/>
  <c r="AJ232" i="75"/>
  <c r="AI232" i="75"/>
  <c r="AH232" i="75"/>
  <c r="AJ231" i="75"/>
  <c r="AI231" i="75"/>
  <c r="AH231" i="75"/>
  <c r="AJ230" i="75"/>
  <c r="AI230" i="75"/>
  <c r="AH230" i="75"/>
  <c r="AJ229" i="75"/>
  <c r="AI229" i="75"/>
  <c r="AH229" i="75"/>
  <c r="AJ228" i="75"/>
  <c r="AI228" i="75"/>
  <c r="AH228" i="75"/>
  <c r="AJ227" i="75"/>
  <c r="AI227" i="75"/>
  <c r="AH227" i="75"/>
  <c r="AJ226" i="75"/>
  <c r="AI226" i="75"/>
  <c r="AH226" i="75"/>
  <c r="AJ225" i="75"/>
  <c r="AI225" i="75"/>
  <c r="AH225" i="75"/>
  <c r="AJ224" i="75"/>
  <c r="AI224" i="75"/>
  <c r="AH224" i="75"/>
  <c r="AJ223" i="75"/>
  <c r="AI223" i="75"/>
  <c r="AH223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G218" i="75"/>
  <c r="AF218" i="75"/>
  <c r="AE218" i="75"/>
  <c r="AD218" i="75"/>
  <c r="AC218" i="75"/>
  <c r="AB218" i="75"/>
  <c r="AA218" i="75"/>
  <c r="Z218" i="75"/>
  <c r="Y218" i="75"/>
  <c r="X218" i="75"/>
  <c r="W218" i="75"/>
  <c r="V218" i="75"/>
  <c r="U218" i="75"/>
  <c r="T218" i="75"/>
  <c r="S218" i="75"/>
  <c r="R218" i="75"/>
  <c r="Q218" i="75"/>
  <c r="P218" i="75"/>
  <c r="O218" i="75"/>
  <c r="N218" i="75"/>
  <c r="M218" i="75"/>
  <c r="L218" i="75"/>
  <c r="K218" i="75"/>
  <c r="J218" i="75"/>
  <c r="I218" i="75"/>
  <c r="H218" i="75"/>
  <c r="G218" i="75"/>
  <c r="F218" i="75"/>
  <c r="E218" i="75"/>
  <c r="D218" i="75"/>
  <c r="C218" i="75"/>
  <c r="B218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J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J211" i="75"/>
  <c r="AI211" i="75"/>
  <c r="AH211" i="75"/>
  <c r="AJ210" i="75"/>
  <c r="AI210" i="75"/>
  <c r="AH210" i="75"/>
  <c r="AJ209" i="75"/>
  <c r="AI209" i="75"/>
  <c r="AH209" i="75"/>
  <c r="AJ208" i="75"/>
  <c r="AI208" i="75"/>
  <c r="AH208" i="75"/>
  <c r="AJ207" i="75"/>
  <c r="AI207" i="75"/>
  <c r="AH207" i="75"/>
  <c r="AJ206" i="75"/>
  <c r="AI206" i="75"/>
  <c r="AH206" i="75"/>
  <c r="AJ205" i="75"/>
  <c r="AI205" i="75"/>
  <c r="AH205" i="75"/>
  <c r="AJ204" i="75"/>
  <c r="AI204" i="75"/>
  <c r="AH204" i="75"/>
  <c r="AJ203" i="75"/>
  <c r="AI203" i="75"/>
  <c r="AH203" i="75"/>
  <c r="AJ202" i="75"/>
  <c r="AI202" i="75"/>
  <c r="AH202" i="75"/>
  <c r="AJ201" i="75"/>
  <c r="AI201" i="75"/>
  <c r="AH201" i="75"/>
  <c r="AJ200" i="75"/>
  <c r="AI200" i="75"/>
  <c r="AH200" i="75"/>
  <c r="AJ199" i="75"/>
  <c r="AI199" i="75"/>
  <c r="AH199" i="75"/>
  <c r="AJ198" i="75"/>
  <c r="AI198" i="75"/>
  <c r="AH198" i="75"/>
  <c r="AJ197" i="75"/>
  <c r="AI197" i="75"/>
  <c r="AH197" i="75"/>
  <c r="AJ196" i="75"/>
  <c r="AI196" i="75"/>
  <c r="AH196" i="75"/>
  <c r="AJ195" i="75"/>
  <c r="AI195" i="75"/>
  <c r="AH195" i="75"/>
  <c r="AJ194" i="75"/>
  <c r="AI194" i="75"/>
  <c r="AH194" i="75"/>
  <c r="AJ193" i="75"/>
  <c r="AI193" i="75"/>
  <c r="AH193" i="75"/>
  <c r="AJ192" i="75"/>
  <c r="AI192" i="75"/>
  <c r="AH192" i="75"/>
  <c r="AJ191" i="75"/>
  <c r="AI191" i="75"/>
  <c r="AH191" i="75"/>
  <c r="AJ190" i="75"/>
  <c r="AI190" i="75"/>
  <c r="AH190" i="75"/>
  <c r="AJ189" i="75"/>
  <c r="AI189" i="75"/>
  <c r="AH189" i="75"/>
  <c r="AJ188" i="75"/>
  <c r="AI188" i="75"/>
  <c r="AH188" i="75"/>
  <c r="AJ187" i="75"/>
  <c r="AI187" i="75"/>
  <c r="AH187" i="75"/>
  <c r="AJ186" i="75"/>
  <c r="AI186" i="75"/>
  <c r="AH186" i="75"/>
  <c r="AJ185" i="75"/>
  <c r="AI185" i="75"/>
  <c r="AH185" i="75"/>
  <c r="AJ184" i="75"/>
  <c r="AI184" i="75"/>
  <c r="AH184" i="75"/>
  <c r="AJ183" i="75"/>
  <c r="AI183" i="75"/>
  <c r="AH183" i="75"/>
  <c r="AJ182" i="75"/>
  <c r="AI182" i="75"/>
  <c r="AH182" i="75"/>
  <c r="AJ181" i="75"/>
  <c r="AI181" i="75"/>
  <c r="AH181" i="75"/>
  <c r="AJ180" i="75"/>
  <c r="AI180" i="75"/>
  <c r="AH180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J168" i="75"/>
  <c r="AI168" i="75"/>
  <c r="AH168" i="75"/>
  <c r="AJ167" i="75"/>
  <c r="AI167" i="75"/>
  <c r="AH167" i="75"/>
  <c r="AJ166" i="75"/>
  <c r="AI166" i="75"/>
  <c r="AH166" i="75"/>
  <c r="AJ165" i="75"/>
  <c r="AI165" i="75"/>
  <c r="AH165" i="75"/>
  <c r="AJ164" i="75"/>
  <c r="AI164" i="75"/>
  <c r="AH164" i="75"/>
  <c r="AJ163" i="75"/>
  <c r="AI163" i="75"/>
  <c r="AH163" i="75"/>
  <c r="AJ162" i="75"/>
  <c r="AI162" i="75"/>
  <c r="AH162" i="75"/>
  <c r="AJ161" i="75"/>
  <c r="AI161" i="75"/>
  <c r="AH161" i="75"/>
  <c r="AJ160" i="75"/>
  <c r="AI160" i="75"/>
  <c r="AH160" i="75"/>
  <c r="AJ159" i="75"/>
  <c r="AI159" i="75"/>
  <c r="AH159" i="75"/>
  <c r="AJ158" i="75"/>
  <c r="AI158" i="75"/>
  <c r="AH158" i="75"/>
  <c r="AJ157" i="75"/>
  <c r="AI157" i="75"/>
  <c r="AH157" i="75"/>
  <c r="AJ156" i="75"/>
  <c r="AI156" i="75"/>
  <c r="AH156" i="75"/>
  <c r="AJ155" i="75"/>
  <c r="AI155" i="75"/>
  <c r="AH155" i="75"/>
  <c r="AJ154" i="75"/>
  <c r="AI154" i="75"/>
  <c r="AH154" i="75"/>
  <c r="AJ153" i="75"/>
  <c r="AI153" i="75"/>
  <c r="AH153" i="75"/>
  <c r="AJ152" i="75"/>
  <c r="AI152" i="75"/>
  <c r="AH152" i="75"/>
  <c r="AJ151" i="75"/>
  <c r="AI151" i="75"/>
  <c r="AH151" i="75"/>
  <c r="AJ150" i="75"/>
  <c r="AI150" i="75"/>
  <c r="AH150" i="75"/>
  <c r="AJ149" i="75"/>
  <c r="AI149" i="75"/>
  <c r="AH149" i="75"/>
  <c r="AJ148" i="75"/>
  <c r="AI148" i="75"/>
  <c r="AH148" i="75"/>
  <c r="AJ147" i="75"/>
  <c r="AI147" i="75"/>
  <c r="AH147" i="75"/>
  <c r="AJ146" i="75"/>
  <c r="AI146" i="75"/>
  <c r="AH146" i="75"/>
  <c r="AJ145" i="75"/>
  <c r="AI145" i="75"/>
  <c r="AH145" i="75"/>
  <c r="AJ144" i="75"/>
  <c r="AI144" i="75"/>
  <c r="AH144" i="75"/>
  <c r="AJ143" i="75"/>
  <c r="AI143" i="75"/>
  <c r="AH143" i="75"/>
  <c r="AJ142" i="75"/>
  <c r="AI142" i="75"/>
  <c r="AH142" i="75"/>
  <c r="AJ141" i="75"/>
  <c r="AI141" i="75"/>
  <c r="AH141" i="75"/>
  <c r="AJ140" i="75"/>
  <c r="AI140" i="75"/>
  <c r="AH140" i="75"/>
  <c r="AJ139" i="75"/>
  <c r="AI139" i="75"/>
  <c r="AH139" i="75"/>
  <c r="AJ138" i="75"/>
  <c r="AI138" i="75"/>
  <c r="AH138" i="75"/>
  <c r="AJ137" i="75"/>
  <c r="AI137" i="75"/>
  <c r="AH137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J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J125" i="75"/>
  <c r="AI125" i="75"/>
  <c r="AH125" i="75"/>
  <c r="AJ124" i="75"/>
  <c r="AI124" i="75"/>
  <c r="AH124" i="75"/>
  <c r="AJ123" i="75"/>
  <c r="AI123" i="75"/>
  <c r="AH123" i="75"/>
  <c r="AJ122" i="75"/>
  <c r="AI122" i="75"/>
  <c r="AH122" i="75"/>
  <c r="AJ121" i="75"/>
  <c r="AI121" i="75"/>
  <c r="AH121" i="75"/>
  <c r="AJ120" i="75"/>
  <c r="AI120" i="75"/>
  <c r="AH120" i="75"/>
  <c r="AJ119" i="75"/>
  <c r="AI119" i="75"/>
  <c r="AH119" i="75"/>
  <c r="AJ118" i="75"/>
  <c r="AI118" i="75"/>
  <c r="AH118" i="75"/>
  <c r="AJ117" i="75"/>
  <c r="AI117" i="75"/>
  <c r="AH117" i="75"/>
  <c r="AJ116" i="75"/>
  <c r="AI116" i="75"/>
  <c r="AH116" i="75"/>
  <c r="AJ115" i="75"/>
  <c r="AI115" i="75"/>
  <c r="AH115" i="75"/>
  <c r="AJ114" i="75"/>
  <c r="AI114" i="75"/>
  <c r="AH114" i="75"/>
  <c r="AJ113" i="75"/>
  <c r="AI113" i="75"/>
  <c r="AH113" i="75"/>
  <c r="AJ112" i="75"/>
  <c r="AI112" i="75"/>
  <c r="AH112" i="75"/>
  <c r="AJ111" i="75"/>
  <c r="AI111" i="75"/>
  <c r="AH111" i="75"/>
  <c r="AJ110" i="75"/>
  <c r="AI110" i="75"/>
  <c r="AH110" i="75"/>
  <c r="AJ109" i="75"/>
  <c r="AI109" i="75"/>
  <c r="AH109" i="75"/>
  <c r="AJ108" i="75"/>
  <c r="AI108" i="75"/>
  <c r="AH108" i="75"/>
  <c r="AJ107" i="75"/>
  <c r="AI107" i="75"/>
  <c r="AH107" i="75"/>
  <c r="AJ106" i="75"/>
  <c r="AI106" i="75"/>
  <c r="AH106" i="75"/>
  <c r="AJ105" i="75"/>
  <c r="AI105" i="75"/>
  <c r="AH105" i="75"/>
  <c r="AJ104" i="75"/>
  <c r="AI104" i="75"/>
  <c r="AH104" i="75"/>
  <c r="AJ103" i="75"/>
  <c r="AI103" i="75"/>
  <c r="AH103" i="75"/>
  <c r="AJ102" i="75"/>
  <c r="AI102" i="75"/>
  <c r="AH102" i="75"/>
  <c r="AJ101" i="75"/>
  <c r="AI101" i="75"/>
  <c r="AH101" i="75"/>
  <c r="AJ100" i="75"/>
  <c r="AI100" i="75"/>
  <c r="AH100" i="75"/>
  <c r="AJ99" i="75"/>
  <c r="AI99" i="75"/>
  <c r="AH99" i="75"/>
  <c r="AJ98" i="75"/>
  <c r="AI98" i="75"/>
  <c r="AH98" i="75"/>
  <c r="AJ97" i="75"/>
  <c r="AI97" i="75"/>
  <c r="AH97" i="75"/>
  <c r="AJ96" i="75"/>
  <c r="AI96" i="75"/>
  <c r="AH96" i="75"/>
  <c r="AJ95" i="75"/>
  <c r="AI95" i="75"/>
  <c r="AH95" i="75"/>
  <c r="AJ94" i="75"/>
  <c r="AI94" i="75"/>
  <c r="AH94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J90" i="75" s="1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I89" i="75" s="1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J82" i="75"/>
  <c r="AI82" i="75"/>
  <c r="AH82" i="75"/>
  <c r="AJ81" i="75"/>
  <c r="AI81" i="75"/>
  <c r="AH81" i="75"/>
  <c r="AJ80" i="75"/>
  <c r="AI80" i="75"/>
  <c r="AH80" i="75"/>
  <c r="AJ79" i="75"/>
  <c r="AI79" i="75"/>
  <c r="AH79" i="75"/>
  <c r="AJ78" i="75"/>
  <c r="AI78" i="75"/>
  <c r="AH78" i="75"/>
  <c r="AJ77" i="75"/>
  <c r="AI77" i="75"/>
  <c r="AH77" i="75"/>
  <c r="AJ76" i="75"/>
  <c r="AI76" i="75"/>
  <c r="AH76" i="75"/>
  <c r="AJ75" i="75"/>
  <c r="AI75" i="75"/>
  <c r="AH75" i="75"/>
  <c r="AJ74" i="75"/>
  <c r="AI74" i="75"/>
  <c r="AH74" i="75"/>
  <c r="AJ73" i="75"/>
  <c r="AI73" i="75"/>
  <c r="AH73" i="75"/>
  <c r="AJ72" i="75"/>
  <c r="AI72" i="75"/>
  <c r="AH72" i="75"/>
  <c r="AJ71" i="75"/>
  <c r="AI71" i="75"/>
  <c r="AH71" i="75"/>
  <c r="AJ70" i="75"/>
  <c r="AI70" i="75"/>
  <c r="AH70" i="75"/>
  <c r="AJ69" i="75"/>
  <c r="AI69" i="75"/>
  <c r="AH69" i="75"/>
  <c r="AJ68" i="75"/>
  <c r="AI68" i="75"/>
  <c r="AH68" i="75"/>
  <c r="AJ67" i="75"/>
  <c r="AI67" i="75"/>
  <c r="AH67" i="75"/>
  <c r="AJ66" i="75"/>
  <c r="AI66" i="75"/>
  <c r="AH66" i="75"/>
  <c r="AJ65" i="75"/>
  <c r="AI65" i="75"/>
  <c r="AH65" i="75"/>
  <c r="AJ64" i="75"/>
  <c r="AI64" i="75"/>
  <c r="AH64" i="75"/>
  <c r="AJ63" i="75"/>
  <c r="AI63" i="75"/>
  <c r="AH63" i="75"/>
  <c r="AJ62" i="75"/>
  <c r="AI62" i="75"/>
  <c r="AH62" i="75"/>
  <c r="AJ61" i="75"/>
  <c r="AI61" i="75"/>
  <c r="AH61" i="75"/>
  <c r="AJ60" i="75"/>
  <c r="AI60" i="75"/>
  <c r="AH60" i="75"/>
  <c r="AJ59" i="75"/>
  <c r="AI59" i="75"/>
  <c r="AH59" i="75"/>
  <c r="AJ58" i="75"/>
  <c r="AI58" i="75"/>
  <c r="AH58" i="75"/>
  <c r="AJ57" i="75"/>
  <c r="AI57" i="75"/>
  <c r="AH57" i="75"/>
  <c r="AJ56" i="75"/>
  <c r="AI56" i="75"/>
  <c r="AH56" i="75"/>
  <c r="AJ55" i="75"/>
  <c r="AI55" i="75"/>
  <c r="AH55" i="75"/>
  <c r="AJ54" i="75"/>
  <c r="AI54" i="75"/>
  <c r="AH54" i="75"/>
  <c r="AJ53" i="75"/>
  <c r="AI53" i="75"/>
  <c r="AH53" i="75"/>
  <c r="AJ52" i="75"/>
  <c r="AI52" i="75"/>
  <c r="AH52" i="75"/>
  <c r="AJ51" i="75"/>
  <c r="AI51" i="75"/>
  <c r="AH51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J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G44" i="75"/>
  <c r="AF44" i="75"/>
  <c r="AE44" i="75"/>
  <c r="AD44" i="75"/>
  <c r="AC44" i="75"/>
  <c r="AB44" i="75"/>
  <c r="AA44" i="75"/>
  <c r="Z44" i="75"/>
  <c r="Y44" i="75"/>
  <c r="X44" i="75"/>
  <c r="W44" i="75"/>
  <c r="V44" i="75"/>
  <c r="U44" i="75"/>
  <c r="T44" i="75"/>
  <c r="S44" i="75"/>
  <c r="R44" i="75"/>
  <c r="Q44" i="75"/>
  <c r="P44" i="75"/>
  <c r="O44" i="75"/>
  <c r="N44" i="75"/>
  <c r="M44" i="75"/>
  <c r="L44" i="75"/>
  <c r="K44" i="75"/>
  <c r="J44" i="75"/>
  <c r="I44" i="75"/>
  <c r="H44" i="75"/>
  <c r="G44" i="75"/>
  <c r="F44" i="75"/>
  <c r="E44" i="75"/>
  <c r="D44" i="75"/>
  <c r="C44" i="75"/>
  <c r="B44" i="75"/>
  <c r="AJ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J39" i="75"/>
  <c r="AI39" i="75"/>
  <c r="AH39" i="75"/>
  <c r="AJ38" i="75"/>
  <c r="AI38" i="75"/>
  <c r="AH38" i="75"/>
  <c r="AJ37" i="75"/>
  <c r="AI37" i="75"/>
  <c r="AH37" i="75"/>
  <c r="AJ36" i="75"/>
  <c r="AI36" i="75"/>
  <c r="AH36" i="75"/>
  <c r="AJ35" i="75"/>
  <c r="AI35" i="75"/>
  <c r="AH35" i="75"/>
  <c r="AJ34" i="75"/>
  <c r="AI34" i="75"/>
  <c r="AH34" i="75"/>
  <c r="AJ33" i="75"/>
  <c r="AI33" i="75"/>
  <c r="AH33" i="75"/>
  <c r="AJ32" i="75"/>
  <c r="AI32" i="75"/>
  <c r="AH32" i="75"/>
  <c r="AJ31" i="75"/>
  <c r="AI31" i="75"/>
  <c r="AH31" i="75"/>
  <c r="AJ30" i="75"/>
  <c r="AI30" i="75"/>
  <c r="AH30" i="75"/>
  <c r="AJ29" i="75"/>
  <c r="AI29" i="75"/>
  <c r="AH29" i="75"/>
  <c r="AJ28" i="75"/>
  <c r="AI28" i="75"/>
  <c r="AH28" i="75"/>
  <c r="AJ27" i="75"/>
  <c r="AI27" i="75"/>
  <c r="AH27" i="75"/>
  <c r="AJ26" i="75"/>
  <c r="AI26" i="75"/>
  <c r="AH26" i="75"/>
  <c r="AJ25" i="75"/>
  <c r="AI25" i="75"/>
  <c r="AH25" i="75"/>
  <c r="AJ24" i="75"/>
  <c r="AI24" i="75"/>
  <c r="AH24" i="75"/>
  <c r="AJ23" i="75"/>
  <c r="AI23" i="75"/>
  <c r="AH23" i="75"/>
  <c r="AJ22" i="75"/>
  <c r="AI22" i="75"/>
  <c r="AH22" i="75"/>
  <c r="AJ21" i="75"/>
  <c r="AI21" i="75"/>
  <c r="AH21" i="75"/>
  <c r="AJ20" i="75"/>
  <c r="AI20" i="75"/>
  <c r="AH20" i="75"/>
  <c r="AJ19" i="75"/>
  <c r="AI19" i="75"/>
  <c r="AH19" i="75"/>
  <c r="AJ18" i="75"/>
  <c r="AI18" i="75"/>
  <c r="AH18" i="75"/>
  <c r="AJ17" i="75"/>
  <c r="AI17" i="75"/>
  <c r="AH17" i="75"/>
  <c r="AJ16" i="75"/>
  <c r="AI16" i="75"/>
  <c r="AH16" i="75"/>
  <c r="AJ15" i="75"/>
  <c r="AI15" i="75"/>
  <c r="AH15" i="75"/>
  <c r="AJ14" i="75"/>
  <c r="AI14" i="75"/>
  <c r="AH14" i="75"/>
  <c r="AJ13" i="75"/>
  <c r="AI13" i="75"/>
  <c r="AH13" i="75"/>
  <c r="AJ12" i="75"/>
  <c r="AI12" i="75"/>
  <c r="AH12" i="75"/>
  <c r="AJ11" i="75"/>
  <c r="AI11" i="75"/>
  <c r="AH11" i="75"/>
  <c r="AJ10" i="75"/>
  <c r="AI10" i="75"/>
  <c r="AH10" i="75"/>
  <c r="AJ9" i="75"/>
  <c r="AI9" i="75"/>
  <c r="AH9" i="75"/>
  <c r="AJ8" i="75"/>
  <c r="AI8" i="75"/>
  <c r="AH8" i="75"/>
  <c r="AG348" i="74"/>
  <c r="AF348" i="74"/>
  <c r="AE348" i="74"/>
  <c r="AD348" i="74"/>
  <c r="AC348" i="74"/>
  <c r="AB348" i="74"/>
  <c r="AA348" i="74"/>
  <c r="Z348" i="74"/>
  <c r="Y348" i="74"/>
  <c r="X348" i="74"/>
  <c r="W348" i="74"/>
  <c r="V348" i="74"/>
  <c r="U348" i="74"/>
  <c r="T348" i="74"/>
  <c r="S348" i="74"/>
  <c r="R348" i="74"/>
  <c r="Q348" i="74"/>
  <c r="P348" i="74"/>
  <c r="O348" i="74"/>
  <c r="N348" i="74"/>
  <c r="M348" i="74"/>
  <c r="L348" i="74"/>
  <c r="K348" i="74"/>
  <c r="J348" i="74"/>
  <c r="I348" i="74"/>
  <c r="H348" i="74"/>
  <c r="G348" i="74"/>
  <c r="F348" i="74"/>
  <c r="E348" i="74"/>
  <c r="D348" i="74"/>
  <c r="AJ348" i="74" s="1"/>
  <c r="C348" i="74"/>
  <c r="B348" i="74"/>
  <c r="AG347" i="74"/>
  <c r="AF347" i="74"/>
  <c r="AE347" i="74"/>
  <c r="AD347" i="74"/>
  <c r="AC347" i="74"/>
  <c r="AB347" i="74"/>
  <c r="AA347" i="74"/>
  <c r="Z347" i="74"/>
  <c r="Y347" i="74"/>
  <c r="X347" i="74"/>
  <c r="W347" i="74"/>
  <c r="V347" i="74"/>
  <c r="U347" i="74"/>
  <c r="T347" i="74"/>
  <c r="S347" i="74"/>
  <c r="R347" i="74"/>
  <c r="Q347" i="74"/>
  <c r="P347" i="74"/>
  <c r="O347" i="74"/>
  <c r="N347" i="74"/>
  <c r="M347" i="74"/>
  <c r="L347" i="74"/>
  <c r="K347" i="74"/>
  <c r="J347" i="74"/>
  <c r="I347" i="74"/>
  <c r="H347" i="74"/>
  <c r="G347" i="74"/>
  <c r="F347" i="74"/>
  <c r="E347" i="74"/>
  <c r="D347" i="74"/>
  <c r="C347" i="74"/>
  <c r="B347" i="74"/>
  <c r="AG346" i="74"/>
  <c r="AF346" i="74"/>
  <c r="AE346" i="74"/>
  <c r="AD346" i="74"/>
  <c r="AC346" i="74"/>
  <c r="AB346" i="74"/>
  <c r="AA346" i="74"/>
  <c r="Z346" i="74"/>
  <c r="Y346" i="74"/>
  <c r="X346" i="74"/>
  <c r="W346" i="74"/>
  <c r="V346" i="74"/>
  <c r="U346" i="74"/>
  <c r="T346" i="74"/>
  <c r="S346" i="74"/>
  <c r="R346" i="74"/>
  <c r="Q346" i="74"/>
  <c r="P346" i="74"/>
  <c r="O346" i="74"/>
  <c r="N346" i="74"/>
  <c r="M346" i="74"/>
  <c r="L346" i="74"/>
  <c r="K346" i="74"/>
  <c r="J346" i="74"/>
  <c r="I346" i="74"/>
  <c r="H346" i="74"/>
  <c r="G346" i="74"/>
  <c r="F346" i="74"/>
  <c r="E346" i="74"/>
  <c r="D346" i="74"/>
  <c r="C346" i="74"/>
  <c r="B346" i="74"/>
  <c r="AJ346" i="74" s="1"/>
  <c r="AG345" i="74"/>
  <c r="AF345" i="74"/>
  <c r="AE345" i="74"/>
  <c r="AD345" i="74"/>
  <c r="AC345" i="74"/>
  <c r="AB345" i="74"/>
  <c r="AA345" i="74"/>
  <c r="Z345" i="74"/>
  <c r="Y345" i="74"/>
  <c r="X345" i="74"/>
  <c r="W345" i="74"/>
  <c r="V345" i="74"/>
  <c r="U345" i="74"/>
  <c r="T345" i="74"/>
  <c r="S345" i="74"/>
  <c r="R345" i="74"/>
  <c r="Q345" i="74"/>
  <c r="P345" i="74"/>
  <c r="O345" i="74"/>
  <c r="N345" i="74"/>
  <c r="M345" i="74"/>
  <c r="L345" i="74"/>
  <c r="K345" i="74"/>
  <c r="J345" i="74"/>
  <c r="I345" i="74"/>
  <c r="H345" i="74"/>
  <c r="G345" i="74"/>
  <c r="F345" i="74"/>
  <c r="E345" i="74"/>
  <c r="D345" i="74"/>
  <c r="C345" i="74"/>
  <c r="B345" i="74"/>
  <c r="AG343" i="74"/>
  <c r="AF343" i="74"/>
  <c r="AE343" i="74"/>
  <c r="AD343" i="74"/>
  <c r="AC343" i="74"/>
  <c r="AB343" i="74"/>
  <c r="AA343" i="74"/>
  <c r="Z343" i="74"/>
  <c r="Y343" i="74"/>
  <c r="X343" i="74"/>
  <c r="W343" i="74"/>
  <c r="V343" i="74"/>
  <c r="U343" i="74"/>
  <c r="T343" i="74"/>
  <c r="S343" i="74"/>
  <c r="R343" i="74"/>
  <c r="Q343" i="74"/>
  <c r="P343" i="74"/>
  <c r="O343" i="74"/>
  <c r="N343" i="74"/>
  <c r="M343" i="74"/>
  <c r="L343" i="74"/>
  <c r="K343" i="74"/>
  <c r="J343" i="74"/>
  <c r="I343" i="74"/>
  <c r="H343" i="74"/>
  <c r="G343" i="74"/>
  <c r="F343" i="74"/>
  <c r="E343" i="74"/>
  <c r="D343" i="74"/>
  <c r="C343" i="74"/>
  <c r="B343" i="74"/>
  <c r="AG342" i="74"/>
  <c r="AF342" i="74"/>
  <c r="AE342" i="74"/>
  <c r="AD342" i="74"/>
  <c r="AC342" i="74"/>
  <c r="AB342" i="74"/>
  <c r="AA342" i="74"/>
  <c r="Z342" i="74"/>
  <c r="Y342" i="74"/>
  <c r="X342" i="74"/>
  <c r="W342" i="74"/>
  <c r="V342" i="74"/>
  <c r="U342" i="74"/>
  <c r="T342" i="74"/>
  <c r="S342" i="74"/>
  <c r="R342" i="74"/>
  <c r="Q342" i="74"/>
  <c r="P342" i="74"/>
  <c r="O342" i="74"/>
  <c r="N342" i="74"/>
  <c r="M342" i="74"/>
  <c r="L342" i="74"/>
  <c r="K342" i="74"/>
  <c r="J342" i="74"/>
  <c r="I342" i="74"/>
  <c r="H342" i="74"/>
  <c r="G342" i="74"/>
  <c r="F342" i="74"/>
  <c r="E342" i="74"/>
  <c r="D342" i="74"/>
  <c r="C342" i="74"/>
  <c r="B342" i="74"/>
  <c r="AG341" i="74"/>
  <c r="AF341" i="74"/>
  <c r="AE341" i="74"/>
  <c r="AD341" i="74"/>
  <c r="AC341" i="74"/>
  <c r="AB341" i="74"/>
  <c r="AA341" i="74"/>
  <c r="Z341" i="74"/>
  <c r="Y341" i="74"/>
  <c r="X341" i="74"/>
  <c r="W341" i="74"/>
  <c r="V341" i="74"/>
  <c r="U341" i="74"/>
  <c r="T341" i="74"/>
  <c r="S341" i="74"/>
  <c r="R341" i="74"/>
  <c r="Q341" i="74"/>
  <c r="P341" i="74"/>
  <c r="O341" i="74"/>
  <c r="N341" i="74"/>
  <c r="M341" i="74"/>
  <c r="L341" i="74"/>
  <c r="K341" i="74"/>
  <c r="J341" i="74"/>
  <c r="I341" i="74"/>
  <c r="H341" i="74"/>
  <c r="G341" i="74"/>
  <c r="F341" i="74"/>
  <c r="E341" i="74"/>
  <c r="D341" i="74"/>
  <c r="C341" i="74"/>
  <c r="B341" i="74"/>
  <c r="AJ340" i="74"/>
  <c r="AI340" i="74"/>
  <c r="AH340" i="74"/>
  <c r="AJ339" i="74"/>
  <c r="AI339" i="74"/>
  <c r="AH339" i="74"/>
  <c r="AJ338" i="74"/>
  <c r="AI338" i="74"/>
  <c r="AH338" i="74"/>
  <c r="AJ337" i="74"/>
  <c r="AI337" i="74"/>
  <c r="AH337" i="74"/>
  <c r="AJ336" i="74"/>
  <c r="AI336" i="74"/>
  <c r="AH336" i="74"/>
  <c r="AJ335" i="74"/>
  <c r="AI335" i="74"/>
  <c r="AH335" i="74"/>
  <c r="AJ334" i="74"/>
  <c r="AI334" i="74"/>
  <c r="AH334" i="74"/>
  <c r="AJ333" i="74"/>
  <c r="AI333" i="74"/>
  <c r="AH333" i="74"/>
  <c r="AJ332" i="74"/>
  <c r="AI332" i="74"/>
  <c r="AH332" i="74"/>
  <c r="AJ331" i="74"/>
  <c r="AI331" i="74"/>
  <c r="AH331" i="74"/>
  <c r="AJ330" i="74"/>
  <c r="AI330" i="74"/>
  <c r="AH330" i="74"/>
  <c r="AJ329" i="74"/>
  <c r="AI329" i="74"/>
  <c r="AH329" i="74"/>
  <c r="AJ328" i="74"/>
  <c r="AI328" i="74"/>
  <c r="AH328" i="74"/>
  <c r="AJ327" i="74"/>
  <c r="AI327" i="74"/>
  <c r="AH327" i="74"/>
  <c r="AJ326" i="74"/>
  <c r="AI326" i="74"/>
  <c r="AH326" i="74"/>
  <c r="AJ325" i="74"/>
  <c r="AI325" i="74"/>
  <c r="AH325" i="74"/>
  <c r="AJ324" i="74"/>
  <c r="AI324" i="74"/>
  <c r="AH324" i="74"/>
  <c r="AJ323" i="74"/>
  <c r="AI323" i="74"/>
  <c r="AH323" i="74"/>
  <c r="AJ322" i="74"/>
  <c r="AI322" i="74"/>
  <c r="AH322" i="74"/>
  <c r="AJ321" i="74"/>
  <c r="AI321" i="74"/>
  <c r="AH321" i="74"/>
  <c r="AJ320" i="74"/>
  <c r="AI320" i="74"/>
  <c r="AH320" i="74"/>
  <c r="AJ319" i="74"/>
  <c r="AI319" i="74"/>
  <c r="AH319" i="74"/>
  <c r="AJ318" i="74"/>
  <c r="AI318" i="74"/>
  <c r="AH318" i="74"/>
  <c r="AJ317" i="74"/>
  <c r="AI317" i="74"/>
  <c r="AH317" i="74"/>
  <c r="AJ316" i="74"/>
  <c r="AI316" i="74"/>
  <c r="AH316" i="74"/>
  <c r="AJ315" i="74"/>
  <c r="AI315" i="74"/>
  <c r="AH315" i="74"/>
  <c r="AJ314" i="74"/>
  <c r="AI314" i="74"/>
  <c r="AH314" i="74"/>
  <c r="AJ313" i="74"/>
  <c r="AI313" i="74"/>
  <c r="AH313" i="74"/>
  <c r="AJ312" i="74"/>
  <c r="AI312" i="74"/>
  <c r="AH312" i="74"/>
  <c r="AJ311" i="74"/>
  <c r="AI311" i="74"/>
  <c r="AH311" i="74"/>
  <c r="AJ310" i="74"/>
  <c r="AI310" i="74"/>
  <c r="AH310" i="74"/>
  <c r="AJ309" i="74"/>
  <c r="AI309" i="74"/>
  <c r="AH309" i="74"/>
  <c r="AG305" i="74"/>
  <c r="AF305" i="74"/>
  <c r="AE305" i="74"/>
  <c r="AD305" i="74"/>
  <c r="AC305" i="74"/>
  <c r="AB305" i="74"/>
  <c r="AA305" i="74"/>
  <c r="Z305" i="74"/>
  <c r="Y305" i="74"/>
  <c r="X305" i="74"/>
  <c r="W305" i="74"/>
  <c r="V305" i="74"/>
  <c r="U305" i="74"/>
  <c r="T305" i="74"/>
  <c r="S305" i="74"/>
  <c r="R305" i="74"/>
  <c r="Q305" i="74"/>
  <c r="P305" i="74"/>
  <c r="O305" i="74"/>
  <c r="N305" i="74"/>
  <c r="M305" i="74"/>
  <c r="L305" i="74"/>
  <c r="K305" i="74"/>
  <c r="J305" i="74"/>
  <c r="I305" i="74"/>
  <c r="H305" i="74"/>
  <c r="G305" i="74"/>
  <c r="F305" i="74"/>
  <c r="E305" i="74"/>
  <c r="D305" i="74"/>
  <c r="C305" i="74"/>
  <c r="B305" i="74"/>
  <c r="AH305" i="74" s="1"/>
  <c r="AG304" i="74"/>
  <c r="AF304" i="74"/>
  <c r="AE304" i="74"/>
  <c r="AD304" i="74"/>
  <c r="AC304" i="74"/>
  <c r="AB304" i="74"/>
  <c r="AA304" i="74"/>
  <c r="Z304" i="74"/>
  <c r="Y304" i="74"/>
  <c r="X304" i="74"/>
  <c r="W304" i="74"/>
  <c r="V304" i="74"/>
  <c r="U304" i="74"/>
  <c r="T304" i="74"/>
  <c r="S304" i="74"/>
  <c r="R304" i="74"/>
  <c r="Q304" i="74"/>
  <c r="P304" i="74"/>
  <c r="O304" i="74"/>
  <c r="N304" i="74"/>
  <c r="M304" i="74"/>
  <c r="L304" i="74"/>
  <c r="K304" i="74"/>
  <c r="J304" i="74"/>
  <c r="I304" i="74"/>
  <c r="H304" i="74"/>
  <c r="G304" i="74"/>
  <c r="F304" i="74"/>
  <c r="E304" i="74"/>
  <c r="D304" i="74"/>
  <c r="C304" i="74"/>
  <c r="B304" i="74"/>
  <c r="AH304" i="74" s="1"/>
  <c r="AG303" i="74"/>
  <c r="AF303" i="74"/>
  <c r="AE303" i="74"/>
  <c r="AD303" i="74"/>
  <c r="AC303" i="74"/>
  <c r="AB303" i="74"/>
  <c r="AA303" i="74"/>
  <c r="Z303" i="74"/>
  <c r="Y303" i="74"/>
  <c r="X303" i="74"/>
  <c r="W303" i="74"/>
  <c r="V303" i="74"/>
  <c r="U303" i="74"/>
  <c r="T303" i="74"/>
  <c r="S303" i="74"/>
  <c r="R303" i="74"/>
  <c r="Q303" i="74"/>
  <c r="P303" i="74"/>
  <c r="O303" i="74"/>
  <c r="N303" i="74"/>
  <c r="M303" i="74"/>
  <c r="L303" i="74"/>
  <c r="K303" i="74"/>
  <c r="J303" i="74"/>
  <c r="I303" i="74"/>
  <c r="H303" i="74"/>
  <c r="G303" i="74"/>
  <c r="F303" i="74"/>
  <c r="E303" i="74"/>
  <c r="D303" i="74"/>
  <c r="C303" i="74"/>
  <c r="B303" i="74"/>
  <c r="AJ303" i="74" s="1"/>
  <c r="AG302" i="74"/>
  <c r="AF302" i="74"/>
  <c r="AE302" i="74"/>
  <c r="AD302" i="74"/>
  <c r="AC302" i="74"/>
  <c r="AB302" i="74"/>
  <c r="AA302" i="74"/>
  <c r="Z302" i="74"/>
  <c r="Y302" i="74"/>
  <c r="X302" i="74"/>
  <c r="W302" i="74"/>
  <c r="V302" i="74"/>
  <c r="U302" i="74"/>
  <c r="T302" i="74"/>
  <c r="S302" i="74"/>
  <c r="R302" i="74"/>
  <c r="Q302" i="74"/>
  <c r="P302" i="74"/>
  <c r="O302" i="74"/>
  <c r="N302" i="74"/>
  <c r="M302" i="74"/>
  <c r="L302" i="74"/>
  <c r="K302" i="74"/>
  <c r="J302" i="74"/>
  <c r="I302" i="74"/>
  <c r="H302" i="74"/>
  <c r="G302" i="74"/>
  <c r="F302" i="74"/>
  <c r="E302" i="74"/>
  <c r="D302" i="74"/>
  <c r="C302" i="74"/>
  <c r="B302" i="74"/>
  <c r="AI302" i="74" s="1"/>
  <c r="AJ300" i="74"/>
  <c r="AG300" i="74"/>
  <c r="AF300" i="74"/>
  <c r="AE300" i="74"/>
  <c r="AD300" i="74"/>
  <c r="AC300" i="74"/>
  <c r="AB300" i="74"/>
  <c r="AA300" i="74"/>
  <c r="Z300" i="74"/>
  <c r="Y300" i="74"/>
  <c r="X300" i="74"/>
  <c r="W300" i="74"/>
  <c r="V300" i="74"/>
  <c r="U300" i="74"/>
  <c r="T300" i="74"/>
  <c r="S300" i="74"/>
  <c r="R300" i="74"/>
  <c r="Q300" i="74"/>
  <c r="P300" i="74"/>
  <c r="O300" i="74"/>
  <c r="N300" i="74"/>
  <c r="M300" i="74"/>
  <c r="L300" i="74"/>
  <c r="K300" i="74"/>
  <c r="J300" i="74"/>
  <c r="I300" i="74"/>
  <c r="H300" i="74"/>
  <c r="G300" i="74"/>
  <c r="F300" i="74"/>
  <c r="E300" i="74"/>
  <c r="D300" i="74"/>
  <c r="C300" i="74"/>
  <c r="B300" i="74"/>
  <c r="AG299" i="74"/>
  <c r="AF299" i="74"/>
  <c r="AE299" i="74"/>
  <c r="AD299" i="74"/>
  <c r="AC299" i="74"/>
  <c r="AB299" i="74"/>
  <c r="AA299" i="74"/>
  <c r="Z299" i="74"/>
  <c r="Y299" i="74"/>
  <c r="X299" i="74"/>
  <c r="W299" i="74"/>
  <c r="V299" i="74"/>
  <c r="U299" i="74"/>
  <c r="T299" i="74"/>
  <c r="S299" i="74"/>
  <c r="R299" i="74"/>
  <c r="Q299" i="74"/>
  <c r="P299" i="74"/>
  <c r="O299" i="74"/>
  <c r="N299" i="74"/>
  <c r="M299" i="74"/>
  <c r="L299" i="74"/>
  <c r="K299" i="74"/>
  <c r="J299" i="74"/>
  <c r="I299" i="74"/>
  <c r="H299" i="74"/>
  <c r="G299" i="74"/>
  <c r="F299" i="74"/>
  <c r="E299" i="74"/>
  <c r="D299" i="74"/>
  <c r="C299" i="74"/>
  <c r="B299" i="74"/>
  <c r="AG298" i="74"/>
  <c r="AF298" i="74"/>
  <c r="AE298" i="74"/>
  <c r="AD298" i="74"/>
  <c r="AC298" i="74"/>
  <c r="AB298" i="74"/>
  <c r="AA298" i="74"/>
  <c r="Z298" i="74"/>
  <c r="Y298" i="74"/>
  <c r="X298" i="74"/>
  <c r="W298" i="74"/>
  <c r="V298" i="74"/>
  <c r="U298" i="74"/>
  <c r="T298" i="74"/>
  <c r="S298" i="74"/>
  <c r="R298" i="74"/>
  <c r="Q298" i="74"/>
  <c r="P298" i="74"/>
  <c r="O298" i="74"/>
  <c r="N298" i="74"/>
  <c r="M298" i="74"/>
  <c r="L298" i="74"/>
  <c r="K298" i="74"/>
  <c r="J298" i="74"/>
  <c r="I298" i="74"/>
  <c r="H298" i="74"/>
  <c r="G298" i="74"/>
  <c r="F298" i="74"/>
  <c r="E298" i="74"/>
  <c r="D298" i="74"/>
  <c r="C298" i="74"/>
  <c r="B298" i="74"/>
  <c r="AJ297" i="74"/>
  <c r="AI297" i="74"/>
  <c r="AH297" i="74"/>
  <c r="AJ296" i="74"/>
  <c r="AI296" i="74"/>
  <c r="AH296" i="74"/>
  <c r="AJ295" i="74"/>
  <c r="AI295" i="74"/>
  <c r="AH295" i="74"/>
  <c r="AJ294" i="74"/>
  <c r="AI294" i="74"/>
  <c r="AH294" i="74"/>
  <c r="AJ293" i="74"/>
  <c r="AI293" i="74"/>
  <c r="AH293" i="74"/>
  <c r="AJ292" i="74"/>
  <c r="AI292" i="74"/>
  <c r="AH292" i="74"/>
  <c r="AJ291" i="74"/>
  <c r="AI291" i="74"/>
  <c r="AH291" i="74"/>
  <c r="AJ290" i="74"/>
  <c r="AI290" i="74"/>
  <c r="AH290" i="74"/>
  <c r="AJ289" i="74"/>
  <c r="AI289" i="74"/>
  <c r="AH289" i="74"/>
  <c r="AJ288" i="74"/>
  <c r="AI288" i="74"/>
  <c r="AH288" i="74"/>
  <c r="AJ287" i="74"/>
  <c r="AI287" i="74"/>
  <c r="AH287" i="74"/>
  <c r="AJ286" i="74"/>
  <c r="AI286" i="74"/>
  <c r="AH286" i="74"/>
  <c r="AJ285" i="74"/>
  <c r="AI285" i="74"/>
  <c r="AH285" i="74"/>
  <c r="AJ284" i="74"/>
  <c r="AI284" i="74"/>
  <c r="AH284" i="74"/>
  <c r="AJ283" i="74"/>
  <c r="AI283" i="74"/>
  <c r="AH283" i="74"/>
  <c r="AJ282" i="74"/>
  <c r="AI282" i="74"/>
  <c r="AH282" i="74"/>
  <c r="AJ281" i="74"/>
  <c r="AI281" i="74"/>
  <c r="AH281" i="74"/>
  <c r="AJ280" i="74"/>
  <c r="AI280" i="74"/>
  <c r="AH280" i="74"/>
  <c r="AJ279" i="74"/>
  <c r="AI279" i="74"/>
  <c r="AH279" i="74"/>
  <c r="AJ278" i="74"/>
  <c r="AI278" i="74"/>
  <c r="AH278" i="74"/>
  <c r="AJ277" i="74"/>
  <c r="AI277" i="74"/>
  <c r="AH277" i="74"/>
  <c r="AJ276" i="74"/>
  <c r="AI276" i="74"/>
  <c r="AH276" i="74"/>
  <c r="AJ275" i="74"/>
  <c r="AI275" i="74"/>
  <c r="AH275" i="74"/>
  <c r="AJ274" i="74"/>
  <c r="AI274" i="74"/>
  <c r="AH274" i="74"/>
  <c r="AJ273" i="74"/>
  <c r="AI273" i="74"/>
  <c r="AH273" i="74"/>
  <c r="AJ272" i="74"/>
  <c r="AI272" i="74"/>
  <c r="AH272" i="74"/>
  <c r="AJ271" i="74"/>
  <c r="AI271" i="74"/>
  <c r="AH271" i="74"/>
  <c r="AJ270" i="74"/>
  <c r="AI270" i="74"/>
  <c r="AH270" i="74"/>
  <c r="AJ269" i="74"/>
  <c r="AI269" i="74"/>
  <c r="AH269" i="74"/>
  <c r="AJ268" i="74"/>
  <c r="AI268" i="74"/>
  <c r="AH268" i="74"/>
  <c r="AJ267" i="74"/>
  <c r="AI267" i="74"/>
  <c r="AH267" i="74"/>
  <c r="AJ266" i="74"/>
  <c r="AI266" i="74"/>
  <c r="AH266" i="74"/>
  <c r="AG262" i="74"/>
  <c r="AF262" i="74"/>
  <c r="AE262" i="74"/>
  <c r="AD262" i="74"/>
  <c r="AC262" i="74"/>
  <c r="AB262" i="74"/>
  <c r="AA262" i="74"/>
  <c r="Z262" i="74"/>
  <c r="Y262" i="74"/>
  <c r="X262" i="74"/>
  <c r="W262" i="74"/>
  <c r="V262" i="74"/>
  <c r="U262" i="74"/>
  <c r="T262" i="74"/>
  <c r="S262" i="74"/>
  <c r="R262" i="74"/>
  <c r="Q262" i="74"/>
  <c r="P262" i="74"/>
  <c r="O262" i="74"/>
  <c r="N262" i="74"/>
  <c r="M262" i="74"/>
  <c r="L262" i="74"/>
  <c r="K262" i="74"/>
  <c r="J262" i="74"/>
  <c r="I262" i="74"/>
  <c r="H262" i="74"/>
  <c r="G262" i="74"/>
  <c r="F262" i="74"/>
  <c r="E262" i="74"/>
  <c r="D262" i="74"/>
  <c r="C262" i="74"/>
  <c r="B262" i="74"/>
  <c r="AG261" i="74"/>
  <c r="AF261" i="74"/>
  <c r="AE261" i="74"/>
  <c r="AD261" i="74"/>
  <c r="AC261" i="74"/>
  <c r="AB261" i="74"/>
  <c r="AA261" i="74"/>
  <c r="Z261" i="74"/>
  <c r="Y261" i="74"/>
  <c r="X261" i="74"/>
  <c r="W261" i="74"/>
  <c r="V261" i="74"/>
  <c r="U261" i="74"/>
  <c r="T261" i="74"/>
  <c r="S261" i="74"/>
  <c r="R261" i="74"/>
  <c r="Q261" i="74"/>
  <c r="P261" i="74"/>
  <c r="O261" i="74"/>
  <c r="N261" i="74"/>
  <c r="M261" i="74"/>
  <c r="L261" i="74"/>
  <c r="K261" i="74"/>
  <c r="J261" i="74"/>
  <c r="I261" i="74"/>
  <c r="H261" i="74"/>
  <c r="G261" i="74"/>
  <c r="F261" i="74"/>
  <c r="E261" i="74"/>
  <c r="D261" i="74"/>
  <c r="C261" i="74"/>
  <c r="B261" i="74"/>
  <c r="AG260" i="74"/>
  <c r="AF260" i="74"/>
  <c r="AE260" i="74"/>
  <c r="AD260" i="74"/>
  <c r="AC260" i="74"/>
  <c r="AB260" i="74"/>
  <c r="AA260" i="74"/>
  <c r="Z260" i="74"/>
  <c r="Y260" i="74"/>
  <c r="X260" i="74"/>
  <c r="W260" i="74"/>
  <c r="V260" i="74"/>
  <c r="U260" i="74"/>
  <c r="T260" i="74"/>
  <c r="S260" i="74"/>
  <c r="R260" i="74"/>
  <c r="Q260" i="74"/>
  <c r="P260" i="74"/>
  <c r="O260" i="74"/>
  <c r="N260" i="74"/>
  <c r="M260" i="74"/>
  <c r="L260" i="74"/>
  <c r="K260" i="74"/>
  <c r="J260" i="74"/>
  <c r="I260" i="74"/>
  <c r="H260" i="74"/>
  <c r="G260" i="74"/>
  <c r="F260" i="74"/>
  <c r="E260" i="74"/>
  <c r="D260" i="74"/>
  <c r="C260" i="74"/>
  <c r="B260" i="74"/>
  <c r="AG259" i="74"/>
  <c r="AF259" i="74"/>
  <c r="AE259" i="74"/>
  <c r="AD259" i="74"/>
  <c r="AC259" i="74"/>
  <c r="AB259" i="74"/>
  <c r="AA259" i="74"/>
  <c r="Z259" i="74"/>
  <c r="Y259" i="74"/>
  <c r="X259" i="74"/>
  <c r="W259" i="74"/>
  <c r="V259" i="74"/>
  <c r="U259" i="74"/>
  <c r="T259" i="74"/>
  <c r="S259" i="74"/>
  <c r="R259" i="74"/>
  <c r="Q259" i="74"/>
  <c r="P259" i="74"/>
  <c r="O259" i="74"/>
  <c r="N259" i="74"/>
  <c r="M259" i="74"/>
  <c r="L259" i="74"/>
  <c r="K259" i="74"/>
  <c r="J259" i="74"/>
  <c r="I259" i="74"/>
  <c r="H259" i="74"/>
  <c r="G259" i="74"/>
  <c r="F259" i="74"/>
  <c r="E259" i="74"/>
  <c r="D259" i="74"/>
  <c r="C259" i="74"/>
  <c r="B259" i="74"/>
  <c r="AJ259" i="74" s="1"/>
  <c r="AG257" i="74"/>
  <c r="AF257" i="74"/>
  <c r="AE257" i="74"/>
  <c r="AD257" i="74"/>
  <c r="AC257" i="74"/>
  <c r="AB257" i="74"/>
  <c r="AA257" i="74"/>
  <c r="Z257" i="74"/>
  <c r="Y257" i="74"/>
  <c r="X257" i="74"/>
  <c r="W257" i="74"/>
  <c r="V257" i="74"/>
  <c r="U257" i="74"/>
  <c r="T257" i="74"/>
  <c r="S257" i="74"/>
  <c r="R257" i="74"/>
  <c r="Q257" i="74"/>
  <c r="P257" i="74"/>
  <c r="O257" i="74"/>
  <c r="N257" i="74"/>
  <c r="M257" i="74"/>
  <c r="L257" i="74"/>
  <c r="K257" i="74"/>
  <c r="J257" i="74"/>
  <c r="I257" i="74"/>
  <c r="H257" i="74"/>
  <c r="G257" i="74"/>
  <c r="F257" i="74"/>
  <c r="E257" i="74"/>
  <c r="D257" i="74"/>
  <c r="C257" i="74"/>
  <c r="B257" i="74"/>
  <c r="AG256" i="74"/>
  <c r="AF256" i="74"/>
  <c r="AE256" i="74"/>
  <c r="AD256" i="74"/>
  <c r="AC256" i="74"/>
  <c r="AB256" i="74"/>
  <c r="AA256" i="74"/>
  <c r="Z256" i="74"/>
  <c r="Y256" i="74"/>
  <c r="X256" i="74"/>
  <c r="W256" i="74"/>
  <c r="V256" i="74"/>
  <c r="U256" i="74"/>
  <c r="T256" i="74"/>
  <c r="S256" i="74"/>
  <c r="R256" i="74"/>
  <c r="Q256" i="74"/>
  <c r="P256" i="74"/>
  <c r="O256" i="74"/>
  <c r="N256" i="74"/>
  <c r="M256" i="74"/>
  <c r="L256" i="74"/>
  <c r="K256" i="74"/>
  <c r="J256" i="74"/>
  <c r="I256" i="74"/>
  <c r="H256" i="74"/>
  <c r="G256" i="74"/>
  <c r="F256" i="74"/>
  <c r="E256" i="74"/>
  <c r="D256" i="74"/>
  <c r="C256" i="74"/>
  <c r="B256" i="74"/>
  <c r="AG255" i="74"/>
  <c r="AF255" i="74"/>
  <c r="AE255" i="74"/>
  <c r="AD255" i="74"/>
  <c r="AC255" i="74"/>
  <c r="AB255" i="74"/>
  <c r="AA255" i="74"/>
  <c r="Z255" i="74"/>
  <c r="Y255" i="74"/>
  <c r="X255" i="74"/>
  <c r="W255" i="74"/>
  <c r="V255" i="74"/>
  <c r="U255" i="74"/>
  <c r="T255" i="74"/>
  <c r="S255" i="74"/>
  <c r="R255" i="74"/>
  <c r="Q255" i="74"/>
  <c r="P255" i="74"/>
  <c r="O255" i="74"/>
  <c r="N255" i="74"/>
  <c r="M255" i="74"/>
  <c r="L255" i="74"/>
  <c r="K255" i="74"/>
  <c r="J255" i="74"/>
  <c r="I255" i="74"/>
  <c r="H255" i="74"/>
  <c r="G255" i="74"/>
  <c r="F255" i="74"/>
  <c r="E255" i="74"/>
  <c r="D255" i="74"/>
  <c r="C255" i="74"/>
  <c r="B255" i="74"/>
  <c r="AJ254" i="74"/>
  <c r="AI254" i="74"/>
  <c r="AH254" i="74"/>
  <c r="AJ253" i="74"/>
  <c r="AI253" i="74"/>
  <c r="AH253" i="74"/>
  <c r="AJ252" i="74"/>
  <c r="AI252" i="74"/>
  <c r="AH252" i="74"/>
  <c r="AJ251" i="74"/>
  <c r="AI251" i="74"/>
  <c r="AH251" i="74"/>
  <c r="AJ250" i="74"/>
  <c r="AI250" i="74"/>
  <c r="AH250" i="74"/>
  <c r="AJ249" i="74"/>
  <c r="AI249" i="74"/>
  <c r="AH249" i="74"/>
  <c r="AJ248" i="74"/>
  <c r="AI248" i="74"/>
  <c r="AH248" i="74"/>
  <c r="AJ247" i="74"/>
  <c r="AI247" i="74"/>
  <c r="AH247" i="74"/>
  <c r="AJ246" i="74"/>
  <c r="AI246" i="74"/>
  <c r="AH246" i="74"/>
  <c r="AJ245" i="74"/>
  <c r="AI245" i="74"/>
  <c r="AH245" i="74"/>
  <c r="AJ244" i="74"/>
  <c r="AI244" i="74"/>
  <c r="AH244" i="74"/>
  <c r="AJ243" i="74"/>
  <c r="AI243" i="74"/>
  <c r="AH243" i="74"/>
  <c r="AJ242" i="74"/>
  <c r="AI242" i="74"/>
  <c r="AH242" i="74"/>
  <c r="AJ241" i="74"/>
  <c r="AI241" i="74"/>
  <c r="AH241" i="74"/>
  <c r="AJ240" i="74"/>
  <c r="AI240" i="74"/>
  <c r="AH240" i="74"/>
  <c r="AJ239" i="74"/>
  <c r="AI239" i="74"/>
  <c r="AH239" i="74"/>
  <c r="AJ238" i="74"/>
  <c r="AI238" i="74"/>
  <c r="AH238" i="74"/>
  <c r="AJ237" i="74"/>
  <c r="AI237" i="74"/>
  <c r="AH237" i="74"/>
  <c r="AJ236" i="74"/>
  <c r="AI236" i="74"/>
  <c r="AH236" i="74"/>
  <c r="AJ235" i="74"/>
  <c r="AI235" i="74"/>
  <c r="AH235" i="74"/>
  <c r="AJ234" i="74"/>
  <c r="AI234" i="74"/>
  <c r="AH234" i="74"/>
  <c r="AJ233" i="74"/>
  <c r="AI233" i="74"/>
  <c r="AH233" i="74"/>
  <c r="AJ232" i="74"/>
  <c r="AI232" i="74"/>
  <c r="AH232" i="74"/>
  <c r="AJ231" i="74"/>
  <c r="AI231" i="74"/>
  <c r="AH231" i="74"/>
  <c r="AJ230" i="74"/>
  <c r="AI230" i="74"/>
  <c r="AH230" i="74"/>
  <c r="AJ229" i="74"/>
  <c r="AI229" i="74"/>
  <c r="AH229" i="74"/>
  <c r="AJ228" i="74"/>
  <c r="AI228" i="74"/>
  <c r="AH228" i="74"/>
  <c r="AJ227" i="74"/>
  <c r="AI227" i="74"/>
  <c r="AH227" i="74"/>
  <c r="AJ226" i="74"/>
  <c r="AI226" i="74"/>
  <c r="AH226" i="74"/>
  <c r="AJ225" i="74"/>
  <c r="AI225" i="74"/>
  <c r="AH225" i="74"/>
  <c r="AJ224" i="74"/>
  <c r="AI224" i="74"/>
  <c r="AH224" i="74"/>
  <c r="AJ223" i="74"/>
  <c r="AI223" i="74"/>
  <c r="AH223" i="74"/>
  <c r="AG219" i="74"/>
  <c r="AF219" i="74"/>
  <c r="AE219" i="74"/>
  <c r="AD219" i="74"/>
  <c r="AC219" i="74"/>
  <c r="AB219" i="74"/>
  <c r="AA219" i="74"/>
  <c r="Z219" i="74"/>
  <c r="Y219" i="74"/>
  <c r="X219" i="74"/>
  <c r="W219" i="74"/>
  <c r="V219" i="74"/>
  <c r="U219" i="74"/>
  <c r="T219" i="74"/>
  <c r="S219" i="74"/>
  <c r="R219" i="74"/>
  <c r="Q219" i="74"/>
  <c r="P219" i="74"/>
  <c r="O219" i="74"/>
  <c r="N219" i="74"/>
  <c r="M219" i="74"/>
  <c r="L219" i="74"/>
  <c r="K219" i="74"/>
  <c r="J219" i="74"/>
  <c r="I219" i="74"/>
  <c r="H219" i="74"/>
  <c r="G219" i="74"/>
  <c r="F219" i="74"/>
  <c r="E219" i="74"/>
  <c r="D219" i="74"/>
  <c r="C219" i="74"/>
  <c r="B219" i="74"/>
  <c r="AG218" i="74"/>
  <c r="AF218" i="74"/>
  <c r="AE218" i="74"/>
  <c r="AD218" i="74"/>
  <c r="AC218" i="74"/>
  <c r="AB218" i="74"/>
  <c r="AA218" i="74"/>
  <c r="Z218" i="74"/>
  <c r="Y218" i="74"/>
  <c r="X218" i="74"/>
  <c r="W218" i="74"/>
  <c r="V218" i="74"/>
  <c r="U218" i="74"/>
  <c r="T218" i="74"/>
  <c r="S218" i="74"/>
  <c r="R218" i="74"/>
  <c r="Q218" i="74"/>
  <c r="P218" i="74"/>
  <c r="O218" i="74"/>
  <c r="N218" i="74"/>
  <c r="M218" i="74"/>
  <c r="L218" i="74"/>
  <c r="K218" i="74"/>
  <c r="J218" i="74"/>
  <c r="I218" i="74"/>
  <c r="H218" i="74"/>
  <c r="G218" i="74"/>
  <c r="F218" i="74"/>
  <c r="E218" i="74"/>
  <c r="D218" i="74"/>
  <c r="C218" i="74"/>
  <c r="B218" i="74"/>
  <c r="AG217" i="74"/>
  <c r="AF217" i="74"/>
  <c r="AE217" i="74"/>
  <c r="AD217" i="74"/>
  <c r="AC217" i="74"/>
  <c r="AB217" i="74"/>
  <c r="AA217" i="74"/>
  <c r="Z217" i="74"/>
  <c r="Y217" i="74"/>
  <c r="X217" i="74"/>
  <c r="W217" i="74"/>
  <c r="V217" i="74"/>
  <c r="U217" i="74"/>
  <c r="T217" i="74"/>
  <c r="S217" i="74"/>
  <c r="R217" i="74"/>
  <c r="Q217" i="74"/>
  <c r="P217" i="74"/>
  <c r="O217" i="74"/>
  <c r="N217" i="74"/>
  <c r="M217" i="74"/>
  <c r="L217" i="74"/>
  <c r="K217" i="74"/>
  <c r="J217" i="74"/>
  <c r="I217" i="74"/>
  <c r="H217" i="74"/>
  <c r="G217" i="74"/>
  <c r="F217" i="74"/>
  <c r="E217" i="74"/>
  <c r="D217" i="74"/>
  <c r="C217" i="74"/>
  <c r="B217" i="74"/>
  <c r="AG216" i="74"/>
  <c r="AF216" i="74"/>
  <c r="AE216" i="74"/>
  <c r="AD216" i="74"/>
  <c r="AC216" i="74"/>
  <c r="AB216" i="74"/>
  <c r="AA216" i="74"/>
  <c r="Z216" i="74"/>
  <c r="Y216" i="74"/>
  <c r="X216" i="74"/>
  <c r="W216" i="74"/>
  <c r="V216" i="74"/>
  <c r="U216" i="74"/>
  <c r="T216" i="74"/>
  <c r="S216" i="74"/>
  <c r="R216" i="74"/>
  <c r="Q216" i="74"/>
  <c r="P216" i="74"/>
  <c r="O216" i="74"/>
  <c r="N216" i="74"/>
  <c r="M216" i="74"/>
  <c r="L216" i="74"/>
  <c r="K216" i="74"/>
  <c r="J216" i="74"/>
  <c r="I216" i="74"/>
  <c r="H216" i="74"/>
  <c r="G216" i="74"/>
  <c r="F216" i="74"/>
  <c r="E216" i="74"/>
  <c r="D216" i="74"/>
  <c r="C216" i="74"/>
  <c r="B216" i="74"/>
  <c r="AJ214" i="74"/>
  <c r="AG214" i="74"/>
  <c r="AF214" i="74"/>
  <c r="AE214" i="74"/>
  <c r="AD214" i="74"/>
  <c r="AC214" i="74"/>
  <c r="AB214" i="74"/>
  <c r="AA214" i="74"/>
  <c r="Z214" i="74"/>
  <c r="Y214" i="74"/>
  <c r="X214" i="74"/>
  <c r="W214" i="74"/>
  <c r="V214" i="74"/>
  <c r="U214" i="74"/>
  <c r="T214" i="74"/>
  <c r="S214" i="74"/>
  <c r="R214" i="74"/>
  <c r="Q214" i="74"/>
  <c r="P214" i="74"/>
  <c r="O214" i="74"/>
  <c r="N214" i="74"/>
  <c r="M214" i="74"/>
  <c r="L214" i="74"/>
  <c r="K214" i="74"/>
  <c r="J214" i="74"/>
  <c r="I214" i="74"/>
  <c r="H214" i="74"/>
  <c r="G214" i="74"/>
  <c r="F214" i="74"/>
  <c r="E214" i="74"/>
  <c r="D214" i="74"/>
  <c r="C214" i="74"/>
  <c r="B214" i="74"/>
  <c r="AG213" i="74"/>
  <c r="AF213" i="74"/>
  <c r="AE213" i="74"/>
  <c r="AD213" i="74"/>
  <c r="AC213" i="74"/>
  <c r="AB213" i="74"/>
  <c r="AA213" i="74"/>
  <c r="Z213" i="74"/>
  <c r="Y213" i="74"/>
  <c r="X213" i="74"/>
  <c r="W213" i="74"/>
  <c r="V213" i="74"/>
  <c r="U213" i="74"/>
  <c r="T213" i="74"/>
  <c r="S213" i="74"/>
  <c r="R213" i="74"/>
  <c r="Q213" i="74"/>
  <c r="P213" i="74"/>
  <c r="O213" i="74"/>
  <c r="N213" i="74"/>
  <c r="M213" i="74"/>
  <c r="L213" i="74"/>
  <c r="K213" i="74"/>
  <c r="J213" i="74"/>
  <c r="I213" i="74"/>
  <c r="H213" i="74"/>
  <c r="G213" i="74"/>
  <c r="F213" i="74"/>
  <c r="E213" i="74"/>
  <c r="D213" i="74"/>
  <c r="C213" i="74"/>
  <c r="B213" i="74"/>
  <c r="AG212" i="74"/>
  <c r="AF212" i="74"/>
  <c r="AE212" i="74"/>
  <c r="AD212" i="74"/>
  <c r="AC212" i="74"/>
  <c r="AB212" i="74"/>
  <c r="AA212" i="74"/>
  <c r="Z212" i="74"/>
  <c r="Y212" i="74"/>
  <c r="X212" i="74"/>
  <c r="W212" i="74"/>
  <c r="V212" i="74"/>
  <c r="U212" i="74"/>
  <c r="T212" i="74"/>
  <c r="S212" i="74"/>
  <c r="R212" i="74"/>
  <c r="Q212" i="74"/>
  <c r="P212" i="74"/>
  <c r="O212" i="74"/>
  <c r="N212" i="74"/>
  <c r="M212" i="74"/>
  <c r="L212" i="74"/>
  <c r="K212" i="74"/>
  <c r="J212" i="74"/>
  <c r="I212" i="74"/>
  <c r="H212" i="74"/>
  <c r="G212" i="74"/>
  <c r="F212" i="74"/>
  <c r="E212" i="74"/>
  <c r="D212" i="74"/>
  <c r="C212" i="74"/>
  <c r="B212" i="74"/>
  <c r="AJ211" i="74"/>
  <c r="AI211" i="74"/>
  <c r="AH211" i="74"/>
  <c r="AJ210" i="74"/>
  <c r="AI210" i="74"/>
  <c r="AH210" i="74"/>
  <c r="AJ209" i="74"/>
  <c r="AI209" i="74"/>
  <c r="AH209" i="74"/>
  <c r="AJ208" i="74"/>
  <c r="AI208" i="74"/>
  <c r="AH208" i="74"/>
  <c r="AJ207" i="74"/>
  <c r="AI207" i="74"/>
  <c r="AH207" i="74"/>
  <c r="AJ206" i="74"/>
  <c r="AI206" i="74"/>
  <c r="AH206" i="74"/>
  <c r="AJ205" i="74"/>
  <c r="AI205" i="74"/>
  <c r="AH205" i="74"/>
  <c r="AJ204" i="74"/>
  <c r="AI204" i="74"/>
  <c r="AH204" i="74"/>
  <c r="AJ203" i="74"/>
  <c r="AI203" i="74"/>
  <c r="AH203" i="74"/>
  <c r="AJ202" i="74"/>
  <c r="AI202" i="74"/>
  <c r="AH202" i="74"/>
  <c r="AJ201" i="74"/>
  <c r="AI201" i="74"/>
  <c r="AH201" i="74"/>
  <c r="AJ200" i="74"/>
  <c r="AI200" i="74"/>
  <c r="AH200" i="74"/>
  <c r="AJ199" i="74"/>
  <c r="AI199" i="74"/>
  <c r="AH199" i="74"/>
  <c r="AJ198" i="74"/>
  <c r="AI198" i="74"/>
  <c r="AH198" i="74"/>
  <c r="AJ197" i="74"/>
  <c r="AI197" i="74"/>
  <c r="AH197" i="74"/>
  <c r="AJ196" i="74"/>
  <c r="AI196" i="74"/>
  <c r="AH196" i="74"/>
  <c r="AJ195" i="74"/>
  <c r="AI195" i="74"/>
  <c r="AH195" i="74"/>
  <c r="AJ194" i="74"/>
  <c r="AI194" i="74"/>
  <c r="AH194" i="74"/>
  <c r="AJ193" i="74"/>
  <c r="AI193" i="74"/>
  <c r="AH193" i="74"/>
  <c r="AJ192" i="74"/>
  <c r="AI192" i="74"/>
  <c r="AH192" i="74"/>
  <c r="AJ191" i="74"/>
  <c r="AI191" i="74"/>
  <c r="AH191" i="74"/>
  <c r="AJ190" i="74"/>
  <c r="AI190" i="74"/>
  <c r="AH190" i="74"/>
  <c r="AJ189" i="74"/>
  <c r="AI189" i="74"/>
  <c r="AH189" i="74"/>
  <c r="AJ188" i="74"/>
  <c r="AI188" i="74"/>
  <c r="AH188" i="74"/>
  <c r="AJ187" i="74"/>
  <c r="AI187" i="74"/>
  <c r="AH187" i="74"/>
  <c r="AJ186" i="74"/>
  <c r="AI186" i="74"/>
  <c r="AH186" i="74"/>
  <c r="AJ185" i="74"/>
  <c r="AI185" i="74"/>
  <c r="AH185" i="74"/>
  <c r="AJ184" i="74"/>
  <c r="AI184" i="74"/>
  <c r="AH184" i="74"/>
  <c r="AJ183" i="74"/>
  <c r="AI183" i="74"/>
  <c r="AH183" i="74"/>
  <c r="AJ182" i="74"/>
  <c r="AI182" i="74"/>
  <c r="AH182" i="74"/>
  <c r="AJ181" i="74"/>
  <c r="AI181" i="74"/>
  <c r="AH181" i="74"/>
  <c r="AJ180" i="74"/>
  <c r="AI180" i="74"/>
  <c r="AH180" i="74"/>
  <c r="AG176" i="74"/>
  <c r="AF176" i="74"/>
  <c r="AE176" i="74"/>
  <c r="AD176" i="74"/>
  <c r="AC176" i="74"/>
  <c r="AB176" i="74"/>
  <c r="AA176" i="74"/>
  <c r="Z176" i="74"/>
  <c r="Y176" i="74"/>
  <c r="X176" i="74"/>
  <c r="W176" i="74"/>
  <c r="V176" i="74"/>
  <c r="U176" i="74"/>
  <c r="T176" i="74"/>
  <c r="S176" i="74"/>
  <c r="R176" i="74"/>
  <c r="Q176" i="74"/>
  <c r="P176" i="74"/>
  <c r="O176" i="74"/>
  <c r="N176" i="74"/>
  <c r="M176" i="74"/>
  <c r="L176" i="74"/>
  <c r="K176" i="74"/>
  <c r="J176" i="74"/>
  <c r="I176" i="74"/>
  <c r="H176" i="74"/>
  <c r="G176" i="74"/>
  <c r="F176" i="74"/>
  <c r="E176" i="74"/>
  <c r="D176" i="74"/>
  <c r="C176" i="74"/>
  <c r="B176" i="74"/>
  <c r="AG175" i="74"/>
  <c r="AF175" i="74"/>
  <c r="AE175" i="74"/>
  <c r="AD175" i="74"/>
  <c r="AC175" i="74"/>
  <c r="AB175" i="74"/>
  <c r="AA175" i="74"/>
  <c r="Z175" i="74"/>
  <c r="Y175" i="74"/>
  <c r="X175" i="74"/>
  <c r="W175" i="74"/>
  <c r="V175" i="74"/>
  <c r="U175" i="74"/>
  <c r="T175" i="74"/>
  <c r="S175" i="74"/>
  <c r="R175" i="74"/>
  <c r="Q175" i="74"/>
  <c r="P175" i="74"/>
  <c r="O175" i="74"/>
  <c r="N175" i="74"/>
  <c r="M175" i="74"/>
  <c r="L175" i="74"/>
  <c r="K175" i="74"/>
  <c r="J175" i="74"/>
  <c r="I175" i="74"/>
  <c r="H175" i="74"/>
  <c r="G175" i="74"/>
  <c r="F175" i="74"/>
  <c r="E175" i="74"/>
  <c r="D175" i="74"/>
  <c r="C175" i="74"/>
  <c r="B175" i="74"/>
  <c r="AG174" i="74"/>
  <c r="AF174" i="74"/>
  <c r="AE174" i="74"/>
  <c r="AD174" i="74"/>
  <c r="AC174" i="74"/>
  <c r="AB174" i="74"/>
  <c r="AA174" i="74"/>
  <c r="Z174" i="74"/>
  <c r="Y174" i="74"/>
  <c r="X174" i="74"/>
  <c r="W174" i="74"/>
  <c r="V174" i="74"/>
  <c r="U174" i="74"/>
  <c r="T174" i="74"/>
  <c r="S174" i="74"/>
  <c r="R174" i="74"/>
  <c r="Q174" i="74"/>
  <c r="P174" i="74"/>
  <c r="O174" i="74"/>
  <c r="N174" i="74"/>
  <c r="M174" i="74"/>
  <c r="L174" i="74"/>
  <c r="K174" i="74"/>
  <c r="J174" i="74"/>
  <c r="I174" i="74"/>
  <c r="H174" i="74"/>
  <c r="G174" i="74"/>
  <c r="F174" i="74"/>
  <c r="E174" i="74"/>
  <c r="D174" i="74"/>
  <c r="C174" i="74"/>
  <c r="B174" i="74"/>
  <c r="AG173" i="74"/>
  <c r="AF173" i="74"/>
  <c r="AE173" i="74"/>
  <c r="AD173" i="74"/>
  <c r="AC173" i="74"/>
  <c r="AB173" i="74"/>
  <c r="AA173" i="74"/>
  <c r="Z173" i="74"/>
  <c r="Y173" i="74"/>
  <c r="X173" i="74"/>
  <c r="W173" i="74"/>
  <c r="V173" i="74"/>
  <c r="U173" i="74"/>
  <c r="T173" i="74"/>
  <c r="S173" i="74"/>
  <c r="R173" i="74"/>
  <c r="Q173" i="74"/>
  <c r="P173" i="74"/>
  <c r="O173" i="74"/>
  <c r="N173" i="74"/>
  <c r="M173" i="74"/>
  <c r="L173" i="74"/>
  <c r="K173" i="74"/>
  <c r="J173" i="74"/>
  <c r="I173" i="74"/>
  <c r="H173" i="74"/>
  <c r="G173" i="74"/>
  <c r="F173" i="74"/>
  <c r="E173" i="74"/>
  <c r="D173" i="74"/>
  <c r="C173" i="74"/>
  <c r="B173" i="74"/>
  <c r="AG171" i="74"/>
  <c r="AF171" i="74"/>
  <c r="AE171" i="74"/>
  <c r="AD171" i="74"/>
  <c r="AC171" i="74"/>
  <c r="AB171" i="74"/>
  <c r="AA171" i="74"/>
  <c r="Z171" i="74"/>
  <c r="Y171" i="74"/>
  <c r="X171" i="74"/>
  <c r="W171" i="74"/>
  <c r="V171" i="74"/>
  <c r="U171" i="74"/>
  <c r="T171" i="74"/>
  <c r="S171" i="74"/>
  <c r="R171" i="74"/>
  <c r="Q171" i="74"/>
  <c r="P171" i="74"/>
  <c r="O171" i="74"/>
  <c r="N171" i="74"/>
  <c r="M171" i="74"/>
  <c r="L171" i="74"/>
  <c r="K171" i="74"/>
  <c r="J171" i="74"/>
  <c r="I171" i="74"/>
  <c r="H171" i="74"/>
  <c r="G171" i="74"/>
  <c r="F171" i="74"/>
  <c r="E171" i="74"/>
  <c r="D171" i="74"/>
  <c r="C171" i="74"/>
  <c r="B171" i="74"/>
  <c r="AG170" i="74"/>
  <c r="AF170" i="74"/>
  <c r="AE170" i="74"/>
  <c r="AD170" i="74"/>
  <c r="AC170" i="74"/>
  <c r="AB170" i="74"/>
  <c r="AA170" i="74"/>
  <c r="Z170" i="74"/>
  <c r="Y170" i="74"/>
  <c r="X170" i="74"/>
  <c r="W170" i="74"/>
  <c r="V170" i="74"/>
  <c r="U170" i="74"/>
  <c r="T170" i="74"/>
  <c r="S170" i="74"/>
  <c r="R170" i="74"/>
  <c r="Q170" i="74"/>
  <c r="P170" i="74"/>
  <c r="O170" i="74"/>
  <c r="N170" i="74"/>
  <c r="M170" i="74"/>
  <c r="L170" i="74"/>
  <c r="K170" i="74"/>
  <c r="J170" i="74"/>
  <c r="I170" i="74"/>
  <c r="H170" i="74"/>
  <c r="G170" i="74"/>
  <c r="F170" i="74"/>
  <c r="E170" i="74"/>
  <c r="D170" i="74"/>
  <c r="C170" i="74"/>
  <c r="B170" i="74"/>
  <c r="AG169" i="74"/>
  <c r="AF169" i="74"/>
  <c r="AE169" i="74"/>
  <c r="AD169" i="74"/>
  <c r="AC169" i="74"/>
  <c r="AB169" i="74"/>
  <c r="AA169" i="74"/>
  <c r="Z169" i="74"/>
  <c r="Y169" i="74"/>
  <c r="X169" i="74"/>
  <c r="W169" i="74"/>
  <c r="V169" i="74"/>
  <c r="U169" i="74"/>
  <c r="T169" i="74"/>
  <c r="S169" i="74"/>
  <c r="R169" i="74"/>
  <c r="Q169" i="74"/>
  <c r="P169" i="74"/>
  <c r="O169" i="74"/>
  <c r="N169" i="74"/>
  <c r="M169" i="74"/>
  <c r="L169" i="74"/>
  <c r="K169" i="74"/>
  <c r="J169" i="74"/>
  <c r="I169" i="74"/>
  <c r="H169" i="74"/>
  <c r="G169" i="74"/>
  <c r="F169" i="74"/>
  <c r="E169" i="74"/>
  <c r="D169" i="74"/>
  <c r="C169" i="74"/>
  <c r="B169" i="74"/>
  <c r="AJ168" i="74"/>
  <c r="AI168" i="74"/>
  <c r="AH168" i="74"/>
  <c r="AJ167" i="74"/>
  <c r="AI167" i="74"/>
  <c r="AH167" i="74"/>
  <c r="AJ166" i="74"/>
  <c r="AI166" i="74"/>
  <c r="AH166" i="74"/>
  <c r="AJ165" i="74"/>
  <c r="AI165" i="74"/>
  <c r="AH165" i="74"/>
  <c r="AJ164" i="74"/>
  <c r="AI164" i="74"/>
  <c r="AH164" i="74"/>
  <c r="AJ163" i="74"/>
  <c r="AI163" i="74"/>
  <c r="AH163" i="74"/>
  <c r="AJ162" i="74"/>
  <c r="AI162" i="74"/>
  <c r="AH162" i="74"/>
  <c r="AJ161" i="74"/>
  <c r="AI161" i="74"/>
  <c r="AH161" i="74"/>
  <c r="AJ160" i="74"/>
  <c r="AI160" i="74"/>
  <c r="AH160" i="74"/>
  <c r="AJ159" i="74"/>
  <c r="AI159" i="74"/>
  <c r="AH159" i="74"/>
  <c r="AJ158" i="74"/>
  <c r="AI158" i="74"/>
  <c r="AH158" i="74"/>
  <c r="AJ157" i="74"/>
  <c r="AI157" i="74"/>
  <c r="AH157" i="74"/>
  <c r="AJ156" i="74"/>
  <c r="AI156" i="74"/>
  <c r="AH156" i="74"/>
  <c r="AJ155" i="74"/>
  <c r="AI155" i="74"/>
  <c r="AH155" i="74"/>
  <c r="AJ154" i="74"/>
  <c r="AI154" i="74"/>
  <c r="AH154" i="74"/>
  <c r="AJ153" i="74"/>
  <c r="AI153" i="74"/>
  <c r="AH153" i="74"/>
  <c r="AJ152" i="74"/>
  <c r="AI152" i="74"/>
  <c r="AH152" i="74"/>
  <c r="AJ151" i="74"/>
  <c r="AI151" i="74"/>
  <c r="AH151" i="74"/>
  <c r="AJ150" i="74"/>
  <c r="AI150" i="74"/>
  <c r="AH150" i="74"/>
  <c r="AJ149" i="74"/>
  <c r="AI149" i="74"/>
  <c r="AH149" i="74"/>
  <c r="AJ148" i="74"/>
  <c r="AI148" i="74"/>
  <c r="AH148" i="74"/>
  <c r="AJ147" i="74"/>
  <c r="AI147" i="74"/>
  <c r="AH147" i="74"/>
  <c r="AJ146" i="74"/>
  <c r="AI146" i="74"/>
  <c r="AH146" i="74"/>
  <c r="AJ145" i="74"/>
  <c r="AI145" i="74"/>
  <c r="AH145" i="74"/>
  <c r="AJ144" i="74"/>
  <c r="AI144" i="74"/>
  <c r="AH144" i="74"/>
  <c r="AJ143" i="74"/>
  <c r="AI143" i="74"/>
  <c r="AH143" i="74"/>
  <c r="AJ142" i="74"/>
  <c r="AI142" i="74"/>
  <c r="AH142" i="74"/>
  <c r="AJ141" i="74"/>
  <c r="AI141" i="74"/>
  <c r="AH141" i="74"/>
  <c r="AJ140" i="74"/>
  <c r="AI140" i="74"/>
  <c r="AH140" i="74"/>
  <c r="AJ139" i="74"/>
  <c r="AI139" i="74"/>
  <c r="AH139" i="74"/>
  <c r="AJ138" i="74"/>
  <c r="AI138" i="74"/>
  <c r="AH138" i="74"/>
  <c r="AJ137" i="74"/>
  <c r="AI137" i="74"/>
  <c r="AH137" i="74"/>
  <c r="AG133" i="74"/>
  <c r="AF133" i="74"/>
  <c r="AE133" i="74"/>
  <c r="AD133" i="74"/>
  <c r="AC133" i="74"/>
  <c r="AB133" i="74"/>
  <c r="AA133" i="74"/>
  <c r="Z133" i="74"/>
  <c r="Y133" i="74"/>
  <c r="X133" i="74"/>
  <c r="W133" i="74"/>
  <c r="V133" i="74"/>
  <c r="U133" i="74"/>
  <c r="T133" i="74"/>
  <c r="S133" i="74"/>
  <c r="R133" i="74"/>
  <c r="Q133" i="74"/>
  <c r="P133" i="74"/>
  <c r="O133" i="74"/>
  <c r="N133" i="74"/>
  <c r="M133" i="74"/>
  <c r="L133" i="74"/>
  <c r="K133" i="74"/>
  <c r="J133" i="74"/>
  <c r="I133" i="74"/>
  <c r="H133" i="74"/>
  <c r="G133" i="74"/>
  <c r="F133" i="74"/>
  <c r="E133" i="74"/>
  <c r="D133" i="74"/>
  <c r="C133" i="74"/>
  <c r="B133" i="74"/>
  <c r="AG132" i="74"/>
  <c r="AF132" i="74"/>
  <c r="AE132" i="74"/>
  <c r="AD132" i="74"/>
  <c r="AC132" i="74"/>
  <c r="AB132" i="74"/>
  <c r="AA132" i="74"/>
  <c r="Z132" i="74"/>
  <c r="Y132" i="74"/>
  <c r="X132" i="74"/>
  <c r="W132" i="74"/>
  <c r="V132" i="74"/>
  <c r="U132" i="74"/>
  <c r="T132" i="74"/>
  <c r="S132" i="74"/>
  <c r="R132" i="74"/>
  <c r="Q132" i="74"/>
  <c r="P132" i="74"/>
  <c r="O132" i="74"/>
  <c r="N132" i="74"/>
  <c r="M132" i="74"/>
  <c r="L132" i="74"/>
  <c r="K132" i="74"/>
  <c r="J132" i="74"/>
  <c r="I132" i="74"/>
  <c r="H132" i="74"/>
  <c r="G132" i="74"/>
  <c r="F132" i="74"/>
  <c r="E132" i="74"/>
  <c r="D132" i="74"/>
  <c r="C132" i="74"/>
  <c r="B132" i="74"/>
  <c r="AG131" i="74"/>
  <c r="AF131" i="74"/>
  <c r="AE131" i="74"/>
  <c r="AD131" i="74"/>
  <c r="AC131" i="74"/>
  <c r="AB131" i="74"/>
  <c r="AA131" i="74"/>
  <c r="Z131" i="74"/>
  <c r="Y131" i="74"/>
  <c r="X131" i="74"/>
  <c r="W131" i="74"/>
  <c r="V131" i="74"/>
  <c r="U131" i="74"/>
  <c r="T131" i="74"/>
  <c r="S131" i="74"/>
  <c r="R131" i="74"/>
  <c r="Q131" i="74"/>
  <c r="P131" i="74"/>
  <c r="O131" i="74"/>
  <c r="N131" i="74"/>
  <c r="M131" i="74"/>
  <c r="L131" i="74"/>
  <c r="K131" i="74"/>
  <c r="J131" i="74"/>
  <c r="I131" i="74"/>
  <c r="H131" i="74"/>
  <c r="G131" i="74"/>
  <c r="F131" i="74"/>
  <c r="E131" i="74"/>
  <c r="D131" i="74"/>
  <c r="C131" i="74"/>
  <c r="B131" i="74"/>
  <c r="AG130" i="74"/>
  <c r="AF130" i="74"/>
  <c r="AE130" i="74"/>
  <c r="AD130" i="74"/>
  <c r="AC130" i="74"/>
  <c r="AB130" i="74"/>
  <c r="AA130" i="74"/>
  <c r="Z130" i="74"/>
  <c r="Y130" i="74"/>
  <c r="X130" i="74"/>
  <c r="W130" i="74"/>
  <c r="V130" i="74"/>
  <c r="U130" i="74"/>
  <c r="T130" i="74"/>
  <c r="S130" i="74"/>
  <c r="R130" i="74"/>
  <c r="Q130" i="74"/>
  <c r="P130" i="74"/>
  <c r="O130" i="74"/>
  <c r="N130" i="74"/>
  <c r="M130" i="74"/>
  <c r="L130" i="74"/>
  <c r="K130" i="74"/>
  <c r="J130" i="74"/>
  <c r="I130" i="74"/>
  <c r="H130" i="74"/>
  <c r="G130" i="74"/>
  <c r="F130" i="74"/>
  <c r="E130" i="74"/>
  <c r="D130" i="74"/>
  <c r="C130" i="74"/>
  <c r="B130" i="74"/>
  <c r="AJ128" i="74"/>
  <c r="AG128" i="74"/>
  <c r="AF128" i="74"/>
  <c r="AE128" i="74"/>
  <c r="AD128" i="74"/>
  <c r="AC128" i="74"/>
  <c r="AB128" i="74"/>
  <c r="AA128" i="74"/>
  <c r="Z128" i="74"/>
  <c r="Y128" i="74"/>
  <c r="X128" i="74"/>
  <c r="W128" i="74"/>
  <c r="V128" i="74"/>
  <c r="U128" i="74"/>
  <c r="T128" i="74"/>
  <c r="S128" i="74"/>
  <c r="R128" i="74"/>
  <c r="Q128" i="74"/>
  <c r="P128" i="74"/>
  <c r="O128" i="74"/>
  <c r="N128" i="74"/>
  <c r="M128" i="74"/>
  <c r="L128" i="74"/>
  <c r="K128" i="74"/>
  <c r="J128" i="74"/>
  <c r="I128" i="74"/>
  <c r="H128" i="74"/>
  <c r="G128" i="74"/>
  <c r="F128" i="74"/>
  <c r="E128" i="74"/>
  <c r="D128" i="74"/>
  <c r="C128" i="74"/>
  <c r="B128" i="74"/>
  <c r="AG127" i="74"/>
  <c r="AF127" i="74"/>
  <c r="AE127" i="74"/>
  <c r="AD127" i="74"/>
  <c r="AC127" i="74"/>
  <c r="AB127" i="74"/>
  <c r="AA127" i="74"/>
  <c r="Z127" i="74"/>
  <c r="Y127" i="74"/>
  <c r="X127" i="74"/>
  <c r="W127" i="74"/>
  <c r="V127" i="74"/>
  <c r="U127" i="74"/>
  <c r="T127" i="74"/>
  <c r="S127" i="74"/>
  <c r="R127" i="74"/>
  <c r="Q127" i="74"/>
  <c r="P127" i="74"/>
  <c r="O127" i="74"/>
  <c r="N127" i="74"/>
  <c r="M127" i="74"/>
  <c r="L127" i="74"/>
  <c r="K127" i="74"/>
  <c r="J127" i="74"/>
  <c r="I127" i="74"/>
  <c r="H127" i="74"/>
  <c r="G127" i="74"/>
  <c r="F127" i="74"/>
  <c r="E127" i="74"/>
  <c r="D127" i="74"/>
  <c r="C127" i="74"/>
  <c r="B127" i="74"/>
  <c r="AG126" i="74"/>
  <c r="AF126" i="74"/>
  <c r="AE126" i="74"/>
  <c r="AD126" i="74"/>
  <c r="AC126" i="74"/>
  <c r="AB126" i="74"/>
  <c r="AA126" i="74"/>
  <c r="Z126" i="74"/>
  <c r="Y126" i="74"/>
  <c r="X126" i="74"/>
  <c r="W126" i="74"/>
  <c r="V126" i="74"/>
  <c r="U126" i="74"/>
  <c r="T126" i="74"/>
  <c r="S126" i="74"/>
  <c r="R126" i="74"/>
  <c r="Q126" i="74"/>
  <c r="P126" i="74"/>
  <c r="O126" i="74"/>
  <c r="N126" i="74"/>
  <c r="M126" i="74"/>
  <c r="L126" i="74"/>
  <c r="K126" i="74"/>
  <c r="J126" i="74"/>
  <c r="I126" i="74"/>
  <c r="H126" i="74"/>
  <c r="G126" i="74"/>
  <c r="F126" i="74"/>
  <c r="E126" i="74"/>
  <c r="D126" i="74"/>
  <c r="C126" i="74"/>
  <c r="B126" i="74"/>
  <c r="AJ125" i="74"/>
  <c r="AI125" i="74"/>
  <c r="AH125" i="74"/>
  <c r="AJ124" i="74"/>
  <c r="AI124" i="74"/>
  <c r="AH124" i="74"/>
  <c r="AJ123" i="74"/>
  <c r="AI123" i="74"/>
  <c r="AH123" i="74"/>
  <c r="AJ122" i="74"/>
  <c r="AI122" i="74"/>
  <c r="AH122" i="74"/>
  <c r="AJ121" i="74"/>
  <c r="AI121" i="74"/>
  <c r="AH121" i="74"/>
  <c r="AJ120" i="74"/>
  <c r="AI120" i="74"/>
  <c r="AH120" i="74"/>
  <c r="AJ119" i="74"/>
  <c r="AI119" i="74"/>
  <c r="AH119" i="74"/>
  <c r="AJ118" i="74"/>
  <c r="AI118" i="74"/>
  <c r="AH118" i="74"/>
  <c r="AJ117" i="74"/>
  <c r="AI117" i="74"/>
  <c r="AH117" i="74"/>
  <c r="AJ116" i="74"/>
  <c r="AI116" i="74"/>
  <c r="AH116" i="74"/>
  <c r="AJ115" i="74"/>
  <c r="AI115" i="74"/>
  <c r="AH115" i="74"/>
  <c r="AJ114" i="74"/>
  <c r="AI114" i="74"/>
  <c r="AH114" i="74"/>
  <c r="AJ113" i="74"/>
  <c r="AI113" i="74"/>
  <c r="AH113" i="74"/>
  <c r="AJ112" i="74"/>
  <c r="AI112" i="74"/>
  <c r="AH112" i="74"/>
  <c r="AJ111" i="74"/>
  <c r="AI111" i="74"/>
  <c r="AH111" i="74"/>
  <c r="AJ110" i="74"/>
  <c r="AI110" i="74"/>
  <c r="AH110" i="74"/>
  <c r="AJ109" i="74"/>
  <c r="AI109" i="74"/>
  <c r="AH109" i="74"/>
  <c r="AJ108" i="74"/>
  <c r="AI108" i="74"/>
  <c r="AH108" i="74"/>
  <c r="AJ107" i="74"/>
  <c r="AI107" i="74"/>
  <c r="AH107" i="74"/>
  <c r="AJ106" i="74"/>
  <c r="AI106" i="74"/>
  <c r="AH106" i="74"/>
  <c r="AJ105" i="74"/>
  <c r="AI105" i="74"/>
  <c r="AH105" i="74"/>
  <c r="AJ104" i="74"/>
  <c r="AI104" i="74"/>
  <c r="AH104" i="74"/>
  <c r="AJ103" i="74"/>
  <c r="AI103" i="74"/>
  <c r="AH103" i="74"/>
  <c r="AJ102" i="74"/>
  <c r="AI102" i="74"/>
  <c r="AH102" i="74"/>
  <c r="AJ101" i="74"/>
  <c r="AI101" i="74"/>
  <c r="AH101" i="74"/>
  <c r="AJ100" i="74"/>
  <c r="AI100" i="74"/>
  <c r="AH100" i="74"/>
  <c r="AJ99" i="74"/>
  <c r="AI99" i="74"/>
  <c r="AH99" i="74"/>
  <c r="AJ98" i="74"/>
  <c r="AI98" i="74"/>
  <c r="AH98" i="74"/>
  <c r="AJ97" i="74"/>
  <c r="AI97" i="74"/>
  <c r="AH97" i="74"/>
  <c r="AJ96" i="74"/>
  <c r="AI96" i="74"/>
  <c r="AH96" i="74"/>
  <c r="AJ95" i="74"/>
  <c r="AI95" i="74"/>
  <c r="AH95" i="74"/>
  <c r="AJ94" i="74"/>
  <c r="AI94" i="74"/>
  <c r="AH94" i="74"/>
  <c r="AG90" i="74"/>
  <c r="AF90" i="74"/>
  <c r="AE90" i="74"/>
  <c r="AD90" i="74"/>
  <c r="AC90" i="74"/>
  <c r="AB90" i="74"/>
  <c r="AA90" i="74"/>
  <c r="Z90" i="74"/>
  <c r="Y90" i="74"/>
  <c r="X90" i="74"/>
  <c r="W90" i="74"/>
  <c r="V90" i="74"/>
  <c r="U90" i="74"/>
  <c r="T90" i="74"/>
  <c r="S90" i="74"/>
  <c r="R90" i="74"/>
  <c r="Q90" i="74"/>
  <c r="P90" i="74"/>
  <c r="O90" i="74"/>
  <c r="N90" i="74"/>
  <c r="M90" i="74"/>
  <c r="L90" i="74"/>
  <c r="K90" i="74"/>
  <c r="J90" i="74"/>
  <c r="I90" i="74"/>
  <c r="H90" i="74"/>
  <c r="G90" i="74"/>
  <c r="F90" i="74"/>
  <c r="E90" i="74"/>
  <c r="D90" i="74"/>
  <c r="C90" i="74"/>
  <c r="B90" i="74"/>
  <c r="AG89" i="74"/>
  <c r="AF89" i="74"/>
  <c r="AE89" i="74"/>
  <c r="AD89" i="74"/>
  <c r="AC89" i="74"/>
  <c r="AB89" i="74"/>
  <c r="AA89" i="74"/>
  <c r="Z89" i="74"/>
  <c r="Y89" i="74"/>
  <c r="X89" i="74"/>
  <c r="W89" i="74"/>
  <c r="V89" i="74"/>
  <c r="U89" i="74"/>
  <c r="T89" i="74"/>
  <c r="S89" i="74"/>
  <c r="R89" i="74"/>
  <c r="Q89" i="74"/>
  <c r="P89" i="74"/>
  <c r="O89" i="74"/>
  <c r="N89" i="74"/>
  <c r="M89" i="74"/>
  <c r="L89" i="74"/>
  <c r="K89" i="74"/>
  <c r="J89" i="74"/>
  <c r="I89" i="74"/>
  <c r="H89" i="74"/>
  <c r="G89" i="74"/>
  <c r="F89" i="74"/>
  <c r="E89" i="74"/>
  <c r="D89" i="74"/>
  <c r="C89" i="74"/>
  <c r="B89" i="74"/>
  <c r="AG88" i="74"/>
  <c r="AF88" i="74"/>
  <c r="AE88" i="74"/>
  <c r="AD88" i="74"/>
  <c r="AC88" i="74"/>
  <c r="AB88" i="74"/>
  <c r="AA88" i="74"/>
  <c r="Z88" i="74"/>
  <c r="Y88" i="74"/>
  <c r="X88" i="74"/>
  <c r="W88" i="74"/>
  <c r="V88" i="74"/>
  <c r="U88" i="74"/>
  <c r="T88" i="74"/>
  <c r="S88" i="74"/>
  <c r="R88" i="74"/>
  <c r="Q88" i="74"/>
  <c r="P88" i="74"/>
  <c r="O88" i="74"/>
  <c r="N88" i="74"/>
  <c r="M88" i="74"/>
  <c r="L88" i="74"/>
  <c r="K88" i="74"/>
  <c r="J88" i="74"/>
  <c r="I88" i="74"/>
  <c r="H88" i="74"/>
  <c r="G88" i="74"/>
  <c r="F88" i="74"/>
  <c r="E88" i="74"/>
  <c r="D88" i="74"/>
  <c r="C88" i="74"/>
  <c r="B88" i="74"/>
  <c r="AG87" i="74"/>
  <c r="AF87" i="74"/>
  <c r="AE87" i="74"/>
  <c r="AD87" i="74"/>
  <c r="AC87" i="74"/>
  <c r="AB87" i="74"/>
  <c r="AA87" i="74"/>
  <c r="Z87" i="74"/>
  <c r="Y87" i="74"/>
  <c r="X87" i="74"/>
  <c r="W87" i="74"/>
  <c r="V87" i="74"/>
  <c r="U87" i="74"/>
  <c r="T87" i="74"/>
  <c r="S87" i="74"/>
  <c r="R87" i="74"/>
  <c r="Q87" i="74"/>
  <c r="P87" i="74"/>
  <c r="O87" i="74"/>
  <c r="N87" i="74"/>
  <c r="M87" i="74"/>
  <c r="L87" i="74"/>
  <c r="K87" i="74"/>
  <c r="J87" i="74"/>
  <c r="I87" i="74"/>
  <c r="H87" i="74"/>
  <c r="G87" i="74"/>
  <c r="F87" i="74"/>
  <c r="E87" i="74"/>
  <c r="D87" i="74"/>
  <c r="C87" i="74"/>
  <c r="B87" i="74"/>
  <c r="AG85" i="74"/>
  <c r="AF85" i="74"/>
  <c r="AE85" i="74"/>
  <c r="AD85" i="74"/>
  <c r="AC85" i="74"/>
  <c r="AB85" i="74"/>
  <c r="AA85" i="74"/>
  <c r="Z85" i="74"/>
  <c r="Y85" i="74"/>
  <c r="X85" i="74"/>
  <c r="W85" i="74"/>
  <c r="V85" i="74"/>
  <c r="U85" i="74"/>
  <c r="T85" i="74"/>
  <c r="S85" i="74"/>
  <c r="R85" i="74"/>
  <c r="Q85" i="74"/>
  <c r="P85" i="74"/>
  <c r="O85" i="74"/>
  <c r="N85" i="74"/>
  <c r="M85" i="74"/>
  <c r="L85" i="74"/>
  <c r="K85" i="74"/>
  <c r="J85" i="74"/>
  <c r="I85" i="74"/>
  <c r="H85" i="74"/>
  <c r="G85" i="74"/>
  <c r="F85" i="74"/>
  <c r="E85" i="74"/>
  <c r="D85" i="74"/>
  <c r="C85" i="74"/>
  <c r="B85" i="74"/>
  <c r="AG84" i="74"/>
  <c r="AF84" i="74"/>
  <c r="AE84" i="74"/>
  <c r="AD84" i="74"/>
  <c r="AC84" i="74"/>
  <c r="AB84" i="74"/>
  <c r="AA84" i="74"/>
  <c r="Z84" i="74"/>
  <c r="Y84" i="74"/>
  <c r="X84" i="74"/>
  <c r="W84" i="74"/>
  <c r="V84" i="74"/>
  <c r="U84" i="74"/>
  <c r="T84" i="74"/>
  <c r="S84" i="74"/>
  <c r="R84" i="74"/>
  <c r="Q84" i="74"/>
  <c r="P84" i="74"/>
  <c r="O84" i="74"/>
  <c r="N84" i="74"/>
  <c r="M84" i="74"/>
  <c r="L84" i="74"/>
  <c r="K84" i="74"/>
  <c r="J84" i="74"/>
  <c r="I84" i="74"/>
  <c r="H84" i="74"/>
  <c r="G84" i="74"/>
  <c r="F84" i="74"/>
  <c r="E84" i="74"/>
  <c r="D84" i="74"/>
  <c r="C84" i="74"/>
  <c r="B84" i="74"/>
  <c r="AG83" i="74"/>
  <c r="AF83" i="74"/>
  <c r="AE83" i="74"/>
  <c r="AD83" i="74"/>
  <c r="AC83" i="74"/>
  <c r="AB83" i="74"/>
  <c r="AA83" i="74"/>
  <c r="Z83" i="74"/>
  <c r="Y83" i="74"/>
  <c r="X83" i="74"/>
  <c r="W83" i="74"/>
  <c r="V83" i="74"/>
  <c r="U83" i="74"/>
  <c r="T83" i="74"/>
  <c r="S83" i="74"/>
  <c r="R83" i="74"/>
  <c r="Q83" i="74"/>
  <c r="P83" i="74"/>
  <c r="O83" i="74"/>
  <c r="N83" i="74"/>
  <c r="M83" i="74"/>
  <c r="L83" i="74"/>
  <c r="K83" i="74"/>
  <c r="J83" i="74"/>
  <c r="I83" i="74"/>
  <c r="H83" i="74"/>
  <c r="G83" i="74"/>
  <c r="F83" i="74"/>
  <c r="E83" i="74"/>
  <c r="D83" i="74"/>
  <c r="C83" i="74"/>
  <c r="B83" i="74"/>
  <c r="AJ82" i="74"/>
  <c r="AI82" i="74"/>
  <c r="AH82" i="74"/>
  <c r="AJ81" i="74"/>
  <c r="AI81" i="74"/>
  <c r="AH81" i="74"/>
  <c r="AJ80" i="74"/>
  <c r="AI80" i="74"/>
  <c r="AH80" i="74"/>
  <c r="AJ79" i="74"/>
  <c r="AI79" i="74"/>
  <c r="AH79" i="74"/>
  <c r="AJ78" i="74"/>
  <c r="AI78" i="74"/>
  <c r="AH78" i="74"/>
  <c r="AJ77" i="74"/>
  <c r="AI77" i="74"/>
  <c r="AH77" i="74"/>
  <c r="AJ76" i="74"/>
  <c r="AI76" i="74"/>
  <c r="AH76" i="74"/>
  <c r="AJ75" i="74"/>
  <c r="AI75" i="74"/>
  <c r="AH75" i="74"/>
  <c r="AJ74" i="74"/>
  <c r="AI74" i="74"/>
  <c r="AH74" i="74"/>
  <c r="AJ73" i="74"/>
  <c r="AI73" i="74"/>
  <c r="AH73" i="74"/>
  <c r="AJ72" i="74"/>
  <c r="AI72" i="74"/>
  <c r="AH72" i="74"/>
  <c r="AJ71" i="74"/>
  <c r="AI71" i="74"/>
  <c r="AH71" i="74"/>
  <c r="AJ70" i="74"/>
  <c r="AI70" i="74"/>
  <c r="AH70" i="74"/>
  <c r="AJ69" i="74"/>
  <c r="AI69" i="74"/>
  <c r="AH69" i="74"/>
  <c r="AJ68" i="74"/>
  <c r="AI68" i="74"/>
  <c r="AH68" i="74"/>
  <c r="AJ67" i="74"/>
  <c r="AI67" i="74"/>
  <c r="AH67" i="74"/>
  <c r="AJ66" i="74"/>
  <c r="AI66" i="74"/>
  <c r="AH66" i="74"/>
  <c r="AJ65" i="74"/>
  <c r="AI65" i="74"/>
  <c r="AH65" i="74"/>
  <c r="AJ64" i="74"/>
  <c r="AI64" i="74"/>
  <c r="AH64" i="74"/>
  <c r="AJ63" i="74"/>
  <c r="AI63" i="74"/>
  <c r="AH63" i="74"/>
  <c r="AJ62" i="74"/>
  <c r="AI62" i="74"/>
  <c r="AH62" i="74"/>
  <c r="AJ61" i="74"/>
  <c r="AI61" i="74"/>
  <c r="AH61" i="74"/>
  <c r="AJ60" i="74"/>
  <c r="AI60" i="74"/>
  <c r="AH60" i="74"/>
  <c r="AJ59" i="74"/>
  <c r="AI59" i="74"/>
  <c r="AH59" i="74"/>
  <c r="AJ58" i="74"/>
  <c r="AI58" i="74"/>
  <c r="AH58" i="74"/>
  <c r="AJ57" i="74"/>
  <c r="AI57" i="74"/>
  <c r="AH57" i="74"/>
  <c r="AJ56" i="74"/>
  <c r="AI56" i="74"/>
  <c r="AH56" i="74"/>
  <c r="AJ55" i="74"/>
  <c r="AI55" i="74"/>
  <c r="AH55" i="74"/>
  <c r="AJ54" i="74"/>
  <c r="AI54" i="74"/>
  <c r="AH54" i="74"/>
  <c r="AJ53" i="74"/>
  <c r="AI53" i="74"/>
  <c r="AH53" i="74"/>
  <c r="AJ52" i="74"/>
  <c r="AI52" i="74"/>
  <c r="AH52" i="74"/>
  <c r="AJ51" i="74"/>
  <c r="AI51" i="74"/>
  <c r="AH51" i="74"/>
  <c r="AG47" i="74"/>
  <c r="AF47" i="74"/>
  <c r="AE47" i="74"/>
  <c r="AD47" i="74"/>
  <c r="AC47" i="74"/>
  <c r="AB47" i="74"/>
  <c r="AA47" i="74"/>
  <c r="Z47" i="74"/>
  <c r="Y47" i="74"/>
  <c r="X47" i="74"/>
  <c r="W47" i="74"/>
  <c r="V47" i="74"/>
  <c r="U47" i="74"/>
  <c r="T47" i="74"/>
  <c r="S47" i="74"/>
  <c r="R47" i="74"/>
  <c r="Q47" i="74"/>
  <c r="P47" i="74"/>
  <c r="O47" i="74"/>
  <c r="N47" i="74"/>
  <c r="M47" i="74"/>
  <c r="L47" i="74"/>
  <c r="K47" i="74"/>
  <c r="J47" i="74"/>
  <c r="I47" i="74"/>
  <c r="H47" i="74"/>
  <c r="G47" i="74"/>
  <c r="F47" i="74"/>
  <c r="E47" i="74"/>
  <c r="D47" i="74"/>
  <c r="C47" i="74"/>
  <c r="B47" i="74"/>
  <c r="AG46" i="74"/>
  <c r="AF46" i="74"/>
  <c r="AE46" i="74"/>
  <c r="AD46" i="74"/>
  <c r="AC46" i="74"/>
  <c r="AB46" i="74"/>
  <c r="AA46" i="74"/>
  <c r="Z46" i="74"/>
  <c r="Y46" i="74"/>
  <c r="X46" i="74"/>
  <c r="W46" i="74"/>
  <c r="V46" i="74"/>
  <c r="U46" i="74"/>
  <c r="T46" i="74"/>
  <c r="S46" i="74"/>
  <c r="R46" i="74"/>
  <c r="Q46" i="74"/>
  <c r="P46" i="74"/>
  <c r="O46" i="74"/>
  <c r="N46" i="74"/>
  <c r="M46" i="74"/>
  <c r="L46" i="74"/>
  <c r="K46" i="74"/>
  <c r="J46" i="74"/>
  <c r="I46" i="74"/>
  <c r="H46" i="74"/>
  <c r="G46" i="74"/>
  <c r="F46" i="74"/>
  <c r="E46" i="74"/>
  <c r="D46" i="74"/>
  <c r="C46" i="74"/>
  <c r="B46" i="74"/>
  <c r="AG45" i="74"/>
  <c r="AF45" i="74"/>
  <c r="AE45" i="74"/>
  <c r="AD45" i="74"/>
  <c r="AC45" i="74"/>
  <c r="AB45" i="74"/>
  <c r="AA45" i="74"/>
  <c r="Z45" i="74"/>
  <c r="Y45" i="74"/>
  <c r="X45" i="74"/>
  <c r="W45" i="74"/>
  <c r="V45" i="74"/>
  <c r="U45" i="74"/>
  <c r="T45" i="74"/>
  <c r="S45" i="74"/>
  <c r="R45" i="74"/>
  <c r="Q45" i="74"/>
  <c r="P45" i="74"/>
  <c r="O45" i="74"/>
  <c r="N45" i="74"/>
  <c r="M45" i="74"/>
  <c r="L45" i="74"/>
  <c r="K45" i="74"/>
  <c r="J45" i="74"/>
  <c r="I45" i="74"/>
  <c r="H45" i="74"/>
  <c r="G45" i="74"/>
  <c r="F45" i="74"/>
  <c r="E45" i="74"/>
  <c r="D45" i="74"/>
  <c r="C45" i="74"/>
  <c r="B45" i="74"/>
  <c r="AG44" i="74"/>
  <c r="AF44" i="74"/>
  <c r="AE44" i="74"/>
  <c r="AD44" i="74"/>
  <c r="AC44" i="74"/>
  <c r="AB44" i="74"/>
  <c r="AA44" i="74"/>
  <c r="Z44" i="74"/>
  <c r="Y44" i="74"/>
  <c r="X44" i="74"/>
  <c r="W44" i="74"/>
  <c r="V44" i="74"/>
  <c r="U44" i="74"/>
  <c r="T44" i="74"/>
  <c r="S44" i="74"/>
  <c r="R44" i="74"/>
  <c r="Q44" i="74"/>
  <c r="P44" i="74"/>
  <c r="O44" i="74"/>
  <c r="N44" i="74"/>
  <c r="M44" i="74"/>
  <c r="L44" i="74"/>
  <c r="K44" i="74"/>
  <c r="J44" i="74"/>
  <c r="I44" i="74"/>
  <c r="H44" i="74"/>
  <c r="G44" i="74"/>
  <c r="F44" i="74"/>
  <c r="E44" i="74"/>
  <c r="D44" i="74"/>
  <c r="C44" i="74"/>
  <c r="B44" i="74"/>
  <c r="AJ42" i="74"/>
  <c r="AG42" i="74"/>
  <c r="AF42" i="74"/>
  <c r="AE42" i="74"/>
  <c r="AD42" i="74"/>
  <c r="AC42" i="74"/>
  <c r="AB42" i="74"/>
  <c r="AA42" i="74"/>
  <c r="Z42" i="74"/>
  <c r="Y42" i="74"/>
  <c r="X42" i="74"/>
  <c r="W42" i="74"/>
  <c r="V42" i="74"/>
  <c r="U42" i="74"/>
  <c r="T42" i="74"/>
  <c r="S42" i="74"/>
  <c r="R42" i="74"/>
  <c r="Q42" i="74"/>
  <c r="P42" i="74"/>
  <c r="O42" i="74"/>
  <c r="N42" i="74"/>
  <c r="M42" i="74"/>
  <c r="L42" i="74"/>
  <c r="K42" i="74"/>
  <c r="J42" i="74"/>
  <c r="I42" i="74"/>
  <c r="H42" i="74"/>
  <c r="G42" i="74"/>
  <c r="F42" i="74"/>
  <c r="E42" i="74"/>
  <c r="D42" i="74"/>
  <c r="C42" i="74"/>
  <c r="B42" i="74"/>
  <c r="AG41" i="74"/>
  <c r="AF41" i="74"/>
  <c r="AE41" i="74"/>
  <c r="AD41" i="74"/>
  <c r="AC41" i="74"/>
  <c r="AB41" i="74"/>
  <c r="AA41" i="74"/>
  <c r="Z41" i="74"/>
  <c r="Y41" i="74"/>
  <c r="X41" i="74"/>
  <c r="W41" i="74"/>
  <c r="V41" i="74"/>
  <c r="U41" i="74"/>
  <c r="T41" i="74"/>
  <c r="S41" i="74"/>
  <c r="R41" i="74"/>
  <c r="Q41" i="74"/>
  <c r="P41" i="74"/>
  <c r="O41" i="74"/>
  <c r="N41" i="74"/>
  <c r="M41" i="74"/>
  <c r="L41" i="74"/>
  <c r="K41" i="74"/>
  <c r="J41" i="74"/>
  <c r="I41" i="74"/>
  <c r="H41" i="74"/>
  <c r="G41" i="74"/>
  <c r="F41" i="74"/>
  <c r="E41" i="74"/>
  <c r="D41" i="74"/>
  <c r="C41" i="74"/>
  <c r="B41" i="74"/>
  <c r="AG40" i="74"/>
  <c r="AF40" i="74"/>
  <c r="AE40" i="74"/>
  <c r="AD40" i="74"/>
  <c r="AC40" i="74"/>
  <c r="AB40" i="74"/>
  <c r="AA40" i="74"/>
  <c r="Z40" i="74"/>
  <c r="Y40" i="74"/>
  <c r="X40" i="74"/>
  <c r="W40" i="74"/>
  <c r="V40" i="74"/>
  <c r="U40" i="74"/>
  <c r="T40" i="74"/>
  <c r="S40" i="74"/>
  <c r="R40" i="74"/>
  <c r="Q40" i="74"/>
  <c r="P40" i="74"/>
  <c r="O40" i="74"/>
  <c r="N40" i="74"/>
  <c r="M40" i="74"/>
  <c r="L40" i="74"/>
  <c r="K40" i="74"/>
  <c r="J40" i="74"/>
  <c r="I40" i="74"/>
  <c r="H40" i="74"/>
  <c r="G40" i="74"/>
  <c r="F40" i="74"/>
  <c r="E40" i="74"/>
  <c r="D40" i="74"/>
  <c r="C40" i="74"/>
  <c r="B40" i="74"/>
  <c r="AJ39" i="74"/>
  <c r="AI39" i="74"/>
  <c r="AH39" i="74"/>
  <c r="AJ38" i="74"/>
  <c r="AI38" i="74"/>
  <c r="AH38" i="74"/>
  <c r="AJ37" i="74"/>
  <c r="AI37" i="74"/>
  <c r="AH37" i="74"/>
  <c r="AJ36" i="74"/>
  <c r="AI36" i="74"/>
  <c r="AH36" i="74"/>
  <c r="AJ35" i="74"/>
  <c r="AI35" i="74"/>
  <c r="AH35" i="74"/>
  <c r="AJ34" i="74"/>
  <c r="AI34" i="74"/>
  <c r="AH34" i="74"/>
  <c r="AJ33" i="74"/>
  <c r="AI33" i="74"/>
  <c r="AH33" i="74"/>
  <c r="AJ32" i="74"/>
  <c r="AI32" i="74"/>
  <c r="AH32" i="74"/>
  <c r="AJ31" i="74"/>
  <c r="AI31" i="74"/>
  <c r="AH31" i="74"/>
  <c r="AJ30" i="74"/>
  <c r="AI30" i="74"/>
  <c r="AH30" i="74"/>
  <c r="AJ29" i="74"/>
  <c r="AI29" i="74"/>
  <c r="AH29" i="74"/>
  <c r="AJ28" i="74"/>
  <c r="AI28" i="74"/>
  <c r="AH28" i="74"/>
  <c r="AJ27" i="74"/>
  <c r="AI27" i="74"/>
  <c r="AH27" i="74"/>
  <c r="AJ26" i="74"/>
  <c r="AI26" i="74"/>
  <c r="AH26" i="74"/>
  <c r="AJ25" i="74"/>
  <c r="AI25" i="74"/>
  <c r="AH25" i="74"/>
  <c r="AJ24" i="74"/>
  <c r="AI24" i="74"/>
  <c r="AH24" i="74"/>
  <c r="AJ23" i="74"/>
  <c r="AI23" i="74"/>
  <c r="AH23" i="74"/>
  <c r="AJ22" i="74"/>
  <c r="AI22" i="74"/>
  <c r="AH22" i="74"/>
  <c r="AJ21" i="74"/>
  <c r="AI21" i="74"/>
  <c r="AH21" i="74"/>
  <c r="AJ20" i="74"/>
  <c r="AI20" i="74"/>
  <c r="AH20" i="74"/>
  <c r="AJ19" i="74"/>
  <c r="AI19" i="74"/>
  <c r="AH19" i="74"/>
  <c r="AJ18" i="74"/>
  <c r="AI18" i="74"/>
  <c r="AH18" i="74"/>
  <c r="AJ17" i="74"/>
  <c r="AI17" i="74"/>
  <c r="AH17" i="74"/>
  <c r="AJ16" i="74"/>
  <c r="AI16" i="74"/>
  <c r="AH16" i="74"/>
  <c r="AJ15" i="74"/>
  <c r="AI15" i="74"/>
  <c r="AH15" i="74"/>
  <c r="AJ14" i="74"/>
  <c r="AI14" i="74"/>
  <c r="AH14" i="74"/>
  <c r="AJ13" i="74"/>
  <c r="AI13" i="74"/>
  <c r="AH13" i="74"/>
  <c r="AJ12" i="74"/>
  <c r="AI12" i="74"/>
  <c r="AH12" i="74"/>
  <c r="AJ11" i="74"/>
  <c r="AI11" i="74"/>
  <c r="AH11" i="74"/>
  <c r="AJ10" i="74"/>
  <c r="AI10" i="74"/>
  <c r="AH10" i="74"/>
  <c r="AJ9" i="74"/>
  <c r="AI9" i="74"/>
  <c r="AH9" i="74"/>
  <c r="AJ8" i="74"/>
  <c r="AI8" i="74"/>
  <c r="AH8" i="74"/>
  <c r="AJ42" i="72"/>
  <c r="AG520" i="73"/>
  <c r="AF520" i="73"/>
  <c r="AE520" i="73"/>
  <c r="AD520" i="73"/>
  <c r="AC520" i="73"/>
  <c r="AB520" i="73"/>
  <c r="AA520" i="73"/>
  <c r="Z520" i="73"/>
  <c r="Y520" i="73"/>
  <c r="X520" i="73"/>
  <c r="W520" i="73"/>
  <c r="V520" i="73"/>
  <c r="U520" i="73"/>
  <c r="T520" i="73"/>
  <c r="S520" i="73"/>
  <c r="R520" i="73"/>
  <c r="Q520" i="73"/>
  <c r="P520" i="73"/>
  <c r="O520" i="73"/>
  <c r="N520" i="73"/>
  <c r="M520" i="73"/>
  <c r="L520" i="73"/>
  <c r="K520" i="73"/>
  <c r="J520" i="73"/>
  <c r="I520" i="73"/>
  <c r="H520" i="73"/>
  <c r="G520" i="73"/>
  <c r="F520" i="73"/>
  <c r="E520" i="73"/>
  <c r="D520" i="73"/>
  <c r="C520" i="73"/>
  <c r="B520" i="73"/>
  <c r="AG519" i="73"/>
  <c r="AF519" i="73"/>
  <c r="AE519" i="73"/>
  <c r="AD519" i="73"/>
  <c r="AC519" i="73"/>
  <c r="AB519" i="73"/>
  <c r="AA519" i="73"/>
  <c r="Z519" i="73"/>
  <c r="Y519" i="73"/>
  <c r="X519" i="73"/>
  <c r="W519" i="73"/>
  <c r="V519" i="73"/>
  <c r="U519" i="73"/>
  <c r="T519" i="73"/>
  <c r="S519" i="73"/>
  <c r="R519" i="73"/>
  <c r="Q519" i="73"/>
  <c r="P519" i="73"/>
  <c r="O519" i="73"/>
  <c r="N519" i="73"/>
  <c r="M519" i="73"/>
  <c r="L519" i="73"/>
  <c r="K519" i="73"/>
  <c r="J519" i="73"/>
  <c r="I519" i="73"/>
  <c r="H519" i="73"/>
  <c r="G519" i="73"/>
  <c r="F519" i="73"/>
  <c r="E519" i="73"/>
  <c r="D519" i="73"/>
  <c r="C519" i="73"/>
  <c r="B519" i="73"/>
  <c r="AG518" i="73"/>
  <c r="AF518" i="73"/>
  <c r="AE518" i="73"/>
  <c r="AD518" i="73"/>
  <c r="AC518" i="73"/>
  <c r="AB518" i="73"/>
  <c r="AA518" i="73"/>
  <c r="Z518" i="73"/>
  <c r="Y518" i="73"/>
  <c r="X518" i="73"/>
  <c r="W518" i="73"/>
  <c r="V518" i="73"/>
  <c r="U518" i="73"/>
  <c r="T518" i="73"/>
  <c r="S518" i="73"/>
  <c r="R518" i="73"/>
  <c r="Q518" i="73"/>
  <c r="P518" i="73"/>
  <c r="O518" i="73"/>
  <c r="N518" i="73"/>
  <c r="M518" i="73"/>
  <c r="L518" i="73"/>
  <c r="K518" i="73"/>
  <c r="J518" i="73"/>
  <c r="I518" i="73"/>
  <c r="H518" i="73"/>
  <c r="G518" i="73"/>
  <c r="F518" i="73"/>
  <c r="E518" i="73"/>
  <c r="D518" i="73"/>
  <c r="C518" i="73"/>
  <c r="B518" i="73"/>
  <c r="AG517" i="73"/>
  <c r="AF517" i="73"/>
  <c r="AE517" i="73"/>
  <c r="AD517" i="73"/>
  <c r="AC517" i="73"/>
  <c r="AB517" i="73"/>
  <c r="AA517" i="73"/>
  <c r="Z517" i="73"/>
  <c r="Y517" i="73"/>
  <c r="X517" i="73"/>
  <c r="W517" i="73"/>
  <c r="V517" i="73"/>
  <c r="U517" i="73"/>
  <c r="T517" i="73"/>
  <c r="S517" i="73"/>
  <c r="R517" i="73"/>
  <c r="Q517" i="73"/>
  <c r="P517" i="73"/>
  <c r="O517" i="73"/>
  <c r="N517" i="73"/>
  <c r="M517" i="73"/>
  <c r="L517" i="73"/>
  <c r="K517" i="73"/>
  <c r="J517" i="73"/>
  <c r="I517" i="73"/>
  <c r="H517" i="73"/>
  <c r="G517" i="73"/>
  <c r="F517" i="73"/>
  <c r="E517" i="73"/>
  <c r="D517" i="73"/>
  <c r="C517" i="73"/>
  <c r="B517" i="73"/>
  <c r="AG515" i="73"/>
  <c r="AF515" i="73"/>
  <c r="AE515" i="73"/>
  <c r="AD515" i="73"/>
  <c r="AC515" i="73"/>
  <c r="AB515" i="73"/>
  <c r="AA515" i="73"/>
  <c r="Z515" i="73"/>
  <c r="Y515" i="73"/>
  <c r="X515" i="73"/>
  <c r="W515" i="73"/>
  <c r="V515" i="73"/>
  <c r="U515" i="73"/>
  <c r="T515" i="73"/>
  <c r="S515" i="73"/>
  <c r="R515" i="73"/>
  <c r="Q515" i="73"/>
  <c r="P515" i="73"/>
  <c r="O515" i="73"/>
  <c r="N515" i="73"/>
  <c r="M515" i="73"/>
  <c r="L515" i="73"/>
  <c r="K515" i="73"/>
  <c r="J515" i="73"/>
  <c r="I515" i="73"/>
  <c r="H515" i="73"/>
  <c r="G515" i="73"/>
  <c r="F515" i="73"/>
  <c r="E515" i="73"/>
  <c r="D515" i="73"/>
  <c r="C515" i="73"/>
  <c r="B515" i="73"/>
  <c r="AG514" i="73"/>
  <c r="AF514" i="73"/>
  <c r="AE514" i="73"/>
  <c r="AD514" i="73"/>
  <c r="AC514" i="73"/>
  <c r="AB514" i="73"/>
  <c r="AA514" i="73"/>
  <c r="Z514" i="73"/>
  <c r="Y514" i="73"/>
  <c r="X514" i="73"/>
  <c r="W514" i="73"/>
  <c r="V514" i="73"/>
  <c r="U514" i="73"/>
  <c r="T514" i="73"/>
  <c r="S514" i="73"/>
  <c r="R514" i="73"/>
  <c r="Q514" i="73"/>
  <c r="P514" i="73"/>
  <c r="O514" i="73"/>
  <c r="N514" i="73"/>
  <c r="M514" i="73"/>
  <c r="L514" i="73"/>
  <c r="K514" i="73"/>
  <c r="J514" i="73"/>
  <c r="I514" i="73"/>
  <c r="H514" i="73"/>
  <c r="G514" i="73"/>
  <c r="F514" i="73"/>
  <c r="E514" i="73"/>
  <c r="D514" i="73"/>
  <c r="C514" i="73"/>
  <c r="B514" i="73"/>
  <c r="AG513" i="73"/>
  <c r="AF513" i="73"/>
  <c r="AE513" i="73"/>
  <c r="AD513" i="73"/>
  <c r="AC513" i="73"/>
  <c r="AB513" i="73"/>
  <c r="AA513" i="73"/>
  <c r="Z513" i="73"/>
  <c r="Y513" i="73"/>
  <c r="X513" i="73"/>
  <c r="W513" i="73"/>
  <c r="V513" i="73"/>
  <c r="U513" i="73"/>
  <c r="T513" i="73"/>
  <c r="S513" i="73"/>
  <c r="R513" i="73"/>
  <c r="Q513" i="73"/>
  <c r="P513" i="73"/>
  <c r="O513" i="73"/>
  <c r="N513" i="73"/>
  <c r="M513" i="73"/>
  <c r="L513" i="73"/>
  <c r="K513" i="73"/>
  <c r="J513" i="73"/>
  <c r="I513" i="73"/>
  <c r="H513" i="73"/>
  <c r="G513" i="73"/>
  <c r="F513" i="73"/>
  <c r="E513" i="73"/>
  <c r="D513" i="73"/>
  <c r="C513" i="73"/>
  <c r="B513" i="73"/>
  <c r="AJ512" i="73"/>
  <c r="AI512" i="73"/>
  <c r="AH512" i="73"/>
  <c r="AJ511" i="73"/>
  <c r="AI511" i="73"/>
  <c r="AH511" i="73"/>
  <c r="AJ510" i="73"/>
  <c r="AI510" i="73"/>
  <c r="AH510" i="73"/>
  <c r="AJ509" i="73"/>
  <c r="AI509" i="73"/>
  <c r="AH509" i="73"/>
  <c r="AJ508" i="73"/>
  <c r="AI508" i="73"/>
  <c r="AH508" i="73"/>
  <c r="AJ507" i="73"/>
  <c r="AI507" i="73"/>
  <c r="AH507" i="73"/>
  <c r="AJ506" i="73"/>
  <c r="AI506" i="73"/>
  <c r="AH506" i="73"/>
  <c r="AJ505" i="73"/>
  <c r="AI505" i="73"/>
  <c r="AH505" i="73"/>
  <c r="AJ504" i="73"/>
  <c r="AI504" i="73"/>
  <c r="AH504" i="73"/>
  <c r="AJ503" i="73"/>
  <c r="AI503" i="73"/>
  <c r="AH503" i="73"/>
  <c r="AJ502" i="73"/>
  <c r="AI502" i="73"/>
  <c r="AH502" i="73"/>
  <c r="AJ501" i="73"/>
  <c r="AI501" i="73"/>
  <c r="AH501" i="73"/>
  <c r="AJ500" i="73"/>
  <c r="AI500" i="73"/>
  <c r="AH500" i="73"/>
  <c r="AJ499" i="73"/>
  <c r="AI499" i="73"/>
  <c r="AH499" i="73"/>
  <c r="AJ498" i="73"/>
  <c r="AI498" i="73"/>
  <c r="AH498" i="73"/>
  <c r="AJ497" i="73"/>
  <c r="AI497" i="73"/>
  <c r="AH497" i="73"/>
  <c r="AJ496" i="73"/>
  <c r="AI496" i="73"/>
  <c r="AH496" i="73"/>
  <c r="AJ495" i="73"/>
  <c r="AI495" i="73"/>
  <c r="AH495" i="73"/>
  <c r="AJ494" i="73"/>
  <c r="AI494" i="73"/>
  <c r="AH494" i="73"/>
  <c r="AJ493" i="73"/>
  <c r="AI493" i="73"/>
  <c r="AH493" i="73"/>
  <c r="AJ492" i="73"/>
  <c r="AI492" i="73"/>
  <c r="AH492" i="73"/>
  <c r="AJ491" i="73"/>
  <c r="AI491" i="73"/>
  <c r="AH491" i="73"/>
  <c r="AJ490" i="73"/>
  <c r="AI490" i="73"/>
  <c r="AH490" i="73"/>
  <c r="AJ489" i="73"/>
  <c r="AI489" i="73"/>
  <c r="AH489" i="73"/>
  <c r="AJ488" i="73"/>
  <c r="AI488" i="73"/>
  <c r="AH488" i="73"/>
  <c r="AJ487" i="73"/>
  <c r="AI487" i="73"/>
  <c r="AH487" i="73"/>
  <c r="AJ486" i="73"/>
  <c r="AI486" i="73"/>
  <c r="AH486" i="73"/>
  <c r="AJ485" i="73"/>
  <c r="AI485" i="73"/>
  <c r="AH485" i="73"/>
  <c r="AJ484" i="73"/>
  <c r="AI484" i="73"/>
  <c r="AH484" i="73"/>
  <c r="AJ483" i="73"/>
  <c r="AI483" i="73"/>
  <c r="AH483" i="73"/>
  <c r="AJ482" i="73"/>
  <c r="AI482" i="73"/>
  <c r="AH482" i="73"/>
  <c r="AJ481" i="73"/>
  <c r="AI481" i="73"/>
  <c r="AH481" i="73"/>
  <c r="AG477" i="73"/>
  <c r="AF477" i="73"/>
  <c r="AE477" i="73"/>
  <c r="AD477" i="73"/>
  <c r="AC477" i="73"/>
  <c r="AB477" i="73"/>
  <c r="AA477" i="73"/>
  <c r="Z477" i="73"/>
  <c r="Y477" i="73"/>
  <c r="X477" i="73"/>
  <c r="W477" i="73"/>
  <c r="V477" i="73"/>
  <c r="U477" i="73"/>
  <c r="T477" i="73"/>
  <c r="S477" i="73"/>
  <c r="R477" i="73"/>
  <c r="Q477" i="73"/>
  <c r="P477" i="73"/>
  <c r="O477" i="73"/>
  <c r="N477" i="73"/>
  <c r="M477" i="73"/>
  <c r="L477" i="73"/>
  <c r="K477" i="73"/>
  <c r="J477" i="73"/>
  <c r="I477" i="73"/>
  <c r="H477" i="73"/>
  <c r="G477" i="73"/>
  <c r="F477" i="73"/>
  <c r="E477" i="73"/>
  <c r="D477" i="73"/>
  <c r="C477" i="73"/>
  <c r="B477" i="73"/>
  <c r="AJ477" i="73" s="1"/>
  <c r="AG476" i="73"/>
  <c r="AF476" i="73"/>
  <c r="AE476" i="73"/>
  <c r="AD476" i="73"/>
  <c r="AC476" i="73"/>
  <c r="AB476" i="73"/>
  <c r="AA476" i="73"/>
  <c r="Z476" i="73"/>
  <c r="Y476" i="73"/>
  <c r="X476" i="73"/>
  <c r="W476" i="73"/>
  <c r="V476" i="73"/>
  <c r="U476" i="73"/>
  <c r="T476" i="73"/>
  <c r="S476" i="73"/>
  <c r="R476" i="73"/>
  <c r="Q476" i="73"/>
  <c r="P476" i="73"/>
  <c r="O476" i="73"/>
  <c r="N476" i="73"/>
  <c r="M476" i="73"/>
  <c r="L476" i="73"/>
  <c r="K476" i="73"/>
  <c r="J476" i="73"/>
  <c r="I476" i="73"/>
  <c r="H476" i="73"/>
  <c r="G476" i="73"/>
  <c r="F476" i="73"/>
  <c r="E476" i="73"/>
  <c r="D476" i="73"/>
  <c r="C476" i="73"/>
  <c r="B476" i="73"/>
  <c r="AG475" i="73"/>
  <c r="AF475" i="73"/>
  <c r="AE475" i="73"/>
  <c r="AD475" i="73"/>
  <c r="AC475" i="73"/>
  <c r="AB475" i="73"/>
  <c r="AA475" i="73"/>
  <c r="Z475" i="73"/>
  <c r="Y475" i="73"/>
  <c r="X475" i="73"/>
  <c r="W475" i="73"/>
  <c r="V475" i="73"/>
  <c r="U475" i="73"/>
  <c r="T475" i="73"/>
  <c r="S475" i="73"/>
  <c r="R475" i="73"/>
  <c r="Q475" i="73"/>
  <c r="P475" i="73"/>
  <c r="O475" i="73"/>
  <c r="N475" i="73"/>
  <c r="M475" i="73"/>
  <c r="L475" i="73"/>
  <c r="K475" i="73"/>
  <c r="J475" i="73"/>
  <c r="I475" i="73"/>
  <c r="H475" i="73"/>
  <c r="G475" i="73"/>
  <c r="F475" i="73"/>
  <c r="E475" i="73"/>
  <c r="D475" i="73"/>
  <c r="C475" i="73"/>
  <c r="B475" i="73"/>
  <c r="AG474" i="73"/>
  <c r="AF474" i="73"/>
  <c r="AE474" i="73"/>
  <c r="AD474" i="73"/>
  <c r="AC474" i="73"/>
  <c r="AB474" i="73"/>
  <c r="AA474" i="73"/>
  <c r="Z474" i="73"/>
  <c r="Y474" i="73"/>
  <c r="X474" i="73"/>
  <c r="W474" i="73"/>
  <c r="V474" i="73"/>
  <c r="U474" i="73"/>
  <c r="T474" i="73"/>
  <c r="S474" i="73"/>
  <c r="R474" i="73"/>
  <c r="Q474" i="73"/>
  <c r="P474" i="73"/>
  <c r="O474" i="73"/>
  <c r="N474" i="73"/>
  <c r="M474" i="73"/>
  <c r="L474" i="73"/>
  <c r="K474" i="73"/>
  <c r="J474" i="73"/>
  <c r="I474" i="73"/>
  <c r="H474" i="73"/>
  <c r="G474" i="73"/>
  <c r="F474" i="73"/>
  <c r="E474" i="73"/>
  <c r="D474" i="73"/>
  <c r="C474" i="73"/>
  <c r="B474" i="73"/>
  <c r="AJ472" i="73"/>
  <c r="AG472" i="73"/>
  <c r="AF472" i="73"/>
  <c r="AE472" i="73"/>
  <c r="AD472" i="73"/>
  <c r="AC472" i="73"/>
  <c r="AB472" i="73"/>
  <c r="AA472" i="73"/>
  <c r="Z472" i="73"/>
  <c r="Y472" i="73"/>
  <c r="X472" i="73"/>
  <c r="W472" i="73"/>
  <c r="V472" i="73"/>
  <c r="U472" i="73"/>
  <c r="T472" i="73"/>
  <c r="S472" i="73"/>
  <c r="R472" i="73"/>
  <c r="Q472" i="73"/>
  <c r="P472" i="73"/>
  <c r="O472" i="73"/>
  <c r="N472" i="73"/>
  <c r="M472" i="73"/>
  <c r="L472" i="73"/>
  <c r="K472" i="73"/>
  <c r="J472" i="73"/>
  <c r="I472" i="73"/>
  <c r="H472" i="73"/>
  <c r="G472" i="73"/>
  <c r="F472" i="73"/>
  <c r="E472" i="73"/>
  <c r="D472" i="73"/>
  <c r="C472" i="73"/>
  <c r="B472" i="73"/>
  <c r="AG471" i="73"/>
  <c r="AF471" i="73"/>
  <c r="AE471" i="73"/>
  <c r="AD471" i="73"/>
  <c r="AC471" i="73"/>
  <c r="AB471" i="73"/>
  <c r="AA471" i="73"/>
  <c r="Z471" i="73"/>
  <c r="Y471" i="73"/>
  <c r="X471" i="73"/>
  <c r="W471" i="73"/>
  <c r="V471" i="73"/>
  <c r="U471" i="73"/>
  <c r="T471" i="73"/>
  <c r="S471" i="73"/>
  <c r="R471" i="73"/>
  <c r="Q471" i="73"/>
  <c r="P471" i="73"/>
  <c r="O471" i="73"/>
  <c r="N471" i="73"/>
  <c r="M471" i="73"/>
  <c r="L471" i="73"/>
  <c r="K471" i="73"/>
  <c r="J471" i="73"/>
  <c r="I471" i="73"/>
  <c r="H471" i="73"/>
  <c r="G471" i="73"/>
  <c r="F471" i="73"/>
  <c r="E471" i="73"/>
  <c r="D471" i="73"/>
  <c r="C471" i="73"/>
  <c r="B471" i="73"/>
  <c r="AG470" i="73"/>
  <c r="AF470" i="73"/>
  <c r="AE470" i="73"/>
  <c r="AD470" i="73"/>
  <c r="AC470" i="73"/>
  <c r="AB470" i="73"/>
  <c r="AA470" i="73"/>
  <c r="Z470" i="73"/>
  <c r="Y470" i="73"/>
  <c r="X470" i="73"/>
  <c r="W470" i="73"/>
  <c r="V470" i="73"/>
  <c r="U470" i="73"/>
  <c r="T470" i="73"/>
  <c r="S470" i="73"/>
  <c r="R470" i="73"/>
  <c r="Q470" i="73"/>
  <c r="P470" i="73"/>
  <c r="O470" i="73"/>
  <c r="N470" i="73"/>
  <c r="M470" i="73"/>
  <c r="L470" i="73"/>
  <c r="K470" i="73"/>
  <c r="J470" i="73"/>
  <c r="I470" i="73"/>
  <c r="H470" i="73"/>
  <c r="G470" i="73"/>
  <c r="F470" i="73"/>
  <c r="E470" i="73"/>
  <c r="D470" i="73"/>
  <c r="C470" i="73"/>
  <c r="B470" i="73"/>
  <c r="AJ469" i="73"/>
  <c r="AI469" i="73"/>
  <c r="AH469" i="73"/>
  <c r="AJ468" i="73"/>
  <c r="AI468" i="73"/>
  <c r="AH468" i="73"/>
  <c r="AJ467" i="73"/>
  <c r="AI467" i="73"/>
  <c r="AH467" i="73"/>
  <c r="AJ466" i="73"/>
  <c r="AI466" i="73"/>
  <c r="AH466" i="73"/>
  <c r="AJ465" i="73"/>
  <c r="AI465" i="73"/>
  <c r="AH465" i="73"/>
  <c r="AJ464" i="73"/>
  <c r="AI464" i="73"/>
  <c r="AH464" i="73"/>
  <c r="AJ463" i="73"/>
  <c r="AI463" i="73"/>
  <c r="AH463" i="73"/>
  <c r="AJ462" i="73"/>
  <c r="AI462" i="73"/>
  <c r="AH462" i="73"/>
  <c r="AJ461" i="73"/>
  <c r="AI461" i="73"/>
  <c r="AH461" i="73"/>
  <c r="AJ460" i="73"/>
  <c r="AI460" i="73"/>
  <c r="AH460" i="73"/>
  <c r="AJ459" i="73"/>
  <c r="AI459" i="73"/>
  <c r="AH459" i="73"/>
  <c r="AJ458" i="73"/>
  <c r="AI458" i="73"/>
  <c r="AH458" i="73"/>
  <c r="AJ457" i="73"/>
  <c r="AI457" i="73"/>
  <c r="AH457" i="73"/>
  <c r="AJ456" i="73"/>
  <c r="AI456" i="73"/>
  <c r="AH456" i="73"/>
  <c r="AJ455" i="73"/>
  <c r="AI455" i="73"/>
  <c r="AH455" i="73"/>
  <c r="AJ454" i="73"/>
  <c r="AI454" i="73"/>
  <c r="AH454" i="73"/>
  <c r="AJ453" i="73"/>
  <c r="AI453" i="73"/>
  <c r="AH453" i="73"/>
  <c r="AJ452" i="73"/>
  <c r="AI452" i="73"/>
  <c r="AH452" i="73"/>
  <c r="AJ451" i="73"/>
  <c r="AI451" i="73"/>
  <c r="AH451" i="73"/>
  <c r="AJ450" i="73"/>
  <c r="AI450" i="73"/>
  <c r="AH450" i="73"/>
  <c r="AJ449" i="73"/>
  <c r="AI449" i="73"/>
  <c r="AH449" i="73"/>
  <c r="AJ448" i="73"/>
  <c r="AI448" i="73"/>
  <c r="AH448" i="73"/>
  <c r="AJ447" i="73"/>
  <c r="AI447" i="73"/>
  <c r="AH447" i="73"/>
  <c r="AJ446" i="73"/>
  <c r="AI446" i="73"/>
  <c r="AH446" i="73"/>
  <c r="AJ445" i="73"/>
  <c r="AI445" i="73"/>
  <c r="AH445" i="73"/>
  <c r="AJ444" i="73"/>
  <c r="AI444" i="73"/>
  <c r="AH444" i="73"/>
  <c r="AJ443" i="73"/>
  <c r="AI443" i="73"/>
  <c r="AH443" i="73"/>
  <c r="AJ442" i="73"/>
  <c r="AI442" i="73"/>
  <c r="AH442" i="73"/>
  <c r="AJ441" i="73"/>
  <c r="AI441" i="73"/>
  <c r="AH441" i="73"/>
  <c r="AJ440" i="73"/>
  <c r="AI440" i="73"/>
  <c r="AH440" i="73"/>
  <c r="AJ439" i="73"/>
  <c r="AI439" i="73"/>
  <c r="AH439" i="73"/>
  <c r="AJ438" i="73"/>
  <c r="AI438" i="73"/>
  <c r="AH438" i="73"/>
  <c r="AG434" i="73"/>
  <c r="AF434" i="73"/>
  <c r="AE434" i="73"/>
  <c r="AD434" i="73"/>
  <c r="AC434" i="73"/>
  <c r="AB434" i="73"/>
  <c r="AA434" i="73"/>
  <c r="Z434" i="73"/>
  <c r="Y434" i="73"/>
  <c r="X434" i="73"/>
  <c r="W434" i="73"/>
  <c r="V434" i="73"/>
  <c r="U434" i="73"/>
  <c r="T434" i="73"/>
  <c r="S434" i="73"/>
  <c r="R434" i="73"/>
  <c r="Q434" i="73"/>
  <c r="P434" i="73"/>
  <c r="O434" i="73"/>
  <c r="N434" i="73"/>
  <c r="M434" i="73"/>
  <c r="L434" i="73"/>
  <c r="K434" i="73"/>
  <c r="J434" i="73"/>
  <c r="I434" i="73"/>
  <c r="H434" i="73"/>
  <c r="G434" i="73"/>
  <c r="F434" i="73"/>
  <c r="E434" i="73"/>
  <c r="D434" i="73"/>
  <c r="C434" i="73"/>
  <c r="AI434" i="73" s="1"/>
  <c r="B434" i="73"/>
  <c r="AG433" i="73"/>
  <c r="AF433" i="73"/>
  <c r="AE433" i="73"/>
  <c r="AD433" i="73"/>
  <c r="AC433" i="73"/>
  <c r="AB433" i="73"/>
  <c r="AA433" i="73"/>
  <c r="Z433" i="73"/>
  <c r="Y433" i="73"/>
  <c r="X433" i="73"/>
  <c r="W433" i="73"/>
  <c r="V433" i="73"/>
  <c r="U433" i="73"/>
  <c r="T433" i="73"/>
  <c r="S433" i="73"/>
  <c r="R433" i="73"/>
  <c r="Q433" i="73"/>
  <c r="P433" i="73"/>
  <c r="O433" i="73"/>
  <c r="N433" i="73"/>
  <c r="M433" i="73"/>
  <c r="L433" i="73"/>
  <c r="K433" i="73"/>
  <c r="J433" i="73"/>
  <c r="I433" i="73"/>
  <c r="H433" i="73"/>
  <c r="G433" i="73"/>
  <c r="F433" i="73"/>
  <c r="E433" i="73"/>
  <c r="D433" i="73"/>
  <c r="C433" i="73"/>
  <c r="AI433" i="73" s="1"/>
  <c r="B433" i="73"/>
  <c r="AG432" i="73"/>
  <c r="AF432" i="73"/>
  <c r="AE432" i="73"/>
  <c r="AD432" i="73"/>
  <c r="AC432" i="73"/>
  <c r="AB432" i="73"/>
  <c r="AA432" i="73"/>
  <c r="Z432" i="73"/>
  <c r="Y432" i="73"/>
  <c r="X432" i="73"/>
  <c r="W432" i="73"/>
  <c r="V432" i="73"/>
  <c r="U432" i="73"/>
  <c r="T432" i="73"/>
  <c r="S432" i="73"/>
  <c r="R432" i="73"/>
  <c r="Q432" i="73"/>
  <c r="P432" i="73"/>
  <c r="O432" i="73"/>
  <c r="N432" i="73"/>
  <c r="M432" i="73"/>
  <c r="L432" i="73"/>
  <c r="K432" i="73"/>
  <c r="J432" i="73"/>
  <c r="I432" i="73"/>
  <c r="H432" i="73"/>
  <c r="G432" i="73"/>
  <c r="F432" i="73"/>
  <c r="E432" i="73"/>
  <c r="D432" i="73"/>
  <c r="C432" i="73"/>
  <c r="B432" i="73"/>
  <c r="AG431" i="73"/>
  <c r="AF431" i="73"/>
  <c r="AE431" i="73"/>
  <c r="AD431" i="73"/>
  <c r="AC431" i="73"/>
  <c r="AB431" i="73"/>
  <c r="AA431" i="73"/>
  <c r="Z431" i="73"/>
  <c r="Y431" i="73"/>
  <c r="X431" i="73"/>
  <c r="W431" i="73"/>
  <c r="V431" i="73"/>
  <c r="U431" i="73"/>
  <c r="T431" i="73"/>
  <c r="S431" i="73"/>
  <c r="R431" i="73"/>
  <c r="Q431" i="73"/>
  <c r="P431" i="73"/>
  <c r="O431" i="73"/>
  <c r="N431" i="73"/>
  <c r="M431" i="73"/>
  <c r="L431" i="73"/>
  <c r="K431" i="73"/>
  <c r="J431" i="73"/>
  <c r="I431" i="73"/>
  <c r="H431" i="73"/>
  <c r="G431" i="73"/>
  <c r="F431" i="73"/>
  <c r="E431" i="73"/>
  <c r="D431" i="73"/>
  <c r="C431" i="73"/>
  <c r="B431" i="73"/>
  <c r="AG429" i="73"/>
  <c r="AF429" i="73"/>
  <c r="AE429" i="73"/>
  <c r="AD429" i="73"/>
  <c r="AC429" i="73"/>
  <c r="AB429" i="73"/>
  <c r="AA429" i="73"/>
  <c r="Z429" i="73"/>
  <c r="Y429" i="73"/>
  <c r="X429" i="73"/>
  <c r="W429" i="73"/>
  <c r="V429" i="73"/>
  <c r="U429" i="73"/>
  <c r="T429" i="73"/>
  <c r="S429" i="73"/>
  <c r="R429" i="73"/>
  <c r="Q429" i="73"/>
  <c r="P429" i="73"/>
  <c r="O429" i="73"/>
  <c r="N429" i="73"/>
  <c r="M429" i="73"/>
  <c r="L429" i="73"/>
  <c r="K429" i="73"/>
  <c r="J429" i="73"/>
  <c r="I429" i="73"/>
  <c r="H429" i="73"/>
  <c r="G429" i="73"/>
  <c r="F429" i="73"/>
  <c r="E429" i="73"/>
  <c r="D429" i="73"/>
  <c r="C429" i="73"/>
  <c r="B429" i="73"/>
  <c r="AG428" i="73"/>
  <c r="AF428" i="73"/>
  <c r="AE428" i="73"/>
  <c r="AD428" i="73"/>
  <c r="AC428" i="73"/>
  <c r="AB428" i="73"/>
  <c r="AA428" i="73"/>
  <c r="Z428" i="73"/>
  <c r="Y428" i="73"/>
  <c r="X428" i="73"/>
  <c r="W428" i="73"/>
  <c r="V428" i="73"/>
  <c r="U428" i="73"/>
  <c r="T428" i="73"/>
  <c r="S428" i="73"/>
  <c r="R428" i="73"/>
  <c r="Q428" i="73"/>
  <c r="P428" i="73"/>
  <c r="O428" i="73"/>
  <c r="N428" i="73"/>
  <c r="M428" i="73"/>
  <c r="L428" i="73"/>
  <c r="K428" i="73"/>
  <c r="J428" i="73"/>
  <c r="I428" i="73"/>
  <c r="H428" i="73"/>
  <c r="G428" i="73"/>
  <c r="F428" i="73"/>
  <c r="E428" i="73"/>
  <c r="D428" i="73"/>
  <c r="C428" i="73"/>
  <c r="B428" i="73"/>
  <c r="AG427" i="73"/>
  <c r="AF427" i="73"/>
  <c r="AE427" i="73"/>
  <c r="AD427" i="73"/>
  <c r="AC427" i="73"/>
  <c r="AB427" i="73"/>
  <c r="AA427" i="73"/>
  <c r="Z427" i="73"/>
  <c r="Y427" i="73"/>
  <c r="X427" i="73"/>
  <c r="W427" i="73"/>
  <c r="V427" i="73"/>
  <c r="U427" i="73"/>
  <c r="T427" i="73"/>
  <c r="S427" i="73"/>
  <c r="R427" i="73"/>
  <c r="Q427" i="73"/>
  <c r="P427" i="73"/>
  <c r="O427" i="73"/>
  <c r="N427" i="73"/>
  <c r="M427" i="73"/>
  <c r="L427" i="73"/>
  <c r="K427" i="73"/>
  <c r="J427" i="73"/>
  <c r="I427" i="73"/>
  <c r="H427" i="73"/>
  <c r="G427" i="73"/>
  <c r="F427" i="73"/>
  <c r="E427" i="73"/>
  <c r="D427" i="73"/>
  <c r="C427" i="73"/>
  <c r="B427" i="73"/>
  <c r="AJ426" i="73"/>
  <c r="AI426" i="73"/>
  <c r="AH426" i="73"/>
  <c r="AJ425" i="73"/>
  <c r="AI425" i="73"/>
  <c r="AH425" i="73"/>
  <c r="AJ424" i="73"/>
  <c r="AI424" i="73"/>
  <c r="AH424" i="73"/>
  <c r="AJ423" i="73"/>
  <c r="AI423" i="73"/>
  <c r="AH423" i="73"/>
  <c r="AJ422" i="73"/>
  <c r="AI422" i="73"/>
  <c r="AH422" i="73"/>
  <c r="AJ421" i="73"/>
  <c r="AI421" i="73"/>
  <c r="AH421" i="73"/>
  <c r="AJ420" i="73"/>
  <c r="AI420" i="73"/>
  <c r="AH420" i="73"/>
  <c r="AJ419" i="73"/>
  <c r="AI419" i="73"/>
  <c r="AH419" i="73"/>
  <c r="AJ418" i="73"/>
  <c r="AI418" i="73"/>
  <c r="AH418" i="73"/>
  <c r="AJ417" i="73"/>
  <c r="AI417" i="73"/>
  <c r="AH417" i="73"/>
  <c r="AJ416" i="73"/>
  <c r="AI416" i="73"/>
  <c r="AH416" i="73"/>
  <c r="AJ415" i="73"/>
  <c r="AI415" i="73"/>
  <c r="AH415" i="73"/>
  <c r="AJ414" i="73"/>
  <c r="AI414" i="73"/>
  <c r="AH414" i="73"/>
  <c r="AJ413" i="73"/>
  <c r="AI413" i="73"/>
  <c r="AH413" i="73"/>
  <c r="AJ412" i="73"/>
  <c r="AI412" i="73"/>
  <c r="AH412" i="73"/>
  <c r="AJ411" i="73"/>
  <c r="AI411" i="73"/>
  <c r="AH411" i="73"/>
  <c r="AJ410" i="73"/>
  <c r="AI410" i="73"/>
  <c r="AH410" i="73"/>
  <c r="AJ409" i="73"/>
  <c r="AI409" i="73"/>
  <c r="AH409" i="73"/>
  <c r="AJ408" i="73"/>
  <c r="AI408" i="73"/>
  <c r="AH408" i="73"/>
  <c r="AJ407" i="73"/>
  <c r="AI407" i="73"/>
  <c r="AH407" i="73"/>
  <c r="AJ406" i="73"/>
  <c r="AI406" i="73"/>
  <c r="AH406" i="73"/>
  <c r="AJ405" i="73"/>
  <c r="AI405" i="73"/>
  <c r="AH405" i="73"/>
  <c r="AJ404" i="73"/>
  <c r="AI404" i="73"/>
  <c r="AH404" i="73"/>
  <c r="AJ403" i="73"/>
  <c r="AI403" i="73"/>
  <c r="AH403" i="73"/>
  <c r="AJ402" i="73"/>
  <c r="AI402" i="73"/>
  <c r="AH402" i="73"/>
  <c r="AJ401" i="73"/>
  <c r="AI401" i="73"/>
  <c r="AH401" i="73"/>
  <c r="AJ400" i="73"/>
  <c r="AI400" i="73"/>
  <c r="AH400" i="73"/>
  <c r="AJ399" i="73"/>
  <c r="AI399" i="73"/>
  <c r="AH399" i="73"/>
  <c r="AJ398" i="73"/>
  <c r="AI398" i="73"/>
  <c r="AH398" i="73"/>
  <c r="AJ397" i="73"/>
  <c r="AI397" i="73"/>
  <c r="AH397" i="73"/>
  <c r="AJ396" i="73"/>
  <c r="AI396" i="73"/>
  <c r="AH396" i="73"/>
  <c r="AJ395" i="73"/>
  <c r="AI395" i="73"/>
  <c r="AH395" i="73"/>
  <c r="AG391" i="73"/>
  <c r="AF391" i="73"/>
  <c r="AE391" i="73"/>
  <c r="AD391" i="73"/>
  <c r="AC391" i="73"/>
  <c r="AB391" i="73"/>
  <c r="AA391" i="73"/>
  <c r="Z391" i="73"/>
  <c r="Y391" i="73"/>
  <c r="X391" i="73"/>
  <c r="W391" i="73"/>
  <c r="V391" i="73"/>
  <c r="U391" i="73"/>
  <c r="T391" i="73"/>
  <c r="S391" i="73"/>
  <c r="R391" i="73"/>
  <c r="Q391" i="73"/>
  <c r="P391" i="73"/>
  <c r="O391" i="73"/>
  <c r="N391" i="73"/>
  <c r="M391" i="73"/>
  <c r="L391" i="73"/>
  <c r="K391" i="73"/>
  <c r="J391" i="73"/>
  <c r="I391" i="73"/>
  <c r="H391" i="73"/>
  <c r="G391" i="73"/>
  <c r="F391" i="73"/>
  <c r="E391" i="73"/>
  <c r="D391" i="73"/>
  <c r="C391" i="73"/>
  <c r="B391" i="73"/>
  <c r="AG390" i="73"/>
  <c r="AF390" i="73"/>
  <c r="AE390" i="73"/>
  <c r="AD390" i="73"/>
  <c r="AC390" i="73"/>
  <c r="AB390" i="73"/>
  <c r="AA390" i="73"/>
  <c r="Z390" i="73"/>
  <c r="Y390" i="73"/>
  <c r="X390" i="73"/>
  <c r="W390" i="73"/>
  <c r="V390" i="73"/>
  <c r="U390" i="73"/>
  <c r="T390" i="73"/>
  <c r="S390" i="73"/>
  <c r="R390" i="73"/>
  <c r="Q390" i="73"/>
  <c r="P390" i="73"/>
  <c r="O390" i="73"/>
  <c r="N390" i="73"/>
  <c r="M390" i="73"/>
  <c r="L390" i="73"/>
  <c r="K390" i="73"/>
  <c r="J390" i="73"/>
  <c r="I390" i="73"/>
  <c r="H390" i="73"/>
  <c r="G390" i="73"/>
  <c r="F390" i="73"/>
  <c r="E390" i="73"/>
  <c r="D390" i="73"/>
  <c r="C390" i="73"/>
  <c r="B390" i="73"/>
  <c r="AG389" i="73"/>
  <c r="AF389" i="73"/>
  <c r="AE389" i="73"/>
  <c r="AD389" i="73"/>
  <c r="AC389" i="73"/>
  <c r="AB389" i="73"/>
  <c r="AA389" i="73"/>
  <c r="Z389" i="73"/>
  <c r="Y389" i="73"/>
  <c r="X389" i="73"/>
  <c r="W389" i="73"/>
  <c r="V389" i="73"/>
  <c r="U389" i="73"/>
  <c r="T389" i="73"/>
  <c r="S389" i="73"/>
  <c r="R389" i="73"/>
  <c r="Q389" i="73"/>
  <c r="P389" i="73"/>
  <c r="O389" i="73"/>
  <c r="N389" i="73"/>
  <c r="M389" i="73"/>
  <c r="L389" i="73"/>
  <c r="K389" i="73"/>
  <c r="J389" i="73"/>
  <c r="I389" i="73"/>
  <c r="H389" i="73"/>
  <c r="G389" i="73"/>
  <c r="F389" i="73"/>
  <c r="E389" i="73"/>
  <c r="D389" i="73"/>
  <c r="C389" i="73"/>
  <c r="B389" i="73"/>
  <c r="AG388" i="73"/>
  <c r="AF388" i="73"/>
  <c r="AE388" i="73"/>
  <c r="AD388" i="73"/>
  <c r="AC388" i="73"/>
  <c r="AB388" i="73"/>
  <c r="AA388" i="73"/>
  <c r="Z388" i="73"/>
  <c r="Y388" i="73"/>
  <c r="X388" i="73"/>
  <c r="W388" i="73"/>
  <c r="V388" i="73"/>
  <c r="U388" i="73"/>
  <c r="T388" i="73"/>
  <c r="S388" i="73"/>
  <c r="R388" i="73"/>
  <c r="Q388" i="73"/>
  <c r="P388" i="73"/>
  <c r="O388" i="73"/>
  <c r="N388" i="73"/>
  <c r="M388" i="73"/>
  <c r="L388" i="73"/>
  <c r="K388" i="73"/>
  <c r="J388" i="73"/>
  <c r="I388" i="73"/>
  <c r="H388" i="73"/>
  <c r="G388" i="73"/>
  <c r="F388" i="73"/>
  <c r="E388" i="73"/>
  <c r="D388" i="73"/>
  <c r="C388" i="73"/>
  <c r="B388" i="73"/>
  <c r="AJ386" i="73"/>
  <c r="AG386" i="73"/>
  <c r="AF386" i="73"/>
  <c r="AE386" i="73"/>
  <c r="AD386" i="73"/>
  <c r="AC386" i="73"/>
  <c r="AB386" i="73"/>
  <c r="AA386" i="73"/>
  <c r="Z386" i="73"/>
  <c r="Y386" i="73"/>
  <c r="X386" i="73"/>
  <c r="W386" i="73"/>
  <c r="V386" i="73"/>
  <c r="U386" i="73"/>
  <c r="T386" i="73"/>
  <c r="S386" i="73"/>
  <c r="R386" i="73"/>
  <c r="Q386" i="73"/>
  <c r="P386" i="73"/>
  <c r="O386" i="73"/>
  <c r="N386" i="73"/>
  <c r="M386" i="73"/>
  <c r="L386" i="73"/>
  <c r="K386" i="73"/>
  <c r="J386" i="73"/>
  <c r="I386" i="73"/>
  <c r="H386" i="73"/>
  <c r="G386" i="73"/>
  <c r="F386" i="73"/>
  <c r="E386" i="73"/>
  <c r="D386" i="73"/>
  <c r="C386" i="73"/>
  <c r="B386" i="73"/>
  <c r="AG385" i="73"/>
  <c r="AF385" i="73"/>
  <c r="AE385" i="73"/>
  <c r="AD385" i="73"/>
  <c r="AC385" i="73"/>
  <c r="AB385" i="73"/>
  <c r="AA385" i="73"/>
  <c r="Z385" i="73"/>
  <c r="Y385" i="73"/>
  <c r="X385" i="73"/>
  <c r="W385" i="73"/>
  <c r="V385" i="73"/>
  <c r="U385" i="73"/>
  <c r="T385" i="73"/>
  <c r="S385" i="73"/>
  <c r="R385" i="73"/>
  <c r="Q385" i="73"/>
  <c r="P385" i="73"/>
  <c r="O385" i="73"/>
  <c r="N385" i="73"/>
  <c r="M385" i="73"/>
  <c r="L385" i="73"/>
  <c r="K385" i="73"/>
  <c r="J385" i="73"/>
  <c r="I385" i="73"/>
  <c r="H385" i="73"/>
  <c r="G385" i="73"/>
  <c r="F385" i="73"/>
  <c r="E385" i="73"/>
  <c r="D385" i="73"/>
  <c r="C385" i="73"/>
  <c r="B385" i="73"/>
  <c r="AG384" i="73"/>
  <c r="AF384" i="73"/>
  <c r="AE384" i="73"/>
  <c r="AD384" i="73"/>
  <c r="AC384" i="73"/>
  <c r="AB384" i="73"/>
  <c r="AA384" i="73"/>
  <c r="Z384" i="73"/>
  <c r="Y384" i="73"/>
  <c r="X384" i="73"/>
  <c r="W384" i="73"/>
  <c r="V384" i="73"/>
  <c r="U384" i="73"/>
  <c r="T384" i="73"/>
  <c r="S384" i="73"/>
  <c r="R384" i="73"/>
  <c r="Q384" i="73"/>
  <c r="P384" i="73"/>
  <c r="O384" i="73"/>
  <c r="N384" i="73"/>
  <c r="M384" i="73"/>
  <c r="L384" i="73"/>
  <c r="K384" i="73"/>
  <c r="J384" i="73"/>
  <c r="I384" i="73"/>
  <c r="H384" i="73"/>
  <c r="G384" i="73"/>
  <c r="F384" i="73"/>
  <c r="E384" i="73"/>
  <c r="D384" i="73"/>
  <c r="C384" i="73"/>
  <c r="B384" i="73"/>
  <c r="AJ383" i="73"/>
  <c r="AI383" i="73"/>
  <c r="AH383" i="73"/>
  <c r="AJ382" i="73"/>
  <c r="AI382" i="73"/>
  <c r="AH382" i="73"/>
  <c r="AJ381" i="73"/>
  <c r="AI381" i="73"/>
  <c r="AH381" i="73"/>
  <c r="AJ380" i="73"/>
  <c r="AI380" i="73"/>
  <c r="AH380" i="73"/>
  <c r="AJ379" i="73"/>
  <c r="AI379" i="73"/>
  <c r="AH379" i="73"/>
  <c r="AJ378" i="73"/>
  <c r="AI378" i="73"/>
  <c r="AH378" i="73"/>
  <c r="AJ377" i="73"/>
  <c r="AI377" i="73"/>
  <c r="AH377" i="73"/>
  <c r="AJ376" i="73"/>
  <c r="AI376" i="73"/>
  <c r="AH376" i="73"/>
  <c r="AJ375" i="73"/>
  <c r="AI375" i="73"/>
  <c r="AH375" i="73"/>
  <c r="AJ374" i="73"/>
  <c r="AI374" i="73"/>
  <c r="AH374" i="73"/>
  <c r="AJ373" i="73"/>
  <c r="AI373" i="73"/>
  <c r="AH373" i="73"/>
  <c r="AJ372" i="73"/>
  <c r="AI372" i="73"/>
  <c r="AH372" i="73"/>
  <c r="AJ371" i="73"/>
  <c r="AI371" i="73"/>
  <c r="AH371" i="73"/>
  <c r="AJ370" i="73"/>
  <c r="AI370" i="73"/>
  <c r="AH370" i="73"/>
  <c r="AJ369" i="73"/>
  <c r="AI369" i="73"/>
  <c r="AH369" i="73"/>
  <c r="AJ368" i="73"/>
  <c r="AI368" i="73"/>
  <c r="AH368" i="73"/>
  <c r="AJ367" i="73"/>
  <c r="AI367" i="73"/>
  <c r="AH367" i="73"/>
  <c r="AJ366" i="73"/>
  <c r="AI366" i="73"/>
  <c r="AH366" i="73"/>
  <c r="AJ365" i="73"/>
  <c r="AI365" i="73"/>
  <c r="AH365" i="73"/>
  <c r="AJ364" i="73"/>
  <c r="AI364" i="73"/>
  <c r="AH364" i="73"/>
  <c r="AJ363" i="73"/>
  <c r="AI363" i="73"/>
  <c r="AH363" i="73"/>
  <c r="AJ362" i="73"/>
  <c r="AI362" i="73"/>
  <c r="AH362" i="73"/>
  <c r="AJ361" i="73"/>
  <c r="AI361" i="73"/>
  <c r="AH361" i="73"/>
  <c r="AJ360" i="73"/>
  <c r="AI360" i="73"/>
  <c r="AH360" i="73"/>
  <c r="AJ359" i="73"/>
  <c r="AI359" i="73"/>
  <c r="AH359" i="73"/>
  <c r="AJ358" i="73"/>
  <c r="AI358" i="73"/>
  <c r="AH358" i="73"/>
  <c r="AJ357" i="73"/>
  <c r="AI357" i="73"/>
  <c r="AH357" i="73"/>
  <c r="AJ356" i="73"/>
  <c r="AI356" i="73"/>
  <c r="AH356" i="73"/>
  <c r="AJ355" i="73"/>
  <c r="AI355" i="73"/>
  <c r="AH355" i="73"/>
  <c r="AJ354" i="73"/>
  <c r="AI354" i="73"/>
  <c r="AH354" i="73"/>
  <c r="AJ353" i="73"/>
  <c r="AI353" i="73"/>
  <c r="AH353" i="73"/>
  <c r="AJ352" i="73"/>
  <c r="AI352" i="73"/>
  <c r="AH352" i="73"/>
  <c r="AG348" i="73"/>
  <c r="AF348" i="73"/>
  <c r="AE348" i="73"/>
  <c r="AD348" i="73"/>
  <c r="AC348" i="73"/>
  <c r="AB348" i="73"/>
  <c r="AA348" i="73"/>
  <c r="Z348" i="73"/>
  <c r="Y348" i="73"/>
  <c r="X348" i="73"/>
  <c r="W348" i="73"/>
  <c r="V348" i="73"/>
  <c r="U348" i="73"/>
  <c r="T348" i="73"/>
  <c r="S348" i="73"/>
  <c r="R348" i="73"/>
  <c r="Q348" i="73"/>
  <c r="P348" i="73"/>
  <c r="O348" i="73"/>
  <c r="N348" i="73"/>
  <c r="M348" i="73"/>
  <c r="L348" i="73"/>
  <c r="K348" i="73"/>
  <c r="J348" i="73"/>
  <c r="I348" i="73"/>
  <c r="H348" i="73"/>
  <c r="G348" i="73"/>
  <c r="F348" i="73"/>
  <c r="E348" i="73"/>
  <c r="D348" i="73"/>
  <c r="C348" i="73"/>
  <c r="B348" i="73"/>
  <c r="AG347" i="73"/>
  <c r="AF347" i="73"/>
  <c r="AE347" i="73"/>
  <c r="AD347" i="73"/>
  <c r="AC347" i="73"/>
  <c r="AB347" i="73"/>
  <c r="AA347" i="73"/>
  <c r="Z347" i="73"/>
  <c r="Y347" i="73"/>
  <c r="X347" i="73"/>
  <c r="W347" i="73"/>
  <c r="V347" i="73"/>
  <c r="U347" i="73"/>
  <c r="T347" i="73"/>
  <c r="S347" i="73"/>
  <c r="R347" i="73"/>
  <c r="Q347" i="73"/>
  <c r="P347" i="73"/>
  <c r="O347" i="73"/>
  <c r="N347" i="73"/>
  <c r="M347" i="73"/>
  <c r="L347" i="73"/>
  <c r="K347" i="73"/>
  <c r="J347" i="73"/>
  <c r="I347" i="73"/>
  <c r="H347" i="73"/>
  <c r="G347" i="73"/>
  <c r="F347" i="73"/>
  <c r="E347" i="73"/>
  <c r="D347" i="73"/>
  <c r="C347" i="73"/>
  <c r="B347" i="73"/>
  <c r="AG346" i="73"/>
  <c r="AF346" i="73"/>
  <c r="AE346" i="73"/>
  <c r="AD346" i="73"/>
  <c r="AC346" i="73"/>
  <c r="AB346" i="73"/>
  <c r="AA346" i="73"/>
  <c r="Z346" i="73"/>
  <c r="Y346" i="73"/>
  <c r="X346" i="73"/>
  <c r="W346" i="73"/>
  <c r="V346" i="73"/>
  <c r="U346" i="73"/>
  <c r="T346" i="73"/>
  <c r="S346" i="73"/>
  <c r="R346" i="73"/>
  <c r="Q346" i="73"/>
  <c r="P346" i="73"/>
  <c r="O346" i="73"/>
  <c r="N346" i="73"/>
  <c r="M346" i="73"/>
  <c r="L346" i="73"/>
  <c r="K346" i="73"/>
  <c r="J346" i="73"/>
  <c r="I346" i="73"/>
  <c r="H346" i="73"/>
  <c r="G346" i="73"/>
  <c r="F346" i="73"/>
  <c r="E346" i="73"/>
  <c r="D346" i="73"/>
  <c r="C346" i="73"/>
  <c r="B346" i="73"/>
  <c r="AG345" i="73"/>
  <c r="AF345" i="73"/>
  <c r="AE345" i="73"/>
  <c r="AD345" i="73"/>
  <c r="AC345" i="73"/>
  <c r="AB345" i="73"/>
  <c r="AA345" i="73"/>
  <c r="Z345" i="73"/>
  <c r="Y345" i="73"/>
  <c r="X345" i="73"/>
  <c r="W345" i="73"/>
  <c r="V345" i="73"/>
  <c r="U345" i="73"/>
  <c r="T345" i="73"/>
  <c r="S345" i="73"/>
  <c r="R345" i="73"/>
  <c r="Q345" i="73"/>
  <c r="P345" i="73"/>
  <c r="O345" i="73"/>
  <c r="N345" i="73"/>
  <c r="M345" i="73"/>
  <c r="L345" i="73"/>
  <c r="K345" i="73"/>
  <c r="J345" i="73"/>
  <c r="I345" i="73"/>
  <c r="H345" i="73"/>
  <c r="G345" i="73"/>
  <c r="F345" i="73"/>
  <c r="E345" i="73"/>
  <c r="D345" i="73"/>
  <c r="C345" i="73"/>
  <c r="B345" i="73"/>
  <c r="AG343" i="73"/>
  <c r="AF343" i="73"/>
  <c r="AE343" i="73"/>
  <c r="AD343" i="73"/>
  <c r="AC343" i="73"/>
  <c r="AB343" i="73"/>
  <c r="AA343" i="73"/>
  <c r="Z343" i="73"/>
  <c r="Y343" i="73"/>
  <c r="X343" i="73"/>
  <c r="W343" i="73"/>
  <c r="V343" i="73"/>
  <c r="U343" i="73"/>
  <c r="T343" i="73"/>
  <c r="S343" i="73"/>
  <c r="R343" i="73"/>
  <c r="Q343" i="73"/>
  <c r="P343" i="73"/>
  <c r="O343" i="73"/>
  <c r="N343" i="73"/>
  <c r="M343" i="73"/>
  <c r="L343" i="73"/>
  <c r="K343" i="73"/>
  <c r="J343" i="73"/>
  <c r="I343" i="73"/>
  <c r="H343" i="73"/>
  <c r="G343" i="73"/>
  <c r="F343" i="73"/>
  <c r="E343" i="73"/>
  <c r="D343" i="73"/>
  <c r="C343" i="73"/>
  <c r="B343" i="73"/>
  <c r="AG342" i="73"/>
  <c r="AF342" i="73"/>
  <c r="AE342" i="73"/>
  <c r="AD342" i="73"/>
  <c r="AC342" i="73"/>
  <c r="AB342" i="73"/>
  <c r="AA342" i="73"/>
  <c r="Z342" i="73"/>
  <c r="Y342" i="73"/>
  <c r="X342" i="73"/>
  <c r="W342" i="73"/>
  <c r="V342" i="73"/>
  <c r="U342" i="73"/>
  <c r="T342" i="73"/>
  <c r="S342" i="73"/>
  <c r="R342" i="73"/>
  <c r="Q342" i="73"/>
  <c r="P342" i="73"/>
  <c r="O342" i="73"/>
  <c r="N342" i="73"/>
  <c r="M342" i="73"/>
  <c r="L342" i="73"/>
  <c r="K342" i="73"/>
  <c r="J342" i="73"/>
  <c r="I342" i="73"/>
  <c r="H342" i="73"/>
  <c r="G342" i="73"/>
  <c r="F342" i="73"/>
  <c r="E342" i="73"/>
  <c r="D342" i="73"/>
  <c r="C342" i="73"/>
  <c r="B342" i="73"/>
  <c r="AG341" i="73"/>
  <c r="AF341" i="73"/>
  <c r="AE341" i="73"/>
  <c r="AD341" i="73"/>
  <c r="AC341" i="73"/>
  <c r="AB341" i="73"/>
  <c r="AA341" i="73"/>
  <c r="Z341" i="73"/>
  <c r="Y341" i="73"/>
  <c r="X341" i="73"/>
  <c r="W341" i="73"/>
  <c r="V341" i="73"/>
  <c r="U341" i="73"/>
  <c r="T341" i="73"/>
  <c r="S341" i="73"/>
  <c r="R341" i="73"/>
  <c r="Q341" i="73"/>
  <c r="P341" i="73"/>
  <c r="O341" i="73"/>
  <c r="N341" i="73"/>
  <c r="M341" i="73"/>
  <c r="L341" i="73"/>
  <c r="K341" i="73"/>
  <c r="J341" i="73"/>
  <c r="I341" i="73"/>
  <c r="H341" i="73"/>
  <c r="G341" i="73"/>
  <c r="F341" i="73"/>
  <c r="E341" i="73"/>
  <c r="D341" i="73"/>
  <c r="C341" i="73"/>
  <c r="B341" i="73"/>
  <c r="AJ340" i="73"/>
  <c r="AI340" i="73"/>
  <c r="AH340" i="73"/>
  <c r="AJ339" i="73"/>
  <c r="AI339" i="73"/>
  <c r="AH339" i="73"/>
  <c r="AJ338" i="73"/>
  <c r="AI338" i="73"/>
  <c r="AH338" i="73"/>
  <c r="AJ337" i="73"/>
  <c r="AI337" i="73"/>
  <c r="AH337" i="73"/>
  <c r="AJ336" i="73"/>
  <c r="AI336" i="73"/>
  <c r="AH336" i="73"/>
  <c r="AJ335" i="73"/>
  <c r="AI335" i="73"/>
  <c r="AH335" i="73"/>
  <c r="AJ334" i="73"/>
  <c r="AI334" i="73"/>
  <c r="AH334" i="73"/>
  <c r="AJ333" i="73"/>
  <c r="AI333" i="73"/>
  <c r="AH333" i="73"/>
  <c r="AJ332" i="73"/>
  <c r="AI332" i="73"/>
  <c r="AH332" i="73"/>
  <c r="AJ331" i="73"/>
  <c r="AI331" i="73"/>
  <c r="AH331" i="73"/>
  <c r="AJ330" i="73"/>
  <c r="AI330" i="73"/>
  <c r="AH330" i="73"/>
  <c r="AJ329" i="73"/>
  <c r="AI329" i="73"/>
  <c r="AH329" i="73"/>
  <c r="AJ328" i="73"/>
  <c r="AI328" i="73"/>
  <c r="AH328" i="73"/>
  <c r="AJ327" i="73"/>
  <c r="AI327" i="73"/>
  <c r="AH327" i="73"/>
  <c r="AJ326" i="73"/>
  <c r="AI326" i="73"/>
  <c r="AH326" i="73"/>
  <c r="AJ325" i="73"/>
  <c r="AI325" i="73"/>
  <c r="AH325" i="73"/>
  <c r="AJ324" i="73"/>
  <c r="AI324" i="73"/>
  <c r="AH324" i="73"/>
  <c r="AJ323" i="73"/>
  <c r="AI323" i="73"/>
  <c r="AH323" i="73"/>
  <c r="AJ322" i="73"/>
  <c r="AI322" i="73"/>
  <c r="AH322" i="73"/>
  <c r="AJ321" i="73"/>
  <c r="AI321" i="73"/>
  <c r="AH321" i="73"/>
  <c r="AJ320" i="73"/>
  <c r="AI320" i="73"/>
  <c r="AH320" i="73"/>
  <c r="AJ319" i="73"/>
  <c r="AI319" i="73"/>
  <c r="AH319" i="73"/>
  <c r="AJ318" i="73"/>
  <c r="AI318" i="73"/>
  <c r="AH318" i="73"/>
  <c r="AJ317" i="73"/>
  <c r="AI317" i="73"/>
  <c r="AH317" i="73"/>
  <c r="AJ316" i="73"/>
  <c r="AI316" i="73"/>
  <c r="AH316" i="73"/>
  <c r="AJ315" i="73"/>
  <c r="AI315" i="73"/>
  <c r="AH315" i="73"/>
  <c r="AJ314" i="73"/>
  <c r="AI314" i="73"/>
  <c r="AH314" i="73"/>
  <c r="AJ313" i="73"/>
  <c r="AI313" i="73"/>
  <c r="AH313" i="73"/>
  <c r="AJ312" i="73"/>
  <c r="AI312" i="73"/>
  <c r="AH312" i="73"/>
  <c r="AJ311" i="73"/>
  <c r="AI311" i="73"/>
  <c r="AH311" i="73"/>
  <c r="AJ310" i="73"/>
  <c r="AI310" i="73"/>
  <c r="AH310" i="73"/>
  <c r="AJ309" i="73"/>
  <c r="AI309" i="73"/>
  <c r="AH309" i="73"/>
  <c r="AG305" i="73"/>
  <c r="AF305" i="73"/>
  <c r="AE305" i="73"/>
  <c r="AD305" i="73"/>
  <c r="AC305" i="73"/>
  <c r="AB305" i="73"/>
  <c r="AA305" i="73"/>
  <c r="Z305" i="73"/>
  <c r="Y305" i="73"/>
  <c r="X305" i="73"/>
  <c r="W305" i="73"/>
  <c r="V305" i="73"/>
  <c r="U305" i="73"/>
  <c r="T305" i="73"/>
  <c r="S305" i="73"/>
  <c r="R305" i="73"/>
  <c r="Q305" i="73"/>
  <c r="P305" i="73"/>
  <c r="O305" i="73"/>
  <c r="N305" i="73"/>
  <c r="M305" i="73"/>
  <c r="L305" i="73"/>
  <c r="K305" i="73"/>
  <c r="J305" i="73"/>
  <c r="I305" i="73"/>
  <c r="H305" i="73"/>
  <c r="G305" i="73"/>
  <c r="F305" i="73"/>
  <c r="E305" i="73"/>
  <c r="D305" i="73"/>
  <c r="C305" i="73"/>
  <c r="B305" i="73"/>
  <c r="AG304" i="73"/>
  <c r="AF304" i="73"/>
  <c r="AE304" i="73"/>
  <c r="AD304" i="73"/>
  <c r="AC304" i="73"/>
  <c r="AB304" i="73"/>
  <c r="AA304" i="73"/>
  <c r="Z304" i="73"/>
  <c r="Y304" i="73"/>
  <c r="X304" i="73"/>
  <c r="W304" i="73"/>
  <c r="V304" i="73"/>
  <c r="U304" i="73"/>
  <c r="T304" i="73"/>
  <c r="S304" i="73"/>
  <c r="R304" i="73"/>
  <c r="Q304" i="73"/>
  <c r="P304" i="73"/>
  <c r="O304" i="73"/>
  <c r="N304" i="73"/>
  <c r="M304" i="73"/>
  <c r="L304" i="73"/>
  <c r="K304" i="73"/>
  <c r="J304" i="73"/>
  <c r="I304" i="73"/>
  <c r="H304" i="73"/>
  <c r="G304" i="73"/>
  <c r="F304" i="73"/>
  <c r="E304" i="73"/>
  <c r="D304" i="73"/>
  <c r="C304" i="73"/>
  <c r="B304" i="73"/>
  <c r="AG303" i="73"/>
  <c r="AF303" i="73"/>
  <c r="AE303" i="73"/>
  <c r="AD303" i="73"/>
  <c r="AC303" i="73"/>
  <c r="AB303" i="73"/>
  <c r="AA303" i="73"/>
  <c r="Z303" i="73"/>
  <c r="Y303" i="73"/>
  <c r="X303" i="73"/>
  <c r="W303" i="73"/>
  <c r="V303" i="73"/>
  <c r="U303" i="73"/>
  <c r="T303" i="73"/>
  <c r="S303" i="73"/>
  <c r="R303" i="73"/>
  <c r="Q303" i="73"/>
  <c r="P303" i="73"/>
  <c r="O303" i="73"/>
  <c r="N303" i="73"/>
  <c r="M303" i="73"/>
  <c r="L303" i="73"/>
  <c r="K303" i="73"/>
  <c r="J303" i="73"/>
  <c r="I303" i="73"/>
  <c r="H303" i="73"/>
  <c r="G303" i="73"/>
  <c r="F303" i="73"/>
  <c r="E303" i="73"/>
  <c r="D303" i="73"/>
  <c r="C303" i="73"/>
  <c r="B303" i="73"/>
  <c r="AG302" i="73"/>
  <c r="AF302" i="73"/>
  <c r="AE302" i="73"/>
  <c r="AD302" i="73"/>
  <c r="AC302" i="73"/>
  <c r="AB302" i="73"/>
  <c r="AA302" i="73"/>
  <c r="Z302" i="73"/>
  <c r="Y302" i="73"/>
  <c r="X302" i="73"/>
  <c r="W302" i="73"/>
  <c r="V302" i="73"/>
  <c r="U302" i="73"/>
  <c r="T302" i="73"/>
  <c r="S302" i="73"/>
  <c r="R302" i="73"/>
  <c r="Q302" i="73"/>
  <c r="P302" i="73"/>
  <c r="O302" i="73"/>
  <c r="N302" i="73"/>
  <c r="M302" i="73"/>
  <c r="L302" i="73"/>
  <c r="K302" i="73"/>
  <c r="J302" i="73"/>
  <c r="I302" i="73"/>
  <c r="H302" i="73"/>
  <c r="G302" i="73"/>
  <c r="F302" i="73"/>
  <c r="E302" i="73"/>
  <c r="D302" i="73"/>
  <c r="C302" i="73"/>
  <c r="B302" i="73"/>
  <c r="AJ300" i="73"/>
  <c r="AG300" i="73"/>
  <c r="AF300" i="73"/>
  <c r="AE300" i="73"/>
  <c r="AD300" i="73"/>
  <c r="AC300" i="73"/>
  <c r="AB300" i="73"/>
  <c r="AA300" i="73"/>
  <c r="Z300" i="73"/>
  <c r="Y300" i="73"/>
  <c r="X300" i="73"/>
  <c r="W300" i="73"/>
  <c r="V300" i="73"/>
  <c r="U300" i="73"/>
  <c r="T300" i="73"/>
  <c r="S300" i="73"/>
  <c r="R300" i="73"/>
  <c r="Q300" i="73"/>
  <c r="P300" i="73"/>
  <c r="O300" i="73"/>
  <c r="N300" i="73"/>
  <c r="M300" i="73"/>
  <c r="L300" i="73"/>
  <c r="K300" i="73"/>
  <c r="J300" i="73"/>
  <c r="I300" i="73"/>
  <c r="H300" i="73"/>
  <c r="G300" i="73"/>
  <c r="F300" i="73"/>
  <c r="E300" i="73"/>
  <c r="D300" i="73"/>
  <c r="C300" i="73"/>
  <c r="B300" i="73"/>
  <c r="AG299" i="73"/>
  <c r="AF299" i="73"/>
  <c r="AE299" i="73"/>
  <c r="AD299" i="73"/>
  <c r="AC299" i="73"/>
  <c r="AB299" i="73"/>
  <c r="AA299" i="73"/>
  <c r="Z299" i="73"/>
  <c r="Y299" i="73"/>
  <c r="X299" i="73"/>
  <c r="W299" i="73"/>
  <c r="V299" i="73"/>
  <c r="U299" i="73"/>
  <c r="T299" i="73"/>
  <c r="S299" i="73"/>
  <c r="R299" i="73"/>
  <c r="Q299" i="73"/>
  <c r="P299" i="73"/>
  <c r="O299" i="73"/>
  <c r="N299" i="73"/>
  <c r="M299" i="73"/>
  <c r="L299" i="73"/>
  <c r="K299" i="73"/>
  <c r="J299" i="73"/>
  <c r="I299" i="73"/>
  <c r="H299" i="73"/>
  <c r="G299" i="73"/>
  <c r="F299" i="73"/>
  <c r="E299" i="73"/>
  <c r="D299" i="73"/>
  <c r="C299" i="73"/>
  <c r="B299" i="73"/>
  <c r="AG298" i="73"/>
  <c r="AF298" i="73"/>
  <c r="AE298" i="73"/>
  <c r="AD298" i="73"/>
  <c r="AC298" i="73"/>
  <c r="AB298" i="73"/>
  <c r="AA298" i="73"/>
  <c r="Z298" i="73"/>
  <c r="Y298" i="73"/>
  <c r="X298" i="73"/>
  <c r="W298" i="73"/>
  <c r="V298" i="73"/>
  <c r="U298" i="73"/>
  <c r="T298" i="73"/>
  <c r="S298" i="73"/>
  <c r="R298" i="73"/>
  <c r="Q298" i="73"/>
  <c r="P298" i="73"/>
  <c r="O298" i="73"/>
  <c r="N298" i="73"/>
  <c r="M298" i="73"/>
  <c r="L298" i="73"/>
  <c r="K298" i="73"/>
  <c r="J298" i="73"/>
  <c r="I298" i="73"/>
  <c r="H298" i="73"/>
  <c r="G298" i="73"/>
  <c r="F298" i="73"/>
  <c r="E298" i="73"/>
  <c r="D298" i="73"/>
  <c r="C298" i="73"/>
  <c r="B298" i="73"/>
  <c r="AJ297" i="73"/>
  <c r="AI297" i="73"/>
  <c r="AH297" i="73"/>
  <c r="AJ296" i="73"/>
  <c r="AI296" i="73"/>
  <c r="AH296" i="73"/>
  <c r="AJ295" i="73"/>
  <c r="AI295" i="73"/>
  <c r="AH295" i="73"/>
  <c r="AJ294" i="73"/>
  <c r="AI294" i="73"/>
  <c r="AH294" i="73"/>
  <c r="AJ293" i="73"/>
  <c r="AI293" i="73"/>
  <c r="AH293" i="73"/>
  <c r="AJ292" i="73"/>
  <c r="AI292" i="73"/>
  <c r="AH292" i="73"/>
  <c r="AJ291" i="73"/>
  <c r="AI291" i="73"/>
  <c r="AH291" i="73"/>
  <c r="AJ290" i="73"/>
  <c r="AI290" i="73"/>
  <c r="AH290" i="73"/>
  <c r="AJ289" i="73"/>
  <c r="AI289" i="73"/>
  <c r="AH289" i="73"/>
  <c r="AJ288" i="73"/>
  <c r="AI288" i="73"/>
  <c r="AH288" i="73"/>
  <c r="AJ287" i="73"/>
  <c r="AI287" i="73"/>
  <c r="AH287" i="73"/>
  <c r="AJ286" i="73"/>
  <c r="AI286" i="73"/>
  <c r="AH286" i="73"/>
  <c r="AJ285" i="73"/>
  <c r="AI285" i="73"/>
  <c r="AH285" i="73"/>
  <c r="AJ284" i="73"/>
  <c r="AI284" i="73"/>
  <c r="AH284" i="73"/>
  <c r="AJ283" i="73"/>
  <c r="AI283" i="73"/>
  <c r="AH283" i="73"/>
  <c r="AJ282" i="73"/>
  <c r="AI282" i="73"/>
  <c r="AH282" i="73"/>
  <c r="AJ281" i="73"/>
  <c r="AI281" i="73"/>
  <c r="AH281" i="73"/>
  <c r="AJ280" i="73"/>
  <c r="AI280" i="73"/>
  <c r="AH280" i="73"/>
  <c r="AJ279" i="73"/>
  <c r="AI279" i="73"/>
  <c r="AH279" i="73"/>
  <c r="AJ278" i="73"/>
  <c r="AI278" i="73"/>
  <c r="AH278" i="73"/>
  <c r="AJ277" i="73"/>
  <c r="AI277" i="73"/>
  <c r="AH277" i="73"/>
  <c r="AJ276" i="73"/>
  <c r="AI276" i="73"/>
  <c r="AH276" i="73"/>
  <c r="AJ275" i="73"/>
  <c r="AI275" i="73"/>
  <c r="AH275" i="73"/>
  <c r="AJ274" i="73"/>
  <c r="AI274" i="73"/>
  <c r="AH274" i="73"/>
  <c r="AJ273" i="73"/>
  <c r="AI273" i="73"/>
  <c r="AH273" i="73"/>
  <c r="AJ272" i="73"/>
  <c r="AI272" i="73"/>
  <c r="AH272" i="73"/>
  <c r="AJ271" i="73"/>
  <c r="AI271" i="73"/>
  <c r="AH271" i="73"/>
  <c r="AJ270" i="73"/>
  <c r="AI270" i="73"/>
  <c r="AH270" i="73"/>
  <c r="AJ269" i="73"/>
  <c r="AI269" i="73"/>
  <c r="AH269" i="73"/>
  <c r="AJ268" i="73"/>
  <c r="AI268" i="73"/>
  <c r="AH268" i="73"/>
  <c r="AJ267" i="73"/>
  <c r="AI267" i="73"/>
  <c r="AH267" i="73"/>
  <c r="AJ266" i="73"/>
  <c r="AI266" i="73"/>
  <c r="AH266" i="73"/>
  <c r="AG262" i="73"/>
  <c r="AF262" i="73"/>
  <c r="AE262" i="73"/>
  <c r="AD262" i="73"/>
  <c r="AC262" i="73"/>
  <c r="AB262" i="73"/>
  <c r="AA262" i="73"/>
  <c r="Z262" i="73"/>
  <c r="Y262" i="73"/>
  <c r="X262" i="73"/>
  <c r="W262" i="73"/>
  <c r="V262" i="73"/>
  <c r="U262" i="73"/>
  <c r="T262" i="73"/>
  <c r="S262" i="73"/>
  <c r="R262" i="73"/>
  <c r="Q262" i="73"/>
  <c r="P262" i="73"/>
  <c r="O262" i="73"/>
  <c r="N262" i="73"/>
  <c r="M262" i="73"/>
  <c r="L262" i="73"/>
  <c r="K262" i="73"/>
  <c r="J262" i="73"/>
  <c r="I262" i="73"/>
  <c r="H262" i="73"/>
  <c r="G262" i="73"/>
  <c r="F262" i="73"/>
  <c r="E262" i="73"/>
  <c r="D262" i="73"/>
  <c r="C262" i="73"/>
  <c r="B262" i="73"/>
  <c r="AG261" i="73"/>
  <c r="AF261" i="73"/>
  <c r="AE261" i="73"/>
  <c r="AD261" i="73"/>
  <c r="AC261" i="73"/>
  <c r="AB261" i="73"/>
  <c r="AA261" i="73"/>
  <c r="Z261" i="73"/>
  <c r="Y261" i="73"/>
  <c r="X261" i="73"/>
  <c r="W261" i="73"/>
  <c r="V261" i="73"/>
  <c r="U261" i="73"/>
  <c r="T261" i="73"/>
  <c r="S261" i="73"/>
  <c r="R261" i="73"/>
  <c r="Q261" i="73"/>
  <c r="P261" i="73"/>
  <c r="O261" i="73"/>
  <c r="N261" i="73"/>
  <c r="M261" i="73"/>
  <c r="L261" i="73"/>
  <c r="K261" i="73"/>
  <c r="J261" i="73"/>
  <c r="I261" i="73"/>
  <c r="H261" i="73"/>
  <c r="G261" i="73"/>
  <c r="F261" i="73"/>
  <c r="E261" i="73"/>
  <c r="D261" i="73"/>
  <c r="C261" i="73"/>
  <c r="B261" i="73"/>
  <c r="AG260" i="73"/>
  <c r="AF260" i="73"/>
  <c r="AE260" i="73"/>
  <c r="AD260" i="73"/>
  <c r="AC260" i="73"/>
  <c r="AB260" i="73"/>
  <c r="AA260" i="73"/>
  <c r="Z260" i="73"/>
  <c r="Y260" i="73"/>
  <c r="X260" i="73"/>
  <c r="W260" i="73"/>
  <c r="V260" i="73"/>
  <c r="U260" i="73"/>
  <c r="T260" i="73"/>
  <c r="S260" i="73"/>
  <c r="R260" i="73"/>
  <c r="Q260" i="73"/>
  <c r="P260" i="73"/>
  <c r="O260" i="73"/>
  <c r="N260" i="73"/>
  <c r="M260" i="73"/>
  <c r="L260" i="73"/>
  <c r="K260" i="73"/>
  <c r="J260" i="73"/>
  <c r="I260" i="73"/>
  <c r="H260" i="73"/>
  <c r="G260" i="73"/>
  <c r="F260" i="73"/>
  <c r="E260" i="73"/>
  <c r="D260" i="73"/>
  <c r="C260" i="73"/>
  <c r="B260" i="73"/>
  <c r="AG259" i="73"/>
  <c r="AF259" i="73"/>
  <c r="AE259" i="73"/>
  <c r="AD259" i="73"/>
  <c r="AC259" i="73"/>
  <c r="AB259" i="73"/>
  <c r="AA259" i="73"/>
  <c r="Z259" i="73"/>
  <c r="Y259" i="73"/>
  <c r="X259" i="73"/>
  <c r="W259" i="73"/>
  <c r="V259" i="73"/>
  <c r="U259" i="73"/>
  <c r="T259" i="73"/>
  <c r="S259" i="73"/>
  <c r="R259" i="73"/>
  <c r="Q259" i="73"/>
  <c r="P259" i="73"/>
  <c r="O259" i="73"/>
  <c r="N259" i="73"/>
  <c r="M259" i="73"/>
  <c r="L259" i="73"/>
  <c r="K259" i="73"/>
  <c r="J259" i="73"/>
  <c r="I259" i="73"/>
  <c r="H259" i="73"/>
  <c r="G259" i="73"/>
  <c r="F259" i="73"/>
  <c r="E259" i="73"/>
  <c r="D259" i="73"/>
  <c r="C259" i="73"/>
  <c r="B259" i="73"/>
  <c r="AG257" i="73"/>
  <c r="AF257" i="73"/>
  <c r="AE257" i="73"/>
  <c r="AD257" i="73"/>
  <c r="AC257" i="73"/>
  <c r="AB257" i="73"/>
  <c r="AA257" i="73"/>
  <c r="Z257" i="73"/>
  <c r="Y257" i="73"/>
  <c r="X257" i="73"/>
  <c r="W257" i="73"/>
  <c r="V257" i="73"/>
  <c r="U257" i="73"/>
  <c r="T257" i="73"/>
  <c r="S257" i="73"/>
  <c r="R257" i="73"/>
  <c r="Q257" i="73"/>
  <c r="P257" i="73"/>
  <c r="O257" i="73"/>
  <c r="N257" i="73"/>
  <c r="M257" i="73"/>
  <c r="L257" i="73"/>
  <c r="K257" i="73"/>
  <c r="J257" i="73"/>
  <c r="I257" i="73"/>
  <c r="H257" i="73"/>
  <c r="G257" i="73"/>
  <c r="F257" i="73"/>
  <c r="E257" i="73"/>
  <c r="D257" i="73"/>
  <c r="C257" i="73"/>
  <c r="B257" i="73"/>
  <c r="AG256" i="73"/>
  <c r="AF256" i="73"/>
  <c r="AE256" i="73"/>
  <c r="AD256" i="73"/>
  <c r="AC256" i="73"/>
  <c r="AB256" i="73"/>
  <c r="AA256" i="73"/>
  <c r="Z256" i="73"/>
  <c r="Y256" i="73"/>
  <c r="X256" i="73"/>
  <c r="W256" i="73"/>
  <c r="V256" i="73"/>
  <c r="U256" i="73"/>
  <c r="T256" i="73"/>
  <c r="S256" i="73"/>
  <c r="R256" i="73"/>
  <c r="Q256" i="73"/>
  <c r="P256" i="73"/>
  <c r="O256" i="73"/>
  <c r="N256" i="73"/>
  <c r="M256" i="73"/>
  <c r="L256" i="73"/>
  <c r="K256" i="73"/>
  <c r="J256" i="73"/>
  <c r="I256" i="73"/>
  <c r="H256" i="73"/>
  <c r="G256" i="73"/>
  <c r="F256" i="73"/>
  <c r="E256" i="73"/>
  <c r="D256" i="73"/>
  <c r="C256" i="73"/>
  <c r="B256" i="73"/>
  <c r="AG255" i="73"/>
  <c r="AF255" i="73"/>
  <c r="AE255" i="73"/>
  <c r="AD255" i="73"/>
  <c r="AC255" i="73"/>
  <c r="AB255" i="73"/>
  <c r="AA255" i="73"/>
  <c r="Z255" i="73"/>
  <c r="Y255" i="73"/>
  <c r="X255" i="73"/>
  <c r="W255" i="73"/>
  <c r="V255" i="73"/>
  <c r="U255" i="73"/>
  <c r="T255" i="73"/>
  <c r="S255" i="73"/>
  <c r="R255" i="73"/>
  <c r="Q255" i="73"/>
  <c r="P255" i="73"/>
  <c r="O255" i="73"/>
  <c r="N255" i="73"/>
  <c r="M255" i="73"/>
  <c r="L255" i="73"/>
  <c r="K255" i="73"/>
  <c r="J255" i="73"/>
  <c r="I255" i="73"/>
  <c r="H255" i="73"/>
  <c r="G255" i="73"/>
  <c r="F255" i="73"/>
  <c r="E255" i="73"/>
  <c r="D255" i="73"/>
  <c r="C255" i="73"/>
  <c r="B255" i="73"/>
  <c r="AJ254" i="73"/>
  <c r="AI254" i="73"/>
  <c r="AH254" i="73"/>
  <c r="AJ253" i="73"/>
  <c r="AI253" i="73"/>
  <c r="AH253" i="73"/>
  <c r="AJ252" i="73"/>
  <c r="AI252" i="73"/>
  <c r="AH252" i="73"/>
  <c r="AJ251" i="73"/>
  <c r="AI251" i="73"/>
  <c r="AH251" i="73"/>
  <c r="AJ250" i="73"/>
  <c r="AI250" i="73"/>
  <c r="AH250" i="73"/>
  <c r="AJ249" i="73"/>
  <c r="AI249" i="73"/>
  <c r="AH249" i="73"/>
  <c r="AJ248" i="73"/>
  <c r="AI248" i="73"/>
  <c r="AH248" i="73"/>
  <c r="AJ247" i="73"/>
  <c r="AI247" i="73"/>
  <c r="AH247" i="73"/>
  <c r="AJ246" i="73"/>
  <c r="AI246" i="73"/>
  <c r="AH246" i="73"/>
  <c r="AJ245" i="73"/>
  <c r="AI245" i="73"/>
  <c r="AH245" i="73"/>
  <c r="AJ244" i="73"/>
  <c r="AI244" i="73"/>
  <c r="AH244" i="73"/>
  <c r="AJ243" i="73"/>
  <c r="AI243" i="73"/>
  <c r="AH243" i="73"/>
  <c r="AJ242" i="73"/>
  <c r="AI242" i="73"/>
  <c r="AH242" i="73"/>
  <c r="AJ241" i="73"/>
  <c r="AI241" i="73"/>
  <c r="AH241" i="73"/>
  <c r="AJ240" i="73"/>
  <c r="AI240" i="73"/>
  <c r="AH240" i="73"/>
  <c r="AJ239" i="73"/>
  <c r="AI239" i="73"/>
  <c r="AH239" i="73"/>
  <c r="AJ238" i="73"/>
  <c r="AI238" i="73"/>
  <c r="AH238" i="73"/>
  <c r="AJ237" i="73"/>
  <c r="AI237" i="73"/>
  <c r="AH237" i="73"/>
  <c r="AJ236" i="73"/>
  <c r="AI236" i="73"/>
  <c r="AH236" i="73"/>
  <c r="AJ235" i="73"/>
  <c r="AI235" i="73"/>
  <c r="AH235" i="73"/>
  <c r="AJ234" i="73"/>
  <c r="AI234" i="73"/>
  <c r="AH234" i="73"/>
  <c r="AJ233" i="73"/>
  <c r="AI233" i="73"/>
  <c r="AH233" i="73"/>
  <c r="AJ232" i="73"/>
  <c r="AI232" i="73"/>
  <c r="AH232" i="73"/>
  <c r="AJ231" i="73"/>
  <c r="AI231" i="73"/>
  <c r="AH231" i="73"/>
  <c r="AJ230" i="73"/>
  <c r="AI230" i="73"/>
  <c r="AH230" i="73"/>
  <c r="AJ229" i="73"/>
  <c r="AI229" i="73"/>
  <c r="AH229" i="73"/>
  <c r="AJ228" i="73"/>
  <c r="AI228" i="73"/>
  <c r="AH228" i="73"/>
  <c r="AJ227" i="73"/>
  <c r="AI227" i="73"/>
  <c r="AH227" i="73"/>
  <c r="AJ226" i="73"/>
  <c r="AI226" i="73"/>
  <c r="AH226" i="73"/>
  <c r="AJ225" i="73"/>
  <c r="AI225" i="73"/>
  <c r="AH225" i="73"/>
  <c r="AJ224" i="73"/>
  <c r="AI224" i="73"/>
  <c r="AH224" i="73"/>
  <c r="AJ223" i="73"/>
  <c r="AI223" i="73"/>
  <c r="AH223" i="73"/>
  <c r="AG219" i="73"/>
  <c r="AF219" i="73"/>
  <c r="AE219" i="73"/>
  <c r="AD219" i="73"/>
  <c r="AC219" i="73"/>
  <c r="AB219" i="73"/>
  <c r="AA219" i="73"/>
  <c r="Z219" i="73"/>
  <c r="Y219" i="73"/>
  <c r="X219" i="73"/>
  <c r="W219" i="73"/>
  <c r="V219" i="73"/>
  <c r="U219" i="73"/>
  <c r="T219" i="73"/>
  <c r="S219" i="73"/>
  <c r="R219" i="73"/>
  <c r="Q219" i="73"/>
  <c r="P219" i="73"/>
  <c r="O219" i="73"/>
  <c r="N219" i="73"/>
  <c r="M219" i="73"/>
  <c r="L219" i="73"/>
  <c r="K219" i="73"/>
  <c r="J219" i="73"/>
  <c r="I219" i="73"/>
  <c r="H219" i="73"/>
  <c r="G219" i="73"/>
  <c r="F219" i="73"/>
  <c r="E219" i="73"/>
  <c r="D219" i="73"/>
  <c r="C219" i="73"/>
  <c r="B219" i="73"/>
  <c r="AG218" i="73"/>
  <c r="AF218" i="73"/>
  <c r="AE218" i="73"/>
  <c r="AD218" i="73"/>
  <c r="AC218" i="73"/>
  <c r="AB218" i="73"/>
  <c r="AA218" i="73"/>
  <c r="Z218" i="73"/>
  <c r="Y218" i="73"/>
  <c r="X218" i="73"/>
  <c r="W218" i="73"/>
  <c r="V218" i="73"/>
  <c r="U218" i="73"/>
  <c r="T218" i="73"/>
  <c r="S218" i="73"/>
  <c r="R218" i="73"/>
  <c r="Q218" i="73"/>
  <c r="P218" i="73"/>
  <c r="O218" i="73"/>
  <c r="N218" i="73"/>
  <c r="M218" i="73"/>
  <c r="L218" i="73"/>
  <c r="K218" i="73"/>
  <c r="J218" i="73"/>
  <c r="I218" i="73"/>
  <c r="H218" i="73"/>
  <c r="G218" i="73"/>
  <c r="F218" i="73"/>
  <c r="E218" i="73"/>
  <c r="D218" i="73"/>
  <c r="C218" i="73"/>
  <c r="B218" i="73"/>
  <c r="AG217" i="73"/>
  <c r="AF217" i="73"/>
  <c r="AE217" i="73"/>
  <c r="AD217" i="73"/>
  <c r="AC217" i="73"/>
  <c r="AB217" i="73"/>
  <c r="AA217" i="73"/>
  <c r="Z217" i="73"/>
  <c r="Y217" i="73"/>
  <c r="X217" i="73"/>
  <c r="W217" i="73"/>
  <c r="V217" i="73"/>
  <c r="U217" i="73"/>
  <c r="T217" i="73"/>
  <c r="S217" i="73"/>
  <c r="R217" i="73"/>
  <c r="Q217" i="73"/>
  <c r="P217" i="73"/>
  <c r="O217" i="73"/>
  <c r="N217" i="73"/>
  <c r="M217" i="73"/>
  <c r="L217" i="73"/>
  <c r="K217" i="73"/>
  <c r="J217" i="73"/>
  <c r="I217" i="73"/>
  <c r="H217" i="73"/>
  <c r="G217" i="73"/>
  <c r="F217" i="73"/>
  <c r="E217" i="73"/>
  <c r="D217" i="73"/>
  <c r="C217" i="73"/>
  <c r="B217" i="73"/>
  <c r="AG216" i="73"/>
  <c r="AF216" i="73"/>
  <c r="AE216" i="73"/>
  <c r="AD216" i="73"/>
  <c r="AC216" i="73"/>
  <c r="AB216" i="73"/>
  <c r="AA216" i="73"/>
  <c r="Z216" i="73"/>
  <c r="Y216" i="73"/>
  <c r="X216" i="73"/>
  <c r="W216" i="73"/>
  <c r="V216" i="73"/>
  <c r="U216" i="73"/>
  <c r="T216" i="73"/>
  <c r="S216" i="73"/>
  <c r="R216" i="73"/>
  <c r="Q216" i="73"/>
  <c r="P216" i="73"/>
  <c r="O216" i="73"/>
  <c r="N216" i="73"/>
  <c r="M216" i="73"/>
  <c r="L216" i="73"/>
  <c r="K216" i="73"/>
  <c r="J216" i="73"/>
  <c r="I216" i="73"/>
  <c r="H216" i="73"/>
  <c r="G216" i="73"/>
  <c r="F216" i="73"/>
  <c r="E216" i="73"/>
  <c r="D216" i="73"/>
  <c r="C216" i="73"/>
  <c r="B216" i="73"/>
  <c r="AJ214" i="73"/>
  <c r="AG214" i="73"/>
  <c r="AF214" i="73"/>
  <c r="AE214" i="73"/>
  <c r="AD214" i="73"/>
  <c r="AC214" i="73"/>
  <c r="AB214" i="73"/>
  <c r="AA214" i="73"/>
  <c r="Z214" i="73"/>
  <c r="Y214" i="73"/>
  <c r="X214" i="73"/>
  <c r="W214" i="73"/>
  <c r="V214" i="73"/>
  <c r="U214" i="73"/>
  <c r="T214" i="73"/>
  <c r="S214" i="73"/>
  <c r="R214" i="73"/>
  <c r="Q214" i="73"/>
  <c r="P214" i="73"/>
  <c r="O214" i="73"/>
  <c r="N214" i="73"/>
  <c r="M214" i="73"/>
  <c r="L214" i="73"/>
  <c r="K214" i="73"/>
  <c r="J214" i="73"/>
  <c r="I214" i="73"/>
  <c r="H214" i="73"/>
  <c r="G214" i="73"/>
  <c r="F214" i="73"/>
  <c r="E214" i="73"/>
  <c r="D214" i="73"/>
  <c r="C214" i="73"/>
  <c r="B214" i="73"/>
  <c r="AG213" i="73"/>
  <c r="AF213" i="73"/>
  <c r="AE213" i="73"/>
  <c r="AD213" i="73"/>
  <c r="AC213" i="73"/>
  <c r="AB213" i="73"/>
  <c r="AA213" i="73"/>
  <c r="Z213" i="73"/>
  <c r="Y213" i="73"/>
  <c r="X213" i="73"/>
  <c r="W213" i="73"/>
  <c r="V213" i="73"/>
  <c r="U213" i="73"/>
  <c r="T213" i="73"/>
  <c r="S213" i="73"/>
  <c r="R213" i="73"/>
  <c r="Q213" i="73"/>
  <c r="P213" i="73"/>
  <c r="O213" i="73"/>
  <c r="N213" i="73"/>
  <c r="M213" i="73"/>
  <c r="L213" i="73"/>
  <c r="K213" i="73"/>
  <c r="J213" i="73"/>
  <c r="I213" i="73"/>
  <c r="H213" i="73"/>
  <c r="G213" i="73"/>
  <c r="F213" i="73"/>
  <c r="E213" i="73"/>
  <c r="D213" i="73"/>
  <c r="C213" i="73"/>
  <c r="B213" i="73"/>
  <c r="AG212" i="73"/>
  <c r="AF212" i="73"/>
  <c r="AE212" i="73"/>
  <c r="AD212" i="73"/>
  <c r="AC212" i="73"/>
  <c r="AB212" i="73"/>
  <c r="AA212" i="73"/>
  <c r="Z212" i="73"/>
  <c r="Y212" i="73"/>
  <c r="X212" i="73"/>
  <c r="W212" i="73"/>
  <c r="V212" i="73"/>
  <c r="U212" i="73"/>
  <c r="T212" i="73"/>
  <c r="S212" i="73"/>
  <c r="R212" i="73"/>
  <c r="Q212" i="73"/>
  <c r="P212" i="73"/>
  <c r="O212" i="73"/>
  <c r="N212" i="73"/>
  <c r="M212" i="73"/>
  <c r="L212" i="73"/>
  <c r="K212" i="73"/>
  <c r="J212" i="73"/>
  <c r="I212" i="73"/>
  <c r="H212" i="73"/>
  <c r="G212" i="73"/>
  <c r="F212" i="73"/>
  <c r="E212" i="73"/>
  <c r="D212" i="73"/>
  <c r="C212" i="73"/>
  <c r="B212" i="73"/>
  <c r="AJ211" i="73"/>
  <c r="AI211" i="73"/>
  <c r="AH211" i="73"/>
  <c r="AJ210" i="73"/>
  <c r="AI210" i="73"/>
  <c r="AH210" i="73"/>
  <c r="AJ209" i="73"/>
  <c r="AI209" i="73"/>
  <c r="AH209" i="73"/>
  <c r="AJ208" i="73"/>
  <c r="AI208" i="73"/>
  <c r="AH208" i="73"/>
  <c r="AJ207" i="73"/>
  <c r="AI207" i="73"/>
  <c r="AH207" i="73"/>
  <c r="AJ206" i="73"/>
  <c r="AI206" i="73"/>
  <c r="AH206" i="73"/>
  <c r="AJ205" i="73"/>
  <c r="AI205" i="73"/>
  <c r="AH205" i="73"/>
  <c r="AJ204" i="73"/>
  <c r="AI204" i="73"/>
  <c r="AH204" i="73"/>
  <c r="AJ203" i="73"/>
  <c r="AI203" i="73"/>
  <c r="AH203" i="73"/>
  <c r="AJ202" i="73"/>
  <c r="AI202" i="73"/>
  <c r="AH202" i="73"/>
  <c r="AJ201" i="73"/>
  <c r="AI201" i="73"/>
  <c r="AH201" i="73"/>
  <c r="AJ200" i="73"/>
  <c r="AI200" i="73"/>
  <c r="AH200" i="73"/>
  <c r="AJ199" i="73"/>
  <c r="AI199" i="73"/>
  <c r="AH199" i="73"/>
  <c r="AJ198" i="73"/>
  <c r="AI198" i="73"/>
  <c r="AH198" i="73"/>
  <c r="AJ197" i="73"/>
  <c r="AI197" i="73"/>
  <c r="AH197" i="73"/>
  <c r="AJ196" i="73"/>
  <c r="AI196" i="73"/>
  <c r="AH196" i="73"/>
  <c r="AJ195" i="73"/>
  <c r="AI195" i="73"/>
  <c r="AH195" i="73"/>
  <c r="AJ194" i="73"/>
  <c r="AI194" i="73"/>
  <c r="AH194" i="73"/>
  <c r="AJ193" i="73"/>
  <c r="AI193" i="73"/>
  <c r="AH193" i="73"/>
  <c r="AJ192" i="73"/>
  <c r="AI192" i="73"/>
  <c r="AH192" i="73"/>
  <c r="AJ191" i="73"/>
  <c r="AI191" i="73"/>
  <c r="AH191" i="73"/>
  <c r="AJ190" i="73"/>
  <c r="AI190" i="73"/>
  <c r="AH190" i="73"/>
  <c r="AJ189" i="73"/>
  <c r="AI189" i="73"/>
  <c r="AH189" i="73"/>
  <c r="AJ188" i="73"/>
  <c r="AI188" i="73"/>
  <c r="AH188" i="73"/>
  <c r="AJ187" i="73"/>
  <c r="AI187" i="73"/>
  <c r="AH187" i="73"/>
  <c r="AJ186" i="73"/>
  <c r="AI186" i="73"/>
  <c r="AH186" i="73"/>
  <c r="AJ185" i="73"/>
  <c r="AI185" i="73"/>
  <c r="AH185" i="73"/>
  <c r="AJ184" i="73"/>
  <c r="AI184" i="73"/>
  <c r="AH184" i="73"/>
  <c r="AJ183" i="73"/>
  <c r="AI183" i="73"/>
  <c r="AH183" i="73"/>
  <c r="AJ182" i="73"/>
  <c r="AI182" i="73"/>
  <c r="AH182" i="73"/>
  <c r="AJ181" i="73"/>
  <c r="AI181" i="73"/>
  <c r="AH181" i="73"/>
  <c r="AJ180" i="73"/>
  <c r="AI180" i="73"/>
  <c r="AH180" i="73"/>
  <c r="AG176" i="73"/>
  <c r="AF176" i="73"/>
  <c r="AE176" i="73"/>
  <c r="AD176" i="73"/>
  <c r="AC176" i="73"/>
  <c r="AB176" i="73"/>
  <c r="AA176" i="73"/>
  <c r="Z176" i="73"/>
  <c r="Y176" i="73"/>
  <c r="X176" i="73"/>
  <c r="W176" i="73"/>
  <c r="V176" i="73"/>
  <c r="U176" i="73"/>
  <c r="T176" i="73"/>
  <c r="S176" i="73"/>
  <c r="R176" i="73"/>
  <c r="Q176" i="73"/>
  <c r="P176" i="73"/>
  <c r="O176" i="73"/>
  <c r="N176" i="73"/>
  <c r="M176" i="73"/>
  <c r="L176" i="73"/>
  <c r="K176" i="73"/>
  <c r="J176" i="73"/>
  <c r="I176" i="73"/>
  <c r="H176" i="73"/>
  <c r="G176" i="73"/>
  <c r="F176" i="73"/>
  <c r="E176" i="73"/>
  <c r="D176" i="73"/>
  <c r="C176" i="73"/>
  <c r="B176" i="73"/>
  <c r="AG175" i="73"/>
  <c r="AF175" i="73"/>
  <c r="AE175" i="73"/>
  <c r="AD175" i="73"/>
  <c r="AC175" i="73"/>
  <c r="AB175" i="73"/>
  <c r="AA175" i="73"/>
  <c r="Z175" i="73"/>
  <c r="Y175" i="73"/>
  <c r="X175" i="73"/>
  <c r="W175" i="73"/>
  <c r="V175" i="73"/>
  <c r="U175" i="73"/>
  <c r="T175" i="73"/>
  <c r="S175" i="73"/>
  <c r="R175" i="73"/>
  <c r="Q175" i="73"/>
  <c r="P175" i="73"/>
  <c r="O175" i="73"/>
  <c r="N175" i="73"/>
  <c r="M175" i="73"/>
  <c r="L175" i="73"/>
  <c r="K175" i="73"/>
  <c r="J175" i="73"/>
  <c r="I175" i="73"/>
  <c r="H175" i="73"/>
  <c r="G175" i="73"/>
  <c r="F175" i="73"/>
  <c r="E175" i="73"/>
  <c r="D175" i="73"/>
  <c r="C175" i="73"/>
  <c r="B175" i="73"/>
  <c r="AG174" i="73"/>
  <c r="AF174" i="73"/>
  <c r="AE174" i="73"/>
  <c r="AD174" i="73"/>
  <c r="AC174" i="73"/>
  <c r="AB174" i="73"/>
  <c r="AA174" i="73"/>
  <c r="Z174" i="73"/>
  <c r="Y174" i="73"/>
  <c r="X174" i="73"/>
  <c r="W174" i="73"/>
  <c r="V174" i="73"/>
  <c r="U174" i="73"/>
  <c r="T174" i="73"/>
  <c r="S174" i="73"/>
  <c r="R174" i="73"/>
  <c r="Q174" i="73"/>
  <c r="P174" i="73"/>
  <c r="O174" i="73"/>
  <c r="N174" i="73"/>
  <c r="M174" i="73"/>
  <c r="L174" i="73"/>
  <c r="K174" i="73"/>
  <c r="J174" i="73"/>
  <c r="I174" i="73"/>
  <c r="H174" i="73"/>
  <c r="G174" i="73"/>
  <c r="F174" i="73"/>
  <c r="E174" i="73"/>
  <c r="D174" i="73"/>
  <c r="C174" i="73"/>
  <c r="B174" i="73"/>
  <c r="AG173" i="73"/>
  <c r="AF173" i="73"/>
  <c r="AE173" i="73"/>
  <c r="AD173" i="73"/>
  <c r="AC173" i="73"/>
  <c r="AB173" i="73"/>
  <c r="AA173" i="73"/>
  <c r="Z173" i="73"/>
  <c r="Y173" i="73"/>
  <c r="X173" i="73"/>
  <c r="W173" i="73"/>
  <c r="V173" i="73"/>
  <c r="U173" i="73"/>
  <c r="T173" i="73"/>
  <c r="S173" i="73"/>
  <c r="R173" i="73"/>
  <c r="Q173" i="73"/>
  <c r="P173" i="73"/>
  <c r="O173" i="73"/>
  <c r="N173" i="73"/>
  <c r="M173" i="73"/>
  <c r="L173" i="73"/>
  <c r="K173" i="73"/>
  <c r="J173" i="73"/>
  <c r="I173" i="73"/>
  <c r="H173" i="73"/>
  <c r="G173" i="73"/>
  <c r="F173" i="73"/>
  <c r="E173" i="73"/>
  <c r="D173" i="73"/>
  <c r="C173" i="73"/>
  <c r="B173" i="73"/>
  <c r="AG171" i="73"/>
  <c r="AF171" i="73"/>
  <c r="AE171" i="73"/>
  <c r="AD171" i="73"/>
  <c r="AC171" i="73"/>
  <c r="AB171" i="73"/>
  <c r="AA171" i="73"/>
  <c r="Z171" i="73"/>
  <c r="Y171" i="73"/>
  <c r="X171" i="73"/>
  <c r="W171" i="73"/>
  <c r="V171" i="73"/>
  <c r="U171" i="73"/>
  <c r="T171" i="73"/>
  <c r="S171" i="73"/>
  <c r="R171" i="73"/>
  <c r="Q171" i="73"/>
  <c r="P171" i="73"/>
  <c r="O171" i="73"/>
  <c r="N171" i="73"/>
  <c r="M171" i="73"/>
  <c r="L171" i="73"/>
  <c r="K171" i="73"/>
  <c r="J171" i="73"/>
  <c r="I171" i="73"/>
  <c r="H171" i="73"/>
  <c r="G171" i="73"/>
  <c r="F171" i="73"/>
  <c r="E171" i="73"/>
  <c r="D171" i="73"/>
  <c r="C171" i="73"/>
  <c r="B171" i="73"/>
  <c r="AG170" i="73"/>
  <c r="AF170" i="73"/>
  <c r="AE170" i="73"/>
  <c r="AD170" i="73"/>
  <c r="AC170" i="73"/>
  <c r="AB170" i="73"/>
  <c r="AA170" i="73"/>
  <c r="Z170" i="73"/>
  <c r="Y170" i="73"/>
  <c r="X170" i="73"/>
  <c r="W170" i="73"/>
  <c r="V170" i="73"/>
  <c r="U170" i="73"/>
  <c r="T170" i="73"/>
  <c r="S170" i="73"/>
  <c r="R170" i="73"/>
  <c r="Q170" i="73"/>
  <c r="P170" i="73"/>
  <c r="O170" i="73"/>
  <c r="N170" i="73"/>
  <c r="M170" i="73"/>
  <c r="L170" i="73"/>
  <c r="K170" i="73"/>
  <c r="J170" i="73"/>
  <c r="I170" i="73"/>
  <c r="H170" i="73"/>
  <c r="G170" i="73"/>
  <c r="F170" i="73"/>
  <c r="E170" i="73"/>
  <c r="D170" i="73"/>
  <c r="C170" i="73"/>
  <c r="B170" i="73"/>
  <c r="AG169" i="73"/>
  <c r="AF169" i="73"/>
  <c r="AE169" i="73"/>
  <c r="AD169" i="73"/>
  <c r="AC169" i="73"/>
  <c r="AB169" i="73"/>
  <c r="AA169" i="73"/>
  <c r="Z169" i="73"/>
  <c r="Y169" i="73"/>
  <c r="X169" i="73"/>
  <c r="W169" i="73"/>
  <c r="V169" i="73"/>
  <c r="U169" i="73"/>
  <c r="T169" i="73"/>
  <c r="S169" i="73"/>
  <c r="R169" i="73"/>
  <c r="Q169" i="73"/>
  <c r="P169" i="73"/>
  <c r="O169" i="73"/>
  <c r="N169" i="73"/>
  <c r="M169" i="73"/>
  <c r="L169" i="73"/>
  <c r="K169" i="73"/>
  <c r="J169" i="73"/>
  <c r="I169" i="73"/>
  <c r="H169" i="73"/>
  <c r="G169" i="73"/>
  <c r="F169" i="73"/>
  <c r="E169" i="73"/>
  <c r="D169" i="73"/>
  <c r="C169" i="73"/>
  <c r="B169" i="73"/>
  <c r="AJ168" i="73"/>
  <c r="AI168" i="73"/>
  <c r="AH168" i="73"/>
  <c r="AJ167" i="73"/>
  <c r="AI167" i="73"/>
  <c r="AH167" i="73"/>
  <c r="AJ166" i="73"/>
  <c r="AI166" i="73"/>
  <c r="AH166" i="73"/>
  <c r="AJ165" i="73"/>
  <c r="AI165" i="73"/>
  <c r="AH165" i="73"/>
  <c r="AJ164" i="73"/>
  <c r="AI164" i="73"/>
  <c r="AH164" i="73"/>
  <c r="AJ163" i="73"/>
  <c r="AI163" i="73"/>
  <c r="AH163" i="73"/>
  <c r="AJ162" i="73"/>
  <c r="AI162" i="73"/>
  <c r="AH162" i="73"/>
  <c r="AJ161" i="73"/>
  <c r="AI161" i="73"/>
  <c r="AH161" i="73"/>
  <c r="AJ160" i="73"/>
  <c r="AI160" i="73"/>
  <c r="AH160" i="73"/>
  <c r="AJ159" i="73"/>
  <c r="AI159" i="73"/>
  <c r="AH159" i="73"/>
  <c r="AJ158" i="73"/>
  <c r="AI158" i="73"/>
  <c r="AH158" i="73"/>
  <c r="AJ157" i="73"/>
  <c r="AI157" i="73"/>
  <c r="AH157" i="73"/>
  <c r="AJ156" i="73"/>
  <c r="AI156" i="73"/>
  <c r="AH156" i="73"/>
  <c r="AJ155" i="73"/>
  <c r="AI155" i="73"/>
  <c r="AH155" i="73"/>
  <c r="AJ154" i="73"/>
  <c r="AI154" i="73"/>
  <c r="AH154" i="73"/>
  <c r="AJ153" i="73"/>
  <c r="AI153" i="73"/>
  <c r="AH153" i="73"/>
  <c r="AJ152" i="73"/>
  <c r="AI152" i="73"/>
  <c r="AH152" i="73"/>
  <c r="AJ151" i="73"/>
  <c r="AI151" i="73"/>
  <c r="AH151" i="73"/>
  <c r="AJ150" i="73"/>
  <c r="AI150" i="73"/>
  <c r="AH150" i="73"/>
  <c r="AJ149" i="73"/>
  <c r="AI149" i="73"/>
  <c r="AH149" i="73"/>
  <c r="AJ148" i="73"/>
  <c r="AI148" i="73"/>
  <c r="AH148" i="73"/>
  <c r="AJ147" i="73"/>
  <c r="AI147" i="73"/>
  <c r="AH147" i="73"/>
  <c r="AJ146" i="73"/>
  <c r="AI146" i="73"/>
  <c r="AH146" i="73"/>
  <c r="AJ145" i="73"/>
  <c r="AI145" i="73"/>
  <c r="AH145" i="73"/>
  <c r="AJ144" i="73"/>
  <c r="AI144" i="73"/>
  <c r="AH144" i="73"/>
  <c r="AJ143" i="73"/>
  <c r="AI143" i="73"/>
  <c r="AH143" i="73"/>
  <c r="AJ142" i="73"/>
  <c r="AI142" i="73"/>
  <c r="AH142" i="73"/>
  <c r="AJ141" i="73"/>
  <c r="AI141" i="73"/>
  <c r="AH141" i="73"/>
  <c r="AJ140" i="73"/>
  <c r="AI140" i="73"/>
  <c r="AH140" i="73"/>
  <c r="AJ139" i="73"/>
  <c r="AI139" i="73"/>
  <c r="AH139" i="73"/>
  <c r="AJ138" i="73"/>
  <c r="AI138" i="73"/>
  <c r="AH138" i="73"/>
  <c r="AJ137" i="73"/>
  <c r="AI137" i="73"/>
  <c r="AH137" i="73"/>
  <c r="AG133" i="73"/>
  <c r="AF133" i="73"/>
  <c r="AE133" i="73"/>
  <c r="AD133" i="73"/>
  <c r="AC133" i="73"/>
  <c r="AB133" i="73"/>
  <c r="AA133" i="73"/>
  <c r="Z133" i="73"/>
  <c r="Y133" i="73"/>
  <c r="X133" i="73"/>
  <c r="W133" i="73"/>
  <c r="V133" i="73"/>
  <c r="U133" i="73"/>
  <c r="T133" i="73"/>
  <c r="S133" i="73"/>
  <c r="R133" i="73"/>
  <c r="Q133" i="73"/>
  <c r="P133" i="73"/>
  <c r="O133" i="73"/>
  <c r="N133" i="73"/>
  <c r="M133" i="73"/>
  <c r="L133" i="73"/>
  <c r="K133" i="73"/>
  <c r="J133" i="73"/>
  <c r="I133" i="73"/>
  <c r="H133" i="73"/>
  <c r="G133" i="73"/>
  <c r="F133" i="73"/>
  <c r="E133" i="73"/>
  <c r="D133" i="73"/>
  <c r="C133" i="73"/>
  <c r="B133" i="73"/>
  <c r="AG132" i="73"/>
  <c r="AF132" i="73"/>
  <c r="AE132" i="73"/>
  <c r="AD132" i="73"/>
  <c r="AC132" i="73"/>
  <c r="AB132" i="73"/>
  <c r="AA132" i="73"/>
  <c r="Z132" i="73"/>
  <c r="Y132" i="73"/>
  <c r="X132" i="73"/>
  <c r="W132" i="73"/>
  <c r="V132" i="73"/>
  <c r="U132" i="73"/>
  <c r="T132" i="73"/>
  <c r="S132" i="73"/>
  <c r="R132" i="73"/>
  <c r="Q132" i="73"/>
  <c r="P132" i="73"/>
  <c r="O132" i="73"/>
  <c r="N132" i="73"/>
  <c r="M132" i="73"/>
  <c r="L132" i="73"/>
  <c r="K132" i="73"/>
  <c r="J132" i="73"/>
  <c r="I132" i="73"/>
  <c r="H132" i="73"/>
  <c r="G132" i="73"/>
  <c r="F132" i="73"/>
  <c r="E132" i="73"/>
  <c r="D132" i="73"/>
  <c r="C132" i="73"/>
  <c r="B132" i="73"/>
  <c r="AG131" i="73"/>
  <c r="AF131" i="73"/>
  <c r="AE131" i="73"/>
  <c r="AD131" i="73"/>
  <c r="AC131" i="73"/>
  <c r="AB131" i="73"/>
  <c r="AA131" i="73"/>
  <c r="Z131" i="73"/>
  <c r="Y131" i="73"/>
  <c r="X131" i="73"/>
  <c r="W131" i="73"/>
  <c r="V131" i="73"/>
  <c r="U131" i="73"/>
  <c r="T131" i="73"/>
  <c r="S131" i="73"/>
  <c r="R131" i="73"/>
  <c r="Q131" i="73"/>
  <c r="P131" i="73"/>
  <c r="O131" i="73"/>
  <c r="N131" i="73"/>
  <c r="M131" i="73"/>
  <c r="L131" i="73"/>
  <c r="K131" i="73"/>
  <c r="J131" i="73"/>
  <c r="I131" i="73"/>
  <c r="H131" i="73"/>
  <c r="G131" i="73"/>
  <c r="F131" i="73"/>
  <c r="E131" i="73"/>
  <c r="D131" i="73"/>
  <c r="C131" i="73"/>
  <c r="B131" i="73"/>
  <c r="AG130" i="73"/>
  <c r="AF130" i="73"/>
  <c r="AE130" i="73"/>
  <c r="AD130" i="73"/>
  <c r="AC130" i="73"/>
  <c r="AB130" i="73"/>
  <c r="AA130" i="73"/>
  <c r="Z130" i="73"/>
  <c r="Y130" i="73"/>
  <c r="X130" i="73"/>
  <c r="W130" i="73"/>
  <c r="V130" i="73"/>
  <c r="U130" i="73"/>
  <c r="T130" i="73"/>
  <c r="S130" i="73"/>
  <c r="R130" i="73"/>
  <c r="Q130" i="73"/>
  <c r="P130" i="73"/>
  <c r="O130" i="73"/>
  <c r="N130" i="73"/>
  <c r="M130" i="73"/>
  <c r="L130" i="73"/>
  <c r="K130" i="73"/>
  <c r="J130" i="73"/>
  <c r="I130" i="73"/>
  <c r="H130" i="73"/>
  <c r="G130" i="73"/>
  <c r="F130" i="73"/>
  <c r="E130" i="73"/>
  <c r="D130" i="73"/>
  <c r="C130" i="73"/>
  <c r="B130" i="73"/>
  <c r="AJ128" i="73"/>
  <c r="AG128" i="73"/>
  <c r="AF128" i="73"/>
  <c r="AE128" i="73"/>
  <c r="AD128" i="73"/>
  <c r="AC128" i="73"/>
  <c r="AB128" i="73"/>
  <c r="AA128" i="73"/>
  <c r="Z128" i="73"/>
  <c r="Y128" i="73"/>
  <c r="X128" i="73"/>
  <c r="W128" i="73"/>
  <c r="V128" i="73"/>
  <c r="U128" i="73"/>
  <c r="T128" i="73"/>
  <c r="S128" i="73"/>
  <c r="R128" i="73"/>
  <c r="Q128" i="73"/>
  <c r="P128" i="73"/>
  <c r="O128" i="73"/>
  <c r="N128" i="73"/>
  <c r="M128" i="73"/>
  <c r="L128" i="73"/>
  <c r="K128" i="73"/>
  <c r="J128" i="73"/>
  <c r="I128" i="73"/>
  <c r="H128" i="73"/>
  <c r="G128" i="73"/>
  <c r="F128" i="73"/>
  <c r="E128" i="73"/>
  <c r="D128" i="73"/>
  <c r="C128" i="73"/>
  <c r="B128" i="73"/>
  <c r="AG127" i="73"/>
  <c r="AF127" i="73"/>
  <c r="AE127" i="73"/>
  <c r="AD127" i="73"/>
  <c r="AC127" i="73"/>
  <c r="AB127" i="73"/>
  <c r="AA127" i="73"/>
  <c r="Z127" i="73"/>
  <c r="Y127" i="73"/>
  <c r="X127" i="73"/>
  <c r="W127" i="73"/>
  <c r="V127" i="73"/>
  <c r="U127" i="73"/>
  <c r="T127" i="73"/>
  <c r="S127" i="73"/>
  <c r="R127" i="73"/>
  <c r="Q127" i="73"/>
  <c r="P127" i="73"/>
  <c r="O127" i="73"/>
  <c r="N127" i="73"/>
  <c r="M127" i="73"/>
  <c r="L127" i="73"/>
  <c r="K127" i="73"/>
  <c r="J127" i="73"/>
  <c r="I127" i="73"/>
  <c r="H127" i="73"/>
  <c r="G127" i="73"/>
  <c r="F127" i="73"/>
  <c r="E127" i="73"/>
  <c r="D127" i="73"/>
  <c r="C127" i="73"/>
  <c r="B127" i="73"/>
  <c r="AG126" i="73"/>
  <c r="AF126" i="73"/>
  <c r="AE126" i="73"/>
  <c r="AD126" i="73"/>
  <c r="AC126" i="73"/>
  <c r="AB126" i="73"/>
  <c r="AA126" i="73"/>
  <c r="Z126" i="73"/>
  <c r="Y126" i="73"/>
  <c r="X126" i="73"/>
  <c r="W126" i="73"/>
  <c r="V126" i="73"/>
  <c r="U126" i="73"/>
  <c r="T126" i="73"/>
  <c r="S126" i="73"/>
  <c r="R126" i="73"/>
  <c r="Q126" i="73"/>
  <c r="P126" i="73"/>
  <c r="O126" i="73"/>
  <c r="N126" i="73"/>
  <c r="M126" i="73"/>
  <c r="L126" i="73"/>
  <c r="K126" i="73"/>
  <c r="J126" i="73"/>
  <c r="I126" i="73"/>
  <c r="H126" i="73"/>
  <c r="G126" i="73"/>
  <c r="F126" i="73"/>
  <c r="E126" i="73"/>
  <c r="D126" i="73"/>
  <c r="C126" i="73"/>
  <c r="B126" i="73"/>
  <c r="AJ125" i="73"/>
  <c r="AI125" i="73"/>
  <c r="AH125" i="73"/>
  <c r="AJ124" i="73"/>
  <c r="AI124" i="73"/>
  <c r="AH124" i="73"/>
  <c r="AJ123" i="73"/>
  <c r="AI123" i="73"/>
  <c r="AH123" i="73"/>
  <c r="AJ122" i="73"/>
  <c r="AI122" i="73"/>
  <c r="AH122" i="73"/>
  <c r="AJ121" i="73"/>
  <c r="AI121" i="73"/>
  <c r="AH121" i="73"/>
  <c r="AJ120" i="73"/>
  <c r="AI120" i="73"/>
  <c r="AH120" i="73"/>
  <c r="AJ119" i="73"/>
  <c r="AI119" i="73"/>
  <c r="AH119" i="73"/>
  <c r="AJ118" i="73"/>
  <c r="AI118" i="73"/>
  <c r="AH118" i="73"/>
  <c r="AJ117" i="73"/>
  <c r="AI117" i="73"/>
  <c r="AH117" i="73"/>
  <c r="AJ116" i="73"/>
  <c r="AI116" i="73"/>
  <c r="AH116" i="73"/>
  <c r="AJ115" i="73"/>
  <c r="AI115" i="73"/>
  <c r="AH115" i="73"/>
  <c r="AJ114" i="73"/>
  <c r="AI114" i="73"/>
  <c r="AH114" i="73"/>
  <c r="AJ113" i="73"/>
  <c r="AI113" i="73"/>
  <c r="AH113" i="73"/>
  <c r="AJ112" i="73"/>
  <c r="AI112" i="73"/>
  <c r="AH112" i="73"/>
  <c r="AJ111" i="73"/>
  <c r="AI111" i="73"/>
  <c r="AH111" i="73"/>
  <c r="AJ110" i="73"/>
  <c r="AI110" i="73"/>
  <c r="AH110" i="73"/>
  <c r="AJ109" i="73"/>
  <c r="AI109" i="73"/>
  <c r="AH109" i="73"/>
  <c r="AJ108" i="73"/>
  <c r="AI108" i="73"/>
  <c r="AH108" i="73"/>
  <c r="AJ107" i="73"/>
  <c r="AI107" i="73"/>
  <c r="AH107" i="73"/>
  <c r="AJ106" i="73"/>
  <c r="AI106" i="73"/>
  <c r="AH106" i="73"/>
  <c r="AJ105" i="73"/>
  <c r="AI105" i="73"/>
  <c r="AH105" i="73"/>
  <c r="AJ104" i="73"/>
  <c r="AI104" i="73"/>
  <c r="AH104" i="73"/>
  <c r="AJ103" i="73"/>
  <c r="AI103" i="73"/>
  <c r="AH103" i="73"/>
  <c r="AJ102" i="73"/>
  <c r="AI102" i="73"/>
  <c r="AH102" i="73"/>
  <c r="AJ101" i="73"/>
  <c r="AI101" i="73"/>
  <c r="AH101" i="73"/>
  <c r="AJ100" i="73"/>
  <c r="AI100" i="73"/>
  <c r="AH100" i="73"/>
  <c r="AJ99" i="73"/>
  <c r="AI99" i="73"/>
  <c r="AH99" i="73"/>
  <c r="AJ98" i="73"/>
  <c r="AI98" i="73"/>
  <c r="AH98" i="73"/>
  <c r="AJ97" i="73"/>
  <c r="AI97" i="73"/>
  <c r="AH97" i="73"/>
  <c r="AJ96" i="73"/>
  <c r="AI96" i="73"/>
  <c r="AH96" i="73"/>
  <c r="AJ95" i="73"/>
  <c r="AI95" i="73"/>
  <c r="AH95" i="73"/>
  <c r="AJ94" i="73"/>
  <c r="AI94" i="73"/>
  <c r="AH94" i="73"/>
  <c r="AG90" i="73"/>
  <c r="AF90" i="73"/>
  <c r="AE90" i="73"/>
  <c r="AD90" i="73"/>
  <c r="AC90" i="73"/>
  <c r="AB90" i="73"/>
  <c r="AA90" i="73"/>
  <c r="Z90" i="73"/>
  <c r="Y90" i="73"/>
  <c r="X90" i="73"/>
  <c r="W90" i="73"/>
  <c r="V90" i="73"/>
  <c r="U90" i="73"/>
  <c r="T90" i="73"/>
  <c r="S90" i="73"/>
  <c r="R90" i="73"/>
  <c r="Q90" i="73"/>
  <c r="P90" i="73"/>
  <c r="O90" i="73"/>
  <c r="N90" i="73"/>
  <c r="M90" i="73"/>
  <c r="L90" i="73"/>
  <c r="K90" i="73"/>
  <c r="J90" i="73"/>
  <c r="I90" i="73"/>
  <c r="H90" i="73"/>
  <c r="G90" i="73"/>
  <c r="F90" i="73"/>
  <c r="E90" i="73"/>
  <c r="D90" i="73"/>
  <c r="C90" i="73"/>
  <c r="B90" i="73"/>
  <c r="AG89" i="73"/>
  <c r="AF89" i="73"/>
  <c r="AE89" i="73"/>
  <c r="AD89" i="73"/>
  <c r="AC89" i="73"/>
  <c r="AB89" i="73"/>
  <c r="AA89" i="73"/>
  <c r="Z89" i="73"/>
  <c r="Y89" i="73"/>
  <c r="X89" i="73"/>
  <c r="W89" i="73"/>
  <c r="V89" i="73"/>
  <c r="U89" i="73"/>
  <c r="T89" i="73"/>
  <c r="S89" i="73"/>
  <c r="R89" i="73"/>
  <c r="Q89" i="73"/>
  <c r="P89" i="73"/>
  <c r="O89" i="73"/>
  <c r="N89" i="73"/>
  <c r="M89" i="73"/>
  <c r="L89" i="73"/>
  <c r="K89" i="73"/>
  <c r="J89" i="73"/>
  <c r="I89" i="73"/>
  <c r="H89" i="73"/>
  <c r="G89" i="73"/>
  <c r="F89" i="73"/>
  <c r="E89" i="73"/>
  <c r="D89" i="73"/>
  <c r="C89" i="73"/>
  <c r="B89" i="73"/>
  <c r="AG88" i="73"/>
  <c r="AF88" i="73"/>
  <c r="AE88" i="73"/>
  <c r="AD88" i="73"/>
  <c r="AC88" i="73"/>
  <c r="AB88" i="73"/>
  <c r="AA88" i="73"/>
  <c r="Z88" i="73"/>
  <c r="Y88" i="73"/>
  <c r="X88" i="73"/>
  <c r="W88" i="73"/>
  <c r="V88" i="73"/>
  <c r="U88" i="73"/>
  <c r="T88" i="73"/>
  <c r="S88" i="73"/>
  <c r="R88" i="73"/>
  <c r="Q88" i="73"/>
  <c r="P88" i="73"/>
  <c r="O88" i="73"/>
  <c r="N88" i="73"/>
  <c r="M88" i="73"/>
  <c r="L88" i="73"/>
  <c r="K88" i="73"/>
  <c r="J88" i="73"/>
  <c r="I88" i="73"/>
  <c r="H88" i="73"/>
  <c r="G88" i="73"/>
  <c r="F88" i="73"/>
  <c r="E88" i="73"/>
  <c r="D88" i="73"/>
  <c r="C88" i="73"/>
  <c r="B88" i="73"/>
  <c r="AG87" i="73"/>
  <c r="AF87" i="73"/>
  <c r="AE87" i="73"/>
  <c r="AD87" i="73"/>
  <c r="AC87" i="73"/>
  <c r="AB87" i="73"/>
  <c r="AA87" i="73"/>
  <c r="Z87" i="73"/>
  <c r="Y87" i="73"/>
  <c r="X87" i="73"/>
  <c r="W87" i="73"/>
  <c r="V87" i="73"/>
  <c r="U87" i="73"/>
  <c r="T87" i="73"/>
  <c r="S87" i="73"/>
  <c r="R87" i="73"/>
  <c r="Q87" i="73"/>
  <c r="P87" i="73"/>
  <c r="O87" i="73"/>
  <c r="N87" i="73"/>
  <c r="M87" i="73"/>
  <c r="L87" i="73"/>
  <c r="K87" i="73"/>
  <c r="J87" i="73"/>
  <c r="I87" i="73"/>
  <c r="H87" i="73"/>
  <c r="G87" i="73"/>
  <c r="F87" i="73"/>
  <c r="E87" i="73"/>
  <c r="D87" i="73"/>
  <c r="C87" i="73"/>
  <c r="B87" i="73"/>
  <c r="AG85" i="73"/>
  <c r="AF85" i="73"/>
  <c r="AE85" i="73"/>
  <c r="AD85" i="73"/>
  <c r="AC85" i="73"/>
  <c r="AB85" i="73"/>
  <c r="AA85" i="73"/>
  <c r="Z85" i="73"/>
  <c r="Y85" i="73"/>
  <c r="X85" i="73"/>
  <c r="W85" i="73"/>
  <c r="V85" i="73"/>
  <c r="U85" i="73"/>
  <c r="T85" i="73"/>
  <c r="S85" i="73"/>
  <c r="R85" i="73"/>
  <c r="Q85" i="73"/>
  <c r="P85" i="73"/>
  <c r="O85" i="73"/>
  <c r="N85" i="73"/>
  <c r="M85" i="73"/>
  <c r="L85" i="73"/>
  <c r="K85" i="73"/>
  <c r="J85" i="73"/>
  <c r="I85" i="73"/>
  <c r="H85" i="73"/>
  <c r="G85" i="73"/>
  <c r="F85" i="73"/>
  <c r="E85" i="73"/>
  <c r="D85" i="73"/>
  <c r="C85" i="73"/>
  <c r="B85" i="73"/>
  <c r="AG84" i="73"/>
  <c r="AF84" i="73"/>
  <c r="AE84" i="73"/>
  <c r="AD84" i="73"/>
  <c r="AC84" i="73"/>
  <c r="AB84" i="73"/>
  <c r="AA84" i="73"/>
  <c r="Z84" i="73"/>
  <c r="Y84" i="73"/>
  <c r="X84" i="73"/>
  <c r="W84" i="73"/>
  <c r="V84" i="73"/>
  <c r="U84" i="73"/>
  <c r="T84" i="73"/>
  <c r="S84" i="73"/>
  <c r="R84" i="73"/>
  <c r="Q84" i="73"/>
  <c r="P84" i="73"/>
  <c r="O84" i="73"/>
  <c r="N84" i="73"/>
  <c r="M84" i="73"/>
  <c r="L84" i="73"/>
  <c r="K84" i="73"/>
  <c r="J84" i="73"/>
  <c r="I84" i="73"/>
  <c r="H84" i="73"/>
  <c r="G84" i="73"/>
  <c r="F84" i="73"/>
  <c r="E84" i="73"/>
  <c r="D84" i="73"/>
  <c r="C84" i="73"/>
  <c r="B84" i="73"/>
  <c r="AG83" i="73"/>
  <c r="AF83" i="73"/>
  <c r="AE83" i="73"/>
  <c r="AD83" i="73"/>
  <c r="AC83" i="73"/>
  <c r="AB83" i="73"/>
  <c r="AA83" i="73"/>
  <c r="Z83" i="73"/>
  <c r="Y83" i="73"/>
  <c r="X83" i="73"/>
  <c r="W83" i="73"/>
  <c r="V83" i="73"/>
  <c r="U83" i="73"/>
  <c r="T83" i="73"/>
  <c r="S83" i="73"/>
  <c r="R83" i="73"/>
  <c r="Q83" i="73"/>
  <c r="P83" i="73"/>
  <c r="O83" i="73"/>
  <c r="N83" i="73"/>
  <c r="M83" i="73"/>
  <c r="L83" i="73"/>
  <c r="K83" i="73"/>
  <c r="J83" i="73"/>
  <c r="I83" i="73"/>
  <c r="H83" i="73"/>
  <c r="G83" i="73"/>
  <c r="F83" i="73"/>
  <c r="E83" i="73"/>
  <c r="D83" i="73"/>
  <c r="C83" i="73"/>
  <c r="B83" i="73"/>
  <c r="AJ82" i="73"/>
  <c r="AI82" i="73"/>
  <c r="AH82" i="73"/>
  <c r="AJ81" i="73"/>
  <c r="AI81" i="73"/>
  <c r="AH81" i="73"/>
  <c r="AJ80" i="73"/>
  <c r="AI80" i="73"/>
  <c r="AH80" i="73"/>
  <c r="AJ79" i="73"/>
  <c r="AI79" i="73"/>
  <c r="AH79" i="73"/>
  <c r="AJ78" i="73"/>
  <c r="AI78" i="73"/>
  <c r="AH78" i="73"/>
  <c r="AJ77" i="73"/>
  <c r="AI77" i="73"/>
  <c r="AH77" i="73"/>
  <c r="AJ76" i="73"/>
  <c r="AI76" i="73"/>
  <c r="AH76" i="73"/>
  <c r="AJ75" i="73"/>
  <c r="AI75" i="73"/>
  <c r="AH75" i="73"/>
  <c r="AJ74" i="73"/>
  <c r="AI74" i="73"/>
  <c r="AH74" i="73"/>
  <c r="AJ73" i="73"/>
  <c r="AI73" i="73"/>
  <c r="AH73" i="73"/>
  <c r="AJ72" i="73"/>
  <c r="AI72" i="73"/>
  <c r="AH72" i="73"/>
  <c r="AJ71" i="73"/>
  <c r="AI71" i="73"/>
  <c r="AH71" i="73"/>
  <c r="AJ70" i="73"/>
  <c r="AI70" i="73"/>
  <c r="AH70" i="73"/>
  <c r="AJ69" i="73"/>
  <c r="AI69" i="73"/>
  <c r="AH69" i="73"/>
  <c r="AJ68" i="73"/>
  <c r="AI68" i="73"/>
  <c r="AH68" i="73"/>
  <c r="AJ67" i="73"/>
  <c r="AI67" i="73"/>
  <c r="AH67" i="73"/>
  <c r="AJ66" i="73"/>
  <c r="AI66" i="73"/>
  <c r="AH66" i="73"/>
  <c r="AJ65" i="73"/>
  <c r="AI65" i="73"/>
  <c r="AH65" i="73"/>
  <c r="AJ64" i="73"/>
  <c r="AI64" i="73"/>
  <c r="AH64" i="73"/>
  <c r="AJ63" i="73"/>
  <c r="AI63" i="73"/>
  <c r="AH63" i="73"/>
  <c r="AJ62" i="73"/>
  <c r="AI62" i="73"/>
  <c r="AH62" i="73"/>
  <c r="AJ61" i="73"/>
  <c r="AI61" i="73"/>
  <c r="AH61" i="73"/>
  <c r="AJ60" i="73"/>
  <c r="AI60" i="73"/>
  <c r="AH60" i="73"/>
  <c r="AJ59" i="73"/>
  <c r="AI59" i="73"/>
  <c r="AH59" i="73"/>
  <c r="AJ58" i="73"/>
  <c r="AI58" i="73"/>
  <c r="AH58" i="73"/>
  <c r="AJ57" i="73"/>
  <c r="AI57" i="73"/>
  <c r="AH57" i="73"/>
  <c r="AJ56" i="73"/>
  <c r="AI56" i="73"/>
  <c r="AH56" i="73"/>
  <c r="AJ55" i="73"/>
  <c r="AI55" i="73"/>
  <c r="AH55" i="73"/>
  <c r="AJ54" i="73"/>
  <c r="AI54" i="73"/>
  <c r="AH54" i="73"/>
  <c r="AJ53" i="73"/>
  <c r="AI53" i="73"/>
  <c r="AH53" i="73"/>
  <c r="AJ52" i="73"/>
  <c r="AI52" i="73"/>
  <c r="AH52" i="73"/>
  <c r="AJ51" i="73"/>
  <c r="AI51" i="73"/>
  <c r="AH51" i="73"/>
  <c r="AG47" i="73"/>
  <c r="AF47" i="73"/>
  <c r="AE47" i="73"/>
  <c r="AD47" i="73"/>
  <c r="AC47" i="73"/>
  <c r="AB47" i="73"/>
  <c r="AA47" i="73"/>
  <c r="Z47" i="73"/>
  <c r="Y47" i="73"/>
  <c r="X47" i="73"/>
  <c r="W47" i="73"/>
  <c r="V47" i="73"/>
  <c r="U47" i="73"/>
  <c r="T47" i="73"/>
  <c r="S47" i="73"/>
  <c r="R47" i="73"/>
  <c r="Q47" i="73"/>
  <c r="P47" i="73"/>
  <c r="O47" i="73"/>
  <c r="N47" i="73"/>
  <c r="M47" i="73"/>
  <c r="L47" i="73"/>
  <c r="K47" i="73"/>
  <c r="J47" i="73"/>
  <c r="I47" i="73"/>
  <c r="H47" i="73"/>
  <c r="G47" i="73"/>
  <c r="F47" i="73"/>
  <c r="E47" i="73"/>
  <c r="D47" i="73"/>
  <c r="C47" i="73"/>
  <c r="B47" i="73"/>
  <c r="AG46" i="73"/>
  <c r="AF46" i="73"/>
  <c r="AE46" i="73"/>
  <c r="AD46" i="73"/>
  <c r="AC46" i="73"/>
  <c r="AB46" i="73"/>
  <c r="AA46" i="73"/>
  <c r="Z46" i="73"/>
  <c r="Y46" i="73"/>
  <c r="X46" i="73"/>
  <c r="W46" i="73"/>
  <c r="V46" i="73"/>
  <c r="U46" i="73"/>
  <c r="T46" i="73"/>
  <c r="S46" i="73"/>
  <c r="R46" i="73"/>
  <c r="Q46" i="73"/>
  <c r="P46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C46" i="73"/>
  <c r="B46" i="73"/>
  <c r="AG45" i="73"/>
  <c r="AF45" i="73"/>
  <c r="AE45" i="73"/>
  <c r="AD45" i="73"/>
  <c r="AC45" i="73"/>
  <c r="AB45" i="73"/>
  <c r="AA45" i="73"/>
  <c r="Z45" i="73"/>
  <c r="Y45" i="73"/>
  <c r="X45" i="73"/>
  <c r="W45" i="73"/>
  <c r="V45" i="73"/>
  <c r="U45" i="73"/>
  <c r="T45" i="73"/>
  <c r="S45" i="73"/>
  <c r="R45" i="73"/>
  <c r="Q45" i="73"/>
  <c r="P45" i="73"/>
  <c r="O45" i="73"/>
  <c r="N45" i="73"/>
  <c r="M45" i="73"/>
  <c r="L45" i="73"/>
  <c r="K45" i="73"/>
  <c r="J45" i="73"/>
  <c r="I45" i="73"/>
  <c r="H45" i="73"/>
  <c r="G45" i="73"/>
  <c r="F45" i="73"/>
  <c r="E45" i="73"/>
  <c r="D45" i="73"/>
  <c r="C45" i="73"/>
  <c r="B45" i="73"/>
  <c r="AG44" i="73"/>
  <c r="AF44" i="73"/>
  <c r="AE44" i="73"/>
  <c r="AD44" i="73"/>
  <c r="AC44" i="73"/>
  <c r="AB44" i="73"/>
  <c r="AA44" i="73"/>
  <c r="Z44" i="73"/>
  <c r="Y44" i="73"/>
  <c r="X44" i="73"/>
  <c r="W44" i="73"/>
  <c r="V44" i="73"/>
  <c r="U44" i="73"/>
  <c r="T44" i="73"/>
  <c r="S44" i="73"/>
  <c r="R44" i="73"/>
  <c r="Q44" i="73"/>
  <c r="P44" i="73"/>
  <c r="O44" i="73"/>
  <c r="N44" i="73"/>
  <c r="M44" i="73"/>
  <c r="L44" i="73"/>
  <c r="K44" i="73"/>
  <c r="J44" i="73"/>
  <c r="I44" i="73"/>
  <c r="H44" i="73"/>
  <c r="G44" i="73"/>
  <c r="F44" i="73"/>
  <c r="E44" i="73"/>
  <c r="D44" i="73"/>
  <c r="C44" i="73"/>
  <c r="B44" i="73"/>
  <c r="AJ42" i="73"/>
  <c r="AG42" i="73"/>
  <c r="AF42" i="73"/>
  <c r="AE42" i="73"/>
  <c r="AD42" i="73"/>
  <c r="AC42" i="73"/>
  <c r="AB42" i="73"/>
  <c r="AA42" i="73"/>
  <c r="Z42" i="73"/>
  <c r="Y42" i="73"/>
  <c r="X42" i="73"/>
  <c r="W42" i="73"/>
  <c r="V42" i="73"/>
  <c r="U42" i="73"/>
  <c r="T42" i="73"/>
  <c r="S42" i="73"/>
  <c r="R42" i="73"/>
  <c r="Q42" i="73"/>
  <c r="P42" i="73"/>
  <c r="O42" i="73"/>
  <c r="N42" i="73"/>
  <c r="M42" i="73"/>
  <c r="L42" i="73"/>
  <c r="K42" i="73"/>
  <c r="J42" i="73"/>
  <c r="I42" i="73"/>
  <c r="H42" i="73"/>
  <c r="G42" i="73"/>
  <c r="F42" i="73"/>
  <c r="E42" i="73"/>
  <c r="D42" i="73"/>
  <c r="C42" i="73"/>
  <c r="B42" i="73"/>
  <c r="AG41" i="73"/>
  <c r="AF41" i="73"/>
  <c r="AE41" i="73"/>
  <c r="AD41" i="73"/>
  <c r="AC41" i="73"/>
  <c r="AB41" i="73"/>
  <c r="AA41" i="73"/>
  <c r="Z41" i="73"/>
  <c r="Y41" i="73"/>
  <c r="X41" i="73"/>
  <c r="W41" i="73"/>
  <c r="V41" i="73"/>
  <c r="U41" i="73"/>
  <c r="T41" i="73"/>
  <c r="S41" i="73"/>
  <c r="R41" i="73"/>
  <c r="Q41" i="73"/>
  <c r="P41" i="73"/>
  <c r="O41" i="73"/>
  <c r="N41" i="73"/>
  <c r="M41" i="73"/>
  <c r="L41" i="73"/>
  <c r="K41" i="73"/>
  <c r="J41" i="73"/>
  <c r="I41" i="73"/>
  <c r="H41" i="73"/>
  <c r="G41" i="73"/>
  <c r="F41" i="73"/>
  <c r="E41" i="73"/>
  <c r="D41" i="73"/>
  <c r="C41" i="73"/>
  <c r="B41" i="73"/>
  <c r="AG40" i="73"/>
  <c r="AF40" i="73"/>
  <c r="AE40" i="73"/>
  <c r="AD40" i="73"/>
  <c r="AC40" i="73"/>
  <c r="AB40" i="73"/>
  <c r="AA40" i="73"/>
  <c r="Z40" i="73"/>
  <c r="Y40" i="73"/>
  <c r="X40" i="73"/>
  <c r="W40" i="73"/>
  <c r="V40" i="73"/>
  <c r="U40" i="73"/>
  <c r="T40" i="73"/>
  <c r="S40" i="73"/>
  <c r="R40" i="73"/>
  <c r="Q40" i="73"/>
  <c r="P40" i="73"/>
  <c r="O40" i="73"/>
  <c r="N40" i="73"/>
  <c r="M40" i="73"/>
  <c r="L40" i="73"/>
  <c r="K40" i="73"/>
  <c r="J40" i="73"/>
  <c r="I40" i="73"/>
  <c r="H40" i="73"/>
  <c r="G40" i="73"/>
  <c r="F40" i="73"/>
  <c r="E40" i="73"/>
  <c r="D40" i="73"/>
  <c r="C40" i="73"/>
  <c r="B40" i="73"/>
  <c r="AJ39" i="73"/>
  <c r="AI39" i="73"/>
  <c r="AH39" i="73"/>
  <c r="AJ38" i="73"/>
  <c r="AI38" i="73"/>
  <c r="AH38" i="73"/>
  <c r="AJ37" i="73"/>
  <c r="AI37" i="73"/>
  <c r="AH37" i="73"/>
  <c r="AJ36" i="73"/>
  <c r="AI36" i="73"/>
  <c r="AH36" i="73"/>
  <c r="AJ35" i="73"/>
  <c r="AI35" i="73"/>
  <c r="AH35" i="73"/>
  <c r="AJ34" i="73"/>
  <c r="AI34" i="73"/>
  <c r="AH34" i="73"/>
  <c r="AJ33" i="73"/>
  <c r="AI33" i="73"/>
  <c r="AH33" i="73"/>
  <c r="AJ32" i="73"/>
  <c r="AI32" i="73"/>
  <c r="AH32" i="73"/>
  <c r="AJ31" i="73"/>
  <c r="AI31" i="73"/>
  <c r="AH31" i="73"/>
  <c r="AJ30" i="73"/>
  <c r="AI30" i="73"/>
  <c r="AH30" i="73"/>
  <c r="AJ29" i="73"/>
  <c r="AI29" i="73"/>
  <c r="AH29" i="73"/>
  <c r="AJ28" i="73"/>
  <c r="AI28" i="73"/>
  <c r="AH28" i="73"/>
  <c r="AJ27" i="73"/>
  <c r="AI27" i="73"/>
  <c r="AH27" i="73"/>
  <c r="AJ26" i="73"/>
  <c r="AI26" i="73"/>
  <c r="AH26" i="73"/>
  <c r="AJ25" i="73"/>
  <c r="AI25" i="73"/>
  <c r="AH25" i="73"/>
  <c r="AJ24" i="73"/>
  <c r="AI24" i="73"/>
  <c r="AH24" i="73"/>
  <c r="AJ23" i="73"/>
  <c r="AI23" i="73"/>
  <c r="AH23" i="73"/>
  <c r="AJ22" i="73"/>
  <c r="AI22" i="73"/>
  <c r="AH22" i="73"/>
  <c r="AJ21" i="73"/>
  <c r="AI21" i="73"/>
  <c r="AH21" i="73"/>
  <c r="AJ20" i="73"/>
  <c r="AI20" i="73"/>
  <c r="AH20" i="73"/>
  <c r="AJ19" i="73"/>
  <c r="AI19" i="73"/>
  <c r="AH19" i="73"/>
  <c r="AJ18" i="73"/>
  <c r="AI18" i="73"/>
  <c r="AH18" i="73"/>
  <c r="AJ17" i="73"/>
  <c r="AI17" i="73"/>
  <c r="AH17" i="73"/>
  <c r="AJ16" i="73"/>
  <c r="AI16" i="73"/>
  <c r="AH16" i="73"/>
  <c r="AJ15" i="73"/>
  <c r="AI15" i="73"/>
  <c r="AH15" i="73"/>
  <c r="AJ14" i="73"/>
  <c r="AI14" i="73"/>
  <c r="AH14" i="73"/>
  <c r="AJ13" i="73"/>
  <c r="AI13" i="73"/>
  <c r="AH13" i="73"/>
  <c r="AJ12" i="73"/>
  <c r="AI12" i="73"/>
  <c r="AH12" i="73"/>
  <c r="AJ11" i="73"/>
  <c r="AI11" i="73"/>
  <c r="AH11" i="73"/>
  <c r="AJ10" i="73"/>
  <c r="AI10" i="73"/>
  <c r="AH10" i="73"/>
  <c r="AJ9" i="73"/>
  <c r="AI9" i="73"/>
  <c r="AH9" i="73"/>
  <c r="AJ8" i="73"/>
  <c r="AI8" i="73"/>
  <c r="AH8" i="73"/>
  <c r="AG520" i="72"/>
  <c r="AF520" i="72"/>
  <c r="AE520" i="72"/>
  <c r="AD520" i="72"/>
  <c r="AC520" i="72"/>
  <c r="AB520" i="72"/>
  <c r="AA520" i="72"/>
  <c r="Z520" i="72"/>
  <c r="Y520" i="72"/>
  <c r="X520" i="72"/>
  <c r="W520" i="72"/>
  <c r="V520" i="72"/>
  <c r="U520" i="72"/>
  <c r="T520" i="72"/>
  <c r="S520" i="72"/>
  <c r="R520" i="72"/>
  <c r="Q520" i="72"/>
  <c r="P520" i="72"/>
  <c r="O520" i="72"/>
  <c r="N520" i="72"/>
  <c r="M520" i="72"/>
  <c r="L520" i="72"/>
  <c r="K520" i="72"/>
  <c r="J520" i="72"/>
  <c r="I520" i="72"/>
  <c r="H520" i="72"/>
  <c r="G520" i="72"/>
  <c r="F520" i="72"/>
  <c r="E520" i="72"/>
  <c r="D520" i="72"/>
  <c r="C520" i="72"/>
  <c r="B520" i="72"/>
  <c r="AG519" i="72"/>
  <c r="AF519" i="72"/>
  <c r="AE519" i="72"/>
  <c r="AD519" i="72"/>
  <c r="AC519" i="72"/>
  <c r="AB519" i="72"/>
  <c r="AA519" i="72"/>
  <c r="Z519" i="72"/>
  <c r="Y519" i="72"/>
  <c r="X519" i="72"/>
  <c r="W519" i="72"/>
  <c r="V519" i="72"/>
  <c r="U519" i="72"/>
  <c r="T519" i="72"/>
  <c r="S519" i="72"/>
  <c r="R519" i="72"/>
  <c r="Q519" i="72"/>
  <c r="P519" i="72"/>
  <c r="O519" i="72"/>
  <c r="N519" i="72"/>
  <c r="M519" i="72"/>
  <c r="L519" i="72"/>
  <c r="K519" i="72"/>
  <c r="J519" i="72"/>
  <c r="I519" i="72"/>
  <c r="H519" i="72"/>
  <c r="G519" i="72"/>
  <c r="F519" i="72"/>
  <c r="E519" i="72"/>
  <c r="D519" i="72"/>
  <c r="C519" i="72"/>
  <c r="B519" i="72"/>
  <c r="AG518" i="72"/>
  <c r="AF518" i="72"/>
  <c r="AE518" i="72"/>
  <c r="AD518" i="72"/>
  <c r="AC518" i="72"/>
  <c r="AB518" i="72"/>
  <c r="AA518" i="72"/>
  <c r="Z518" i="72"/>
  <c r="Y518" i="72"/>
  <c r="X518" i="72"/>
  <c r="W518" i="72"/>
  <c r="V518" i="72"/>
  <c r="U518" i="72"/>
  <c r="T518" i="72"/>
  <c r="S518" i="72"/>
  <c r="R518" i="72"/>
  <c r="Q518" i="72"/>
  <c r="P518" i="72"/>
  <c r="O518" i="72"/>
  <c r="N518" i="72"/>
  <c r="M518" i="72"/>
  <c r="L518" i="72"/>
  <c r="K518" i="72"/>
  <c r="J518" i="72"/>
  <c r="I518" i="72"/>
  <c r="H518" i="72"/>
  <c r="G518" i="72"/>
  <c r="F518" i="72"/>
  <c r="E518" i="72"/>
  <c r="D518" i="72"/>
  <c r="C518" i="72"/>
  <c r="B518" i="72"/>
  <c r="AG517" i="72"/>
  <c r="AF517" i="72"/>
  <c r="AE517" i="72"/>
  <c r="AD517" i="72"/>
  <c r="AC517" i="72"/>
  <c r="AB517" i="72"/>
  <c r="AA517" i="72"/>
  <c r="Z517" i="72"/>
  <c r="Y517" i="72"/>
  <c r="X517" i="72"/>
  <c r="W517" i="72"/>
  <c r="V517" i="72"/>
  <c r="U517" i="72"/>
  <c r="T517" i="72"/>
  <c r="S517" i="72"/>
  <c r="R517" i="72"/>
  <c r="Q517" i="72"/>
  <c r="P517" i="72"/>
  <c r="O517" i="72"/>
  <c r="N517" i="72"/>
  <c r="M517" i="72"/>
  <c r="L517" i="72"/>
  <c r="K517" i="72"/>
  <c r="J517" i="72"/>
  <c r="I517" i="72"/>
  <c r="H517" i="72"/>
  <c r="G517" i="72"/>
  <c r="F517" i="72"/>
  <c r="E517" i="72"/>
  <c r="D517" i="72"/>
  <c r="C517" i="72"/>
  <c r="B517" i="72"/>
  <c r="AG515" i="72"/>
  <c r="AF515" i="72"/>
  <c r="AE515" i="72"/>
  <c r="AD515" i="72"/>
  <c r="AC515" i="72"/>
  <c r="AB515" i="72"/>
  <c r="AA515" i="72"/>
  <c r="Z515" i="72"/>
  <c r="Y515" i="72"/>
  <c r="X515" i="72"/>
  <c r="W515" i="72"/>
  <c r="V515" i="72"/>
  <c r="U515" i="72"/>
  <c r="T515" i="72"/>
  <c r="S515" i="72"/>
  <c r="R515" i="72"/>
  <c r="Q515" i="72"/>
  <c r="P515" i="72"/>
  <c r="O515" i="72"/>
  <c r="N515" i="72"/>
  <c r="M515" i="72"/>
  <c r="L515" i="72"/>
  <c r="K515" i="72"/>
  <c r="J515" i="72"/>
  <c r="I515" i="72"/>
  <c r="H515" i="72"/>
  <c r="G515" i="72"/>
  <c r="F515" i="72"/>
  <c r="E515" i="72"/>
  <c r="D515" i="72"/>
  <c r="C515" i="72"/>
  <c r="B515" i="72"/>
  <c r="AG514" i="72"/>
  <c r="AF514" i="72"/>
  <c r="AE514" i="72"/>
  <c r="AD514" i="72"/>
  <c r="AC514" i="72"/>
  <c r="AB514" i="72"/>
  <c r="AA514" i="72"/>
  <c r="Z514" i="72"/>
  <c r="Y514" i="72"/>
  <c r="X514" i="72"/>
  <c r="W514" i="72"/>
  <c r="V514" i="72"/>
  <c r="U514" i="72"/>
  <c r="T514" i="72"/>
  <c r="S514" i="72"/>
  <c r="R514" i="72"/>
  <c r="Q514" i="72"/>
  <c r="P514" i="72"/>
  <c r="O514" i="72"/>
  <c r="N514" i="72"/>
  <c r="M514" i="72"/>
  <c r="L514" i="72"/>
  <c r="K514" i="72"/>
  <c r="J514" i="72"/>
  <c r="I514" i="72"/>
  <c r="H514" i="72"/>
  <c r="G514" i="72"/>
  <c r="F514" i="72"/>
  <c r="E514" i="72"/>
  <c r="D514" i="72"/>
  <c r="C514" i="72"/>
  <c r="B514" i="72"/>
  <c r="AG513" i="72"/>
  <c r="AF513" i="72"/>
  <c r="AE513" i="72"/>
  <c r="AD513" i="72"/>
  <c r="AC513" i="72"/>
  <c r="AB513" i="72"/>
  <c r="AA513" i="72"/>
  <c r="Z513" i="72"/>
  <c r="Y513" i="72"/>
  <c r="X513" i="72"/>
  <c r="W513" i="72"/>
  <c r="V513" i="72"/>
  <c r="U513" i="72"/>
  <c r="T513" i="72"/>
  <c r="S513" i="72"/>
  <c r="R513" i="72"/>
  <c r="Q513" i="72"/>
  <c r="P513" i="72"/>
  <c r="O513" i="72"/>
  <c r="N513" i="72"/>
  <c r="M513" i="72"/>
  <c r="L513" i="72"/>
  <c r="K513" i="72"/>
  <c r="J513" i="72"/>
  <c r="I513" i="72"/>
  <c r="H513" i="72"/>
  <c r="G513" i="72"/>
  <c r="F513" i="72"/>
  <c r="E513" i="72"/>
  <c r="D513" i="72"/>
  <c r="C513" i="72"/>
  <c r="B513" i="72"/>
  <c r="AJ512" i="72"/>
  <c r="AI512" i="72"/>
  <c r="AH512" i="72"/>
  <c r="AJ511" i="72"/>
  <c r="AI511" i="72"/>
  <c r="AH511" i="72"/>
  <c r="AJ510" i="72"/>
  <c r="AI510" i="72"/>
  <c r="AH510" i="72"/>
  <c r="AJ509" i="72"/>
  <c r="AI509" i="72"/>
  <c r="AH509" i="72"/>
  <c r="AJ508" i="72"/>
  <c r="AI508" i="72"/>
  <c r="AH508" i="72"/>
  <c r="AJ507" i="72"/>
  <c r="AI507" i="72"/>
  <c r="AH507" i="72"/>
  <c r="AJ506" i="72"/>
  <c r="AI506" i="72"/>
  <c r="AH506" i="72"/>
  <c r="AJ505" i="72"/>
  <c r="AI505" i="72"/>
  <c r="AH505" i="72"/>
  <c r="AJ504" i="72"/>
  <c r="AI504" i="72"/>
  <c r="AH504" i="72"/>
  <c r="AJ503" i="72"/>
  <c r="AI503" i="72"/>
  <c r="AH503" i="72"/>
  <c r="AJ502" i="72"/>
  <c r="AI502" i="72"/>
  <c r="AH502" i="72"/>
  <c r="AJ501" i="72"/>
  <c r="AI501" i="72"/>
  <c r="AH501" i="72"/>
  <c r="AJ500" i="72"/>
  <c r="AI500" i="72"/>
  <c r="AH500" i="72"/>
  <c r="AJ499" i="72"/>
  <c r="AI499" i="72"/>
  <c r="AH499" i="72"/>
  <c r="AJ498" i="72"/>
  <c r="AI498" i="72"/>
  <c r="AH498" i="72"/>
  <c r="AJ497" i="72"/>
  <c r="AI497" i="72"/>
  <c r="AH497" i="72"/>
  <c r="AJ496" i="72"/>
  <c r="AI496" i="72"/>
  <c r="AH496" i="72"/>
  <c r="AJ495" i="72"/>
  <c r="AI495" i="72"/>
  <c r="AH495" i="72"/>
  <c r="AJ494" i="72"/>
  <c r="AI494" i="72"/>
  <c r="AH494" i="72"/>
  <c r="AJ493" i="72"/>
  <c r="AI493" i="72"/>
  <c r="AH493" i="72"/>
  <c r="AJ492" i="72"/>
  <c r="AI492" i="72"/>
  <c r="AH492" i="72"/>
  <c r="AJ491" i="72"/>
  <c r="AI491" i="72"/>
  <c r="AH491" i="72"/>
  <c r="AJ490" i="72"/>
  <c r="AI490" i="72"/>
  <c r="AH490" i="72"/>
  <c r="AJ489" i="72"/>
  <c r="AI489" i="72"/>
  <c r="AH489" i="72"/>
  <c r="AJ488" i="72"/>
  <c r="AI488" i="72"/>
  <c r="AH488" i="72"/>
  <c r="AJ487" i="72"/>
  <c r="AI487" i="72"/>
  <c r="AH487" i="72"/>
  <c r="AJ486" i="72"/>
  <c r="AI486" i="72"/>
  <c r="AH486" i="72"/>
  <c r="AJ485" i="72"/>
  <c r="AI485" i="72"/>
  <c r="AH485" i="72"/>
  <c r="AJ484" i="72"/>
  <c r="AI484" i="72"/>
  <c r="AH484" i="72"/>
  <c r="AJ483" i="72"/>
  <c r="AI483" i="72"/>
  <c r="AH483" i="72"/>
  <c r="AJ482" i="72"/>
  <c r="AI482" i="72"/>
  <c r="AH482" i="72"/>
  <c r="AJ481" i="72"/>
  <c r="AI481" i="72"/>
  <c r="AH481" i="72"/>
  <c r="AG477" i="72"/>
  <c r="AF477" i="72"/>
  <c r="AE477" i="72"/>
  <c r="AD477" i="72"/>
  <c r="AC477" i="72"/>
  <c r="AB477" i="72"/>
  <c r="AA477" i="72"/>
  <c r="Z477" i="72"/>
  <c r="Y477" i="72"/>
  <c r="X477" i="72"/>
  <c r="W477" i="72"/>
  <c r="V477" i="72"/>
  <c r="U477" i="72"/>
  <c r="T477" i="72"/>
  <c r="S477" i="72"/>
  <c r="R477" i="72"/>
  <c r="Q477" i="72"/>
  <c r="P477" i="72"/>
  <c r="O477" i="72"/>
  <c r="N477" i="72"/>
  <c r="M477" i="72"/>
  <c r="L477" i="72"/>
  <c r="K477" i="72"/>
  <c r="J477" i="72"/>
  <c r="I477" i="72"/>
  <c r="H477" i="72"/>
  <c r="G477" i="72"/>
  <c r="F477" i="72"/>
  <c r="E477" i="72"/>
  <c r="D477" i="72"/>
  <c r="C477" i="72"/>
  <c r="B477" i="72"/>
  <c r="AG476" i="72"/>
  <c r="AF476" i="72"/>
  <c r="AE476" i="72"/>
  <c r="AD476" i="72"/>
  <c r="AC476" i="72"/>
  <c r="AB476" i="72"/>
  <c r="AA476" i="72"/>
  <c r="Z476" i="72"/>
  <c r="Y476" i="72"/>
  <c r="X476" i="72"/>
  <c r="W476" i="72"/>
  <c r="V476" i="72"/>
  <c r="U476" i="72"/>
  <c r="T476" i="72"/>
  <c r="S476" i="72"/>
  <c r="R476" i="72"/>
  <c r="Q476" i="72"/>
  <c r="P476" i="72"/>
  <c r="O476" i="72"/>
  <c r="N476" i="72"/>
  <c r="M476" i="72"/>
  <c r="L476" i="72"/>
  <c r="K476" i="72"/>
  <c r="J476" i="72"/>
  <c r="I476" i="72"/>
  <c r="H476" i="72"/>
  <c r="G476" i="72"/>
  <c r="F476" i="72"/>
  <c r="E476" i="72"/>
  <c r="D476" i="72"/>
  <c r="C476" i="72"/>
  <c r="B476" i="72"/>
  <c r="AG475" i="72"/>
  <c r="AF475" i="72"/>
  <c r="AE475" i="72"/>
  <c r="AD475" i="72"/>
  <c r="AC475" i="72"/>
  <c r="AB475" i="72"/>
  <c r="AA475" i="72"/>
  <c r="Z475" i="72"/>
  <c r="Y475" i="72"/>
  <c r="X475" i="72"/>
  <c r="W475" i="72"/>
  <c r="V475" i="72"/>
  <c r="U475" i="72"/>
  <c r="T475" i="72"/>
  <c r="S475" i="72"/>
  <c r="R475" i="72"/>
  <c r="Q475" i="72"/>
  <c r="P475" i="72"/>
  <c r="O475" i="72"/>
  <c r="N475" i="72"/>
  <c r="M475" i="72"/>
  <c r="L475" i="72"/>
  <c r="K475" i="72"/>
  <c r="J475" i="72"/>
  <c r="I475" i="72"/>
  <c r="H475" i="72"/>
  <c r="G475" i="72"/>
  <c r="F475" i="72"/>
  <c r="E475" i="72"/>
  <c r="D475" i="72"/>
  <c r="C475" i="72"/>
  <c r="B475" i="72"/>
  <c r="AG474" i="72"/>
  <c r="AF474" i="72"/>
  <c r="AE474" i="72"/>
  <c r="AD474" i="72"/>
  <c r="AC474" i="72"/>
  <c r="AB474" i="72"/>
  <c r="AA474" i="72"/>
  <c r="Z474" i="72"/>
  <c r="Y474" i="72"/>
  <c r="X474" i="72"/>
  <c r="W474" i="72"/>
  <c r="V474" i="72"/>
  <c r="U474" i="72"/>
  <c r="T474" i="72"/>
  <c r="S474" i="72"/>
  <c r="R474" i="72"/>
  <c r="Q474" i="72"/>
  <c r="P474" i="72"/>
  <c r="O474" i="72"/>
  <c r="N474" i="72"/>
  <c r="M474" i="72"/>
  <c r="L474" i="72"/>
  <c r="K474" i="72"/>
  <c r="J474" i="72"/>
  <c r="I474" i="72"/>
  <c r="H474" i="72"/>
  <c r="G474" i="72"/>
  <c r="F474" i="72"/>
  <c r="E474" i="72"/>
  <c r="D474" i="72"/>
  <c r="C474" i="72"/>
  <c r="B474" i="72"/>
  <c r="AJ472" i="72"/>
  <c r="AG472" i="72"/>
  <c r="AF472" i="72"/>
  <c r="AE472" i="72"/>
  <c r="AD472" i="72"/>
  <c r="AC472" i="72"/>
  <c r="AB472" i="72"/>
  <c r="AA472" i="72"/>
  <c r="Z472" i="72"/>
  <c r="Y472" i="72"/>
  <c r="X472" i="72"/>
  <c r="W472" i="72"/>
  <c r="V472" i="72"/>
  <c r="U472" i="72"/>
  <c r="T472" i="72"/>
  <c r="S472" i="72"/>
  <c r="R472" i="72"/>
  <c r="Q472" i="72"/>
  <c r="P472" i="72"/>
  <c r="O472" i="72"/>
  <c r="N472" i="72"/>
  <c r="M472" i="72"/>
  <c r="L472" i="72"/>
  <c r="K472" i="72"/>
  <c r="J472" i="72"/>
  <c r="I472" i="72"/>
  <c r="H472" i="72"/>
  <c r="G472" i="72"/>
  <c r="F472" i="72"/>
  <c r="E472" i="72"/>
  <c r="D472" i="72"/>
  <c r="C472" i="72"/>
  <c r="B472" i="72"/>
  <c r="AG471" i="72"/>
  <c r="AF471" i="72"/>
  <c r="AE471" i="72"/>
  <c r="AD471" i="72"/>
  <c r="AC471" i="72"/>
  <c r="AB471" i="72"/>
  <c r="AA471" i="72"/>
  <c r="Z471" i="72"/>
  <c r="Y471" i="72"/>
  <c r="X471" i="72"/>
  <c r="W471" i="72"/>
  <c r="V471" i="72"/>
  <c r="U471" i="72"/>
  <c r="T471" i="72"/>
  <c r="S471" i="72"/>
  <c r="R471" i="72"/>
  <c r="Q471" i="72"/>
  <c r="P471" i="72"/>
  <c r="O471" i="72"/>
  <c r="N471" i="72"/>
  <c r="M471" i="72"/>
  <c r="L471" i="72"/>
  <c r="K471" i="72"/>
  <c r="J471" i="72"/>
  <c r="I471" i="72"/>
  <c r="H471" i="72"/>
  <c r="G471" i="72"/>
  <c r="F471" i="72"/>
  <c r="E471" i="72"/>
  <c r="D471" i="72"/>
  <c r="C471" i="72"/>
  <c r="B471" i="72"/>
  <c r="AG470" i="72"/>
  <c r="AF470" i="72"/>
  <c r="AE470" i="72"/>
  <c r="AD470" i="72"/>
  <c r="AC470" i="72"/>
  <c r="AB470" i="72"/>
  <c r="AA470" i="72"/>
  <c r="Z470" i="72"/>
  <c r="Y470" i="72"/>
  <c r="X470" i="72"/>
  <c r="W470" i="72"/>
  <c r="V470" i="72"/>
  <c r="U470" i="72"/>
  <c r="T470" i="72"/>
  <c r="S470" i="72"/>
  <c r="R470" i="72"/>
  <c r="Q470" i="72"/>
  <c r="P470" i="72"/>
  <c r="O470" i="72"/>
  <c r="N470" i="72"/>
  <c r="M470" i="72"/>
  <c r="L470" i="72"/>
  <c r="K470" i="72"/>
  <c r="J470" i="72"/>
  <c r="I470" i="72"/>
  <c r="H470" i="72"/>
  <c r="G470" i="72"/>
  <c r="F470" i="72"/>
  <c r="E470" i="72"/>
  <c r="D470" i="72"/>
  <c r="C470" i="72"/>
  <c r="B470" i="72"/>
  <c r="AJ469" i="72"/>
  <c r="AI469" i="72"/>
  <c r="AH469" i="72"/>
  <c r="AJ468" i="72"/>
  <c r="AI468" i="72"/>
  <c r="AH468" i="72"/>
  <c r="AJ467" i="72"/>
  <c r="AI467" i="72"/>
  <c r="AH467" i="72"/>
  <c r="AJ466" i="72"/>
  <c r="AI466" i="72"/>
  <c r="AH466" i="72"/>
  <c r="AJ465" i="72"/>
  <c r="AI465" i="72"/>
  <c r="AH465" i="72"/>
  <c r="AJ464" i="72"/>
  <c r="AI464" i="72"/>
  <c r="AH464" i="72"/>
  <c r="AJ463" i="72"/>
  <c r="AI463" i="72"/>
  <c r="AH463" i="72"/>
  <c r="AJ462" i="72"/>
  <c r="AI462" i="72"/>
  <c r="AH462" i="72"/>
  <c r="AJ461" i="72"/>
  <c r="AI461" i="72"/>
  <c r="AH461" i="72"/>
  <c r="AJ460" i="72"/>
  <c r="AI460" i="72"/>
  <c r="AH460" i="72"/>
  <c r="AJ459" i="72"/>
  <c r="AI459" i="72"/>
  <c r="AH459" i="72"/>
  <c r="AJ458" i="72"/>
  <c r="AI458" i="72"/>
  <c r="AH458" i="72"/>
  <c r="AJ457" i="72"/>
  <c r="AI457" i="72"/>
  <c r="AH457" i="72"/>
  <c r="AJ456" i="72"/>
  <c r="AI456" i="72"/>
  <c r="AH456" i="72"/>
  <c r="AJ455" i="72"/>
  <c r="AI455" i="72"/>
  <c r="AH455" i="72"/>
  <c r="AJ454" i="72"/>
  <c r="AI454" i="72"/>
  <c r="AH454" i="72"/>
  <c r="AJ453" i="72"/>
  <c r="AI453" i="72"/>
  <c r="AH453" i="72"/>
  <c r="AJ452" i="72"/>
  <c r="AI452" i="72"/>
  <c r="AH452" i="72"/>
  <c r="AJ451" i="72"/>
  <c r="AI451" i="72"/>
  <c r="AH451" i="72"/>
  <c r="AJ450" i="72"/>
  <c r="AI450" i="72"/>
  <c r="AH450" i="72"/>
  <c r="AJ449" i="72"/>
  <c r="AI449" i="72"/>
  <c r="AH449" i="72"/>
  <c r="AJ448" i="72"/>
  <c r="AI448" i="72"/>
  <c r="AH448" i="72"/>
  <c r="AJ447" i="72"/>
  <c r="AI447" i="72"/>
  <c r="AH447" i="72"/>
  <c r="AJ446" i="72"/>
  <c r="AI446" i="72"/>
  <c r="AH446" i="72"/>
  <c r="AJ445" i="72"/>
  <c r="AI445" i="72"/>
  <c r="AH445" i="72"/>
  <c r="AJ444" i="72"/>
  <c r="AI444" i="72"/>
  <c r="AH444" i="72"/>
  <c r="AJ443" i="72"/>
  <c r="AI443" i="72"/>
  <c r="AH443" i="72"/>
  <c r="AJ442" i="72"/>
  <c r="AI442" i="72"/>
  <c r="AH442" i="72"/>
  <c r="AJ441" i="72"/>
  <c r="AI441" i="72"/>
  <c r="AH441" i="72"/>
  <c r="AJ440" i="72"/>
  <c r="AI440" i="72"/>
  <c r="AH440" i="72"/>
  <c r="AJ439" i="72"/>
  <c r="AI439" i="72"/>
  <c r="AH439" i="72"/>
  <c r="AJ438" i="72"/>
  <c r="AI438" i="72"/>
  <c r="AH438" i="72"/>
  <c r="AG434" i="72"/>
  <c r="AF434" i="72"/>
  <c r="AE434" i="72"/>
  <c r="AD434" i="72"/>
  <c r="AC434" i="72"/>
  <c r="AB434" i="72"/>
  <c r="AA434" i="72"/>
  <c r="Z434" i="72"/>
  <c r="Y434" i="72"/>
  <c r="X434" i="72"/>
  <c r="W434" i="72"/>
  <c r="V434" i="72"/>
  <c r="U434" i="72"/>
  <c r="T434" i="72"/>
  <c r="S434" i="72"/>
  <c r="R434" i="72"/>
  <c r="Q434" i="72"/>
  <c r="P434" i="72"/>
  <c r="O434" i="72"/>
  <c r="N434" i="72"/>
  <c r="M434" i="72"/>
  <c r="L434" i="72"/>
  <c r="K434" i="72"/>
  <c r="J434" i="72"/>
  <c r="I434" i="72"/>
  <c r="H434" i="72"/>
  <c r="G434" i="72"/>
  <c r="F434" i="72"/>
  <c r="E434" i="72"/>
  <c r="D434" i="72"/>
  <c r="C434" i="72"/>
  <c r="B434" i="72"/>
  <c r="AG433" i="72"/>
  <c r="AF433" i="72"/>
  <c r="AE433" i="72"/>
  <c r="AD433" i="72"/>
  <c r="AC433" i="72"/>
  <c r="AB433" i="72"/>
  <c r="AA433" i="72"/>
  <c r="Z433" i="72"/>
  <c r="Y433" i="72"/>
  <c r="X433" i="72"/>
  <c r="W433" i="72"/>
  <c r="V433" i="72"/>
  <c r="U433" i="72"/>
  <c r="T433" i="72"/>
  <c r="S433" i="72"/>
  <c r="R433" i="72"/>
  <c r="Q433" i="72"/>
  <c r="P433" i="72"/>
  <c r="O433" i="72"/>
  <c r="N433" i="72"/>
  <c r="M433" i="72"/>
  <c r="L433" i="72"/>
  <c r="K433" i="72"/>
  <c r="J433" i="72"/>
  <c r="I433" i="72"/>
  <c r="H433" i="72"/>
  <c r="G433" i="72"/>
  <c r="F433" i="72"/>
  <c r="E433" i="72"/>
  <c r="D433" i="72"/>
  <c r="C433" i="72"/>
  <c r="B433" i="72"/>
  <c r="AG432" i="72"/>
  <c r="AF432" i="72"/>
  <c r="AE432" i="72"/>
  <c r="AD432" i="72"/>
  <c r="AC432" i="72"/>
  <c r="AB432" i="72"/>
  <c r="AA432" i="72"/>
  <c r="Z432" i="72"/>
  <c r="Y432" i="72"/>
  <c r="X432" i="72"/>
  <c r="W432" i="72"/>
  <c r="V432" i="72"/>
  <c r="U432" i="72"/>
  <c r="T432" i="72"/>
  <c r="S432" i="72"/>
  <c r="R432" i="72"/>
  <c r="Q432" i="72"/>
  <c r="P432" i="72"/>
  <c r="O432" i="72"/>
  <c r="N432" i="72"/>
  <c r="M432" i="72"/>
  <c r="L432" i="72"/>
  <c r="K432" i="72"/>
  <c r="J432" i="72"/>
  <c r="I432" i="72"/>
  <c r="H432" i="72"/>
  <c r="G432" i="72"/>
  <c r="F432" i="72"/>
  <c r="E432" i="72"/>
  <c r="D432" i="72"/>
  <c r="C432" i="72"/>
  <c r="B432" i="72"/>
  <c r="AG431" i="72"/>
  <c r="AF431" i="72"/>
  <c r="AE431" i="72"/>
  <c r="AD431" i="72"/>
  <c r="AC431" i="72"/>
  <c r="AB431" i="72"/>
  <c r="AA431" i="72"/>
  <c r="Z431" i="72"/>
  <c r="Y431" i="72"/>
  <c r="X431" i="72"/>
  <c r="W431" i="72"/>
  <c r="V431" i="72"/>
  <c r="U431" i="72"/>
  <c r="T431" i="72"/>
  <c r="S431" i="72"/>
  <c r="R431" i="72"/>
  <c r="Q431" i="72"/>
  <c r="P431" i="72"/>
  <c r="O431" i="72"/>
  <c r="N431" i="72"/>
  <c r="M431" i="72"/>
  <c r="L431" i="72"/>
  <c r="K431" i="72"/>
  <c r="J431" i="72"/>
  <c r="I431" i="72"/>
  <c r="H431" i="72"/>
  <c r="G431" i="72"/>
  <c r="F431" i="72"/>
  <c r="E431" i="72"/>
  <c r="D431" i="72"/>
  <c r="C431" i="72"/>
  <c r="B431" i="72"/>
  <c r="AG429" i="72"/>
  <c r="AF429" i="72"/>
  <c r="AE429" i="72"/>
  <c r="AD429" i="72"/>
  <c r="AC429" i="72"/>
  <c r="AB429" i="72"/>
  <c r="AA429" i="72"/>
  <c r="Z429" i="72"/>
  <c r="Y429" i="72"/>
  <c r="X429" i="72"/>
  <c r="W429" i="72"/>
  <c r="V429" i="72"/>
  <c r="U429" i="72"/>
  <c r="T429" i="72"/>
  <c r="S429" i="72"/>
  <c r="R429" i="72"/>
  <c r="Q429" i="72"/>
  <c r="P429" i="72"/>
  <c r="O429" i="72"/>
  <c r="N429" i="72"/>
  <c r="M429" i="72"/>
  <c r="L429" i="72"/>
  <c r="K429" i="72"/>
  <c r="J429" i="72"/>
  <c r="I429" i="72"/>
  <c r="H429" i="72"/>
  <c r="G429" i="72"/>
  <c r="F429" i="72"/>
  <c r="E429" i="72"/>
  <c r="D429" i="72"/>
  <c r="C429" i="72"/>
  <c r="B429" i="72"/>
  <c r="AG428" i="72"/>
  <c r="AF428" i="72"/>
  <c r="AE428" i="72"/>
  <c r="AD428" i="72"/>
  <c r="AC428" i="72"/>
  <c r="AB428" i="72"/>
  <c r="AA428" i="72"/>
  <c r="Z428" i="72"/>
  <c r="Y428" i="72"/>
  <c r="X428" i="72"/>
  <c r="W428" i="72"/>
  <c r="V428" i="72"/>
  <c r="U428" i="72"/>
  <c r="T428" i="72"/>
  <c r="S428" i="72"/>
  <c r="R428" i="72"/>
  <c r="Q428" i="72"/>
  <c r="P428" i="72"/>
  <c r="O428" i="72"/>
  <c r="N428" i="72"/>
  <c r="M428" i="72"/>
  <c r="L428" i="72"/>
  <c r="K428" i="72"/>
  <c r="J428" i="72"/>
  <c r="I428" i="72"/>
  <c r="H428" i="72"/>
  <c r="G428" i="72"/>
  <c r="F428" i="72"/>
  <c r="E428" i="72"/>
  <c r="D428" i="72"/>
  <c r="C428" i="72"/>
  <c r="B428" i="72"/>
  <c r="AG427" i="72"/>
  <c r="AF427" i="72"/>
  <c r="AE427" i="72"/>
  <c r="AD427" i="72"/>
  <c r="AC427" i="72"/>
  <c r="AB427" i="72"/>
  <c r="AA427" i="72"/>
  <c r="Z427" i="72"/>
  <c r="Y427" i="72"/>
  <c r="X427" i="72"/>
  <c r="W427" i="72"/>
  <c r="V427" i="72"/>
  <c r="U427" i="72"/>
  <c r="T427" i="72"/>
  <c r="S427" i="72"/>
  <c r="R427" i="72"/>
  <c r="Q427" i="72"/>
  <c r="P427" i="72"/>
  <c r="O427" i="72"/>
  <c r="N427" i="72"/>
  <c r="M427" i="72"/>
  <c r="L427" i="72"/>
  <c r="K427" i="72"/>
  <c r="J427" i="72"/>
  <c r="I427" i="72"/>
  <c r="H427" i="72"/>
  <c r="G427" i="72"/>
  <c r="F427" i="72"/>
  <c r="E427" i="72"/>
  <c r="D427" i="72"/>
  <c r="C427" i="72"/>
  <c r="B427" i="72"/>
  <c r="AJ426" i="72"/>
  <c r="AI426" i="72"/>
  <c r="AH426" i="72"/>
  <c r="AJ425" i="72"/>
  <c r="AI425" i="72"/>
  <c r="AH425" i="72"/>
  <c r="AJ424" i="72"/>
  <c r="AI424" i="72"/>
  <c r="AH424" i="72"/>
  <c r="AJ423" i="72"/>
  <c r="AI423" i="72"/>
  <c r="AH423" i="72"/>
  <c r="AJ422" i="72"/>
  <c r="AI422" i="72"/>
  <c r="AH422" i="72"/>
  <c r="AJ421" i="72"/>
  <c r="AI421" i="72"/>
  <c r="AH421" i="72"/>
  <c r="AJ420" i="72"/>
  <c r="AI420" i="72"/>
  <c r="AH420" i="72"/>
  <c r="AJ419" i="72"/>
  <c r="AI419" i="72"/>
  <c r="AH419" i="72"/>
  <c r="AJ418" i="72"/>
  <c r="AI418" i="72"/>
  <c r="AH418" i="72"/>
  <c r="AJ417" i="72"/>
  <c r="AI417" i="72"/>
  <c r="AH417" i="72"/>
  <c r="AJ416" i="72"/>
  <c r="AI416" i="72"/>
  <c r="AH416" i="72"/>
  <c r="AJ415" i="72"/>
  <c r="AI415" i="72"/>
  <c r="AH415" i="72"/>
  <c r="AJ414" i="72"/>
  <c r="AI414" i="72"/>
  <c r="AH414" i="72"/>
  <c r="AJ413" i="72"/>
  <c r="AI413" i="72"/>
  <c r="AH413" i="72"/>
  <c r="AJ412" i="72"/>
  <c r="AI412" i="72"/>
  <c r="AH412" i="72"/>
  <c r="AJ411" i="72"/>
  <c r="AI411" i="72"/>
  <c r="AH411" i="72"/>
  <c r="AJ410" i="72"/>
  <c r="AI410" i="72"/>
  <c r="AH410" i="72"/>
  <c r="AJ409" i="72"/>
  <c r="AI409" i="72"/>
  <c r="AH409" i="72"/>
  <c r="AJ408" i="72"/>
  <c r="AI408" i="72"/>
  <c r="AH408" i="72"/>
  <c r="AJ407" i="72"/>
  <c r="AI407" i="72"/>
  <c r="AH407" i="72"/>
  <c r="AJ406" i="72"/>
  <c r="AI406" i="72"/>
  <c r="AH406" i="72"/>
  <c r="AJ405" i="72"/>
  <c r="AI405" i="72"/>
  <c r="AH405" i="72"/>
  <c r="AJ404" i="72"/>
  <c r="AI404" i="72"/>
  <c r="AH404" i="72"/>
  <c r="AJ403" i="72"/>
  <c r="AI403" i="72"/>
  <c r="AH403" i="72"/>
  <c r="AJ402" i="72"/>
  <c r="AI402" i="72"/>
  <c r="AH402" i="72"/>
  <c r="AJ401" i="72"/>
  <c r="AI401" i="72"/>
  <c r="AH401" i="72"/>
  <c r="AJ400" i="72"/>
  <c r="AI400" i="72"/>
  <c r="AH400" i="72"/>
  <c r="AJ399" i="72"/>
  <c r="AI399" i="72"/>
  <c r="AH399" i="72"/>
  <c r="AJ398" i="72"/>
  <c r="AI398" i="72"/>
  <c r="AH398" i="72"/>
  <c r="AJ397" i="72"/>
  <c r="AI397" i="72"/>
  <c r="AH397" i="72"/>
  <c r="AJ396" i="72"/>
  <c r="AI396" i="72"/>
  <c r="AH396" i="72"/>
  <c r="AJ395" i="72"/>
  <c r="AI395" i="72"/>
  <c r="AH395" i="72"/>
  <c r="AG391" i="72"/>
  <c r="AF391" i="72"/>
  <c r="AE391" i="72"/>
  <c r="AD391" i="72"/>
  <c r="AC391" i="72"/>
  <c r="AB391" i="72"/>
  <c r="AA391" i="72"/>
  <c r="Z391" i="72"/>
  <c r="Y391" i="72"/>
  <c r="X391" i="72"/>
  <c r="W391" i="72"/>
  <c r="V391" i="72"/>
  <c r="U391" i="72"/>
  <c r="T391" i="72"/>
  <c r="S391" i="72"/>
  <c r="R391" i="72"/>
  <c r="Q391" i="72"/>
  <c r="P391" i="72"/>
  <c r="O391" i="72"/>
  <c r="N391" i="72"/>
  <c r="M391" i="72"/>
  <c r="L391" i="72"/>
  <c r="K391" i="72"/>
  <c r="J391" i="72"/>
  <c r="I391" i="72"/>
  <c r="H391" i="72"/>
  <c r="G391" i="72"/>
  <c r="F391" i="72"/>
  <c r="E391" i="72"/>
  <c r="D391" i="72"/>
  <c r="C391" i="72"/>
  <c r="B391" i="72"/>
  <c r="AG390" i="72"/>
  <c r="AF390" i="72"/>
  <c r="AE390" i="72"/>
  <c r="AD390" i="72"/>
  <c r="AC390" i="72"/>
  <c r="AB390" i="72"/>
  <c r="AA390" i="72"/>
  <c r="Z390" i="72"/>
  <c r="Y390" i="72"/>
  <c r="X390" i="72"/>
  <c r="W390" i="72"/>
  <c r="V390" i="72"/>
  <c r="U390" i="72"/>
  <c r="T390" i="72"/>
  <c r="S390" i="72"/>
  <c r="R390" i="72"/>
  <c r="Q390" i="72"/>
  <c r="P390" i="72"/>
  <c r="O390" i="72"/>
  <c r="N390" i="72"/>
  <c r="M390" i="72"/>
  <c r="L390" i="72"/>
  <c r="K390" i="72"/>
  <c r="J390" i="72"/>
  <c r="I390" i="72"/>
  <c r="H390" i="72"/>
  <c r="G390" i="72"/>
  <c r="F390" i="72"/>
  <c r="E390" i="72"/>
  <c r="D390" i="72"/>
  <c r="C390" i="72"/>
  <c r="B390" i="72"/>
  <c r="AG389" i="72"/>
  <c r="AF389" i="72"/>
  <c r="AE389" i="72"/>
  <c r="AD389" i="72"/>
  <c r="AC389" i="72"/>
  <c r="AB389" i="72"/>
  <c r="AA389" i="72"/>
  <c r="Z389" i="72"/>
  <c r="Y389" i="72"/>
  <c r="X389" i="72"/>
  <c r="W389" i="72"/>
  <c r="V389" i="72"/>
  <c r="U389" i="72"/>
  <c r="T389" i="72"/>
  <c r="S389" i="72"/>
  <c r="R389" i="72"/>
  <c r="Q389" i="72"/>
  <c r="P389" i="72"/>
  <c r="O389" i="72"/>
  <c r="N389" i="72"/>
  <c r="M389" i="72"/>
  <c r="L389" i="72"/>
  <c r="K389" i="72"/>
  <c r="J389" i="72"/>
  <c r="I389" i="72"/>
  <c r="H389" i="72"/>
  <c r="G389" i="72"/>
  <c r="F389" i="72"/>
  <c r="E389" i="72"/>
  <c r="D389" i="72"/>
  <c r="C389" i="72"/>
  <c r="B389" i="72"/>
  <c r="AG388" i="72"/>
  <c r="AF388" i="72"/>
  <c r="AE388" i="72"/>
  <c r="AD388" i="72"/>
  <c r="AC388" i="72"/>
  <c r="AB388" i="72"/>
  <c r="AA388" i="72"/>
  <c r="Z388" i="72"/>
  <c r="Y388" i="72"/>
  <c r="X388" i="72"/>
  <c r="W388" i="72"/>
  <c r="V388" i="72"/>
  <c r="U388" i="72"/>
  <c r="T388" i="72"/>
  <c r="S388" i="72"/>
  <c r="R388" i="72"/>
  <c r="Q388" i="72"/>
  <c r="P388" i="72"/>
  <c r="O388" i="72"/>
  <c r="N388" i="72"/>
  <c r="M388" i="72"/>
  <c r="L388" i="72"/>
  <c r="K388" i="72"/>
  <c r="J388" i="72"/>
  <c r="I388" i="72"/>
  <c r="H388" i="72"/>
  <c r="G388" i="72"/>
  <c r="F388" i="72"/>
  <c r="E388" i="72"/>
  <c r="D388" i="72"/>
  <c r="C388" i="72"/>
  <c r="B388" i="72"/>
  <c r="AJ386" i="72"/>
  <c r="AG386" i="72"/>
  <c r="AF386" i="72"/>
  <c r="AE386" i="72"/>
  <c r="AD386" i="72"/>
  <c r="AC386" i="72"/>
  <c r="AB386" i="72"/>
  <c r="AA386" i="72"/>
  <c r="Z386" i="72"/>
  <c r="Y386" i="72"/>
  <c r="X386" i="72"/>
  <c r="W386" i="72"/>
  <c r="V386" i="72"/>
  <c r="U386" i="72"/>
  <c r="T386" i="72"/>
  <c r="S386" i="72"/>
  <c r="R386" i="72"/>
  <c r="Q386" i="72"/>
  <c r="P386" i="72"/>
  <c r="O386" i="72"/>
  <c r="N386" i="72"/>
  <c r="M386" i="72"/>
  <c r="L386" i="72"/>
  <c r="K386" i="72"/>
  <c r="J386" i="72"/>
  <c r="I386" i="72"/>
  <c r="H386" i="72"/>
  <c r="G386" i="72"/>
  <c r="F386" i="72"/>
  <c r="E386" i="72"/>
  <c r="D386" i="72"/>
  <c r="C386" i="72"/>
  <c r="B386" i="72"/>
  <c r="AG385" i="72"/>
  <c r="AF385" i="72"/>
  <c r="AE385" i="72"/>
  <c r="AD385" i="72"/>
  <c r="AC385" i="72"/>
  <c r="AB385" i="72"/>
  <c r="AA385" i="72"/>
  <c r="Z385" i="72"/>
  <c r="Y385" i="72"/>
  <c r="X385" i="72"/>
  <c r="W385" i="72"/>
  <c r="V385" i="72"/>
  <c r="U385" i="72"/>
  <c r="T385" i="72"/>
  <c r="S385" i="72"/>
  <c r="R385" i="72"/>
  <c r="Q385" i="72"/>
  <c r="P385" i="72"/>
  <c r="O385" i="72"/>
  <c r="N385" i="72"/>
  <c r="M385" i="72"/>
  <c r="L385" i="72"/>
  <c r="K385" i="72"/>
  <c r="J385" i="72"/>
  <c r="I385" i="72"/>
  <c r="H385" i="72"/>
  <c r="G385" i="72"/>
  <c r="F385" i="72"/>
  <c r="E385" i="72"/>
  <c r="D385" i="72"/>
  <c r="C385" i="72"/>
  <c r="B385" i="72"/>
  <c r="AG384" i="72"/>
  <c r="AF384" i="72"/>
  <c r="AE384" i="72"/>
  <c r="AD384" i="72"/>
  <c r="AC384" i="72"/>
  <c r="AB384" i="72"/>
  <c r="AA384" i="72"/>
  <c r="Z384" i="72"/>
  <c r="Y384" i="72"/>
  <c r="X384" i="72"/>
  <c r="W384" i="72"/>
  <c r="V384" i="72"/>
  <c r="U384" i="72"/>
  <c r="T384" i="72"/>
  <c r="S384" i="72"/>
  <c r="R384" i="72"/>
  <c r="Q384" i="72"/>
  <c r="P384" i="72"/>
  <c r="O384" i="72"/>
  <c r="N384" i="72"/>
  <c r="M384" i="72"/>
  <c r="L384" i="72"/>
  <c r="K384" i="72"/>
  <c r="J384" i="72"/>
  <c r="I384" i="72"/>
  <c r="H384" i="72"/>
  <c r="G384" i="72"/>
  <c r="F384" i="72"/>
  <c r="E384" i="72"/>
  <c r="D384" i="72"/>
  <c r="C384" i="72"/>
  <c r="B384" i="72"/>
  <c r="AJ383" i="72"/>
  <c r="AI383" i="72"/>
  <c r="AH383" i="72"/>
  <c r="AJ382" i="72"/>
  <c r="AI382" i="72"/>
  <c r="AH382" i="72"/>
  <c r="AJ381" i="72"/>
  <c r="AI381" i="72"/>
  <c r="AH381" i="72"/>
  <c r="AJ380" i="72"/>
  <c r="AI380" i="72"/>
  <c r="AH380" i="72"/>
  <c r="AJ379" i="72"/>
  <c r="AI379" i="72"/>
  <c r="AH379" i="72"/>
  <c r="AJ378" i="72"/>
  <c r="AI378" i="72"/>
  <c r="AH378" i="72"/>
  <c r="AJ377" i="72"/>
  <c r="AI377" i="72"/>
  <c r="AH377" i="72"/>
  <c r="AJ376" i="72"/>
  <c r="AI376" i="72"/>
  <c r="AH376" i="72"/>
  <c r="AJ375" i="72"/>
  <c r="AI375" i="72"/>
  <c r="AH375" i="72"/>
  <c r="AJ374" i="72"/>
  <c r="AI374" i="72"/>
  <c r="AH374" i="72"/>
  <c r="AJ373" i="72"/>
  <c r="AI373" i="72"/>
  <c r="AH373" i="72"/>
  <c r="AJ372" i="72"/>
  <c r="AI372" i="72"/>
  <c r="AH372" i="72"/>
  <c r="AJ371" i="72"/>
  <c r="AI371" i="72"/>
  <c r="AH371" i="72"/>
  <c r="AJ370" i="72"/>
  <c r="AI370" i="72"/>
  <c r="AH370" i="72"/>
  <c r="AJ369" i="72"/>
  <c r="AI369" i="72"/>
  <c r="AH369" i="72"/>
  <c r="AJ368" i="72"/>
  <c r="AI368" i="72"/>
  <c r="AH368" i="72"/>
  <c r="AJ367" i="72"/>
  <c r="AI367" i="72"/>
  <c r="AH367" i="72"/>
  <c r="AJ366" i="72"/>
  <c r="AI366" i="72"/>
  <c r="AH366" i="72"/>
  <c r="AJ365" i="72"/>
  <c r="AI365" i="72"/>
  <c r="AH365" i="72"/>
  <c r="AJ364" i="72"/>
  <c r="AI364" i="72"/>
  <c r="AH364" i="72"/>
  <c r="AJ363" i="72"/>
  <c r="AI363" i="72"/>
  <c r="AH363" i="72"/>
  <c r="AJ362" i="72"/>
  <c r="AI362" i="72"/>
  <c r="AH362" i="72"/>
  <c r="AJ361" i="72"/>
  <c r="AI361" i="72"/>
  <c r="AH361" i="72"/>
  <c r="AJ360" i="72"/>
  <c r="AI360" i="72"/>
  <c r="AH360" i="72"/>
  <c r="AJ359" i="72"/>
  <c r="AI359" i="72"/>
  <c r="AH359" i="72"/>
  <c r="AJ358" i="72"/>
  <c r="AI358" i="72"/>
  <c r="AH358" i="72"/>
  <c r="AJ357" i="72"/>
  <c r="AI357" i="72"/>
  <c r="AH357" i="72"/>
  <c r="AJ356" i="72"/>
  <c r="AI356" i="72"/>
  <c r="AH356" i="72"/>
  <c r="AJ355" i="72"/>
  <c r="AI355" i="72"/>
  <c r="AH355" i="72"/>
  <c r="AJ354" i="72"/>
  <c r="AI354" i="72"/>
  <c r="AH354" i="72"/>
  <c r="AJ353" i="72"/>
  <c r="AI353" i="72"/>
  <c r="AH353" i="72"/>
  <c r="AJ352" i="72"/>
  <c r="AI352" i="72"/>
  <c r="AH352" i="72"/>
  <c r="AG348" i="72"/>
  <c r="AF348" i="72"/>
  <c r="AE348" i="72"/>
  <c r="AD348" i="72"/>
  <c r="AC348" i="72"/>
  <c r="AB348" i="72"/>
  <c r="AA348" i="72"/>
  <c r="Z348" i="72"/>
  <c r="Y348" i="72"/>
  <c r="X348" i="72"/>
  <c r="W348" i="72"/>
  <c r="V348" i="72"/>
  <c r="U348" i="72"/>
  <c r="T348" i="72"/>
  <c r="S348" i="72"/>
  <c r="R348" i="72"/>
  <c r="Q348" i="72"/>
  <c r="P348" i="72"/>
  <c r="O348" i="72"/>
  <c r="N348" i="72"/>
  <c r="M348" i="72"/>
  <c r="L348" i="72"/>
  <c r="K348" i="72"/>
  <c r="J348" i="72"/>
  <c r="I348" i="72"/>
  <c r="H348" i="72"/>
  <c r="G348" i="72"/>
  <c r="F348" i="72"/>
  <c r="E348" i="72"/>
  <c r="D348" i="72"/>
  <c r="C348" i="72"/>
  <c r="B348" i="72"/>
  <c r="AG347" i="72"/>
  <c r="AF347" i="72"/>
  <c r="AE347" i="72"/>
  <c r="AD347" i="72"/>
  <c r="AC347" i="72"/>
  <c r="AB347" i="72"/>
  <c r="AA347" i="72"/>
  <c r="Z347" i="72"/>
  <c r="Y347" i="72"/>
  <c r="X347" i="72"/>
  <c r="W347" i="72"/>
  <c r="V347" i="72"/>
  <c r="U347" i="72"/>
  <c r="T347" i="72"/>
  <c r="S347" i="72"/>
  <c r="R347" i="72"/>
  <c r="Q347" i="72"/>
  <c r="P347" i="72"/>
  <c r="O347" i="72"/>
  <c r="N347" i="72"/>
  <c r="M347" i="72"/>
  <c r="L347" i="72"/>
  <c r="K347" i="72"/>
  <c r="J347" i="72"/>
  <c r="I347" i="72"/>
  <c r="H347" i="72"/>
  <c r="G347" i="72"/>
  <c r="F347" i="72"/>
  <c r="E347" i="72"/>
  <c r="D347" i="72"/>
  <c r="C347" i="72"/>
  <c r="B347" i="72"/>
  <c r="AG346" i="72"/>
  <c r="AF346" i="72"/>
  <c r="AE346" i="72"/>
  <c r="AD346" i="72"/>
  <c r="AC346" i="72"/>
  <c r="AB346" i="72"/>
  <c r="AA346" i="72"/>
  <c r="Z346" i="72"/>
  <c r="Y346" i="72"/>
  <c r="X346" i="72"/>
  <c r="W346" i="72"/>
  <c r="V346" i="72"/>
  <c r="U346" i="72"/>
  <c r="T346" i="72"/>
  <c r="S346" i="72"/>
  <c r="R346" i="72"/>
  <c r="Q346" i="72"/>
  <c r="P346" i="72"/>
  <c r="O346" i="72"/>
  <c r="N346" i="72"/>
  <c r="M346" i="72"/>
  <c r="L346" i="72"/>
  <c r="K346" i="72"/>
  <c r="J346" i="72"/>
  <c r="I346" i="72"/>
  <c r="H346" i="72"/>
  <c r="G346" i="72"/>
  <c r="F346" i="72"/>
  <c r="E346" i="72"/>
  <c r="D346" i="72"/>
  <c r="C346" i="72"/>
  <c r="B346" i="72"/>
  <c r="AG345" i="72"/>
  <c r="AF345" i="72"/>
  <c r="AE345" i="72"/>
  <c r="AD345" i="72"/>
  <c r="AC345" i="72"/>
  <c r="AB345" i="72"/>
  <c r="AA345" i="72"/>
  <c r="Z345" i="72"/>
  <c r="Y345" i="72"/>
  <c r="X345" i="72"/>
  <c r="W345" i="72"/>
  <c r="V345" i="72"/>
  <c r="U345" i="72"/>
  <c r="T345" i="72"/>
  <c r="S345" i="72"/>
  <c r="R345" i="72"/>
  <c r="Q345" i="72"/>
  <c r="P345" i="72"/>
  <c r="O345" i="72"/>
  <c r="N345" i="72"/>
  <c r="M345" i="72"/>
  <c r="L345" i="72"/>
  <c r="K345" i="72"/>
  <c r="J345" i="72"/>
  <c r="I345" i="72"/>
  <c r="H345" i="72"/>
  <c r="G345" i="72"/>
  <c r="F345" i="72"/>
  <c r="E345" i="72"/>
  <c r="D345" i="72"/>
  <c r="C345" i="72"/>
  <c r="B345" i="72"/>
  <c r="AG343" i="72"/>
  <c r="AF343" i="72"/>
  <c r="AE343" i="72"/>
  <c r="AD343" i="72"/>
  <c r="AC343" i="72"/>
  <c r="AB343" i="72"/>
  <c r="AA343" i="72"/>
  <c r="Z343" i="72"/>
  <c r="Y343" i="72"/>
  <c r="X343" i="72"/>
  <c r="W343" i="72"/>
  <c r="V343" i="72"/>
  <c r="U343" i="72"/>
  <c r="T343" i="72"/>
  <c r="S343" i="72"/>
  <c r="R343" i="72"/>
  <c r="Q343" i="72"/>
  <c r="P343" i="72"/>
  <c r="O343" i="72"/>
  <c r="N343" i="72"/>
  <c r="M343" i="72"/>
  <c r="L343" i="72"/>
  <c r="K343" i="72"/>
  <c r="J343" i="72"/>
  <c r="I343" i="72"/>
  <c r="H343" i="72"/>
  <c r="G343" i="72"/>
  <c r="F343" i="72"/>
  <c r="E343" i="72"/>
  <c r="D343" i="72"/>
  <c r="C343" i="72"/>
  <c r="B343" i="72"/>
  <c r="AG342" i="72"/>
  <c r="AF342" i="72"/>
  <c r="AE342" i="72"/>
  <c r="AD342" i="72"/>
  <c r="AC342" i="72"/>
  <c r="AB342" i="72"/>
  <c r="AA342" i="72"/>
  <c r="Z342" i="72"/>
  <c r="Y342" i="72"/>
  <c r="X342" i="72"/>
  <c r="W342" i="72"/>
  <c r="V342" i="72"/>
  <c r="U342" i="72"/>
  <c r="T342" i="72"/>
  <c r="S342" i="72"/>
  <c r="R342" i="72"/>
  <c r="Q342" i="72"/>
  <c r="P342" i="72"/>
  <c r="O342" i="72"/>
  <c r="N342" i="72"/>
  <c r="M342" i="72"/>
  <c r="L342" i="72"/>
  <c r="K342" i="72"/>
  <c r="J342" i="72"/>
  <c r="I342" i="72"/>
  <c r="H342" i="72"/>
  <c r="G342" i="72"/>
  <c r="F342" i="72"/>
  <c r="E342" i="72"/>
  <c r="D342" i="72"/>
  <c r="C342" i="72"/>
  <c r="B342" i="72"/>
  <c r="AG341" i="72"/>
  <c r="AF341" i="72"/>
  <c r="AE341" i="72"/>
  <c r="AD341" i="72"/>
  <c r="AC341" i="72"/>
  <c r="AB341" i="72"/>
  <c r="AA341" i="72"/>
  <c r="Z341" i="72"/>
  <c r="Y341" i="72"/>
  <c r="X341" i="72"/>
  <c r="W341" i="72"/>
  <c r="V341" i="72"/>
  <c r="U341" i="72"/>
  <c r="T341" i="72"/>
  <c r="S341" i="72"/>
  <c r="R341" i="72"/>
  <c r="Q341" i="72"/>
  <c r="P341" i="72"/>
  <c r="O341" i="72"/>
  <c r="N341" i="72"/>
  <c r="M341" i="72"/>
  <c r="L341" i="72"/>
  <c r="K341" i="72"/>
  <c r="J341" i="72"/>
  <c r="I341" i="72"/>
  <c r="H341" i="72"/>
  <c r="G341" i="72"/>
  <c r="F341" i="72"/>
  <c r="E341" i="72"/>
  <c r="D341" i="72"/>
  <c r="C341" i="72"/>
  <c r="B341" i="72"/>
  <c r="AJ340" i="72"/>
  <c r="AI340" i="72"/>
  <c r="AH340" i="72"/>
  <c r="AJ339" i="72"/>
  <c r="AI339" i="72"/>
  <c r="AH339" i="72"/>
  <c r="AJ338" i="72"/>
  <c r="AI338" i="72"/>
  <c r="AH338" i="72"/>
  <c r="AJ337" i="72"/>
  <c r="AI337" i="72"/>
  <c r="AH337" i="72"/>
  <c r="AJ336" i="72"/>
  <c r="AI336" i="72"/>
  <c r="AH336" i="72"/>
  <c r="AJ335" i="72"/>
  <c r="AI335" i="72"/>
  <c r="AH335" i="72"/>
  <c r="AJ334" i="72"/>
  <c r="AI334" i="72"/>
  <c r="AH334" i="72"/>
  <c r="AJ333" i="72"/>
  <c r="AI333" i="72"/>
  <c r="AH333" i="72"/>
  <c r="AJ332" i="72"/>
  <c r="AI332" i="72"/>
  <c r="AH332" i="72"/>
  <c r="AJ331" i="72"/>
  <c r="AI331" i="72"/>
  <c r="AH331" i="72"/>
  <c r="AJ330" i="72"/>
  <c r="AI330" i="72"/>
  <c r="AH330" i="72"/>
  <c r="AJ329" i="72"/>
  <c r="AI329" i="72"/>
  <c r="AH329" i="72"/>
  <c r="AJ328" i="72"/>
  <c r="AI328" i="72"/>
  <c r="AH328" i="72"/>
  <c r="AJ327" i="72"/>
  <c r="AI327" i="72"/>
  <c r="AH327" i="72"/>
  <c r="AJ326" i="72"/>
  <c r="AI326" i="72"/>
  <c r="AH326" i="72"/>
  <c r="AJ325" i="72"/>
  <c r="AI325" i="72"/>
  <c r="AH325" i="72"/>
  <c r="AJ324" i="72"/>
  <c r="AI324" i="72"/>
  <c r="AH324" i="72"/>
  <c r="AJ323" i="72"/>
  <c r="AI323" i="72"/>
  <c r="AH323" i="72"/>
  <c r="AJ322" i="72"/>
  <c r="AI322" i="72"/>
  <c r="AH322" i="72"/>
  <c r="AJ321" i="72"/>
  <c r="AI321" i="72"/>
  <c r="AH321" i="72"/>
  <c r="AJ320" i="72"/>
  <c r="AI320" i="72"/>
  <c r="AH320" i="72"/>
  <c r="AJ319" i="72"/>
  <c r="AI319" i="72"/>
  <c r="AH319" i="72"/>
  <c r="AJ318" i="72"/>
  <c r="AI318" i="72"/>
  <c r="AH318" i="72"/>
  <c r="AJ317" i="72"/>
  <c r="AI317" i="72"/>
  <c r="AH317" i="72"/>
  <c r="AJ316" i="72"/>
  <c r="AI316" i="72"/>
  <c r="AH316" i="72"/>
  <c r="AJ315" i="72"/>
  <c r="AI315" i="72"/>
  <c r="AH315" i="72"/>
  <c r="AJ314" i="72"/>
  <c r="AI314" i="72"/>
  <c r="AH314" i="72"/>
  <c r="AJ313" i="72"/>
  <c r="AI313" i="72"/>
  <c r="AH313" i="72"/>
  <c r="AJ312" i="72"/>
  <c r="AI312" i="72"/>
  <c r="AH312" i="72"/>
  <c r="AJ311" i="72"/>
  <c r="AI311" i="72"/>
  <c r="AH311" i="72"/>
  <c r="AJ310" i="72"/>
  <c r="AI310" i="72"/>
  <c r="AH310" i="72"/>
  <c r="AJ309" i="72"/>
  <c r="AI309" i="72"/>
  <c r="AH309" i="72"/>
  <c r="AG305" i="72"/>
  <c r="AF305" i="72"/>
  <c r="AE305" i="72"/>
  <c r="AD305" i="72"/>
  <c r="AC305" i="72"/>
  <c r="AB305" i="72"/>
  <c r="AA305" i="72"/>
  <c r="Z305" i="72"/>
  <c r="Y305" i="72"/>
  <c r="X305" i="72"/>
  <c r="W305" i="72"/>
  <c r="V305" i="72"/>
  <c r="U305" i="72"/>
  <c r="T305" i="72"/>
  <c r="S305" i="72"/>
  <c r="R305" i="72"/>
  <c r="Q305" i="72"/>
  <c r="P305" i="72"/>
  <c r="O305" i="72"/>
  <c r="N305" i="72"/>
  <c r="M305" i="72"/>
  <c r="L305" i="72"/>
  <c r="K305" i="72"/>
  <c r="J305" i="72"/>
  <c r="I305" i="72"/>
  <c r="H305" i="72"/>
  <c r="G305" i="72"/>
  <c r="F305" i="72"/>
  <c r="E305" i="72"/>
  <c r="D305" i="72"/>
  <c r="C305" i="72"/>
  <c r="B305" i="72"/>
  <c r="AG304" i="72"/>
  <c r="AF304" i="72"/>
  <c r="AE304" i="72"/>
  <c r="AD304" i="72"/>
  <c r="AC304" i="72"/>
  <c r="AB304" i="72"/>
  <c r="AA304" i="72"/>
  <c r="Z304" i="72"/>
  <c r="Y304" i="72"/>
  <c r="X304" i="72"/>
  <c r="W304" i="72"/>
  <c r="V304" i="72"/>
  <c r="U304" i="72"/>
  <c r="T304" i="72"/>
  <c r="S304" i="72"/>
  <c r="R304" i="72"/>
  <c r="Q304" i="72"/>
  <c r="P304" i="72"/>
  <c r="O304" i="72"/>
  <c r="N304" i="72"/>
  <c r="M304" i="72"/>
  <c r="L304" i="72"/>
  <c r="K304" i="72"/>
  <c r="J304" i="72"/>
  <c r="I304" i="72"/>
  <c r="H304" i="72"/>
  <c r="G304" i="72"/>
  <c r="F304" i="72"/>
  <c r="E304" i="72"/>
  <c r="D304" i="72"/>
  <c r="C304" i="72"/>
  <c r="B304" i="72"/>
  <c r="AG303" i="72"/>
  <c r="AF303" i="72"/>
  <c r="AE303" i="72"/>
  <c r="AD303" i="72"/>
  <c r="AC303" i="72"/>
  <c r="AB303" i="72"/>
  <c r="AA303" i="72"/>
  <c r="Z303" i="72"/>
  <c r="Y303" i="72"/>
  <c r="X303" i="72"/>
  <c r="W303" i="72"/>
  <c r="V303" i="72"/>
  <c r="U303" i="72"/>
  <c r="T303" i="72"/>
  <c r="S303" i="72"/>
  <c r="R303" i="72"/>
  <c r="Q303" i="72"/>
  <c r="P303" i="72"/>
  <c r="O303" i="72"/>
  <c r="N303" i="72"/>
  <c r="M303" i="72"/>
  <c r="L303" i="72"/>
  <c r="K303" i="72"/>
  <c r="J303" i="72"/>
  <c r="I303" i="72"/>
  <c r="H303" i="72"/>
  <c r="G303" i="72"/>
  <c r="F303" i="72"/>
  <c r="E303" i="72"/>
  <c r="D303" i="72"/>
  <c r="C303" i="72"/>
  <c r="B303" i="72"/>
  <c r="AG302" i="72"/>
  <c r="AF302" i="72"/>
  <c r="AE302" i="72"/>
  <c r="AD302" i="72"/>
  <c r="AC302" i="72"/>
  <c r="AB302" i="72"/>
  <c r="AA302" i="72"/>
  <c r="Z302" i="72"/>
  <c r="Y302" i="72"/>
  <c r="X302" i="72"/>
  <c r="W302" i="72"/>
  <c r="V302" i="72"/>
  <c r="U302" i="72"/>
  <c r="T302" i="72"/>
  <c r="S302" i="72"/>
  <c r="R302" i="72"/>
  <c r="Q302" i="72"/>
  <c r="P302" i="72"/>
  <c r="O302" i="72"/>
  <c r="N302" i="72"/>
  <c r="M302" i="72"/>
  <c r="L302" i="72"/>
  <c r="K302" i="72"/>
  <c r="J302" i="72"/>
  <c r="I302" i="72"/>
  <c r="H302" i="72"/>
  <c r="G302" i="72"/>
  <c r="F302" i="72"/>
  <c r="E302" i="72"/>
  <c r="D302" i="72"/>
  <c r="C302" i="72"/>
  <c r="B302" i="72"/>
  <c r="AJ300" i="72"/>
  <c r="AG300" i="72"/>
  <c r="AF300" i="72"/>
  <c r="AE300" i="72"/>
  <c r="AD300" i="72"/>
  <c r="AC300" i="72"/>
  <c r="AB300" i="72"/>
  <c r="AA300" i="72"/>
  <c r="Z300" i="72"/>
  <c r="Y300" i="72"/>
  <c r="X300" i="72"/>
  <c r="W300" i="72"/>
  <c r="V300" i="72"/>
  <c r="U300" i="72"/>
  <c r="T300" i="72"/>
  <c r="S300" i="72"/>
  <c r="R300" i="72"/>
  <c r="Q300" i="72"/>
  <c r="P300" i="72"/>
  <c r="O300" i="72"/>
  <c r="N300" i="72"/>
  <c r="M300" i="72"/>
  <c r="L300" i="72"/>
  <c r="K300" i="72"/>
  <c r="J300" i="72"/>
  <c r="I300" i="72"/>
  <c r="H300" i="72"/>
  <c r="G300" i="72"/>
  <c r="F300" i="72"/>
  <c r="E300" i="72"/>
  <c r="D300" i="72"/>
  <c r="C300" i="72"/>
  <c r="B300" i="72"/>
  <c r="AG299" i="72"/>
  <c r="AF299" i="72"/>
  <c r="AE299" i="72"/>
  <c r="AD299" i="72"/>
  <c r="AC299" i="72"/>
  <c r="AB299" i="72"/>
  <c r="AA299" i="72"/>
  <c r="Z299" i="72"/>
  <c r="Y299" i="72"/>
  <c r="X299" i="72"/>
  <c r="W299" i="72"/>
  <c r="V299" i="72"/>
  <c r="U299" i="72"/>
  <c r="T299" i="72"/>
  <c r="S299" i="72"/>
  <c r="R299" i="72"/>
  <c r="Q299" i="72"/>
  <c r="P299" i="72"/>
  <c r="O299" i="72"/>
  <c r="N299" i="72"/>
  <c r="M299" i="72"/>
  <c r="L299" i="72"/>
  <c r="K299" i="72"/>
  <c r="J299" i="72"/>
  <c r="I299" i="72"/>
  <c r="H299" i="72"/>
  <c r="G299" i="72"/>
  <c r="F299" i="72"/>
  <c r="E299" i="72"/>
  <c r="D299" i="72"/>
  <c r="C299" i="72"/>
  <c r="B299" i="72"/>
  <c r="AG298" i="72"/>
  <c r="AF298" i="72"/>
  <c r="AE298" i="72"/>
  <c r="AD298" i="72"/>
  <c r="AC298" i="72"/>
  <c r="AB298" i="72"/>
  <c r="AA298" i="72"/>
  <c r="Z298" i="72"/>
  <c r="Y298" i="72"/>
  <c r="X298" i="72"/>
  <c r="W298" i="72"/>
  <c r="V298" i="72"/>
  <c r="U298" i="72"/>
  <c r="T298" i="72"/>
  <c r="S298" i="72"/>
  <c r="R298" i="72"/>
  <c r="Q298" i="72"/>
  <c r="P298" i="72"/>
  <c r="O298" i="72"/>
  <c r="N298" i="72"/>
  <c r="M298" i="72"/>
  <c r="L298" i="72"/>
  <c r="K298" i="72"/>
  <c r="J298" i="72"/>
  <c r="I298" i="72"/>
  <c r="H298" i="72"/>
  <c r="G298" i="72"/>
  <c r="F298" i="72"/>
  <c r="E298" i="72"/>
  <c r="D298" i="72"/>
  <c r="C298" i="72"/>
  <c r="B298" i="72"/>
  <c r="AJ297" i="72"/>
  <c r="AI297" i="72"/>
  <c r="AH297" i="72"/>
  <c r="AJ296" i="72"/>
  <c r="AI296" i="72"/>
  <c r="AH296" i="72"/>
  <c r="AJ295" i="72"/>
  <c r="AI295" i="72"/>
  <c r="AH295" i="72"/>
  <c r="AJ294" i="72"/>
  <c r="AI294" i="72"/>
  <c r="AH294" i="72"/>
  <c r="AJ293" i="72"/>
  <c r="AI293" i="72"/>
  <c r="AH293" i="72"/>
  <c r="AJ292" i="72"/>
  <c r="AI292" i="72"/>
  <c r="AH292" i="72"/>
  <c r="AJ291" i="72"/>
  <c r="AI291" i="72"/>
  <c r="AH291" i="72"/>
  <c r="AJ290" i="72"/>
  <c r="AI290" i="72"/>
  <c r="AH290" i="72"/>
  <c r="AJ289" i="72"/>
  <c r="AI289" i="72"/>
  <c r="AH289" i="72"/>
  <c r="AJ288" i="72"/>
  <c r="AI288" i="72"/>
  <c r="AH288" i="72"/>
  <c r="AJ287" i="72"/>
  <c r="AI287" i="72"/>
  <c r="AH287" i="72"/>
  <c r="AJ286" i="72"/>
  <c r="AI286" i="72"/>
  <c r="AH286" i="72"/>
  <c r="AJ285" i="72"/>
  <c r="AI285" i="72"/>
  <c r="AH285" i="72"/>
  <c r="AJ284" i="72"/>
  <c r="AI284" i="72"/>
  <c r="AH284" i="72"/>
  <c r="AJ283" i="72"/>
  <c r="AI283" i="72"/>
  <c r="AH283" i="72"/>
  <c r="AJ282" i="72"/>
  <c r="AI282" i="72"/>
  <c r="AH282" i="72"/>
  <c r="AJ281" i="72"/>
  <c r="AI281" i="72"/>
  <c r="AH281" i="72"/>
  <c r="AJ280" i="72"/>
  <c r="AI280" i="72"/>
  <c r="AH280" i="72"/>
  <c r="AJ279" i="72"/>
  <c r="AI279" i="72"/>
  <c r="AH279" i="72"/>
  <c r="AJ278" i="72"/>
  <c r="AI278" i="72"/>
  <c r="AH278" i="72"/>
  <c r="AJ277" i="72"/>
  <c r="AI277" i="72"/>
  <c r="AH277" i="72"/>
  <c r="AJ276" i="72"/>
  <c r="AI276" i="72"/>
  <c r="AH276" i="72"/>
  <c r="AJ275" i="72"/>
  <c r="AI275" i="72"/>
  <c r="AH275" i="72"/>
  <c r="AJ274" i="72"/>
  <c r="AI274" i="72"/>
  <c r="AH274" i="72"/>
  <c r="AJ273" i="72"/>
  <c r="AI273" i="72"/>
  <c r="AH273" i="72"/>
  <c r="AJ272" i="72"/>
  <c r="AI272" i="72"/>
  <c r="AH272" i="72"/>
  <c r="AJ271" i="72"/>
  <c r="AI271" i="72"/>
  <c r="AH271" i="72"/>
  <c r="AJ270" i="72"/>
  <c r="AI270" i="72"/>
  <c r="AH270" i="72"/>
  <c r="AJ269" i="72"/>
  <c r="AI269" i="72"/>
  <c r="AH269" i="72"/>
  <c r="AJ268" i="72"/>
  <c r="AI268" i="72"/>
  <c r="AH268" i="72"/>
  <c r="AJ267" i="72"/>
  <c r="AI267" i="72"/>
  <c r="AH267" i="72"/>
  <c r="AJ266" i="72"/>
  <c r="AI266" i="72"/>
  <c r="AH266" i="72"/>
  <c r="AG262" i="72"/>
  <c r="AF262" i="72"/>
  <c r="AE262" i="72"/>
  <c r="AD262" i="72"/>
  <c r="AC262" i="72"/>
  <c r="AB262" i="72"/>
  <c r="AA262" i="72"/>
  <c r="Z262" i="72"/>
  <c r="Y262" i="72"/>
  <c r="X262" i="72"/>
  <c r="W262" i="72"/>
  <c r="V262" i="72"/>
  <c r="U262" i="72"/>
  <c r="T262" i="72"/>
  <c r="S262" i="72"/>
  <c r="R262" i="72"/>
  <c r="Q262" i="72"/>
  <c r="P262" i="72"/>
  <c r="O262" i="72"/>
  <c r="N262" i="72"/>
  <c r="M262" i="72"/>
  <c r="L262" i="72"/>
  <c r="K262" i="72"/>
  <c r="J262" i="72"/>
  <c r="I262" i="72"/>
  <c r="H262" i="72"/>
  <c r="G262" i="72"/>
  <c r="F262" i="72"/>
  <c r="E262" i="72"/>
  <c r="D262" i="72"/>
  <c r="C262" i="72"/>
  <c r="B262" i="72"/>
  <c r="AG261" i="72"/>
  <c r="AF261" i="72"/>
  <c r="AE261" i="72"/>
  <c r="AD261" i="72"/>
  <c r="AC261" i="72"/>
  <c r="AB261" i="72"/>
  <c r="AA261" i="72"/>
  <c r="Z261" i="72"/>
  <c r="Y261" i="72"/>
  <c r="X261" i="72"/>
  <c r="W261" i="72"/>
  <c r="V261" i="72"/>
  <c r="U261" i="72"/>
  <c r="T261" i="72"/>
  <c r="S261" i="72"/>
  <c r="R261" i="72"/>
  <c r="Q261" i="72"/>
  <c r="P261" i="72"/>
  <c r="O261" i="72"/>
  <c r="N261" i="72"/>
  <c r="M261" i="72"/>
  <c r="L261" i="72"/>
  <c r="K261" i="72"/>
  <c r="J261" i="72"/>
  <c r="I261" i="72"/>
  <c r="H261" i="72"/>
  <c r="G261" i="72"/>
  <c r="F261" i="72"/>
  <c r="E261" i="72"/>
  <c r="D261" i="72"/>
  <c r="C261" i="72"/>
  <c r="B261" i="72"/>
  <c r="AG260" i="72"/>
  <c r="AF260" i="72"/>
  <c r="AE260" i="72"/>
  <c r="AD260" i="72"/>
  <c r="AC260" i="72"/>
  <c r="AB260" i="72"/>
  <c r="AA260" i="72"/>
  <c r="Z260" i="72"/>
  <c r="Y260" i="72"/>
  <c r="X260" i="72"/>
  <c r="W260" i="72"/>
  <c r="V260" i="72"/>
  <c r="U260" i="72"/>
  <c r="T260" i="72"/>
  <c r="S260" i="72"/>
  <c r="R260" i="72"/>
  <c r="Q260" i="72"/>
  <c r="P260" i="72"/>
  <c r="O260" i="72"/>
  <c r="N260" i="72"/>
  <c r="M260" i="72"/>
  <c r="L260" i="72"/>
  <c r="K260" i="72"/>
  <c r="J260" i="72"/>
  <c r="I260" i="72"/>
  <c r="H260" i="72"/>
  <c r="G260" i="72"/>
  <c r="F260" i="72"/>
  <c r="E260" i="72"/>
  <c r="D260" i="72"/>
  <c r="C260" i="72"/>
  <c r="B260" i="72"/>
  <c r="AG259" i="72"/>
  <c r="AF259" i="72"/>
  <c r="AE259" i="72"/>
  <c r="AD259" i="72"/>
  <c r="AC259" i="72"/>
  <c r="AB259" i="72"/>
  <c r="AA259" i="72"/>
  <c r="Z259" i="72"/>
  <c r="Y259" i="72"/>
  <c r="X259" i="72"/>
  <c r="W259" i="72"/>
  <c r="V259" i="72"/>
  <c r="U259" i="72"/>
  <c r="T259" i="72"/>
  <c r="S259" i="72"/>
  <c r="R259" i="72"/>
  <c r="Q259" i="72"/>
  <c r="P259" i="72"/>
  <c r="O259" i="72"/>
  <c r="N259" i="72"/>
  <c r="M259" i="72"/>
  <c r="L259" i="72"/>
  <c r="K259" i="72"/>
  <c r="J259" i="72"/>
  <c r="I259" i="72"/>
  <c r="H259" i="72"/>
  <c r="G259" i="72"/>
  <c r="F259" i="72"/>
  <c r="E259" i="72"/>
  <c r="D259" i="72"/>
  <c r="C259" i="72"/>
  <c r="B259" i="72"/>
  <c r="AG257" i="72"/>
  <c r="AF257" i="72"/>
  <c r="AE257" i="72"/>
  <c r="AD257" i="72"/>
  <c r="AC257" i="72"/>
  <c r="AB257" i="72"/>
  <c r="AA257" i="72"/>
  <c r="Z257" i="72"/>
  <c r="Y257" i="72"/>
  <c r="X257" i="72"/>
  <c r="W257" i="72"/>
  <c r="V257" i="72"/>
  <c r="U257" i="72"/>
  <c r="T257" i="72"/>
  <c r="S257" i="72"/>
  <c r="R257" i="72"/>
  <c r="Q257" i="72"/>
  <c r="P257" i="72"/>
  <c r="O257" i="72"/>
  <c r="N257" i="72"/>
  <c r="M257" i="72"/>
  <c r="L257" i="72"/>
  <c r="K257" i="72"/>
  <c r="J257" i="72"/>
  <c r="I257" i="72"/>
  <c r="H257" i="72"/>
  <c r="G257" i="72"/>
  <c r="F257" i="72"/>
  <c r="E257" i="72"/>
  <c r="D257" i="72"/>
  <c r="C257" i="72"/>
  <c r="B257" i="72"/>
  <c r="AG256" i="72"/>
  <c r="AF256" i="72"/>
  <c r="AE256" i="72"/>
  <c r="AD256" i="72"/>
  <c r="AC256" i="72"/>
  <c r="AB256" i="72"/>
  <c r="AA256" i="72"/>
  <c r="Z256" i="72"/>
  <c r="Y256" i="72"/>
  <c r="X256" i="72"/>
  <c r="W256" i="72"/>
  <c r="V256" i="72"/>
  <c r="U256" i="72"/>
  <c r="T256" i="72"/>
  <c r="S256" i="72"/>
  <c r="R256" i="72"/>
  <c r="Q256" i="72"/>
  <c r="P256" i="72"/>
  <c r="O256" i="72"/>
  <c r="N256" i="72"/>
  <c r="M256" i="72"/>
  <c r="L256" i="72"/>
  <c r="K256" i="72"/>
  <c r="J256" i="72"/>
  <c r="I256" i="72"/>
  <c r="H256" i="72"/>
  <c r="G256" i="72"/>
  <c r="F256" i="72"/>
  <c r="E256" i="72"/>
  <c r="D256" i="72"/>
  <c r="C256" i="72"/>
  <c r="B256" i="72"/>
  <c r="AG255" i="72"/>
  <c r="AF255" i="72"/>
  <c r="AE255" i="72"/>
  <c r="AD255" i="72"/>
  <c r="AC255" i="72"/>
  <c r="AB255" i="72"/>
  <c r="AA255" i="72"/>
  <c r="Z255" i="72"/>
  <c r="Y255" i="72"/>
  <c r="X255" i="72"/>
  <c r="W255" i="72"/>
  <c r="V255" i="72"/>
  <c r="U255" i="72"/>
  <c r="T255" i="72"/>
  <c r="S255" i="72"/>
  <c r="R255" i="72"/>
  <c r="Q255" i="72"/>
  <c r="P255" i="72"/>
  <c r="O255" i="72"/>
  <c r="N255" i="72"/>
  <c r="M255" i="72"/>
  <c r="L255" i="72"/>
  <c r="K255" i="72"/>
  <c r="J255" i="72"/>
  <c r="I255" i="72"/>
  <c r="H255" i="72"/>
  <c r="G255" i="72"/>
  <c r="F255" i="72"/>
  <c r="E255" i="72"/>
  <c r="D255" i="72"/>
  <c r="C255" i="72"/>
  <c r="B255" i="72"/>
  <c r="AJ254" i="72"/>
  <c r="AI254" i="72"/>
  <c r="AH254" i="72"/>
  <c r="AJ253" i="72"/>
  <c r="AI253" i="72"/>
  <c r="AH253" i="72"/>
  <c r="AJ252" i="72"/>
  <c r="AI252" i="72"/>
  <c r="AH252" i="72"/>
  <c r="AJ251" i="72"/>
  <c r="AI251" i="72"/>
  <c r="AH251" i="72"/>
  <c r="AJ250" i="72"/>
  <c r="AI250" i="72"/>
  <c r="AH250" i="72"/>
  <c r="AJ249" i="72"/>
  <c r="AI249" i="72"/>
  <c r="AH249" i="72"/>
  <c r="AJ248" i="72"/>
  <c r="AI248" i="72"/>
  <c r="AH248" i="72"/>
  <c r="AJ247" i="72"/>
  <c r="AI247" i="72"/>
  <c r="AH247" i="72"/>
  <c r="AJ246" i="72"/>
  <c r="AI246" i="72"/>
  <c r="AH246" i="72"/>
  <c r="AJ245" i="72"/>
  <c r="AI245" i="72"/>
  <c r="AH245" i="72"/>
  <c r="AJ244" i="72"/>
  <c r="AI244" i="72"/>
  <c r="AH244" i="72"/>
  <c r="AJ243" i="72"/>
  <c r="AI243" i="72"/>
  <c r="AH243" i="72"/>
  <c r="AJ242" i="72"/>
  <c r="AI242" i="72"/>
  <c r="AH242" i="72"/>
  <c r="AJ241" i="72"/>
  <c r="AI241" i="72"/>
  <c r="AH241" i="72"/>
  <c r="AJ240" i="72"/>
  <c r="AI240" i="72"/>
  <c r="AH240" i="72"/>
  <c r="AJ239" i="72"/>
  <c r="AI239" i="72"/>
  <c r="AH239" i="72"/>
  <c r="AJ238" i="72"/>
  <c r="AI238" i="72"/>
  <c r="AH238" i="72"/>
  <c r="AJ237" i="72"/>
  <c r="AI237" i="72"/>
  <c r="AH237" i="72"/>
  <c r="AJ236" i="72"/>
  <c r="AI236" i="72"/>
  <c r="AH236" i="72"/>
  <c r="AJ235" i="72"/>
  <c r="AI235" i="72"/>
  <c r="AH235" i="72"/>
  <c r="AJ234" i="72"/>
  <c r="AI234" i="72"/>
  <c r="AH234" i="72"/>
  <c r="AJ233" i="72"/>
  <c r="AI233" i="72"/>
  <c r="AH233" i="72"/>
  <c r="AJ232" i="72"/>
  <c r="AI232" i="72"/>
  <c r="AH232" i="72"/>
  <c r="AJ231" i="72"/>
  <c r="AI231" i="72"/>
  <c r="AH231" i="72"/>
  <c r="AJ230" i="72"/>
  <c r="AI230" i="72"/>
  <c r="AH230" i="72"/>
  <c r="AJ229" i="72"/>
  <c r="AI229" i="72"/>
  <c r="AH229" i="72"/>
  <c r="AJ228" i="72"/>
  <c r="AI228" i="72"/>
  <c r="AH228" i="72"/>
  <c r="AJ227" i="72"/>
  <c r="AI227" i="72"/>
  <c r="AH227" i="72"/>
  <c r="AJ226" i="72"/>
  <c r="AI226" i="72"/>
  <c r="AH226" i="72"/>
  <c r="AJ225" i="72"/>
  <c r="AI225" i="72"/>
  <c r="AH225" i="72"/>
  <c r="AJ224" i="72"/>
  <c r="AI224" i="72"/>
  <c r="AH224" i="72"/>
  <c r="AJ223" i="72"/>
  <c r="AI223" i="72"/>
  <c r="AH223" i="72"/>
  <c r="AG219" i="72"/>
  <c r="AF219" i="72"/>
  <c r="AE219" i="72"/>
  <c r="AD219" i="72"/>
  <c r="AC219" i="72"/>
  <c r="AB219" i="72"/>
  <c r="AA219" i="72"/>
  <c r="Z219" i="72"/>
  <c r="Y219" i="72"/>
  <c r="X219" i="72"/>
  <c r="W219" i="72"/>
  <c r="V219" i="72"/>
  <c r="U219" i="72"/>
  <c r="T219" i="72"/>
  <c r="S219" i="72"/>
  <c r="R219" i="72"/>
  <c r="Q219" i="72"/>
  <c r="P219" i="72"/>
  <c r="O219" i="72"/>
  <c r="N219" i="72"/>
  <c r="M219" i="72"/>
  <c r="L219" i="72"/>
  <c r="K219" i="72"/>
  <c r="J219" i="72"/>
  <c r="I219" i="72"/>
  <c r="H219" i="72"/>
  <c r="G219" i="72"/>
  <c r="F219" i="72"/>
  <c r="E219" i="72"/>
  <c r="D219" i="72"/>
  <c r="C219" i="72"/>
  <c r="B219" i="72"/>
  <c r="AG218" i="72"/>
  <c r="AF218" i="72"/>
  <c r="AE218" i="72"/>
  <c r="AD218" i="72"/>
  <c r="AC218" i="72"/>
  <c r="AB218" i="72"/>
  <c r="AA218" i="72"/>
  <c r="Z218" i="72"/>
  <c r="Y218" i="72"/>
  <c r="X218" i="72"/>
  <c r="W218" i="72"/>
  <c r="V218" i="72"/>
  <c r="U218" i="72"/>
  <c r="T218" i="72"/>
  <c r="S218" i="72"/>
  <c r="R218" i="72"/>
  <c r="Q218" i="72"/>
  <c r="P218" i="72"/>
  <c r="O218" i="72"/>
  <c r="N218" i="72"/>
  <c r="M218" i="72"/>
  <c r="L218" i="72"/>
  <c r="K218" i="72"/>
  <c r="J218" i="72"/>
  <c r="I218" i="72"/>
  <c r="H218" i="72"/>
  <c r="G218" i="72"/>
  <c r="F218" i="72"/>
  <c r="E218" i="72"/>
  <c r="D218" i="72"/>
  <c r="C218" i="72"/>
  <c r="B218" i="72"/>
  <c r="AG217" i="72"/>
  <c r="AF217" i="72"/>
  <c r="AE217" i="72"/>
  <c r="AD217" i="72"/>
  <c r="AC217" i="72"/>
  <c r="AB217" i="72"/>
  <c r="AA217" i="72"/>
  <c r="Z217" i="72"/>
  <c r="Y217" i="72"/>
  <c r="X217" i="72"/>
  <c r="W217" i="72"/>
  <c r="V217" i="72"/>
  <c r="U217" i="72"/>
  <c r="T217" i="72"/>
  <c r="S217" i="72"/>
  <c r="R217" i="72"/>
  <c r="Q217" i="72"/>
  <c r="P217" i="72"/>
  <c r="O217" i="72"/>
  <c r="N217" i="72"/>
  <c r="M217" i="72"/>
  <c r="L217" i="72"/>
  <c r="K217" i="72"/>
  <c r="J217" i="72"/>
  <c r="I217" i="72"/>
  <c r="H217" i="72"/>
  <c r="G217" i="72"/>
  <c r="F217" i="72"/>
  <c r="E217" i="72"/>
  <c r="D217" i="72"/>
  <c r="C217" i="72"/>
  <c r="B217" i="72"/>
  <c r="AG216" i="72"/>
  <c r="AF216" i="72"/>
  <c r="AE216" i="72"/>
  <c r="AD216" i="72"/>
  <c r="AC216" i="72"/>
  <c r="AB216" i="72"/>
  <c r="AA216" i="72"/>
  <c r="Z216" i="72"/>
  <c r="Y216" i="72"/>
  <c r="X216" i="72"/>
  <c r="W216" i="72"/>
  <c r="V216" i="72"/>
  <c r="U216" i="72"/>
  <c r="T216" i="72"/>
  <c r="S216" i="72"/>
  <c r="R216" i="72"/>
  <c r="Q216" i="72"/>
  <c r="P216" i="72"/>
  <c r="O216" i="72"/>
  <c r="N216" i="72"/>
  <c r="M216" i="72"/>
  <c r="L216" i="72"/>
  <c r="K216" i="72"/>
  <c r="J216" i="72"/>
  <c r="I216" i="72"/>
  <c r="H216" i="72"/>
  <c r="G216" i="72"/>
  <c r="F216" i="72"/>
  <c r="E216" i="72"/>
  <c r="D216" i="72"/>
  <c r="C216" i="72"/>
  <c r="B216" i="72"/>
  <c r="AJ214" i="72"/>
  <c r="AG214" i="72"/>
  <c r="AF214" i="72"/>
  <c r="AE214" i="72"/>
  <c r="AD214" i="72"/>
  <c r="AC214" i="72"/>
  <c r="AB214" i="72"/>
  <c r="AA214" i="72"/>
  <c r="Z214" i="72"/>
  <c r="Y214" i="72"/>
  <c r="X214" i="72"/>
  <c r="W214" i="72"/>
  <c r="V214" i="72"/>
  <c r="U214" i="72"/>
  <c r="T214" i="72"/>
  <c r="S214" i="72"/>
  <c r="R214" i="72"/>
  <c r="Q214" i="72"/>
  <c r="P214" i="72"/>
  <c r="O214" i="72"/>
  <c r="N214" i="72"/>
  <c r="M214" i="72"/>
  <c r="L214" i="72"/>
  <c r="K214" i="72"/>
  <c r="J214" i="72"/>
  <c r="I214" i="72"/>
  <c r="H214" i="72"/>
  <c r="G214" i="72"/>
  <c r="F214" i="72"/>
  <c r="E214" i="72"/>
  <c r="D214" i="72"/>
  <c r="C214" i="72"/>
  <c r="B214" i="72"/>
  <c r="AG213" i="72"/>
  <c r="AF213" i="72"/>
  <c r="AE213" i="72"/>
  <c r="AD213" i="72"/>
  <c r="AC213" i="72"/>
  <c r="AB213" i="72"/>
  <c r="AA213" i="72"/>
  <c r="Z213" i="72"/>
  <c r="Y213" i="72"/>
  <c r="X213" i="72"/>
  <c r="W213" i="72"/>
  <c r="V213" i="72"/>
  <c r="U213" i="72"/>
  <c r="T213" i="72"/>
  <c r="S213" i="72"/>
  <c r="R213" i="72"/>
  <c r="Q213" i="72"/>
  <c r="P213" i="72"/>
  <c r="O213" i="72"/>
  <c r="N213" i="72"/>
  <c r="M213" i="72"/>
  <c r="L213" i="72"/>
  <c r="K213" i="72"/>
  <c r="J213" i="72"/>
  <c r="I213" i="72"/>
  <c r="H213" i="72"/>
  <c r="G213" i="72"/>
  <c r="F213" i="72"/>
  <c r="E213" i="72"/>
  <c r="D213" i="72"/>
  <c r="C213" i="72"/>
  <c r="B213" i="72"/>
  <c r="AG212" i="72"/>
  <c r="AF212" i="72"/>
  <c r="AE212" i="72"/>
  <c r="AD212" i="72"/>
  <c r="AC212" i="72"/>
  <c r="AB212" i="72"/>
  <c r="AA212" i="72"/>
  <c r="Z212" i="72"/>
  <c r="Y212" i="72"/>
  <c r="X212" i="72"/>
  <c r="W212" i="72"/>
  <c r="V212" i="72"/>
  <c r="U212" i="72"/>
  <c r="T212" i="72"/>
  <c r="S212" i="72"/>
  <c r="R212" i="72"/>
  <c r="Q212" i="72"/>
  <c r="P212" i="72"/>
  <c r="O212" i="72"/>
  <c r="N212" i="72"/>
  <c r="M212" i="72"/>
  <c r="L212" i="72"/>
  <c r="K212" i="72"/>
  <c r="J212" i="72"/>
  <c r="I212" i="72"/>
  <c r="H212" i="72"/>
  <c r="G212" i="72"/>
  <c r="F212" i="72"/>
  <c r="E212" i="72"/>
  <c r="D212" i="72"/>
  <c r="C212" i="72"/>
  <c r="B212" i="72"/>
  <c r="AJ211" i="72"/>
  <c r="AI211" i="72"/>
  <c r="AH211" i="72"/>
  <c r="AJ210" i="72"/>
  <c r="AI210" i="72"/>
  <c r="AH210" i="72"/>
  <c r="AJ209" i="72"/>
  <c r="AI209" i="72"/>
  <c r="AH209" i="72"/>
  <c r="AJ208" i="72"/>
  <c r="AI208" i="72"/>
  <c r="AH208" i="72"/>
  <c r="AJ207" i="72"/>
  <c r="AI207" i="72"/>
  <c r="AH207" i="72"/>
  <c r="AJ206" i="72"/>
  <c r="AI206" i="72"/>
  <c r="AH206" i="72"/>
  <c r="AJ205" i="72"/>
  <c r="AI205" i="72"/>
  <c r="AH205" i="72"/>
  <c r="AJ204" i="72"/>
  <c r="AI204" i="72"/>
  <c r="AH204" i="72"/>
  <c r="AJ203" i="72"/>
  <c r="AI203" i="72"/>
  <c r="AH203" i="72"/>
  <c r="AJ202" i="72"/>
  <c r="AI202" i="72"/>
  <c r="AH202" i="72"/>
  <c r="AJ201" i="72"/>
  <c r="AI201" i="72"/>
  <c r="AH201" i="72"/>
  <c r="AJ200" i="72"/>
  <c r="AI200" i="72"/>
  <c r="AH200" i="72"/>
  <c r="AJ199" i="72"/>
  <c r="AI199" i="72"/>
  <c r="AH199" i="72"/>
  <c r="AJ198" i="72"/>
  <c r="AI198" i="72"/>
  <c r="AH198" i="72"/>
  <c r="AJ197" i="72"/>
  <c r="AI197" i="72"/>
  <c r="AH197" i="72"/>
  <c r="AJ196" i="72"/>
  <c r="AI196" i="72"/>
  <c r="AH196" i="72"/>
  <c r="AJ195" i="72"/>
  <c r="AI195" i="72"/>
  <c r="AH195" i="72"/>
  <c r="AJ194" i="72"/>
  <c r="AI194" i="72"/>
  <c r="AH194" i="72"/>
  <c r="AJ193" i="72"/>
  <c r="AI193" i="72"/>
  <c r="AH193" i="72"/>
  <c r="AJ192" i="72"/>
  <c r="AI192" i="72"/>
  <c r="AH192" i="72"/>
  <c r="AJ191" i="72"/>
  <c r="AI191" i="72"/>
  <c r="AH191" i="72"/>
  <c r="AJ190" i="72"/>
  <c r="AI190" i="72"/>
  <c r="AH190" i="72"/>
  <c r="AJ189" i="72"/>
  <c r="AI189" i="72"/>
  <c r="AH189" i="72"/>
  <c r="AJ188" i="72"/>
  <c r="AI188" i="72"/>
  <c r="AH188" i="72"/>
  <c r="AJ187" i="72"/>
  <c r="AI187" i="72"/>
  <c r="AH187" i="72"/>
  <c r="AJ186" i="72"/>
  <c r="AI186" i="72"/>
  <c r="AH186" i="72"/>
  <c r="AJ185" i="72"/>
  <c r="AI185" i="72"/>
  <c r="AH185" i="72"/>
  <c r="AJ184" i="72"/>
  <c r="AI184" i="72"/>
  <c r="AH184" i="72"/>
  <c r="AJ183" i="72"/>
  <c r="AI183" i="72"/>
  <c r="AH183" i="72"/>
  <c r="AJ182" i="72"/>
  <c r="AI182" i="72"/>
  <c r="AH182" i="72"/>
  <c r="AJ181" i="72"/>
  <c r="AI181" i="72"/>
  <c r="AH181" i="72"/>
  <c r="AJ180" i="72"/>
  <c r="AI180" i="72"/>
  <c r="AH180" i="72"/>
  <c r="AG176" i="72"/>
  <c r="AF176" i="72"/>
  <c r="AE176" i="72"/>
  <c r="AD176" i="72"/>
  <c r="AC176" i="72"/>
  <c r="AB176" i="72"/>
  <c r="AA176" i="72"/>
  <c r="Z176" i="72"/>
  <c r="Y176" i="72"/>
  <c r="X176" i="72"/>
  <c r="W176" i="72"/>
  <c r="V176" i="72"/>
  <c r="U176" i="72"/>
  <c r="T176" i="72"/>
  <c r="S176" i="72"/>
  <c r="R176" i="72"/>
  <c r="Q176" i="72"/>
  <c r="P176" i="72"/>
  <c r="O176" i="72"/>
  <c r="N176" i="72"/>
  <c r="M176" i="72"/>
  <c r="L176" i="72"/>
  <c r="K176" i="72"/>
  <c r="J176" i="72"/>
  <c r="I176" i="72"/>
  <c r="H176" i="72"/>
  <c r="G176" i="72"/>
  <c r="F176" i="72"/>
  <c r="E176" i="72"/>
  <c r="D176" i="72"/>
  <c r="C176" i="72"/>
  <c r="B176" i="72"/>
  <c r="AG175" i="72"/>
  <c r="AF175" i="72"/>
  <c r="AE175" i="72"/>
  <c r="AD175" i="72"/>
  <c r="AC175" i="72"/>
  <c r="AB175" i="72"/>
  <c r="AA175" i="72"/>
  <c r="Z175" i="72"/>
  <c r="Y175" i="72"/>
  <c r="X175" i="72"/>
  <c r="W175" i="72"/>
  <c r="V175" i="72"/>
  <c r="U175" i="72"/>
  <c r="T175" i="72"/>
  <c r="S175" i="72"/>
  <c r="R175" i="72"/>
  <c r="Q175" i="72"/>
  <c r="P175" i="72"/>
  <c r="O175" i="72"/>
  <c r="N175" i="72"/>
  <c r="M175" i="72"/>
  <c r="L175" i="72"/>
  <c r="K175" i="72"/>
  <c r="J175" i="72"/>
  <c r="I175" i="72"/>
  <c r="H175" i="72"/>
  <c r="G175" i="72"/>
  <c r="F175" i="72"/>
  <c r="E175" i="72"/>
  <c r="D175" i="72"/>
  <c r="C175" i="72"/>
  <c r="B175" i="72"/>
  <c r="AG174" i="72"/>
  <c r="AF174" i="72"/>
  <c r="AE174" i="72"/>
  <c r="AD174" i="72"/>
  <c r="AC174" i="72"/>
  <c r="AB174" i="72"/>
  <c r="AA174" i="72"/>
  <c r="Z174" i="72"/>
  <c r="Y174" i="72"/>
  <c r="X174" i="72"/>
  <c r="W174" i="72"/>
  <c r="V174" i="72"/>
  <c r="U174" i="72"/>
  <c r="T174" i="72"/>
  <c r="S174" i="72"/>
  <c r="R174" i="72"/>
  <c r="Q174" i="72"/>
  <c r="P174" i="72"/>
  <c r="O174" i="72"/>
  <c r="N174" i="72"/>
  <c r="M174" i="72"/>
  <c r="L174" i="72"/>
  <c r="K174" i="72"/>
  <c r="J174" i="72"/>
  <c r="I174" i="72"/>
  <c r="H174" i="72"/>
  <c r="G174" i="72"/>
  <c r="F174" i="72"/>
  <c r="E174" i="72"/>
  <c r="D174" i="72"/>
  <c r="C174" i="72"/>
  <c r="B174" i="72"/>
  <c r="AG173" i="72"/>
  <c r="AF173" i="72"/>
  <c r="AE173" i="72"/>
  <c r="AD173" i="72"/>
  <c r="AC173" i="72"/>
  <c r="AB173" i="72"/>
  <c r="AA173" i="72"/>
  <c r="Z173" i="72"/>
  <c r="Y173" i="72"/>
  <c r="X173" i="72"/>
  <c r="W173" i="72"/>
  <c r="V173" i="72"/>
  <c r="U173" i="72"/>
  <c r="T173" i="72"/>
  <c r="S173" i="72"/>
  <c r="R173" i="72"/>
  <c r="Q173" i="72"/>
  <c r="P173" i="72"/>
  <c r="O173" i="72"/>
  <c r="N173" i="72"/>
  <c r="M173" i="72"/>
  <c r="L173" i="72"/>
  <c r="K173" i="72"/>
  <c r="J173" i="72"/>
  <c r="I173" i="72"/>
  <c r="H173" i="72"/>
  <c r="G173" i="72"/>
  <c r="F173" i="72"/>
  <c r="E173" i="72"/>
  <c r="D173" i="72"/>
  <c r="C173" i="72"/>
  <c r="B173" i="72"/>
  <c r="AG171" i="72"/>
  <c r="AF171" i="72"/>
  <c r="AE171" i="72"/>
  <c r="AD171" i="72"/>
  <c r="AC171" i="72"/>
  <c r="AB171" i="72"/>
  <c r="AA171" i="72"/>
  <c r="Z171" i="72"/>
  <c r="Y171" i="72"/>
  <c r="X171" i="72"/>
  <c r="W171" i="72"/>
  <c r="V171" i="72"/>
  <c r="U171" i="72"/>
  <c r="T171" i="72"/>
  <c r="S171" i="72"/>
  <c r="R171" i="72"/>
  <c r="Q171" i="72"/>
  <c r="P171" i="72"/>
  <c r="O171" i="72"/>
  <c r="N171" i="72"/>
  <c r="M171" i="72"/>
  <c r="L171" i="72"/>
  <c r="K171" i="72"/>
  <c r="J171" i="72"/>
  <c r="I171" i="72"/>
  <c r="H171" i="72"/>
  <c r="G171" i="72"/>
  <c r="F171" i="72"/>
  <c r="E171" i="72"/>
  <c r="D171" i="72"/>
  <c r="C171" i="72"/>
  <c r="B171" i="72"/>
  <c r="AG170" i="72"/>
  <c r="AF170" i="72"/>
  <c r="AE170" i="72"/>
  <c r="AD170" i="72"/>
  <c r="AC170" i="72"/>
  <c r="AB170" i="72"/>
  <c r="AA170" i="72"/>
  <c r="Z170" i="72"/>
  <c r="Y170" i="72"/>
  <c r="X170" i="72"/>
  <c r="W170" i="72"/>
  <c r="V170" i="72"/>
  <c r="U170" i="72"/>
  <c r="T170" i="72"/>
  <c r="S170" i="72"/>
  <c r="R170" i="72"/>
  <c r="Q170" i="72"/>
  <c r="P170" i="72"/>
  <c r="O170" i="72"/>
  <c r="N170" i="72"/>
  <c r="M170" i="72"/>
  <c r="L170" i="72"/>
  <c r="K170" i="72"/>
  <c r="J170" i="72"/>
  <c r="I170" i="72"/>
  <c r="H170" i="72"/>
  <c r="G170" i="72"/>
  <c r="F170" i="72"/>
  <c r="E170" i="72"/>
  <c r="D170" i="72"/>
  <c r="C170" i="72"/>
  <c r="B170" i="72"/>
  <c r="AG169" i="72"/>
  <c r="AF169" i="72"/>
  <c r="AE169" i="72"/>
  <c r="AD169" i="72"/>
  <c r="AC169" i="72"/>
  <c r="AB169" i="72"/>
  <c r="AA169" i="72"/>
  <c r="Z169" i="72"/>
  <c r="Y169" i="72"/>
  <c r="X169" i="72"/>
  <c r="W169" i="72"/>
  <c r="V169" i="72"/>
  <c r="U169" i="72"/>
  <c r="T169" i="72"/>
  <c r="S169" i="72"/>
  <c r="R169" i="72"/>
  <c r="Q169" i="72"/>
  <c r="P169" i="72"/>
  <c r="O169" i="72"/>
  <c r="N169" i="72"/>
  <c r="M169" i="72"/>
  <c r="L169" i="72"/>
  <c r="K169" i="72"/>
  <c r="J169" i="72"/>
  <c r="I169" i="72"/>
  <c r="H169" i="72"/>
  <c r="G169" i="72"/>
  <c r="F169" i="72"/>
  <c r="E169" i="72"/>
  <c r="D169" i="72"/>
  <c r="C169" i="72"/>
  <c r="B169" i="72"/>
  <c r="AJ168" i="72"/>
  <c r="AI168" i="72"/>
  <c r="AH168" i="72"/>
  <c r="AJ167" i="72"/>
  <c r="AI167" i="72"/>
  <c r="AH167" i="72"/>
  <c r="AJ166" i="72"/>
  <c r="AI166" i="72"/>
  <c r="AH166" i="72"/>
  <c r="AJ165" i="72"/>
  <c r="AI165" i="72"/>
  <c r="AH165" i="72"/>
  <c r="AJ164" i="72"/>
  <c r="AI164" i="72"/>
  <c r="AH164" i="72"/>
  <c r="AJ163" i="72"/>
  <c r="AI163" i="72"/>
  <c r="AH163" i="72"/>
  <c r="AJ162" i="72"/>
  <c r="AI162" i="72"/>
  <c r="AH162" i="72"/>
  <c r="AJ161" i="72"/>
  <c r="AI161" i="72"/>
  <c r="AH161" i="72"/>
  <c r="AJ160" i="72"/>
  <c r="AI160" i="72"/>
  <c r="AH160" i="72"/>
  <c r="AJ159" i="72"/>
  <c r="AI159" i="72"/>
  <c r="AH159" i="72"/>
  <c r="AJ158" i="72"/>
  <c r="AI158" i="72"/>
  <c r="AH158" i="72"/>
  <c r="AJ157" i="72"/>
  <c r="AI157" i="72"/>
  <c r="AH157" i="72"/>
  <c r="AJ156" i="72"/>
  <c r="AI156" i="72"/>
  <c r="AH156" i="72"/>
  <c r="AJ155" i="72"/>
  <c r="AI155" i="72"/>
  <c r="AH155" i="72"/>
  <c r="AJ154" i="72"/>
  <c r="AI154" i="72"/>
  <c r="AH154" i="72"/>
  <c r="AJ153" i="72"/>
  <c r="AI153" i="72"/>
  <c r="AH153" i="72"/>
  <c r="AJ152" i="72"/>
  <c r="AI152" i="72"/>
  <c r="AH152" i="72"/>
  <c r="AJ151" i="72"/>
  <c r="AI151" i="72"/>
  <c r="AH151" i="72"/>
  <c r="AJ150" i="72"/>
  <c r="AI150" i="72"/>
  <c r="AH150" i="72"/>
  <c r="AJ149" i="72"/>
  <c r="AI149" i="72"/>
  <c r="AH149" i="72"/>
  <c r="AJ148" i="72"/>
  <c r="AI148" i="72"/>
  <c r="AH148" i="72"/>
  <c r="AJ147" i="72"/>
  <c r="AI147" i="72"/>
  <c r="AH147" i="72"/>
  <c r="AJ146" i="72"/>
  <c r="AI146" i="72"/>
  <c r="AH146" i="72"/>
  <c r="AJ145" i="72"/>
  <c r="AI145" i="72"/>
  <c r="AH145" i="72"/>
  <c r="AJ144" i="72"/>
  <c r="AI144" i="72"/>
  <c r="AH144" i="72"/>
  <c r="AJ143" i="72"/>
  <c r="AI143" i="72"/>
  <c r="AH143" i="72"/>
  <c r="AJ142" i="72"/>
  <c r="AI142" i="72"/>
  <c r="AH142" i="72"/>
  <c r="AJ141" i="72"/>
  <c r="AI141" i="72"/>
  <c r="AH141" i="72"/>
  <c r="AJ140" i="72"/>
  <c r="AI140" i="72"/>
  <c r="AH140" i="72"/>
  <c r="AJ139" i="72"/>
  <c r="AI139" i="72"/>
  <c r="AH139" i="72"/>
  <c r="AJ138" i="72"/>
  <c r="AI138" i="72"/>
  <c r="AH138" i="72"/>
  <c r="AJ137" i="72"/>
  <c r="AI137" i="72"/>
  <c r="AH137" i="72"/>
  <c r="AG133" i="72"/>
  <c r="AF133" i="72"/>
  <c r="AE133" i="72"/>
  <c r="AD133" i="72"/>
  <c r="AC133" i="72"/>
  <c r="AB133" i="72"/>
  <c r="AA133" i="72"/>
  <c r="Z133" i="72"/>
  <c r="Y133" i="72"/>
  <c r="X133" i="72"/>
  <c r="W133" i="72"/>
  <c r="V133" i="72"/>
  <c r="U133" i="72"/>
  <c r="T133" i="72"/>
  <c r="S133" i="72"/>
  <c r="R133" i="72"/>
  <c r="Q133" i="72"/>
  <c r="P133" i="72"/>
  <c r="O133" i="72"/>
  <c r="N133" i="72"/>
  <c r="M133" i="72"/>
  <c r="L133" i="72"/>
  <c r="K133" i="72"/>
  <c r="J133" i="72"/>
  <c r="I133" i="72"/>
  <c r="H133" i="72"/>
  <c r="G133" i="72"/>
  <c r="F133" i="72"/>
  <c r="E133" i="72"/>
  <c r="D133" i="72"/>
  <c r="C133" i="72"/>
  <c r="B133" i="72"/>
  <c r="AG132" i="72"/>
  <c r="AF132" i="72"/>
  <c r="AE132" i="72"/>
  <c r="AD132" i="72"/>
  <c r="AC132" i="72"/>
  <c r="AB132" i="72"/>
  <c r="AA132" i="72"/>
  <c r="Z132" i="72"/>
  <c r="Y132" i="72"/>
  <c r="X132" i="72"/>
  <c r="W132" i="72"/>
  <c r="V132" i="72"/>
  <c r="U132" i="72"/>
  <c r="T132" i="72"/>
  <c r="S132" i="72"/>
  <c r="R132" i="72"/>
  <c r="Q132" i="72"/>
  <c r="P132" i="72"/>
  <c r="O132" i="72"/>
  <c r="N132" i="72"/>
  <c r="M132" i="72"/>
  <c r="L132" i="72"/>
  <c r="K132" i="72"/>
  <c r="J132" i="72"/>
  <c r="I132" i="72"/>
  <c r="H132" i="72"/>
  <c r="G132" i="72"/>
  <c r="F132" i="72"/>
  <c r="E132" i="72"/>
  <c r="D132" i="72"/>
  <c r="C132" i="72"/>
  <c r="B132" i="72"/>
  <c r="AG131" i="72"/>
  <c r="AF131" i="72"/>
  <c r="AE131" i="72"/>
  <c r="AD131" i="72"/>
  <c r="AC131" i="72"/>
  <c r="AB131" i="72"/>
  <c r="AA131" i="72"/>
  <c r="Z131" i="72"/>
  <c r="Y131" i="72"/>
  <c r="X131" i="72"/>
  <c r="W131" i="72"/>
  <c r="V131" i="72"/>
  <c r="U131" i="72"/>
  <c r="T131" i="72"/>
  <c r="S131" i="72"/>
  <c r="R131" i="72"/>
  <c r="Q131" i="72"/>
  <c r="P131" i="72"/>
  <c r="O131" i="72"/>
  <c r="N131" i="72"/>
  <c r="M131" i="72"/>
  <c r="L131" i="72"/>
  <c r="K131" i="72"/>
  <c r="J131" i="72"/>
  <c r="I131" i="72"/>
  <c r="H131" i="72"/>
  <c r="G131" i="72"/>
  <c r="F131" i="72"/>
  <c r="E131" i="72"/>
  <c r="D131" i="72"/>
  <c r="C131" i="72"/>
  <c r="B131" i="72"/>
  <c r="AG130" i="72"/>
  <c r="AF130" i="72"/>
  <c r="AE130" i="72"/>
  <c r="AD130" i="72"/>
  <c r="AC130" i="72"/>
  <c r="AB130" i="72"/>
  <c r="AA130" i="72"/>
  <c r="Z130" i="72"/>
  <c r="Y130" i="72"/>
  <c r="X130" i="72"/>
  <c r="W130" i="72"/>
  <c r="V130" i="72"/>
  <c r="U130" i="72"/>
  <c r="T130" i="72"/>
  <c r="S130" i="72"/>
  <c r="R130" i="72"/>
  <c r="Q130" i="72"/>
  <c r="P130" i="72"/>
  <c r="O130" i="72"/>
  <c r="N130" i="72"/>
  <c r="M130" i="72"/>
  <c r="L130" i="72"/>
  <c r="K130" i="72"/>
  <c r="J130" i="72"/>
  <c r="I130" i="72"/>
  <c r="H130" i="72"/>
  <c r="G130" i="72"/>
  <c r="F130" i="72"/>
  <c r="E130" i="72"/>
  <c r="D130" i="72"/>
  <c r="C130" i="72"/>
  <c r="B130" i="72"/>
  <c r="AJ128" i="72"/>
  <c r="AG128" i="72"/>
  <c r="AF128" i="72"/>
  <c r="AE128" i="72"/>
  <c r="AD128" i="72"/>
  <c r="AC128" i="72"/>
  <c r="AB128" i="72"/>
  <c r="AA128" i="72"/>
  <c r="Z128" i="72"/>
  <c r="Y128" i="72"/>
  <c r="X128" i="72"/>
  <c r="W128" i="72"/>
  <c r="V128" i="72"/>
  <c r="U128" i="72"/>
  <c r="T128" i="72"/>
  <c r="S128" i="72"/>
  <c r="R128" i="72"/>
  <c r="Q128" i="72"/>
  <c r="P128" i="72"/>
  <c r="O128" i="72"/>
  <c r="N128" i="72"/>
  <c r="M128" i="72"/>
  <c r="L128" i="72"/>
  <c r="K128" i="72"/>
  <c r="J128" i="72"/>
  <c r="I128" i="72"/>
  <c r="H128" i="72"/>
  <c r="G128" i="72"/>
  <c r="F128" i="72"/>
  <c r="E128" i="72"/>
  <c r="D128" i="72"/>
  <c r="C128" i="72"/>
  <c r="B128" i="72"/>
  <c r="AG127" i="72"/>
  <c r="AF127" i="72"/>
  <c r="AE127" i="72"/>
  <c r="AD127" i="72"/>
  <c r="AC127" i="72"/>
  <c r="AB127" i="72"/>
  <c r="AA127" i="72"/>
  <c r="Z127" i="72"/>
  <c r="Y127" i="72"/>
  <c r="X127" i="72"/>
  <c r="W127" i="72"/>
  <c r="V127" i="72"/>
  <c r="U127" i="72"/>
  <c r="T127" i="72"/>
  <c r="S127" i="72"/>
  <c r="R127" i="72"/>
  <c r="Q127" i="72"/>
  <c r="P127" i="72"/>
  <c r="O127" i="72"/>
  <c r="N127" i="72"/>
  <c r="M127" i="72"/>
  <c r="L127" i="72"/>
  <c r="K127" i="72"/>
  <c r="J127" i="72"/>
  <c r="I127" i="72"/>
  <c r="H127" i="72"/>
  <c r="G127" i="72"/>
  <c r="F127" i="72"/>
  <c r="E127" i="72"/>
  <c r="D127" i="72"/>
  <c r="C127" i="72"/>
  <c r="B127" i="72"/>
  <c r="AG126" i="72"/>
  <c r="AF126" i="72"/>
  <c r="AE126" i="72"/>
  <c r="AD126" i="72"/>
  <c r="AC126" i="72"/>
  <c r="AB126" i="72"/>
  <c r="AA126" i="72"/>
  <c r="Z126" i="72"/>
  <c r="Y126" i="72"/>
  <c r="X126" i="72"/>
  <c r="W126" i="72"/>
  <c r="V126" i="72"/>
  <c r="U126" i="72"/>
  <c r="T126" i="72"/>
  <c r="S126" i="72"/>
  <c r="R126" i="72"/>
  <c r="Q126" i="72"/>
  <c r="P126" i="72"/>
  <c r="O126" i="72"/>
  <c r="N126" i="72"/>
  <c r="M126" i="72"/>
  <c r="L126" i="72"/>
  <c r="K126" i="72"/>
  <c r="J126" i="72"/>
  <c r="I126" i="72"/>
  <c r="H126" i="72"/>
  <c r="G126" i="72"/>
  <c r="F126" i="72"/>
  <c r="E126" i="72"/>
  <c r="D126" i="72"/>
  <c r="C126" i="72"/>
  <c r="B126" i="72"/>
  <c r="AJ125" i="72"/>
  <c r="AI125" i="72"/>
  <c r="AH125" i="72"/>
  <c r="AJ124" i="72"/>
  <c r="AI124" i="72"/>
  <c r="AH124" i="72"/>
  <c r="AJ123" i="72"/>
  <c r="AI123" i="72"/>
  <c r="AH123" i="72"/>
  <c r="AJ122" i="72"/>
  <c r="AI122" i="72"/>
  <c r="AH122" i="72"/>
  <c r="AJ121" i="72"/>
  <c r="AI121" i="72"/>
  <c r="AH121" i="72"/>
  <c r="AJ120" i="72"/>
  <c r="AI120" i="72"/>
  <c r="AH120" i="72"/>
  <c r="AJ119" i="72"/>
  <c r="AI119" i="72"/>
  <c r="AH119" i="72"/>
  <c r="AJ118" i="72"/>
  <c r="AI118" i="72"/>
  <c r="AH118" i="72"/>
  <c r="AJ117" i="72"/>
  <c r="AI117" i="72"/>
  <c r="AH117" i="72"/>
  <c r="AJ116" i="72"/>
  <c r="AI116" i="72"/>
  <c r="AH116" i="72"/>
  <c r="AJ115" i="72"/>
  <c r="AI115" i="72"/>
  <c r="AH115" i="72"/>
  <c r="AJ114" i="72"/>
  <c r="AI114" i="72"/>
  <c r="AH114" i="72"/>
  <c r="AJ113" i="72"/>
  <c r="AI113" i="72"/>
  <c r="AH113" i="72"/>
  <c r="AJ112" i="72"/>
  <c r="AI112" i="72"/>
  <c r="AH112" i="72"/>
  <c r="AJ111" i="72"/>
  <c r="AI111" i="72"/>
  <c r="AH111" i="72"/>
  <c r="AJ110" i="72"/>
  <c r="AI110" i="72"/>
  <c r="AH110" i="72"/>
  <c r="AJ109" i="72"/>
  <c r="AI109" i="72"/>
  <c r="AH109" i="72"/>
  <c r="AJ108" i="72"/>
  <c r="AI108" i="72"/>
  <c r="AH108" i="72"/>
  <c r="AJ107" i="72"/>
  <c r="AI107" i="72"/>
  <c r="AH107" i="72"/>
  <c r="AJ106" i="72"/>
  <c r="AI106" i="72"/>
  <c r="AH106" i="72"/>
  <c r="AJ105" i="72"/>
  <c r="AI105" i="72"/>
  <c r="AH105" i="72"/>
  <c r="AJ104" i="72"/>
  <c r="AI104" i="72"/>
  <c r="AH104" i="72"/>
  <c r="AJ103" i="72"/>
  <c r="AI103" i="72"/>
  <c r="AH103" i="72"/>
  <c r="AJ102" i="72"/>
  <c r="AI102" i="72"/>
  <c r="AH102" i="72"/>
  <c r="AJ101" i="72"/>
  <c r="AI101" i="72"/>
  <c r="AH101" i="72"/>
  <c r="AJ100" i="72"/>
  <c r="AI100" i="72"/>
  <c r="AH100" i="72"/>
  <c r="AJ99" i="72"/>
  <c r="AI99" i="72"/>
  <c r="AH99" i="72"/>
  <c r="AJ98" i="72"/>
  <c r="AI98" i="72"/>
  <c r="AH98" i="72"/>
  <c r="AJ97" i="72"/>
  <c r="AI97" i="72"/>
  <c r="AH97" i="72"/>
  <c r="AJ96" i="72"/>
  <c r="AI96" i="72"/>
  <c r="AH96" i="72"/>
  <c r="AJ95" i="72"/>
  <c r="AI95" i="72"/>
  <c r="AH95" i="72"/>
  <c r="AJ94" i="72"/>
  <c r="AI94" i="72"/>
  <c r="AH94" i="72"/>
  <c r="AG90" i="72"/>
  <c r="AF90" i="72"/>
  <c r="AE90" i="72"/>
  <c r="AD90" i="72"/>
  <c r="AC90" i="72"/>
  <c r="AB90" i="72"/>
  <c r="AA90" i="72"/>
  <c r="Z90" i="72"/>
  <c r="Y90" i="72"/>
  <c r="X90" i="72"/>
  <c r="W90" i="72"/>
  <c r="V90" i="72"/>
  <c r="U90" i="72"/>
  <c r="T90" i="72"/>
  <c r="S90" i="72"/>
  <c r="R90" i="72"/>
  <c r="Q90" i="72"/>
  <c r="P90" i="72"/>
  <c r="O90" i="72"/>
  <c r="N90" i="72"/>
  <c r="M90" i="72"/>
  <c r="L90" i="72"/>
  <c r="K90" i="72"/>
  <c r="J90" i="72"/>
  <c r="I90" i="72"/>
  <c r="H90" i="72"/>
  <c r="G90" i="72"/>
  <c r="F90" i="72"/>
  <c r="E90" i="72"/>
  <c r="D90" i="72"/>
  <c r="C90" i="72"/>
  <c r="B90" i="72"/>
  <c r="AG89" i="72"/>
  <c r="AF89" i="72"/>
  <c r="AE89" i="72"/>
  <c r="AD89" i="72"/>
  <c r="AC89" i="72"/>
  <c r="AB89" i="72"/>
  <c r="AA89" i="72"/>
  <c r="Z89" i="72"/>
  <c r="Y89" i="72"/>
  <c r="X89" i="72"/>
  <c r="W89" i="72"/>
  <c r="V89" i="72"/>
  <c r="U89" i="72"/>
  <c r="T89" i="72"/>
  <c r="S89" i="72"/>
  <c r="R89" i="72"/>
  <c r="Q89" i="72"/>
  <c r="P89" i="72"/>
  <c r="O89" i="72"/>
  <c r="N89" i="72"/>
  <c r="M89" i="72"/>
  <c r="L89" i="72"/>
  <c r="K89" i="72"/>
  <c r="J89" i="72"/>
  <c r="I89" i="72"/>
  <c r="H89" i="72"/>
  <c r="G89" i="72"/>
  <c r="F89" i="72"/>
  <c r="E89" i="72"/>
  <c r="D89" i="72"/>
  <c r="C89" i="72"/>
  <c r="B89" i="72"/>
  <c r="AG88" i="72"/>
  <c r="AF88" i="72"/>
  <c r="AE88" i="72"/>
  <c r="AD88" i="72"/>
  <c r="AC88" i="72"/>
  <c r="AB88" i="72"/>
  <c r="AA88" i="72"/>
  <c r="Z88" i="72"/>
  <c r="Y88" i="72"/>
  <c r="X88" i="72"/>
  <c r="W88" i="72"/>
  <c r="V88" i="72"/>
  <c r="U88" i="72"/>
  <c r="T88" i="72"/>
  <c r="S88" i="72"/>
  <c r="R88" i="72"/>
  <c r="Q88" i="72"/>
  <c r="P88" i="72"/>
  <c r="O88" i="72"/>
  <c r="N88" i="72"/>
  <c r="M88" i="72"/>
  <c r="L88" i="72"/>
  <c r="K88" i="72"/>
  <c r="J88" i="72"/>
  <c r="I88" i="72"/>
  <c r="H88" i="72"/>
  <c r="G88" i="72"/>
  <c r="F88" i="72"/>
  <c r="E88" i="72"/>
  <c r="D88" i="72"/>
  <c r="C88" i="72"/>
  <c r="B88" i="72"/>
  <c r="AG87" i="72"/>
  <c r="AF87" i="72"/>
  <c r="AE87" i="72"/>
  <c r="AD87" i="72"/>
  <c r="AC87" i="72"/>
  <c r="AB87" i="72"/>
  <c r="AA87" i="72"/>
  <c r="Z87" i="72"/>
  <c r="Y87" i="72"/>
  <c r="X87" i="72"/>
  <c r="W87" i="72"/>
  <c r="V87" i="72"/>
  <c r="U87" i="72"/>
  <c r="T87" i="72"/>
  <c r="S87" i="72"/>
  <c r="R87" i="72"/>
  <c r="Q87" i="72"/>
  <c r="P87" i="72"/>
  <c r="O87" i="72"/>
  <c r="N87" i="72"/>
  <c r="M87" i="72"/>
  <c r="L87" i="72"/>
  <c r="K87" i="72"/>
  <c r="J87" i="72"/>
  <c r="I87" i="72"/>
  <c r="H87" i="72"/>
  <c r="G87" i="72"/>
  <c r="F87" i="72"/>
  <c r="E87" i="72"/>
  <c r="D87" i="72"/>
  <c r="C87" i="72"/>
  <c r="B87" i="72"/>
  <c r="AG85" i="72"/>
  <c r="AF85" i="72"/>
  <c r="AE85" i="72"/>
  <c r="AD85" i="72"/>
  <c r="AC85" i="72"/>
  <c r="AB85" i="72"/>
  <c r="AA85" i="72"/>
  <c r="Z85" i="72"/>
  <c r="Y85" i="72"/>
  <c r="X85" i="72"/>
  <c r="W85" i="72"/>
  <c r="V85" i="72"/>
  <c r="U85" i="72"/>
  <c r="T85" i="72"/>
  <c r="S85" i="72"/>
  <c r="R85" i="72"/>
  <c r="Q85" i="72"/>
  <c r="P85" i="72"/>
  <c r="O85" i="72"/>
  <c r="N85" i="72"/>
  <c r="M85" i="72"/>
  <c r="L85" i="72"/>
  <c r="K85" i="72"/>
  <c r="J85" i="72"/>
  <c r="I85" i="72"/>
  <c r="H85" i="72"/>
  <c r="G85" i="72"/>
  <c r="F85" i="72"/>
  <c r="E85" i="72"/>
  <c r="D85" i="72"/>
  <c r="C85" i="72"/>
  <c r="B85" i="72"/>
  <c r="AG84" i="72"/>
  <c r="AF84" i="72"/>
  <c r="AE84" i="72"/>
  <c r="AD84" i="72"/>
  <c r="AC84" i="72"/>
  <c r="AB84" i="72"/>
  <c r="AA84" i="72"/>
  <c r="Z84" i="72"/>
  <c r="Y84" i="72"/>
  <c r="X84" i="72"/>
  <c r="W84" i="72"/>
  <c r="V84" i="72"/>
  <c r="U84" i="72"/>
  <c r="T84" i="72"/>
  <c r="S84" i="72"/>
  <c r="R84" i="72"/>
  <c r="Q84" i="72"/>
  <c r="P84" i="72"/>
  <c r="O84" i="72"/>
  <c r="N84" i="72"/>
  <c r="M84" i="72"/>
  <c r="L84" i="72"/>
  <c r="K84" i="72"/>
  <c r="J84" i="72"/>
  <c r="I84" i="72"/>
  <c r="H84" i="72"/>
  <c r="G84" i="72"/>
  <c r="F84" i="72"/>
  <c r="E84" i="72"/>
  <c r="D84" i="72"/>
  <c r="C84" i="72"/>
  <c r="B84" i="72"/>
  <c r="AG83" i="72"/>
  <c r="AF83" i="72"/>
  <c r="AE83" i="72"/>
  <c r="AD83" i="72"/>
  <c r="AC83" i="72"/>
  <c r="AB83" i="72"/>
  <c r="AA83" i="72"/>
  <c r="Z83" i="72"/>
  <c r="Y83" i="72"/>
  <c r="X83" i="72"/>
  <c r="W83" i="72"/>
  <c r="V83" i="72"/>
  <c r="U83" i="72"/>
  <c r="T83" i="72"/>
  <c r="S83" i="72"/>
  <c r="R83" i="72"/>
  <c r="Q83" i="72"/>
  <c r="P83" i="72"/>
  <c r="O83" i="72"/>
  <c r="N83" i="72"/>
  <c r="M83" i="72"/>
  <c r="L83" i="72"/>
  <c r="K83" i="72"/>
  <c r="J83" i="72"/>
  <c r="I83" i="72"/>
  <c r="H83" i="72"/>
  <c r="G83" i="72"/>
  <c r="F83" i="72"/>
  <c r="E83" i="72"/>
  <c r="D83" i="72"/>
  <c r="C83" i="72"/>
  <c r="B83" i="72"/>
  <c r="AJ82" i="72"/>
  <c r="AI82" i="72"/>
  <c r="AH82" i="72"/>
  <c r="AJ81" i="72"/>
  <c r="AI81" i="72"/>
  <c r="AH81" i="72"/>
  <c r="AJ80" i="72"/>
  <c r="AI80" i="72"/>
  <c r="AH80" i="72"/>
  <c r="AJ79" i="72"/>
  <c r="AI79" i="72"/>
  <c r="AH79" i="72"/>
  <c r="AJ78" i="72"/>
  <c r="AI78" i="72"/>
  <c r="AH78" i="72"/>
  <c r="AJ77" i="72"/>
  <c r="AI77" i="72"/>
  <c r="AH77" i="72"/>
  <c r="AJ76" i="72"/>
  <c r="AI76" i="72"/>
  <c r="AH76" i="72"/>
  <c r="AJ75" i="72"/>
  <c r="AI75" i="72"/>
  <c r="AH75" i="72"/>
  <c r="AJ74" i="72"/>
  <c r="AI74" i="72"/>
  <c r="AH74" i="72"/>
  <c r="AJ73" i="72"/>
  <c r="AI73" i="72"/>
  <c r="AH73" i="72"/>
  <c r="AJ72" i="72"/>
  <c r="AI72" i="72"/>
  <c r="AH72" i="72"/>
  <c r="AJ71" i="72"/>
  <c r="AI71" i="72"/>
  <c r="AH71" i="72"/>
  <c r="AJ70" i="72"/>
  <c r="AI70" i="72"/>
  <c r="AH70" i="72"/>
  <c r="AJ69" i="72"/>
  <c r="AI69" i="72"/>
  <c r="AH69" i="72"/>
  <c r="AJ68" i="72"/>
  <c r="AI68" i="72"/>
  <c r="AH68" i="72"/>
  <c r="AJ67" i="72"/>
  <c r="AI67" i="72"/>
  <c r="AH67" i="72"/>
  <c r="AJ66" i="72"/>
  <c r="AI66" i="72"/>
  <c r="AH66" i="72"/>
  <c r="AJ65" i="72"/>
  <c r="AI65" i="72"/>
  <c r="AH65" i="72"/>
  <c r="AJ64" i="72"/>
  <c r="AI64" i="72"/>
  <c r="AH64" i="72"/>
  <c r="AJ63" i="72"/>
  <c r="AI63" i="72"/>
  <c r="AH63" i="72"/>
  <c r="AJ62" i="72"/>
  <c r="AI62" i="72"/>
  <c r="AH62" i="72"/>
  <c r="AJ61" i="72"/>
  <c r="AI61" i="72"/>
  <c r="AH61" i="72"/>
  <c r="AJ60" i="72"/>
  <c r="AI60" i="72"/>
  <c r="AH60" i="72"/>
  <c r="AJ59" i="72"/>
  <c r="AI59" i="72"/>
  <c r="AH59" i="72"/>
  <c r="AJ58" i="72"/>
  <c r="AI58" i="72"/>
  <c r="AH58" i="72"/>
  <c r="AJ57" i="72"/>
  <c r="AI57" i="72"/>
  <c r="AH57" i="72"/>
  <c r="AJ56" i="72"/>
  <c r="AI56" i="72"/>
  <c r="AH56" i="72"/>
  <c r="AJ55" i="72"/>
  <c r="AI55" i="72"/>
  <c r="AH55" i="72"/>
  <c r="AJ54" i="72"/>
  <c r="AI54" i="72"/>
  <c r="AH54" i="72"/>
  <c r="AJ53" i="72"/>
  <c r="AI53" i="72"/>
  <c r="AH53" i="72"/>
  <c r="AJ52" i="72"/>
  <c r="AI52" i="72"/>
  <c r="AH52" i="72"/>
  <c r="AJ51" i="72"/>
  <c r="AI51" i="72"/>
  <c r="AH51" i="72"/>
  <c r="AG47" i="72"/>
  <c r="AF47" i="72"/>
  <c r="AE47" i="72"/>
  <c r="AD47" i="72"/>
  <c r="AC47" i="72"/>
  <c r="AB47" i="72"/>
  <c r="AA47" i="72"/>
  <c r="Z47" i="72"/>
  <c r="Y47" i="72"/>
  <c r="X47" i="72"/>
  <c r="W47" i="72"/>
  <c r="V47" i="72"/>
  <c r="U47" i="72"/>
  <c r="T47" i="72"/>
  <c r="S47" i="72"/>
  <c r="R47" i="72"/>
  <c r="Q47" i="72"/>
  <c r="P47" i="72"/>
  <c r="O47" i="72"/>
  <c r="N47" i="72"/>
  <c r="M47" i="72"/>
  <c r="L47" i="72"/>
  <c r="K47" i="72"/>
  <c r="J47" i="72"/>
  <c r="I47" i="72"/>
  <c r="H47" i="72"/>
  <c r="G47" i="72"/>
  <c r="F47" i="72"/>
  <c r="E47" i="72"/>
  <c r="D47" i="72"/>
  <c r="C47" i="72"/>
  <c r="B47" i="72"/>
  <c r="AG46" i="72"/>
  <c r="AF46" i="72"/>
  <c r="AE46" i="72"/>
  <c r="AD46" i="72"/>
  <c r="AC46" i="72"/>
  <c r="AB46" i="72"/>
  <c r="AA46" i="72"/>
  <c r="Z46" i="72"/>
  <c r="Y46" i="72"/>
  <c r="X46" i="72"/>
  <c r="W46" i="72"/>
  <c r="V46" i="72"/>
  <c r="U46" i="72"/>
  <c r="T46" i="72"/>
  <c r="S46" i="72"/>
  <c r="R46" i="72"/>
  <c r="Q46" i="72"/>
  <c r="P46" i="72"/>
  <c r="O46" i="72"/>
  <c r="N46" i="72"/>
  <c r="M46" i="72"/>
  <c r="L46" i="72"/>
  <c r="K46" i="72"/>
  <c r="J46" i="72"/>
  <c r="I46" i="72"/>
  <c r="H46" i="72"/>
  <c r="G46" i="72"/>
  <c r="F46" i="72"/>
  <c r="E46" i="72"/>
  <c r="D46" i="72"/>
  <c r="C46" i="72"/>
  <c r="B46" i="72"/>
  <c r="AG45" i="72"/>
  <c r="AF45" i="72"/>
  <c r="AE45" i="72"/>
  <c r="AD45" i="72"/>
  <c r="AC45" i="72"/>
  <c r="AB45" i="72"/>
  <c r="AA45" i="72"/>
  <c r="Z45" i="72"/>
  <c r="Y45" i="72"/>
  <c r="X45" i="72"/>
  <c r="W45" i="72"/>
  <c r="V45" i="72"/>
  <c r="U45" i="72"/>
  <c r="T45" i="72"/>
  <c r="S45" i="72"/>
  <c r="R45" i="72"/>
  <c r="Q45" i="72"/>
  <c r="P45" i="72"/>
  <c r="O45" i="72"/>
  <c r="N45" i="72"/>
  <c r="M45" i="72"/>
  <c r="L45" i="72"/>
  <c r="K45" i="72"/>
  <c r="J45" i="72"/>
  <c r="I45" i="72"/>
  <c r="H45" i="72"/>
  <c r="G45" i="72"/>
  <c r="F45" i="72"/>
  <c r="E45" i="72"/>
  <c r="D45" i="72"/>
  <c r="C45" i="72"/>
  <c r="B45" i="72"/>
  <c r="AG44" i="72"/>
  <c r="AF44" i="72"/>
  <c r="AE44" i="72"/>
  <c r="AD44" i="72"/>
  <c r="AC44" i="72"/>
  <c r="AB44" i="72"/>
  <c r="AA44" i="72"/>
  <c r="Z44" i="72"/>
  <c r="Y44" i="72"/>
  <c r="X44" i="72"/>
  <c r="W44" i="72"/>
  <c r="V44" i="72"/>
  <c r="U44" i="72"/>
  <c r="T44" i="72"/>
  <c r="S44" i="72"/>
  <c r="R44" i="72"/>
  <c r="Q44" i="72"/>
  <c r="P44" i="72"/>
  <c r="O44" i="72"/>
  <c r="N44" i="72"/>
  <c r="M44" i="72"/>
  <c r="L44" i="72"/>
  <c r="K44" i="72"/>
  <c r="J44" i="72"/>
  <c r="I44" i="72"/>
  <c r="H44" i="72"/>
  <c r="G44" i="72"/>
  <c r="F44" i="72"/>
  <c r="E44" i="72"/>
  <c r="D44" i="72"/>
  <c r="C44" i="72"/>
  <c r="B44" i="72"/>
  <c r="AG42" i="72"/>
  <c r="AF42" i="72"/>
  <c r="AE42" i="72"/>
  <c r="AD42" i="72"/>
  <c r="AC42" i="72"/>
  <c r="AB42" i="72"/>
  <c r="AA42" i="72"/>
  <c r="Z42" i="72"/>
  <c r="Y42" i="72"/>
  <c r="X42" i="72"/>
  <c r="W42" i="72"/>
  <c r="V42" i="72"/>
  <c r="U42" i="72"/>
  <c r="T42" i="72"/>
  <c r="S42" i="72"/>
  <c r="R42" i="72"/>
  <c r="Q42" i="72"/>
  <c r="P42" i="72"/>
  <c r="O42" i="72"/>
  <c r="N42" i="72"/>
  <c r="M42" i="72"/>
  <c r="L42" i="72"/>
  <c r="K42" i="72"/>
  <c r="J42" i="72"/>
  <c r="I42" i="72"/>
  <c r="H42" i="72"/>
  <c r="G42" i="72"/>
  <c r="F42" i="72"/>
  <c r="E42" i="72"/>
  <c r="D42" i="72"/>
  <c r="C42" i="72"/>
  <c r="B42" i="72"/>
  <c r="AG41" i="72"/>
  <c r="AF41" i="72"/>
  <c r="AE41" i="72"/>
  <c r="AD41" i="72"/>
  <c r="AC41" i="72"/>
  <c r="AB41" i="72"/>
  <c r="AA41" i="72"/>
  <c r="Z41" i="72"/>
  <c r="Y41" i="72"/>
  <c r="X41" i="72"/>
  <c r="W41" i="72"/>
  <c r="V41" i="72"/>
  <c r="U41" i="72"/>
  <c r="T41" i="72"/>
  <c r="S41" i="72"/>
  <c r="R41" i="72"/>
  <c r="Q41" i="72"/>
  <c r="P41" i="72"/>
  <c r="O41" i="72"/>
  <c r="N41" i="72"/>
  <c r="M41" i="72"/>
  <c r="L41" i="72"/>
  <c r="K41" i="72"/>
  <c r="J41" i="72"/>
  <c r="I41" i="72"/>
  <c r="H41" i="72"/>
  <c r="G41" i="72"/>
  <c r="F41" i="72"/>
  <c r="E41" i="72"/>
  <c r="D41" i="72"/>
  <c r="C41" i="72"/>
  <c r="B41" i="72"/>
  <c r="AG40" i="72"/>
  <c r="AF40" i="72"/>
  <c r="AE40" i="72"/>
  <c r="AD40" i="72"/>
  <c r="AC40" i="72"/>
  <c r="AB40" i="72"/>
  <c r="AA40" i="72"/>
  <c r="Z40" i="72"/>
  <c r="Y40" i="72"/>
  <c r="X40" i="72"/>
  <c r="W40" i="72"/>
  <c r="V40" i="72"/>
  <c r="U40" i="72"/>
  <c r="T40" i="72"/>
  <c r="S40" i="72"/>
  <c r="R40" i="72"/>
  <c r="Q40" i="72"/>
  <c r="P40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C40" i="72"/>
  <c r="B40" i="72"/>
  <c r="AJ39" i="72"/>
  <c r="AI39" i="72"/>
  <c r="AH39" i="72"/>
  <c r="AJ38" i="72"/>
  <c r="AI38" i="72"/>
  <c r="AH38" i="72"/>
  <c r="AJ37" i="72"/>
  <c r="AI37" i="72"/>
  <c r="AH37" i="72"/>
  <c r="AJ36" i="72"/>
  <c r="AI36" i="72"/>
  <c r="AH36" i="72"/>
  <c r="AJ35" i="72"/>
  <c r="AI35" i="72"/>
  <c r="AH35" i="72"/>
  <c r="AJ34" i="72"/>
  <c r="AI34" i="72"/>
  <c r="AH34" i="72"/>
  <c r="AJ33" i="72"/>
  <c r="AI33" i="72"/>
  <c r="AH33" i="72"/>
  <c r="AJ32" i="72"/>
  <c r="AI32" i="72"/>
  <c r="AH32" i="72"/>
  <c r="AJ31" i="72"/>
  <c r="AI31" i="72"/>
  <c r="AH31" i="72"/>
  <c r="AJ30" i="72"/>
  <c r="AI30" i="72"/>
  <c r="AH30" i="72"/>
  <c r="AJ29" i="72"/>
  <c r="AI29" i="72"/>
  <c r="AH29" i="72"/>
  <c r="AJ28" i="72"/>
  <c r="AI28" i="72"/>
  <c r="AH28" i="72"/>
  <c r="AJ27" i="72"/>
  <c r="AI27" i="72"/>
  <c r="AH27" i="72"/>
  <c r="AJ26" i="72"/>
  <c r="AI26" i="72"/>
  <c r="AH26" i="72"/>
  <c r="AJ25" i="72"/>
  <c r="AI25" i="72"/>
  <c r="AH25" i="72"/>
  <c r="AJ24" i="72"/>
  <c r="AI24" i="72"/>
  <c r="AH24" i="72"/>
  <c r="AJ23" i="72"/>
  <c r="AI23" i="72"/>
  <c r="AH23" i="72"/>
  <c r="AJ22" i="72"/>
  <c r="AI22" i="72"/>
  <c r="AH22" i="72"/>
  <c r="AJ21" i="72"/>
  <c r="AI21" i="72"/>
  <c r="AH21" i="72"/>
  <c r="AJ20" i="72"/>
  <c r="AI20" i="72"/>
  <c r="AH20" i="72"/>
  <c r="AJ19" i="72"/>
  <c r="AI19" i="72"/>
  <c r="AH19" i="72"/>
  <c r="AJ18" i="72"/>
  <c r="AI18" i="72"/>
  <c r="AH18" i="72"/>
  <c r="AJ17" i="72"/>
  <c r="AI17" i="72"/>
  <c r="AH17" i="72"/>
  <c r="AJ16" i="72"/>
  <c r="AI16" i="72"/>
  <c r="AH16" i="72"/>
  <c r="AJ15" i="72"/>
  <c r="AI15" i="72"/>
  <c r="AH15" i="72"/>
  <c r="AJ14" i="72"/>
  <c r="AI14" i="72"/>
  <c r="AH14" i="72"/>
  <c r="AJ13" i="72"/>
  <c r="AI13" i="72"/>
  <c r="AH13" i="72"/>
  <c r="AJ12" i="72"/>
  <c r="AI12" i="72"/>
  <c r="AH12" i="72"/>
  <c r="AJ11" i="72"/>
  <c r="AI11" i="72"/>
  <c r="AH11" i="72"/>
  <c r="AJ10" i="72"/>
  <c r="AI10" i="72"/>
  <c r="AH10" i="72"/>
  <c r="AJ9" i="72"/>
  <c r="AI9" i="72"/>
  <c r="AH9" i="72"/>
  <c r="AJ8" i="72"/>
  <c r="AI8" i="72"/>
  <c r="AH8" i="72"/>
  <c r="AG477" i="57"/>
  <c r="AF477" i="57"/>
  <c r="AE477" i="57"/>
  <c r="AD477" i="57"/>
  <c r="AC477" i="57"/>
  <c r="AB477" i="57"/>
  <c r="AA477" i="57"/>
  <c r="Z477" i="57"/>
  <c r="Y477" i="57"/>
  <c r="X477" i="57"/>
  <c r="W477" i="57"/>
  <c r="V477" i="57"/>
  <c r="U477" i="57"/>
  <c r="T477" i="57"/>
  <c r="S477" i="57"/>
  <c r="R477" i="57"/>
  <c r="Q477" i="57"/>
  <c r="P477" i="57"/>
  <c r="O477" i="57"/>
  <c r="N477" i="57"/>
  <c r="M477" i="57"/>
  <c r="L477" i="57"/>
  <c r="K477" i="57"/>
  <c r="J477" i="57"/>
  <c r="I477" i="57"/>
  <c r="H477" i="57"/>
  <c r="G477" i="57"/>
  <c r="F477" i="57"/>
  <c r="E477" i="57"/>
  <c r="D477" i="57"/>
  <c r="C477" i="57"/>
  <c r="B477" i="57"/>
  <c r="AG476" i="57"/>
  <c r="AF476" i="57"/>
  <c r="AE476" i="57"/>
  <c r="AD476" i="57"/>
  <c r="AC476" i="57"/>
  <c r="AB476" i="57"/>
  <c r="AA476" i="57"/>
  <c r="Z476" i="57"/>
  <c r="Y476" i="57"/>
  <c r="X476" i="57"/>
  <c r="W476" i="57"/>
  <c r="V476" i="57"/>
  <c r="U476" i="57"/>
  <c r="T476" i="57"/>
  <c r="S476" i="57"/>
  <c r="R476" i="57"/>
  <c r="Q476" i="57"/>
  <c r="P476" i="57"/>
  <c r="O476" i="57"/>
  <c r="N476" i="57"/>
  <c r="M476" i="57"/>
  <c r="L476" i="57"/>
  <c r="K476" i="57"/>
  <c r="J476" i="57"/>
  <c r="I476" i="57"/>
  <c r="H476" i="57"/>
  <c r="G476" i="57"/>
  <c r="F476" i="57"/>
  <c r="E476" i="57"/>
  <c r="D476" i="57"/>
  <c r="C476" i="57"/>
  <c r="B476" i="57"/>
  <c r="AG475" i="57"/>
  <c r="AF475" i="57"/>
  <c r="AE475" i="57"/>
  <c r="AD475" i="57"/>
  <c r="AC475" i="57"/>
  <c r="AB475" i="57"/>
  <c r="AA475" i="57"/>
  <c r="Z475" i="57"/>
  <c r="Y475" i="57"/>
  <c r="X475" i="57"/>
  <c r="W475" i="57"/>
  <c r="V475" i="57"/>
  <c r="U475" i="57"/>
  <c r="T475" i="57"/>
  <c r="S475" i="57"/>
  <c r="R475" i="57"/>
  <c r="Q475" i="57"/>
  <c r="P475" i="57"/>
  <c r="O475" i="57"/>
  <c r="N475" i="57"/>
  <c r="M475" i="57"/>
  <c r="L475" i="57"/>
  <c r="K475" i="57"/>
  <c r="J475" i="57"/>
  <c r="I475" i="57"/>
  <c r="H475" i="57"/>
  <c r="G475" i="57"/>
  <c r="F475" i="57"/>
  <c r="E475" i="57"/>
  <c r="D475" i="57"/>
  <c r="C475" i="57"/>
  <c r="B475" i="57"/>
  <c r="AG474" i="57"/>
  <c r="AF474" i="57"/>
  <c r="AE474" i="57"/>
  <c r="AD474" i="57"/>
  <c r="AC474" i="57"/>
  <c r="AB474" i="57"/>
  <c r="AA474" i="57"/>
  <c r="Z474" i="57"/>
  <c r="Y474" i="57"/>
  <c r="X474" i="57"/>
  <c r="W474" i="57"/>
  <c r="V474" i="57"/>
  <c r="U474" i="57"/>
  <c r="T474" i="57"/>
  <c r="S474" i="57"/>
  <c r="R474" i="57"/>
  <c r="Q474" i="57"/>
  <c r="P474" i="57"/>
  <c r="O474" i="57"/>
  <c r="N474" i="57"/>
  <c r="M474" i="57"/>
  <c r="L474" i="57"/>
  <c r="K474" i="57"/>
  <c r="J474" i="57"/>
  <c r="I474" i="57"/>
  <c r="H474" i="57"/>
  <c r="G474" i="57"/>
  <c r="F474" i="57"/>
  <c r="E474" i="57"/>
  <c r="D474" i="57"/>
  <c r="C474" i="57"/>
  <c r="B474" i="57"/>
  <c r="AJ472" i="57"/>
  <c r="AG472" i="57"/>
  <c r="AF472" i="57"/>
  <c r="AE472" i="57"/>
  <c r="AD472" i="57"/>
  <c r="AC472" i="57"/>
  <c r="AB472" i="57"/>
  <c r="AA472" i="57"/>
  <c r="Z472" i="57"/>
  <c r="Y472" i="57"/>
  <c r="X472" i="57"/>
  <c r="W472" i="57"/>
  <c r="V472" i="57"/>
  <c r="U472" i="57"/>
  <c r="T472" i="57"/>
  <c r="S472" i="57"/>
  <c r="R472" i="57"/>
  <c r="Q472" i="57"/>
  <c r="P472" i="57"/>
  <c r="O472" i="57"/>
  <c r="N472" i="57"/>
  <c r="M472" i="57"/>
  <c r="L472" i="57"/>
  <c r="K472" i="57"/>
  <c r="J472" i="57"/>
  <c r="I472" i="57"/>
  <c r="H472" i="57"/>
  <c r="G472" i="57"/>
  <c r="F472" i="57"/>
  <c r="E472" i="57"/>
  <c r="D472" i="57"/>
  <c r="C472" i="57"/>
  <c r="B472" i="57"/>
  <c r="AG471" i="57"/>
  <c r="AF471" i="57"/>
  <c r="AE471" i="57"/>
  <c r="AD471" i="57"/>
  <c r="AC471" i="57"/>
  <c r="AB471" i="57"/>
  <c r="AA471" i="57"/>
  <c r="Z471" i="57"/>
  <c r="Y471" i="57"/>
  <c r="X471" i="57"/>
  <c r="W471" i="57"/>
  <c r="V471" i="57"/>
  <c r="U471" i="57"/>
  <c r="T471" i="57"/>
  <c r="S471" i="57"/>
  <c r="R471" i="57"/>
  <c r="Q471" i="57"/>
  <c r="P471" i="57"/>
  <c r="O471" i="57"/>
  <c r="N471" i="57"/>
  <c r="M471" i="57"/>
  <c r="L471" i="57"/>
  <c r="K471" i="57"/>
  <c r="J471" i="57"/>
  <c r="I471" i="57"/>
  <c r="H471" i="57"/>
  <c r="G471" i="57"/>
  <c r="F471" i="57"/>
  <c r="E471" i="57"/>
  <c r="D471" i="57"/>
  <c r="C471" i="57"/>
  <c r="B471" i="57"/>
  <c r="AG470" i="57"/>
  <c r="AF470" i="57"/>
  <c r="AE470" i="57"/>
  <c r="AD470" i="57"/>
  <c r="AC470" i="57"/>
  <c r="AB470" i="57"/>
  <c r="AA470" i="57"/>
  <c r="Z470" i="57"/>
  <c r="Y470" i="57"/>
  <c r="X470" i="57"/>
  <c r="W470" i="57"/>
  <c r="V470" i="57"/>
  <c r="U470" i="57"/>
  <c r="T470" i="57"/>
  <c r="S470" i="57"/>
  <c r="R470" i="57"/>
  <c r="Q470" i="57"/>
  <c r="P470" i="57"/>
  <c r="O470" i="57"/>
  <c r="N470" i="57"/>
  <c r="M470" i="57"/>
  <c r="L470" i="57"/>
  <c r="K470" i="57"/>
  <c r="J470" i="57"/>
  <c r="I470" i="57"/>
  <c r="H470" i="57"/>
  <c r="G470" i="57"/>
  <c r="F470" i="57"/>
  <c r="E470" i="57"/>
  <c r="D470" i="57"/>
  <c r="C470" i="57"/>
  <c r="B470" i="57"/>
  <c r="AJ469" i="57"/>
  <c r="AI469" i="57"/>
  <c r="AH469" i="57"/>
  <c r="AJ468" i="57"/>
  <c r="AI468" i="57"/>
  <c r="AH468" i="57"/>
  <c r="AJ467" i="57"/>
  <c r="AI467" i="57"/>
  <c r="AH467" i="57"/>
  <c r="AJ466" i="57"/>
  <c r="AI466" i="57"/>
  <c r="AH466" i="57"/>
  <c r="AJ465" i="57"/>
  <c r="AI465" i="57"/>
  <c r="AH465" i="57"/>
  <c r="AJ464" i="57"/>
  <c r="AI464" i="57"/>
  <c r="AH464" i="57"/>
  <c r="AJ463" i="57"/>
  <c r="AI463" i="57"/>
  <c r="AH463" i="57"/>
  <c r="AJ462" i="57"/>
  <c r="AI462" i="57"/>
  <c r="AH462" i="57"/>
  <c r="AJ461" i="57"/>
  <c r="AI461" i="57"/>
  <c r="AH461" i="57"/>
  <c r="AJ460" i="57"/>
  <c r="AI460" i="57"/>
  <c r="AH460" i="57"/>
  <c r="AJ459" i="57"/>
  <c r="AI459" i="57"/>
  <c r="AH459" i="57"/>
  <c r="AJ458" i="57"/>
  <c r="AI458" i="57"/>
  <c r="AH458" i="57"/>
  <c r="AJ457" i="57"/>
  <c r="AI457" i="57"/>
  <c r="AH457" i="57"/>
  <c r="AJ456" i="57"/>
  <c r="AI456" i="57"/>
  <c r="AH456" i="57"/>
  <c r="AJ455" i="57"/>
  <c r="AI455" i="57"/>
  <c r="AH455" i="57"/>
  <c r="AJ454" i="57"/>
  <c r="AI454" i="57"/>
  <c r="AH454" i="57"/>
  <c r="AJ453" i="57"/>
  <c r="AI453" i="57"/>
  <c r="AH453" i="57"/>
  <c r="AJ452" i="57"/>
  <c r="AI452" i="57"/>
  <c r="AH452" i="57"/>
  <c r="AJ451" i="57"/>
  <c r="AI451" i="57"/>
  <c r="AH451" i="57"/>
  <c r="AJ450" i="57"/>
  <c r="AI450" i="57"/>
  <c r="AH450" i="57"/>
  <c r="AJ449" i="57"/>
  <c r="AI449" i="57"/>
  <c r="AH449" i="57"/>
  <c r="AJ448" i="57"/>
  <c r="AI448" i="57"/>
  <c r="AH448" i="57"/>
  <c r="AJ447" i="57"/>
  <c r="AI447" i="57"/>
  <c r="AH447" i="57"/>
  <c r="AJ446" i="57"/>
  <c r="AI446" i="57"/>
  <c r="AH446" i="57"/>
  <c r="AJ445" i="57"/>
  <c r="AI445" i="57"/>
  <c r="AH445" i="57"/>
  <c r="AJ444" i="57"/>
  <c r="AI444" i="57"/>
  <c r="AH444" i="57"/>
  <c r="AJ443" i="57"/>
  <c r="AI443" i="57"/>
  <c r="AH443" i="57"/>
  <c r="AJ442" i="57"/>
  <c r="AI442" i="57"/>
  <c r="AH442" i="57"/>
  <c r="AJ441" i="57"/>
  <c r="AI441" i="57"/>
  <c r="AH441" i="57"/>
  <c r="AJ440" i="57"/>
  <c r="AI440" i="57"/>
  <c r="AH440" i="57"/>
  <c r="AJ439" i="57"/>
  <c r="AI439" i="57"/>
  <c r="AH439" i="57"/>
  <c r="AJ438" i="57"/>
  <c r="AI438" i="57"/>
  <c r="AH438" i="57"/>
  <c r="AG391" i="57"/>
  <c r="AF391" i="57"/>
  <c r="AE391" i="57"/>
  <c r="AD391" i="57"/>
  <c r="AC391" i="57"/>
  <c r="AB391" i="57"/>
  <c r="AA391" i="57"/>
  <c r="Z391" i="57"/>
  <c r="Y391" i="57"/>
  <c r="X391" i="57"/>
  <c r="W391" i="57"/>
  <c r="V391" i="57"/>
  <c r="U391" i="57"/>
  <c r="T391" i="57"/>
  <c r="S391" i="57"/>
  <c r="R391" i="57"/>
  <c r="Q391" i="57"/>
  <c r="P391" i="57"/>
  <c r="O391" i="57"/>
  <c r="N391" i="57"/>
  <c r="M391" i="57"/>
  <c r="L391" i="57"/>
  <c r="K391" i="57"/>
  <c r="J391" i="57"/>
  <c r="I391" i="57"/>
  <c r="H391" i="57"/>
  <c r="G391" i="57"/>
  <c r="F391" i="57"/>
  <c r="E391" i="57"/>
  <c r="D391" i="57"/>
  <c r="C391" i="57"/>
  <c r="B391" i="57"/>
  <c r="AG390" i="57"/>
  <c r="AF390" i="57"/>
  <c r="AE390" i="57"/>
  <c r="AD390" i="57"/>
  <c r="AC390" i="57"/>
  <c r="AB390" i="57"/>
  <c r="AA390" i="57"/>
  <c r="Z390" i="57"/>
  <c r="Y390" i="57"/>
  <c r="X390" i="57"/>
  <c r="W390" i="57"/>
  <c r="V390" i="57"/>
  <c r="U390" i="57"/>
  <c r="T390" i="57"/>
  <c r="S390" i="57"/>
  <c r="R390" i="57"/>
  <c r="Q390" i="57"/>
  <c r="P390" i="57"/>
  <c r="O390" i="57"/>
  <c r="N390" i="57"/>
  <c r="M390" i="57"/>
  <c r="L390" i="57"/>
  <c r="K390" i="57"/>
  <c r="J390" i="57"/>
  <c r="I390" i="57"/>
  <c r="H390" i="57"/>
  <c r="G390" i="57"/>
  <c r="F390" i="57"/>
  <c r="E390" i="57"/>
  <c r="D390" i="57"/>
  <c r="C390" i="57"/>
  <c r="B390" i="57"/>
  <c r="AG389" i="57"/>
  <c r="AF389" i="57"/>
  <c r="AE389" i="57"/>
  <c r="AD389" i="57"/>
  <c r="AC389" i="57"/>
  <c r="AB389" i="57"/>
  <c r="AA389" i="57"/>
  <c r="Z389" i="57"/>
  <c r="Y389" i="57"/>
  <c r="X389" i="57"/>
  <c r="W389" i="57"/>
  <c r="V389" i="57"/>
  <c r="U389" i="57"/>
  <c r="T389" i="57"/>
  <c r="S389" i="57"/>
  <c r="R389" i="57"/>
  <c r="Q389" i="57"/>
  <c r="P389" i="57"/>
  <c r="O389" i="57"/>
  <c r="N389" i="57"/>
  <c r="M389" i="57"/>
  <c r="L389" i="57"/>
  <c r="K389" i="57"/>
  <c r="J389" i="57"/>
  <c r="I389" i="57"/>
  <c r="H389" i="57"/>
  <c r="G389" i="57"/>
  <c r="F389" i="57"/>
  <c r="E389" i="57"/>
  <c r="D389" i="57"/>
  <c r="C389" i="57"/>
  <c r="B389" i="57"/>
  <c r="AG388" i="57"/>
  <c r="AF388" i="57"/>
  <c r="AE388" i="57"/>
  <c r="AD388" i="57"/>
  <c r="AC388" i="57"/>
  <c r="AB388" i="57"/>
  <c r="AA388" i="57"/>
  <c r="Z388" i="57"/>
  <c r="Y388" i="57"/>
  <c r="X388" i="57"/>
  <c r="W388" i="57"/>
  <c r="V388" i="57"/>
  <c r="U388" i="57"/>
  <c r="T388" i="57"/>
  <c r="S388" i="57"/>
  <c r="R388" i="57"/>
  <c r="Q388" i="57"/>
  <c r="P388" i="57"/>
  <c r="O388" i="57"/>
  <c r="N388" i="57"/>
  <c r="M388" i="57"/>
  <c r="L388" i="57"/>
  <c r="K388" i="57"/>
  <c r="J388" i="57"/>
  <c r="I388" i="57"/>
  <c r="H388" i="57"/>
  <c r="G388" i="57"/>
  <c r="F388" i="57"/>
  <c r="E388" i="57"/>
  <c r="D388" i="57"/>
  <c r="C388" i="57"/>
  <c r="B388" i="57"/>
  <c r="AJ386" i="57"/>
  <c r="AG386" i="57"/>
  <c r="AF386" i="57"/>
  <c r="AE386" i="57"/>
  <c r="AD386" i="57"/>
  <c r="AC386" i="57"/>
  <c r="AB386" i="57"/>
  <c r="AA386" i="57"/>
  <c r="Z386" i="57"/>
  <c r="Y386" i="57"/>
  <c r="X386" i="57"/>
  <c r="W386" i="57"/>
  <c r="V386" i="57"/>
  <c r="U386" i="57"/>
  <c r="T386" i="57"/>
  <c r="S386" i="57"/>
  <c r="R386" i="57"/>
  <c r="Q386" i="57"/>
  <c r="P386" i="57"/>
  <c r="O386" i="57"/>
  <c r="N386" i="57"/>
  <c r="M386" i="57"/>
  <c r="L386" i="57"/>
  <c r="K386" i="57"/>
  <c r="J386" i="57"/>
  <c r="I386" i="57"/>
  <c r="H386" i="57"/>
  <c r="G386" i="57"/>
  <c r="F386" i="57"/>
  <c r="E386" i="57"/>
  <c r="D386" i="57"/>
  <c r="C386" i="57"/>
  <c r="B386" i="57"/>
  <c r="AG385" i="57"/>
  <c r="AF385" i="57"/>
  <c r="AE385" i="57"/>
  <c r="AD385" i="57"/>
  <c r="AC385" i="57"/>
  <c r="AB385" i="57"/>
  <c r="AA385" i="57"/>
  <c r="Z385" i="57"/>
  <c r="Y385" i="57"/>
  <c r="X385" i="57"/>
  <c r="W385" i="57"/>
  <c r="V385" i="57"/>
  <c r="U385" i="57"/>
  <c r="T385" i="57"/>
  <c r="S385" i="57"/>
  <c r="R385" i="57"/>
  <c r="Q385" i="57"/>
  <c r="P385" i="57"/>
  <c r="O385" i="57"/>
  <c r="N385" i="57"/>
  <c r="M385" i="57"/>
  <c r="L385" i="57"/>
  <c r="K385" i="57"/>
  <c r="J385" i="57"/>
  <c r="I385" i="57"/>
  <c r="H385" i="57"/>
  <c r="G385" i="57"/>
  <c r="F385" i="57"/>
  <c r="E385" i="57"/>
  <c r="D385" i="57"/>
  <c r="C385" i="57"/>
  <c r="B385" i="57"/>
  <c r="AG384" i="57"/>
  <c r="AF384" i="57"/>
  <c r="AE384" i="57"/>
  <c r="AD384" i="57"/>
  <c r="AC384" i="57"/>
  <c r="AB384" i="57"/>
  <c r="AA384" i="57"/>
  <c r="Z384" i="57"/>
  <c r="Y384" i="57"/>
  <c r="X384" i="57"/>
  <c r="W384" i="57"/>
  <c r="V384" i="57"/>
  <c r="U384" i="57"/>
  <c r="T384" i="57"/>
  <c r="S384" i="57"/>
  <c r="R384" i="57"/>
  <c r="Q384" i="57"/>
  <c r="P384" i="57"/>
  <c r="O384" i="57"/>
  <c r="N384" i="57"/>
  <c r="M384" i="57"/>
  <c r="L384" i="57"/>
  <c r="K384" i="57"/>
  <c r="J384" i="57"/>
  <c r="I384" i="57"/>
  <c r="H384" i="57"/>
  <c r="G384" i="57"/>
  <c r="F384" i="57"/>
  <c r="E384" i="57"/>
  <c r="D384" i="57"/>
  <c r="C384" i="57"/>
  <c r="B384" i="57"/>
  <c r="AJ383" i="57"/>
  <c r="AI383" i="57"/>
  <c r="AH383" i="57"/>
  <c r="AJ382" i="57"/>
  <c r="AI382" i="57"/>
  <c r="AH382" i="57"/>
  <c r="AJ381" i="57"/>
  <c r="AI381" i="57"/>
  <c r="AH381" i="57"/>
  <c r="AJ380" i="57"/>
  <c r="AI380" i="57"/>
  <c r="AH380" i="57"/>
  <c r="AJ379" i="57"/>
  <c r="AI379" i="57"/>
  <c r="AH379" i="57"/>
  <c r="AJ378" i="57"/>
  <c r="AI378" i="57"/>
  <c r="AH378" i="57"/>
  <c r="AJ377" i="57"/>
  <c r="AI377" i="57"/>
  <c r="AH377" i="57"/>
  <c r="AJ376" i="57"/>
  <c r="AI376" i="57"/>
  <c r="AH376" i="57"/>
  <c r="AJ375" i="57"/>
  <c r="AI375" i="57"/>
  <c r="AH375" i="57"/>
  <c r="AJ374" i="57"/>
  <c r="AI374" i="57"/>
  <c r="AH374" i="57"/>
  <c r="AJ373" i="57"/>
  <c r="AI373" i="57"/>
  <c r="AH373" i="57"/>
  <c r="AJ372" i="57"/>
  <c r="AI372" i="57"/>
  <c r="AH372" i="57"/>
  <c r="AJ371" i="57"/>
  <c r="AI371" i="57"/>
  <c r="AH371" i="57"/>
  <c r="AJ370" i="57"/>
  <c r="AI370" i="57"/>
  <c r="AH370" i="57"/>
  <c r="AJ369" i="57"/>
  <c r="AI369" i="57"/>
  <c r="AH369" i="57"/>
  <c r="AJ368" i="57"/>
  <c r="AI368" i="57"/>
  <c r="AH368" i="57"/>
  <c r="AJ367" i="57"/>
  <c r="AI367" i="57"/>
  <c r="AH367" i="57"/>
  <c r="AJ366" i="57"/>
  <c r="AI366" i="57"/>
  <c r="AH366" i="57"/>
  <c r="AJ365" i="57"/>
  <c r="AI365" i="57"/>
  <c r="AH365" i="57"/>
  <c r="AJ364" i="57"/>
  <c r="AI364" i="57"/>
  <c r="AH364" i="57"/>
  <c r="AJ363" i="57"/>
  <c r="AI363" i="57"/>
  <c r="AH363" i="57"/>
  <c r="AJ362" i="57"/>
  <c r="AI362" i="57"/>
  <c r="AH362" i="57"/>
  <c r="AJ361" i="57"/>
  <c r="AI361" i="57"/>
  <c r="AH361" i="57"/>
  <c r="AJ360" i="57"/>
  <c r="AI360" i="57"/>
  <c r="AH360" i="57"/>
  <c r="AJ359" i="57"/>
  <c r="AI359" i="57"/>
  <c r="AH359" i="57"/>
  <c r="AJ358" i="57"/>
  <c r="AI358" i="57"/>
  <c r="AH358" i="57"/>
  <c r="AJ357" i="57"/>
  <c r="AI357" i="57"/>
  <c r="AH357" i="57"/>
  <c r="AJ356" i="57"/>
  <c r="AI356" i="57"/>
  <c r="AH356" i="57"/>
  <c r="AJ355" i="57"/>
  <c r="AI355" i="57"/>
  <c r="AH355" i="57"/>
  <c r="AJ354" i="57"/>
  <c r="AI354" i="57"/>
  <c r="AH354" i="57"/>
  <c r="AJ353" i="57"/>
  <c r="AI353" i="57"/>
  <c r="AH353" i="57"/>
  <c r="AJ352" i="57"/>
  <c r="AI352" i="57"/>
  <c r="AH352" i="57"/>
  <c r="AG305" i="57"/>
  <c r="AF305" i="57"/>
  <c r="AE305" i="57"/>
  <c r="AD305" i="57"/>
  <c r="AC305" i="57"/>
  <c r="AB305" i="57"/>
  <c r="AA305" i="57"/>
  <c r="Z305" i="57"/>
  <c r="Y305" i="57"/>
  <c r="X305" i="57"/>
  <c r="W305" i="57"/>
  <c r="V305" i="57"/>
  <c r="U305" i="57"/>
  <c r="T305" i="57"/>
  <c r="S305" i="57"/>
  <c r="R305" i="57"/>
  <c r="Q305" i="57"/>
  <c r="P305" i="57"/>
  <c r="O305" i="57"/>
  <c r="N305" i="57"/>
  <c r="M305" i="57"/>
  <c r="L305" i="57"/>
  <c r="K305" i="57"/>
  <c r="J305" i="57"/>
  <c r="I305" i="57"/>
  <c r="H305" i="57"/>
  <c r="G305" i="57"/>
  <c r="F305" i="57"/>
  <c r="E305" i="57"/>
  <c r="D305" i="57"/>
  <c r="C305" i="57"/>
  <c r="B305" i="57"/>
  <c r="AG304" i="57"/>
  <c r="AF304" i="57"/>
  <c r="AE304" i="57"/>
  <c r="AD304" i="57"/>
  <c r="AC304" i="57"/>
  <c r="AB304" i="57"/>
  <c r="AA304" i="57"/>
  <c r="Z304" i="57"/>
  <c r="Y304" i="57"/>
  <c r="X304" i="57"/>
  <c r="W304" i="57"/>
  <c r="V304" i="57"/>
  <c r="U304" i="57"/>
  <c r="T304" i="57"/>
  <c r="S304" i="57"/>
  <c r="R304" i="57"/>
  <c r="Q304" i="57"/>
  <c r="P304" i="57"/>
  <c r="O304" i="57"/>
  <c r="N304" i="57"/>
  <c r="M304" i="57"/>
  <c r="L304" i="57"/>
  <c r="K304" i="57"/>
  <c r="J304" i="57"/>
  <c r="I304" i="57"/>
  <c r="H304" i="57"/>
  <c r="G304" i="57"/>
  <c r="F304" i="57"/>
  <c r="E304" i="57"/>
  <c r="D304" i="57"/>
  <c r="C304" i="57"/>
  <c r="B304" i="57"/>
  <c r="AG303" i="57"/>
  <c r="AF303" i="57"/>
  <c r="AE303" i="57"/>
  <c r="AD303" i="57"/>
  <c r="AC303" i="57"/>
  <c r="AB303" i="57"/>
  <c r="AA303" i="57"/>
  <c r="Z303" i="57"/>
  <c r="Y303" i="57"/>
  <c r="X303" i="57"/>
  <c r="W303" i="57"/>
  <c r="V303" i="57"/>
  <c r="U303" i="57"/>
  <c r="T303" i="57"/>
  <c r="S303" i="57"/>
  <c r="R303" i="57"/>
  <c r="Q303" i="57"/>
  <c r="P303" i="57"/>
  <c r="O303" i="57"/>
  <c r="N303" i="57"/>
  <c r="M303" i="57"/>
  <c r="L303" i="57"/>
  <c r="K303" i="57"/>
  <c r="J303" i="57"/>
  <c r="I303" i="57"/>
  <c r="H303" i="57"/>
  <c r="G303" i="57"/>
  <c r="F303" i="57"/>
  <c r="E303" i="57"/>
  <c r="D303" i="57"/>
  <c r="C303" i="57"/>
  <c r="B303" i="57"/>
  <c r="AG302" i="57"/>
  <c r="AF302" i="57"/>
  <c r="AE302" i="57"/>
  <c r="AD302" i="57"/>
  <c r="AC302" i="57"/>
  <c r="AB302" i="57"/>
  <c r="AA302" i="57"/>
  <c r="Z302" i="57"/>
  <c r="Y302" i="57"/>
  <c r="X302" i="57"/>
  <c r="W302" i="57"/>
  <c r="V302" i="57"/>
  <c r="U302" i="57"/>
  <c r="T302" i="57"/>
  <c r="S302" i="57"/>
  <c r="R302" i="57"/>
  <c r="Q302" i="57"/>
  <c r="P302" i="57"/>
  <c r="O302" i="57"/>
  <c r="N302" i="57"/>
  <c r="M302" i="57"/>
  <c r="L302" i="57"/>
  <c r="K302" i="57"/>
  <c r="J302" i="57"/>
  <c r="I302" i="57"/>
  <c r="H302" i="57"/>
  <c r="G302" i="57"/>
  <c r="F302" i="57"/>
  <c r="E302" i="57"/>
  <c r="D302" i="57"/>
  <c r="C302" i="57"/>
  <c r="B302" i="57"/>
  <c r="AJ300" i="57"/>
  <c r="AG300" i="57"/>
  <c r="AF300" i="57"/>
  <c r="AE300" i="57"/>
  <c r="AD300" i="57"/>
  <c r="AC300" i="57"/>
  <c r="AB300" i="57"/>
  <c r="AA300" i="57"/>
  <c r="Z300" i="57"/>
  <c r="Y300" i="57"/>
  <c r="X300" i="57"/>
  <c r="W300" i="57"/>
  <c r="V300" i="57"/>
  <c r="U300" i="57"/>
  <c r="T300" i="57"/>
  <c r="S300" i="57"/>
  <c r="R300" i="57"/>
  <c r="Q300" i="57"/>
  <c r="P300" i="57"/>
  <c r="O300" i="57"/>
  <c r="N300" i="57"/>
  <c r="M300" i="57"/>
  <c r="L300" i="57"/>
  <c r="K300" i="57"/>
  <c r="J300" i="57"/>
  <c r="I300" i="57"/>
  <c r="H300" i="57"/>
  <c r="G300" i="57"/>
  <c r="F300" i="57"/>
  <c r="E300" i="57"/>
  <c r="D300" i="57"/>
  <c r="C300" i="57"/>
  <c r="B300" i="57"/>
  <c r="AG299" i="57"/>
  <c r="AF299" i="57"/>
  <c r="AE299" i="57"/>
  <c r="AD299" i="57"/>
  <c r="AC299" i="57"/>
  <c r="AB299" i="57"/>
  <c r="AA299" i="57"/>
  <c r="Z299" i="57"/>
  <c r="Y299" i="57"/>
  <c r="X299" i="57"/>
  <c r="W299" i="57"/>
  <c r="V299" i="57"/>
  <c r="U299" i="57"/>
  <c r="T299" i="57"/>
  <c r="S299" i="57"/>
  <c r="R299" i="57"/>
  <c r="Q299" i="57"/>
  <c r="P299" i="57"/>
  <c r="O299" i="57"/>
  <c r="N299" i="57"/>
  <c r="M299" i="57"/>
  <c r="L299" i="57"/>
  <c r="K299" i="57"/>
  <c r="J299" i="57"/>
  <c r="I299" i="57"/>
  <c r="H299" i="57"/>
  <c r="G299" i="57"/>
  <c r="F299" i="57"/>
  <c r="E299" i="57"/>
  <c r="D299" i="57"/>
  <c r="C299" i="57"/>
  <c r="B299" i="57"/>
  <c r="AG298" i="57"/>
  <c r="AF298" i="57"/>
  <c r="AE298" i="57"/>
  <c r="AD298" i="57"/>
  <c r="AC298" i="57"/>
  <c r="AB298" i="57"/>
  <c r="AA298" i="57"/>
  <c r="Z298" i="57"/>
  <c r="Y298" i="57"/>
  <c r="X298" i="57"/>
  <c r="W298" i="57"/>
  <c r="V298" i="57"/>
  <c r="U298" i="57"/>
  <c r="T298" i="57"/>
  <c r="S298" i="57"/>
  <c r="R298" i="57"/>
  <c r="Q298" i="57"/>
  <c r="P298" i="57"/>
  <c r="O298" i="57"/>
  <c r="N298" i="57"/>
  <c r="M298" i="57"/>
  <c r="L298" i="57"/>
  <c r="K298" i="57"/>
  <c r="J298" i="57"/>
  <c r="I298" i="57"/>
  <c r="H298" i="57"/>
  <c r="G298" i="57"/>
  <c r="F298" i="57"/>
  <c r="E298" i="57"/>
  <c r="D298" i="57"/>
  <c r="C298" i="57"/>
  <c r="B298" i="57"/>
  <c r="AJ297" i="57"/>
  <c r="AI297" i="57"/>
  <c r="AH297" i="57"/>
  <c r="AJ296" i="57"/>
  <c r="AI296" i="57"/>
  <c r="AH296" i="57"/>
  <c r="AJ295" i="57"/>
  <c r="AI295" i="57"/>
  <c r="AH295" i="57"/>
  <c r="AJ294" i="57"/>
  <c r="AI294" i="57"/>
  <c r="AH294" i="57"/>
  <c r="AJ293" i="57"/>
  <c r="AI293" i="57"/>
  <c r="AH293" i="57"/>
  <c r="AJ292" i="57"/>
  <c r="AI292" i="57"/>
  <c r="AH292" i="57"/>
  <c r="AJ291" i="57"/>
  <c r="AI291" i="57"/>
  <c r="AH291" i="57"/>
  <c r="AJ290" i="57"/>
  <c r="AI290" i="57"/>
  <c r="AH290" i="57"/>
  <c r="AJ289" i="57"/>
  <c r="AI289" i="57"/>
  <c r="AH289" i="57"/>
  <c r="AJ288" i="57"/>
  <c r="AI288" i="57"/>
  <c r="AH288" i="57"/>
  <c r="AJ287" i="57"/>
  <c r="AI287" i="57"/>
  <c r="AH287" i="57"/>
  <c r="AJ286" i="57"/>
  <c r="AI286" i="57"/>
  <c r="AH286" i="57"/>
  <c r="AJ285" i="57"/>
  <c r="AI285" i="57"/>
  <c r="AH285" i="57"/>
  <c r="AJ284" i="57"/>
  <c r="AI284" i="57"/>
  <c r="AH284" i="57"/>
  <c r="AJ283" i="57"/>
  <c r="AI283" i="57"/>
  <c r="AH283" i="57"/>
  <c r="AJ282" i="57"/>
  <c r="AI282" i="57"/>
  <c r="AH282" i="57"/>
  <c r="AJ281" i="57"/>
  <c r="AI281" i="57"/>
  <c r="AH281" i="57"/>
  <c r="AJ280" i="57"/>
  <c r="AI280" i="57"/>
  <c r="AH280" i="57"/>
  <c r="AJ279" i="57"/>
  <c r="AI279" i="57"/>
  <c r="AH279" i="57"/>
  <c r="AJ278" i="57"/>
  <c r="AI278" i="57"/>
  <c r="AH278" i="57"/>
  <c r="AJ277" i="57"/>
  <c r="AI277" i="57"/>
  <c r="AH277" i="57"/>
  <c r="AJ276" i="57"/>
  <c r="AI276" i="57"/>
  <c r="AH276" i="57"/>
  <c r="AJ275" i="57"/>
  <c r="AI275" i="57"/>
  <c r="AH275" i="57"/>
  <c r="AJ274" i="57"/>
  <c r="AI274" i="57"/>
  <c r="AH274" i="57"/>
  <c r="AJ273" i="57"/>
  <c r="AI273" i="57"/>
  <c r="AH273" i="57"/>
  <c r="AJ272" i="57"/>
  <c r="AI272" i="57"/>
  <c r="AH272" i="57"/>
  <c r="AJ271" i="57"/>
  <c r="AI271" i="57"/>
  <c r="AH271" i="57"/>
  <c r="AJ270" i="57"/>
  <c r="AI270" i="57"/>
  <c r="AH270" i="57"/>
  <c r="AJ269" i="57"/>
  <c r="AI269" i="57"/>
  <c r="AH269" i="57"/>
  <c r="AJ268" i="57"/>
  <c r="AI268" i="57"/>
  <c r="AH268" i="57"/>
  <c r="AJ267" i="57"/>
  <c r="AI267" i="57"/>
  <c r="AH267" i="57"/>
  <c r="AJ266" i="57"/>
  <c r="AI266" i="57"/>
  <c r="AH266" i="57"/>
  <c r="AJ214" i="57"/>
  <c r="AJ128" i="57"/>
  <c r="AJ42" i="57"/>
  <c r="AK340" i="66"/>
  <c r="AK339" i="66"/>
  <c r="AK338" i="66"/>
  <c r="AK337" i="66"/>
  <c r="AK336" i="66"/>
  <c r="AK335" i="66"/>
  <c r="AK334" i="66"/>
  <c r="AK333" i="66"/>
  <c r="AK332" i="66"/>
  <c r="AK331" i="66"/>
  <c r="AK330" i="66"/>
  <c r="AK329" i="66"/>
  <c r="AK328" i="66"/>
  <c r="AK327" i="66"/>
  <c r="AK326" i="66"/>
  <c r="AK325" i="66"/>
  <c r="AK324" i="66"/>
  <c r="AK323" i="66"/>
  <c r="AK322" i="66"/>
  <c r="AK321" i="66"/>
  <c r="AK320" i="66"/>
  <c r="AK319" i="66"/>
  <c r="AK318" i="66"/>
  <c r="AK317" i="66"/>
  <c r="AK316" i="66"/>
  <c r="AK315" i="66"/>
  <c r="AK314" i="66"/>
  <c r="AK313" i="66"/>
  <c r="AK312" i="66"/>
  <c r="AK311" i="66"/>
  <c r="AK310" i="66"/>
  <c r="AK309" i="66"/>
  <c r="AK297" i="66"/>
  <c r="AK296" i="66"/>
  <c r="AK295" i="66"/>
  <c r="AK294" i="66"/>
  <c r="AK293" i="66"/>
  <c r="AK292" i="66"/>
  <c r="AK291" i="66"/>
  <c r="AK290" i="66"/>
  <c r="AK289" i="66"/>
  <c r="AK288" i="66"/>
  <c r="AK287" i="66"/>
  <c r="AK286" i="66"/>
  <c r="AK285" i="66"/>
  <c r="AK284" i="66"/>
  <c r="AK283" i="66"/>
  <c r="AK282" i="66"/>
  <c r="AK281" i="66"/>
  <c r="AK280" i="66"/>
  <c r="AK279" i="66"/>
  <c r="AK278" i="66"/>
  <c r="AK277" i="66"/>
  <c r="AK276" i="66"/>
  <c r="AK275" i="66"/>
  <c r="AK274" i="66"/>
  <c r="AK273" i="66"/>
  <c r="AK272" i="66"/>
  <c r="AK271" i="66"/>
  <c r="AK270" i="66"/>
  <c r="AK269" i="66"/>
  <c r="AK268" i="66"/>
  <c r="AK266" i="66"/>
  <c r="AK254" i="66"/>
  <c r="AK253" i="66"/>
  <c r="AK252" i="66"/>
  <c r="AK251" i="66"/>
  <c r="AK250" i="66"/>
  <c r="AK249" i="66"/>
  <c r="AK248" i="66"/>
  <c r="AK247" i="66"/>
  <c r="AK246" i="66"/>
  <c r="AK245" i="66"/>
  <c r="AK244" i="66"/>
  <c r="AK243" i="66"/>
  <c r="AK242" i="66"/>
  <c r="AK241" i="66"/>
  <c r="AK240" i="66"/>
  <c r="AK239" i="66"/>
  <c r="AK238" i="66"/>
  <c r="AK237" i="66"/>
  <c r="AK236" i="66"/>
  <c r="AK235" i="66"/>
  <c r="AK234" i="66"/>
  <c r="AK233" i="66"/>
  <c r="AK232" i="66"/>
  <c r="AK231" i="66"/>
  <c r="AK230" i="66"/>
  <c r="AK229" i="66"/>
  <c r="AK228" i="66"/>
  <c r="AK227" i="66"/>
  <c r="AK226" i="66"/>
  <c r="AK225" i="66"/>
  <c r="AK224" i="66"/>
  <c r="AK223" i="66"/>
  <c r="AK211" i="66"/>
  <c r="AK210" i="66"/>
  <c r="AK209" i="66"/>
  <c r="AK208" i="66"/>
  <c r="AK207" i="66"/>
  <c r="AK206" i="66"/>
  <c r="AK205" i="66"/>
  <c r="AK204" i="66"/>
  <c r="AK203" i="66"/>
  <c r="AK202" i="66"/>
  <c r="AK201" i="66"/>
  <c r="AK200" i="66"/>
  <c r="AK199" i="66"/>
  <c r="AK198" i="66"/>
  <c r="AK197" i="66"/>
  <c r="AK196" i="66"/>
  <c r="AK195" i="66"/>
  <c r="AK194" i="66"/>
  <c r="AK193" i="66"/>
  <c r="AK192" i="66"/>
  <c r="AK191" i="66"/>
  <c r="AK190" i="66"/>
  <c r="AK189" i="66"/>
  <c r="AK188" i="66"/>
  <c r="AK187" i="66"/>
  <c r="AK186" i="66"/>
  <c r="AK185" i="66"/>
  <c r="AK184" i="66"/>
  <c r="AK183" i="66"/>
  <c r="AK182" i="66"/>
  <c r="AK181" i="66"/>
  <c r="AK180" i="66"/>
  <c r="AK224" i="69"/>
  <c r="AK340" i="69"/>
  <c r="AK339" i="69"/>
  <c r="AK338" i="69"/>
  <c r="AK337" i="69"/>
  <c r="AK336" i="69"/>
  <c r="AK335" i="69"/>
  <c r="AK334" i="69"/>
  <c r="AK333" i="69"/>
  <c r="AK332" i="69"/>
  <c r="AK331" i="69"/>
  <c r="AK330" i="69"/>
  <c r="AK329" i="69"/>
  <c r="AK328" i="69"/>
  <c r="AK327" i="69"/>
  <c r="AK326" i="69"/>
  <c r="AK325" i="69"/>
  <c r="AK324" i="69"/>
  <c r="AK323" i="69"/>
  <c r="AK322" i="69"/>
  <c r="AK321" i="69"/>
  <c r="AK320" i="69"/>
  <c r="AK319" i="69"/>
  <c r="AK318" i="69"/>
  <c r="AK317" i="69"/>
  <c r="AK316" i="69"/>
  <c r="AK315" i="69"/>
  <c r="AK314" i="69"/>
  <c r="AK313" i="69"/>
  <c r="AK312" i="69"/>
  <c r="AK311" i="69"/>
  <c r="AK310" i="69"/>
  <c r="AK309" i="69"/>
  <c r="AK297" i="69"/>
  <c r="AK296" i="69"/>
  <c r="AK295" i="69"/>
  <c r="AK294" i="69"/>
  <c r="AK293" i="69"/>
  <c r="AK292" i="69"/>
  <c r="AK291" i="69"/>
  <c r="AK290" i="69"/>
  <c r="AK289" i="69"/>
  <c r="AK288" i="69"/>
  <c r="AK287" i="69"/>
  <c r="AK286" i="69"/>
  <c r="AK285" i="69"/>
  <c r="AK284" i="69"/>
  <c r="AK283" i="69"/>
  <c r="AK282" i="69"/>
  <c r="AK281" i="69"/>
  <c r="AK280" i="69"/>
  <c r="AK279" i="69"/>
  <c r="AK278" i="69"/>
  <c r="AK277" i="69"/>
  <c r="AK276" i="69"/>
  <c r="AK275" i="69"/>
  <c r="AK274" i="69"/>
  <c r="AK273" i="69"/>
  <c r="AK272" i="69"/>
  <c r="AK271" i="69"/>
  <c r="AK270" i="69"/>
  <c r="AK269" i="69"/>
  <c r="AK268" i="69"/>
  <c r="AK267" i="69"/>
  <c r="AK266" i="69"/>
  <c r="AK254" i="69"/>
  <c r="AK253" i="69"/>
  <c r="AK252" i="69"/>
  <c r="AK251" i="69"/>
  <c r="AK250" i="69"/>
  <c r="AK249" i="69"/>
  <c r="AK248" i="69"/>
  <c r="AK247" i="69"/>
  <c r="AK246" i="69"/>
  <c r="AK245" i="69"/>
  <c r="AK244" i="69"/>
  <c r="AK243" i="69"/>
  <c r="AK242" i="69"/>
  <c r="AK241" i="69"/>
  <c r="AK240" i="69"/>
  <c r="AK239" i="69"/>
  <c r="AK238" i="69"/>
  <c r="AK237" i="69"/>
  <c r="AK236" i="69"/>
  <c r="AK235" i="69"/>
  <c r="AK234" i="69"/>
  <c r="AK233" i="69"/>
  <c r="AK232" i="69"/>
  <c r="AK231" i="69"/>
  <c r="AK230" i="69"/>
  <c r="AK229" i="69"/>
  <c r="AK228" i="69"/>
  <c r="AK227" i="69"/>
  <c r="AK226" i="69"/>
  <c r="AK225" i="69"/>
  <c r="AK223" i="69"/>
  <c r="AK211" i="69"/>
  <c r="AK210" i="69"/>
  <c r="AK209" i="69"/>
  <c r="AK208" i="69"/>
  <c r="AK207" i="69"/>
  <c r="AK206" i="69"/>
  <c r="AK205" i="69"/>
  <c r="AK204" i="69"/>
  <c r="AK203" i="69"/>
  <c r="AK202" i="69"/>
  <c r="AK201" i="69"/>
  <c r="AK200" i="69"/>
  <c r="AK199" i="69"/>
  <c r="AK198" i="69"/>
  <c r="AK197" i="69"/>
  <c r="AK196" i="69"/>
  <c r="AK195" i="69"/>
  <c r="AK194" i="69"/>
  <c r="AK193" i="69"/>
  <c r="AK192" i="69"/>
  <c r="AK191" i="69"/>
  <c r="AK190" i="69"/>
  <c r="AK189" i="69"/>
  <c r="AK188" i="69"/>
  <c r="AK187" i="69"/>
  <c r="AK186" i="69"/>
  <c r="AK185" i="69"/>
  <c r="AK184" i="69"/>
  <c r="AK183" i="69"/>
  <c r="AK182" i="69"/>
  <c r="AK181" i="69"/>
  <c r="AK180" i="69"/>
  <c r="AK340" i="51"/>
  <c r="AK339" i="51"/>
  <c r="AK338" i="51"/>
  <c r="AK337" i="51"/>
  <c r="AK336" i="51"/>
  <c r="AK335" i="51"/>
  <c r="AK334" i="51"/>
  <c r="AK333" i="51"/>
  <c r="AK332" i="51"/>
  <c r="AK331" i="51"/>
  <c r="AK330" i="51"/>
  <c r="AK329" i="51"/>
  <c r="AK328" i="51"/>
  <c r="AK327" i="51"/>
  <c r="AK326" i="51"/>
  <c r="AK325" i="51"/>
  <c r="AK324" i="51"/>
  <c r="AK323" i="51"/>
  <c r="AK322" i="51"/>
  <c r="AK321" i="51"/>
  <c r="AK320" i="51"/>
  <c r="AK319" i="51"/>
  <c r="AK318" i="51"/>
  <c r="AK317" i="51"/>
  <c r="AK316" i="51"/>
  <c r="AK315" i="51"/>
  <c r="AK314" i="51"/>
  <c r="AK313" i="51"/>
  <c r="AK312" i="51"/>
  <c r="AK311" i="51"/>
  <c r="AK310" i="51"/>
  <c r="AK309" i="51"/>
  <c r="AK254" i="51"/>
  <c r="AK253" i="51"/>
  <c r="AK252" i="51"/>
  <c r="AK251" i="51"/>
  <c r="AK250" i="51"/>
  <c r="AK249" i="51"/>
  <c r="AK248" i="51"/>
  <c r="AK247" i="51"/>
  <c r="AK246" i="51"/>
  <c r="AK245" i="51"/>
  <c r="AK244" i="51"/>
  <c r="AK243" i="51"/>
  <c r="AK242" i="51"/>
  <c r="AK241" i="51"/>
  <c r="AK240" i="51"/>
  <c r="AK239" i="51"/>
  <c r="AK238" i="51"/>
  <c r="AK237" i="51"/>
  <c r="AK236" i="51"/>
  <c r="AK235" i="51"/>
  <c r="AK234" i="51"/>
  <c r="AK233" i="51"/>
  <c r="AK232" i="51"/>
  <c r="AK231" i="51"/>
  <c r="AK230" i="51"/>
  <c r="AK229" i="51"/>
  <c r="AK228" i="51"/>
  <c r="AK227" i="51"/>
  <c r="AK226" i="51"/>
  <c r="AK225" i="51"/>
  <c r="AK224" i="51"/>
  <c r="AK223" i="51"/>
  <c r="AK211" i="51"/>
  <c r="AK210" i="51"/>
  <c r="AK209" i="51"/>
  <c r="AK208" i="51"/>
  <c r="AK207" i="51"/>
  <c r="AK206" i="51"/>
  <c r="AK205" i="51"/>
  <c r="AK204" i="51"/>
  <c r="AK203" i="51"/>
  <c r="AK202" i="51"/>
  <c r="AK201" i="51"/>
  <c r="AK200" i="51"/>
  <c r="AK199" i="51"/>
  <c r="AK198" i="51"/>
  <c r="AK197" i="51"/>
  <c r="AK196" i="51"/>
  <c r="AK195" i="51"/>
  <c r="AK194" i="51"/>
  <c r="AK193" i="51"/>
  <c r="AK192" i="51"/>
  <c r="AK191" i="51"/>
  <c r="AK190" i="51"/>
  <c r="AK189" i="51"/>
  <c r="AK188" i="51"/>
  <c r="AK187" i="51"/>
  <c r="AK186" i="51"/>
  <c r="AK185" i="51"/>
  <c r="AK184" i="51"/>
  <c r="AK183" i="51"/>
  <c r="AK182" i="51"/>
  <c r="AK181" i="51"/>
  <c r="AK180" i="51"/>
  <c r="AK340" i="48"/>
  <c r="AK339" i="48"/>
  <c r="AK338" i="48"/>
  <c r="AK337" i="48"/>
  <c r="AK336" i="48"/>
  <c r="AK335" i="48"/>
  <c r="AK334" i="48"/>
  <c r="AK333" i="48"/>
  <c r="AK332" i="48"/>
  <c r="AK331" i="48"/>
  <c r="AK330" i="48"/>
  <c r="AK329" i="48"/>
  <c r="AK328" i="48"/>
  <c r="AK327" i="48"/>
  <c r="AK326" i="48"/>
  <c r="AK325" i="48"/>
  <c r="AK324" i="48"/>
  <c r="AK323" i="48"/>
  <c r="AK322" i="48"/>
  <c r="AK321" i="48"/>
  <c r="AK320" i="48"/>
  <c r="AK319" i="48"/>
  <c r="AK318" i="48"/>
  <c r="AK317" i="48"/>
  <c r="AK316" i="48"/>
  <c r="AK315" i="48"/>
  <c r="AK314" i="48"/>
  <c r="AK313" i="48"/>
  <c r="AK312" i="48"/>
  <c r="AK311" i="48"/>
  <c r="AK310" i="48"/>
  <c r="AK309" i="48"/>
  <c r="AK297" i="48"/>
  <c r="AK296" i="48"/>
  <c r="AK295" i="48"/>
  <c r="AK294" i="48"/>
  <c r="AK293" i="48"/>
  <c r="AK292" i="48"/>
  <c r="AK291" i="48"/>
  <c r="AK290" i="48"/>
  <c r="AK289" i="48"/>
  <c r="AK288" i="48"/>
  <c r="AK287" i="48"/>
  <c r="AK286" i="48"/>
  <c r="AK285" i="48"/>
  <c r="AK284" i="48"/>
  <c r="AK283" i="48"/>
  <c r="AK282" i="48"/>
  <c r="AK281" i="48"/>
  <c r="AK280" i="48"/>
  <c r="AK279" i="48"/>
  <c r="AK278" i="48"/>
  <c r="AK277" i="48"/>
  <c r="AK276" i="48"/>
  <c r="AK275" i="48"/>
  <c r="AK274" i="48"/>
  <c r="AK273" i="48"/>
  <c r="AK272" i="48"/>
  <c r="AK271" i="48"/>
  <c r="AK270" i="48"/>
  <c r="AK269" i="48"/>
  <c r="AK268" i="48"/>
  <c r="AK267" i="48"/>
  <c r="AK266" i="48"/>
  <c r="AK211" i="48"/>
  <c r="AK210" i="48"/>
  <c r="AK209" i="48"/>
  <c r="AK208" i="48"/>
  <c r="AK207" i="48"/>
  <c r="AK206" i="48"/>
  <c r="AK205" i="48"/>
  <c r="AK204" i="48"/>
  <c r="AK203" i="48"/>
  <c r="AK202" i="48"/>
  <c r="AK201" i="48"/>
  <c r="AK200" i="48"/>
  <c r="AK199" i="48"/>
  <c r="AK198" i="48"/>
  <c r="AK197" i="48"/>
  <c r="AK196" i="48"/>
  <c r="AK195" i="48"/>
  <c r="AK194" i="48"/>
  <c r="AK193" i="48"/>
  <c r="AK192" i="48"/>
  <c r="AK191" i="48"/>
  <c r="AK190" i="48"/>
  <c r="AK189" i="48"/>
  <c r="AK188" i="48"/>
  <c r="AK187" i="48"/>
  <c r="AK186" i="48"/>
  <c r="AK185" i="48"/>
  <c r="AK184" i="48"/>
  <c r="AK183" i="48"/>
  <c r="AK182" i="48"/>
  <c r="AK181" i="48"/>
  <c r="AK180" i="48"/>
  <c r="AK224" i="48"/>
  <c r="AK254" i="48"/>
  <c r="AK253" i="48"/>
  <c r="AK252" i="48"/>
  <c r="AK251" i="48"/>
  <c r="AK250" i="48"/>
  <c r="AK249" i="48"/>
  <c r="AK248" i="48"/>
  <c r="AK247" i="48"/>
  <c r="AK246" i="48"/>
  <c r="AK245" i="48"/>
  <c r="AK244" i="48"/>
  <c r="AK243" i="48"/>
  <c r="AK242" i="48"/>
  <c r="AK241" i="48"/>
  <c r="AK240" i="48"/>
  <c r="AK239" i="48"/>
  <c r="AK238" i="48"/>
  <c r="AK237" i="48"/>
  <c r="AK236" i="48"/>
  <c r="AK235" i="48"/>
  <c r="AK234" i="48"/>
  <c r="AK233" i="48"/>
  <c r="AK232" i="48"/>
  <c r="AK231" i="48"/>
  <c r="AK230" i="48"/>
  <c r="AK229" i="48"/>
  <c r="AK228" i="48"/>
  <c r="AK227" i="48"/>
  <c r="AK226" i="48"/>
  <c r="AK225" i="48"/>
  <c r="AK223" i="48"/>
  <c r="AI223" i="69"/>
  <c r="AI224" i="69"/>
  <c r="AI225" i="69"/>
  <c r="AI226" i="69"/>
  <c r="AI227" i="69"/>
  <c r="AI228" i="69"/>
  <c r="AI229" i="69"/>
  <c r="AI230" i="69"/>
  <c r="AI231" i="69"/>
  <c r="AI232" i="69"/>
  <c r="AI233" i="69"/>
  <c r="AI234" i="69"/>
  <c r="AI235" i="69"/>
  <c r="AI236" i="69"/>
  <c r="AI237" i="69"/>
  <c r="AI238" i="69"/>
  <c r="AI239" i="69"/>
  <c r="AI240" i="69"/>
  <c r="AI241" i="69"/>
  <c r="AI242" i="69"/>
  <c r="AI243" i="69"/>
  <c r="AI244" i="69"/>
  <c r="AI245" i="69"/>
  <c r="AI246" i="69"/>
  <c r="AI247" i="69"/>
  <c r="AI248" i="69"/>
  <c r="AI249" i="69"/>
  <c r="AI250" i="69"/>
  <c r="AI251" i="69"/>
  <c r="AI252" i="69"/>
  <c r="AI253" i="69"/>
  <c r="AI254" i="69"/>
  <c r="AI266" i="69"/>
  <c r="AI267" i="69"/>
  <c r="AI268" i="69"/>
  <c r="AI269" i="69"/>
  <c r="AI270" i="69"/>
  <c r="AI271" i="69"/>
  <c r="AI272" i="69"/>
  <c r="AI273" i="69"/>
  <c r="AI274" i="69"/>
  <c r="AI275" i="69"/>
  <c r="AI276" i="69"/>
  <c r="AI277" i="69"/>
  <c r="AI278" i="69"/>
  <c r="AI279" i="69"/>
  <c r="AI280" i="69"/>
  <c r="AI281" i="69"/>
  <c r="AI282" i="69"/>
  <c r="AI283" i="69"/>
  <c r="AI284" i="69"/>
  <c r="AI285" i="69"/>
  <c r="AI286" i="69"/>
  <c r="AI287" i="69"/>
  <c r="AI288" i="69"/>
  <c r="AI289" i="69"/>
  <c r="AI290" i="69"/>
  <c r="AI291" i="69"/>
  <c r="AI292" i="69"/>
  <c r="AI293" i="69"/>
  <c r="AI294" i="69"/>
  <c r="AI295" i="69"/>
  <c r="AI296" i="69"/>
  <c r="AI297" i="69"/>
  <c r="AI309" i="69"/>
  <c r="AI310" i="69"/>
  <c r="AI311" i="69"/>
  <c r="AI312" i="69"/>
  <c r="AI313" i="69"/>
  <c r="AI314" i="69"/>
  <c r="AI315" i="69"/>
  <c r="AI316" i="69"/>
  <c r="AI317" i="69"/>
  <c r="AI318" i="69"/>
  <c r="AI319" i="69"/>
  <c r="AI320" i="69"/>
  <c r="AI321" i="69"/>
  <c r="AI322" i="69"/>
  <c r="AI323" i="69"/>
  <c r="AI324" i="69"/>
  <c r="AI325" i="69"/>
  <c r="AI326" i="69"/>
  <c r="AI327" i="69"/>
  <c r="AI328" i="69"/>
  <c r="AI329" i="69"/>
  <c r="AI330" i="69"/>
  <c r="AI331" i="69"/>
  <c r="AI332" i="69"/>
  <c r="AI333" i="69"/>
  <c r="AI334" i="69"/>
  <c r="AI335" i="69"/>
  <c r="AI336" i="69"/>
  <c r="AI337" i="69"/>
  <c r="AI338" i="69"/>
  <c r="AI339" i="69"/>
  <c r="AI340" i="69"/>
  <c r="AI180" i="69"/>
  <c r="AI181" i="69"/>
  <c r="AI182" i="69"/>
  <c r="AI183" i="69"/>
  <c r="AI184" i="69"/>
  <c r="AI185" i="69"/>
  <c r="AI186" i="69"/>
  <c r="AI187" i="69"/>
  <c r="AI188" i="69"/>
  <c r="AI189" i="69"/>
  <c r="AI190" i="69"/>
  <c r="AI191" i="69"/>
  <c r="AI192" i="69"/>
  <c r="AI193" i="69"/>
  <c r="AI194" i="69"/>
  <c r="AI195" i="69"/>
  <c r="AI196" i="69"/>
  <c r="AI197" i="69"/>
  <c r="AI198" i="69"/>
  <c r="AI199" i="69"/>
  <c r="AI200" i="69"/>
  <c r="AI201" i="69"/>
  <c r="AI202" i="69"/>
  <c r="AI203" i="69"/>
  <c r="AI204" i="69"/>
  <c r="AI205" i="69"/>
  <c r="AI206" i="69"/>
  <c r="AI207" i="69"/>
  <c r="AI208" i="69"/>
  <c r="AI209" i="69"/>
  <c r="AI210" i="69"/>
  <c r="AI211" i="69"/>
  <c r="AH180" i="69"/>
  <c r="AJ180" i="69"/>
  <c r="AH181" i="69"/>
  <c r="AJ181" i="69"/>
  <c r="AH182" i="69"/>
  <c r="AJ182" i="69"/>
  <c r="AH183" i="69"/>
  <c r="AJ183" i="69"/>
  <c r="AH184" i="69"/>
  <c r="AJ184" i="69"/>
  <c r="AH185" i="69"/>
  <c r="AJ185" i="69"/>
  <c r="AH186" i="69"/>
  <c r="AJ186" i="69"/>
  <c r="AH187" i="69"/>
  <c r="AJ187" i="69"/>
  <c r="AH188" i="69"/>
  <c r="AJ188" i="69"/>
  <c r="AH189" i="69"/>
  <c r="AJ189" i="69"/>
  <c r="AH190" i="69"/>
  <c r="AJ190" i="69"/>
  <c r="AH191" i="69"/>
  <c r="AJ191" i="69"/>
  <c r="AH192" i="69"/>
  <c r="AJ192" i="69"/>
  <c r="AH193" i="69"/>
  <c r="AJ193" i="69"/>
  <c r="AH194" i="69"/>
  <c r="AJ194" i="69"/>
  <c r="AH195" i="69"/>
  <c r="AJ195" i="69"/>
  <c r="AH196" i="69"/>
  <c r="AJ196" i="69"/>
  <c r="AH197" i="69"/>
  <c r="AJ197" i="69"/>
  <c r="AH198" i="69"/>
  <c r="AJ198" i="69"/>
  <c r="AH199" i="69"/>
  <c r="AJ199" i="69"/>
  <c r="AH200" i="69"/>
  <c r="AJ200" i="69"/>
  <c r="AH201" i="69"/>
  <c r="AJ201" i="69"/>
  <c r="AH202" i="69"/>
  <c r="AJ202" i="69"/>
  <c r="AH203" i="69"/>
  <c r="AJ203" i="69"/>
  <c r="AH204" i="69"/>
  <c r="AJ204" i="69"/>
  <c r="AH205" i="69"/>
  <c r="AJ205" i="69"/>
  <c r="AH206" i="69"/>
  <c r="AJ206" i="69"/>
  <c r="AH207" i="69"/>
  <c r="AJ207" i="69"/>
  <c r="AH208" i="69"/>
  <c r="AJ208" i="69"/>
  <c r="AH209" i="69"/>
  <c r="AJ209" i="69"/>
  <c r="AH210" i="69"/>
  <c r="AJ210" i="69"/>
  <c r="AH211" i="69"/>
  <c r="AJ211" i="69"/>
  <c r="B212" i="69"/>
  <c r="C212" i="69"/>
  <c r="D212" i="69"/>
  <c r="E212" i="69"/>
  <c r="F212" i="69"/>
  <c r="G212" i="69"/>
  <c r="H212" i="69"/>
  <c r="I212" i="69"/>
  <c r="J212" i="69"/>
  <c r="K212" i="69"/>
  <c r="L212" i="69"/>
  <c r="M212" i="69"/>
  <c r="N212" i="69"/>
  <c r="O212" i="69"/>
  <c r="P212" i="69"/>
  <c r="Q212" i="69"/>
  <c r="R212" i="69"/>
  <c r="S212" i="69"/>
  <c r="T212" i="69"/>
  <c r="U212" i="69"/>
  <c r="V212" i="69"/>
  <c r="W212" i="69"/>
  <c r="X212" i="69"/>
  <c r="Y212" i="69"/>
  <c r="Z212" i="69"/>
  <c r="AA212" i="69"/>
  <c r="AB212" i="69"/>
  <c r="AC212" i="69"/>
  <c r="AD212" i="69"/>
  <c r="AE212" i="69"/>
  <c r="AF212" i="69"/>
  <c r="AG212" i="69"/>
  <c r="B213" i="69"/>
  <c r="C213" i="69"/>
  <c r="D213" i="69"/>
  <c r="E213" i="69"/>
  <c r="F213" i="69"/>
  <c r="G213" i="69"/>
  <c r="H213" i="69"/>
  <c r="I213" i="69"/>
  <c r="J213" i="69"/>
  <c r="K213" i="69"/>
  <c r="L213" i="69"/>
  <c r="M213" i="69"/>
  <c r="N213" i="69"/>
  <c r="O213" i="69"/>
  <c r="P213" i="69"/>
  <c r="Q213" i="69"/>
  <c r="R213" i="69"/>
  <c r="S213" i="69"/>
  <c r="T213" i="69"/>
  <c r="U213" i="69"/>
  <c r="V213" i="69"/>
  <c r="W213" i="69"/>
  <c r="X213" i="69"/>
  <c r="Y213" i="69"/>
  <c r="Z213" i="69"/>
  <c r="AA213" i="69"/>
  <c r="AB213" i="69"/>
  <c r="AC213" i="69"/>
  <c r="AD213" i="69"/>
  <c r="AE213" i="69"/>
  <c r="AF213" i="69"/>
  <c r="AG213" i="69"/>
  <c r="B214" i="69"/>
  <c r="C214" i="69"/>
  <c r="D214" i="69"/>
  <c r="E214" i="69"/>
  <c r="F214" i="69"/>
  <c r="G214" i="69"/>
  <c r="H214" i="69"/>
  <c r="I214" i="69"/>
  <c r="J214" i="69"/>
  <c r="K214" i="69"/>
  <c r="L214" i="69"/>
  <c r="M214" i="69"/>
  <c r="N214" i="69"/>
  <c r="O214" i="69"/>
  <c r="P214" i="69"/>
  <c r="Q214" i="69"/>
  <c r="R214" i="69"/>
  <c r="S214" i="69"/>
  <c r="T214" i="69"/>
  <c r="U214" i="69"/>
  <c r="V214" i="69"/>
  <c r="W214" i="69"/>
  <c r="X214" i="69"/>
  <c r="Y214" i="69"/>
  <c r="Z214" i="69"/>
  <c r="AA214" i="69"/>
  <c r="AB214" i="69"/>
  <c r="AC214" i="69"/>
  <c r="AD214" i="69"/>
  <c r="AE214" i="69"/>
  <c r="AF214" i="69"/>
  <c r="AG214" i="69"/>
  <c r="B216" i="69"/>
  <c r="C216" i="69"/>
  <c r="D216" i="69"/>
  <c r="E216" i="69"/>
  <c r="F216" i="69"/>
  <c r="G216" i="69"/>
  <c r="H216" i="69"/>
  <c r="I216" i="69"/>
  <c r="J216" i="69"/>
  <c r="K216" i="69"/>
  <c r="L216" i="69"/>
  <c r="M216" i="69"/>
  <c r="N216" i="69"/>
  <c r="O216" i="69"/>
  <c r="P216" i="69"/>
  <c r="Q216" i="69"/>
  <c r="R216" i="69"/>
  <c r="S216" i="69"/>
  <c r="T216" i="69"/>
  <c r="U216" i="69"/>
  <c r="V216" i="69"/>
  <c r="W216" i="69"/>
  <c r="X216" i="69"/>
  <c r="Y216" i="69"/>
  <c r="Z216" i="69"/>
  <c r="AA216" i="69"/>
  <c r="AB216" i="69"/>
  <c r="AC216" i="69"/>
  <c r="AD216" i="69"/>
  <c r="AE216" i="69"/>
  <c r="AF216" i="69"/>
  <c r="AG216" i="69"/>
  <c r="B217" i="69"/>
  <c r="C217" i="69"/>
  <c r="D217" i="69"/>
  <c r="E217" i="69"/>
  <c r="F217" i="69"/>
  <c r="G217" i="69"/>
  <c r="H217" i="69"/>
  <c r="I217" i="69"/>
  <c r="J217" i="69"/>
  <c r="K217" i="69"/>
  <c r="L217" i="69"/>
  <c r="M217" i="69"/>
  <c r="N217" i="69"/>
  <c r="O217" i="69"/>
  <c r="P217" i="69"/>
  <c r="Q217" i="69"/>
  <c r="R217" i="69"/>
  <c r="S217" i="69"/>
  <c r="T217" i="69"/>
  <c r="U217" i="69"/>
  <c r="V217" i="69"/>
  <c r="W217" i="69"/>
  <c r="X217" i="69"/>
  <c r="Y217" i="69"/>
  <c r="Z217" i="69"/>
  <c r="AA217" i="69"/>
  <c r="AB217" i="69"/>
  <c r="AC217" i="69"/>
  <c r="AD217" i="69"/>
  <c r="AE217" i="69"/>
  <c r="AF217" i="69"/>
  <c r="AG217" i="69"/>
  <c r="B218" i="69"/>
  <c r="C218" i="69"/>
  <c r="D218" i="69"/>
  <c r="E218" i="69"/>
  <c r="F218" i="69"/>
  <c r="G218" i="69"/>
  <c r="H218" i="69"/>
  <c r="I218" i="69"/>
  <c r="J218" i="69"/>
  <c r="K218" i="69"/>
  <c r="L218" i="69"/>
  <c r="M218" i="69"/>
  <c r="N218" i="69"/>
  <c r="O218" i="69"/>
  <c r="P218" i="69"/>
  <c r="Q218" i="69"/>
  <c r="R218" i="69"/>
  <c r="S218" i="69"/>
  <c r="T218" i="69"/>
  <c r="U218" i="69"/>
  <c r="V218" i="69"/>
  <c r="W218" i="69"/>
  <c r="X218" i="69"/>
  <c r="Y218" i="69"/>
  <c r="Z218" i="69"/>
  <c r="AA218" i="69"/>
  <c r="AB218" i="69"/>
  <c r="AC218" i="69"/>
  <c r="AD218" i="69"/>
  <c r="AE218" i="69"/>
  <c r="AF218" i="69"/>
  <c r="AG218" i="69"/>
  <c r="B219" i="69"/>
  <c r="C219" i="69"/>
  <c r="D219" i="69"/>
  <c r="E219" i="69"/>
  <c r="F219" i="69"/>
  <c r="G219" i="69"/>
  <c r="H219" i="69"/>
  <c r="I219" i="69"/>
  <c r="J219" i="69"/>
  <c r="K219" i="69"/>
  <c r="L219" i="69"/>
  <c r="M219" i="69"/>
  <c r="N219" i="69"/>
  <c r="O219" i="69"/>
  <c r="P219" i="69"/>
  <c r="Q219" i="69"/>
  <c r="R219" i="69"/>
  <c r="S219" i="69"/>
  <c r="T219" i="69"/>
  <c r="U219" i="69"/>
  <c r="V219" i="69"/>
  <c r="W219" i="69"/>
  <c r="X219" i="69"/>
  <c r="Y219" i="69"/>
  <c r="Z219" i="69"/>
  <c r="AA219" i="69"/>
  <c r="AB219" i="69"/>
  <c r="AC219" i="69"/>
  <c r="AD219" i="69"/>
  <c r="AE219" i="69"/>
  <c r="AF219" i="69"/>
  <c r="AG219" i="69"/>
  <c r="AH223" i="69"/>
  <c r="AJ223" i="69"/>
  <c r="AH224" i="69"/>
  <c r="AJ224" i="69"/>
  <c r="AH225" i="69"/>
  <c r="AJ225" i="69"/>
  <c r="AH226" i="69"/>
  <c r="AJ226" i="69"/>
  <c r="AH227" i="69"/>
  <c r="AJ227" i="69"/>
  <c r="AH228" i="69"/>
  <c r="AJ228" i="69"/>
  <c r="AH229" i="69"/>
  <c r="AJ229" i="69"/>
  <c r="AH230" i="69"/>
  <c r="AJ230" i="69"/>
  <c r="AH231" i="69"/>
  <c r="AJ231" i="69"/>
  <c r="AH232" i="69"/>
  <c r="AJ232" i="69"/>
  <c r="AH233" i="69"/>
  <c r="AJ233" i="69"/>
  <c r="AH234" i="69"/>
  <c r="AJ234" i="69"/>
  <c r="AH235" i="69"/>
  <c r="AJ235" i="69"/>
  <c r="AH236" i="69"/>
  <c r="AJ236" i="69"/>
  <c r="AH237" i="69"/>
  <c r="AJ237" i="69"/>
  <c r="AH238" i="69"/>
  <c r="AJ238" i="69"/>
  <c r="AH239" i="69"/>
  <c r="AJ239" i="69"/>
  <c r="AH240" i="69"/>
  <c r="AJ240" i="69"/>
  <c r="AH241" i="69"/>
  <c r="AJ241" i="69"/>
  <c r="AH242" i="69"/>
  <c r="AJ242" i="69"/>
  <c r="AH243" i="69"/>
  <c r="AJ243" i="69"/>
  <c r="AH244" i="69"/>
  <c r="AJ244" i="69"/>
  <c r="AH245" i="69"/>
  <c r="AJ245" i="69"/>
  <c r="AH246" i="69"/>
  <c r="AJ246" i="69"/>
  <c r="AH247" i="69"/>
  <c r="AJ247" i="69"/>
  <c r="AH248" i="69"/>
  <c r="AJ248" i="69"/>
  <c r="AH249" i="69"/>
  <c r="AJ249" i="69"/>
  <c r="AH250" i="69"/>
  <c r="AJ250" i="69"/>
  <c r="AH251" i="69"/>
  <c r="AJ251" i="69"/>
  <c r="AH252" i="69"/>
  <c r="AJ252" i="69"/>
  <c r="AH253" i="69"/>
  <c r="AJ253" i="69"/>
  <c r="AH254" i="69"/>
  <c r="AJ254" i="69"/>
  <c r="B255" i="69"/>
  <c r="C255" i="69"/>
  <c r="D255" i="69"/>
  <c r="E255" i="69"/>
  <c r="F255" i="69"/>
  <c r="G255" i="69"/>
  <c r="H255" i="69"/>
  <c r="I255" i="69"/>
  <c r="J255" i="69"/>
  <c r="K255" i="69"/>
  <c r="L255" i="69"/>
  <c r="M255" i="69"/>
  <c r="N255" i="69"/>
  <c r="O255" i="69"/>
  <c r="P255" i="69"/>
  <c r="Q255" i="69"/>
  <c r="R255" i="69"/>
  <c r="S255" i="69"/>
  <c r="T255" i="69"/>
  <c r="U255" i="69"/>
  <c r="V255" i="69"/>
  <c r="W255" i="69"/>
  <c r="X255" i="69"/>
  <c r="Y255" i="69"/>
  <c r="Z255" i="69"/>
  <c r="AA255" i="69"/>
  <c r="AB255" i="69"/>
  <c r="AC255" i="69"/>
  <c r="AD255" i="69"/>
  <c r="AE255" i="69"/>
  <c r="AF255" i="69"/>
  <c r="AG255" i="69"/>
  <c r="B256" i="69"/>
  <c r="C256" i="69"/>
  <c r="D256" i="69"/>
  <c r="E256" i="69"/>
  <c r="F256" i="69"/>
  <c r="G256" i="69"/>
  <c r="H256" i="69"/>
  <c r="I256" i="69"/>
  <c r="J256" i="69"/>
  <c r="K256" i="69"/>
  <c r="L256" i="69"/>
  <c r="M256" i="69"/>
  <c r="N256" i="69"/>
  <c r="O256" i="69"/>
  <c r="P256" i="69"/>
  <c r="Q256" i="69"/>
  <c r="R256" i="69"/>
  <c r="S256" i="69"/>
  <c r="T256" i="69"/>
  <c r="U256" i="69"/>
  <c r="V256" i="69"/>
  <c r="W256" i="69"/>
  <c r="X256" i="69"/>
  <c r="Y256" i="69"/>
  <c r="Z256" i="69"/>
  <c r="AA256" i="69"/>
  <c r="AB256" i="69"/>
  <c r="AC256" i="69"/>
  <c r="AD256" i="69"/>
  <c r="AE256" i="69"/>
  <c r="AF256" i="69"/>
  <c r="AG256" i="69"/>
  <c r="B257" i="69"/>
  <c r="C257" i="69"/>
  <c r="D257" i="69"/>
  <c r="E257" i="69"/>
  <c r="F257" i="69"/>
  <c r="G257" i="69"/>
  <c r="H257" i="69"/>
  <c r="I257" i="69"/>
  <c r="J257" i="69"/>
  <c r="K257" i="69"/>
  <c r="L257" i="69"/>
  <c r="M257" i="69"/>
  <c r="N257" i="69"/>
  <c r="O257" i="69"/>
  <c r="P257" i="69"/>
  <c r="Q257" i="69"/>
  <c r="R257" i="69"/>
  <c r="S257" i="69"/>
  <c r="T257" i="69"/>
  <c r="U257" i="69"/>
  <c r="V257" i="69"/>
  <c r="W257" i="69"/>
  <c r="X257" i="69"/>
  <c r="Y257" i="69"/>
  <c r="Z257" i="69"/>
  <c r="AA257" i="69"/>
  <c r="AB257" i="69"/>
  <c r="AC257" i="69"/>
  <c r="AD257" i="69"/>
  <c r="AE257" i="69"/>
  <c r="AF257" i="69"/>
  <c r="AG257" i="69"/>
  <c r="B259" i="69"/>
  <c r="C259" i="69"/>
  <c r="D259" i="69"/>
  <c r="E259" i="69"/>
  <c r="F259" i="69"/>
  <c r="G259" i="69"/>
  <c r="H259" i="69"/>
  <c r="I259" i="69"/>
  <c r="J259" i="69"/>
  <c r="K259" i="69"/>
  <c r="L259" i="69"/>
  <c r="M259" i="69"/>
  <c r="N259" i="69"/>
  <c r="O259" i="69"/>
  <c r="P259" i="69"/>
  <c r="Q259" i="69"/>
  <c r="R259" i="69"/>
  <c r="S259" i="69"/>
  <c r="T259" i="69"/>
  <c r="U259" i="69"/>
  <c r="V259" i="69"/>
  <c r="W259" i="69"/>
  <c r="X259" i="69"/>
  <c r="Y259" i="69"/>
  <c r="Z259" i="69"/>
  <c r="AA259" i="69"/>
  <c r="AB259" i="69"/>
  <c r="AC259" i="69"/>
  <c r="AD259" i="69"/>
  <c r="AE259" i="69"/>
  <c r="AF259" i="69"/>
  <c r="AG259" i="69"/>
  <c r="B260" i="69"/>
  <c r="C260" i="69"/>
  <c r="D260" i="69"/>
  <c r="E260" i="69"/>
  <c r="F260" i="69"/>
  <c r="G260" i="69"/>
  <c r="H260" i="69"/>
  <c r="I260" i="69"/>
  <c r="J260" i="69"/>
  <c r="K260" i="69"/>
  <c r="L260" i="69"/>
  <c r="M260" i="69"/>
  <c r="N260" i="69"/>
  <c r="O260" i="69"/>
  <c r="P260" i="69"/>
  <c r="Q260" i="69"/>
  <c r="R260" i="69"/>
  <c r="S260" i="69"/>
  <c r="T260" i="69"/>
  <c r="U260" i="69"/>
  <c r="V260" i="69"/>
  <c r="W260" i="69"/>
  <c r="X260" i="69"/>
  <c r="Y260" i="69"/>
  <c r="Z260" i="69"/>
  <c r="AA260" i="69"/>
  <c r="AB260" i="69"/>
  <c r="AC260" i="69"/>
  <c r="AD260" i="69"/>
  <c r="AE260" i="69"/>
  <c r="AF260" i="69"/>
  <c r="AG260" i="69"/>
  <c r="B261" i="69"/>
  <c r="C261" i="69"/>
  <c r="D261" i="69"/>
  <c r="E261" i="69"/>
  <c r="F261" i="69"/>
  <c r="G261" i="69"/>
  <c r="H261" i="69"/>
  <c r="I261" i="69"/>
  <c r="J261" i="69"/>
  <c r="K261" i="69"/>
  <c r="L261" i="69"/>
  <c r="M261" i="69"/>
  <c r="N261" i="69"/>
  <c r="O261" i="69"/>
  <c r="P261" i="69"/>
  <c r="Q261" i="69"/>
  <c r="R261" i="69"/>
  <c r="S261" i="69"/>
  <c r="T261" i="69"/>
  <c r="U261" i="69"/>
  <c r="V261" i="69"/>
  <c r="W261" i="69"/>
  <c r="X261" i="69"/>
  <c r="Y261" i="69"/>
  <c r="Z261" i="69"/>
  <c r="AA261" i="69"/>
  <c r="AB261" i="69"/>
  <c r="AC261" i="69"/>
  <c r="AD261" i="69"/>
  <c r="AE261" i="69"/>
  <c r="AF261" i="69"/>
  <c r="AG261" i="69"/>
  <c r="B262" i="69"/>
  <c r="C262" i="69"/>
  <c r="D262" i="69"/>
  <c r="E262" i="69"/>
  <c r="F262" i="69"/>
  <c r="G262" i="69"/>
  <c r="H262" i="69"/>
  <c r="I262" i="69"/>
  <c r="J262" i="69"/>
  <c r="K262" i="69"/>
  <c r="L262" i="69"/>
  <c r="M262" i="69"/>
  <c r="N262" i="69"/>
  <c r="O262" i="69"/>
  <c r="P262" i="69"/>
  <c r="Q262" i="69"/>
  <c r="R262" i="69"/>
  <c r="S262" i="69"/>
  <c r="T262" i="69"/>
  <c r="U262" i="69"/>
  <c r="V262" i="69"/>
  <c r="W262" i="69"/>
  <c r="X262" i="69"/>
  <c r="Y262" i="69"/>
  <c r="Z262" i="69"/>
  <c r="AA262" i="69"/>
  <c r="AB262" i="69"/>
  <c r="AC262" i="69"/>
  <c r="AD262" i="69"/>
  <c r="AE262" i="69"/>
  <c r="AF262" i="69"/>
  <c r="AG262" i="69"/>
  <c r="AH266" i="69"/>
  <c r="AJ266" i="69"/>
  <c r="AH267" i="69"/>
  <c r="AJ267" i="69"/>
  <c r="AH268" i="69"/>
  <c r="AJ268" i="69"/>
  <c r="AH269" i="69"/>
  <c r="AJ269" i="69"/>
  <c r="AH270" i="69"/>
  <c r="AJ270" i="69"/>
  <c r="AH271" i="69"/>
  <c r="AJ271" i="69"/>
  <c r="AH272" i="69"/>
  <c r="AJ272" i="69"/>
  <c r="AH273" i="69"/>
  <c r="AJ273" i="69"/>
  <c r="AH274" i="69"/>
  <c r="AJ274" i="69"/>
  <c r="AH275" i="69"/>
  <c r="AJ275" i="69"/>
  <c r="AH276" i="69"/>
  <c r="AJ276" i="69"/>
  <c r="AH277" i="69"/>
  <c r="AJ277" i="69"/>
  <c r="AH278" i="69"/>
  <c r="AJ278" i="69"/>
  <c r="AH279" i="69"/>
  <c r="AJ279" i="69"/>
  <c r="AH280" i="69"/>
  <c r="AJ280" i="69"/>
  <c r="AH281" i="69"/>
  <c r="AJ281" i="69"/>
  <c r="AH282" i="69"/>
  <c r="AJ282" i="69"/>
  <c r="AH283" i="69"/>
  <c r="AJ283" i="69"/>
  <c r="AH284" i="69"/>
  <c r="AJ284" i="69"/>
  <c r="AH285" i="69"/>
  <c r="AJ285" i="69"/>
  <c r="AH286" i="69"/>
  <c r="AJ286" i="69"/>
  <c r="AH287" i="69"/>
  <c r="AJ287" i="69"/>
  <c r="AH288" i="69"/>
  <c r="AJ288" i="69"/>
  <c r="AH289" i="69"/>
  <c r="AJ289" i="69"/>
  <c r="AH290" i="69"/>
  <c r="AJ290" i="69"/>
  <c r="AH291" i="69"/>
  <c r="AJ291" i="69"/>
  <c r="AH292" i="69"/>
  <c r="AJ292" i="69"/>
  <c r="AH293" i="69"/>
  <c r="AJ293" i="69"/>
  <c r="AH294" i="69"/>
  <c r="AJ294" i="69"/>
  <c r="AH295" i="69"/>
  <c r="AJ295" i="69"/>
  <c r="AH296" i="69"/>
  <c r="AJ296" i="69"/>
  <c r="AH297" i="69"/>
  <c r="AJ297" i="69"/>
  <c r="B298" i="69"/>
  <c r="C298" i="69"/>
  <c r="D298" i="69"/>
  <c r="E298" i="69"/>
  <c r="F298" i="69"/>
  <c r="G298" i="69"/>
  <c r="H298" i="69"/>
  <c r="I298" i="69"/>
  <c r="J298" i="69"/>
  <c r="K298" i="69"/>
  <c r="L298" i="69"/>
  <c r="M298" i="69"/>
  <c r="N298" i="69"/>
  <c r="O298" i="69"/>
  <c r="P298" i="69"/>
  <c r="Q298" i="69"/>
  <c r="R298" i="69"/>
  <c r="S298" i="69"/>
  <c r="T298" i="69"/>
  <c r="U298" i="69"/>
  <c r="V298" i="69"/>
  <c r="W298" i="69"/>
  <c r="X298" i="69"/>
  <c r="Y298" i="69"/>
  <c r="Z298" i="69"/>
  <c r="AA298" i="69"/>
  <c r="AB298" i="69"/>
  <c r="AC298" i="69"/>
  <c r="AD298" i="69"/>
  <c r="AE298" i="69"/>
  <c r="AF298" i="69"/>
  <c r="AG298" i="69"/>
  <c r="B299" i="69"/>
  <c r="C299" i="69"/>
  <c r="D299" i="69"/>
  <c r="E299" i="69"/>
  <c r="F299" i="69"/>
  <c r="G299" i="69"/>
  <c r="H299" i="69"/>
  <c r="I299" i="69"/>
  <c r="J299" i="69"/>
  <c r="K299" i="69"/>
  <c r="L299" i="69"/>
  <c r="M299" i="69"/>
  <c r="N299" i="69"/>
  <c r="O299" i="69"/>
  <c r="P299" i="69"/>
  <c r="Q299" i="69"/>
  <c r="R299" i="69"/>
  <c r="S299" i="69"/>
  <c r="T299" i="69"/>
  <c r="U299" i="69"/>
  <c r="V299" i="69"/>
  <c r="W299" i="69"/>
  <c r="X299" i="69"/>
  <c r="Y299" i="69"/>
  <c r="Z299" i="69"/>
  <c r="AA299" i="69"/>
  <c r="AB299" i="69"/>
  <c r="AC299" i="69"/>
  <c r="AD299" i="69"/>
  <c r="AE299" i="69"/>
  <c r="AF299" i="69"/>
  <c r="AG299" i="69"/>
  <c r="B300" i="69"/>
  <c r="C300" i="69"/>
  <c r="D300" i="69"/>
  <c r="E300" i="69"/>
  <c r="F300" i="69"/>
  <c r="G300" i="69"/>
  <c r="H300" i="69"/>
  <c r="I300" i="69"/>
  <c r="J300" i="69"/>
  <c r="K300" i="69"/>
  <c r="L300" i="69"/>
  <c r="M300" i="69"/>
  <c r="N300" i="69"/>
  <c r="O300" i="69"/>
  <c r="P300" i="69"/>
  <c r="Q300" i="69"/>
  <c r="R300" i="69"/>
  <c r="S300" i="69"/>
  <c r="T300" i="69"/>
  <c r="U300" i="69"/>
  <c r="V300" i="69"/>
  <c r="W300" i="69"/>
  <c r="X300" i="69"/>
  <c r="Y300" i="69"/>
  <c r="Z300" i="69"/>
  <c r="AA300" i="69"/>
  <c r="AB300" i="69"/>
  <c r="AC300" i="69"/>
  <c r="AD300" i="69"/>
  <c r="AE300" i="69"/>
  <c r="AF300" i="69"/>
  <c r="AG300" i="69"/>
  <c r="B302" i="69"/>
  <c r="C302" i="69"/>
  <c r="D302" i="69"/>
  <c r="E302" i="69"/>
  <c r="F302" i="69"/>
  <c r="G302" i="69"/>
  <c r="H302" i="69"/>
  <c r="I302" i="69"/>
  <c r="J302" i="69"/>
  <c r="K302" i="69"/>
  <c r="L302" i="69"/>
  <c r="M302" i="69"/>
  <c r="N302" i="69"/>
  <c r="O302" i="69"/>
  <c r="P302" i="69"/>
  <c r="Q302" i="69"/>
  <c r="R302" i="69"/>
  <c r="S302" i="69"/>
  <c r="T302" i="69"/>
  <c r="U302" i="69"/>
  <c r="V302" i="69"/>
  <c r="W302" i="69"/>
  <c r="X302" i="69"/>
  <c r="Y302" i="69"/>
  <c r="Z302" i="69"/>
  <c r="AA302" i="69"/>
  <c r="AB302" i="69"/>
  <c r="AC302" i="69"/>
  <c r="AD302" i="69"/>
  <c r="AE302" i="69"/>
  <c r="AF302" i="69"/>
  <c r="AG302" i="69"/>
  <c r="B303" i="69"/>
  <c r="C303" i="69"/>
  <c r="D303" i="69"/>
  <c r="E303" i="69"/>
  <c r="F303" i="69"/>
  <c r="G303" i="69"/>
  <c r="H303" i="69"/>
  <c r="I303" i="69"/>
  <c r="J303" i="69"/>
  <c r="K303" i="69"/>
  <c r="L303" i="69"/>
  <c r="M303" i="69"/>
  <c r="N303" i="69"/>
  <c r="O303" i="69"/>
  <c r="P303" i="69"/>
  <c r="Q303" i="69"/>
  <c r="R303" i="69"/>
  <c r="S303" i="69"/>
  <c r="T303" i="69"/>
  <c r="U303" i="69"/>
  <c r="V303" i="69"/>
  <c r="W303" i="69"/>
  <c r="X303" i="69"/>
  <c r="Y303" i="69"/>
  <c r="Z303" i="69"/>
  <c r="AA303" i="69"/>
  <c r="AB303" i="69"/>
  <c r="AC303" i="69"/>
  <c r="AD303" i="69"/>
  <c r="AE303" i="69"/>
  <c r="AF303" i="69"/>
  <c r="AG303" i="69"/>
  <c r="B304" i="69"/>
  <c r="C304" i="69"/>
  <c r="D304" i="69"/>
  <c r="E304" i="69"/>
  <c r="F304" i="69"/>
  <c r="G304" i="69"/>
  <c r="H304" i="69"/>
  <c r="I304" i="69"/>
  <c r="J304" i="69"/>
  <c r="K304" i="69"/>
  <c r="L304" i="69"/>
  <c r="M304" i="69"/>
  <c r="N304" i="69"/>
  <c r="O304" i="69"/>
  <c r="P304" i="69"/>
  <c r="Q304" i="69"/>
  <c r="R304" i="69"/>
  <c r="S304" i="69"/>
  <c r="T304" i="69"/>
  <c r="U304" i="69"/>
  <c r="V304" i="69"/>
  <c r="W304" i="69"/>
  <c r="X304" i="69"/>
  <c r="Y304" i="69"/>
  <c r="Z304" i="69"/>
  <c r="AA304" i="69"/>
  <c r="AB304" i="69"/>
  <c r="AC304" i="69"/>
  <c r="AD304" i="69"/>
  <c r="AE304" i="69"/>
  <c r="AF304" i="69"/>
  <c r="AG304" i="69"/>
  <c r="B305" i="69"/>
  <c r="C305" i="69"/>
  <c r="D305" i="69"/>
  <c r="E305" i="69"/>
  <c r="F305" i="69"/>
  <c r="G305" i="69"/>
  <c r="H305" i="69"/>
  <c r="I305" i="69"/>
  <c r="J305" i="69"/>
  <c r="K305" i="69"/>
  <c r="L305" i="69"/>
  <c r="M305" i="69"/>
  <c r="N305" i="69"/>
  <c r="O305" i="69"/>
  <c r="P305" i="69"/>
  <c r="Q305" i="69"/>
  <c r="R305" i="69"/>
  <c r="S305" i="69"/>
  <c r="T305" i="69"/>
  <c r="U305" i="69"/>
  <c r="V305" i="69"/>
  <c r="W305" i="69"/>
  <c r="X305" i="69"/>
  <c r="Y305" i="69"/>
  <c r="Z305" i="69"/>
  <c r="AA305" i="69"/>
  <c r="AB305" i="69"/>
  <c r="AC305" i="69"/>
  <c r="AD305" i="69"/>
  <c r="AE305" i="69"/>
  <c r="AF305" i="69"/>
  <c r="AG305" i="69"/>
  <c r="AH309" i="69"/>
  <c r="AJ309" i="69"/>
  <c r="AH310" i="69"/>
  <c r="AJ310" i="69"/>
  <c r="AH311" i="69"/>
  <c r="AJ311" i="69"/>
  <c r="AH312" i="69"/>
  <c r="AJ312" i="69"/>
  <c r="AH313" i="69"/>
  <c r="AJ313" i="69"/>
  <c r="AH314" i="69"/>
  <c r="AJ314" i="69"/>
  <c r="AH315" i="69"/>
  <c r="AJ315" i="69"/>
  <c r="AH316" i="69"/>
  <c r="AJ316" i="69"/>
  <c r="AH317" i="69"/>
  <c r="AJ317" i="69"/>
  <c r="AH318" i="69"/>
  <c r="AJ318" i="69"/>
  <c r="AH319" i="69"/>
  <c r="AJ319" i="69"/>
  <c r="AH320" i="69"/>
  <c r="AJ320" i="69"/>
  <c r="AH321" i="69"/>
  <c r="AJ321" i="69"/>
  <c r="AH322" i="69"/>
  <c r="AJ322" i="69"/>
  <c r="AH323" i="69"/>
  <c r="AJ323" i="69"/>
  <c r="AH324" i="69"/>
  <c r="AJ324" i="69"/>
  <c r="AH325" i="69"/>
  <c r="AJ325" i="69"/>
  <c r="AH326" i="69"/>
  <c r="AJ326" i="69"/>
  <c r="AH327" i="69"/>
  <c r="AJ327" i="69"/>
  <c r="AH328" i="69"/>
  <c r="AJ328" i="69"/>
  <c r="AH329" i="69"/>
  <c r="AJ329" i="69"/>
  <c r="AH330" i="69"/>
  <c r="AJ330" i="69"/>
  <c r="AH331" i="69"/>
  <c r="AJ331" i="69"/>
  <c r="AH332" i="69"/>
  <c r="AJ332" i="69"/>
  <c r="AH333" i="69"/>
  <c r="AJ333" i="69"/>
  <c r="AH334" i="69"/>
  <c r="AJ334" i="69"/>
  <c r="AH335" i="69"/>
  <c r="AJ335" i="69"/>
  <c r="AH336" i="69"/>
  <c r="AJ336" i="69"/>
  <c r="AH337" i="69"/>
  <c r="AJ337" i="69"/>
  <c r="AH338" i="69"/>
  <c r="AJ338" i="69"/>
  <c r="AH339" i="69"/>
  <c r="AJ339" i="69"/>
  <c r="AH340" i="69"/>
  <c r="AJ340" i="69"/>
  <c r="B341" i="69"/>
  <c r="C341" i="69"/>
  <c r="D341" i="69"/>
  <c r="E341" i="69"/>
  <c r="F341" i="69"/>
  <c r="G341" i="69"/>
  <c r="H341" i="69"/>
  <c r="I341" i="69"/>
  <c r="J341" i="69"/>
  <c r="K341" i="69"/>
  <c r="L341" i="69"/>
  <c r="M341" i="69"/>
  <c r="N341" i="69"/>
  <c r="O341" i="69"/>
  <c r="P341" i="69"/>
  <c r="Q341" i="69"/>
  <c r="R341" i="69"/>
  <c r="S341" i="69"/>
  <c r="T341" i="69"/>
  <c r="U341" i="69"/>
  <c r="V341" i="69"/>
  <c r="W341" i="69"/>
  <c r="X341" i="69"/>
  <c r="Y341" i="69"/>
  <c r="Z341" i="69"/>
  <c r="AA341" i="69"/>
  <c r="AB341" i="69"/>
  <c r="AC341" i="69"/>
  <c r="AD341" i="69"/>
  <c r="AE341" i="69"/>
  <c r="AF341" i="69"/>
  <c r="AG341" i="69"/>
  <c r="B342" i="69"/>
  <c r="C342" i="69"/>
  <c r="D342" i="69"/>
  <c r="E342" i="69"/>
  <c r="F342" i="69"/>
  <c r="G342" i="69"/>
  <c r="H342" i="69"/>
  <c r="I342" i="69"/>
  <c r="J342" i="69"/>
  <c r="K342" i="69"/>
  <c r="L342" i="69"/>
  <c r="M342" i="69"/>
  <c r="N342" i="69"/>
  <c r="O342" i="69"/>
  <c r="P342" i="69"/>
  <c r="Q342" i="69"/>
  <c r="R342" i="69"/>
  <c r="S342" i="69"/>
  <c r="T342" i="69"/>
  <c r="U342" i="69"/>
  <c r="V342" i="69"/>
  <c r="W342" i="69"/>
  <c r="X342" i="69"/>
  <c r="Y342" i="69"/>
  <c r="Z342" i="69"/>
  <c r="AA342" i="69"/>
  <c r="AB342" i="69"/>
  <c r="AC342" i="69"/>
  <c r="AD342" i="69"/>
  <c r="AE342" i="69"/>
  <c r="AF342" i="69"/>
  <c r="AG342" i="69"/>
  <c r="B343" i="69"/>
  <c r="C343" i="69"/>
  <c r="D343" i="69"/>
  <c r="E343" i="69"/>
  <c r="F343" i="69"/>
  <c r="G343" i="69"/>
  <c r="H343" i="69"/>
  <c r="I343" i="69"/>
  <c r="J343" i="69"/>
  <c r="K343" i="69"/>
  <c r="L343" i="69"/>
  <c r="M343" i="69"/>
  <c r="N343" i="69"/>
  <c r="O343" i="69"/>
  <c r="P343" i="69"/>
  <c r="Q343" i="69"/>
  <c r="R343" i="69"/>
  <c r="S343" i="69"/>
  <c r="T343" i="69"/>
  <c r="U343" i="69"/>
  <c r="V343" i="69"/>
  <c r="W343" i="69"/>
  <c r="X343" i="69"/>
  <c r="Y343" i="69"/>
  <c r="Z343" i="69"/>
  <c r="AA343" i="69"/>
  <c r="AB343" i="69"/>
  <c r="AC343" i="69"/>
  <c r="AD343" i="69"/>
  <c r="AE343" i="69"/>
  <c r="AF343" i="69"/>
  <c r="AG343" i="69"/>
  <c r="B345" i="69"/>
  <c r="C345" i="69"/>
  <c r="D345" i="69"/>
  <c r="E345" i="69"/>
  <c r="F345" i="69"/>
  <c r="G345" i="69"/>
  <c r="H345" i="69"/>
  <c r="I345" i="69"/>
  <c r="J345" i="69"/>
  <c r="K345" i="69"/>
  <c r="L345" i="69"/>
  <c r="M345" i="69"/>
  <c r="N345" i="69"/>
  <c r="O345" i="69"/>
  <c r="P345" i="69"/>
  <c r="Q345" i="69"/>
  <c r="R345" i="69"/>
  <c r="S345" i="69"/>
  <c r="T345" i="69"/>
  <c r="U345" i="69"/>
  <c r="V345" i="69"/>
  <c r="W345" i="69"/>
  <c r="X345" i="69"/>
  <c r="Y345" i="69"/>
  <c r="Z345" i="69"/>
  <c r="AA345" i="69"/>
  <c r="AB345" i="69"/>
  <c r="AC345" i="69"/>
  <c r="AD345" i="69"/>
  <c r="AE345" i="69"/>
  <c r="AF345" i="69"/>
  <c r="AG345" i="69"/>
  <c r="B346" i="69"/>
  <c r="C346" i="69"/>
  <c r="D346" i="69"/>
  <c r="E346" i="69"/>
  <c r="F346" i="69"/>
  <c r="G346" i="69"/>
  <c r="H346" i="69"/>
  <c r="I346" i="69"/>
  <c r="J346" i="69"/>
  <c r="K346" i="69"/>
  <c r="L346" i="69"/>
  <c r="M346" i="69"/>
  <c r="N346" i="69"/>
  <c r="O346" i="69"/>
  <c r="P346" i="69"/>
  <c r="Q346" i="69"/>
  <c r="R346" i="69"/>
  <c r="S346" i="69"/>
  <c r="T346" i="69"/>
  <c r="U346" i="69"/>
  <c r="V346" i="69"/>
  <c r="W346" i="69"/>
  <c r="X346" i="69"/>
  <c r="Y346" i="69"/>
  <c r="Z346" i="69"/>
  <c r="AA346" i="69"/>
  <c r="AB346" i="69"/>
  <c r="AC346" i="69"/>
  <c r="AD346" i="69"/>
  <c r="AE346" i="69"/>
  <c r="AF346" i="69"/>
  <c r="AG346" i="69"/>
  <c r="B347" i="69"/>
  <c r="C347" i="69"/>
  <c r="D347" i="69"/>
  <c r="E347" i="69"/>
  <c r="F347" i="69"/>
  <c r="G347" i="69"/>
  <c r="H347" i="69"/>
  <c r="I347" i="69"/>
  <c r="J347" i="69"/>
  <c r="K347" i="69"/>
  <c r="L347" i="69"/>
  <c r="M347" i="69"/>
  <c r="N347" i="69"/>
  <c r="O347" i="69"/>
  <c r="P347" i="69"/>
  <c r="Q347" i="69"/>
  <c r="R347" i="69"/>
  <c r="S347" i="69"/>
  <c r="T347" i="69"/>
  <c r="U347" i="69"/>
  <c r="V347" i="69"/>
  <c r="W347" i="69"/>
  <c r="X347" i="69"/>
  <c r="Y347" i="69"/>
  <c r="Z347" i="69"/>
  <c r="AA347" i="69"/>
  <c r="AB347" i="69"/>
  <c r="AC347" i="69"/>
  <c r="AD347" i="69"/>
  <c r="AE347" i="69"/>
  <c r="AF347" i="69"/>
  <c r="AG347" i="69"/>
  <c r="B348" i="69"/>
  <c r="C348" i="69"/>
  <c r="D348" i="69"/>
  <c r="E348" i="69"/>
  <c r="F348" i="69"/>
  <c r="G348" i="69"/>
  <c r="H348" i="69"/>
  <c r="I348" i="69"/>
  <c r="J348" i="69"/>
  <c r="K348" i="69"/>
  <c r="L348" i="69"/>
  <c r="M348" i="69"/>
  <c r="N348" i="69"/>
  <c r="O348" i="69"/>
  <c r="P348" i="69"/>
  <c r="Q348" i="69"/>
  <c r="R348" i="69"/>
  <c r="S348" i="69"/>
  <c r="T348" i="69"/>
  <c r="U348" i="69"/>
  <c r="V348" i="69"/>
  <c r="W348" i="69"/>
  <c r="X348" i="69"/>
  <c r="Y348" i="69"/>
  <c r="Z348" i="69"/>
  <c r="AA348" i="69"/>
  <c r="AB348" i="69"/>
  <c r="AC348" i="69"/>
  <c r="AD348" i="69"/>
  <c r="AE348" i="69"/>
  <c r="AF348" i="69"/>
  <c r="AG348" i="69"/>
  <c r="BW1031" i="69"/>
  <c r="BW1030" i="69"/>
  <c r="E144" i="69" s="1"/>
  <c r="BW1029" i="69"/>
  <c r="BW1028" i="69"/>
  <c r="BW1027" i="69"/>
  <c r="M35" i="69" s="1"/>
  <c r="M46" i="69" s="1"/>
  <c r="BW1026" i="69"/>
  <c r="BW1025" i="69"/>
  <c r="O65" i="69" s="1"/>
  <c r="BW1024" i="69"/>
  <c r="H31" i="69" s="1"/>
  <c r="BW1023" i="69"/>
  <c r="BW1022" i="69"/>
  <c r="O68" i="69" s="1"/>
  <c r="BW1021" i="69"/>
  <c r="BW1020" i="69"/>
  <c r="BW1019" i="69"/>
  <c r="J138" i="69" s="1"/>
  <c r="BW1018" i="69"/>
  <c r="P157" i="69" s="1"/>
  <c r="BW1017" i="69"/>
  <c r="BW1016" i="69"/>
  <c r="BW1015" i="69"/>
  <c r="BW1014" i="69"/>
  <c r="BW1013" i="69"/>
  <c r="BW1012" i="69"/>
  <c r="BW1011" i="69"/>
  <c r="H160" i="69" s="1"/>
  <c r="BW1010" i="69"/>
  <c r="Y79" i="69" s="1"/>
  <c r="BW1009" i="69"/>
  <c r="BW1008" i="69"/>
  <c r="BW1007" i="69"/>
  <c r="BW1006" i="69"/>
  <c r="O154" i="69" s="1"/>
  <c r="BW1005" i="69"/>
  <c r="BW1004" i="69"/>
  <c r="H145" i="69" s="1"/>
  <c r="BW1003" i="69"/>
  <c r="AG168" i="69" s="1"/>
  <c r="AG173" i="69" s="1"/>
  <c r="BW1002" i="69"/>
  <c r="AA147" i="69" s="1"/>
  <c r="BW1001" i="69"/>
  <c r="V143" i="69" s="1"/>
  <c r="BW1000" i="69"/>
  <c r="G64" i="69" s="1"/>
  <c r="BW999" i="69"/>
  <c r="BW998" i="69"/>
  <c r="BW997" i="69"/>
  <c r="BW996" i="69"/>
  <c r="AE55" i="69" s="1"/>
  <c r="BW995" i="69"/>
  <c r="BW994" i="69"/>
  <c r="BW993" i="69"/>
  <c r="BW992" i="69"/>
  <c r="BW991" i="69"/>
  <c r="BW990" i="69"/>
  <c r="Z148" i="69" s="1"/>
  <c r="BW989" i="69"/>
  <c r="BW988" i="69"/>
  <c r="U155" i="69" s="1"/>
  <c r="BW987" i="69"/>
  <c r="AE78" i="69" s="1"/>
  <c r="BW986" i="69"/>
  <c r="AC65" i="69" s="1"/>
  <c r="BW985" i="69"/>
  <c r="BW984" i="69"/>
  <c r="BW983" i="69"/>
  <c r="BW982" i="69"/>
  <c r="BW981" i="69"/>
  <c r="BW980" i="69"/>
  <c r="AE141" i="69" s="1"/>
  <c r="BW979" i="69"/>
  <c r="U64" i="69" s="1"/>
  <c r="BW978" i="69"/>
  <c r="D143" i="69" s="1"/>
  <c r="BW977" i="69"/>
  <c r="BW976" i="69"/>
  <c r="K168" i="69" s="1"/>
  <c r="BW975" i="69"/>
  <c r="BW974" i="69"/>
  <c r="BW973" i="69"/>
  <c r="BW972" i="69"/>
  <c r="BW971" i="69"/>
  <c r="AE164" i="69" s="1"/>
  <c r="BW970" i="69"/>
  <c r="N67" i="69" s="1"/>
  <c r="BW969" i="69"/>
  <c r="BW968" i="69"/>
  <c r="I60" i="69" s="1"/>
  <c r="BW967" i="69"/>
  <c r="W52" i="69" s="1"/>
  <c r="BW966" i="69"/>
  <c r="BW965" i="69"/>
  <c r="BW964" i="69"/>
  <c r="BW963" i="69"/>
  <c r="X141" i="69" s="1"/>
  <c r="BW962" i="69"/>
  <c r="BW961" i="69"/>
  <c r="L54" i="69" s="1"/>
  <c r="BW960" i="69"/>
  <c r="AC145" i="69" s="1"/>
  <c r="BW959" i="69"/>
  <c r="AC160" i="69" s="1"/>
  <c r="BW958" i="69"/>
  <c r="BW957" i="69"/>
  <c r="I67" i="69" s="1"/>
  <c r="BW956" i="69"/>
  <c r="N17" i="69" s="1"/>
  <c r="BW955" i="69"/>
  <c r="Q149" i="69" s="1"/>
  <c r="BW954" i="69"/>
  <c r="AF58" i="69" s="1"/>
  <c r="BW953" i="69"/>
  <c r="F158" i="69" s="1"/>
  <c r="BW952" i="69"/>
  <c r="BW951" i="69"/>
  <c r="BW950" i="69"/>
  <c r="BW949" i="69"/>
  <c r="BW948" i="69"/>
  <c r="Z150" i="69" s="1"/>
  <c r="BW947" i="69"/>
  <c r="C163" i="69" s="1"/>
  <c r="BW946" i="69"/>
  <c r="I152" i="69" s="1"/>
  <c r="BW945" i="69"/>
  <c r="L140" i="69" s="1"/>
  <c r="BW944" i="69"/>
  <c r="C120" i="69" s="1"/>
  <c r="BW943" i="69"/>
  <c r="BW942" i="69"/>
  <c r="L165" i="69" s="1"/>
  <c r="BW941" i="69"/>
  <c r="R65" i="69" s="1"/>
  <c r="BW940" i="69"/>
  <c r="C142" i="69" s="1"/>
  <c r="BW939" i="69"/>
  <c r="Z155" i="69" s="1"/>
  <c r="BW938" i="69"/>
  <c r="BW937" i="69"/>
  <c r="U148" i="69" s="1"/>
  <c r="BW936" i="69"/>
  <c r="W167" i="69" s="1"/>
  <c r="BW935" i="69"/>
  <c r="BW934" i="69"/>
  <c r="BW933" i="69"/>
  <c r="BW932" i="69"/>
  <c r="O160" i="69" s="1"/>
  <c r="BW931" i="69"/>
  <c r="V137" i="69" s="1"/>
  <c r="BW930" i="69"/>
  <c r="G62" i="69" s="1"/>
  <c r="BW929" i="69"/>
  <c r="BW928" i="69"/>
  <c r="P69" i="69" s="1"/>
  <c r="BW927" i="69"/>
  <c r="BW926" i="69"/>
  <c r="AG143" i="69" s="1"/>
  <c r="BW925" i="69"/>
  <c r="BW924" i="69"/>
  <c r="V168" i="69" s="1"/>
  <c r="BW923" i="69"/>
  <c r="BW922" i="69"/>
  <c r="BW921" i="69"/>
  <c r="H154" i="69" s="1"/>
  <c r="BW920" i="69"/>
  <c r="O102" i="69" s="1"/>
  <c r="BW919" i="69"/>
  <c r="BW918" i="69"/>
  <c r="BW917" i="69"/>
  <c r="BW916" i="69"/>
  <c r="AB146" i="69" s="1"/>
  <c r="BW915" i="69"/>
  <c r="V51" i="69" s="1"/>
  <c r="BW914" i="69"/>
  <c r="BW913" i="69"/>
  <c r="BW912" i="69"/>
  <c r="BW911" i="69"/>
  <c r="P150" i="69" s="1"/>
  <c r="BW910" i="69"/>
  <c r="BW909" i="69"/>
  <c r="G157" i="69" s="1"/>
  <c r="BW908" i="69"/>
  <c r="E138" i="69" s="1"/>
  <c r="BW907" i="69"/>
  <c r="BW906" i="69"/>
  <c r="BW905" i="69"/>
  <c r="S152" i="69" s="1"/>
  <c r="BW904" i="69"/>
  <c r="Y163" i="69" s="1"/>
  <c r="BW903" i="69"/>
  <c r="BW902" i="69"/>
  <c r="BW901" i="69"/>
  <c r="BW900" i="69"/>
  <c r="BW899" i="69"/>
  <c r="AF62" i="69" s="1"/>
  <c r="BW898" i="69"/>
  <c r="BW897" i="69"/>
  <c r="D149" i="69" s="1"/>
  <c r="BW896" i="69"/>
  <c r="U58" i="69" s="1"/>
  <c r="BW895" i="69"/>
  <c r="BW894" i="69"/>
  <c r="D156" i="69" s="1"/>
  <c r="BW893" i="69"/>
  <c r="Q168" i="69" s="1"/>
  <c r="Q175" i="69" s="1"/>
  <c r="BW892" i="69"/>
  <c r="AF71" i="69" s="1"/>
  <c r="BW891" i="69"/>
  <c r="R166" i="69" s="1"/>
  <c r="BW890" i="69"/>
  <c r="BW889" i="69"/>
  <c r="BW888" i="69"/>
  <c r="BW887" i="69"/>
  <c r="AE65" i="69" s="1"/>
  <c r="BW886" i="69"/>
  <c r="AC78" i="69" s="1"/>
  <c r="AC87" i="69" s="1"/>
  <c r="BW885" i="69"/>
  <c r="BW884" i="69"/>
  <c r="BW883" i="69"/>
  <c r="K72" i="69" s="1"/>
  <c r="BW882" i="69"/>
  <c r="Q51" i="69" s="1"/>
  <c r="BW881" i="69"/>
  <c r="Q8" i="69" s="1"/>
  <c r="Q47" i="69" s="1"/>
  <c r="BW880" i="69"/>
  <c r="F76" i="69" s="1"/>
  <c r="BW879" i="69"/>
  <c r="BW878" i="69"/>
  <c r="BW877" i="69"/>
  <c r="BW876" i="69"/>
  <c r="K61" i="69" s="1"/>
  <c r="BW875" i="69"/>
  <c r="BW874" i="69"/>
  <c r="X59" i="69" s="1"/>
  <c r="BW873" i="69"/>
  <c r="AC55" i="69" s="1"/>
  <c r="AC88" i="69" s="1"/>
  <c r="BW872" i="69"/>
  <c r="BW871" i="69"/>
  <c r="BW870" i="69"/>
  <c r="BW869" i="69"/>
  <c r="BW868" i="69"/>
  <c r="G75" i="69" s="1"/>
  <c r="BW867" i="69"/>
  <c r="M154" i="69" s="1"/>
  <c r="BW866" i="69"/>
  <c r="Y30" i="69" s="1"/>
  <c r="BW865" i="69"/>
  <c r="B145" i="69" s="1"/>
  <c r="BW864" i="69"/>
  <c r="H166" i="69" s="1"/>
  <c r="BW863" i="69"/>
  <c r="BW862" i="69"/>
  <c r="B160" i="69" s="1"/>
  <c r="BW861" i="69"/>
  <c r="BW860" i="69"/>
  <c r="M151" i="69" s="1"/>
  <c r="BW859" i="69"/>
  <c r="BW858" i="69"/>
  <c r="BW857" i="69"/>
  <c r="BW856" i="69"/>
  <c r="J62" i="69" s="1"/>
  <c r="BW855" i="69"/>
  <c r="BW854" i="69"/>
  <c r="BW853" i="69"/>
  <c r="BW852" i="69"/>
  <c r="G161" i="69" s="1"/>
  <c r="BW851" i="69"/>
  <c r="M68" i="69" s="1"/>
  <c r="BW850" i="69"/>
  <c r="BW849" i="69"/>
  <c r="O12" i="69" s="1"/>
  <c r="BW848" i="69"/>
  <c r="H80" i="69" s="1"/>
  <c r="BW847" i="69"/>
  <c r="BW846" i="69"/>
  <c r="BW845" i="69"/>
  <c r="AB142" i="69" s="1"/>
  <c r="AB174" i="69" s="1"/>
  <c r="BW844" i="69"/>
  <c r="AD153" i="69" s="1"/>
  <c r="BW843" i="69"/>
  <c r="T76" i="69" s="1"/>
  <c r="BW842" i="69"/>
  <c r="BW841" i="69"/>
  <c r="V20" i="69" s="1"/>
  <c r="BW840" i="69"/>
  <c r="BW839" i="69"/>
  <c r="BW838" i="69"/>
  <c r="BW837" i="69"/>
  <c r="S163" i="69" s="1"/>
  <c r="BW836" i="69"/>
  <c r="Y152" i="69" s="1"/>
  <c r="BW835" i="69"/>
  <c r="BW834" i="69"/>
  <c r="BW833" i="69"/>
  <c r="G138" i="69" s="1"/>
  <c r="BW832" i="69"/>
  <c r="BW831" i="69"/>
  <c r="BW830" i="69"/>
  <c r="BW829" i="69"/>
  <c r="BW828" i="69"/>
  <c r="AA76" i="69" s="1"/>
  <c r="AA87" i="69" s="1"/>
  <c r="BW827" i="69"/>
  <c r="Y153" i="69" s="1"/>
  <c r="BW826" i="69"/>
  <c r="BW825" i="69"/>
  <c r="AD146" i="69" s="1"/>
  <c r="BW824" i="69"/>
  <c r="B22" i="69" s="1"/>
  <c r="BW823" i="69"/>
  <c r="AB54" i="69" s="1"/>
  <c r="BW822" i="69"/>
  <c r="BW821" i="69"/>
  <c r="BW820" i="69"/>
  <c r="Y66" i="69" s="1"/>
  <c r="BW819" i="69"/>
  <c r="AA143" i="69" s="1"/>
  <c r="AA174" i="69" s="1"/>
  <c r="BW818" i="69"/>
  <c r="G9" i="69" s="1"/>
  <c r="BW817" i="69"/>
  <c r="BW816" i="69"/>
  <c r="V147" i="69" s="1"/>
  <c r="BW815" i="69"/>
  <c r="BW814" i="69"/>
  <c r="BW813" i="69"/>
  <c r="BW812" i="69"/>
  <c r="AA162" i="69" s="1"/>
  <c r="AA173" i="69" s="1"/>
  <c r="BW811" i="69"/>
  <c r="BW810" i="69"/>
  <c r="BW809" i="69"/>
  <c r="S13" i="69" s="1"/>
  <c r="BW808" i="69"/>
  <c r="O139" i="69" s="1"/>
  <c r="O176" i="69" s="1"/>
  <c r="BW807" i="69"/>
  <c r="BW806" i="69"/>
  <c r="BW805" i="69"/>
  <c r="BW804" i="69"/>
  <c r="W148" i="69" s="1"/>
  <c r="BW803" i="69"/>
  <c r="AC53" i="69" s="1"/>
  <c r="BW802" i="69"/>
  <c r="AE74" i="69" s="1"/>
  <c r="BW801" i="69"/>
  <c r="BW800" i="69"/>
  <c r="C153" i="69" s="1"/>
  <c r="BW799" i="69"/>
  <c r="BW798" i="69"/>
  <c r="R55" i="69" s="1"/>
  <c r="BW797" i="69"/>
  <c r="BW796" i="69"/>
  <c r="AC80" i="69" s="1"/>
  <c r="BW795" i="69"/>
  <c r="W157" i="69" s="1"/>
  <c r="BW794" i="69"/>
  <c r="BW793" i="69"/>
  <c r="BW792" i="69"/>
  <c r="Z161" i="69" s="1"/>
  <c r="Z173" i="69" s="1"/>
  <c r="BW791" i="69"/>
  <c r="BW790" i="69"/>
  <c r="BW789" i="69"/>
  <c r="BW788" i="69"/>
  <c r="D158" i="69" s="1"/>
  <c r="BW787" i="69"/>
  <c r="N79" i="69" s="1"/>
  <c r="N89" i="69" s="1"/>
  <c r="BW786" i="69"/>
  <c r="I13" i="69" s="1"/>
  <c r="BW785" i="69"/>
  <c r="R164" i="69" s="1"/>
  <c r="BW784" i="69"/>
  <c r="X151" i="69" s="1"/>
  <c r="BW783" i="69"/>
  <c r="BW782" i="69"/>
  <c r="BW781" i="69"/>
  <c r="BW780" i="69"/>
  <c r="AC166" i="69" s="1"/>
  <c r="BW779" i="69"/>
  <c r="BW778" i="69"/>
  <c r="U52" i="69" s="1"/>
  <c r="BW777" i="69"/>
  <c r="BW776" i="69"/>
  <c r="Q143" i="69" s="1"/>
  <c r="BW775" i="69"/>
  <c r="BW774" i="69"/>
  <c r="BW773" i="69"/>
  <c r="BW772" i="69"/>
  <c r="B146" i="69" s="1"/>
  <c r="BW771" i="69"/>
  <c r="BW770" i="69"/>
  <c r="J72" i="69" s="1"/>
  <c r="BW769" i="69"/>
  <c r="BW768" i="69"/>
  <c r="V155" i="69" s="1"/>
  <c r="BW767" i="69"/>
  <c r="BW766" i="69"/>
  <c r="BW765" i="69"/>
  <c r="J61" i="69" s="1"/>
  <c r="BW764" i="69"/>
  <c r="E27" i="69" s="1"/>
  <c r="E46" i="69" s="1"/>
  <c r="BW763" i="69"/>
  <c r="Y59" i="69" s="1"/>
  <c r="Y88" i="69" s="1"/>
  <c r="BW762" i="69"/>
  <c r="BW761" i="69"/>
  <c r="M152" i="69" s="1"/>
  <c r="BW760" i="69"/>
  <c r="BW759" i="69"/>
  <c r="BW758" i="69"/>
  <c r="BW757" i="69"/>
  <c r="BW756" i="69"/>
  <c r="B60" i="69" s="1"/>
  <c r="BW755" i="69"/>
  <c r="AA81" i="69" s="1"/>
  <c r="BW754" i="69"/>
  <c r="BW753" i="69"/>
  <c r="G162" i="69" s="1"/>
  <c r="BW752" i="69"/>
  <c r="E149" i="69" s="1"/>
  <c r="E176" i="69" s="1"/>
  <c r="BW751" i="69"/>
  <c r="BW750" i="69"/>
  <c r="BW749" i="69"/>
  <c r="BW748" i="69"/>
  <c r="AA52" i="69" s="1"/>
  <c r="BW747" i="69"/>
  <c r="B73" i="69" s="1"/>
  <c r="BW746" i="69"/>
  <c r="BW745" i="69"/>
  <c r="H11" i="69" s="1"/>
  <c r="BW744" i="69"/>
  <c r="BW743" i="69"/>
  <c r="BW742" i="69"/>
  <c r="BW741" i="69"/>
  <c r="BW740" i="69"/>
  <c r="D150" i="69" s="1"/>
  <c r="D176" i="69" s="1"/>
  <c r="BW739" i="69"/>
  <c r="BW738" i="69"/>
  <c r="L68" i="69" s="1"/>
  <c r="BW737" i="69"/>
  <c r="BW736" i="69"/>
  <c r="N12" i="69" s="1"/>
  <c r="BW735" i="69"/>
  <c r="BW734" i="69"/>
  <c r="R165" i="69" s="1"/>
  <c r="BW733" i="69"/>
  <c r="BW732" i="69"/>
  <c r="AC142" i="69" s="1"/>
  <c r="BW731" i="69"/>
  <c r="D155" i="69" s="1"/>
  <c r="D175" i="69" s="1"/>
  <c r="BW730" i="69"/>
  <c r="F144" i="69" s="1"/>
  <c r="BW729" i="69"/>
  <c r="BW728" i="69"/>
  <c r="BW727" i="69"/>
  <c r="BW726" i="69"/>
  <c r="BW725" i="69"/>
  <c r="F75" i="69" s="1"/>
  <c r="BW724" i="69"/>
  <c r="W156" i="69" s="1"/>
  <c r="BW723" i="69"/>
  <c r="N141" i="69" s="1"/>
  <c r="BW722" i="69"/>
  <c r="AE66" i="69" s="1"/>
  <c r="BW721" i="69"/>
  <c r="R54" i="69" s="1"/>
  <c r="BW720" i="69"/>
  <c r="N98" i="69" s="1"/>
  <c r="BW719" i="69"/>
  <c r="X60" i="69" s="1"/>
  <c r="X88" i="69" s="1"/>
  <c r="BW718" i="69"/>
  <c r="BW717" i="69"/>
  <c r="BW716" i="69"/>
  <c r="BW715" i="69"/>
  <c r="W149" i="69" s="1"/>
  <c r="BW714" i="69"/>
  <c r="BW713" i="69"/>
  <c r="BW712" i="69"/>
  <c r="BW711" i="69"/>
  <c r="BW710" i="69"/>
  <c r="BW709" i="69"/>
  <c r="BW708" i="69"/>
  <c r="AE30" i="69" s="1"/>
  <c r="BW707" i="69"/>
  <c r="AF156" i="69" s="1"/>
  <c r="BW706" i="69"/>
  <c r="Q75" i="69" s="1"/>
  <c r="BW705" i="69"/>
  <c r="D71" i="69" s="1"/>
  <c r="BW704" i="69"/>
  <c r="BW703" i="69"/>
  <c r="BW702" i="69"/>
  <c r="W158" i="69" s="1"/>
  <c r="W173" i="69" s="1"/>
  <c r="BW701" i="69"/>
  <c r="BW700" i="69"/>
  <c r="AF149" i="69" s="1"/>
  <c r="BW699" i="69"/>
  <c r="R56" i="69" s="1"/>
  <c r="BW698" i="69"/>
  <c r="AC36" i="69" s="1"/>
  <c r="BW697" i="69"/>
  <c r="BW696" i="69"/>
  <c r="R13" i="69" s="1"/>
  <c r="BW695" i="69"/>
  <c r="BW694" i="69"/>
  <c r="BW693" i="69"/>
  <c r="X152" i="69" s="1"/>
  <c r="BW692" i="69"/>
  <c r="R163" i="69" s="1"/>
  <c r="BW691" i="69"/>
  <c r="K150" i="69" s="1"/>
  <c r="BW690" i="69"/>
  <c r="Z57" i="69" s="1"/>
  <c r="BW689" i="69"/>
  <c r="BW688" i="69"/>
  <c r="U82" i="69" s="1"/>
  <c r="BW687" i="69"/>
  <c r="K112" i="69" s="1"/>
  <c r="BW686" i="69"/>
  <c r="BW685" i="69"/>
  <c r="BW684" i="69"/>
  <c r="AF63" i="69" s="1"/>
  <c r="BW683" i="69"/>
  <c r="I78" i="69" s="1"/>
  <c r="BW682" i="69"/>
  <c r="BW681" i="69"/>
  <c r="BW680" i="69"/>
  <c r="BW679" i="69"/>
  <c r="BW678" i="69"/>
  <c r="BW677" i="69"/>
  <c r="V62" i="69" s="1"/>
  <c r="V88" i="69" s="1"/>
  <c r="BW676" i="69"/>
  <c r="BW675" i="69"/>
  <c r="BW674" i="69"/>
  <c r="AB139" i="69" s="1"/>
  <c r="BW673" i="69"/>
  <c r="B67" i="69" s="1"/>
  <c r="BW672" i="69"/>
  <c r="H56" i="69" s="1"/>
  <c r="BW671" i="69"/>
  <c r="BW670" i="69"/>
  <c r="BW669" i="69"/>
  <c r="BW668" i="69"/>
  <c r="AD145" i="69" s="1"/>
  <c r="BW667" i="69"/>
  <c r="T52" i="69" s="1"/>
  <c r="BW666" i="69"/>
  <c r="BW665" i="69"/>
  <c r="V28" i="69" s="1"/>
  <c r="V44" i="69" s="1"/>
  <c r="BW664" i="69"/>
  <c r="AG64" i="69" s="1"/>
  <c r="BW663" i="69"/>
  <c r="AG155" i="69" s="1"/>
  <c r="BW662" i="69"/>
  <c r="P76" i="69" s="1"/>
  <c r="BW661" i="69"/>
  <c r="BW660" i="69"/>
  <c r="G51" i="69" s="1"/>
  <c r="BW659" i="69"/>
  <c r="M146" i="69" s="1"/>
  <c r="BW658" i="69"/>
  <c r="O165" i="69" s="1"/>
  <c r="BW657" i="69"/>
  <c r="AB10" i="69" s="1"/>
  <c r="BW656" i="69"/>
  <c r="BW655" i="69"/>
  <c r="H163" i="69" s="1"/>
  <c r="BW654" i="69"/>
  <c r="BW653" i="69"/>
  <c r="AB80" i="69" s="1"/>
  <c r="BW652" i="69"/>
  <c r="H120" i="69" s="1"/>
  <c r="BW651" i="69"/>
  <c r="BW650" i="69"/>
  <c r="BW649" i="69"/>
  <c r="BW648" i="69"/>
  <c r="BW647" i="69"/>
  <c r="BW646" i="69"/>
  <c r="BW645" i="69"/>
  <c r="BW644" i="69"/>
  <c r="W119" i="69" s="1"/>
  <c r="BW643" i="69"/>
  <c r="N108" i="69" s="1"/>
  <c r="BW642" i="69"/>
  <c r="AE13" i="69" s="1"/>
  <c r="BW641" i="69"/>
  <c r="BW640" i="69"/>
  <c r="BW639" i="69"/>
  <c r="N154" i="69" s="1"/>
  <c r="BW638" i="69"/>
  <c r="BW637" i="69"/>
  <c r="BW636" i="69"/>
  <c r="BW635" i="69"/>
  <c r="BW634" i="69"/>
  <c r="BW633" i="69"/>
  <c r="U156" i="69" s="1"/>
  <c r="U173" i="69" s="1"/>
  <c r="BW632" i="69"/>
  <c r="D75" i="69" s="1"/>
  <c r="BW631" i="69"/>
  <c r="BW630" i="69"/>
  <c r="BW629" i="69"/>
  <c r="AF51" i="69" s="1"/>
  <c r="BW628" i="69"/>
  <c r="Z72" i="69" s="1"/>
  <c r="BW627" i="69"/>
  <c r="C53" i="69" s="1"/>
  <c r="BW626" i="69"/>
  <c r="L35" i="69" s="1"/>
  <c r="BW625" i="69"/>
  <c r="BW624" i="69"/>
  <c r="N65" i="69" s="1"/>
  <c r="BW623" i="69"/>
  <c r="BW622" i="69"/>
  <c r="BW621" i="69"/>
  <c r="BW620" i="69"/>
  <c r="X140" i="69" s="1"/>
  <c r="BW619" i="69"/>
  <c r="Q157" i="69" s="1"/>
  <c r="BW618" i="69"/>
  <c r="BW617" i="69"/>
  <c r="BW616" i="69"/>
  <c r="BW615" i="69"/>
  <c r="Y166" i="69" s="1"/>
  <c r="BW614" i="69"/>
  <c r="BW613" i="69"/>
  <c r="BW612" i="69"/>
  <c r="AB154" i="69" s="1"/>
  <c r="BW611" i="69"/>
  <c r="E143" i="69" s="1"/>
  <c r="BW610" i="69"/>
  <c r="G156" i="69" s="1"/>
  <c r="BW609" i="69"/>
  <c r="J168" i="69" s="1"/>
  <c r="BW608" i="69"/>
  <c r="AA71" i="69" s="1"/>
  <c r="BW607" i="69"/>
  <c r="BW606" i="69"/>
  <c r="BW605" i="69"/>
  <c r="BW604" i="69"/>
  <c r="V58" i="69" s="1"/>
  <c r="BW603" i="69"/>
  <c r="O67" i="69" s="1"/>
  <c r="BW602" i="69"/>
  <c r="BW601" i="69"/>
  <c r="BW600" i="69"/>
  <c r="B79" i="69" s="1"/>
  <c r="BW599" i="69"/>
  <c r="BW598" i="69"/>
  <c r="BW597" i="69"/>
  <c r="BW596" i="69"/>
  <c r="O152" i="69" s="1"/>
  <c r="BW595" i="69"/>
  <c r="P18" i="69" s="1"/>
  <c r="BW594" i="69"/>
  <c r="BW593" i="69"/>
  <c r="BW592" i="69"/>
  <c r="BW591" i="69"/>
  <c r="BW590" i="69"/>
  <c r="BW589" i="69"/>
  <c r="T155" i="69" s="1"/>
  <c r="T173" i="69" s="1"/>
  <c r="BW588" i="69"/>
  <c r="AA105" i="69" s="1"/>
  <c r="BW587" i="69"/>
  <c r="O153" i="69" s="1"/>
  <c r="BW586" i="69"/>
  <c r="M142" i="69" s="1"/>
  <c r="BW585" i="69"/>
  <c r="BW584" i="69"/>
  <c r="AB22" i="69" s="1"/>
  <c r="BW583" i="69"/>
  <c r="BW582" i="69"/>
  <c r="BW581" i="69"/>
  <c r="BW580" i="69"/>
  <c r="BW579" i="69"/>
  <c r="BW578" i="69"/>
  <c r="BW577" i="69"/>
  <c r="BW576" i="69"/>
  <c r="S25" i="69" s="1"/>
  <c r="S44" i="69" s="1"/>
  <c r="BW575" i="69"/>
  <c r="BW574" i="69"/>
  <c r="BW573" i="69"/>
  <c r="BW572" i="69"/>
  <c r="H153" i="69" s="1"/>
  <c r="BW571" i="69"/>
  <c r="AG144" i="69" s="1"/>
  <c r="BW570" i="69"/>
  <c r="BW569" i="69"/>
  <c r="BW568" i="69"/>
  <c r="T148" i="69" s="1"/>
  <c r="BW567" i="69"/>
  <c r="BW566" i="69"/>
  <c r="BW565" i="69"/>
  <c r="BW564" i="69"/>
  <c r="BW563" i="69"/>
  <c r="S154" i="69" s="1"/>
  <c r="S173" i="69" s="1"/>
  <c r="BW562" i="69"/>
  <c r="AB102" i="69" s="1"/>
  <c r="BW561" i="69"/>
  <c r="B34" i="69" s="1"/>
  <c r="BW560" i="69"/>
  <c r="BW559" i="69"/>
  <c r="M79" i="69" s="1"/>
  <c r="BW558" i="69"/>
  <c r="AB160" i="69" s="1"/>
  <c r="BW557" i="69"/>
  <c r="BW556" i="69"/>
  <c r="BW555" i="69"/>
  <c r="J162" i="69" s="1"/>
  <c r="BW554" i="69"/>
  <c r="P149" i="69" s="1"/>
  <c r="BW553" i="69"/>
  <c r="BW552" i="69"/>
  <c r="BW551" i="69"/>
  <c r="BW550" i="69"/>
  <c r="BW549" i="69"/>
  <c r="AC146" i="69" s="1"/>
  <c r="BW548" i="69"/>
  <c r="AE165" i="69" s="1"/>
  <c r="BW547" i="69"/>
  <c r="U72" i="69" s="1"/>
  <c r="BW546" i="69"/>
  <c r="BW545" i="69"/>
  <c r="BW544" i="69"/>
  <c r="BW543" i="69"/>
  <c r="AF57" i="69" s="1"/>
  <c r="BW542" i="69"/>
  <c r="BW541" i="69"/>
  <c r="BW540" i="69"/>
  <c r="U61" i="69" s="1"/>
  <c r="BW539" i="69"/>
  <c r="AE140" i="69" s="1"/>
  <c r="BW538" i="69"/>
  <c r="BW537" i="69"/>
  <c r="BW536" i="69"/>
  <c r="I68" i="69" s="1"/>
  <c r="BW535" i="69"/>
  <c r="BW534" i="69"/>
  <c r="BW533" i="69"/>
  <c r="BW532" i="69"/>
  <c r="L139" i="69" s="1"/>
  <c r="BW531" i="69"/>
  <c r="F62" i="69" s="1"/>
  <c r="F90" i="69" s="1"/>
  <c r="BW530" i="69"/>
  <c r="Q26" i="69" s="1"/>
  <c r="BW529" i="69"/>
  <c r="BW528" i="69"/>
  <c r="BW527" i="69"/>
  <c r="BW526" i="69"/>
  <c r="BW525" i="69"/>
  <c r="BW524" i="69"/>
  <c r="U147" i="69" s="1"/>
  <c r="BW523" i="69"/>
  <c r="L166" i="69" s="1"/>
  <c r="BW522" i="69"/>
  <c r="BW521" i="69"/>
  <c r="C141" i="69" s="1"/>
  <c r="BW520" i="69"/>
  <c r="R66" i="69" s="1"/>
  <c r="R88" i="69" s="1"/>
  <c r="BW519" i="69"/>
  <c r="BW518" i="69"/>
  <c r="BW517" i="69"/>
  <c r="BW516" i="69"/>
  <c r="W166" i="69" s="1"/>
  <c r="BW515" i="69"/>
  <c r="N147" i="69" s="1"/>
  <c r="BW514" i="69"/>
  <c r="BW513" i="69"/>
  <c r="BW512" i="69"/>
  <c r="C143" i="69" s="1"/>
  <c r="BW511" i="69"/>
  <c r="C162" i="69" s="1"/>
  <c r="BW510" i="69"/>
  <c r="BW509" i="69"/>
  <c r="BW508" i="69"/>
  <c r="AC62" i="69" s="1"/>
  <c r="AC89" i="69" s="1"/>
  <c r="BW507" i="69"/>
  <c r="W139" i="69" s="1"/>
  <c r="BW506" i="69"/>
  <c r="BW505" i="69"/>
  <c r="K56" i="69" s="1"/>
  <c r="BW504" i="69"/>
  <c r="W96" i="69" s="1"/>
  <c r="BW503" i="69"/>
  <c r="Q152" i="69" s="1"/>
  <c r="Q173" i="69" s="1"/>
  <c r="BW502" i="69"/>
  <c r="AF55" i="69" s="1"/>
  <c r="BW501" i="69"/>
  <c r="BW500" i="69"/>
  <c r="W80" i="69" s="1"/>
  <c r="BW499" i="69"/>
  <c r="N61" i="69" s="1"/>
  <c r="BW498" i="69"/>
  <c r="BW497" i="69"/>
  <c r="BW496" i="69"/>
  <c r="C57" i="69" s="1"/>
  <c r="BW495" i="69"/>
  <c r="BW494" i="69"/>
  <c r="BW493" i="69"/>
  <c r="AE167" i="69" s="1"/>
  <c r="BW492" i="69"/>
  <c r="AC148" i="69" s="1"/>
  <c r="AC175" i="69" s="1"/>
  <c r="BW491" i="69"/>
  <c r="D165" i="69" s="1"/>
  <c r="BW490" i="69"/>
  <c r="BW489" i="69"/>
  <c r="BW488" i="69"/>
  <c r="Q153" i="69" s="1"/>
  <c r="Q174" i="69" s="1"/>
  <c r="BW487" i="69"/>
  <c r="AB158" i="69" s="1"/>
  <c r="AB176" i="69" s="1"/>
  <c r="BW486" i="69"/>
  <c r="AD137" i="69" s="1"/>
  <c r="BW485" i="69"/>
  <c r="BW484" i="69"/>
  <c r="BW483" i="69"/>
  <c r="BW482" i="69"/>
  <c r="BW481" i="69"/>
  <c r="G160" i="69" s="1"/>
  <c r="BW480" i="69"/>
  <c r="V79" i="69" s="1"/>
  <c r="BW479" i="69"/>
  <c r="V54" i="69" s="1"/>
  <c r="BW478" i="69"/>
  <c r="BW477" i="69"/>
  <c r="BW476" i="69"/>
  <c r="P154" i="69" s="1"/>
  <c r="P174" i="69" s="1"/>
  <c r="BW475" i="69"/>
  <c r="Y143" i="69" s="1"/>
  <c r="BW474" i="69"/>
  <c r="BW473" i="69"/>
  <c r="M52" i="69" s="1"/>
  <c r="BW472" i="69"/>
  <c r="O71" i="69" s="1"/>
  <c r="BW471" i="69"/>
  <c r="BW470" i="69"/>
  <c r="BW469" i="69"/>
  <c r="BW468" i="69"/>
  <c r="B144" i="69" s="1"/>
  <c r="BW467" i="69"/>
  <c r="AA153" i="69" s="1"/>
  <c r="BW466" i="69"/>
  <c r="BW465" i="69"/>
  <c r="BW464" i="69"/>
  <c r="BW463" i="69"/>
  <c r="BW462" i="69"/>
  <c r="BW461" i="69"/>
  <c r="BW460" i="69"/>
  <c r="E37" i="69" s="1"/>
  <c r="BW459" i="69"/>
  <c r="B161" i="69" s="1"/>
  <c r="BW458" i="69"/>
  <c r="BW457" i="69"/>
  <c r="BW456" i="69"/>
  <c r="BW455" i="69"/>
  <c r="BW454" i="69"/>
  <c r="BW453" i="69"/>
  <c r="V142" i="69" s="1"/>
  <c r="BW452" i="69"/>
  <c r="BW451" i="69"/>
  <c r="M144" i="69" s="1"/>
  <c r="BW450" i="69"/>
  <c r="BW449" i="69"/>
  <c r="BW448" i="69"/>
  <c r="BW447" i="69"/>
  <c r="H157" i="69" s="1"/>
  <c r="BW446" i="69"/>
  <c r="BW445" i="69"/>
  <c r="BW444" i="69"/>
  <c r="M161" i="69" s="1"/>
  <c r="BW443" i="69"/>
  <c r="G68" i="69" s="1"/>
  <c r="BW442" i="69"/>
  <c r="BW441" i="69"/>
  <c r="AA159" i="69" s="1"/>
  <c r="AA176" i="69" s="1"/>
  <c r="BW440" i="69"/>
  <c r="G25" i="69" s="1"/>
  <c r="BW439" i="69"/>
  <c r="BW438" i="69"/>
  <c r="P160" i="69" s="1"/>
  <c r="BW437" i="69"/>
  <c r="BW436" i="69"/>
  <c r="G151" i="69" s="1"/>
  <c r="BW435" i="69"/>
  <c r="BW434" i="69"/>
  <c r="BW433" i="69"/>
  <c r="BW432" i="69"/>
  <c r="S158" i="69" s="1"/>
  <c r="BW431" i="69"/>
  <c r="H71" i="69" s="1"/>
  <c r="BW430" i="69"/>
  <c r="BW429" i="69"/>
  <c r="BW428" i="69"/>
  <c r="AD143" i="69" s="1"/>
  <c r="BW427" i="69"/>
  <c r="T66" i="69" s="1"/>
  <c r="BW426" i="69"/>
  <c r="BW425" i="69"/>
  <c r="BW424" i="69"/>
  <c r="BW423" i="69"/>
  <c r="BW422" i="69"/>
  <c r="BW421" i="69"/>
  <c r="BW420" i="69"/>
  <c r="R157" i="69" s="1"/>
  <c r="BW419" i="69"/>
  <c r="U25" i="69" s="1"/>
  <c r="BW418" i="69"/>
  <c r="BW417" i="69"/>
  <c r="BW416" i="69"/>
  <c r="BW415" i="69"/>
  <c r="BW414" i="69"/>
  <c r="D142" i="69" s="1"/>
  <c r="BW413" i="69"/>
  <c r="Q146" i="69" s="1"/>
  <c r="BW412" i="69"/>
  <c r="BW411" i="69"/>
  <c r="R148" i="69" s="1"/>
  <c r="BW410" i="69"/>
  <c r="BW409" i="69"/>
  <c r="C8" i="69" s="1"/>
  <c r="BW408" i="69"/>
  <c r="L76" i="69" s="1"/>
  <c r="BW407" i="69"/>
  <c r="BW406" i="69"/>
  <c r="BW405" i="69"/>
  <c r="X52" i="69" s="1"/>
  <c r="BW404" i="69"/>
  <c r="BW403" i="69"/>
  <c r="AF166" i="69" s="1"/>
  <c r="BW402" i="69"/>
  <c r="BW401" i="69"/>
  <c r="W141" i="69" s="1"/>
  <c r="BW400" i="69"/>
  <c r="BW399" i="69"/>
  <c r="BW398" i="69"/>
  <c r="BW397" i="69"/>
  <c r="Q60" i="69" s="1"/>
  <c r="BW396" i="69"/>
  <c r="AF139" i="69" s="1"/>
  <c r="BW395" i="69"/>
  <c r="BW394" i="69"/>
  <c r="AC26" i="69" s="1"/>
  <c r="BW393" i="69"/>
  <c r="AC69" i="69" s="1"/>
  <c r="BW392" i="69"/>
  <c r="BW391" i="69"/>
  <c r="B150" i="69" s="1"/>
  <c r="BW390" i="69"/>
  <c r="S57" i="69" s="1"/>
  <c r="BW389" i="69"/>
  <c r="M157" i="69" s="1"/>
  <c r="M174" i="69" s="1"/>
  <c r="BW388" i="69"/>
  <c r="Y27" i="69" s="1"/>
  <c r="BW387" i="69"/>
  <c r="E59" i="69" s="1"/>
  <c r="BW386" i="69"/>
  <c r="BW385" i="69"/>
  <c r="BW384" i="69"/>
  <c r="BW383" i="69"/>
  <c r="P78" i="69" s="1"/>
  <c r="BW382" i="69"/>
  <c r="BW381" i="69"/>
  <c r="BW380" i="69"/>
  <c r="BW379" i="69"/>
  <c r="AB51" i="69" s="1"/>
  <c r="BW378" i="69"/>
  <c r="BW377" i="69"/>
  <c r="BW376" i="69"/>
  <c r="AB8" i="69" s="1"/>
  <c r="BW375" i="69"/>
  <c r="BW374" i="69"/>
  <c r="S143" i="69" s="1"/>
  <c r="BW373" i="69"/>
  <c r="M71" i="69" s="1"/>
  <c r="M88" i="69" s="1"/>
  <c r="BW372" i="69"/>
  <c r="BW371" i="69"/>
  <c r="BW370" i="69"/>
  <c r="T54" i="69" s="1"/>
  <c r="BW369" i="69"/>
  <c r="BW368" i="69"/>
  <c r="BW367" i="69"/>
  <c r="AA56" i="69" s="1"/>
  <c r="BW366" i="69"/>
  <c r="BW365" i="69"/>
  <c r="BW364" i="69"/>
  <c r="V60" i="69" s="1"/>
  <c r="BW363" i="69"/>
  <c r="BW362" i="69"/>
  <c r="M62" i="69" s="1"/>
  <c r="M87" i="69" s="1"/>
  <c r="BW361" i="69"/>
  <c r="BW360" i="69"/>
  <c r="BW359" i="69"/>
  <c r="BW358" i="69"/>
  <c r="BW357" i="69"/>
  <c r="BW356" i="69"/>
  <c r="Q142" i="69" s="1"/>
  <c r="BW355" i="69"/>
  <c r="X155" i="69" s="1"/>
  <c r="BW354" i="69"/>
  <c r="R144" i="69" s="1"/>
  <c r="BW353" i="69"/>
  <c r="I33" i="69" s="1"/>
  <c r="BW352" i="69"/>
  <c r="N51" i="69" s="1"/>
  <c r="BW351" i="69"/>
  <c r="BW350" i="69"/>
  <c r="BW349" i="69"/>
  <c r="BW348" i="69"/>
  <c r="X150" i="69" s="1"/>
  <c r="BW347" i="69"/>
  <c r="Q163" i="69" s="1"/>
  <c r="BW346" i="69"/>
  <c r="BW345" i="69"/>
  <c r="BW344" i="69"/>
  <c r="BW343" i="69"/>
  <c r="BW342" i="69"/>
  <c r="BW341" i="69"/>
  <c r="AF151" i="69" s="1"/>
  <c r="AF175" i="69" s="1"/>
  <c r="BW340" i="69"/>
  <c r="D17" i="69" s="1"/>
  <c r="BW339" i="69"/>
  <c r="X69" i="69" s="1"/>
  <c r="BW338" i="69"/>
  <c r="BW337" i="69"/>
  <c r="BW336" i="69"/>
  <c r="N137" i="69" s="1"/>
  <c r="BW335" i="69"/>
  <c r="AC52" i="69" s="1"/>
  <c r="BW334" i="69"/>
  <c r="L147" i="69" s="1"/>
  <c r="L173" i="69" s="1"/>
  <c r="BW333" i="69"/>
  <c r="BW332" i="69"/>
  <c r="BW331" i="69"/>
  <c r="BW330" i="69"/>
  <c r="F11" i="69" s="1"/>
  <c r="BW329" i="69"/>
  <c r="BW328" i="69"/>
  <c r="W145" i="69" s="1"/>
  <c r="BW327" i="69"/>
  <c r="BW326" i="69"/>
  <c r="BW325" i="69"/>
  <c r="BW324" i="69"/>
  <c r="AE69" i="69" s="1"/>
  <c r="AE90" i="69" s="1"/>
  <c r="BW323" i="69"/>
  <c r="BW322" i="69"/>
  <c r="BW321" i="69"/>
  <c r="BW320" i="69"/>
  <c r="BW319" i="69"/>
  <c r="BW318" i="69"/>
  <c r="BW317" i="69"/>
  <c r="BW316" i="69"/>
  <c r="U141" i="69" s="1"/>
  <c r="BW315" i="69"/>
  <c r="BW314" i="69"/>
  <c r="BW313" i="69"/>
  <c r="BW312" i="69"/>
  <c r="BW311" i="69"/>
  <c r="R167" i="69" s="1"/>
  <c r="BW310" i="69"/>
  <c r="BW309" i="69"/>
  <c r="BW308" i="69"/>
  <c r="L63" i="69" s="1"/>
  <c r="BW307" i="69"/>
  <c r="F142" i="69" s="1"/>
  <c r="BW306" i="69"/>
  <c r="BW305" i="69"/>
  <c r="W22" i="69" s="1"/>
  <c r="BW304" i="69"/>
  <c r="AF74" i="69" s="1"/>
  <c r="BW303" i="69"/>
  <c r="BW302" i="69"/>
  <c r="BW301" i="69"/>
  <c r="W68" i="69" s="1"/>
  <c r="BW300" i="69"/>
  <c r="F163" i="69" s="1"/>
  <c r="BW299" i="69"/>
  <c r="AE150" i="69" s="1"/>
  <c r="AE175" i="69" s="1"/>
  <c r="BW298" i="69"/>
  <c r="BW297" i="69"/>
  <c r="C61" i="69" s="1"/>
  <c r="BW296" i="69"/>
  <c r="BW295" i="69"/>
  <c r="G141" i="69" s="1"/>
  <c r="BW294" i="69"/>
  <c r="BW293" i="69"/>
  <c r="P166" i="69" s="1"/>
  <c r="BW292" i="69"/>
  <c r="AG73" i="69" s="1"/>
  <c r="BW291" i="69"/>
  <c r="H52" i="69" s="1"/>
  <c r="BW290" i="69"/>
  <c r="BW289" i="69"/>
  <c r="O75" i="69" s="1"/>
  <c r="BW288" i="69"/>
  <c r="BW287" i="69"/>
  <c r="BW286" i="69"/>
  <c r="BW285" i="69"/>
  <c r="BW284" i="69"/>
  <c r="BW283" i="69"/>
  <c r="BW282" i="69"/>
  <c r="BW281" i="69"/>
  <c r="BW280" i="69"/>
  <c r="BW279" i="69"/>
  <c r="BW278" i="69"/>
  <c r="BW277" i="69"/>
  <c r="BW276" i="69"/>
  <c r="AG159" i="69" s="1"/>
  <c r="BW275" i="69"/>
  <c r="H138" i="69" s="1"/>
  <c r="BW274" i="69"/>
  <c r="BW273" i="69"/>
  <c r="BW272" i="69"/>
  <c r="M150" i="69" s="1"/>
  <c r="BW271" i="69"/>
  <c r="BW270" i="69"/>
  <c r="BW269" i="69"/>
  <c r="BW268" i="69"/>
  <c r="H167" i="69" s="1"/>
  <c r="BW267" i="69"/>
  <c r="BW266" i="69"/>
  <c r="BW265" i="69"/>
  <c r="BW264" i="69"/>
  <c r="G78" i="69" s="1"/>
  <c r="BW263" i="69"/>
  <c r="BW262" i="69"/>
  <c r="C64" i="69" s="1"/>
  <c r="BW261" i="69"/>
  <c r="BW260" i="69"/>
  <c r="R100" i="69" s="1"/>
  <c r="BW259" i="69"/>
  <c r="F166" i="69" s="1"/>
  <c r="BW258" i="69"/>
  <c r="D145" i="69" s="1"/>
  <c r="BW257" i="69"/>
  <c r="BW256" i="69"/>
  <c r="K154" i="69" s="1"/>
  <c r="BW255" i="69"/>
  <c r="K151" i="69" s="1"/>
  <c r="BW254" i="69"/>
  <c r="BW253" i="69"/>
  <c r="BW252" i="69"/>
  <c r="F139" i="69" s="1"/>
  <c r="BW251" i="69"/>
  <c r="AE158" i="69" s="1"/>
  <c r="BW250" i="69"/>
  <c r="BW249" i="69"/>
  <c r="C69" i="69" s="1"/>
  <c r="BW248" i="69"/>
  <c r="BW247" i="69"/>
  <c r="I161" i="69" s="1"/>
  <c r="I174" i="69" s="1"/>
  <c r="BW246" i="69"/>
  <c r="C150" i="69" s="1"/>
  <c r="BW245" i="69"/>
  <c r="BW244" i="69"/>
  <c r="L157" i="69" s="1"/>
  <c r="BW243" i="69"/>
  <c r="U140" i="69" s="1"/>
  <c r="U175" i="69" s="1"/>
  <c r="BW242" i="69"/>
  <c r="W159" i="69" s="1"/>
  <c r="BW241" i="69"/>
  <c r="BW240" i="69"/>
  <c r="K68" i="69" s="1"/>
  <c r="BW239" i="69"/>
  <c r="BW238" i="69"/>
  <c r="BW237" i="69"/>
  <c r="BW236" i="69"/>
  <c r="F53" i="69" s="1"/>
  <c r="BW235" i="69"/>
  <c r="BW234" i="69"/>
  <c r="BW233" i="69"/>
  <c r="BW232" i="69"/>
  <c r="I144" i="69" s="1"/>
  <c r="I173" i="69" s="1"/>
  <c r="BW231" i="69"/>
  <c r="BW230" i="69"/>
  <c r="BW229" i="69"/>
  <c r="BW228" i="69"/>
  <c r="T96" i="69" s="1"/>
  <c r="T132" i="69" s="1"/>
  <c r="BW227" i="69"/>
  <c r="BW226" i="69"/>
  <c r="B149" i="69" s="1"/>
  <c r="BW225" i="69"/>
  <c r="BW224" i="69"/>
  <c r="AD62" i="69" s="1"/>
  <c r="BW223" i="69"/>
  <c r="BW222" i="69"/>
  <c r="BW221" i="69"/>
  <c r="BW220" i="69"/>
  <c r="BW219" i="69"/>
  <c r="BW218" i="69"/>
  <c r="AA141" i="69" s="1"/>
  <c r="BW217" i="69"/>
  <c r="BW216" i="69"/>
  <c r="BW215" i="69"/>
  <c r="BW214" i="69"/>
  <c r="BW213" i="69"/>
  <c r="BW212" i="69"/>
  <c r="J153" i="69" s="1"/>
  <c r="BW211" i="69"/>
  <c r="BW210" i="69"/>
  <c r="B63" i="69" s="1"/>
  <c r="BW209" i="69"/>
  <c r="BW208" i="69"/>
  <c r="BW207" i="69"/>
  <c r="BW206" i="69"/>
  <c r="BW205" i="69"/>
  <c r="BW204" i="69"/>
  <c r="BW203" i="69"/>
  <c r="AG68" i="69" s="1"/>
  <c r="BW202" i="69"/>
  <c r="BW201" i="69"/>
  <c r="E159" i="69" s="1"/>
  <c r="BW200" i="69"/>
  <c r="BW199" i="69"/>
  <c r="BW198" i="69"/>
  <c r="BW197" i="69"/>
  <c r="BW196" i="69"/>
  <c r="BW195" i="69"/>
  <c r="E153" i="69" s="1"/>
  <c r="BW194" i="69"/>
  <c r="BW193" i="69"/>
  <c r="BW192" i="69"/>
  <c r="P165" i="69" s="1"/>
  <c r="BW191" i="69"/>
  <c r="BW190" i="69"/>
  <c r="BW189" i="69"/>
  <c r="BW188" i="69"/>
  <c r="E152" i="69" s="1"/>
  <c r="BW187" i="69"/>
  <c r="BW186" i="69"/>
  <c r="BW185" i="69"/>
  <c r="BW184" i="69"/>
  <c r="BW183" i="69"/>
  <c r="BW182" i="69"/>
  <c r="BW181" i="69"/>
  <c r="BW180" i="69"/>
  <c r="O162" i="69" s="1"/>
  <c r="BW179" i="69"/>
  <c r="BW178" i="69"/>
  <c r="T164" i="69" s="1"/>
  <c r="BW177" i="69"/>
  <c r="BW176" i="69"/>
  <c r="P79" i="69" s="1"/>
  <c r="BW175" i="69"/>
  <c r="BW174" i="69"/>
  <c r="BW173" i="69"/>
  <c r="BW172" i="69"/>
  <c r="BW171" i="69"/>
  <c r="O143" i="69" s="1"/>
  <c r="BW170" i="69"/>
  <c r="AD64" i="69" s="1"/>
  <c r="BW169" i="69"/>
  <c r="S52" i="69" s="1"/>
  <c r="S89" i="69" s="1"/>
  <c r="BW168" i="69"/>
  <c r="BW167" i="69"/>
  <c r="BW166" i="69"/>
  <c r="U163" i="69" s="1"/>
  <c r="BW165" i="69"/>
  <c r="K59" i="69" s="1"/>
  <c r="BW164" i="69"/>
  <c r="BW163" i="69"/>
  <c r="BW162" i="69"/>
  <c r="BW161" i="69"/>
  <c r="BW160" i="69"/>
  <c r="BW159" i="69"/>
  <c r="BW158" i="69"/>
  <c r="BW157" i="69"/>
  <c r="BW156" i="69"/>
  <c r="BW155" i="69"/>
  <c r="Z165" i="69" s="1"/>
  <c r="BW154" i="69"/>
  <c r="BW153" i="69"/>
  <c r="U142" i="69" s="1"/>
  <c r="BW152" i="69"/>
  <c r="W153" i="69" s="1"/>
  <c r="BW151" i="69"/>
  <c r="D154" i="69" s="1"/>
  <c r="BW150" i="69"/>
  <c r="BW149" i="69"/>
  <c r="BW148" i="69"/>
  <c r="BW147" i="69"/>
  <c r="BW146" i="69"/>
  <c r="BW145" i="69"/>
  <c r="L64" i="69" s="1"/>
  <c r="BW144" i="69"/>
  <c r="BW143" i="69"/>
  <c r="BW142" i="69"/>
  <c r="BW141" i="69"/>
  <c r="BW140" i="69"/>
  <c r="X158" i="69" s="1"/>
  <c r="BW139" i="69"/>
  <c r="BW138" i="69"/>
  <c r="BW137" i="69"/>
  <c r="BW136" i="69"/>
  <c r="BW135" i="69"/>
  <c r="BW134" i="69"/>
  <c r="BW133" i="69"/>
  <c r="E140" i="69" s="1"/>
  <c r="E173" i="69" s="1"/>
  <c r="BW132" i="69"/>
  <c r="G159" i="69" s="1"/>
  <c r="BW131" i="69"/>
  <c r="M82" i="69" s="1"/>
  <c r="BW130" i="69"/>
  <c r="BW129" i="69"/>
  <c r="O18" i="69" s="1"/>
  <c r="BW128" i="69"/>
  <c r="BW127" i="69"/>
  <c r="BW126" i="69"/>
  <c r="BW125" i="69"/>
  <c r="BW124" i="69"/>
  <c r="BW123" i="69"/>
  <c r="G146" i="69" s="1"/>
  <c r="BW122" i="69"/>
  <c r="BW121" i="69"/>
  <c r="P153" i="69" s="1"/>
  <c r="BW120" i="69"/>
  <c r="BW119" i="69"/>
  <c r="BW118" i="69"/>
  <c r="AA154" i="69" s="1"/>
  <c r="BW117" i="69"/>
  <c r="V166" i="69" s="1"/>
  <c r="BW116" i="69"/>
  <c r="BW115" i="69"/>
  <c r="BW114" i="69"/>
  <c r="O147" i="69" s="1"/>
  <c r="BW113" i="69"/>
  <c r="AB28" i="69" s="1"/>
  <c r="BW112" i="69"/>
  <c r="AD9" i="69" s="1"/>
  <c r="BW111" i="69"/>
  <c r="BW110" i="69"/>
  <c r="BW109" i="69"/>
  <c r="AB62" i="69" s="1"/>
  <c r="BW108" i="69"/>
  <c r="BW107" i="69"/>
  <c r="J13" i="69" s="1"/>
  <c r="BW106" i="69"/>
  <c r="V139" i="69" s="1"/>
  <c r="BW105" i="69"/>
  <c r="P67" i="69" s="1"/>
  <c r="BW104" i="69"/>
  <c r="J56" i="69" s="1"/>
  <c r="BW103" i="69"/>
  <c r="L167" i="69" s="1"/>
  <c r="BW102" i="69"/>
  <c r="BW101" i="69"/>
  <c r="C144" i="69" s="1"/>
  <c r="BW100" i="69"/>
  <c r="BW99" i="69"/>
  <c r="K78" i="69" s="1"/>
  <c r="BW98" i="69"/>
  <c r="BW97" i="69"/>
  <c r="D53" i="69" s="1"/>
  <c r="D87" i="69" s="1"/>
  <c r="BW96" i="69"/>
  <c r="BW95" i="69"/>
  <c r="BW94" i="69"/>
  <c r="W140" i="69" s="1"/>
  <c r="BW93" i="69"/>
  <c r="BW92" i="69"/>
  <c r="BW91" i="69"/>
  <c r="R70" i="69" s="1"/>
  <c r="BW90" i="69"/>
  <c r="BW89" i="69"/>
  <c r="X14" i="69" s="1"/>
  <c r="X46" i="69" s="1"/>
  <c r="BW88" i="69"/>
  <c r="BW87" i="69"/>
  <c r="BW86" i="69"/>
  <c r="BW85" i="69"/>
  <c r="BW84" i="69"/>
  <c r="BW83" i="69"/>
  <c r="BW82" i="69"/>
  <c r="BW81" i="69"/>
  <c r="D139" i="69" s="1"/>
  <c r="D173" i="69" s="1"/>
  <c r="BW80" i="69"/>
  <c r="U60" i="69" s="1"/>
  <c r="BW79" i="69"/>
  <c r="BW78" i="69"/>
  <c r="BW77" i="69"/>
  <c r="BW76" i="69"/>
  <c r="BW75" i="69"/>
  <c r="BW74" i="69"/>
  <c r="X143" i="69" s="1"/>
  <c r="X175" i="69" s="1"/>
  <c r="BW73" i="69"/>
  <c r="BW72" i="69"/>
  <c r="AE168" i="69" s="1"/>
  <c r="BW71" i="69"/>
  <c r="D121" i="69" s="1"/>
  <c r="BW70" i="69"/>
  <c r="AF79" i="69" s="1"/>
  <c r="BW69" i="69"/>
  <c r="BW68" i="69"/>
  <c r="BW67" i="69"/>
  <c r="BW66" i="69"/>
  <c r="BW65" i="69"/>
  <c r="R158" i="69" s="1"/>
  <c r="BW64" i="69"/>
  <c r="X137" i="69" s="1"/>
  <c r="BW63" i="69"/>
  <c r="X168" i="69" s="1"/>
  <c r="BW62" i="69"/>
  <c r="I71" i="69" s="1"/>
  <c r="BW61" i="69"/>
  <c r="BW60" i="69"/>
  <c r="BW59" i="69"/>
  <c r="BW58" i="69"/>
  <c r="BW57" i="69"/>
  <c r="BW56" i="69"/>
  <c r="BW55" i="69"/>
  <c r="Z146" i="69" s="1"/>
  <c r="BW54" i="69"/>
  <c r="BW53" i="69"/>
  <c r="U153" i="69" s="1"/>
  <c r="BW52" i="69"/>
  <c r="D78" i="69" s="1"/>
  <c r="BW51" i="69"/>
  <c r="BW50" i="69"/>
  <c r="BW49" i="69"/>
  <c r="R72" i="69" s="1"/>
  <c r="BW48" i="69"/>
  <c r="X51" i="69" s="1"/>
  <c r="BW47" i="69"/>
  <c r="BW46" i="69"/>
  <c r="BW45" i="69"/>
  <c r="L161" i="69" s="1"/>
  <c r="BW44" i="69"/>
  <c r="N150" i="69" s="1"/>
  <c r="BW43" i="69"/>
  <c r="BW42" i="69"/>
  <c r="BW41" i="69"/>
  <c r="BW40" i="69"/>
  <c r="BW39" i="69"/>
  <c r="BW38" i="69"/>
  <c r="BW37" i="69"/>
  <c r="H147" i="69" s="1"/>
  <c r="BW36" i="69"/>
  <c r="BW35" i="69"/>
  <c r="BW34" i="69"/>
  <c r="BW33" i="69"/>
  <c r="BW32" i="69"/>
  <c r="E77" i="69" s="1"/>
  <c r="BW31" i="69"/>
  <c r="E56" i="69" s="1"/>
  <c r="BW30" i="69"/>
  <c r="BW29" i="69"/>
  <c r="J79" i="69" s="1"/>
  <c r="BW28" i="69"/>
  <c r="AA160" i="69" s="1"/>
  <c r="BW27" i="69"/>
  <c r="BW26" i="69"/>
  <c r="BW25" i="69"/>
  <c r="M162" i="69" s="1"/>
  <c r="BW24" i="69"/>
  <c r="BW23" i="69"/>
  <c r="BW22" i="69"/>
  <c r="BW21" i="69"/>
  <c r="AD118" i="69" s="1"/>
  <c r="BW20" i="69"/>
  <c r="BW19" i="69"/>
  <c r="BW18" i="69"/>
  <c r="BW17" i="69"/>
  <c r="BW16" i="69"/>
  <c r="BW15" i="69"/>
  <c r="BW14" i="69"/>
  <c r="BW13" i="69"/>
  <c r="AG53" i="69" s="1"/>
  <c r="BW12" i="69"/>
  <c r="AA74" i="69" s="1"/>
  <c r="BW11" i="69"/>
  <c r="BW10" i="69"/>
  <c r="H72" i="69" s="1"/>
  <c r="BW9" i="69"/>
  <c r="BW8" i="69"/>
  <c r="S4" i="69"/>
  <c r="AJ309" i="66"/>
  <c r="AG348" i="66"/>
  <c r="AF348" i="66"/>
  <c r="AE348" i="66"/>
  <c r="AD348" i="66"/>
  <c r="AC348" i="66"/>
  <c r="AB348" i="66"/>
  <c r="AA348" i="66"/>
  <c r="Z348" i="66"/>
  <c r="Y348" i="66"/>
  <c r="X348" i="66"/>
  <c r="W348" i="66"/>
  <c r="V348" i="66"/>
  <c r="U348" i="66"/>
  <c r="T348" i="66"/>
  <c r="S348" i="66"/>
  <c r="R348" i="66"/>
  <c r="Q348" i="66"/>
  <c r="P348" i="66"/>
  <c r="O348" i="66"/>
  <c r="N348" i="66"/>
  <c r="M348" i="66"/>
  <c r="L348" i="66"/>
  <c r="K348" i="66"/>
  <c r="J348" i="66"/>
  <c r="I348" i="66"/>
  <c r="H348" i="66"/>
  <c r="G348" i="66"/>
  <c r="F348" i="66"/>
  <c r="E348" i="66"/>
  <c r="D348" i="66"/>
  <c r="C348" i="66"/>
  <c r="B348" i="66"/>
  <c r="AG347" i="66"/>
  <c r="AF347" i="66"/>
  <c r="AE347" i="66"/>
  <c r="AD347" i="66"/>
  <c r="AC347" i="66"/>
  <c r="AB347" i="66"/>
  <c r="AA347" i="66"/>
  <c r="Z347" i="66"/>
  <c r="Y347" i="66"/>
  <c r="X347" i="66"/>
  <c r="W347" i="66"/>
  <c r="V347" i="66"/>
  <c r="U347" i="66"/>
  <c r="T347" i="66"/>
  <c r="S347" i="66"/>
  <c r="R347" i="66"/>
  <c r="Q347" i="66"/>
  <c r="P347" i="66"/>
  <c r="O347" i="66"/>
  <c r="N347" i="66"/>
  <c r="M347" i="66"/>
  <c r="L347" i="66"/>
  <c r="K347" i="66"/>
  <c r="J347" i="66"/>
  <c r="I347" i="66"/>
  <c r="H347" i="66"/>
  <c r="G347" i="66"/>
  <c r="F347" i="66"/>
  <c r="E347" i="66"/>
  <c r="D347" i="66"/>
  <c r="C347" i="66"/>
  <c r="B347" i="66"/>
  <c r="AG346" i="66"/>
  <c r="AF346" i="66"/>
  <c r="AE346" i="66"/>
  <c r="AD346" i="66"/>
  <c r="AC346" i="66"/>
  <c r="AB346" i="66"/>
  <c r="AA346" i="66"/>
  <c r="Z346" i="66"/>
  <c r="Y346" i="66"/>
  <c r="X346" i="66"/>
  <c r="W346" i="66"/>
  <c r="V346" i="66"/>
  <c r="U346" i="66"/>
  <c r="T346" i="66"/>
  <c r="S346" i="66"/>
  <c r="R346" i="66"/>
  <c r="Q346" i="66"/>
  <c r="P346" i="66"/>
  <c r="O346" i="66"/>
  <c r="N346" i="66"/>
  <c r="M346" i="66"/>
  <c r="L346" i="66"/>
  <c r="K346" i="66"/>
  <c r="J346" i="66"/>
  <c r="I346" i="66"/>
  <c r="H346" i="66"/>
  <c r="G346" i="66"/>
  <c r="F346" i="66"/>
  <c r="E346" i="66"/>
  <c r="D346" i="66"/>
  <c r="C346" i="66"/>
  <c r="B346" i="66"/>
  <c r="AG345" i="66"/>
  <c r="AF345" i="66"/>
  <c r="AE345" i="66"/>
  <c r="AD345" i="66"/>
  <c r="AC345" i="66"/>
  <c r="AB345" i="66"/>
  <c r="AA345" i="66"/>
  <c r="Z345" i="66"/>
  <c r="Y345" i="66"/>
  <c r="X345" i="66"/>
  <c r="W345" i="66"/>
  <c r="V345" i="66"/>
  <c r="U345" i="66"/>
  <c r="T345" i="66"/>
  <c r="S345" i="66"/>
  <c r="R345" i="66"/>
  <c r="Q345" i="66"/>
  <c r="P345" i="66"/>
  <c r="O345" i="66"/>
  <c r="N345" i="66"/>
  <c r="M345" i="66"/>
  <c r="L345" i="66"/>
  <c r="K345" i="66"/>
  <c r="J345" i="66"/>
  <c r="I345" i="66"/>
  <c r="H345" i="66"/>
  <c r="G345" i="66"/>
  <c r="F345" i="66"/>
  <c r="E345" i="66"/>
  <c r="D345" i="66"/>
  <c r="C345" i="66"/>
  <c r="B345" i="66"/>
  <c r="AG343" i="66"/>
  <c r="AF343" i="66"/>
  <c r="AE343" i="66"/>
  <c r="AD343" i="66"/>
  <c r="AC343" i="66"/>
  <c r="AB343" i="66"/>
  <c r="AA343" i="66"/>
  <c r="Z343" i="66"/>
  <c r="Y343" i="66"/>
  <c r="X343" i="66"/>
  <c r="W343" i="66"/>
  <c r="V343" i="66"/>
  <c r="U343" i="66"/>
  <c r="T343" i="66"/>
  <c r="S343" i="66"/>
  <c r="R343" i="66"/>
  <c r="Q343" i="66"/>
  <c r="P343" i="66"/>
  <c r="O343" i="66"/>
  <c r="N343" i="66"/>
  <c r="M343" i="66"/>
  <c r="L343" i="66"/>
  <c r="K343" i="66"/>
  <c r="J343" i="66"/>
  <c r="I343" i="66"/>
  <c r="H343" i="66"/>
  <c r="G343" i="66"/>
  <c r="F343" i="66"/>
  <c r="E343" i="66"/>
  <c r="D343" i="66"/>
  <c r="C343" i="66"/>
  <c r="B343" i="66"/>
  <c r="AG342" i="66"/>
  <c r="AF342" i="66"/>
  <c r="AE342" i="66"/>
  <c r="AD342" i="66"/>
  <c r="AC342" i="66"/>
  <c r="AB342" i="66"/>
  <c r="AA342" i="66"/>
  <c r="Z342" i="66"/>
  <c r="Y342" i="66"/>
  <c r="X342" i="66"/>
  <c r="W342" i="66"/>
  <c r="V342" i="66"/>
  <c r="U342" i="66"/>
  <c r="T342" i="66"/>
  <c r="S342" i="66"/>
  <c r="R342" i="66"/>
  <c r="Q342" i="66"/>
  <c r="P342" i="66"/>
  <c r="O342" i="66"/>
  <c r="N342" i="66"/>
  <c r="M342" i="66"/>
  <c r="L342" i="66"/>
  <c r="K342" i="66"/>
  <c r="J342" i="66"/>
  <c r="I342" i="66"/>
  <c r="H342" i="66"/>
  <c r="G342" i="66"/>
  <c r="F342" i="66"/>
  <c r="E342" i="66"/>
  <c r="D342" i="66"/>
  <c r="C342" i="66"/>
  <c r="B342" i="66"/>
  <c r="AG341" i="66"/>
  <c r="AF341" i="66"/>
  <c r="AE341" i="66"/>
  <c r="AD341" i="66"/>
  <c r="AC341" i="66"/>
  <c r="AB341" i="66"/>
  <c r="AA341" i="66"/>
  <c r="Z341" i="66"/>
  <c r="Y341" i="66"/>
  <c r="X341" i="66"/>
  <c r="W341" i="66"/>
  <c r="V341" i="66"/>
  <c r="U341" i="66"/>
  <c r="T341" i="66"/>
  <c r="S341" i="66"/>
  <c r="R341" i="66"/>
  <c r="Q341" i="66"/>
  <c r="P341" i="66"/>
  <c r="O341" i="66"/>
  <c r="N341" i="66"/>
  <c r="M341" i="66"/>
  <c r="L341" i="66"/>
  <c r="K341" i="66"/>
  <c r="J341" i="66"/>
  <c r="I341" i="66"/>
  <c r="H341" i="66"/>
  <c r="G341" i="66"/>
  <c r="F341" i="66"/>
  <c r="E341" i="66"/>
  <c r="D341" i="66"/>
  <c r="C341" i="66"/>
  <c r="B341" i="66"/>
  <c r="AJ340" i="66"/>
  <c r="AI340" i="66"/>
  <c r="AH340" i="66"/>
  <c r="AJ339" i="66"/>
  <c r="AI339" i="66"/>
  <c r="AH339" i="66"/>
  <c r="AJ338" i="66"/>
  <c r="AI338" i="66"/>
  <c r="AH338" i="66"/>
  <c r="AJ337" i="66"/>
  <c r="AI337" i="66"/>
  <c r="AH337" i="66"/>
  <c r="AJ336" i="66"/>
  <c r="AI336" i="66"/>
  <c r="AH336" i="66"/>
  <c r="AJ335" i="66"/>
  <c r="AI335" i="66"/>
  <c r="AH335" i="66"/>
  <c r="AJ334" i="66"/>
  <c r="AI334" i="66"/>
  <c r="AH334" i="66"/>
  <c r="AJ333" i="66"/>
  <c r="AI333" i="66"/>
  <c r="AH333" i="66"/>
  <c r="AJ332" i="66"/>
  <c r="AI332" i="66"/>
  <c r="AH332" i="66"/>
  <c r="AJ331" i="66"/>
  <c r="AI331" i="66"/>
  <c r="AH331" i="66"/>
  <c r="AJ330" i="66"/>
  <c r="AI330" i="66"/>
  <c r="AH330" i="66"/>
  <c r="AJ329" i="66"/>
  <c r="AI329" i="66"/>
  <c r="AH329" i="66"/>
  <c r="AJ328" i="66"/>
  <c r="AI328" i="66"/>
  <c r="AH328" i="66"/>
  <c r="AJ327" i="66"/>
  <c r="AI327" i="66"/>
  <c r="AH327" i="66"/>
  <c r="AJ326" i="66"/>
  <c r="AI326" i="66"/>
  <c r="AH326" i="66"/>
  <c r="AJ325" i="66"/>
  <c r="AI325" i="66"/>
  <c r="AH325" i="66"/>
  <c r="AJ324" i="66"/>
  <c r="AI324" i="66"/>
  <c r="AH324" i="66"/>
  <c r="AJ323" i="66"/>
  <c r="AI323" i="66"/>
  <c r="AH323" i="66"/>
  <c r="AJ322" i="66"/>
  <c r="AI322" i="66"/>
  <c r="AH322" i="66"/>
  <c r="AJ321" i="66"/>
  <c r="AI321" i="66"/>
  <c r="AH321" i="66"/>
  <c r="AJ320" i="66"/>
  <c r="AI320" i="66"/>
  <c r="AH320" i="66"/>
  <c r="AJ319" i="66"/>
  <c r="AI319" i="66"/>
  <c r="AH319" i="66"/>
  <c r="AJ318" i="66"/>
  <c r="AI318" i="66"/>
  <c r="AH318" i="66"/>
  <c r="AJ317" i="66"/>
  <c r="AI317" i="66"/>
  <c r="AH317" i="66"/>
  <c r="AJ316" i="66"/>
  <c r="AI316" i="66"/>
  <c r="AH316" i="66"/>
  <c r="AJ315" i="66"/>
  <c r="AI315" i="66"/>
  <c r="AH315" i="66"/>
  <c r="AJ314" i="66"/>
  <c r="AI314" i="66"/>
  <c r="AH314" i="66"/>
  <c r="AJ313" i="66"/>
  <c r="AI313" i="66"/>
  <c r="AH313" i="66"/>
  <c r="AJ312" i="66"/>
  <c r="AI312" i="66"/>
  <c r="AH312" i="66"/>
  <c r="AJ311" i="66"/>
  <c r="AI311" i="66"/>
  <c r="AH311" i="66"/>
  <c r="AJ310" i="66"/>
  <c r="AI310" i="66"/>
  <c r="AH310" i="66"/>
  <c r="AI309" i="66"/>
  <c r="AH309" i="66"/>
  <c r="AG305" i="66"/>
  <c r="AF305" i="66"/>
  <c r="AE305" i="66"/>
  <c r="AD305" i="66"/>
  <c r="AC305" i="66"/>
  <c r="AB305" i="66"/>
  <c r="AA305" i="66"/>
  <c r="Z305" i="66"/>
  <c r="Y305" i="66"/>
  <c r="X305" i="66"/>
  <c r="W305" i="66"/>
  <c r="V305" i="66"/>
  <c r="U305" i="66"/>
  <c r="T305" i="66"/>
  <c r="S305" i="66"/>
  <c r="R305" i="66"/>
  <c r="Q305" i="66"/>
  <c r="P305" i="66"/>
  <c r="O305" i="66"/>
  <c r="N305" i="66"/>
  <c r="M305" i="66"/>
  <c r="L305" i="66"/>
  <c r="K305" i="66"/>
  <c r="J305" i="66"/>
  <c r="I305" i="66"/>
  <c r="H305" i="66"/>
  <c r="G305" i="66"/>
  <c r="F305" i="66"/>
  <c r="E305" i="66"/>
  <c r="D305" i="66"/>
  <c r="C305" i="66"/>
  <c r="B305" i="66"/>
  <c r="AG304" i="66"/>
  <c r="AF304" i="66"/>
  <c r="AE304" i="66"/>
  <c r="AD304" i="66"/>
  <c r="AC304" i="66"/>
  <c r="AB304" i="66"/>
  <c r="AA304" i="66"/>
  <c r="Z304" i="66"/>
  <c r="Y304" i="66"/>
  <c r="X304" i="66"/>
  <c r="W304" i="66"/>
  <c r="V304" i="66"/>
  <c r="U304" i="66"/>
  <c r="T304" i="66"/>
  <c r="S304" i="66"/>
  <c r="R304" i="66"/>
  <c r="Q304" i="66"/>
  <c r="P304" i="66"/>
  <c r="O304" i="66"/>
  <c r="N304" i="66"/>
  <c r="M304" i="66"/>
  <c r="L304" i="66"/>
  <c r="K304" i="66"/>
  <c r="J304" i="66"/>
  <c r="I304" i="66"/>
  <c r="H304" i="66"/>
  <c r="G304" i="66"/>
  <c r="F304" i="66"/>
  <c r="E304" i="66"/>
  <c r="D304" i="66"/>
  <c r="C304" i="66"/>
  <c r="B304" i="66"/>
  <c r="AG303" i="66"/>
  <c r="AF303" i="66"/>
  <c r="AE303" i="66"/>
  <c r="AD303" i="66"/>
  <c r="AC303" i="66"/>
  <c r="AB303" i="66"/>
  <c r="AA303" i="66"/>
  <c r="Z303" i="66"/>
  <c r="Y303" i="66"/>
  <c r="X303" i="66"/>
  <c r="W303" i="66"/>
  <c r="V303" i="66"/>
  <c r="U303" i="66"/>
  <c r="T303" i="66"/>
  <c r="S303" i="66"/>
  <c r="R303" i="66"/>
  <c r="Q303" i="66"/>
  <c r="P303" i="66"/>
  <c r="O303" i="66"/>
  <c r="N303" i="66"/>
  <c r="M303" i="66"/>
  <c r="L303" i="66"/>
  <c r="K303" i="66"/>
  <c r="J303" i="66"/>
  <c r="I303" i="66"/>
  <c r="H303" i="66"/>
  <c r="G303" i="66"/>
  <c r="F303" i="66"/>
  <c r="E303" i="66"/>
  <c r="D303" i="66"/>
  <c r="C303" i="66"/>
  <c r="B303" i="66"/>
  <c r="AG302" i="66"/>
  <c r="AF302" i="66"/>
  <c r="AE302" i="66"/>
  <c r="AD302" i="66"/>
  <c r="AC302" i="66"/>
  <c r="AB302" i="66"/>
  <c r="AA302" i="66"/>
  <c r="Z302" i="66"/>
  <c r="Y302" i="66"/>
  <c r="X302" i="66"/>
  <c r="W302" i="66"/>
  <c r="V302" i="66"/>
  <c r="U302" i="66"/>
  <c r="T302" i="66"/>
  <c r="S302" i="66"/>
  <c r="R302" i="66"/>
  <c r="Q302" i="66"/>
  <c r="P302" i="66"/>
  <c r="O302" i="66"/>
  <c r="N302" i="66"/>
  <c r="M302" i="66"/>
  <c r="L302" i="66"/>
  <c r="K302" i="66"/>
  <c r="J302" i="66"/>
  <c r="I302" i="66"/>
  <c r="H302" i="66"/>
  <c r="G302" i="66"/>
  <c r="F302" i="66"/>
  <c r="E302" i="66"/>
  <c r="D302" i="66"/>
  <c r="C302" i="66"/>
  <c r="B302" i="66"/>
  <c r="AG300" i="66"/>
  <c r="AF300" i="66"/>
  <c r="AE300" i="66"/>
  <c r="AD300" i="66"/>
  <c r="AC300" i="66"/>
  <c r="AB300" i="66"/>
  <c r="AA300" i="66"/>
  <c r="Z300" i="66"/>
  <c r="Y300" i="66"/>
  <c r="X300" i="66"/>
  <c r="W300" i="66"/>
  <c r="V300" i="66"/>
  <c r="U300" i="66"/>
  <c r="T300" i="66"/>
  <c r="S300" i="66"/>
  <c r="R300" i="66"/>
  <c r="Q300" i="66"/>
  <c r="P300" i="66"/>
  <c r="O300" i="66"/>
  <c r="N300" i="66"/>
  <c r="M300" i="66"/>
  <c r="L300" i="66"/>
  <c r="K300" i="66"/>
  <c r="J300" i="66"/>
  <c r="I300" i="66"/>
  <c r="H300" i="66"/>
  <c r="G300" i="66"/>
  <c r="F300" i="66"/>
  <c r="E300" i="66"/>
  <c r="D300" i="66"/>
  <c r="C300" i="66"/>
  <c r="B300" i="66"/>
  <c r="AG299" i="66"/>
  <c r="AF299" i="66"/>
  <c r="AE299" i="66"/>
  <c r="AD299" i="66"/>
  <c r="AC299" i="66"/>
  <c r="AB299" i="66"/>
  <c r="AA299" i="66"/>
  <c r="Z299" i="66"/>
  <c r="Y299" i="66"/>
  <c r="X299" i="66"/>
  <c r="W299" i="66"/>
  <c r="V299" i="66"/>
  <c r="U299" i="66"/>
  <c r="T299" i="66"/>
  <c r="S299" i="66"/>
  <c r="R299" i="66"/>
  <c r="Q299" i="66"/>
  <c r="P299" i="66"/>
  <c r="O299" i="66"/>
  <c r="N299" i="66"/>
  <c r="M299" i="66"/>
  <c r="L299" i="66"/>
  <c r="K299" i="66"/>
  <c r="J299" i="66"/>
  <c r="I299" i="66"/>
  <c r="H299" i="66"/>
  <c r="G299" i="66"/>
  <c r="F299" i="66"/>
  <c r="E299" i="66"/>
  <c r="D299" i="66"/>
  <c r="C299" i="66"/>
  <c r="B299" i="66"/>
  <c r="AG298" i="66"/>
  <c r="AF298" i="66"/>
  <c r="AE298" i="66"/>
  <c r="AD298" i="66"/>
  <c r="AC298" i="66"/>
  <c r="AB298" i="66"/>
  <c r="AA298" i="66"/>
  <c r="Z298" i="66"/>
  <c r="Y298" i="66"/>
  <c r="X298" i="66"/>
  <c r="W298" i="66"/>
  <c r="V298" i="66"/>
  <c r="U298" i="66"/>
  <c r="T298" i="66"/>
  <c r="S298" i="66"/>
  <c r="R298" i="66"/>
  <c r="Q298" i="66"/>
  <c r="P298" i="66"/>
  <c r="O298" i="66"/>
  <c r="N298" i="66"/>
  <c r="M298" i="66"/>
  <c r="L298" i="66"/>
  <c r="K298" i="66"/>
  <c r="J298" i="66"/>
  <c r="I298" i="66"/>
  <c r="H298" i="66"/>
  <c r="G298" i="66"/>
  <c r="F298" i="66"/>
  <c r="E298" i="66"/>
  <c r="D298" i="66"/>
  <c r="C298" i="66"/>
  <c r="B298" i="66"/>
  <c r="AJ297" i="66"/>
  <c r="AI297" i="66"/>
  <c r="AH297" i="66"/>
  <c r="AJ296" i="66"/>
  <c r="AI296" i="66"/>
  <c r="AH296" i="66"/>
  <c r="AJ295" i="66"/>
  <c r="AI295" i="66"/>
  <c r="AH295" i="66"/>
  <c r="AJ294" i="66"/>
  <c r="AI294" i="66"/>
  <c r="AH294" i="66"/>
  <c r="AJ293" i="66"/>
  <c r="AI293" i="66"/>
  <c r="AH293" i="66"/>
  <c r="AJ292" i="66"/>
  <c r="AI292" i="66"/>
  <c r="AH292" i="66"/>
  <c r="AJ291" i="66"/>
  <c r="AI291" i="66"/>
  <c r="AH291" i="66"/>
  <c r="AJ290" i="66"/>
  <c r="AI290" i="66"/>
  <c r="AH290" i="66"/>
  <c r="AJ289" i="66"/>
  <c r="AI289" i="66"/>
  <c r="AH289" i="66"/>
  <c r="AJ288" i="66"/>
  <c r="AI288" i="66"/>
  <c r="AH288" i="66"/>
  <c r="AJ287" i="66"/>
  <c r="AI287" i="66"/>
  <c r="AH287" i="66"/>
  <c r="AJ286" i="66"/>
  <c r="AI286" i="66"/>
  <c r="AH286" i="66"/>
  <c r="AJ285" i="66"/>
  <c r="AI285" i="66"/>
  <c r="AH285" i="66"/>
  <c r="AJ284" i="66"/>
  <c r="AI284" i="66"/>
  <c r="AH284" i="66"/>
  <c r="AJ283" i="66"/>
  <c r="AI283" i="66"/>
  <c r="AH283" i="66"/>
  <c r="AJ282" i="66"/>
  <c r="AI282" i="66"/>
  <c r="AH282" i="66"/>
  <c r="AJ281" i="66"/>
  <c r="AI281" i="66"/>
  <c r="AH281" i="66"/>
  <c r="AJ280" i="66"/>
  <c r="AI280" i="66"/>
  <c r="AH280" i="66"/>
  <c r="AJ279" i="66"/>
  <c r="AI279" i="66"/>
  <c r="AH279" i="66"/>
  <c r="AJ278" i="66"/>
  <c r="AI278" i="66"/>
  <c r="AH278" i="66"/>
  <c r="AJ277" i="66"/>
  <c r="AI277" i="66"/>
  <c r="AH277" i="66"/>
  <c r="AJ276" i="66"/>
  <c r="AI276" i="66"/>
  <c r="AH276" i="66"/>
  <c r="AJ275" i="66"/>
  <c r="AI275" i="66"/>
  <c r="AH275" i="66"/>
  <c r="AJ274" i="66"/>
  <c r="AI274" i="66"/>
  <c r="AH274" i="66"/>
  <c r="AJ273" i="66"/>
  <c r="AI273" i="66"/>
  <c r="AH273" i="66"/>
  <c r="AJ272" i="66"/>
  <c r="AI272" i="66"/>
  <c r="AH272" i="66"/>
  <c r="AJ271" i="66"/>
  <c r="AI271" i="66"/>
  <c r="AH271" i="66"/>
  <c r="AJ270" i="66"/>
  <c r="AI270" i="66"/>
  <c r="AH270" i="66"/>
  <c r="AJ269" i="66"/>
  <c r="AI269" i="66"/>
  <c r="AH269" i="66"/>
  <c r="AJ268" i="66"/>
  <c r="AI268" i="66"/>
  <c r="AH268" i="66"/>
  <c r="AJ267" i="66"/>
  <c r="AI267" i="66"/>
  <c r="AH267" i="66"/>
  <c r="AJ266" i="66"/>
  <c r="AI266" i="66"/>
  <c r="AH266" i="66"/>
  <c r="AG262" i="66"/>
  <c r="AF262" i="66"/>
  <c r="AE262" i="66"/>
  <c r="AD262" i="66"/>
  <c r="AC262" i="66"/>
  <c r="AB262" i="66"/>
  <c r="AA262" i="66"/>
  <c r="Z262" i="66"/>
  <c r="Y262" i="66"/>
  <c r="X262" i="66"/>
  <c r="W262" i="66"/>
  <c r="V262" i="66"/>
  <c r="U262" i="66"/>
  <c r="T262" i="66"/>
  <c r="S262" i="66"/>
  <c r="R262" i="66"/>
  <c r="Q262" i="66"/>
  <c r="P262" i="66"/>
  <c r="O262" i="66"/>
  <c r="N262" i="66"/>
  <c r="M262" i="66"/>
  <c r="L262" i="66"/>
  <c r="K262" i="66"/>
  <c r="J262" i="66"/>
  <c r="I262" i="66"/>
  <c r="H262" i="66"/>
  <c r="G262" i="66"/>
  <c r="F262" i="66"/>
  <c r="E262" i="66"/>
  <c r="D262" i="66"/>
  <c r="C262" i="66"/>
  <c r="B262" i="66"/>
  <c r="AG261" i="66"/>
  <c r="AF261" i="66"/>
  <c r="AE261" i="66"/>
  <c r="AD261" i="66"/>
  <c r="AC261" i="66"/>
  <c r="AB261" i="66"/>
  <c r="AA261" i="66"/>
  <c r="Z261" i="66"/>
  <c r="Y261" i="66"/>
  <c r="X261" i="66"/>
  <c r="W261" i="66"/>
  <c r="V261" i="66"/>
  <c r="U261" i="66"/>
  <c r="T261" i="66"/>
  <c r="S261" i="66"/>
  <c r="R261" i="66"/>
  <c r="Q261" i="66"/>
  <c r="P261" i="66"/>
  <c r="O261" i="66"/>
  <c r="N261" i="66"/>
  <c r="M261" i="66"/>
  <c r="L261" i="66"/>
  <c r="K261" i="66"/>
  <c r="J261" i="66"/>
  <c r="I261" i="66"/>
  <c r="H261" i="66"/>
  <c r="G261" i="66"/>
  <c r="F261" i="66"/>
  <c r="E261" i="66"/>
  <c r="D261" i="66"/>
  <c r="C261" i="66"/>
  <c r="B261" i="66"/>
  <c r="AG260" i="66"/>
  <c r="AF260" i="66"/>
  <c r="AE260" i="66"/>
  <c r="AD260" i="66"/>
  <c r="AC260" i="66"/>
  <c r="AB260" i="66"/>
  <c r="AA260" i="66"/>
  <c r="Z260" i="66"/>
  <c r="Y260" i="66"/>
  <c r="X260" i="66"/>
  <c r="W260" i="66"/>
  <c r="V260" i="66"/>
  <c r="U260" i="66"/>
  <c r="T260" i="66"/>
  <c r="S260" i="66"/>
  <c r="R260" i="66"/>
  <c r="Q260" i="66"/>
  <c r="P260" i="66"/>
  <c r="O260" i="66"/>
  <c r="N260" i="66"/>
  <c r="M260" i="66"/>
  <c r="L260" i="66"/>
  <c r="K260" i="66"/>
  <c r="J260" i="66"/>
  <c r="I260" i="66"/>
  <c r="H260" i="66"/>
  <c r="G260" i="66"/>
  <c r="F260" i="66"/>
  <c r="E260" i="66"/>
  <c r="D260" i="66"/>
  <c r="C260" i="66"/>
  <c r="B260" i="66"/>
  <c r="AG259" i="66"/>
  <c r="AF259" i="66"/>
  <c r="AE259" i="66"/>
  <c r="AD259" i="66"/>
  <c r="AC259" i="66"/>
  <c r="AB259" i="66"/>
  <c r="AA259" i="66"/>
  <c r="Z259" i="66"/>
  <c r="Y259" i="66"/>
  <c r="X259" i="66"/>
  <c r="W259" i="66"/>
  <c r="V259" i="66"/>
  <c r="U259" i="66"/>
  <c r="T259" i="66"/>
  <c r="S259" i="66"/>
  <c r="R259" i="66"/>
  <c r="Q259" i="66"/>
  <c r="P259" i="66"/>
  <c r="O259" i="66"/>
  <c r="N259" i="66"/>
  <c r="M259" i="66"/>
  <c r="L259" i="66"/>
  <c r="K259" i="66"/>
  <c r="J259" i="66"/>
  <c r="I259" i="66"/>
  <c r="H259" i="66"/>
  <c r="G259" i="66"/>
  <c r="F259" i="66"/>
  <c r="E259" i="66"/>
  <c r="D259" i="66"/>
  <c r="C259" i="66"/>
  <c r="B259" i="66"/>
  <c r="AG257" i="66"/>
  <c r="AF257" i="66"/>
  <c r="AE257" i="66"/>
  <c r="AD257" i="66"/>
  <c r="AC257" i="66"/>
  <c r="AB257" i="66"/>
  <c r="AA257" i="66"/>
  <c r="Z257" i="66"/>
  <c r="Y257" i="66"/>
  <c r="X257" i="66"/>
  <c r="W257" i="66"/>
  <c r="V257" i="66"/>
  <c r="U257" i="66"/>
  <c r="T257" i="66"/>
  <c r="S257" i="66"/>
  <c r="R257" i="66"/>
  <c r="Q257" i="66"/>
  <c r="P257" i="66"/>
  <c r="O257" i="66"/>
  <c r="N257" i="66"/>
  <c r="M257" i="66"/>
  <c r="L257" i="66"/>
  <c r="K257" i="66"/>
  <c r="J257" i="66"/>
  <c r="I257" i="66"/>
  <c r="H257" i="66"/>
  <c r="G257" i="66"/>
  <c r="F257" i="66"/>
  <c r="E257" i="66"/>
  <c r="D257" i="66"/>
  <c r="C257" i="66"/>
  <c r="B257" i="66"/>
  <c r="AG256" i="66"/>
  <c r="AF256" i="66"/>
  <c r="AE256" i="66"/>
  <c r="AD256" i="66"/>
  <c r="AC256" i="66"/>
  <c r="AB256" i="66"/>
  <c r="AA256" i="66"/>
  <c r="Z256" i="66"/>
  <c r="Y256" i="66"/>
  <c r="X256" i="66"/>
  <c r="W256" i="66"/>
  <c r="V256" i="66"/>
  <c r="U256" i="66"/>
  <c r="T256" i="66"/>
  <c r="S256" i="66"/>
  <c r="R256" i="66"/>
  <c r="Q256" i="66"/>
  <c r="P256" i="66"/>
  <c r="O256" i="66"/>
  <c r="N256" i="66"/>
  <c r="M256" i="66"/>
  <c r="L256" i="66"/>
  <c r="K256" i="66"/>
  <c r="J256" i="66"/>
  <c r="I256" i="66"/>
  <c r="H256" i="66"/>
  <c r="G256" i="66"/>
  <c r="F256" i="66"/>
  <c r="E256" i="66"/>
  <c r="D256" i="66"/>
  <c r="C256" i="66"/>
  <c r="B256" i="66"/>
  <c r="AG255" i="66"/>
  <c r="AF255" i="66"/>
  <c r="AE255" i="66"/>
  <c r="AD255" i="66"/>
  <c r="AC255" i="66"/>
  <c r="AB255" i="66"/>
  <c r="AA255" i="66"/>
  <c r="Z255" i="66"/>
  <c r="Y255" i="66"/>
  <c r="X255" i="66"/>
  <c r="W255" i="66"/>
  <c r="V255" i="66"/>
  <c r="U255" i="66"/>
  <c r="T255" i="66"/>
  <c r="S255" i="66"/>
  <c r="R255" i="66"/>
  <c r="Q255" i="66"/>
  <c r="P255" i="66"/>
  <c r="O255" i="66"/>
  <c r="N255" i="66"/>
  <c r="M255" i="66"/>
  <c r="L255" i="66"/>
  <c r="K255" i="66"/>
  <c r="J255" i="66"/>
  <c r="I255" i="66"/>
  <c r="H255" i="66"/>
  <c r="G255" i="66"/>
  <c r="F255" i="66"/>
  <c r="E255" i="66"/>
  <c r="D255" i="66"/>
  <c r="C255" i="66"/>
  <c r="B255" i="66"/>
  <c r="AJ254" i="66"/>
  <c r="AI254" i="66"/>
  <c r="AH254" i="66"/>
  <c r="AJ253" i="66"/>
  <c r="AI253" i="66"/>
  <c r="AH253" i="66"/>
  <c r="AJ252" i="66"/>
  <c r="AI252" i="66"/>
  <c r="AH252" i="66"/>
  <c r="AJ251" i="66"/>
  <c r="AI251" i="66"/>
  <c r="AH251" i="66"/>
  <c r="AJ250" i="66"/>
  <c r="AI250" i="66"/>
  <c r="AH250" i="66"/>
  <c r="AJ249" i="66"/>
  <c r="AI249" i="66"/>
  <c r="AH249" i="66"/>
  <c r="AJ248" i="66"/>
  <c r="AI248" i="66"/>
  <c r="AH248" i="66"/>
  <c r="AJ247" i="66"/>
  <c r="AI247" i="66"/>
  <c r="AH247" i="66"/>
  <c r="AJ246" i="66"/>
  <c r="AI246" i="66"/>
  <c r="AH246" i="66"/>
  <c r="AJ245" i="66"/>
  <c r="AI245" i="66"/>
  <c r="AH245" i="66"/>
  <c r="AJ244" i="66"/>
  <c r="AI244" i="66"/>
  <c r="AH244" i="66"/>
  <c r="AJ243" i="66"/>
  <c r="AI243" i="66"/>
  <c r="AH243" i="66"/>
  <c r="AJ242" i="66"/>
  <c r="AI242" i="66"/>
  <c r="AH242" i="66"/>
  <c r="AJ241" i="66"/>
  <c r="AI241" i="66"/>
  <c r="AH241" i="66"/>
  <c r="AJ240" i="66"/>
  <c r="AI240" i="66"/>
  <c r="AH240" i="66"/>
  <c r="AJ239" i="66"/>
  <c r="AI239" i="66"/>
  <c r="AH239" i="66"/>
  <c r="AJ238" i="66"/>
  <c r="AI238" i="66"/>
  <c r="AH238" i="66"/>
  <c r="AJ237" i="66"/>
  <c r="AI237" i="66"/>
  <c r="AH237" i="66"/>
  <c r="AJ236" i="66"/>
  <c r="AI236" i="66"/>
  <c r="AH236" i="66"/>
  <c r="AJ235" i="66"/>
  <c r="AI235" i="66"/>
  <c r="AH235" i="66"/>
  <c r="AJ234" i="66"/>
  <c r="AI234" i="66"/>
  <c r="AH234" i="66"/>
  <c r="AJ233" i="66"/>
  <c r="AI233" i="66"/>
  <c r="AH233" i="66"/>
  <c r="AJ232" i="66"/>
  <c r="AI232" i="66"/>
  <c r="AH232" i="66"/>
  <c r="AJ231" i="66"/>
  <c r="AI231" i="66"/>
  <c r="AH231" i="66"/>
  <c r="AJ230" i="66"/>
  <c r="AI230" i="66"/>
  <c r="AH230" i="66"/>
  <c r="AJ229" i="66"/>
  <c r="AI229" i="66"/>
  <c r="AH229" i="66"/>
  <c r="AJ228" i="66"/>
  <c r="AI228" i="66"/>
  <c r="AH228" i="66"/>
  <c r="AJ227" i="66"/>
  <c r="AI227" i="66"/>
  <c r="AH227" i="66"/>
  <c r="AJ226" i="66"/>
  <c r="AI226" i="66"/>
  <c r="AH226" i="66"/>
  <c r="AJ225" i="66"/>
  <c r="AI225" i="66"/>
  <c r="AH225" i="66"/>
  <c r="AJ224" i="66"/>
  <c r="AI224" i="66"/>
  <c r="AH224" i="66"/>
  <c r="AJ223" i="66"/>
  <c r="AI223" i="66"/>
  <c r="AH223" i="66"/>
  <c r="AJ208" i="66"/>
  <c r="AG219" i="66"/>
  <c r="AF219" i="66"/>
  <c r="AE219" i="66"/>
  <c r="AD219" i="66"/>
  <c r="AC219" i="66"/>
  <c r="AB219" i="66"/>
  <c r="AA219" i="66"/>
  <c r="Z219" i="66"/>
  <c r="Y219" i="66"/>
  <c r="X219" i="66"/>
  <c r="W219" i="66"/>
  <c r="V219" i="66"/>
  <c r="U219" i="66"/>
  <c r="T219" i="66"/>
  <c r="S219" i="66"/>
  <c r="R219" i="66"/>
  <c r="Q219" i="66"/>
  <c r="P219" i="66"/>
  <c r="O219" i="66"/>
  <c r="N219" i="66"/>
  <c r="M219" i="66"/>
  <c r="L219" i="66"/>
  <c r="K219" i="66"/>
  <c r="J219" i="66"/>
  <c r="I219" i="66"/>
  <c r="H219" i="66"/>
  <c r="G219" i="66"/>
  <c r="F219" i="66"/>
  <c r="E219" i="66"/>
  <c r="D219" i="66"/>
  <c r="C219" i="66"/>
  <c r="B219" i="66"/>
  <c r="AG218" i="66"/>
  <c r="AF218" i="66"/>
  <c r="AE218" i="66"/>
  <c r="AD218" i="66"/>
  <c r="AC218" i="66"/>
  <c r="AB218" i="66"/>
  <c r="AA218" i="66"/>
  <c r="Z218" i="66"/>
  <c r="Y218" i="66"/>
  <c r="X218" i="66"/>
  <c r="W218" i="66"/>
  <c r="V218" i="66"/>
  <c r="U218" i="66"/>
  <c r="T218" i="66"/>
  <c r="S218" i="66"/>
  <c r="R218" i="66"/>
  <c r="Q218" i="66"/>
  <c r="P218" i="66"/>
  <c r="O218" i="66"/>
  <c r="N218" i="66"/>
  <c r="M218" i="66"/>
  <c r="L218" i="66"/>
  <c r="K218" i="66"/>
  <c r="J218" i="66"/>
  <c r="I218" i="66"/>
  <c r="H218" i="66"/>
  <c r="G218" i="66"/>
  <c r="F218" i="66"/>
  <c r="E218" i="66"/>
  <c r="D218" i="66"/>
  <c r="C218" i="66"/>
  <c r="B218" i="66"/>
  <c r="AG217" i="66"/>
  <c r="AF217" i="66"/>
  <c r="AE217" i="66"/>
  <c r="AD217" i="66"/>
  <c r="AC217" i="66"/>
  <c r="AB217" i="66"/>
  <c r="AA217" i="66"/>
  <c r="Z217" i="66"/>
  <c r="Y217" i="66"/>
  <c r="X217" i="66"/>
  <c r="W217" i="66"/>
  <c r="V217" i="66"/>
  <c r="U217" i="66"/>
  <c r="T217" i="66"/>
  <c r="S217" i="66"/>
  <c r="R217" i="66"/>
  <c r="Q217" i="66"/>
  <c r="P217" i="66"/>
  <c r="O217" i="66"/>
  <c r="N217" i="66"/>
  <c r="M217" i="66"/>
  <c r="L217" i="66"/>
  <c r="K217" i="66"/>
  <c r="J217" i="66"/>
  <c r="I217" i="66"/>
  <c r="H217" i="66"/>
  <c r="G217" i="66"/>
  <c r="F217" i="66"/>
  <c r="E217" i="66"/>
  <c r="D217" i="66"/>
  <c r="C217" i="66"/>
  <c r="B217" i="66"/>
  <c r="AG216" i="66"/>
  <c r="AF216" i="66"/>
  <c r="AE216" i="66"/>
  <c r="AD216" i="66"/>
  <c r="AC216" i="66"/>
  <c r="AB216" i="66"/>
  <c r="AA216" i="66"/>
  <c r="Z216" i="66"/>
  <c r="Y216" i="66"/>
  <c r="X216" i="66"/>
  <c r="W216" i="66"/>
  <c r="V216" i="66"/>
  <c r="U216" i="66"/>
  <c r="T216" i="66"/>
  <c r="S216" i="66"/>
  <c r="R216" i="66"/>
  <c r="Q216" i="66"/>
  <c r="P216" i="66"/>
  <c r="O216" i="66"/>
  <c r="N216" i="66"/>
  <c r="M216" i="66"/>
  <c r="L216" i="66"/>
  <c r="K216" i="66"/>
  <c r="J216" i="66"/>
  <c r="I216" i="66"/>
  <c r="H216" i="66"/>
  <c r="G216" i="66"/>
  <c r="F216" i="66"/>
  <c r="E216" i="66"/>
  <c r="D216" i="66"/>
  <c r="C216" i="66"/>
  <c r="B216" i="66"/>
  <c r="AG214" i="66"/>
  <c r="AF214" i="66"/>
  <c r="AE214" i="66"/>
  <c r="AD214" i="66"/>
  <c r="AC214" i="66"/>
  <c r="AB214" i="66"/>
  <c r="AA214" i="66"/>
  <c r="Z214" i="66"/>
  <c r="Y214" i="66"/>
  <c r="X214" i="66"/>
  <c r="W214" i="66"/>
  <c r="V214" i="66"/>
  <c r="U214" i="66"/>
  <c r="T214" i="66"/>
  <c r="S214" i="66"/>
  <c r="R214" i="66"/>
  <c r="Q214" i="66"/>
  <c r="P214" i="66"/>
  <c r="O214" i="66"/>
  <c r="N214" i="66"/>
  <c r="M214" i="66"/>
  <c r="L214" i="66"/>
  <c r="K214" i="66"/>
  <c r="J214" i="66"/>
  <c r="I214" i="66"/>
  <c r="H214" i="66"/>
  <c r="G214" i="66"/>
  <c r="F214" i="66"/>
  <c r="E214" i="66"/>
  <c r="D214" i="66"/>
  <c r="C214" i="66"/>
  <c r="B214" i="66"/>
  <c r="AG213" i="66"/>
  <c r="AF213" i="66"/>
  <c r="AE213" i="66"/>
  <c r="AD213" i="66"/>
  <c r="AC213" i="66"/>
  <c r="AB213" i="66"/>
  <c r="AA213" i="66"/>
  <c r="Z213" i="66"/>
  <c r="Y213" i="66"/>
  <c r="X213" i="66"/>
  <c r="W213" i="66"/>
  <c r="V213" i="66"/>
  <c r="U213" i="66"/>
  <c r="T213" i="66"/>
  <c r="S213" i="66"/>
  <c r="R213" i="66"/>
  <c r="Q213" i="66"/>
  <c r="P213" i="66"/>
  <c r="O213" i="66"/>
  <c r="N213" i="66"/>
  <c r="M213" i="66"/>
  <c r="L213" i="66"/>
  <c r="K213" i="66"/>
  <c r="J213" i="66"/>
  <c r="I213" i="66"/>
  <c r="H213" i="66"/>
  <c r="G213" i="66"/>
  <c r="F213" i="66"/>
  <c r="E213" i="66"/>
  <c r="D213" i="66"/>
  <c r="C213" i="66"/>
  <c r="B213" i="66"/>
  <c r="AG212" i="66"/>
  <c r="AF212" i="66"/>
  <c r="AE212" i="66"/>
  <c r="AD212" i="66"/>
  <c r="AC212" i="66"/>
  <c r="AB212" i="66"/>
  <c r="AA212" i="66"/>
  <c r="Z212" i="66"/>
  <c r="Y212" i="66"/>
  <c r="X212" i="66"/>
  <c r="W212" i="66"/>
  <c r="V212" i="66"/>
  <c r="U212" i="66"/>
  <c r="T212" i="66"/>
  <c r="S212" i="66"/>
  <c r="R212" i="66"/>
  <c r="Q212" i="66"/>
  <c r="P212" i="66"/>
  <c r="O212" i="66"/>
  <c r="N212" i="66"/>
  <c r="M212" i="66"/>
  <c r="L212" i="66"/>
  <c r="K212" i="66"/>
  <c r="J212" i="66"/>
  <c r="I212" i="66"/>
  <c r="H212" i="66"/>
  <c r="G212" i="66"/>
  <c r="F212" i="66"/>
  <c r="E212" i="66"/>
  <c r="D212" i="66"/>
  <c r="C212" i="66"/>
  <c r="B212" i="66"/>
  <c r="AJ211" i="66"/>
  <c r="AI211" i="66"/>
  <c r="AH211" i="66"/>
  <c r="AJ210" i="66"/>
  <c r="AI210" i="66"/>
  <c r="AH210" i="66"/>
  <c r="AJ209" i="66"/>
  <c r="AI209" i="66"/>
  <c r="AH209" i="66"/>
  <c r="AI208" i="66"/>
  <c r="AH208" i="66"/>
  <c r="AJ207" i="66"/>
  <c r="AI207" i="66"/>
  <c r="AH207" i="66"/>
  <c r="AJ206" i="66"/>
  <c r="AI206" i="66"/>
  <c r="AH206" i="66"/>
  <c r="AJ205" i="66"/>
  <c r="AI205" i="66"/>
  <c r="AH205" i="66"/>
  <c r="AJ204" i="66"/>
  <c r="AI204" i="66"/>
  <c r="AH204" i="66"/>
  <c r="AJ203" i="66"/>
  <c r="AI203" i="66"/>
  <c r="AH203" i="66"/>
  <c r="AJ202" i="66"/>
  <c r="AI202" i="66"/>
  <c r="AH202" i="66"/>
  <c r="AJ201" i="66"/>
  <c r="AI201" i="66"/>
  <c r="AH201" i="66"/>
  <c r="AJ200" i="66"/>
  <c r="AI200" i="66"/>
  <c r="AH200" i="66"/>
  <c r="AJ199" i="66"/>
  <c r="AI199" i="66"/>
  <c r="AH199" i="66"/>
  <c r="AJ198" i="66"/>
  <c r="AI198" i="66"/>
  <c r="AH198" i="66"/>
  <c r="AJ197" i="66"/>
  <c r="AI197" i="66"/>
  <c r="AH197" i="66"/>
  <c r="AJ196" i="66"/>
  <c r="AI196" i="66"/>
  <c r="AH196" i="66"/>
  <c r="AJ195" i="66"/>
  <c r="AI195" i="66"/>
  <c r="AH195" i="66"/>
  <c r="AJ194" i="66"/>
  <c r="AI194" i="66"/>
  <c r="AH194" i="66"/>
  <c r="AJ193" i="66"/>
  <c r="AI193" i="66"/>
  <c r="AH193" i="66"/>
  <c r="AJ192" i="66"/>
  <c r="AI192" i="66"/>
  <c r="AH192" i="66"/>
  <c r="AJ191" i="66"/>
  <c r="AI191" i="66"/>
  <c r="AH191" i="66"/>
  <c r="AJ190" i="66"/>
  <c r="AI190" i="66"/>
  <c r="AH190" i="66"/>
  <c r="AJ189" i="66"/>
  <c r="AI189" i="66"/>
  <c r="AH189" i="66"/>
  <c r="AJ188" i="66"/>
  <c r="AI188" i="66"/>
  <c r="AH188" i="66"/>
  <c r="AJ187" i="66"/>
  <c r="AI187" i="66"/>
  <c r="AH187" i="66"/>
  <c r="AJ186" i="66"/>
  <c r="AI186" i="66"/>
  <c r="AH186" i="66"/>
  <c r="AJ185" i="66"/>
  <c r="AI185" i="66"/>
  <c r="AH185" i="66"/>
  <c r="AJ184" i="66"/>
  <c r="AI184" i="66"/>
  <c r="AH184" i="66"/>
  <c r="AJ183" i="66"/>
  <c r="AI183" i="66"/>
  <c r="AH183" i="66"/>
  <c r="AJ182" i="66"/>
  <c r="AI182" i="66"/>
  <c r="AH182" i="66"/>
  <c r="AJ181" i="66"/>
  <c r="AI181" i="66"/>
  <c r="AH181" i="66"/>
  <c r="AJ180" i="66"/>
  <c r="AI180" i="66"/>
  <c r="AH180" i="66"/>
  <c r="BW1031" i="66"/>
  <c r="H160" i="66" s="1"/>
  <c r="BW1030" i="66"/>
  <c r="B139" i="66" s="1"/>
  <c r="BW1029" i="66"/>
  <c r="E161" i="66" s="1"/>
  <c r="BW1028" i="66"/>
  <c r="G150" i="66" s="1"/>
  <c r="BW1027" i="66"/>
  <c r="AD163" i="66" s="1"/>
  <c r="BW1026" i="66"/>
  <c r="AB152" i="66" s="1"/>
  <c r="BW1025" i="66"/>
  <c r="AA158" i="66" s="1"/>
  <c r="BW1024" i="66"/>
  <c r="AG137" i="66" s="1"/>
  <c r="BW1023" i="66"/>
  <c r="J138" i="66" s="1"/>
  <c r="BW1022" i="66"/>
  <c r="P157" i="66" s="1"/>
  <c r="BW1021" i="66"/>
  <c r="O151" i="66" s="1"/>
  <c r="BW1020" i="66"/>
  <c r="M164" i="66" s="1"/>
  <c r="M175" i="66" s="1"/>
  <c r="BW1019" i="66"/>
  <c r="B53" i="66" s="1"/>
  <c r="BW1018" i="66"/>
  <c r="BW1017" i="66"/>
  <c r="BW1016" i="66"/>
  <c r="AD120" i="66" s="1"/>
  <c r="BW1015" i="66"/>
  <c r="AG168" i="66" s="1"/>
  <c r="AG173" i="66" s="1"/>
  <c r="BW1014" i="66"/>
  <c r="AA147" i="66" s="1"/>
  <c r="BW1013" i="66"/>
  <c r="AB153" i="66" s="1"/>
  <c r="BW1012" i="66"/>
  <c r="AD142" i="66" s="1"/>
  <c r="BW1011" i="66"/>
  <c r="G155" i="66" s="1"/>
  <c r="BW1010" i="66"/>
  <c r="E144" i="66" s="1"/>
  <c r="BW1009" i="66"/>
  <c r="B166" i="66" s="1"/>
  <c r="BW1008" i="66"/>
  <c r="H145" i="66" s="1"/>
  <c r="BW1007" i="66"/>
  <c r="BW1006" i="66"/>
  <c r="Y165" i="66" s="1"/>
  <c r="BW1005" i="66"/>
  <c r="BW1004" i="66"/>
  <c r="BW1003" i="66"/>
  <c r="V14" i="66" s="1"/>
  <c r="BW1002" i="66"/>
  <c r="O154" i="66" s="1"/>
  <c r="BW1001" i="66"/>
  <c r="P148" i="66" s="1"/>
  <c r="BW1000" i="66"/>
  <c r="J167" i="66" s="1"/>
  <c r="BW999" i="66"/>
  <c r="F156" i="66" s="1"/>
  <c r="BW998" i="66"/>
  <c r="D143" i="66" s="1"/>
  <c r="BW997" i="66"/>
  <c r="C165" i="66" s="1"/>
  <c r="BW996" i="66"/>
  <c r="I146" i="66" s="1"/>
  <c r="BW995" i="66"/>
  <c r="BW994" i="66"/>
  <c r="Z148" i="66" s="1"/>
  <c r="BW993" i="66"/>
  <c r="AC154" i="66" s="1"/>
  <c r="BW992" i="66"/>
  <c r="AE141" i="66" s="1"/>
  <c r="BW991" i="66"/>
  <c r="L142" i="66" s="1"/>
  <c r="BW990" i="66"/>
  <c r="N153" i="66" s="1"/>
  <c r="BW989" i="66"/>
  <c r="Q147" i="66" s="1"/>
  <c r="BW988" i="66"/>
  <c r="K168" i="66" s="1"/>
  <c r="BW987" i="66"/>
  <c r="AE98" i="66" s="1"/>
  <c r="BW986" i="66"/>
  <c r="F70" i="66" s="1"/>
  <c r="BW985" i="66"/>
  <c r="W144" i="66" s="1"/>
  <c r="BW984" i="66"/>
  <c r="BW983" i="66"/>
  <c r="AE164" i="66" s="1"/>
  <c r="BW982" i="66"/>
  <c r="AC151" i="66" s="1"/>
  <c r="BW981" i="66"/>
  <c r="Z157" i="66" s="1"/>
  <c r="BW980" i="66"/>
  <c r="AF138" i="66" s="1"/>
  <c r="AF174" i="66" s="1"/>
  <c r="BW979" i="66"/>
  <c r="I159" i="66" s="1"/>
  <c r="BW978" i="66"/>
  <c r="C140" i="66" s="1"/>
  <c r="BW977" i="66"/>
  <c r="D162" i="66" s="1"/>
  <c r="BW976" i="66"/>
  <c r="F149" i="66" s="1"/>
  <c r="BW975" i="66"/>
  <c r="BW974" i="66"/>
  <c r="Z114" i="66" s="1"/>
  <c r="BW973" i="66"/>
  <c r="BW972" i="66"/>
  <c r="AE121" i="66" s="1"/>
  <c r="BW971" i="66"/>
  <c r="K137" i="66" s="1"/>
  <c r="BW970" i="66"/>
  <c r="Q158" i="66" s="1"/>
  <c r="BW969" i="66"/>
  <c r="N152" i="66" s="1"/>
  <c r="BW968" i="66"/>
  <c r="L163" i="66" s="1"/>
  <c r="L175" i="66" s="1"/>
  <c r="BW967" i="66"/>
  <c r="BW966" i="66"/>
  <c r="AE123" i="66" s="1"/>
  <c r="AE130" i="66" s="1"/>
  <c r="BW965" i="66"/>
  <c r="AF101" i="66" s="1"/>
  <c r="BW964" i="66"/>
  <c r="Z112" i="66" s="1"/>
  <c r="BW963" i="66"/>
  <c r="N146" i="66" s="1"/>
  <c r="BW962" i="66"/>
  <c r="BW961" i="66"/>
  <c r="K143" i="66" s="1"/>
  <c r="K176" i="66" s="1"/>
  <c r="BW960" i="66"/>
  <c r="Q156" i="66" s="1"/>
  <c r="BW959" i="66"/>
  <c r="Z155" i="66" s="1"/>
  <c r="BW958" i="66"/>
  <c r="AF144" i="66" s="1"/>
  <c r="BW957" i="66"/>
  <c r="AE166" i="66" s="1"/>
  <c r="AE173" i="66" s="1"/>
  <c r="BW956" i="66"/>
  <c r="AC145" i="66" s="1"/>
  <c r="BW955" i="66"/>
  <c r="D168" i="66" s="1"/>
  <c r="BW954" i="66"/>
  <c r="F147" i="66" s="1"/>
  <c r="BW953" i="66"/>
  <c r="I153" i="66" s="1"/>
  <c r="BW952" i="66"/>
  <c r="C142" i="66" s="1"/>
  <c r="BW951" i="66"/>
  <c r="Q149" i="66" s="1"/>
  <c r="BW950" i="66"/>
  <c r="K162" i="66" s="1"/>
  <c r="K175" i="66" s="1"/>
  <c r="BW949" i="66"/>
  <c r="L140" i="66" s="1"/>
  <c r="BW948" i="66"/>
  <c r="N159" i="66" s="1"/>
  <c r="BW947" i="66"/>
  <c r="Z107" i="66" s="1"/>
  <c r="BW946" i="66"/>
  <c r="AF118" i="66" s="1"/>
  <c r="BW945" i="66"/>
  <c r="BW944" i="66"/>
  <c r="AC117" i="66" s="1"/>
  <c r="BW943" i="66"/>
  <c r="C163" i="66" s="1"/>
  <c r="BW942" i="66"/>
  <c r="I152" i="66" s="1"/>
  <c r="BW941" i="66"/>
  <c r="F158" i="66" s="1"/>
  <c r="BW940" i="66"/>
  <c r="D137" i="66" s="1"/>
  <c r="BW939" i="66"/>
  <c r="AC160" i="66" s="1"/>
  <c r="BW938" i="66"/>
  <c r="D8" i="66" s="1"/>
  <c r="BW937" i="66"/>
  <c r="AF161" i="66" s="1"/>
  <c r="BW936" i="66"/>
  <c r="Z150" i="66" s="1"/>
  <c r="BW935" i="66"/>
  <c r="AA106" i="66" s="1"/>
  <c r="BW934" i="66"/>
  <c r="T158" i="66" s="1"/>
  <c r="BW933" i="66"/>
  <c r="S152" i="66" s="1"/>
  <c r="BW932" i="66"/>
  <c r="BW931" i="66"/>
  <c r="P150" i="66" s="1"/>
  <c r="BW930" i="66"/>
  <c r="J161" i="66" s="1"/>
  <c r="J175" i="66" s="1"/>
  <c r="BW929" i="66"/>
  <c r="M139" i="66" s="1"/>
  <c r="BW928" i="66"/>
  <c r="O160" i="66" s="1"/>
  <c r="BW927" i="66"/>
  <c r="AB159" i="66" s="1"/>
  <c r="BW926" i="66"/>
  <c r="AD140" i="66" s="1"/>
  <c r="AD174" i="66" s="1"/>
  <c r="BW925" i="66"/>
  <c r="AG162" i="66" s="1"/>
  <c r="BW924" i="66"/>
  <c r="AA149" i="66" s="1"/>
  <c r="BW923" i="66"/>
  <c r="B164" i="66" s="1"/>
  <c r="BW922" i="66"/>
  <c r="H151" i="66" s="1"/>
  <c r="BW921" i="66"/>
  <c r="G157" i="66" s="1"/>
  <c r="BW920" i="66"/>
  <c r="E138" i="66" s="1"/>
  <c r="BW919" i="66"/>
  <c r="O145" i="66" s="1"/>
  <c r="BW918" i="66"/>
  <c r="M166" i="66" s="1"/>
  <c r="BW917" i="66"/>
  <c r="J144" i="66" s="1"/>
  <c r="J176" i="66" s="1"/>
  <c r="BW916" i="66"/>
  <c r="P155" i="66" s="1"/>
  <c r="BW915" i="66"/>
  <c r="BW914" i="66"/>
  <c r="AD122" i="66" s="1"/>
  <c r="AD130" i="66" s="1"/>
  <c r="BW913" i="66"/>
  <c r="BW912" i="66"/>
  <c r="AA113" i="66" s="1"/>
  <c r="BW911" i="66"/>
  <c r="E167" i="66" s="1"/>
  <c r="BW910" i="66"/>
  <c r="G148" i="66" s="1"/>
  <c r="BW909" i="66"/>
  <c r="H154" i="66" s="1"/>
  <c r="BW908" i="66"/>
  <c r="B141" i="66" s="1"/>
  <c r="BW907" i="66"/>
  <c r="AA156" i="66" s="1"/>
  <c r="BW906" i="66"/>
  <c r="AG143" i="66" s="1"/>
  <c r="BW905" i="66"/>
  <c r="AD165" i="66" s="1"/>
  <c r="AD173" i="66" s="1"/>
  <c r="BW904" i="66"/>
  <c r="AB146" i="66" s="1"/>
  <c r="BW903" i="66"/>
  <c r="K158" i="66" s="1"/>
  <c r="BW902" i="66"/>
  <c r="Q137" i="66" s="1"/>
  <c r="Q176" i="66" s="1"/>
  <c r="BW901" i="66"/>
  <c r="N163" i="66" s="1"/>
  <c r="BW900" i="66"/>
  <c r="L152" i="66" s="1"/>
  <c r="BW899" i="66"/>
  <c r="U161" i="66" s="1"/>
  <c r="BW898" i="66"/>
  <c r="BW897" i="66"/>
  <c r="X160" i="66" s="1"/>
  <c r="BW896" i="66"/>
  <c r="BW895" i="66"/>
  <c r="I140" i="66" s="1"/>
  <c r="BW894" i="66"/>
  <c r="C159" i="66" s="1"/>
  <c r="BW893" i="66"/>
  <c r="D149" i="66" s="1"/>
  <c r="BW892" i="66"/>
  <c r="F162" i="66" s="1"/>
  <c r="BW891" i="66"/>
  <c r="BW890" i="66"/>
  <c r="AC164" i="66" s="1"/>
  <c r="AC173" i="66" s="1"/>
  <c r="BW889" i="66"/>
  <c r="Z138" i="66" s="1"/>
  <c r="BW888" i="66"/>
  <c r="AF157" i="66" s="1"/>
  <c r="BW887" i="66"/>
  <c r="BW886" i="66"/>
  <c r="AC98" i="66" s="1"/>
  <c r="AC131" i="66" s="1"/>
  <c r="BW885" i="66"/>
  <c r="BW884" i="66"/>
  <c r="AF105" i="66" s="1"/>
  <c r="BW883" i="66"/>
  <c r="L153" i="66" s="1"/>
  <c r="BW882" i="66"/>
  <c r="N142" i="66" s="1"/>
  <c r="BW881" i="66"/>
  <c r="Q168" i="66" s="1"/>
  <c r="Q175" i="66" s="1"/>
  <c r="BW880" i="66"/>
  <c r="K147" i="66" s="1"/>
  <c r="BW879" i="66"/>
  <c r="AF148" i="66" s="1"/>
  <c r="BW878" i="66"/>
  <c r="Z167" i="66" s="1"/>
  <c r="BW877" i="66"/>
  <c r="AC141" i="66" s="1"/>
  <c r="AC174" i="66" s="1"/>
  <c r="BW876" i="66"/>
  <c r="AE154" i="66" s="1"/>
  <c r="BW875" i="66"/>
  <c r="F143" i="66" s="1"/>
  <c r="BW874" i="66"/>
  <c r="D156" i="66" s="1"/>
  <c r="BW873" i="66"/>
  <c r="C146" i="66" s="1"/>
  <c r="BW872" i="66"/>
  <c r="I165" i="66" s="1"/>
  <c r="BW871" i="66"/>
  <c r="M154" i="66" s="1"/>
  <c r="BW870" i="66"/>
  <c r="O141" i="66" s="1"/>
  <c r="BW869" i="66"/>
  <c r="P167" i="66" s="1"/>
  <c r="P175" i="66" s="1"/>
  <c r="BW868" i="66"/>
  <c r="J148" i="66" s="1"/>
  <c r="BW867" i="66"/>
  <c r="S165" i="66" s="1"/>
  <c r="BW866" i="66"/>
  <c r="BW865" i="66"/>
  <c r="AA125" i="66" s="1"/>
  <c r="BW864" i="66"/>
  <c r="BW863" i="66"/>
  <c r="G144" i="66" s="1"/>
  <c r="BW862" i="66"/>
  <c r="E155" i="66" s="1"/>
  <c r="BW861" i="66"/>
  <c r="B145" i="66" s="1"/>
  <c r="BW860" i="66"/>
  <c r="H166" i="66" s="1"/>
  <c r="BW859" i="66"/>
  <c r="AG147" i="66" s="1"/>
  <c r="BW858" i="66"/>
  <c r="AA168" i="66" s="1"/>
  <c r="BW857" i="66"/>
  <c r="AB142" i="66" s="1"/>
  <c r="AB174" i="66" s="1"/>
  <c r="BW856" i="66"/>
  <c r="AD153" i="66" s="1"/>
  <c r="BW855" i="66"/>
  <c r="AG115" i="66" s="1"/>
  <c r="BW854" i="66"/>
  <c r="AA94" i="66" s="1"/>
  <c r="BW853" i="66"/>
  <c r="Y159" i="66" s="1"/>
  <c r="BW852" i="66"/>
  <c r="AD109" i="66" s="1"/>
  <c r="BW851" i="66"/>
  <c r="Y30" i="66" s="1"/>
  <c r="BW850" i="66"/>
  <c r="P138" i="66" s="1"/>
  <c r="P176" i="66" s="1"/>
  <c r="BW849" i="66"/>
  <c r="O164" i="66" s="1"/>
  <c r="BW848" i="66"/>
  <c r="M151" i="66" s="1"/>
  <c r="BW847" i="66"/>
  <c r="AD152" i="66" s="1"/>
  <c r="BW846" i="66"/>
  <c r="AB163" i="66" s="1"/>
  <c r="AB173" i="66" s="1"/>
  <c r="BW845" i="66"/>
  <c r="AA137" i="66" s="1"/>
  <c r="BW844" i="66"/>
  <c r="AG158" i="66" s="1"/>
  <c r="BW843" i="66"/>
  <c r="H139" i="66" s="1"/>
  <c r="BW842" i="66"/>
  <c r="B160" i="66" s="1"/>
  <c r="BW841" i="66"/>
  <c r="E150" i="66" s="1"/>
  <c r="BW840" i="66"/>
  <c r="G161" i="66" s="1"/>
  <c r="BW839" i="66"/>
  <c r="AA143" i="66" s="1"/>
  <c r="AA174" i="66" s="1"/>
  <c r="BW838" i="66"/>
  <c r="AG156" i="66" s="1"/>
  <c r="BW837" i="66"/>
  <c r="AD146" i="66" s="1"/>
  <c r="BW836" i="66"/>
  <c r="AB165" i="66" s="1"/>
  <c r="BW835" i="66"/>
  <c r="AD17" i="66" s="1"/>
  <c r="BW834" i="66"/>
  <c r="G167" i="66" s="1"/>
  <c r="BW833" i="66"/>
  <c r="H141" i="66" s="1"/>
  <c r="BW832" i="66"/>
  <c r="B154" i="66" s="1"/>
  <c r="BW831" i="66"/>
  <c r="AB122" i="66" s="1"/>
  <c r="BW830" i="66"/>
  <c r="BW829" i="66"/>
  <c r="T168" i="66" s="1"/>
  <c r="BW828" i="66"/>
  <c r="BW827" i="66"/>
  <c r="O166" i="66" s="1"/>
  <c r="O175" i="66" s="1"/>
  <c r="BW826" i="66"/>
  <c r="M145" i="66" s="1"/>
  <c r="BW825" i="66"/>
  <c r="J155" i="66" s="1"/>
  <c r="BW824" i="66"/>
  <c r="P144" i="66" s="1"/>
  <c r="BW823" i="66"/>
  <c r="B151" i="66" s="1"/>
  <c r="BW822" i="66"/>
  <c r="H164" i="66" s="1"/>
  <c r="BW821" i="66"/>
  <c r="G138" i="66" s="1"/>
  <c r="BW820" i="66"/>
  <c r="E157" i="66" s="1"/>
  <c r="BW819" i="66"/>
  <c r="AB140" i="66" s="1"/>
  <c r="BW818" i="66"/>
  <c r="AD159" i="66" s="1"/>
  <c r="BW817" i="66"/>
  <c r="AG149" i="66" s="1"/>
  <c r="BW816" i="66"/>
  <c r="AA162" i="66" s="1"/>
  <c r="AA173" i="66" s="1"/>
  <c r="BW815" i="66"/>
  <c r="P161" i="66" s="1"/>
  <c r="BW814" i="66"/>
  <c r="J150" i="66" s="1"/>
  <c r="BW813" i="66"/>
  <c r="M160" i="66" s="1"/>
  <c r="BW812" i="66"/>
  <c r="O139" i="66" s="1"/>
  <c r="O176" i="66" s="1"/>
  <c r="BW811" i="66"/>
  <c r="BW810" i="66"/>
  <c r="B65" i="66" s="1"/>
  <c r="BW809" i="66"/>
  <c r="AD116" i="66" s="1"/>
  <c r="BW808" i="66"/>
  <c r="BW807" i="66"/>
  <c r="AC139" i="66" s="1"/>
  <c r="BW806" i="66"/>
  <c r="AE160" i="66" s="1"/>
  <c r="BW805" i="66"/>
  <c r="AF150" i="66" s="1"/>
  <c r="BW804" i="66"/>
  <c r="Z161" i="66" s="1"/>
  <c r="Z173" i="66" s="1"/>
  <c r="BW803" i="66"/>
  <c r="C152" i="66" s="1"/>
  <c r="BW802" i="66"/>
  <c r="I163" i="66" s="1"/>
  <c r="BW801" i="66"/>
  <c r="F137" i="66" s="1"/>
  <c r="BW800" i="66"/>
  <c r="D158" i="66" s="1"/>
  <c r="BW799" i="66"/>
  <c r="Z118" i="66" s="1"/>
  <c r="BW798" i="66"/>
  <c r="AF107" i="66" s="1"/>
  <c r="BW797" i="66"/>
  <c r="BW796" i="66"/>
  <c r="X151" i="66" s="1"/>
  <c r="BW795" i="66"/>
  <c r="Q162" i="66" s="1"/>
  <c r="BW794" i="66"/>
  <c r="K149" i="66" s="1"/>
  <c r="BW793" i="66"/>
  <c r="L159" i="66" s="1"/>
  <c r="BW792" i="66"/>
  <c r="N140" i="66" s="1"/>
  <c r="BW791" i="66"/>
  <c r="D147" i="66" s="1"/>
  <c r="BW790" i="66"/>
  <c r="F168" i="66" s="1"/>
  <c r="BW789" i="66"/>
  <c r="I142" i="66" s="1"/>
  <c r="BW788" i="66"/>
  <c r="C153" i="66" s="1"/>
  <c r="BW787" i="66"/>
  <c r="W105" i="66" s="1"/>
  <c r="BW786" i="66"/>
  <c r="AF155" i="66" s="1"/>
  <c r="BW785" i="66"/>
  <c r="AE145" i="66" s="1"/>
  <c r="BW784" i="66"/>
  <c r="AC166" i="66" s="1"/>
  <c r="BW783" i="66"/>
  <c r="N165" i="66" s="1"/>
  <c r="N175" i="66" s="1"/>
  <c r="BW782" i="66"/>
  <c r="L146" i="66" s="1"/>
  <c r="BW781" i="66"/>
  <c r="K156" i="66" s="1"/>
  <c r="BW780" i="66"/>
  <c r="Q143" i="66" s="1"/>
  <c r="BW779" i="66"/>
  <c r="BW778" i="66"/>
  <c r="BW777" i="66"/>
  <c r="BW776" i="66"/>
  <c r="Z101" i="66" s="1"/>
  <c r="BW775" i="66"/>
  <c r="AB98" i="66" s="1"/>
  <c r="BW774" i="66"/>
  <c r="S166" i="66" s="1"/>
  <c r="BW773" i="66"/>
  <c r="BW772" i="66"/>
  <c r="BW771" i="66"/>
  <c r="O142" i="66" s="1"/>
  <c r="BW770" i="66"/>
  <c r="M153" i="66" s="1"/>
  <c r="BW769" i="66"/>
  <c r="J147" i="66" s="1"/>
  <c r="BW768" i="66"/>
  <c r="P168" i="66" s="1"/>
  <c r="BW767" i="66"/>
  <c r="AA167" i="66" s="1"/>
  <c r="BW766" i="66"/>
  <c r="AG148" i="66" s="1"/>
  <c r="BW765" i="66"/>
  <c r="AD154" i="66" s="1"/>
  <c r="BW764" i="66"/>
  <c r="AB141" i="66" s="1"/>
  <c r="BW763" i="66"/>
  <c r="E156" i="66" s="1"/>
  <c r="E175" i="66" s="1"/>
  <c r="BW762" i="66"/>
  <c r="G143" i="66" s="1"/>
  <c r="BW761" i="66"/>
  <c r="H165" i="66" s="1"/>
  <c r="BW760" i="66"/>
  <c r="B146" i="66" s="1"/>
  <c r="BW759" i="66"/>
  <c r="P137" i="66" s="1"/>
  <c r="BW758" i="66"/>
  <c r="J158" i="66" s="1"/>
  <c r="BW757" i="66"/>
  <c r="M152" i="66" s="1"/>
  <c r="BW756" i="66"/>
  <c r="O163" i="66" s="1"/>
  <c r="BW755" i="66"/>
  <c r="BW754" i="66"/>
  <c r="AG114" i="66" s="1"/>
  <c r="BW753" i="66"/>
  <c r="AD108" i="66" s="1"/>
  <c r="BW752" i="66"/>
  <c r="AB121" i="66" s="1"/>
  <c r="BW751" i="66"/>
  <c r="B159" i="66" s="1"/>
  <c r="BW750" i="66"/>
  <c r="H140" i="66" s="1"/>
  <c r="BW749" i="66"/>
  <c r="G162" i="66" s="1"/>
  <c r="BW748" i="66"/>
  <c r="E149" i="66" s="1"/>
  <c r="BW747" i="66"/>
  <c r="AB164" i="66" s="1"/>
  <c r="BW746" i="66"/>
  <c r="AD151" i="66" s="1"/>
  <c r="BW745" i="66"/>
  <c r="AG157" i="66" s="1"/>
  <c r="BW744" i="66"/>
  <c r="AA138" i="66" s="1"/>
  <c r="BW743" i="66"/>
  <c r="Z94" i="66" s="1"/>
  <c r="BW742" i="66"/>
  <c r="BW741" i="66"/>
  <c r="BW740" i="66"/>
  <c r="AC120" i="66" s="1"/>
  <c r="BW739" i="66"/>
  <c r="Q138" i="66" s="1"/>
  <c r="BW738" i="66"/>
  <c r="K157" i="66" s="1"/>
  <c r="BW737" i="66"/>
  <c r="L151" i="66" s="1"/>
  <c r="BW736" i="66"/>
  <c r="N164" i="66" s="1"/>
  <c r="BW735" i="66"/>
  <c r="AC163" i="66" s="1"/>
  <c r="BW734" i="66"/>
  <c r="AE152" i="66" s="1"/>
  <c r="BW733" i="66"/>
  <c r="AF158" i="66" s="1"/>
  <c r="BW732" i="66"/>
  <c r="Z137" i="66" s="1"/>
  <c r="BW731" i="66"/>
  <c r="C160" i="66" s="1"/>
  <c r="BW730" i="66"/>
  <c r="I139" i="66" s="1"/>
  <c r="BW729" i="66"/>
  <c r="F161" i="66" s="1"/>
  <c r="BW728" i="66"/>
  <c r="D150" i="66" s="1"/>
  <c r="D176" i="66" s="1"/>
  <c r="BW727" i="66"/>
  <c r="N141" i="66" s="1"/>
  <c r="BW726" i="66"/>
  <c r="L154" i="66" s="1"/>
  <c r="BW725" i="66"/>
  <c r="K148" i="66" s="1"/>
  <c r="BW724" i="66"/>
  <c r="Q167" i="66" s="1"/>
  <c r="BW723" i="66"/>
  <c r="X146" i="66" s="1"/>
  <c r="X174" i="66" s="1"/>
  <c r="BW722" i="66"/>
  <c r="D69" i="66" s="1"/>
  <c r="D89" i="66" s="1"/>
  <c r="BW721" i="66"/>
  <c r="BW720" i="66"/>
  <c r="BW719" i="66"/>
  <c r="D155" i="66" s="1"/>
  <c r="D175" i="66" s="1"/>
  <c r="BW718" i="66"/>
  <c r="F144" i="66" s="1"/>
  <c r="BW717" i="66"/>
  <c r="I166" i="66" s="1"/>
  <c r="BW716" i="66"/>
  <c r="C145" i="66" s="1"/>
  <c r="BW715" i="66"/>
  <c r="Z168" i="66" s="1"/>
  <c r="BW714" i="66"/>
  <c r="AF147" i="66" s="1"/>
  <c r="BW713" i="66"/>
  <c r="AE153" i="66" s="1"/>
  <c r="BW712" i="66"/>
  <c r="AC142" i="66" s="1"/>
  <c r="BW711" i="66"/>
  <c r="I164" i="66" s="1"/>
  <c r="BW710" i="66"/>
  <c r="C151" i="66" s="1"/>
  <c r="C176" i="66" s="1"/>
  <c r="BW709" i="66"/>
  <c r="D157" i="66" s="1"/>
  <c r="BW708" i="66"/>
  <c r="F138" i="66" s="1"/>
  <c r="BW707" i="66"/>
  <c r="AE159" i="66" s="1"/>
  <c r="BW706" i="66"/>
  <c r="AC140" i="66" s="1"/>
  <c r="BW705" i="66"/>
  <c r="Z162" i="66" s="1"/>
  <c r="BW704" i="66"/>
  <c r="AF149" i="66" s="1"/>
  <c r="BW703" i="66"/>
  <c r="K150" i="66" s="1"/>
  <c r="BW702" i="66"/>
  <c r="Q161" i="66" s="1"/>
  <c r="BW701" i="66"/>
  <c r="N139" i="66" s="1"/>
  <c r="BW700" i="66"/>
  <c r="L160" i="66" s="1"/>
  <c r="BW699" i="66"/>
  <c r="BW698" i="66"/>
  <c r="W158" i="66" s="1"/>
  <c r="W173" i="66" s="1"/>
  <c r="BW697" i="66"/>
  <c r="BW696" i="66"/>
  <c r="AE116" i="66" s="1"/>
  <c r="BW695" i="66"/>
  <c r="AF156" i="66" s="1"/>
  <c r="BW694" i="66"/>
  <c r="Z143" i="66" s="1"/>
  <c r="BW693" i="66"/>
  <c r="AC165" i="66" s="1"/>
  <c r="BW692" i="66"/>
  <c r="AE146" i="66" s="1"/>
  <c r="BW691" i="66"/>
  <c r="F167" i="66" s="1"/>
  <c r="BW690" i="66"/>
  <c r="D148" i="66" s="1"/>
  <c r="BW689" i="66"/>
  <c r="C154" i="66" s="1"/>
  <c r="C175" i="66" s="1"/>
  <c r="BW688" i="66"/>
  <c r="I141" i="66" s="1"/>
  <c r="BW687" i="66"/>
  <c r="R142" i="66" s="1"/>
  <c r="BW686" i="66"/>
  <c r="AC122" i="66" s="1"/>
  <c r="BW685" i="66"/>
  <c r="BW684" i="66"/>
  <c r="BW683" i="66"/>
  <c r="L145" i="66" s="1"/>
  <c r="BW682" i="66"/>
  <c r="N166" i="66" s="1"/>
  <c r="BW681" i="66"/>
  <c r="Q144" i="66" s="1"/>
  <c r="BW680" i="66"/>
  <c r="K155" i="66" s="1"/>
  <c r="BW679" i="66"/>
  <c r="G168" i="66" s="1"/>
  <c r="BW678" i="66"/>
  <c r="E147" i="66" s="1"/>
  <c r="BW677" i="66"/>
  <c r="B153" i="66" s="1"/>
  <c r="BW676" i="66"/>
  <c r="H142" i="66" s="1"/>
  <c r="BW675" i="66"/>
  <c r="AG155" i="66" s="1"/>
  <c r="BW674" i="66"/>
  <c r="AA144" i="66" s="1"/>
  <c r="BW673" i="66"/>
  <c r="AB166" i="66" s="1"/>
  <c r="BW672" i="66"/>
  <c r="AD145" i="66" s="1"/>
  <c r="BW671" i="66"/>
  <c r="M146" i="66" s="1"/>
  <c r="BW670" i="66"/>
  <c r="O165" i="66" s="1"/>
  <c r="BW669" i="66"/>
  <c r="P143" i="66" s="1"/>
  <c r="BW668" i="66"/>
  <c r="J156" i="66" s="1"/>
  <c r="BW667" i="66"/>
  <c r="E61" i="66" s="1"/>
  <c r="BW666" i="66"/>
  <c r="G82" i="66" s="1"/>
  <c r="BW665" i="66"/>
  <c r="BW664" i="66"/>
  <c r="BW663" i="66"/>
  <c r="AD160" i="66" s="1"/>
  <c r="BW662" i="66"/>
  <c r="AB139" i="66" s="1"/>
  <c r="BW661" i="66"/>
  <c r="AA161" i="66" s="1"/>
  <c r="BW660" i="66"/>
  <c r="AG150" i="66" s="1"/>
  <c r="BW659" i="66"/>
  <c r="H163" i="66" s="1"/>
  <c r="BW658" i="66"/>
  <c r="B152" i="66" s="1"/>
  <c r="BW657" i="66"/>
  <c r="E158" i="66" s="1"/>
  <c r="BW656" i="66"/>
  <c r="G137" i="66" s="1"/>
  <c r="BW655" i="66"/>
  <c r="AG107" i="66" s="1"/>
  <c r="BW654" i="66"/>
  <c r="AA118" i="66" s="1"/>
  <c r="BW653" i="66"/>
  <c r="AB96" i="66" s="1"/>
  <c r="BW652" i="66"/>
  <c r="BW651" i="66"/>
  <c r="J149" i="66" s="1"/>
  <c r="BW650" i="66"/>
  <c r="P162" i="66" s="1"/>
  <c r="BW649" i="66"/>
  <c r="O140" i="66" s="1"/>
  <c r="BW648" i="66"/>
  <c r="M159" i="66" s="1"/>
  <c r="BW647" i="66"/>
  <c r="Z147" i="66" s="1"/>
  <c r="BW646" i="66"/>
  <c r="AF168" i="66" s="1"/>
  <c r="BW645" i="66"/>
  <c r="AE142" i="66" s="1"/>
  <c r="BW644" i="66"/>
  <c r="AC153" i="66" s="1"/>
  <c r="BW643" i="66"/>
  <c r="D144" i="66" s="1"/>
  <c r="BW642" i="66"/>
  <c r="F155" i="66" s="1"/>
  <c r="BW641" i="66"/>
  <c r="I145" i="66" s="1"/>
  <c r="I176" i="66" s="1"/>
  <c r="BW640" i="66"/>
  <c r="C166" i="66" s="1"/>
  <c r="BW639" i="66"/>
  <c r="X165" i="66" s="1"/>
  <c r="BW638" i="66"/>
  <c r="BW637" i="66"/>
  <c r="AF125" i="66" s="1"/>
  <c r="BW636" i="66"/>
  <c r="BW635" i="66"/>
  <c r="N154" i="66" s="1"/>
  <c r="BW634" i="66"/>
  <c r="L141" i="66" s="1"/>
  <c r="BW633" i="66"/>
  <c r="K167" i="66" s="1"/>
  <c r="BW632" i="66"/>
  <c r="Q148" i="66" s="1"/>
  <c r="BW631" i="66"/>
  <c r="C139" i="66" s="1"/>
  <c r="BW630" i="66"/>
  <c r="I160" i="66" s="1"/>
  <c r="I175" i="66" s="1"/>
  <c r="BW629" i="66"/>
  <c r="F150" i="66" s="1"/>
  <c r="BW628" i="66"/>
  <c r="D161" i="66" s="1"/>
  <c r="BW627" i="66"/>
  <c r="AC152" i="66" s="1"/>
  <c r="BW626" i="66"/>
  <c r="AE163" i="66" s="1"/>
  <c r="BW625" i="66"/>
  <c r="AF137" i="66" s="1"/>
  <c r="BW624" i="66"/>
  <c r="Z158" i="66" s="1"/>
  <c r="BW623" i="66"/>
  <c r="Q157" i="66" s="1"/>
  <c r="BW622" i="66"/>
  <c r="K138" i="66" s="1"/>
  <c r="BW621" i="66"/>
  <c r="L164" i="66" s="1"/>
  <c r="BW620" i="66"/>
  <c r="N151" i="66" s="1"/>
  <c r="BW619" i="66"/>
  <c r="BW618" i="66"/>
  <c r="AF94" i="66" s="1"/>
  <c r="BW617" i="66"/>
  <c r="BW616" i="66"/>
  <c r="BW615" i="66"/>
  <c r="AB151" i="66" s="1"/>
  <c r="BW614" i="66"/>
  <c r="AD164" i="66" s="1"/>
  <c r="BW613" i="66"/>
  <c r="AG138" i="66" s="1"/>
  <c r="BW612" i="66"/>
  <c r="AA157" i="66" s="1"/>
  <c r="BW611" i="66"/>
  <c r="B140" i="66" s="1"/>
  <c r="BW610" i="66"/>
  <c r="BW609" i="66"/>
  <c r="G149" i="66" s="1"/>
  <c r="BW608" i="66"/>
  <c r="E162" i="66" s="1"/>
  <c r="BW607" i="66"/>
  <c r="AA114" i="66" s="1"/>
  <c r="BW606" i="66"/>
  <c r="BW605" i="66"/>
  <c r="AD121" i="66" s="1"/>
  <c r="BW604" i="66"/>
  <c r="AB108" i="66" s="1"/>
  <c r="BW603" i="66"/>
  <c r="P158" i="66" s="1"/>
  <c r="BW602" i="66"/>
  <c r="J137" i="66" s="1"/>
  <c r="BW601" i="66"/>
  <c r="M163" i="66" s="1"/>
  <c r="BW600" i="66"/>
  <c r="O152" i="66" s="1"/>
  <c r="BW599" i="66"/>
  <c r="E143" i="66" s="1"/>
  <c r="BW598" i="66"/>
  <c r="G156" i="66" s="1"/>
  <c r="BW597" i="66"/>
  <c r="H146" i="66" s="1"/>
  <c r="H176" i="66" s="1"/>
  <c r="BW596" i="66"/>
  <c r="B165" i="66" s="1"/>
  <c r="BW595" i="66"/>
  <c r="AA148" i="66" s="1"/>
  <c r="BW594" i="66"/>
  <c r="AG167" i="66" s="1"/>
  <c r="BW593" i="66"/>
  <c r="AD141" i="66" s="1"/>
  <c r="BW592" i="66"/>
  <c r="AB154" i="66" s="1"/>
  <c r="BW591" i="66"/>
  <c r="O153" i="66" s="1"/>
  <c r="BW590" i="66"/>
  <c r="M142" i="66" s="1"/>
  <c r="BW589" i="66"/>
  <c r="J168" i="66" s="1"/>
  <c r="BW588" i="66"/>
  <c r="P147" i="66" s="1"/>
  <c r="BW587" i="66"/>
  <c r="BW586" i="66"/>
  <c r="E57" i="66" s="1"/>
  <c r="BW585" i="66"/>
  <c r="AG124" i="66" s="1"/>
  <c r="BW584" i="66"/>
  <c r="BW583" i="66"/>
  <c r="J162" i="66" s="1"/>
  <c r="BW582" i="66"/>
  <c r="P149" i="66" s="1"/>
  <c r="BW581" i="66"/>
  <c r="O159" i="66" s="1"/>
  <c r="BW580" i="66"/>
  <c r="M140" i="66" s="1"/>
  <c r="BW579" i="66"/>
  <c r="BW578" i="66"/>
  <c r="AA107" i="66" s="1"/>
  <c r="BW577" i="66"/>
  <c r="BW576" i="66"/>
  <c r="BW575" i="66"/>
  <c r="H152" i="66" s="1"/>
  <c r="BW574" i="66"/>
  <c r="B163" i="66" s="1"/>
  <c r="BW573" i="66"/>
  <c r="E137" i="66" s="1"/>
  <c r="BW572" i="66"/>
  <c r="G158" i="66" s="1"/>
  <c r="G175" i="66" s="1"/>
  <c r="BW571" i="66"/>
  <c r="AD139" i="66" s="1"/>
  <c r="BW570" i="66"/>
  <c r="BW569" i="66"/>
  <c r="AA150" i="66" s="1"/>
  <c r="BW568" i="66"/>
  <c r="AG161" i="66" s="1"/>
  <c r="BW567" i="66"/>
  <c r="BW566" i="66"/>
  <c r="AB102" i="66" s="1"/>
  <c r="BW565" i="66"/>
  <c r="BW564" i="66"/>
  <c r="AG101" i="66" s="1"/>
  <c r="BW563" i="66"/>
  <c r="M165" i="66" s="1"/>
  <c r="BW562" i="66"/>
  <c r="T19" i="66" s="1"/>
  <c r="BW561" i="66"/>
  <c r="P156" i="66" s="1"/>
  <c r="BW560" i="66"/>
  <c r="J143" i="66" s="1"/>
  <c r="BW559" i="66"/>
  <c r="AG144" i="66" s="1"/>
  <c r="BW558" i="66"/>
  <c r="AA155" i="66" s="1"/>
  <c r="BW557" i="66"/>
  <c r="AB145" i="66" s="1"/>
  <c r="BW556" i="66"/>
  <c r="AD166" i="66" s="1"/>
  <c r="BW555" i="66"/>
  <c r="G147" i="66" s="1"/>
  <c r="G176" i="66" s="1"/>
  <c r="BW554" i="66"/>
  <c r="E168" i="66" s="1"/>
  <c r="BW553" i="66"/>
  <c r="B142" i="66" s="1"/>
  <c r="BW552" i="66"/>
  <c r="H153" i="66" s="1"/>
  <c r="BW551" i="66"/>
  <c r="L166" i="66" s="1"/>
  <c r="BW550" i="66"/>
  <c r="N145" i="66" s="1"/>
  <c r="BW549" i="66"/>
  <c r="Q155" i="66" s="1"/>
  <c r="BW548" i="66"/>
  <c r="K144" i="66" s="1"/>
  <c r="BW547" i="66"/>
  <c r="R153" i="66" s="1"/>
  <c r="R173" i="66" s="1"/>
  <c r="BW546" i="66"/>
  <c r="BW545" i="66"/>
  <c r="Z113" i="66" s="1"/>
  <c r="BW544" i="66"/>
  <c r="BW543" i="66"/>
  <c r="F148" i="66" s="1"/>
  <c r="F176" i="66" s="1"/>
  <c r="BW542" i="66"/>
  <c r="D167" i="66" s="1"/>
  <c r="BW541" i="66"/>
  <c r="C141" i="66" s="1"/>
  <c r="BW540" i="66"/>
  <c r="I154" i="66" s="1"/>
  <c r="BW539" i="66"/>
  <c r="AF143" i="66" s="1"/>
  <c r="BW538" i="66"/>
  <c r="Z156" i="66" s="1"/>
  <c r="BW537" i="66"/>
  <c r="AC146" i="66" s="1"/>
  <c r="BW536" i="66"/>
  <c r="AE165" i="66" s="1"/>
  <c r="BW535" i="66"/>
  <c r="U158" i="66" s="1"/>
  <c r="BW534" i="66"/>
  <c r="W137" i="66" s="1"/>
  <c r="BW533" i="66"/>
  <c r="BW532" i="66"/>
  <c r="BW531" i="66"/>
  <c r="K161" i="66" s="1"/>
  <c r="BW530" i="66"/>
  <c r="Q150" i="66" s="1"/>
  <c r="BW529" i="66"/>
  <c r="N160" i="66" s="1"/>
  <c r="BW528" i="66"/>
  <c r="L139" i="66" s="1"/>
  <c r="BW527" i="66"/>
  <c r="AE140" i="66" s="1"/>
  <c r="BW526" i="66"/>
  <c r="AC159" i="66" s="1"/>
  <c r="BW525" i="66"/>
  <c r="Z149" i="66" s="1"/>
  <c r="BW524" i="66"/>
  <c r="AF162" i="66" s="1"/>
  <c r="BW523" i="66"/>
  <c r="I151" i="66" s="1"/>
  <c r="BW522" i="66"/>
  <c r="C164" i="66" s="1"/>
  <c r="BW521" i="66"/>
  <c r="D138" i="66" s="1"/>
  <c r="BW520" i="66"/>
  <c r="F157" i="66" s="1"/>
  <c r="F175" i="66" s="1"/>
  <c r="BW519" i="66"/>
  <c r="AC157" i="66" s="1"/>
  <c r="AC176" i="66" s="1"/>
  <c r="BW518" i="66"/>
  <c r="AE138" i="66" s="1"/>
  <c r="BW517" i="66"/>
  <c r="AF164" i="66" s="1"/>
  <c r="BW516" i="66"/>
  <c r="Z151" i="66" s="1"/>
  <c r="BW515" i="66"/>
  <c r="C162" i="66" s="1"/>
  <c r="BW514" i="66"/>
  <c r="I149" i="66" s="1"/>
  <c r="BW513" i="66"/>
  <c r="F159" i="66" s="1"/>
  <c r="BW512" i="66"/>
  <c r="D140" i="66" s="1"/>
  <c r="BW511" i="66"/>
  <c r="Z108" i="66" s="1"/>
  <c r="BW510" i="66"/>
  <c r="AF121" i="66" s="1"/>
  <c r="BW509" i="66"/>
  <c r="AE95" i="66" s="1"/>
  <c r="BW508" i="66"/>
  <c r="AC114" i="66" s="1"/>
  <c r="AC133" i="66" s="1"/>
  <c r="BW507" i="66"/>
  <c r="AE52" i="66" s="1"/>
  <c r="BW506" i="66"/>
  <c r="K163" i="66" s="1"/>
  <c r="BW505" i="66"/>
  <c r="L137" i="66" s="1"/>
  <c r="BW504" i="66"/>
  <c r="N158" i="66" s="1"/>
  <c r="BW503" i="66"/>
  <c r="D165" i="66" s="1"/>
  <c r="BW502" i="66"/>
  <c r="F146" i="66" s="1"/>
  <c r="BW501" i="66"/>
  <c r="I156" i="66" s="1"/>
  <c r="BW500" i="66"/>
  <c r="C143" i="66" s="1"/>
  <c r="BW499" i="66"/>
  <c r="Z154" i="66" s="1"/>
  <c r="BW498" i="66"/>
  <c r="AF141" i="66" s="1"/>
  <c r="BW497" i="66"/>
  <c r="AE167" i="66" s="1"/>
  <c r="BW496" i="66"/>
  <c r="AC148" i="66" s="1"/>
  <c r="AC175" i="66" s="1"/>
  <c r="BW495" i="66"/>
  <c r="N147" i="66" s="1"/>
  <c r="BW494" i="66"/>
  <c r="L168" i="66" s="1"/>
  <c r="BW493" i="66"/>
  <c r="K142" i="66" s="1"/>
  <c r="BW492" i="66"/>
  <c r="Q153" i="66" s="1"/>
  <c r="Q174" i="66" s="1"/>
  <c r="BW491" i="66"/>
  <c r="K13" i="66" s="1"/>
  <c r="BW490" i="66"/>
  <c r="BW489" i="66"/>
  <c r="AF98" i="66" s="1"/>
  <c r="BW488" i="66"/>
  <c r="BW487" i="66"/>
  <c r="AA153" i="66" s="1"/>
  <c r="BW486" i="66"/>
  <c r="AG142" i="66" s="1"/>
  <c r="BW485" i="66"/>
  <c r="AD168" i="66" s="1"/>
  <c r="BW484" i="66"/>
  <c r="AB147" i="66" s="1"/>
  <c r="AB175" i="66" s="1"/>
  <c r="BW483" i="66"/>
  <c r="E166" i="66" s="1"/>
  <c r="BW482" i="66"/>
  <c r="G145" i="66" s="1"/>
  <c r="BW481" i="66"/>
  <c r="H155" i="66" s="1"/>
  <c r="BW480" i="66"/>
  <c r="B144" i="66" s="1"/>
  <c r="BW479" i="66"/>
  <c r="Y143" i="66" s="1"/>
  <c r="BW478" i="66"/>
  <c r="BW477" i="66"/>
  <c r="AG99" i="66" s="1"/>
  <c r="BW476" i="66"/>
  <c r="AA110" i="66" s="1"/>
  <c r="BW475" i="66"/>
  <c r="O148" i="66" s="1"/>
  <c r="BW474" i="66"/>
  <c r="M167" i="66" s="1"/>
  <c r="BW473" i="66"/>
  <c r="J141" i="66" s="1"/>
  <c r="BW472" i="66"/>
  <c r="P154" i="66" s="1"/>
  <c r="P174" i="66" s="1"/>
  <c r="BW471" i="66"/>
  <c r="B161" i="66" s="1"/>
  <c r="BW470" i="66"/>
  <c r="H150" i="66" s="1"/>
  <c r="BW469" i="66"/>
  <c r="G160" i="66" s="1"/>
  <c r="BW468" i="66"/>
  <c r="E139" i="66" s="1"/>
  <c r="BW467" i="66"/>
  <c r="AB158" i="66" s="1"/>
  <c r="AB176" i="66" s="1"/>
  <c r="BW466" i="66"/>
  <c r="AD137" i="66" s="1"/>
  <c r="BW465" i="66"/>
  <c r="AG163" i="66" s="1"/>
  <c r="BW464" i="66"/>
  <c r="AA152" i="66" s="1"/>
  <c r="BW463" i="66"/>
  <c r="P151" i="66" s="1"/>
  <c r="P173" i="66" s="1"/>
  <c r="BW462" i="66"/>
  <c r="J164" i="66" s="1"/>
  <c r="BW461" i="66"/>
  <c r="M138" i="66" s="1"/>
  <c r="BW460" i="66"/>
  <c r="O157" i="66" s="1"/>
  <c r="BW459" i="66"/>
  <c r="AA109" i="66" s="1"/>
  <c r="BW458" i="66"/>
  <c r="BW457" i="66"/>
  <c r="BW456" i="66"/>
  <c r="BW455" i="66"/>
  <c r="M144" i="66" s="1"/>
  <c r="BW454" i="66"/>
  <c r="O155" i="66" s="1"/>
  <c r="O174" i="66" s="1"/>
  <c r="BW453" i="66"/>
  <c r="P145" i="66" s="1"/>
  <c r="BW452" i="66"/>
  <c r="J166" i="66" s="1"/>
  <c r="BW451" i="66"/>
  <c r="AD100" i="66" s="1"/>
  <c r="BW450" i="66"/>
  <c r="AB113" i="66" s="1"/>
  <c r="BW449" i="66"/>
  <c r="BW448" i="66"/>
  <c r="BW447" i="66"/>
  <c r="G154" i="66" s="1"/>
  <c r="BW446" i="66"/>
  <c r="E141" i="66" s="1"/>
  <c r="BW445" i="66"/>
  <c r="B167" i="66" s="1"/>
  <c r="BW444" i="66"/>
  <c r="H148" i="66" s="1"/>
  <c r="BW443" i="66"/>
  <c r="AG165" i="66" s="1"/>
  <c r="BW442" i="66"/>
  <c r="AA146" i="66" s="1"/>
  <c r="AA175" i="66" s="1"/>
  <c r="BW441" i="66"/>
  <c r="AB156" i="66" s="1"/>
  <c r="BW440" i="66"/>
  <c r="AD143" i="66" s="1"/>
  <c r="BW439" i="66"/>
  <c r="AG97" i="66" s="1"/>
  <c r="BW438" i="66"/>
  <c r="BW437" i="66"/>
  <c r="Y137" i="66" s="1"/>
  <c r="BW436" i="66"/>
  <c r="BW435" i="66"/>
  <c r="J139" i="66" s="1"/>
  <c r="BW434" i="66"/>
  <c r="P160" i="66" s="1"/>
  <c r="BW433" i="66"/>
  <c r="O150" i="66" s="1"/>
  <c r="O173" i="66" s="1"/>
  <c r="BW432" i="66"/>
  <c r="M161" i="66" s="1"/>
  <c r="BW431" i="66"/>
  <c r="AD162" i="66" s="1"/>
  <c r="BW430" i="66"/>
  <c r="AB149" i="66" s="1"/>
  <c r="BW429" i="66"/>
  <c r="AA159" i="66" s="1"/>
  <c r="AA176" i="66" s="1"/>
  <c r="BW428" i="66"/>
  <c r="AG140" i="66" s="1"/>
  <c r="BW427" i="66"/>
  <c r="BW426" i="66"/>
  <c r="B138" i="66" s="1"/>
  <c r="BW425" i="66"/>
  <c r="E164" i="66" s="1"/>
  <c r="BW424" i="66"/>
  <c r="G151" i="66" s="1"/>
  <c r="BW423" i="66"/>
  <c r="K140" i="66" s="1"/>
  <c r="BW422" i="66"/>
  <c r="Q159" i="66" s="1"/>
  <c r="BW421" i="66"/>
  <c r="N149" i="66" s="1"/>
  <c r="N173" i="66" s="1"/>
  <c r="BW420" i="66"/>
  <c r="L162" i="66" s="1"/>
  <c r="BW419" i="66"/>
  <c r="BW418" i="66"/>
  <c r="BW417" i="66"/>
  <c r="BW416" i="66"/>
  <c r="BW415" i="66"/>
  <c r="I158" i="66" s="1"/>
  <c r="BW414" i="66"/>
  <c r="C137" i="66" s="1"/>
  <c r="BW413" i="66"/>
  <c r="D163" i="66" s="1"/>
  <c r="BW412" i="66"/>
  <c r="F152" i="66" s="1"/>
  <c r="BW411" i="66"/>
  <c r="D34" i="66" s="1"/>
  <c r="BW410" i="66"/>
  <c r="AC150" i="66" s="1"/>
  <c r="BW409" i="66"/>
  <c r="Z160" i="66" s="1"/>
  <c r="Z176" i="66" s="1"/>
  <c r="BW408" i="66"/>
  <c r="AF139" i="66" s="1"/>
  <c r="BW407" i="66"/>
  <c r="AE101" i="66" s="1"/>
  <c r="BW406" i="66"/>
  <c r="AC112" i="66" s="1"/>
  <c r="BW405" i="66"/>
  <c r="BW404" i="66"/>
  <c r="BW403" i="66"/>
  <c r="L143" i="66" s="1"/>
  <c r="BW402" i="66"/>
  <c r="N156" i="66" s="1"/>
  <c r="N174" i="66" s="1"/>
  <c r="BW401" i="66"/>
  <c r="Q146" i="66" s="1"/>
  <c r="BW400" i="66"/>
  <c r="K165" i="66" s="1"/>
  <c r="BW399" i="66"/>
  <c r="AF166" i="66" s="1"/>
  <c r="BW398" i="66"/>
  <c r="Z145" i="66" s="1"/>
  <c r="Z175" i="66" s="1"/>
  <c r="BW397" i="66"/>
  <c r="AC155" i="66" s="1"/>
  <c r="BW396" i="66"/>
  <c r="AE144" i="66" s="1"/>
  <c r="BW395" i="66"/>
  <c r="F153" i="66" s="1"/>
  <c r="BW394" i="66"/>
  <c r="D142" i="66" s="1"/>
  <c r="BW393" i="66"/>
  <c r="C168" i="66" s="1"/>
  <c r="BW392" i="66"/>
  <c r="I147" i="66" s="1"/>
  <c r="BW391" i="66"/>
  <c r="AA120" i="66" s="1"/>
  <c r="BW390" i="66"/>
  <c r="AG109" i="66" s="1"/>
  <c r="AG132" i="66" s="1"/>
  <c r="BW389" i="66"/>
  <c r="BW388" i="66"/>
  <c r="BW387" i="66"/>
  <c r="P164" i="66" s="1"/>
  <c r="BW386" i="66"/>
  <c r="J151" i="66" s="1"/>
  <c r="BW385" i="66"/>
  <c r="M157" i="66" s="1"/>
  <c r="M174" i="66" s="1"/>
  <c r="BW384" i="66"/>
  <c r="O138" i="66" s="1"/>
  <c r="BW383" i="66"/>
  <c r="AB137" i="66" s="1"/>
  <c r="BW382" i="66"/>
  <c r="AD158" i="66" s="1"/>
  <c r="BW381" i="66"/>
  <c r="AG152" i="66" s="1"/>
  <c r="AG175" i="66" s="1"/>
  <c r="BW380" i="66"/>
  <c r="AA163" i="66" s="1"/>
  <c r="BW379" i="66"/>
  <c r="B150" i="66" s="1"/>
  <c r="BW378" i="66"/>
  <c r="H161" i="66" s="1"/>
  <c r="BW377" i="66"/>
  <c r="G139" i="66" s="1"/>
  <c r="BW376" i="66"/>
  <c r="E160" i="66" s="1"/>
  <c r="BW375" i="66"/>
  <c r="O167" i="66" s="1"/>
  <c r="BW374" i="66"/>
  <c r="M148" i="66" s="1"/>
  <c r="M173" i="66" s="1"/>
  <c r="BW373" i="66"/>
  <c r="J154" i="66" s="1"/>
  <c r="BW372" i="66"/>
  <c r="P141" i="66" s="1"/>
  <c r="BW371" i="66"/>
  <c r="BW370" i="66"/>
  <c r="BW369" i="66"/>
  <c r="AG110" i="66" s="1"/>
  <c r="AG133" i="66" s="1"/>
  <c r="BW368" i="66"/>
  <c r="BW367" i="66"/>
  <c r="E145" i="66" s="1"/>
  <c r="BW366" i="66"/>
  <c r="G166" i="66" s="1"/>
  <c r="BW365" i="66"/>
  <c r="H144" i="66" s="1"/>
  <c r="BW364" i="66"/>
  <c r="B155" i="66" s="1"/>
  <c r="BW363" i="66"/>
  <c r="BW362" i="66"/>
  <c r="AG153" i="66" s="1"/>
  <c r="AG176" i="66" s="1"/>
  <c r="BW361" i="66"/>
  <c r="AD147" i="66" s="1"/>
  <c r="BW360" i="66"/>
  <c r="AB168" i="66" s="1"/>
  <c r="BW359" i="66"/>
  <c r="AC124" i="66" s="1"/>
  <c r="BW358" i="66"/>
  <c r="R144" i="66" s="1"/>
  <c r="BW357" i="66"/>
  <c r="BW356" i="66"/>
  <c r="Z98" i="66" s="1"/>
  <c r="BW355" i="66"/>
  <c r="N168" i="66" s="1"/>
  <c r="BW354" i="66"/>
  <c r="L147" i="66" s="1"/>
  <c r="L173" i="66" s="1"/>
  <c r="BW353" i="66"/>
  <c r="K153" i="66" s="1"/>
  <c r="BW352" i="66"/>
  <c r="Q142" i="66" s="1"/>
  <c r="BW351" i="66"/>
  <c r="Z141" i="66" s="1"/>
  <c r="BW350" i="66"/>
  <c r="AF154" i="66" s="1"/>
  <c r="AF176" i="66" s="1"/>
  <c r="BW349" i="66"/>
  <c r="AE148" i="66" s="1"/>
  <c r="BW348" i="66"/>
  <c r="AC167" i="66" s="1"/>
  <c r="BW347" i="66"/>
  <c r="D146" i="66" s="1"/>
  <c r="BW346" i="66"/>
  <c r="F165" i="66" s="1"/>
  <c r="BW345" i="66"/>
  <c r="I143" i="66" s="1"/>
  <c r="BW344" i="66"/>
  <c r="C156" i="66" s="1"/>
  <c r="BW343" i="66"/>
  <c r="Q163" i="66" s="1"/>
  <c r="BW342" i="66"/>
  <c r="K152" i="66" s="1"/>
  <c r="BW341" i="66"/>
  <c r="L158" i="66" s="1"/>
  <c r="L174" i="66" s="1"/>
  <c r="BW340" i="66"/>
  <c r="N137" i="66" s="1"/>
  <c r="BW339" i="66"/>
  <c r="Z121" i="66" s="1"/>
  <c r="BW338" i="66"/>
  <c r="BW337" i="66"/>
  <c r="BW336" i="66"/>
  <c r="BW335" i="66"/>
  <c r="C149" i="66" s="1"/>
  <c r="BW334" i="66"/>
  <c r="I162" i="66" s="1"/>
  <c r="BW333" i="66"/>
  <c r="F140" i="66" s="1"/>
  <c r="BW332" i="66"/>
  <c r="D159" i="66" s="1"/>
  <c r="BW331" i="66"/>
  <c r="AC138" i="66" s="1"/>
  <c r="BW330" i="66"/>
  <c r="AE157" i="66" s="1"/>
  <c r="BW329" i="66"/>
  <c r="AF151" i="66" s="1"/>
  <c r="AF175" i="66" s="1"/>
  <c r="BW328" i="66"/>
  <c r="Z164" i="66" s="1"/>
  <c r="BW327" i="66"/>
  <c r="F142" i="66" s="1"/>
  <c r="BW326" i="66"/>
  <c r="D153" i="66" s="1"/>
  <c r="BW325" i="66"/>
  <c r="C147" i="66" s="1"/>
  <c r="BW324" i="66"/>
  <c r="I168" i="66" s="1"/>
  <c r="BW323" i="66"/>
  <c r="AF145" i="66" s="1"/>
  <c r="BW322" i="66"/>
  <c r="Z166" i="66" s="1"/>
  <c r="BW321" i="66"/>
  <c r="F13" i="66" s="1"/>
  <c r="BW320" i="66"/>
  <c r="AE155" i="66" s="1"/>
  <c r="AE176" i="66" s="1"/>
  <c r="BW319" i="66"/>
  <c r="L156" i="66" s="1"/>
  <c r="BW318" i="66"/>
  <c r="N143" i="66" s="1"/>
  <c r="BW317" i="66"/>
  <c r="Q165" i="66" s="1"/>
  <c r="BW316" i="66"/>
  <c r="K146" i="66" s="1"/>
  <c r="K173" i="66" s="1"/>
  <c r="BW315" i="66"/>
  <c r="BW314" i="66"/>
  <c r="AC101" i="66" s="1"/>
  <c r="BW313" i="66"/>
  <c r="W154" i="66" s="1"/>
  <c r="BW312" i="66"/>
  <c r="BW311" i="66"/>
  <c r="AE150" i="66" s="1"/>
  <c r="AE175" i="66" s="1"/>
  <c r="BW310" i="66"/>
  <c r="AC161" i="66" s="1"/>
  <c r="BW309" i="66"/>
  <c r="Z139" i="66" s="1"/>
  <c r="BW308" i="66"/>
  <c r="AF160" i="66" s="1"/>
  <c r="BW307" i="66"/>
  <c r="I137" i="66" s="1"/>
  <c r="BW306" i="66"/>
  <c r="C158" i="66" s="1"/>
  <c r="BW305" i="66"/>
  <c r="D152" i="66" s="1"/>
  <c r="BW304" i="66"/>
  <c r="F163" i="66" s="1"/>
  <c r="BW303" i="66"/>
  <c r="BW302" i="66"/>
  <c r="W151" i="66" s="1"/>
  <c r="BW301" i="66"/>
  <c r="AC118" i="66" s="1"/>
  <c r="BW300" i="66"/>
  <c r="AE107" i="66" s="1"/>
  <c r="AE132" i="66" s="1"/>
  <c r="BW299" i="66"/>
  <c r="K159" i="66" s="1"/>
  <c r="K174" i="66" s="1"/>
  <c r="BW298" i="66"/>
  <c r="Q140" i="66" s="1"/>
  <c r="BW297" i="66"/>
  <c r="N162" i="66" s="1"/>
  <c r="BW296" i="66"/>
  <c r="L149" i="66" s="1"/>
  <c r="BW295" i="66"/>
  <c r="H138" i="66" s="1"/>
  <c r="BW294" i="66"/>
  <c r="B157" i="66" s="1"/>
  <c r="BW293" i="66"/>
  <c r="E151" i="66" s="1"/>
  <c r="BW292" i="66"/>
  <c r="G164" i="66" s="1"/>
  <c r="BW291" i="66"/>
  <c r="AD149" i="66" s="1"/>
  <c r="AD175" i="66" s="1"/>
  <c r="BW290" i="66"/>
  <c r="AB162" i="66" s="1"/>
  <c r="BW289" i="66"/>
  <c r="AA140" i="66" s="1"/>
  <c r="BW288" i="66"/>
  <c r="AG159" i="66" s="1"/>
  <c r="BW287" i="66"/>
  <c r="J160" i="66" s="1"/>
  <c r="J174" i="66" s="1"/>
  <c r="BW286" i="66"/>
  <c r="P139" i="66" s="1"/>
  <c r="BW285" i="66"/>
  <c r="O161" i="66" s="1"/>
  <c r="BW284" i="66"/>
  <c r="M150" i="66" s="1"/>
  <c r="BW283" i="66"/>
  <c r="AG116" i="66" s="1"/>
  <c r="BW282" i="66"/>
  <c r="AA97" i="66" s="1"/>
  <c r="BW281" i="66"/>
  <c r="BW280" i="66"/>
  <c r="BW279" i="66"/>
  <c r="AG146" i="66" s="1"/>
  <c r="BW278" i="66"/>
  <c r="AA165" i="66" s="1"/>
  <c r="BW277" i="66"/>
  <c r="AB143" i="66" s="1"/>
  <c r="BW276" i="66"/>
  <c r="AD156" i="66" s="1"/>
  <c r="AD176" i="66" s="1"/>
  <c r="BW275" i="66"/>
  <c r="G141" i="66" s="1"/>
  <c r="BW274" i="66"/>
  <c r="E154" i="66" s="1"/>
  <c r="BW273" i="66"/>
  <c r="B148" i="66" s="1"/>
  <c r="BW272" i="66"/>
  <c r="H167" i="66" s="1"/>
  <c r="BW271" i="66"/>
  <c r="BW270" i="66"/>
  <c r="BW269" i="66"/>
  <c r="BW268" i="66"/>
  <c r="BW267" i="66"/>
  <c r="M155" i="66" s="1"/>
  <c r="BW266" i="66"/>
  <c r="O144" i="66" s="1"/>
  <c r="BW265" i="66"/>
  <c r="P166" i="66" s="1"/>
  <c r="BW264" i="66"/>
  <c r="J145" i="66" s="1"/>
  <c r="J173" i="66" s="1"/>
  <c r="BW263" i="66"/>
  <c r="L148" i="66" s="1"/>
  <c r="BW262" i="66"/>
  <c r="N167" i="66" s="1"/>
  <c r="BW261" i="66"/>
  <c r="Q141" i="66" s="1"/>
  <c r="BW260" i="66"/>
  <c r="K154" i="66" s="1"/>
  <c r="BW259" i="66"/>
  <c r="BW258" i="66"/>
  <c r="AC125" i="66" s="1"/>
  <c r="BW257" i="66"/>
  <c r="BW256" i="66"/>
  <c r="BW255" i="66"/>
  <c r="F166" i="66" s="1"/>
  <c r="BW254" i="66"/>
  <c r="D145" i="66" s="1"/>
  <c r="BW253" i="66"/>
  <c r="C155" i="66" s="1"/>
  <c r="BW252" i="66"/>
  <c r="I144" i="66" s="1"/>
  <c r="I173" i="66" s="1"/>
  <c r="BW251" i="66"/>
  <c r="AF153" i="66" s="1"/>
  <c r="BW250" i="66"/>
  <c r="Z142" i="66" s="1"/>
  <c r="BW249" i="66"/>
  <c r="AC168" i="66" s="1"/>
  <c r="BW248" i="66"/>
  <c r="AE147" i="66" s="1"/>
  <c r="BW247" i="66"/>
  <c r="BW246" i="66"/>
  <c r="W159" i="66" s="1"/>
  <c r="BW245" i="66"/>
  <c r="BW244" i="66"/>
  <c r="BW243" i="66"/>
  <c r="K151" i="66" s="1"/>
  <c r="BW242" i="66"/>
  <c r="Q164" i="66" s="1"/>
  <c r="BW241" i="66"/>
  <c r="N138" i="66" s="1"/>
  <c r="BW240" i="66"/>
  <c r="L157" i="66" s="1"/>
  <c r="BW239" i="66"/>
  <c r="AE158" i="66" s="1"/>
  <c r="BW238" i="66"/>
  <c r="AC137" i="66" s="1"/>
  <c r="BW237" i="66"/>
  <c r="Z163" i="66" s="1"/>
  <c r="BW236" i="66"/>
  <c r="AF152" i="66" s="1"/>
  <c r="BW235" i="66"/>
  <c r="I161" i="66" s="1"/>
  <c r="I174" i="66" s="1"/>
  <c r="BW234" i="66"/>
  <c r="C150" i="66" s="1"/>
  <c r="BW233" i="66"/>
  <c r="D160" i="66" s="1"/>
  <c r="BW232" i="66"/>
  <c r="F139" i="66" s="1"/>
  <c r="BW231" i="66"/>
  <c r="J152" i="66" s="1"/>
  <c r="BW230" i="66"/>
  <c r="P163" i="66" s="1"/>
  <c r="BW229" i="66"/>
  <c r="O137" i="66" s="1"/>
  <c r="BW228" i="66"/>
  <c r="M158" i="66" s="1"/>
  <c r="BW227" i="66"/>
  <c r="AG108" i="66" s="1"/>
  <c r="BW226" i="66"/>
  <c r="BW225" i="66"/>
  <c r="BW224" i="66"/>
  <c r="BW223" i="66"/>
  <c r="H162" i="66" s="1"/>
  <c r="H174" i="66" s="1"/>
  <c r="BW222" i="66"/>
  <c r="B149" i="66" s="1"/>
  <c r="BW221" i="66"/>
  <c r="E159" i="66" s="1"/>
  <c r="BW220" i="66"/>
  <c r="G140" i="66" s="1"/>
  <c r="BW219" i="66"/>
  <c r="E30" i="66" s="1"/>
  <c r="BW218" i="66"/>
  <c r="G11" i="66" s="1"/>
  <c r="BW217" i="66"/>
  <c r="AA164" i="66" s="1"/>
  <c r="BW216" i="66"/>
  <c r="AG151" i="66" s="1"/>
  <c r="BW215" i="66"/>
  <c r="BW214" i="66"/>
  <c r="BW213" i="66"/>
  <c r="AA98" i="66" s="1"/>
  <c r="BW212" i="66"/>
  <c r="BW211" i="66"/>
  <c r="M147" i="66" s="1"/>
  <c r="BW210" i="66"/>
  <c r="O168" i="66" s="1"/>
  <c r="BW209" i="66"/>
  <c r="P142" i="66" s="1"/>
  <c r="BW208" i="66"/>
  <c r="J153" i="66" s="1"/>
  <c r="BW207" i="66"/>
  <c r="AG154" i="66" s="1"/>
  <c r="BW206" i="66"/>
  <c r="AA141" i="66" s="1"/>
  <c r="BW205" i="66"/>
  <c r="AB167" i="66" s="1"/>
  <c r="BW204" i="66"/>
  <c r="AD148" i="66" s="1"/>
  <c r="BW203" i="66"/>
  <c r="G165" i="66" s="1"/>
  <c r="BW202" i="66"/>
  <c r="E146" i="66" s="1"/>
  <c r="BW201" i="66"/>
  <c r="B156" i="66" s="1"/>
  <c r="BW200" i="66"/>
  <c r="H143" i="66" s="1"/>
  <c r="H173" i="66" s="1"/>
  <c r="BW199" i="66"/>
  <c r="AB161" i="66" s="1"/>
  <c r="BW198" i="66"/>
  <c r="AD150" i="66" s="1"/>
  <c r="BW197" i="66"/>
  <c r="AG160" i="66" s="1"/>
  <c r="BW196" i="66"/>
  <c r="AA139" i="66" s="1"/>
  <c r="BW195" i="66"/>
  <c r="B158" i="66" s="1"/>
  <c r="BW194" i="66"/>
  <c r="H137" i="66" s="1"/>
  <c r="BW193" i="66"/>
  <c r="G163" i="66" s="1"/>
  <c r="G174" i="66" s="1"/>
  <c r="BW192" i="66"/>
  <c r="E152" i="66" s="1"/>
  <c r="BW191" i="66"/>
  <c r="V151" i="66" s="1"/>
  <c r="BW190" i="66"/>
  <c r="BW189" i="66"/>
  <c r="AD107" i="66" s="1"/>
  <c r="BW188" i="66"/>
  <c r="BW187" i="66"/>
  <c r="P140" i="66" s="1"/>
  <c r="BW186" i="66"/>
  <c r="J159" i="66" s="1"/>
  <c r="BW185" i="66"/>
  <c r="M149" i="66" s="1"/>
  <c r="BW184" i="66"/>
  <c r="O162" i="66" s="1"/>
  <c r="BW183" i="66"/>
  <c r="E153" i="66" s="1"/>
  <c r="BW182" i="66"/>
  <c r="G142" i="66" s="1"/>
  <c r="G173" i="66" s="1"/>
  <c r="BW181" i="66"/>
  <c r="H168" i="66" s="1"/>
  <c r="BW180" i="66"/>
  <c r="B147" i="66" s="1"/>
  <c r="BW179" i="66"/>
  <c r="AA166" i="66" s="1"/>
  <c r="BW178" i="66"/>
  <c r="AG145" i="66" s="1"/>
  <c r="BW177" i="66"/>
  <c r="AD155" i="66" s="1"/>
  <c r="BW176" i="66"/>
  <c r="AB144" i="66" s="1"/>
  <c r="L176" i="66"/>
  <c r="BW175" i="66"/>
  <c r="O143" i="66" s="1"/>
  <c r="BW174" i="66"/>
  <c r="M156" i="66" s="1"/>
  <c r="BW173" i="66"/>
  <c r="J146" i="66" s="1"/>
  <c r="BW172" i="66"/>
  <c r="P165" i="66" s="1"/>
  <c r="BW171" i="66"/>
  <c r="BW170" i="66"/>
  <c r="BW169" i="66"/>
  <c r="BW168" i="66"/>
  <c r="AA123" i="66" s="1"/>
  <c r="BW167" i="66"/>
  <c r="Z165" i="66" s="1"/>
  <c r="BW166" i="66"/>
  <c r="AF146" i="66" s="1"/>
  <c r="BW165" i="66"/>
  <c r="AE156" i="66" s="1"/>
  <c r="BW164" i="66"/>
  <c r="AC143" i="66" s="1"/>
  <c r="BW163" i="66"/>
  <c r="D154" i="66" s="1"/>
  <c r="BW162" i="66"/>
  <c r="F141" i="66" s="1"/>
  <c r="F173" i="66" s="1"/>
  <c r="BW161" i="66"/>
  <c r="I167" i="66" s="1"/>
  <c r="BW160" i="66"/>
  <c r="C148" i="66" s="1"/>
  <c r="BW159" i="66"/>
  <c r="AC100" i="66" s="1"/>
  <c r="BW158" i="66"/>
  <c r="BW157" i="66"/>
  <c r="U142" i="66" s="1"/>
  <c r="BW156" i="66"/>
  <c r="Z122" i="66" s="1"/>
  <c r="BW155" i="66"/>
  <c r="N144" i="66" s="1"/>
  <c r="BW154" i="66"/>
  <c r="L155" i="66" s="1"/>
  <c r="BW153" i="66"/>
  <c r="K145" i="66" s="1"/>
  <c r="BW152" i="66"/>
  <c r="Q166" i="66" s="1"/>
  <c r="BW151" i="66"/>
  <c r="C157" i="66" s="1"/>
  <c r="BW150" i="66"/>
  <c r="I138" i="66" s="1"/>
  <c r="BW149" i="66"/>
  <c r="F164" i="66" s="1"/>
  <c r="F174" i="66" s="1"/>
  <c r="BW148" i="66"/>
  <c r="D151" i="66" s="1"/>
  <c r="BW147" i="66"/>
  <c r="AC162" i="66" s="1"/>
  <c r="BW146" i="66"/>
  <c r="AE149" i="66" s="1"/>
  <c r="BW145" i="66"/>
  <c r="AF159" i="66" s="1"/>
  <c r="BW144" i="66"/>
  <c r="Z140" i="66" s="1"/>
  <c r="BW143" i="66"/>
  <c r="Q139" i="66" s="1"/>
  <c r="BW142" i="66"/>
  <c r="K160" i="66" s="1"/>
  <c r="BW141" i="66"/>
  <c r="L150" i="66" s="1"/>
  <c r="BW140" i="66"/>
  <c r="N161" i="66" s="1"/>
  <c r="BW139" i="66"/>
  <c r="W152" i="66" s="1"/>
  <c r="BW138" i="66"/>
  <c r="BW137" i="66"/>
  <c r="BW136" i="66"/>
  <c r="BW135" i="66"/>
  <c r="G146" i="66" s="1"/>
  <c r="BW134" i="66"/>
  <c r="E165" i="66" s="1"/>
  <c r="E174" i="66" s="1"/>
  <c r="BW133" i="66"/>
  <c r="B143" i="66" s="1"/>
  <c r="BW132" i="66"/>
  <c r="H156" i="66" s="1"/>
  <c r="BW131" i="66"/>
  <c r="AG141" i="66" s="1"/>
  <c r="BW130" i="66"/>
  <c r="AA154" i="66" s="1"/>
  <c r="BW129" i="66"/>
  <c r="AB148" i="66" s="1"/>
  <c r="BW128" i="66"/>
  <c r="AD167" i="66" s="1"/>
  <c r="BW127" i="66"/>
  <c r="M168" i="66" s="1"/>
  <c r="BW126" i="66"/>
  <c r="O147" i="66" s="1"/>
  <c r="BW125" i="66"/>
  <c r="P153" i="66" s="1"/>
  <c r="BW124" i="66"/>
  <c r="J142" i="66" s="1"/>
  <c r="BW123" i="66"/>
  <c r="BW122" i="66"/>
  <c r="AB105" i="66" s="1"/>
  <c r="BW121" i="66"/>
  <c r="BW120" i="66"/>
  <c r="BW119" i="66"/>
  <c r="AD138" i="66" s="1"/>
  <c r="BW118" i="66"/>
  <c r="AB157" i="66" s="1"/>
  <c r="BW117" i="66"/>
  <c r="AA151" i="66" s="1"/>
  <c r="BW116" i="66"/>
  <c r="AG164" i="66" s="1"/>
  <c r="BW115" i="66"/>
  <c r="H149" i="66" s="1"/>
  <c r="BW114" i="66"/>
  <c r="B162" i="66" s="1"/>
  <c r="BW113" i="66"/>
  <c r="E140" i="66" s="1"/>
  <c r="E173" i="66" s="1"/>
  <c r="BW112" i="66"/>
  <c r="G159" i="66" s="1"/>
  <c r="BW111" i="66"/>
  <c r="BW110" i="66"/>
  <c r="AA108" i="66" s="1"/>
  <c r="BW109" i="66"/>
  <c r="BW108" i="66"/>
  <c r="BW107" i="66"/>
  <c r="J163" i="66" s="1"/>
  <c r="BW106" i="66"/>
  <c r="P152" i="66" s="1"/>
  <c r="BW105" i="66"/>
  <c r="O158" i="66" s="1"/>
  <c r="BW104" i="66"/>
  <c r="M137" i="66" s="1"/>
  <c r="BW103" i="66"/>
  <c r="I150" i="66" s="1"/>
  <c r="BW102" i="66"/>
  <c r="C161" i="66" s="1"/>
  <c r="BW101" i="66"/>
  <c r="D139" i="66" s="1"/>
  <c r="D173" i="66" s="1"/>
  <c r="BW100" i="66"/>
  <c r="F160" i="66" s="1"/>
  <c r="BW99" i="66"/>
  <c r="AE137" i="66" s="1"/>
  <c r="BW98" i="66"/>
  <c r="AC158" i="66" s="1"/>
  <c r="BW97" i="66"/>
  <c r="Z152" i="66" s="1"/>
  <c r="BW96" i="66"/>
  <c r="AF163" i="66" s="1"/>
  <c r="BW95" i="66"/>
  <c r="K164" i="66" s="1"/>
  <c r="BW94" i="66"/>
  <c r="Q151" i="66" s="1"/>
  <c r="BW93" i="66"/>
  <c r="N157" i="66" s="1"/>
  <c r="BW92" i="66"/>
  <c r="L138" i="66" s="1"/>
  <c r="BW91" i="66"/>
  <c r="AF120" i="66" s="1"/>
  <c r="BW90" i="66"/>
  <c r="Z109" i="66" s="1"/>
  <c r="BW89" i="66"/>
  <c r="BW88" i="66"/>
  <c r="AE94" i="66" s="1"/>
  <c r="BW87" i="66"/>
  <c r="AF142" i="66" s="1"/>
  <c r="BW86" i="66"/>
  <c r="Z153" i="66" s="1"/>
  <c r="BW85" i="66"/>
  <c r="AC147" i="66" s="1"/>
  <c r="BW84" i="66"/>
  <c r="AE168" i="66" s="1"/>
  <c r="BW83" i="66"/>
  <c r="F145" i="66" s="1"/>
  <c r="BW82" i="66"/>
  <c r="D166" i="66" s="1"/>
  <c r="D174" i="66" s="1"/>
  <c r="BW81" i="66"/>
  <c r="C144" i="66" s="1"/>
  <c r="BW80" i="66"/>
  <c r="I155" i="66" s="1"/>
  <c r="BW79" i="66"/>
  <c r="BW78" i="66"/>
  <c r="AC104" i="66" s="1"/>
  <c r="BW77" i="66"/>
  <c r="BW76" i="66"/>
  <c r="U146" i="66" s="1"/>
  <c r="BW75" i="66"/>
  <c r="L167" i="66" s="1"/>
  <c r="BW74" i="66"/>
  <c r="N148" i="66" s="1"/>
  <c r="BW73" i="66"/>
  <c r="Q154" i="66" s="1"/>
  <c r="BW72" i="66"/>
  <c r="K141" i="66" s="1"/>
  <c r="BW71" i="66"/>
  <c r="Z116" i="66" s="1"/>
  <c r="BW70" i="66"/>
  <c r="BW69" i="66"/>
  <c r="BW68" i="66"/>
  <c r="X137" i="66" s="1"/>
  <c r="BW67" i="66"/>
  <c r="Q160" i="66" s="1"/>
  <c r="BW66" i="66"/>
  <c r="K139" i="66" s="1"/>
  <c r="BW65" i="66"/>
  <c r="L161" i="66" s="1"/>
  <c r="BW64" i="66"/>
  <c r="N150" i="66" s="1"/>
  <c r="BW63" i="66"/>
  <c r="AC149" i="66" s="1"/>
  <c r="BW62" i="66"/>
  <c r="AE162" i="66" s="1"/>
  <c r="BW61" i="66"/>
  <c r="AF140" i="66" s="1"/>
  <c r="BW60" i="66"/>
  <c r="Z159" i="66" s="1"/>
  <c r="BW59" i="66"/>
  <c r="C138" i="66" s="1"/>
  <c r="BW58" i="66"/>
  <c r="I157" i="66" s="1"/>
  <c r="BW57" i="66"/>
  <c r="F151" i="66" s="1"/>
  <c r="BW56" i="66"/>
  <c r="D164" i="66" s="1"/>
  <c r="BW55" i="66"/>
  <c r="N155" i="66" s="1"/>
  <c r="BW54" i="66"/>
  <c r="L144" i="66" s="1"/>
  <c r="BW53" i="66"/>
  <c r="K166" i="66" s="1"/>
  <c r="BW52" i="66"/>
  <c r="Q145" i="66" s="1"/>
  <c r="BW51" i="66"/>
  <c r="BW50" i="66"/>
  <c r="AE100" i="66" s="1"/>
  <c r="BW49" i="66"/>
  <c r="BW48" i="66"/>
  <c r="BW47" i="66"/>
  <c r="D141" i="66" s="1"/>
  <c r="BW46" i="66"/>
  <c r="F154" i="66" s="1"/>
  <c r="BW45" i="66"/>
  <c r="I148" i="66" s="1"/>
  <c r="BW44" i="66"/>
  <c r="C167" i="66" s="1"/>
  <c r="C174" i="66" s="1"/>
  <c r="BW43" i="66"/>
  <c r="Z146" i="66" s="1"/>
  <c r="BW42" i="66"/>
  <c r="AF165" i="66" s="1"/>
  <c r="BW41" i="66"/>
  <c r="AE143" i="66" s="1"/>
  <c r="BW40" i="66"/>
  <c r="AC156" i="66" s="1"/>
  <c r="BW39" i="66"/>
  <c r="BW38" i="66"/>
  <c r="BW37" i="66"/>
  <c r="BW36" i="66"/>
  <c r="BW35" i="66"/>
  <c r="O156" i="66" s="1"/>
  <c r="BW34" i="66"/>
  <c r="M143" i="66" s="1"/>
  <c r="BW33" i="66"/>
  <c r="J165" i="66" s="1"/>
  <c r="BW32" i="66"/>
  <c r="P146" i="66" s="1"/>
  <c r="BW31" i="66"/>
  <c r="AA145" i="66" s="1"/>
  <c r="BW30" i="66"/>
  <c r="AG166" i="66" s="1"/>
  <c r="BW29" i="66"/>
  <c r="AD144" i="66" s="1"/>
  <c r="BW28" i="66"/>
  <c r="AB155" i="66" s="1"/>
  <c r="BW27" i="66"/>
  <c r="E142" i="66" s="1"/>
  <c r="BW26" i="66"/>
  <c r="G153" i="66" s="1"/>
  <c r="BW25" i="66"/>
  <c r="H147" i="66" s="1"/>
  <c r="BW24" i="66"/>
  <c r="B168" i="66" s="1"/>
  <c r="B174" i="66" s="1"/>
  <c r="BW23" i="66"/>
  <c r="P159" i="66" s="1"/>
  <c r="BW22" i="66"/>
  <c r="J140" i="66" s="1"/>
  <c r="BW21" i="66"/>
  <c r="M162" i="66" s="1"/>
  <c r="BW20" i="66"/>
  <c r="O149" i="66" s="1"/>
  <c r="BW19" i="66"/>
  <c r="AA117" i="66" s="1"/>
  <c r="BW18" i="66"/>
  <c r="BW17" i="66"/>
  <c r="AD118" i="66" s="1"/>
  <c r="BW16" i="66"/>
  <c r="AB107" i="66" s="1"/>
  <c r="BW15" i="66"/>
  <c r="B137" i="66" s="1"/>
  <c r="BW14" i="66"/>
  <c r="H158" i="66" s="1"/>
  <c r="BW13" i="66"/>
  <c r="G152" i="66" s="1"/>
  <c r="BW12" i="66"/>
  <c r="E163" i="66" s="1"/>
  <c r="BW11" i="66"/>
  <c r="AB150" i="66" s="1"/>
  <c r="BW10" i="66"/>
  <c r="AD161" i="66" s="1"/>
  <c r="BW9" i="66"/>
  <c r="AG139" i="66" s="1"/>
  <c r="BW8" i="66"/>
  <c r="AA160" i="66" s="1"/>
  <c r="S4" i="66"/>
  <c r="AJ689" i="73" l="1"/>
  <c r="AH690" i="73"/>
  <c r="AH691" i="73"/>
  <c r="AH692" i="73"/>
  <c r="AJ690" i="73"/>
  <c r="AJ692" i="73"/>
  <c r="AJ649" i="73"/>
  <c r="AJ646" i="73"/>
  <c r="AH647" i="73"/>
  <c r="AJ648" i="73"/>
  <c r="AH649" i="73"/>
  <c r="AJ647" i="73"/>
  <c r="AI649" i="73"/>
  <c r="AI603" i="73"/>
  <c r="AJ603" i="73"/>
  <c r="AI604" i="73"/>
  <c r="AJ604" i="73"/>
  <c r="AI605" i="73"/>
  <c r="AJ605" i="73"/>
  <c r="AI606" i="73"/>
  <c r="AJ606" i="73"/>
  <c r="AJ560" i="73"/>
  <c r="AH561" i="73"/>
  <c r="AJ562" i="73"/>
  <c r="AH563" i="73"/>
  <c r="AI691" i="73"/>
  <c r="AH689" i="73"/>
  <c r="AJ691" i="73"/>
  <c r="AI689" i="73"/>
  <c r="AI690" i="73"/>
  <c r="AI692" i="73"/>
  <c r="AI647" i="73"/>
  <c r="AH648" i="73"/>
  <c r="AI648" i="73"/>
  <c r="AH646" i="73"/>
  <c r="AI646" i="73"/>
  <c r="AH604" i="73"/>
  <c r="AH605" i="73"/>
  <c r="AH606" i="73"/>
  <c r="AH603" i="73"/>
  <c r="AJ561" i="73"/>
  <c r="AJ563" i="73"/>
  <c r="AI561" i="73"/>
  <c r="AH562" i="73"/>
  <c r="AI562" i="73"/>
  <c r="AH560" i="73"/>
  <c r="AI560" i="73"/>
  <c r="AI563" i="73"/>
  <c r="AJ775" i="72"/>
  <c r="AH776" i="72"/>
  <c r="AI777" i="72"/>
  <c r="AJ778" i="72"/>
  <c r="AJ776" i="72"/>
  <c r="AJ732" i="72"/>
  <c r="AH733" i="72"/>
  <c r="AJ734" i="72"/>
  <c r="AH735" i="72"/>
  <c r="AJ733" i="72"/>
  <c r="AI735" i="72"/>
  <c r="AJ735" i="72"/>
  <c r="AJ689" i="72"/>
  <c r="AH690" i="72"/>
  <c r="AJ691" i="72"/>
  <c r="AH692" i="72"/>
  <c r="AI690" i="72"/>
  <c r="AJ692" i="72"/>
  <c r="AJ646" i="72"/>
  <c r="AJ647" i="72"/>
  <c r="AH648" i="72"/>
  <c r="AJ649" i="72"/>
  <c r="AH775" i="72"/>
  <c r="AJ777" i="72"/>
  <c r="AI776" i="72"/>
  <c r="AH777" i="72"/>
  <c r="AI775" i="72"/>
  <c r="AH778" i="72"/>
  <c r="AI778" i="72"/>
  <c r="AI733" i="72"/>
  <c r="AH734" i="72"/>
  <c r="AI734" i="72"/>
  <c r="AH732" i="72"/>
  <c r="AI732" i="72"/>
  <c r="AJ690" i="72"/>
  <c r="AH691" i="72"/>
  <c r="AI691" i="72"/>
  <c r="AH689" i="72"/>
  <c r="AI689" i="72"/>
  <c r="AI692" i="72"/>
  <c r="AJ648" i="72"/>
  <c r="AI647" i="72"/>
  <c r="AI648" i="72"/>
  <c r="AH646" i="72"/>
  <c r="AI646" i="72"/>
  <c r="AH649" i="72"/>
  <c r="AI649" i="72"/>
  <c r="AH647" i="72"/>
  <c r="AH606" i="72"/>
  <c r="AJ604" i="72"/>
  <c r="AJ606" i="72"/>
  <c r="AI606" i="72"/>
  <c r="AI604" i="72"/>
  <c r="AH603" i="72"/>
  <c r="AJ605" i="72"/>
  <c r="AH605" i="72"/>
  <c r="AI603" i="72"/>
  <c r="AI560" i="72"/>
  <c r="AH561" i="72"/>
  <c r="AJ562" i="72"/>
  <c r="AJ563" i="72"/>
  <c r="AJ560" i="72"/>
  <c r="AI561" i="72"/>
  <c r="AJ561" i="72"/>
  <c r="AH562" i="72"/>
  <c r="AI562" i="72"/>
  <c r="AH560" i="72"/>
  <c r="AH563" i="72"/>
  <c r="AI563" i="72"/>
  <c r="AI262" i="74"/>
  <c r="AI347" i="74"/>
  <c r="AJ262" i="74"/>
  <c r="AH260" i="74"/>
  <c r="AH261" i="74"/>
  <c r="AI218" i="74"/>
  <c r="AI345" i="74"/>
  <c r="AJ173" i="74"/>
  <c r="AH174" i="74"/>
  <c r="AI175" i="74"/>
  <c r="AJ176" i="74"/>
  <c r="P144" i="69"/>
  <c r="AJ434" i="69"/>
  <c r="AJ433" i="69"/>
  <c r="AH433" i="69"/>
  <c r="AI433" i="69"/>
  <c r="AJ389" i="69"/>
  <c r="AI391" i="69"/>
  <c r="AJ391" i="69"/>
  <c r="AJ388" i="69"/>
  <c r="AH388" i="69"/>
  <c r="AJ390" i="69"/>
  <c r="AI432" i="69"/>
  <c r="AI389" i="69"/>
  <c r="AH431" i="69"/>
  <c r="AI431" i="69"/>
  <c r="AH434" i="69"/>
  <c r="AH390" i="69"/>
  <c r="AI434" i="69"/>
  <c r="AH432" i="69"/>
  <c r="AJ495" i="77"/>
  <c r="AI208" i="77"/>
  <c r="AH332" i="77"/>
  <c r="AI168" i="77"/>
  <c r="AJ209" i="77"/>
  <c r="AH290" i="77"/>
  <c r="AJ291" i="77"/>
  <c r="AJ86" i="77"/>
  <c r="AJ208" i="77"/>
  <c r="AJ250" i="77"/>
  <c r="AI290" i="77"/>
  <c r="AI332" i="77"/>
  <c r="AH372" i="77"/>
  <c r="AI373" i="77"/>
  <c r="AH413" i="77"/>
  <c r="AH414" i="77"/>
  <c r="AJ85" i="77"/>
  <c r="AH208" i="77"/>
  <c r="AJ249" i="77"/>
  <c r="AI250" i="77"/>
  <c r="AJ126" i="77"/>
  <c r="AI331" i="77"/>
  <c r="AJ331" i="77"/>
  <c r="AJ332" i="77"/>
  <c r="AJ413" i="77"/>
  <c r="AI414" i="77"/>
  <c r="AJ454" i="77"/>
  <c r="AH455" i="77"/>
  <c r="AH495" i="77"/>
  <c r="AJ496" i="77"/>
  <c r="AH86" i="77"/>
  <c r="AI86" i="77"/>
  <c r="AI126" i="77"/>
  <c r="AH127" i="77"/>
  <c r="AJ167" i="77"/>
  <c r="AJ168" i="77"/>
  <c r="AJ373" i="77"/>
  <c r="AI454" i="77"/>
  <c r="AJ455" i="77"/>
  <c r="AI495" i="77"/>
  <c r="AI304" i="76"/>
  <c r="AJ346" i="76"/>
  <c r="AJ44" i="76"/>
  <c r="AH45" i="76"/>
  <c r="AI46" i="76"/>
  <c r="AH345" i="76"/>
  <c r="AJ345" i="76"/>
  <c r="AH346" i="76"/>
  <c r="AJ302" i="76"/>
  <c r="AI302" i="76"/>
  <c r="AJ303" i="76"/>
  <c r="AH304" i="76"/>
  <c r="AH305" i="76"/>
  <c r="AJ259" i="76"/>
  <c r="AH260" i="76"/>
  <c r="AH261" i="76"/>
  <c r="AJ260" i="76"/>
  <c r="AJ216" i="76"/>
  <c r="AJ217" i="76"/>
  <c r="AI219" i="76"/>
  <c r="AJ173" i="76"/>
  <c r="AJ174" i="76"/>
  <c r="AI175" i="76"/>
  <c r="AH130" i="76"/>
  <c r="AH131" i="76"/>
  <c r="AJ130" i="76"/>
  <c r="AJ131" i="76"/>
  <c r="AH87" i="76"/>
  <c r="AJ88" i="76"/>
  <c r="AH90" i="76"/>
  <c r="AJ87" i="76"/>
  <c r="AI44" i="77"/>
  <c r="AI45" i="77"/>
  <c r="AJ44" i="77"/>
  <c r="AH45" i="77"/>
  <c r="AH85" i="77"/>
  <c r="AH496" i="77"/>
  <c r="AJ45" i="77"/>
  <c r="AI85" i="77"/>
  <c r="AI127" i="77"/>
  <c r="AH167" i="77"/>
  <c r="AH209" i="77"/>
  <c r="AJ290" i="77"/>
  <c r="AI372" i="77"/>
  <c r="AJ414" i="77"/>
  <c r="AH454" i="77"/>
  <c r="AI496" i="77"/>
  <c r="AI167" i="77"/>
  <c r="AI209" i="77"/>
  <c r="AH249" i="77"/>
  <c r="AH291" i="77"/>
  <c r="AJ372" i="77"/>
  <c r="AJ127" i="77"/>
  <c r="AI249" i="77"/>
  <c r="AI291" i="77"/>
  <c r="AH331" i="77"/>
  <c r="AH373" i="77"/>
  <c r="AH44" i="77"/>
  <c r="AH168" i="77"/>
  <c r="AH250" i="77"/>
  <c r="AI413" i="77"/>
  <c r="AI455" i="77"/>
  <c r="AH126" i="77"/>
  <c r="AJ45" i="76"/>
  <c r="AH44" i="76"/>
  <c r="AI44" i="76"/>
  <c r="AH47" i="76"/>
  <c r="AI45" i="76"/>
  <c r="AH46" i="76"/>
  <c r="AI47" i="76"/>
  <c r="AJ519" i="75"/>
  <c r="AJ520" i="75"/>
  <c r="AJ518" i="75"/>
  <c r="AI518" i="75"/>
  <c r="AJ476" i="75"/>
  <c r="AJ474" i="75"/>
  <c r="AH476" i="75"/>
  <c r="AI432" i="75"/>
  <c r="AJ432" i="75"/>
  <c r="AJ434" i="75"/>
  <c r="AI388" i="75"/>
  <c r="AJ388" i="75"/>
  <c r="AI391" i="75"/>
  <c r="AJ345" i="75"/>
  <c r="AJ346" i="75"/>
  <c r="AJ347" i="75"/>
  <c r="AI305" i="75"/>
  <c r="AH302" i="75"/>
  <c r="AJ302" i="75"/>
  <c r="AJ260" i="75"/>
  <c r="AH261" i="75"/>
  <c r="AI261" i="75"/>
  <c r="AJ261" i="75"/>
  <c r="AI217" i="75"/>
  <c r="AI219" i="75"/>
  <c r="AJ219" i="75"/>
  <c r="AH173" i="75"/>
  <c r="AH175" i="75"/>
  <c r="AJ175" i="75"/>
  <c r="AJ173" i="75"/>
  <c r="AI175" i="75"/>
  <c r="AH131" i="75"/>
  <c r="AI131" i="75"/>
  <c r="AJ131" i="75"/>
  <c r="AJ87" i="75"/>
  <c r="AJ89" i="75"/>
  <c r="AI131" i="76"/>
  <c r="AH217" i="76"/>
  <c r="AI261" i="76"/>
  <c r="AH347" i="76"/>
  <c r="AI90" i="76"/>
  <c r="AH176" i="76"/>
  <c r="AI217" i="76"/>
  <c r="AI347" i="76"/>
  <c r="AH88" i="76"/>
  <c r="AH262" i="76"/>
  <c r="AI87" i="76"/>
  <c r="AH173" i="76"/>
  <c r="AI305" i="76"/>
  <c r="AI173" i="76"/>
  <c r="AH259" i="76"/>
  <c r="AH303" i="76"/>
  <c r="AH132" i="76"/>
  <c r="AI176" i="76"/>
  <c r="AI259" i="76"/>
  <c r="AI303" i="76"/>
  <c r="AI88" i="76"/>
  <c r="AI132" i="76"/>
  <c r="AH174" i="76"/>
  <c r="AH218" i="76"/>
  <c r="AI262" i="76"/>
  <c r="AI345" i="76"/>
  <c r="AH348" i="76"/>
  <c r="AI174" i="76"/>
  <c r="AI218" i="76"/>
  <c r="AI348" i="76"/>
  <c r="AH89" i="76"/>
  <c r="AI130" i="76"/>
  <c r="AH133" i="76"/>
  <c r="AH216" i="76"/>
  <c r="AI260" i="76"/>
  <c r="AI89" i="76"/>
  <c r="AI133" i="76"/>
  <c r="AH175" i="76"/>
  <c r="AI216" i="76"/>
  <c r="AH219" i="76"/>
  <c r="AH302" i="76"/>
  <c r="AI346" i="76"/>
  <c r="AI45" i="75"/>
  <c r="AH45" i="75"/>
  <c r="AK143" i="66"/>
  <c r="AG58" i="69"/>
  <c r="AI348" i="69"/>
  <c r="AI261" i="69"/>
  <c r="AI219" i="69"/>
  <c r="AI218" i="69"/>
  <c r="AI216" i="69"/>
  <c r="J52" i="69"/>
  <c r="AI347" i="69"/>
  <c r="AI346" i="69"/>
  <c r="AI345" i="69"/>
  <c r="AI305" i="69"/>
  <c r="AI304" i="69"/>
  <c r="AI303" i="69"/>
  <c r="AI302" i="69"/>
  <c r="AI262" i="69"/>
  <c r="AI260" i="69"/>
  <c r="AI259" i="69"/>
  <c r="AI217" i="69"/>
  <c r="P68" i="69"/>
  <c r="P88" i="69" s="1"/>
  <c r="AJ304" i="51"/>
  <c r="AJ305" i="51"/>
  <c r="AH305" i="51"/>
  <c r="AJ302" i="51"/>
  <c r="AH303" i="51"/>
  <c r="AI303" i="51"/>
  <c r="AH304" i="51"/>
  <c r="AI304" i="51"/>
  <c r="AH302" i="51"/>
  <c r="AI302" i="51"/>
  <c r="AI305" i="51"/>
  <c r="AH348" i="74"/>
  <c r="AI348" i="74"/>
  <c r="AJ345" i="74"/>
  <c r="AJ260" i="74"/>
  <c r="AJ261" i="74"/>
  <c r="AI174" i="74"/>
  <c r="AJ174" i="74"/>
  <c r="AH517" i="73"/>
  <c r="AJ304" i="74"/>
  <c r="AJ305" i="74"/>
  <c r="AJ218" i="74"/>
  <c r="AJ216" i="74"/>
  <c r="AI217" i="74"/>
  <c r="AH218" i="74"/>
  <c r="AI219" i="74"/>
  <c r="AJ132" i="74"/>
  <c r="AH131" i="74"/>
  <c r="AI132" i="74"/>
  <c r="AJ133" i="74"/>
  <c r="AJ131" i="74"/>
  <c r="AI88" i="74"/>
  <c r="AH44" i="74"/>
  <c r="AJ44" i="74"/>
  <c r="AI44" i="74"/>
  <c r="AI45" i="74"/>
  <c r="AJ46" i="74"/>
  <c r="AH47" i="74"/>
  <c r="AI47" i="74"/>
  <c r="AJ47" i="74"/>
  <c r="AH90" i="75"/>
  <c r="AI173" i="75"/>
  <c r="AJ259" i="75"/>
  <c r="AI259" i="75"/>
  <c r="AH259" i="75"/>
  <c r="AH347" i="75"/>
  <c r="AJ433" i="75"/>
  <c r="AI433" i="75"/>
  <c r="AH433" i="75"/>
  <c r="AI90" i="75"/>
  <c r="AI347" i="75"/>
  <c r="AJ44" i="75"/>
  <c r="AJ174" i="75"/>
  <c r="AJ348" i="75"/>
  <c r="AH474" i="75"/>
  <c r="AJ46" i="75"/>
  <c r="AH46" i="75"/>
  <c r="AJ176" i="75"/>
  <c r="AI176" i="75"/>
  <c r="AH176" i="75"/>
  <c r="AJ262" i="75"/>
  <c r="AI474" i="75"/>
  <c r="AI46" i="75"/>
  <c r="AJ130" i="75"/>
  <c r="AJ475" i="75"/>
  <c r="AJ47" i="75"/>
  <c r="AH87" i="75"/>
  <c r="AI87" i="75"/>
  <c r="AJ216" i="75"/>
  <c r="AJ217" i="75"/>
  <c r="AH217" i="75"/>
  <c r="AI302" i="75"/>
  <c r="AJ303" i="75"/>
  <c r="AI303" i="75"/>
  <c r="AH303" i="75"/>
  <c r="AJ389" i="75"/>
  <c r="AJ390" i="75"/>
  <c r="AJ391" i="75"/>
  <c r="AH391" i="75"/>
  <c r="AI476" i="75"/>
  <c r="AJ477" i="75"/>
  <c r="AI477" i="75"/>
  <c r="AH477" i="75"/>
  <c r="AJ132" i="75"/>
  <c r="AI132" i="75"/>
  <c r="AH132" i="75"/>
  <c r="AJ304" i="75"/>
  <c r="AH305" i="75"/>
  <c r="AJ517" i="75"/>
  <c r="AH518" i="75"/>
  <c r="AJ88" i="75"/>
  <c r="AI88" i="75"/>
  <c r="AH88" i="75"/>
  <c r="AJ133" i="75"/>
  <c r="AJ218" i="75"/>
  <c r="AH219" i="75"/>
  <c r="AJ431" i="75"/>
  <c r="AH432" i="75"/>
  <c r="AH262" i="75"/>
  <c r="AH345" i="75"/>
  <c r="AH389" i="75"/>
  <c r="AH519" i="75"/>
  <c r="AH44" i="75"/>
  <c r="AH174" i="75"/>
  <c r="AH218" i="75"/>
  <c r="AI262" i="75"/>
  <c r="AI345" i="75"/>
  <c r="AH348" i="75"/>
  <c r="AI389" i="75"/>
  <c r="AH431" i="75"/>
  <c r="AH475" i="75"/>
  <c r="AI519" i="75"/>
  <c r="AI44" i="75"/>
  <c r="AH47" i="75"/>
  <c r="AH130" i="75"/>
  <c r="AI174" i="75"/>
  <c r="AI218" i="75"/>
  <c r="AH260" i="75"/>
  <c r="AH304" i="75"/>
  <c r="AI348" i="75"/>
  <c r="AI431" i="75"/>
  <c r="AH434" i="75"/>
  <c r="AI475" i="75"/>
  <c r="AH517" i="75"/>
  <c r="AI47" i="75"/>
  <c r="AH89" i="75"/>
  <c r="AI130" i="75"/>
  <c r="AH133" i="75"/>
  <c r="AH216" i="75"/>
  <c r="AI260" i="75"/>
  <c r="AI304" i="75"/>
  <c r="AH346" i="75"/>
  <c r="AH390" i="75"/>
  <c r="AI434" i="75"/>
  <c r="AI517" i="75"/>
  <c r="AH520" i="75"/>
  <c r="AI133" i="75"/>
  <c r="AI216" i="75"/>
  <c r="AI346" i="75"/>
  <c r="AI390" i="75"/>
  <c r="AI520" i="75"/>
  <c r="AH474" i="73"/>
  <c r="AI475" i="73"/>
  <c r="AH476" i="73"/>
  <c r="AI391" i="73"/>
  <c r="AH87" i="74"/>
  <c r="AJ89" i="74"/>
  <c r="AI89" i="74"/>
  <c r="AH89" i="74"/>
  <c r="AJ87" i="74"/>
  <c r="AJ90" i="74"/>
  <c r="AJ88" i="74"/>
  <c r="AH130" i="74"/>
  <c r="AJ130" i="74"/>
  <c r="AI130" i="74"/>
  <c r="AJ217" i="74"/>
  <c r="AI259" i="74"/>
  <c r="AH262" i="74"/>
  <c r="AI303" i="74"/>
  <c r="AH345" i="74"/>
  <c r="AJ347" i="74"/>
  <c r="AH133" i="74"/>
  <c r="AH216" i="74"/>
  <c r="AI260" i="74"/>
  <c r="AI304" i="74"/>
  <c r="AH346" i="74"/>
  <c r="AH45" i="74"/>
  <c r="AI133" i="74"/>
  <c r="AI216" i="74"/>
  <c r="AH302" i="74"/>
  <c r="AI346" i="74"/>
  <c r="AJ45" i="74"/>
  <c r="AI87" i="74"/>
  <c r="AH90" i="74"/>
  <c r="AI131" i="74"/>
  <c r="AH173" i="74"/>
  <c r="AJ175" i="74"/>
  <c r="AH217" i="74"/>
  <c r="AJ219" i="74"/>
  <c r="AI261" i="74"/>
  <c r="AJ302" i="74"/>
  <c r="AI305" i="74"/>
  <c r="AH347" i="74"/>
  <c r="AH46" i="74"/>
  <c r="AI90" i="74"/>
  <c r="AI173" i="74"/>
  <c r="AH176" i="74"/>
  <c r="AH259" i="74"/>
  <c r="AH303" i="74"/>
  <c r="AI46" i="74"/>
  <c r="AH88" i="74"/>
  <c r="AH132" i="74"/>
  <c r="AI176" i="74"/>
  <c r="AH175" i="74"/>
  <c r="AH219" i="74"/>
  <c r="AJ518" i="73"/>
  <c r="AJ519" i="73"/>
  <c r="AH520" i="73"/>
  <c r="AJ45" i="73"/>
  <c r="AJ46" i="73"/>
  <c r="AJ88" i="73"/>
  <c r="AH89" i="73"/>
  <c r="AJ517" i="73"/>
  <c r="AI47" i="73"/>
  <c r="AJ44" i="73"/>
  <c r="AI130" i="73"/>
  <c r="AI173" i="73"/>
  <c r="AI176" i="73"/>
  <c r="AH216" i="73"/>
  <c r="AH217" i="73"/>
  <c r="AI218" i="73"/>
  <c r="AH260" i="73"/>
  <c r="AJ261" i="73"/>
  <c r="AJ262" i="73"/>
  <c r="AJ130" i="73"/>
  <c r="AJ173" i="73"/>
  <c r="AJ174" i="73"/>
  <c r="AJ216" i="73"/>
  <c r="AI217" i="73"/>
  <c r="AI259" i="73"/>
  <c r="AI260" i="73"/>
  <c r="AH302" i="73"/>
  <c r="AJ303" i="73"/>
  <c r="AH304" i="73"/>
  <c r="AJ305" i="73"/>
  <c r="AJ345" i="73"/>
  <c r="AH346" i="73"/>
  <c r="AH347" i="73"/>
  <c r="AI348" i="73"/>
  <c r="AH130" i="73"/>
  <c r="AJ132" i="73"/>
  <c r="AH133" i="73"/>
  <c r="AI174" i="73"/>
  <c r="AJ47" i="73"/>
  <c r="AJ133" i="73"/>
  <c r="AJ219" i="73"/>
  <c r="AJ217" i="73"/>
  <c r="AJ218" i="73"/>
  <c r="AJ260" i="73"/>
  <c r="AI303" i="73"/>
  <c r="AI304" i="73"/>
  <c r="AI346" i="73"/>
  <c r="AI347" i="73"/>
  <c r="AJ388" i="73"/>
  <c r="AJ389" i="73"/>
  <c r="AH390" i="73"/>
  <c r="AI390" i="73"/>
  <c r="AJ391" i="73"/>
  <c r="AJ431" i="73"/>
  <c r="AJ434" i="73"/>
  <c r="AI474" i="73"/>
  <c r="AI477" i="73"/>
  <c r="AI517" i="73"/>
  <c r="AI520" i="73"/>
  <c r="AI44" i="73"/>
  <c r="AH47" i="73"/>
  <c r="AH87" i="73"/>
  <c r="AH90" i="73"/>
  <c r="AJ474" i="73"/>
  <c r="AJ475" i="73"/>
  <c r="AI46" i="73"/>
  <c r="AI89" i="73"/>
  <c r="AI90" i="73"/>
  <c r="AH131" i="73"/>
  <c r="AH173" i="73"/>
  <c r="AH175" i="73"/>
  <c r="AJ176" i="73"/>
  <c r="AJ90" i="73"/>
  <c r="AJ259" i="73"/>
  <c r="AJ304" i="73"/>
  <c r="AJ347" i="73"/>
  <c r="AJ348" i="73"/>
  <c r="AJ390" i="73"/>
  <c r="AH391" i="73"/>
  <c r="AI431" i="73"/>
  <c r="AJ432" i="73"/>
  <c r="AJ433" i="73"/>
  <c r="AH434" i="73"/>
  <c r="AJ302" i="72"/>
  <c r="AJ346" i="72"/>
  <c r="AI432" i="72"/>
  <c r="AH518" i="72"/>
  <c r="AJ345" i="72"/>
  <c r="AJ431" i="72"/>
  <c r="AI433" i="72"/>
  <c r="AJ517" i="72"/>
  <c r="AJ519" i="72"/>
  <c r="AJ474" i="72"/>
  <c r="AH475" i="72"/>
  <c r="AH476" i="72"/>
  <c r="AJ477" i="72"/>
  <c r="AI388" i="72"/>
  <c r="AH45" i="73"/>
  <c r="AI216" i="73"/>
  <c r="AH219" i="73"/>
  <c r="AH432" i="73"/>
  <c r="AI45" i="73"/>
  <c r="AJ89" i="73"/>
  <c r="AI175" i="73"/>
  <c r="AI219" i="73"/>
  <c r="AH261" i="73"/>
  <c r="AI302" i="73"/>
  <c r="AH305" i="73"/>
  <c r="AJ346" i="73"/>
  <c r="AH388" i="73"/>
  <c r="AI432" i="73"/>
  <c r="AI476" i="73"/>
  <c r="AH518" i="73"/>
  <c r="AJ520" i="73"/>
  <c r="AI87" i="73"/>
  <c r="AI131" i="73"/>
  <c r="AJ175" i="73"/>
  <c r="AI261" i="73"/>
  <c r="AJ302" i="73"/>
  <c r="AI305" i="73"/>
  <c r="AI388" i="73"/>
  <c r="AJ476" i="73"/>
  <c r="AI518" i="73"/>
  <c r="AH46" i="73"/>
  <c r="AJ87" i="73"/>
  <c r="AJ131" i="73"/>
  <c r="AH176" i="73"/>
  <c r="AH259" i="73"/>
  <c r="AH303" i="73"/>
  <c r="AH433" i="73"/>
  <c r="AH477" i="73"/>
  <c r="AH88" i="73"/>
  <c r="AH132" i="73"/>
  <c r="AH262" i="73"/>
  <c r="AH345" i="73"/>
  <c r="AH389" i="73"/>
  <c r="AH519" i="73"/>
  <c r="AH44" i="73"/>
  <c r="AI88" i="73"/>
  <c r="AI132" i="73"/>
  <c r="AH174" i="73"/>
  <c r="AH218" i="73"/>
  <c r="AI262" i="73"/>
  <c r="AI345" i="73"/>
  <c r="AH348" i="73"/>
  <c r="AI389" i="73"/>
  <c r="AH431" i="73"/>
  <c r="AH475" i="73"/>
  <c r="AI519" i="73"/>
  <c r="AI133" i="73"/>
  <c r="AJ520" i="72"/>
  <c r="AJ475" i="72"/>
  <c r="AI476" i="72"/>
  <c r="AJ476" i="72"/>
  <c r="AJ432" i="72"/>
  <c r="AH431" i="72"/>
  <c r="AH432" i="72"/>
  <c r="AJ433" i="72"/>
  <c r="AJ434" i="72"/>
  <c r="AJ389" i="72"/>
  <c r="AJ390" i="72"/>
  <c r="AH388" i="72"/>
  <c r="AI389" i="72"/>
  <c r="AI390" i="72"/>
  <c r="AJ391" i="72"/>
  <c r="AI345" i="72"/>
  <c r="AI346" i="72"/>
  <c r="AJ347" i="72"/>
  <c r="AH348" i="72"/>
  <c r="AJ348" i="72"/>
  <c r="AH302" i="72"/>
  <c r="AH303" i="72"/>
  <c r="AJ304" i="72"/>
  <c r="AH305" i="72"/>
  <c r="AI302" i="72"/>
  <c r="AJ303" i="72"/>
  <c r="AI305" i="72"/>
  <c r="AH259" i="72"/>
  <c r="AJ260" i="72"/>
  <c r="AH261" i="72"/>
  <c r="AI262" i="72"/>
  <c r="AJ259" i="72"/>
  <c r="AJ262" i="72"/>
  <c r="AJ216" i="72"/>
  <c r="AJ217" i="72"/>
  <c r="AH218" i="72"/>
  <c r="AH219" i="72"/>
  <c r="AJ218" i="72"/>
  <c r="AI219" i="72"/>
  <c r="AJ173" i="72"/>
  <c r="AH174" i="72"/>
  <c r="AH175" i="72"/>
  <c r="AH176" i="72"/>
  <c r="AJ174" i="72"/>
  <c r="AJ176" i="72"/>
  <c r="AH133" i="72"/>
  <c r="AI130" i="72"/>
  <c r="AJ131" i="72"/>
  <c r="AI132" i="72"/>
  <c r="AI133" i="72"/>
  <c r="AJ132" i="72"/>
  <c r="AJ88" i="72"/>
  <c r="AH87" i="72"/>
  <c r="AH88" i="72"/>
  <c r="AI89" i="72"/>
  <c r="AJ90" i="72"/>
  <c r="AI88" i="72"/>
  <c r="AH44" i="72"/>
  <c r="AJ45" i="72"/>
  <c r="AH46" i="72"/>
  <c r="AJ47" i="72"/>
  <c r="AJ44" i="72"/>
  <c r="AJ46" i="72"/>
  <c r="AH347" i="72"/>
  <c r="AH391" i="72"/>
  <c r="AH474" i="72"/>
  <c r="AI518" i="72"/>
  <c r="AI44" i="72"/>
  <c r="AH47" i="72"/>
  <c r="AI174" i="72"/>
  <c r="AH434" i="72"/>
  <c r="AI47" i="72"/>
  <c r="AH45" i="72"/>
  <c r="AJ89" i="72"/>
  <c r="AH131" i="72"/>
  <c r="AJ133" i="72"/>
  <c r="AI87" i="72"/>
  <c r="AI131" i="72"/>
  <c r="AH173" i="72"/>
  <c r="AJ175" i="72"/>
  <c r="AH217" i="72"/>
  <c r="AI261" i="72"/>
  <c r="AJ87" i="72"/>
  <c r="AI90" i="72"/>
  <c r="AI173" i="72"/>
  <c r="AI217" i="72"/>
  <c r="AJ261" i="72"/>
  <c r="AJ305" i="72"/>
  <c r="AI347" i="72"/>
  <c r="AJ388" i="72"/>
  <c r="AI391" i="72"/>
  <c r="AH433" i="72"/>
  <c r="AI474" i="72"/>
  <c r="AH477" i="72"/>
  <c r="AJ518" i="72"/>
  <c r="AI348" i="72"/>
  <c r="AH89" i="72"/>
  <c r="AJ130" i="72"/>
  <c r="AH90" i="72"/>
  <c r="AI46" i="72"/>
  <c r="AH132" i="72"/>
  <c r="AI176" i="72"/>
  <c r="AI259" i="72"/>
  <c r="AH262" i="72"/>
  <c r="AI303" i="72"/>
  <c r="AH345" i="72"/>
  <c r="AH389" i="72"/>
  <c r="AI477" i="72"/>
  <c r="AH519" i="72"/>
  <c r="AH130" i="72"/>
  <c r="AI218" i="72"/>
  <c r="AH260" i="72"/>
  <c r="AH304" i="72"/>
  <c r="AI431" i="72"/>
  <c r="AI475" i="72"/>
  <c r="AH517" i="72"/>
  <c r="AI45" i="72"/>
  <c r="AI175" i="72"/>
  <c r="AJ219" i="72"/>
  <c r="AI519" i="72"/>
  <c r="AH216" i="72"/>
  <c r="AI260" i="72"/>
  <c r="AI304" i="72"/>
  <c r="AH346" i="72"/>
  <c r="AH390" i="72"/>
  <c r="AI434" i="72"/>
  <c r="AI517" i="72"/>
  <c r="AH520" i="72"/>
  <c r="AI216" i="72"/>
  <c r="AI520" i="72"/>
  <c r="AH388" i="57"/>
  <c r="AH389" i="57"/>
  <c r="AJ390" i="57"/>
  <c r="AJ391" i="57"/>
  <c r="AJ474" i="57"/>
  <c r="AH475" i="57"/>
  <c r="AJ476" i="57"/>
  <c r="AH477" i="57"/>
  <c r="AJ475" i="57"/>
  <c r="AJ477" i="57"/>
  <c r="AI475" i="57"/>
  <c r="AH476" i="57"/>
  <c r="AI476" i="57"/>
  <c r="AH474" i="57"/>
  <c r="AI474" i="57"/>
  <c r="AI477" i="57"/>
  <c r="AJ303" i="57"/>
  <c r="AJ302" i="57"/>
  <c r="AI303" i="57"/>
  <c r="AI304" i="57"/>
  <c r="AJ304" i="57"/>
  <c r="AI305" i="57"/>
  <c r="AJ305" i="57"/>
  <c r="AJ388" i="57"/>
  <c r="AJ389" i="57"/>
  <c r="AI389" i="57"/>
  <c r="AH390" i="57"/>
  <c r="AI390" i="57"/>
  <c r="AI388" i="57"/>
  <c r="AH391" i="57"/>
  <c r="AI391" i="57"/>
  <c r="AH302" i="57"/>
  <c r="AH303" i="57"/>
  <c r="AH304" i="57"/>
  <c r="AH305" i="57"/>
  <c r="AI302" i="57"/>
  <c r="AK161" i="66"/>
  <c r="AK137" i="66"/>
  <c r="AK149" i="66"/>
  <c r="AK163" i="66"/>
  <c r="AK139" i="66"/>
  <c r="AK167" i="66"/>
  <c r="AK153" i="66"/>
  <c r="AK155" i="66"/>
  <c r="S60" i="69"/>
  <c r="V144" i="69"/>
  <c r="S12" i="69"/>
  <c r="U54" i="69"/>
  <c r="U89" i="69" s="1"/>
  <c r="AC157" i="69"/>
  <c r="AC176" i="69" s="1"/>
  <c r="X30" i="69"/>
  <c r="X44" i="69" s="1"/>
  <c r="U78" i="69"/>
  <c r="F71" i="69"/>
  <c r="F89" i="69" s="1"/>
  <c r="AD74" i="69"/>
  <c r="H61" i="69"/>
  <c r="AE54" i="69"/>
  <c r="H66" i="69"/>
  <c r="W165" i="69"/>
  <c r="L53" i="69"/>
  <c r="W53" i="69"/>
  <c r="C149" i="69"/>
  <c r="L56" i="69"/>
  <c r="L90" i="69" s="1"/>
  <c r="AB58" i="69"/>
  <c r="AB65" i="69"/>
  <c r="F157" i="69"/>
  <c r="F175" i="69" s="1"/>
  <c r="E57" i="69"/>
  <c r="AD67" i="69"/>
  <c r="I164" i="69"/>
  <c r="C67" i="69"/>
  <c r="S54" i="69"/>
  <c r="V80" i="69"/>
  <c r="X76" i="69"/>
  <c r="X90" i="69" s="1"/>
  <c r="Z68" i="69"/>
  <c r="I154" i="69"/>
  <c r="G36" i="69"/>
  <c r="B68" i="69"/>
  <c r="C70" i="69"/>
  <c r="E63" i="69"/>
  <c r="E90" i="69" s="1"/>
  <c r="J64" i="69"/>
  <c r="N74" i="69"/>
  <c r="U55" i="69"/>
  <c r="X78" i="69"/>
  <c r="Z75" i="69"/>
  <c r="Z87" i="69" s="1"/>
  <c r="AB60" i="69"/>
  <c r="C145" i="69"/>
  <c r="E158" i="69"/>
  <c r="F162" i="69"/>
  <c r="L153" i="69"/>
  <c r="R152" i="69"/>
  <c r="R174" i="69" s="1"/>
  <c r="W143" i="69"/>
  <c r="AC167" i="69"/>
  <c r="D15" i="69"/>
  <c r="E71" i="69"/>
  <c r="F77" i="69"/>
  <c r="I55" i="69"/>
  <c r="J67" i="69"/>
  <c r="N78" i="69"/>
  <c r="S65" i="69"/>
  <c r="S88" i="69" s="1"/>
  <c r="W62" i="69"/>
  <c r="Y53" i="69"/>
  <c r="Z78" i="69"/>
  <c r="E160" i="69"/>
  <c r="F167" i="69"/>
  <c r="J145" i="69"/>
  <c r="J173" i="69" s="1"/>
  <c r="L163" i="69"/>
  <c r="L175" i="69" s="1"/>
  <c r="AD147" i="69"/>
  <c r="J37" i="69"/>
  <c r="B75" i="69"/>
  <c r="D54" i="69"/>
  <c r="E76" i="69"/>
  <c r="J76" i="69"/>
  <c r="L71" i="69"/>
  <c r="Q57" i="69"/>
  <c r="S71" i="69"/>
  <c r="U79" i="69"/>
  <c r="U90" i="69" s="1"/>
  <c r="W63" i="69"/>
  <c r="Y57" i="69"/>
  <c r="AA54" i="69"/>
  <c r="AB75" i="69"/>
  <c r="AE60" i="69"/>
  <c r="AG65" i="69"/>
  <c r="C167" i="69"/>
  <c r="C174" i="69" s="1"/>
  <c r="E162" i="69"/>
  <c r="G154" i="69"/>
  <c r="J152" i="69"/>
  <c r="M159" i="69"/>
  <c r="S164" i="69"/>
  <c r="AD152" i="69"/>
  <c r="K15" i="69"/>
  <c r="AC24" i="69"/>
  <c r="B77" i="69"/>
  <c r="D64" i="69"/>
  <c r="D90" i="69" s="1"/>
  <c r="E79" i="69"/>
  <c r="E88" i="69" s="1"/>
  <c r="I61" i="69"/>
  <c r="K54" i="69"/>
  <c r="L77" i="69"/>
  <c r="L89" i="69" s="1"/>
  <c r="O66" i="69"/>
  <c r="S82" i="69"/>
  <c r="W66" i="69"/>
  <c r="Y74" i="69"/>
  <c r="Y87" i="69" s="1"/>
  <c r="AA65" i="69"/>
  <c r="AC66" i="69"/>
  <c r="AE61" i="69"/>
  <c r="C168" i="69"/>
  <c r="E167" i="69"/>
  <c r="G168" i="69"/>
  <c r="N140" i="69"/>
  <c r="N176" i="69" s="1"/>
  <c r="T143" i="69"/>
  <c r="Z158" i="69"/>
  <c r="F31" i="69"/>
  <c r="B54" i="69"/>
  <c r="C52" i="69"/>
  <c r="C87" i="69" s="1"/>
  <c r="E81" i="69"/>
  <c r="I62" i="69"/>
  <c r="M75" i="69"/>
  <c r="O74" i="69"/>
  <c r="Q70" i="69"/>
  <c r="V69" i="69"/>
  <c r="W79" i="69"/>
  <c r="Y75" i="69"/>
  <c r="Y90" i="69" s="1"/>
  <c r="AA66" i="69"/>
  <c r="AC81" i="69"/>
  <c r="AE79" i="69"/>
  <c r="B154" i="69"/>
  <c r="K147" i="69"/>
  <c r="N158" i="69"/>
  <c r="F33" i="69"/>
  <c r="N18" i="69"/>
  <c r="B55" i="69"/>
  <c r="C59" i="69"/>
  <c r="E52" i="69"/>
  <c r="H55" i="69"/>
  <c r="M78" i="69"/>
  <c r="M89" i="69" s="1"/>
  <c r="P58" i="69"/>
  <c r="R57" i="69"/>
  <c r="T61" i="69"/>
  <c r="V75" i="69"/>
  <c r="X65" i="69"/>
  <c r="Z61" i="69"/>
  <c r="AA70" i="69"/>
  <c r="AD57" i="69"/>
  <c r="AF67" i="69"/>
  <c r="B155" i="69"/>
  <c r="D140" i="69"/>
  <c r="F148" i="69"/>
  <c r="F176" i="69" s="1"/>
  <c r="K155" i="69"/>
  <c r="O166" i="69"/>
  <c r="O175" i="69" s="1"/>
  <c r="U143" i="69"/>
  <c r="AB151" i="69"/>
  <c r="G15" i="69"/>
  <c r="P12" i="69"/>
  <c r="B57" i="69"/>
  <c r="C63" i="69"/>
  <c r="E54" i="69"/>
  <c r="E87" i="69" s="1"/>
  <c r="F63" i="69"/>
  <c r="L51" i="69"/>
  <c r="R77" i="69"/>
  <c r="U51" i="69"/>
  <c r="X75" i="69"/>
  <c r="Z65" i="69"/>
  <c r="AD61" i="69"/>
  <c r="D168" i="69"/>
  <c r="F156" i="69"/>
  <c r="H168" i="69"/>
  <c r="K162" i="69"/>
  <c r="K175" i="69" s="1"/>
  <c r="O167" i="69"/>
  <c r="U165" i="69"/>
  <c r="U176" i="69" s="1"/>
  <c r="AC96" i="66"/>
  <c r="AG113" i="69"/>
  <c r="G52" i="69"/>
  <c r="O113" i="69"/>
  <c r="B168" i="69"/>
  <c r="B174" i="69" s="1"/>
  <c r="Y52" i="69"/>
  <c r="AA36" i="69"/>
  <c r="V67" i="69"/>
  <c r="U80" i="69"/>
  <c r="F140" i="69"/>
  <c r="P145" i="69"/>
  <c r="AA73" i="69"/>
  <c r="AA90" i="69" s="1"/>
  <c r="V167" i="69"/>
  <c r="E51" i="69"/>
  <c r="U119" i="69"/>
  <c r="AF158" i="69"/>
  <c r="F15" i="69"/>
  <c r="G123" i="69"/>
  <c r="J154" i="69"/>
  <c r="AG66" i="69"/>
  <c r="AG89" i="69" s="1"/>
  <c r="AE56" i="69"/>
  <c r="L164" i="69"/>
  <c r="D157" i="69"/>
  <c r="W61" i="69"/>
  <c r="W88" i="69" s="1"/>
  <c r="N139" i="69"/>
  <c r="AC79" i="69"/>
  <c r="AG105" i="69"/>
  <c r="T144" i="69"/>
  <c r="I142" i="69"/>
  <c r="R78" i="69"/>
  <c r="G76" i="69"/>
  <c r="N163" i="69"/>
  <c r="R35" i="69"/>
  <c r="W142" i="69"/>
  <c r="W175" i="69" s="1"/>
  <c r="AD161" i="69"/>
  <c r="M57" i="69"/>
  <c r="AF165" i="69"/>
  <c r="K53" i="69"/>
  <c r="D166" i="69"/>
  <c r="D174" i="69" s="1"/>
  <c r="W54" i="69"/>
  <c r="M66" i="69"/>
  <c r="AC70" i="69"/>
  <c r="C62" i="69"/>
  <c r="U62" i="69"/>
  <c r="Y73" i="69"/>
  <c r="N71" i="69"/>
  <c r="AC147" i="69"/>
  <c r="D81" i="69"/>
  <c r="AE80" i="69"/>
  <c r="AE87" i="69" s="1"/>
  <c r="P146" i="69"/>
  <c r="C161" i="69"/>
  <c r="X57" i="69"/>
  <c r="X89" i="69" s="1"/>
  <c r="Y118" i="69"/>
  <c r="Y133" i="69" s="1"/>
  <c r="O61" i="69"/>
  <c r="AB157" i="69"/>
  <c r="R168" i="69"/>
  <c r="R176" i="69" s="1"/>
  <c r="I52" i="69"/>
  <c r="R82" i="69"/>
  <c r="R90" i="69" s="1"/>
  <c r="I138" i="69"/>
  <c r="AB125" i="69"/>
  <c r="Y156" i="69"/>
  <c r="B64" i="69"/>
  <c r="F153" i="69"/>
  <c r="U65" i="69"/>
  <c r="V158" i="69"/>
  <c r="E62" i="69"/>
  <c r="H139" i="69"/>
  <c r="S79" i="69"/>
  <c r="AG147" i="69"/>
  <c r="J71" i="69"/>
  <c r="F143" i="69"/>
  <c r="U75" i="69"/>
  <c r="AE151" i="69"/>
  <c r="L67" i="69"/>
  <c r="D36" i="69"/>
  <c r="J21" i="69"/>
  <c r="X12" i="69"/>
  <c r="AG9" i="69"/>
  <c r="G72" i="69"/>
  <c r="G89" i="69" s="1"/>
  <c r="S55" i="69"/>
  <c r="AB79" i="69"/>
  <c r="B139" i="69"/>
  <c r="Z151" i="69"/>
  <c r="X139" i="69"/>
  <c r="C79" i="69"/>
  <c r="W118" i="69"/>
  <c r="Q61" i="69"/>
  <c r="Q30" i="69"/>
  <c r="F64" i="69"/>
  <c r="V59" i="69"/>
  <c r="P163" i="69"/>
  <c r="AA55" i="69"/>
  <c r="N167" i="69"/>
  <c r="AC51" i="69"/>
  <c r="W151" i="69"/>
  <c r="D67" i="69"/>
  <c r="K152" i="69"/>
  <c r="AF68" i="69"/>
  <c r="AF90" i="69" s="1"/>
  <c r="AE105" i="69"/>
  <c r="I76" i="69"/>
  <c r="AD72" i="69"/>
  <c r="M148" i="69"/>
  <c r="M173" i="69" s="1"/>
  <c r="Q159" i="69"/>
  <c r="W12" i="69"/>
  <c r="K99" i="69"/>
  <c r="F146" i="69"/>
  <c r="U74" i="69"/>
  <c r="I113" i="69"/>
  <c r="AE52" i="69"/>
  <c r="AC159" i="69"/>
  <c r="N59" i="69"/>
  <c r="Q112" i="69"/>
  <c r="W51" i="69"/>
  <c r="Y55" i="69"/>
  <c r="B163" i="69"/>
  <c r="U113" i="69"/>
  <c r="U130" i="69" s="1"/>
  <c r="F21" i="69"/>
  <c r="V157" i="69"/>
  <c r="V173" i="69" s="1"/>
  <c r="E61" i="69"/>
  <c r="P100" i="69"/>
  <c r="E147" i="69"/>
  <c r="S166" i="69"/>
  <c r="H54" i="69"/>
  <c r="H78" i="69"/>
  <c r="S142" i="69"/>
  <c r="N120" i="69"/>
  <c r="C159" i="69"/>
  <c r="D57" i="69"/>
  <c r="Q18" i="69"/>
  <c r="AB110" i="69"/>
  <c r="Y165" i="69"/>
  <c r="AB21" i="69"/>
  <c r="W75" i="69"/>
  <c r="G153" i="69"/>
  <c r="T65" i="69"/>
  <c r="I157" i="69"/>
  <c r="R61" i="69"/>
  <c r="D14" i="69"/>
  <c r="D59" i="69"/>
  <c r="R60" i="69"/>
  <c r="Y69" i="69"/>
  <c r="T58" i="69"/>
  <c r="G166" i="69"/>
  <c r="D20" i="69"/>
  <c r="O30" i="69"/>
  <c r="H68" i="69"/>
  <c r="T60" i="69"/>
  <c r="X157" i="69"/>
  <c r="B61" i="69"/>
  <c r="Y157" i="69"/>
  <c r="E53" i="69"/>
  <c r="V165" i="69"/>
  <c r="K144" i="69"/>
  <c r="AF76" i="69"/>
  <c r="J119" i="69"/>
  <c r="G158" i="69"/>
  <c r="G175" i="69" s="1"/>
  <c r="S111" i="69"/>
  <c r="S130" i="69" s="1"/>
  <c r="AD166" i="69"/>
  <c r="M54" i="69"/>
  <c r="O110" i="69"/>
  <c r="B165" i="69"/>
  <c r="V118" i="69"/>
  <c r="AA157" i="69"/>
  <c r="P61" i="69"/>
  <c r="E100" i="69"/>
  <c r="P147" i="69"/>
  <c r="D161" i="69"/>
  <c r="W57" i="69"/>
  <c r="AC67" i="69"/>
  <c r="N151" i="69"/>
  <c r="AG150" i="69"/>
  <c r="J70" i="69"/>
  <c r="H142" i="69"/>
  <c r="S78" i="69"/>
  <c r="G125" i="69"/>
  <c r="J156" i="69"/>
  <c r="K107" i="69"/>
  <c r="F138" i="69"/>
  <c r="AF113" i="69"/>
  <c r="F52" i="69"/>
  <c r="Q167" i="69"/>
  <c r="Z51" i="69"/>
  <c r="B116" i="69"/>
  <c r="O163" i="69"/>
  <c r="AB55" i="69"/>
  <c r="Y110" i="69"/>
  <c r="O53" i="69"/>
  <c r="O90" i="69" s="1"/>
  <c r="P118" i="69"/>
  <c r="E157" i="69"/>
  <c r="V61" i="69"/>
  <c r="J148" i="69"/>
  <c r="AG72" i="69"/>
  <c r="I97" i="69"/>
  <c r="L152" i="69"/>
  <c r="E124" i="69"/>
  <c r="AA63" i="69"/>
  <c r="Z26" i="69"/>
  <c r="W81" i="69"/>
  <c r="F113" i="69"/>
  <c r="AF52" i="69"/>
  <c r="AF88" i="69" s="1"/>
  <c r="L99" i="69"/>
  <c r="L133" i="69" s="1"/>
  <c r="R74" i="69"/>
  <c r="AE35" i="69"/>
  <c r="AG125" i="69"/>
  <c r="AG130" i="69" s="1"/>
  <c r="T156" i="69"/>
  <c r="T70" i="69"/>
  <c r="G150" i="69"/>
  <c r="B53" i="69"/>
  <c r="D51" i="69"/>
  <c r="O79" i="69"/>
  <c r="Q67" i="69"/>
  <c r="Q88" i="69" s="1"/>
  <c r="T77" i="69"/>
  <c r="X77" i="69"/>
  <c r="AA69" i="69"/>
  <c r="AD68" i="69"/>
  <c r="AF66" i="69"/>
  <c r="B141" i="69"/>
  <c r="N159" i="69"/>
  <c r="R147" i="69"/>
  <c r="V151" i="69"/>
  <c r="E67" i="69"/>
  <c r="S144" i="69"/>
  <c r="H76" i="69"/>
  <c r="H88" i="69" s="1"/>
  <c r="AE72" i="69"/>
  <c r="L148" i="69"/>
  <c r="U164" i="69"/>
  <c r="F56" i="69"/>
  <c r="W100" i="69"/>
  <c r="Q71" i="69"/>
  <c r="X116" i="69"/>
  <c r="X130" i="69" s="1"/>
  <c r="C16" i="69"/>
  <c r="AC163" i="69"/>
  <c r="AA167" i="69"/>
  <c r="P51" i="69"/>
  <c r="D147" i="69"/>
  <c r="W71" i="69"/>
  <c r="M21" i="69"/>
  <c r="C77" i="69"/>
  <c r="K64" i="69"/>
  <c r="L62" i="69"/>
  <c r="N55" i="69"/>
  <c r="N165" i="69"/>
  <c r="N175" i="69" s="1"/>
  <c r="X165" i="69"/>
  <c r="O76" i="69"/>
  <c r="AB144" i="69"/>
  <c r="AF102" i="69"/>
  <c r="K30" i="69"/>
  <c r="K45" i="69" s="1"/>
  <c r="AB168" i="69"/>
  <c r="O52" i="69"/>
  <c r="R71" i="69"/>
  <c r="I147" i="69"/>
  <c r="J143" i="69"/>
  <c r="AG75" i="69"/>
  <c r="K94" i="69"/>
  <c r="U69" i="69"/>
  <c r="J167" i="69"/>
  <c r="AG51" i="69"/>
  <c r="AG88" i="69" s="1"/>
  <c r="I32" i="69"/>
  <c r="I45" i="69" s="1"/>
  <c r="I72" i="69"/>
  <c r="P65" i="69"/>
  <c r="P87" i="69" s="1"/>
  <c r="Q62" i="69"/>
  <c r="S73" i="69"/>
  <c r="X55" i="69"/>
  <c r="X79" i="69"/>
  <c r="AD59" i="69"/>
  <c r="AF70" i="69"/>
  <c r="G144" i="69"/>
  <c r="P168" i="69"/>
  <c r="AE147" i="69"/>
  <c r="AC162" i="69"/>
  <c r="N58" i="69"/>
  <c r="C23" i="69"/>
  <c r="B65" i="69"/>
  <c r="C80" i="69"/>
  <c r="D72" i="69"/>
  <c r="F55" i="69"/>
  <c r="F87" i="69" s="1"/>
  <c r="I54" i="69"/>
  <c r="K69" i="69"/>
  <c r="M65" i="69"/>
  <c r="Q63" i="69"/>
  <c r="V68" i="69"/>
  <c r="Z55" i="69"/>
  <c r="V164" i="69"/>
  <c r="V176" i="69" s="1"/>
  <c r="S157" i="69"/>
  <c r="I167" i="69"/>
  <c r="R51" i="69"/>
  <c r="J159" i="69"/>
  <c r="AG59" i="69"/>
  <c r="AB138" i="69"/>
  <c r="O82" i="69"/>
  <c r="O168" i="69"/>
  <c r="AB52" i="69"/>
  <c r="AA121" i="69"/>
  <c r="V160" i="69"/>
  <c r="Z56" i="69"/>
  <c r="Q164" i="69"/>
  <c r="O144" i="69"/>
  <c r="AB76" i="69"/>
  <c r="AB162" i="69"/>
  <c r="O58" i="69"/>
  <c r="E154" i="69"/>
  <c r="V66" i="69"/>
  <c r="X148" i="69"/>
  <c r="C72" i="69"/>
  <c r="W111" i="69"/>
  <c r="Q54" i="69"/>
  <c r="Z166" i="69"/>
  <c r="U139" i="69"/>
  <c r="F79" i="69"/>
  <c r="AE157" i="69"/>
  <c r="L61" i="69"/>
  <c r="L87" i="69" s="1"/>
  <c r="J151" i="69"/>
  <c r="AG67" i="69"/>
  <c r="AG90" i="69" s="1"/>
  <c r="M67" i="69"/>
  <c r="AD151" i="69"/>
  <c r="AA145" i="69"/>
  <c r="P73" i="69"/>
  <c r="R104" i="69"/>
  <c r="L75" i="69"/>
  <c r="AE143" i="69"/>
  <c r="AF99" i="69"/>
  <c r="U146" i="69"/>
  <c r="F74" i="69"/>
  <c r="K35" i="69"/>
  <c r="T117" i="69"/>
  <c r="AG164" i="69"/>
  <c r="G17" i="69"/>
  <c r="M125" i="69"/>
  <c r="S64" i="69"/>
  <c r="AG78" i="69"/>
  <c r="J142" i="69"/>
  <c r="S150" i="69"/>
  <c r="H70" i="69"/>
  <c r="W67" i="69"/>
  <c r="D151" i="69"/>
  <c r="Z140" i="69"/>
  <c r="Q80" i="69"/>
  <c r="C68" i="69"/>
  <c r="L52" i="69"/>
  <c r="O78" i="69"/>
  <c r="AE51" i="69"/>
  <c r="D152" i="69"/>
  <c r="I153" i="69"/>
  <c r="K167" i="69"/>
  <c r="K123" i="69"/>
  <c r="F154" i="69"/>
  <c r="U66" i="69"/>
  <c r="R156" i="69"/>
  <c r="I64" i="69"/>
  <c r="H137" i="69"/>
  <c r="S81" i="69"/>
  <c r="S90" i="69" s="1"/>
  <c r="S167" i="69"/>
  <c r="S176" i="69" s="1"/>
  <c r="H51" i="69"/>
  <c r="E146" i="69"/>
  <c r="V74" i="69"/>
  <c r="Z142" i="69"/>
  <c r="Q78" i="69"/>
  <c r="V152" i="69"/>
  <c r="E68" i="69"/>
  <c r="D109" i="69"/>
  <c r="Z80" i="69"/>
  <c r="Q140" i="69"/>
  <c r="X62" i="69"/>
  <c r="C158" i="69"/>
  <c r="K110" i="69"/>
  <c r="F165" i="69"/>
  <c r="U53" i="69"/>
  <c r="F145" i="69"/>
  <c r="U73" i="69"/>
  <c r="AE137" i="69"/>
  <c r="L81" i="69"/>
  <c r="AG145" i="69"/>
  <c r="J73" i="69"/>
  <c r="E60" i="69"/>
  <c r="E78" i="69"/>
  <c r="Z74" i="69"/>
  <c r="Z90" i="69" s="1"/>
  <c r="AG153" i="69"/>
  <c r="AG176" i="69" s="1"/>
  <c r="J65" i="69"/>
  <c r="W164" i="69"/>
  <c r="D56" i="69"/>
  <c r="N156" i="69"/>
  <c r="N174" i="69" s="1"/>
  <c r="AC64" i="69"/>
  <c r="AC150" i="69"/>
  <c r="N70" i="69"/>
  <c r="N88" i="69" s="1"/>
  <c r="Y168" i="69"/>
  <c r="B52" i="69"/>
  <c r="Y82" i="69"/>
  <c r="B138" i="69"/>
  <c r="V99" i="69"/>
  <c r="AA146" i="69"/>
  <c r="AA175" i="69" s="1"/>
  <c r="P74" i="69"/>
  <c r="AG120" i="69"/>
  <c r="T159" i="69"/>
  <c r="G59" i="69"/>
  <c r="M167" i="69"/>
  <c r="AD51" i="69"/>
  <c r="G145" i="69"/>
  <c r="T73" i="69"/>
  <c r="R155" i="69"/>
  <c r="I63" i="69"/>
  <c r="I149" i="69"/>
  <c r="R69" i="69"/>
  <c r="AF141" i="69"/>
  <c r="K77" i="69"/>
  <c r="Z156" i="69"/>
  <c r="Q64" i="69"/>
  <c r="C164" i="69"/>
  <c r="X56" i="69"/>
  <c r="Q150" i="69"/>
  <c r="Z70" i="69"/>
  <c r="X142" i="69"/>
  <c r="C78" i="69"/>
  <c r="V52" i="69"/>
  <c r="E168" i="69"/>
  <c r="AB74" i="69"/>
  <c r="O146" i="69"/>
  <c r="V138" i="69"/>
  <c r="E82" i="69"/>
  <c r="AG167" i="69"/>
  <c r="J51" i="69"/>
  <c r="M120" i="69"/>
  <c r="S59" i="69"/>
  <c r="H159" i="69"/>
  <c r="H175" i="69" s="1"/>
  <c r="J137" i="69"/>
  <c r="AG81" i="69"/>
  <c r="AD98" i="69"/>
  <c r="S145" i="69"/>
  <c r="H73" i="69"/>
  <c r="H89" i="69" s="1"/>
  <c r="AE163" i="69"/>
  <c r="L55" i="69"/>
  <c r="F155" i="69"/>
  <c r="U63" i="69"/>
  <c r="U88" i="69" s="1"/>
  <c r="L141" i="69"/>
  <c r="AE77" i="69"/>
  <c r="U149" i="69"/>
  <c r="U174" i="69" s="1"/>
  <c r="F69" i="69"/>
  <c r="B152" i="69"/>
  <c r="Y68" i="69"/>
  <c r="Y154" i="69"/>
  <c r="B66" i="69"/>
  <c r="P162" i="69"/>
  <c r="AA58" i="69"/>
  <c r="W72" i="69"/>
  <c r="W87" i="69" s="1"/>
  <c r="D148" i="69"/>
  <c r="AC140" i="69"/>
  <c r="N80" i="69"/>
  <c r="C111" i="69"/>
  <c r="C132" i="69" s="1"/>
  <c r="N166" i="69"/>
  <c r="AC54" i="69"/>
  <c r="I139" i="69"/>
  <c r="R79" i="69"/>
  <c r="U100" i="69"/>
  <c r="K71" i="69"/>
  <c r="AF147" i="69"/>
  <c r="F118" i="69"/>
  <c r="K157" i="69"/>
  <c r="AF61" i="69"/>
  <c r="G143" i="69"/>
  <c r="T75" i="69"/>
  <c r="T161" i="69"/>
  <c r="G57" i="69"/>
  <c r="M153" i="69"/>
  <c r="AD65" i="69"/>
  <c r="R141" i="69"/>
  <c r="I77" i="69"/>
  <c r="K149" i="69"/>
  <c r="AF69" i="69"/>
  <c r="AF155" i="69"/>
  <c r="K63" i="69"/>
  <c r="T137" i="69"/>
  <c r="G81" i="69"/>
  <c r="M145" i="69"/>
  <c r="AD73" i="69"/>
  <c r="T51" i="69"/>
  <c r="G167" i="69"/>
  <c r="S120" i="69"/>
  <c r="AD159" i="69"/>
  <c r="M59" i="69"/>
  <c r="Y146" i="69"/>
  <c r="B74" i="69"/>
  <c r="P138" i="69"/>
  <c r="P176" i="69" s="1"/>
  <c r="AA82" i="69"/>
  <c r="AA168" i="69"/>
  <c r="P52" i="69"/>
  <c r="P90" i="69" s="1"/>
  <c r="W150" i="69"/>
  <c r="D70" i="69"/>
  <c r="Q125" i="69"/>
  <c r="Q132" i="69" s="1"/>
  <c r="W64" i="69"/>
  <c r="N56" i="69"/>
  <c r="AC164" i="69"/>
  <c r="AC173" i="69" s="1"/>
  <c r="J161" i="69"/>
  <c r="J175" i="69" s="1"/>
  <c r="AG57" i="69"/>
  <c r="S153" i="69"/>
  <c r="H65" i="69"/>
  <c r="S67" i="69"/>
  <c r="H151" i="69"/>
  <c r="AF118" i="69"/>
  <c r="F61" i="69"/>
  <c r="U157" i="69"/>
  <c r="AE139" i="69"/>
  <c r="AE174" i="69" s="1"/>
  <c r="L79" i="69"/>
  <c r="U71" i="69"/>
  <c r="F147" i="69"/>
  <c r="Z62" i="69"/>
  <c r="Q158" i="69"/>
  <c r="X166" i="69"/>
  <c r="C54" i="69"/>
  <c r="C140" i="69"/>
  <c r="X80" i="69"/>
  <c r="V162" i="69"/>
  <c r="E58" i="69"/>
  <c r="J75" i="69"/>
  <c r="J89" i="69" s="1"/>
  <c r="H161" i="69"/>
  <c r="N142" i="69"/>
  <c r="X156" i="69"/>
  <c r="Y124" i="69"/>
  <c r="AB155" i="69"/>
  <c r="O63" i="69"/>
  <c r="P116" i="69"/>
  <c r="E163" i="69"/>
  <c r="V55" i="69"/>
  <c r="V89" i="69" s="1"/>
  <c r="O149" i="69"/>
  <c r="AB69" i="69"/>
  <c r="AA102" i="69"/>
  <c r="V141" i="69"/>
  <c r="V175" i="69" s="1"/>
  <c r="P30" i="69"/>
  <c r="W120" i="69"/>
  <c r="W133" i="69" s="1"/>
  <c r="Z159" i="69"/>
  <c r="Q59" i="69"/>
  <c r="D12" i="69"/>
  <c r="Q117" i="69"/>
  <c r="W56" i="69"/>
  <c r="W89" i="69" s="1"/>
  <c r="D164" i="69"/>
  <c r="F102" i="69"/>
  <c r="K141" i="69"/>
  <c r="AF77" i="69"/>
  <c r="AF163" i="69"/>
  <c r="K55" i="69"/>
  <c r="L124" i="69"/>
  <c r="R63" i="69"/>
  <c r="AE8" i="69"/>
  <c r="I155" i="69"/>
  <c r="H106" i="69"/>
  <c r="M137" i="69"/>
  <c r="AD81" i="69"/>
  <c r="T145" i="69"/>
  <c r="G73" i="69"/>
  <c r="M51" i="69"/>
  <c r="AD167" i="69"/>
  <c r="D108" i="69"/>
  <c r="Z79" i="69"/>
  <c r="W24" i="69"/>
  <c r="X104" i="69"/>
  <c r="C28" i="69"/>
  <c r="AC143" i="69"/>
  <c r="N75" i="69"/>
  <c r="T141" i="69"/>
  <c r="G77" i="69"/>
  <c r="G88" i="69" s="1"/>
  <c r="U104" i="69"/>
  <c r="AF143" i="69"/>
  <c r="F28" i="69"/>
  <c r="F46" i="69" s="1"/>
  <c r="K75" i="69"/>
  <c r="R153" i="69"/>
  <c r="I65" i="69"/>
  <c r="D62" i="69"/>
  <c r="Q72" i="69"/>
  <c r="Y60" i="69"/>
  <c r="W152" i="69"/>
  <c r="D68" i="69"/>
  <c r="U30" i="69"/>
  <c r="M81" i="69"/>
  <c r="Q74" i="69"/>
  <c r="V76" i="69"/>
  <c r="AB66" i="69"/>
  <c r="F160" i="69"/>
  <c r="AA144" i="69"/>
  <c r="AD101" i="69"/>
  <c r="S148" i="69"/>
  <c r="M33" i="69"/>
  <c r="J140" i="69"/>
  <c r="AG80" i="69"/>
  <c r="H158" i="69"/>
  <c r="S62" i="69"/>
  <c r="T111" i="69"/>
  <c r="AG166" i="69"/>
  <c r="J54" i="69"/>
  <c r="AF97" i="69"/>
  <c r="U152" i="69"/>
  <c r="F68" i="69"/>
  <c r="L144" i="69"/>
  <c r="AE76" i="69"/>
  <c r="D96" i="69"/>
  <c r="D130" i="69" s="1"/>
  <c r="Q151" i="69"/>
  <c r="AC115" i="69"/>
  <c r="X162" i="69"/>
  <c r="X176" i="69" s="1"/>
  <c r="C58" i="69"/>
  <c r="N148" i="69"/>
  <c r="AC72" i="69"/>
  <c r="Y58" i="69"/>
  <c r="Y89" i="69" s="1"/>
  <c r="B162" i="69"/>
  <c r="Y144" i="69"/>
  <c r="Y175" i="69" s="1"/>
  <c r="B76" i="69"/>
  <c r="P152" i="69"/>
  <c r="AA68" i="69"/>
  <c r="B147" i="69"/>
  <c r="Y71" i="69"/>
  <c r="C81" i="69"/>
  <c r="C88" i="69" s="1"/>
  <c r="F78" i="69"/>
  <c r="F88" i="69" s="1"/>
  <c r="I53" i="69"/>
  <c r="P66" i="69"/>
  <c r="Y167" i="69"/>
  <c r="B51" i="69"/>
  <c r="E120" i="69"/>
  <c r="AA59" i="69"/>
  <c r="V12" i="69"/>
  <c r="V46" i="69" s="1"/>
  <c r="P159" i="69"/>
  <c r="Y81" i="69"/>
  <c r="B137" i="69"/>
  <c r="Z116" i="69"/>
  <c r="W163" i="69"/>
  <c r="W176" i="69" s="1"/>
  <c r="D55" i="69"/>
  <c r="N155" i="69"/>
  <c r="AC63" i="69"/>
  <c r="K96" i="69"/>
  <c r="U67" i="69"/>
  <c r="F151" i="69"/>
  <c r="U159" i="69"/>
  <c r="F59" i="69"/>
  <c r="M94" i="69"/>
  <c r="H149" i="69"/>
  <c r="S69" i="69"/>
  <c r="AG141" i="69"/>
  <c r="J77" i="69"/>
  <c r="H63" i="69"/>
  <c r="S155" i="69"/>
  <c r="J163" i="69"/>
  <c r="AG55" i="69"/>
  <c r="R137" i="69"/>
  <c r="I81" i="69"/>
  <c r="F141" i="69"/>
  <c r="F173" i="69" s="1"/>
  <c r="U77" i="69"/>
  <c r="K37" i="69"/>
  <c r="Z67" i="69"/>
  <c r="AA60" i="69"/>
  <c r="AA89" i="69" s="1"/>
  <c r="AE71" i="69"/>
  <c r="K163" i="69"/>
  <c r="Q139" i="69"/>
  <c r="R149" i="69"/>
  <c r="I69" i="69"/>
  <c r="X147" i="69"/>
  <c r="C71" i="69"/>
  <c r="C148" i="69"/>
  <c r="X72" i="69"/>
  <c r="L150" i="69"/>
  <c r="AE70" i="69"/>
  <c r="B89" i="69"/>
  <c r="M149" i="69"/>
  <c r="AD69" i="69"/>
  <c r="G163" i="69"/>
  <c r="G174" i="69" s="1"/>
  <c r="T55" i="69"/>
  <c r="AD155" i="69"/>
  <c r="M63" i="69"/>
  <c r="Y150" i="69"/>
  <c r="B70" i="69"/>
  <c r="P142" i="69"/>
  <c r="AA78" i="69"/>
  <c r="B156" i="69"/>
  <c r="Y64" i="69"/>
  <c r="P56" i="69"/>
  <c r="AA164" i="69"/>
  <c r="W146" i="69"/>
  <c r="D74" i="69"/>
  <c r="N138" i="69"/>
  <c r="AC82" i="69"/>
  <c r="D160" i="69"/>
  <c r="W60" i="69"/>
  <c r="AC168" i="69"/>
  <c r="N52" i="69"/>
  <c r="B148" i="69"/>
  <c r="Y72" i="69"/>
  <c r="AA140" i="69"/>
  <c r="P80" i="69"/>
  <c r="Y158" i="69"/>
  <c r="B62" i="69"/>
  <c r="AC144" i="69"/>
  <c r="N76" i="69"/>
  <c r="W154" i="69"/>
  <c r="D66" i="69"/>
  <c r="N162" i="69"/>
  <c r="AC58" i="69"/>
  <c r="I143" i="69"/>
  <c r="R75" i="69"/>
  <c r="R161" i="69"/>
  <c r="I57" i="69"/>
  <c r="K153" i="69"/>
  <c r="AF65" i="69"/>
  <c r="AF89" i="69" s="1"/>
  <c r="T79" i="69"/>
  <c r="G139" i="69"/>
  <c r="T165" i="69"/>
  <c r="G53" i="69"/>
  <c r="W121" i="69"/>
  <c r="Z160" i="69"/>
  <c r="Z176" i="69" s="1"/>
  <c r="X138" i="69"/>
  <c r="C82" i="69"/>
  <c r="AB156" i="69"/>
  <c r="O64" i="69"/>
  <c r="O87" i="69" s="1"/>
  <c r="E164" i="69"/>
  <c r="V56" i="69"/>
  <c r="O150" i="69"/>
  <c r="O173" i="69" s="1"/>
  <c r="AB70" i="69"/>
  <c r="AG163" i="69"/>
  <c r="J55" i="69"/>
  <c r="H155" i="69"/>
  <c r="S63" i="69"/>
  <c r="J141" i="69"/>
  <c r="AG77" i="69"/>
  <c r="S149" i="69"/>
  <c r="H69" i="69"/>
  <c r="F159" i="69"/>
  <c r="U59" i="69"/>
  <c r="I106" i="69"/>
  <c r="L137" i="69"/>
  <c r="AE81" i="69"/>
  <c r="U145" i="69"/>
  <c r="F73" i="69"/>
  <c r="W168" i="69"/>
  <c r="D52" i="69"/>
  <c r="N160" i="69"/>
  <c r="AC60" i="69"/>
  <c r="W82" i="69"/>
  <c r="D138" i="69"/>
  <c r="AB117" i="69"/>
  <c r="Y164" i="69"/>
  <c r="B56" i="69"/>
  <c r="E125" i="69"/>
  <c r="AA64" i="69"/>
  <c r="P156" i="69"/>
  <c r="B142" i="69"/>
  <c r="Y78" i="69"/>
  <c r="AA150" i="69"/>
  <c r="P70" i="69"/>
  <c r="M163" i="69"/>
  <c r="AD55" i="69"/>
  <c r="T69" i="69"/>
  <c r="T87" i="69" s="1"/>
  <c r="G149" i="69"/>
  <c r="S102" i="69"/>
  <c r="AD141" i="69"/>
  <c r="M77" i="69"/>
  <c r="R159" i="69"/>
  <c r="I59" i="69"/>
  <c r="I90" i="69" s="1"/>
  <c r="R73" i="69"/>
  <c r="I145" i="69"/>
  <c r="I176" i="69" s="1"/>
  <c r="AF137" i="69"/>
  <c r="K81" i="69"/>
  <c r="V148" i="69"/>
  <c r="V174" i="69" s="1"/>
  <c r="E72" i="69"/>
  <c r="Y111" i="69"/>
  <c r="AB166" i="69"/>
  <c r="O54" i="69"/>
  <c r="Q144" i="69"/>
  <c r="Z76" i="69"/>
  <c r="Z162" i="69"/>
  <c r="Q58" i="69"/>
  <c r="C154" i="69"/>
  <c r="C175" i="69" s="1"/>
  <c r="X66" i="69"/>
  <c r="AE67" i="69"/>
  <c r="L151" i="69"/>
  <c r="AE153" i="69"/>
  <c r="L65" i="69"/>
  <c r="F161" i="69"/>
  <c r="U57" i="69"/>
  <c r="AG71" i="69"/>
  <c r="J147" i="69"/>
  <c r="S139" i="69"/>
  <c r="H79" i="69"/>
  <c r="T118" i="69"/>
  <c r="AG157" i="69"/>
  <c r="H165" i="69"/>
  <c r="S53" i="69"/>
  <c r="AE145" i="69"/>
  <c r="L73" i="69"/>
  <c r="F137" i="69"/>
  <c r="U81" i="69"/>
  <c r="AE59" i="69"/>
  <c r="L159" i="69"/>
  <c r="U167" i="69"/>
  <c r="F51" i="69"/>
  <c r="AG149" i="69"/>
  <c r="J69" i="69"/>
  <c r="H141" i="69"/>
  <c r="S77" i="69"/>
  <c r="J155" i="69"/>
  <c r="AG63" i="69"/>
  <c r="V70" i="69"/>
  <c r="E150" i="69"/>
  <c r="O164" i="69"/>
  <c r="AB56" i="69"/>
  <c r="AB88" i="69" s="1"/>
  <c r="V156" i="69"/>
  <c r="E64" i="69"/>
  <c r="Z138" i="69"/>
  <c r="Q82" i="69"/>
  <c r="Q89" i="69" s="1"/>
  <c r="C146" i="69"/>
  <c r="X74" i="69"/>
  <c r="X160" i="69"/>
  <c r="C60" i="69"/>
  <c r="AD165" i="69"/>
  <c r="AD173" i="69" s="1"/>
  <c r="M53" i="69"/>
  <c r="G71" i="69"/>
  <c r="T147" i="69"/>
  <c r="M139" i="69"/>
  <c r="AD79" i="69"/>
  <c r="AD87" i="69" s="1"/>
  <c r="AF161" i="69"/>
  <c r="K57" i="69"/>
  <c r="K90" i="69" s="1"/>
  <c r="AE96" i="69"/>
  <c r="AE131" i="69" s="1"/>
  <c r="R151" i="69"/>
  <c r="K143" i="69"/>
  <c r="K176" i="69" s="1"/>
  <c r="AF75" i="69"/>
  <c r="W58" i="69"/>
  <c r="D162" i="69"/>
  <c r="AC154" i="69"/>
  <c r="N66" i="69"/>
  <c r="W144" i="69"/>
  <c r="D76" i="69"/>
  <c r="AC68" i="69"/>
  <c r="N152" i="69"/>
  <c r="Y54" i="69"/>
  <c r="B166" i="69"/>
  <c r="P62" i="69"/>
  <c r="AA158" i="69"/>
  <c r="Y140" i="69"/>
  <c r="B80" i="69"/>
  <c r="P148" i="69"/>
  <c r="AA72" i="69"/>
  <c r="D80" i="69"/>
  <c r="D88" i="69" s="1"/>
  <c r="G63" i="69"/>
  <c r="H75" i="69"/>
  <c r="K67" i="69"/>
  <c r="O60" i="69"/>
  <c r="T59" i="69"/>
  <c r="W78" i="69"/>
  <c r="X70" i="69"/>
  <c r="Z52" i="69"/>
  <c r="AE53" i="69"/>
  <c r="AE88" i="69" s="1"/>
  <c r="H156" i="69"/>
  <c r="I163" i="69"/>
  <c r="O140" i="69"/>
  <c r="AB152" i="69"/>
  <c r="I124" i="69"/>
  <c r="L155" i="69"/>
  <c r="B158" i="69"/>
  <c r="Y62" i="69"/>
  <c r="P140" i="69"/>
  <c r="AA80" i="69"/>
  <c r="Y148" i="69"/>
  <c r="B72" i="69"/>
  <c r="S118" i="69"/>
  <c r="AD157" i="69"/>
  <c r="M61" i="69"/>
  <c r="T53" i="69"/>
  <c r="T89" i="69" s="1"/>
  <c r="G165" i="69"/>
  <c r="AD71" i="69"/>
  <c r="M147" i="69"/>
  <c r="T139" i="69"/>
  <c r="T175" i="69" s="1"/>
  <c r="G79" i="69"/>
  <c r="AF153" i="69"/>
  <c r="K65" i="69"/>
  <c r="AE104" i="69"/>
  <c r="R143" i="69"/>
  <c r="I75" i="69"/>
  <c r="I88" i="69" s="1"/>
  <c r="M155" i="69"/>
  <c r="AD63" i="69"/>
  <c r="AD89" i="69" s="1"/>
  <c r="AG116" i="69"/>
  <c r="T163" i="69"/>
  <c r="G55" i="69"/>
  <c r="S94" i="69"/>
  <c r="AD149" i="69"/>
  <c r="AD175" i="69" s="1"/>
  <c r="M69" i="69"/>
  <c r="F120" i="69"/>
  <c r="K159" i="69"/>
  <c r="K174" i="69" s="1"/>
  <c r="AF59" i="69"/>
  <c r="AF145" i="69"/>
  <c r="K73" i="69"/>
  <c r="K88" i="69" s="1"/>
  <c r="L106" i="69"/>
  <c r="R81" i="69"/>
  <c r="C113" i="69"/>
  <c r="N168" i="69"/>
  <c r="Z121" i="69"/>
  <c r="W160" i="69"/>
  <c r="D60" i="69"/>
  <c r="X107" i="69"/>
  <c r="AC138" i="69"/>
  <c r="N82" i="69"/>
  <c r="Q99" i="69"/>
  <c r="D146" i="69"/>
  <c r="Z35" i="69"/>
  <c r="E117" i="69"/>
  <c r="P164" i="69"/>
  <c r="V103" i="69"/>
  <c r="AA142" i="69"/>
  <c r="AF96" i="69"/>
  <c r="U151" i="69"/>
  <c r="L143" i="69"/>
  <c r="AE75" i="69"/>
  <c r="AE161" i="69"/>
  <c r="L57" i="69"/>
  <c r="AD100" i="69"/>
  <c r="S147" i="69"/>
  <c r="AG79" i="69"/>
  <c r="J139" i="69"/>
  <c r="T110" i="69"/>
  <c r="AG165" i="69"/>
  <c r="G22" i="69"/>
  <c r="J53" i="69"/>
  <c r="V140" i="69"/>
  <c r="E80" i="69"/>
  <c r="B101" i="69"/>
  <c r="O148" i="69"/>
  <c r="AB72" i="69"/>
  <c r="AB90" i="69" s="1"/>
  <c r="X144" i="69"/>
  <c r="C76" i="69"/>
  <c r="Z154" i="69"/>
  <c r="Q66" i="69"/>
  <c r="Q87" i="69" s="1"/>
  <c r="L96" i="69"/>
  <c r="I151" i="69"/>
  <c r="R67" i="69"/>
  <c r="F114" i="69"/>
  <c r="F132" i="69" s="1"/>
  <c r="K161" i="69"/>
  <c r="S108" i="69"/>
  <c r="S131" i="69" s="1"/>
  <c r="AD139" i="69"/>
  <c r="T71" i="69"/>
  <c r="G147" i="69"/>
  <c r="G176" i="69" s="1"/>
  <c r="H110" i="69"/>
  <c r="M165" i="69"/>
  <c r="AD53" i="69"/>
  <c r="AG118" i="69"/>
  <c r="T157" i="69"/>
  <c r="P72" i="69"/>
  <c r="AA148" i="69"/>
  <c r="B140" i="69"/>
  <c r="Y80" i="69"/>
  <c r="P158" i="69"/>
  <c r="AA62" i="69"/>
  <c r="AC152" i="69"/>
  <c r="N68" i="69"/>
  <c r="Q105" i="69"/>
  <c r="D144" i="69"/>
  <c r="W76" i="69"/>
  <c r="W162" i="69"/>
  <c r="D58" i="69"/>
  <c r="S141" i="69"/>
  <c r="H77" i="69"/>
  <c r="G94" i="69"/>
  <c r="J149" i="69"/>
  <c r="AG69" i="69"/>
  <c r="R120" i="69"/>
  <c r="AE159" i="69"/>
  <c r="L59" i="69"/>
  <c r="U137" i="69"/>
  <c r="F81" i="69"/>
  <c r="AE73" i="69"/>
  <c r="L145" i="69"/>
  <c r="Z168" i="69"/>
  <c r="Q52" i="69"/>
  <c r="AC99" i="69"/>
  <c r="X146" i="69"/>
  <c r="X174" i="69" s="1"/>
  <c r="C74" i="69"/>
  <c r="N35" i="69"/>
  <c r="D107" i="69"/>
  <c r="D133" i="69" s="1"/>
  <c r="Q138" i="69"/>
  <c r="Z82" i="69"/>
  <c r="P125" i="69"/>
  <c r="V64" i="69"/>
  <c r="E156" i="69"/>
  <c r="E175" i="69" s="1"/>
  <c r="Y117" i="69"/>
  <c r="Y130" i="69" s="1"/>
  <c r="AB164" i="69"/>
  <c r="O56" i="69"/>
  <c r="B17" i="69"/>
  <c r="V150" i="69"/>
  <c r="E70" i="69"/>
  <c r="E89" i="69" s="1"/>
  <c r="O142" i="69"/>
  <c r="AB78" i="69"/>
  <c r="AC123" i="69"/>
  <c r="X154" i="69"/>
  <c r="C66" i="69"/>
  <c r="Q162" i="69"/>
  <c r="Z58" i="69"/>
  <c r="Z88" i="69" s="1"/>
  <c r="C152" i="69"/>
  <c r="X68" i="69"/>
  <c r="W105" i="69"/>
  <c r="Z144" i="69"/>
  <c r="Z174" i="69" s="1"/>
  <c r="P101" i="69"/>
  <c r="V72" i="69"/>
  <c r="Y109" i="69"/>
  <c r="AB140" i="69"/>
  <c r="O80" i="69"/>
  <c r="O89" i="69" s="1"/>
  <c r="S165" i="69"/>
  <c r="H53" i="69"/>
  <c r="J157" i="69"/>
  <c r="AG61" i="69"/>
  <c r="U161" i="69"/>
  <c r="F57" i="69"/>
  <c r="Y142" i="69"/>
  <c r="B78" i="69"/>
  <c r="AA156" i="69"/>
  <c r="P64" i="69"/>
  <c r="B164" i="69"/>
  <c r="Y56" i="69"/>
  <c r="N146" i="69"/>
  <c r="AC74" i="69"/>
  <c r="Z107" i="69"/>
  <c r="W138" i="69"/>
  <c r="D82" i="69"/>
  <c r="F106" i="69"/>
  <c r="AF81" i="69"/>
  <c r="AF87" i="69" s="1"/>
  <c r="R145" i="69"/>
  <c r="I73" i="69"/>
  <c r="U112" i="69"/>
  <c r="K51" i="69"/>
  <c r="AF167" i="69"/>
  <c r="AF173" i="69" s="1"/>
  <c r="R59" i="69"/>
  <c r="I159" i="69"/>
  <c r="AD77" i="69"/>
  <c r="M141" i="69"/>
  <c r="M176" i="69" s="1"/>
  <c r="AG94" i="69"/>
  <c r="AG131" i="69" s="1"/>
  <c r="T149" i="69"/>
  <c r="G69" i="69"/>
  <c r="S116" i="69"/>
  <c r="AD163" i="69"/>
  <c r="M55" i="69"/>
  <c r="M90" i="69" s="1"/>
  <c r="G155" i="69"/>
  <c r="T63" i="69"/>
  <c r="J63" i="69"/>
  <c r="O62" i="69"/>
  <c r="I137" i="69"/>
  <c r="K137" i="69"/>
  <c r="R115" i="69"/>
  <c r="AE162" i="69"/>
  <c r="L58" i="69"/>
  <c r="I19" i="69"/>
  <c r="Q154" i="69"/>
  <c r="Z66" i="69"/>
  <c r="Q166" i="69"/>
  <c r="Z54" i="69"/>
  <c r="V108" i="69"/>
  <c r="AA139" i="69"/>
  <c r="E24" i="69"/>
  <c r="T80" i="69"/>
  <c r="T90" i="69" s="1"/>
  <c r="G140" i="69"/>
  <c r="S101" i="69"/>
  <c r="M72" i="69"/>
  <c r="AD148" i="69"/>
  <c r="AG111" i="69"/>
  <c r="T166" i="69"/>
  <c r="T176" i="69" s="1"/>
  <c r="G54" i="69"/>
  <c r="U97" i="69"/>
  <c r="U132" i="69" s="1"/>
  <c r="AF152" i="69"/>
  <c r="AE115" i="69"/>
  <c r="R162" i="69"/>
  <c r="I58" i="69"/>
  <c r="I87" i="69" s="1"/>
  <c r="AG103" i="69"/>
  <c r="T142" i="69"/>
  <c r="G164" i="69"/>
  <c r="T56" i="69"/>
  <c r="S125" i="69"/>
  <c r="AD156" i="69"/>
  <c r="AD176" i="69" s="1"/>
  <c r="M64" i="69"/>
  <c r="R138" i="69"/>
  <c r="I82" i="69"/>
  <c r="R52" i="69"/>
  <c r="I168" i="69"/>
  <c r="U121" i="69"/>
  <c r="AF160" i="69"/>
  <c r="K60" i="69"/>
  <c r="K87" i="69" s="1"/>
  <c r="Q120" i="69"/>
  <c r="D159" i="69"/>
  <c r="W59" i="69"/>
  <c r="Y149" i="69"/>
  <c r="B69" i="69"/>
  <c r="AA77" i="69"/>
  <c r="P141" i="69"/>
  <c r="O124" i="69"/>
  <c r="Y63" i="69"/>
  <c r="V116" i="69"/>
  <c r="AA163" i="69"/>
  <c r="P55" i="69"/>
  <c r="I115" i="69"/>
  <c r="AE58" i="69"/>
  <c r="L162" i="69"/>
  <c r="R19" i="69"/>
  <c r="U154" i="69"/>
  <c r="F66" i="69"/>
  <c r="R105" i="69"/>
  <c r="I29" i="69"/>
  <c r="K97" i="69"/>
  <c r="U68" i="69"/>
  <c r="F152" i="69"/>
  <c r="AG54" i="69"/>
  <c r="J166" i="69"/>
  <c r="T109" i="69"/>
  <c r="AG140" i="69"/>
  <c r="J80" i="69"/>
  <c r="S72" i="69"/>
  <c r="H148" i="69"/>
  <c r="B118" i="69"/>
  <c r="O157" i="69"/>
  <c r="AB61" i="69"/>
  <c r="AB89" i="69" s="1"/>
  <c r="P108" i="69"/>
  <c r="P130" i="69" s="1"/>
  <c r="E139" i="69"/>
  <c r="AE26" i="69"/>
  <c r="AE47" i="69" s="1"/>
  <c r="F65" i="69"/>
  <c r="Q76" i="69"/>
  <c r="W73" i="69"/>
  <c r="X58" i="69"/>
  <c r="Y70" i="69"/>
  <c r="AD70" i="69"/>
  <c r="AD90" i="69" s="1"/>
  <c r="E166" i="69"/>
  <c r="M156" i="69"/>
  <c r="T151" i="69"/>
  <c r="G67" i="69"/>
  <c r="M143" i="69"/>
  <c r="AD75" i="69"/>
  <c r="Q145" i="69"/>
  <c r="Z73" i="69"/>
  <c r="Q102" i="69"/>
  <c r="D141" i="69"/>
  <c r="W77" i="69"/>
  <c r="W90" i="69" s="1"/>
  <c r="AF56" i="69"/>
  <c r="K164" i="69"/>
  <c r="I107" i="69"/>
  <c r="AE82" i="69"/>
  <c r="R27" i="69"/>
  <c r="L138" i="69"/>
  <c r="R125" i="69"/>
  <c r="R133" i="69" s="1"/>
  <c r="AE156" i="69"/>
  <c r="N144" i="69"/>
  <c r="AC76" i="69"/>
  <c r="T121" i="69"/>
  <c r="AG160" i="69"/>
  <c r="J60" i="69"/>
  <c r="AD107" i="69"/>
  <c r="S138" i="69"/>
  <c r="S175" i="69" s="1"/>
  <c r="H82" i="69"/>
  <c r="G99" i="69"/>
  <c r="G130" i="69" s="1"/>
  <c r="J146" i="69"/>
  <c r="AG74" i="69"/>
  <c r="P120" i="69"/>
  <c r="AA12" i="69"/>
  <c r="Y112" i="69"/>
  <c r="AB167" i="69"/>
  <c r="V145" i="69"/>
  <c r="E73" i="69"/>
  <c r="B106" i="69"/>
  <c r="O137" i="69"/>
  <c r="Y26" i="69"/>
  <c r="AB81" i="69"/>
  <c r="N124" i="69"/>
  <c r="X63" i="69"/>
  <c r="AC8" i="69"/>
  <c r="C155" i="69"/>
  <c r="Z163" i="69"/>
  <c r="Q55" i="69"/>
  <c r="AC94" i="69"/>
  <c r="X149" i="69"/>
  <c r="D102" i="69"/>
  <c r="Q141" i="69"/>
  <c r="W30" i="69"/>
  <c r="Z77" i="69"/>
  <c r="AA122" i="69"/>
  <c r="V153" i="69"/>
  <c r="E65" i="69"/>
  <c r="B114" i="69"/>
  <c r="O161" i="69"/>
  <c r="AB57" i="69"/>
  <c r="P96" i="69"/>
  <c r="E151" i="69"/>
  <c r="Y104" i="69"/>
  <c r="AB143" i="69"/>
  <c r="D110" i="69"/>
  <c r="Z53" i="69"/>
  <c r="Q165" i="69"/>
  <c r="C147" i="69"/>
  <c r="X71" i="69"/>
  <c r="W108" i="69"/>
  <c r="Z139" i="69"/>
  <c r="Q79" i="69"/>
  <c r="AF111" i="69"/>
  <c r="AF133" i="69" s="1"/>
  <c r="U166" i="69"/>
  <c r="K23" i="69"/>
  <c r="L158" i="69"/>
  <c r="L174" i="69" s="1"/>
  <c r="AE62" i="69"/>
  <c r="R101" i="69"/>
  <c r="AE148" i="69"/>
  <c r="L72" i="69"/>
  <c r="L88" i="69" s="1"/>
  <c r="S162" i="69"/>
  <c r="H58" i="69"/>
  <c r="M105" i="69"/>
  <c r="M130" i="69" s="1"/>
  <c r="S76" i="69"/>
  <c r="H144" i="69"/>
  <c r="AD29" i="69"/>
  <c r="T97" i="69"/>
  <c r="AG152" i="69"/>
  <c r="AG175" i="69" s="1"/>
  <c r="J68" i="69"/>
  <c r="C94" i="69"/>
  <c r="N149" i="69"/>
  <c r="N173" i="69" s="1"/>
  <c r="Z102" i="69"/>
  <c r="Z132" i="69" s="1"/>
  <c r="D77" i="69"/>
  <c r="X124" i="69"/>
  <c r="AC155" i="69"/>
  <c r="N63" i="69"/>
  <c r="N87" i="69" s="1"/>
  <c r="W55" i="69"/>
  <c r="D163" i="69"/>
  <c r="Y137" i="69"/>
  <c r="B81" i="69"/>
  <c r="O112" i="69"/>
  <c r="O131" i="69" s="1"/>
  <c r="Y51" i="69"/>
  <c r="B167" i="69"/>
  <c r="H107" i="69"/>
  <c r="AD82" i="69"/>
  <c r="S27" i="69"/>
  <c r="M138" i="69"/>
  <c r="AG99" i="69"/>
  <c r="T146" i="69"/>
  <c r="G74" i="69"/>
  <c r="S113" i="69"/>
  <c r="AD168" i="69"/>
  <c r="K142" i="69"/>
  <c r="AF78" i="69"/>
  <c r="R150" i="69"/>
  <c r="I70" i="69"/>
  <c r="U117" i="69"/>
  <c r="AF164" i="69"/>
  <c r="L125" i="69"/>
  <c r="R64" i="69"/>
  <c r="I156" i="69"/>
  <c r="AE9" i="69"/>
  <c r="W94" i="69"/>
  <c r="Z149" i="69"/>
  <c r="Q69" i="69"/>
  <c r="D38" i="69"/>
  <c r="X163" i="69"/>
  <c r="C55" i="69"/>
  <c r="D124" i="69"/>
  <c r="Q155" i="69"/>
  <c r="Z63" i="69"/>
  <c r="P106" i="69"/>
  <c r="E137" i="69"/>
  <c r="V81" i="69"/>
  <c r="AA26" i="69"/>
  <c r="Y98" i="69"/>
  <c r="AB145" i="69"/>
  <c r="O73" i="69"/>
  <c r="O159" i="69"/>
  <c r="AB59" i="69"/>
  <c r="H146" i="69"/>
  <c r="H176" i="69" s="1"/>
  <c r="S74" i="69"/>
  <c r="T107" i="69"/>
  <c r="T131" i="69" s="1"/>
  <c r="AG138" i="69"/>
  <c r="J82" i="69"/>
  <c r="AD121" i="69"/>
  <c r="S160" i="69"/>
  <c r="M13" i="69"/>
  <c r="H60" i="69"/>
  <c r="H90" i="69" s="1"/>
  <c r="G113" i="69"/>
  <c r="AG52" i="69"/>
  <c r="T21" i="69"/>
  <c r="T45" i="69" s="1"/>
  <c r="F150" i="69"/>
  <c r="U70" i="69"/>
  <c r="U87" i="69" s="1"/>
  <c r="R103" i="69"/>
  <c r="AE142" i="69"/>
  <c r="I31" i="69"/>
  <c r="I46" i="69" s="1"/>
  <c r="AA161" i="69"/>
  <c r="P57" i="69"/>
  <c r="O122" i="69"/>
  <c r="Y65" i="69"/>
  <c r="B153" i="69"/>
  <c r="E104" i="69"/>
  <c r="P143" i="69"/>
  <c r="AA75" i="69"/>
  <c r="H24" i="69"/>
  <c r="T11" i="69"/>
  <c r="F67" i="69"/>
  <c r="G56" i="69"/>
  <c r="G87" i="69" s="1"/>
  <c r="H62" i="69"/>
  <c r="I51" i="69"/>
  <c r="L78" i="69"/>
  <c r="P59" i="69"/>
  <c r="S61" i="69"/>
  <c r="T74" i="69"/>
  <c r="W74" i="69"/>
  <c r="Z60" i="69"/>
  <c r="AE63" i="69"/>
  <c r="E148" i="69"/>
  <c r="K146" i="69"/>
  <c r="K173" i="69" s="1"/>
  <c r="Q160" i="69"/>
  <c r="E142" i="69"/>
  <c r="V78" i="69"/>
  <c r="V90" i="69" s="1"/>
  <c r="AB150" i="69"/>
  <c r="O70" i="69"/>
  <c r="B125" i="69"/>
  <c r="B131" i="69" s="1"/>
  <c r="AB64" i="69"/>
  <c r="O156" i="69"/>
  <c r="C138" i="69"/>
  <c r="C173" i="69" s="1"/>
  <c r="X82" i="69"/>
  <c r="X125" i="69"/>
  <c r="AC156" i="69"/>
  <c r="N64" i="69"/>
  <c r="X94" i="69"/>
  <c r="AC149" i="69"/>
  <c r="N69" i="69"/>
  <c r="AC104" i="69"/>
  <c r="C75" i="69"/>
  <c r="N28" i="69"/>
  <c r="U103" i="69"/>
  <c r="AF142" i="69"/>
  <c r="AG121" i="69"/>
  <c r="T160" i="69"/>
  <c r="G60" i="69"/>
  <c r="AD52" i="69"/>
  <c r="M168" i="69"/>
  <c r="S107" i="69"/>
  <c r="AD138" i="69"/>
  <c r="K160" i="69"/>
  <c r="AF60" i="69"/>
  <c r="R94" i="69"/>
  <c r="AE149" i="69"/>
  <c r="L69" i="69"/>
  <c r="N161" i="69"/>
  <c r="AC57" i="69"/>
  <c r="N118" i="69"/>
  <c r="C157" i="69"/>
  <c r="X61" i="69"/>
  <c r="V111" i="69"/>
  <c r="AA166" i="69"/>
  <c r="P54" i="69"/>
  <c r="S95" i="69"/>
  <c r="S132" i="69" s="1"/>
  <c r="AD150" i="69"/>
  <c r="M70" i="69"/>
  <c r="G142" i="69"/>
  <c r="G173" i="69" s="1"/>
  <c r="T78" i="69"/>
  <c r="AB124" i="69"/>
  <c r="Y155" i="69"/>
  <c r="AC137" i="69"/>
  <c r="N81" i="69"/>
  <c r="V110" i="69"/>
  <c r="E22" i="69"/>
  <c r="P53" i="69"/>
  <c r="AA165" i="69"/>
  <c r="B157" i="69"/>
  <c r="Y61" i="69"/>
  <c r="P139" i="69"/>
  <c r="AA79" i="69"/>
  <c r="AB100" i="69"/>
  <c r="Y147" i="69"/>
  <c r="B71" i="69"/>
  <c r="O32" i="69"/>
  <c r="AC161" i="69"/>
  <c r="N57" i="69"/>
  <c r="Q122" i="69"/>
  <c r="D153" i="69"/>
  <c r="W65" i="69"/>
  <c r="Z10" i="69"/>
  <c r="C104" i="69"/>
  <c r="N143" i="69"/>
  <c r="X28" i="69"/>
  <c r="AC75" i="69"/>
  <c r="U123" i="69"/>
  <c r="AF154" i="69"/>
  <c r="AF176" i="69" s="1"/>
  <c r="K66" i="69"/>
  <c r="I162" i="69"/>
  <c r="R58" i="69"/>
  <c r="S119" i="69"/>
  <c r="AD158" i="69"/>
  <c r="T140" i="69"/>
  <c r="G80" i="69"/>
  <c r="N106" i="69"/>
  <c r="N130" i="69" s="1"/>
  <c r="C137" i="69"/>
  <c r="X81" i="69"/>
  <c r="Z145" i="69"/>
  <c r="Z175" i="69" s="1"/>
  <c r="Q73" i="69"/>
  <c r="AC112" i="69"/>
  <c r="X167" i="69"/>
  <c r="C51" i="69"/>
  <c r="D120" i="69"/>
  <c r="Z59" i="69"/>
  <c r="Z89" i="69" s="1"/>
  <c r="E141" i="69"/>
  <c r="V77" i="69"/>
  <c r="Y94" i="69"/>
  <c r="AB149" i="69"/>
  <c r="O69" i="69"/>
  <c r="O88" i="69" s="1"/>
  <c r="V163" i="69"/>
  <c r="E55" i="69"/>
  <c r="B124" i="69"/>
  <c r="AB63" i="69"/>
  <c r="O155" i="69"/>
  <c r="O174" i="69" s="1"/>
  <c r="S70" i="69"/>
  <c r="H150" i="69"/>
  <c r="T103" i="69"/>
  <c r="AG142" i="69"/>
  <c r="G31" i="69"/>
  <c r="J78" i="69"/>
  <c r="AD125" i="69"/>
  <c r="H64" i="69"/>
  <c r="G117" i="69"/>
  <c r="J164" i="69"/>
  <c r="AG56" i="69"/>
  <c r="T17" i="69"/>
  <c r="R107" i="69"/>
  <c r="AE138" i="69"/>
  <c r="L82" i="69"/>
  <c r="AF121" i="69"/>
  <c r="U160" i="69"/>
  <c r="K13" i="69"/>
  <c r="F60" i="69"/>
  <c r="Q90" i="69"/>
  <c r="Q27" i="69"/>
  <c r="Y8" i="69"/>
  <c r="D73" i="69"/>
  <c r="F54" i="69"/>
  <c r="G61" i="69"/>
  <c r="G90" i="69" s="1"/>
  <c r="N60" i="69"/>
  <c r="O51" i="69"/>
  <c r="P77" i="69"/>
  <c r="R76" i="69"/>
  <c r="AA53" i="69"/>
  <c r="C160" i="69"/>
  <c r="I150" i="69"/>
  <c r="M158" i="69"/>
  <c r="S156" i="69"/>
  <c r="AB147" i="69"/>
  <c r="AB175" i="69" s="1"/>
  <c r="AE144" i="69"/>
  <c r="AB96" i="69"/>
  <c r="Y151" i="69"/>
  <c r="X110" i="69"/>
  <c r="N53" i="69"/>
  <c r="AC165" i="69"/>
  <c r="Z100" i="69"/>
  <c r="W147" i="69"/>
  <c r="W174" i="69" s="1"/>
  <c r="F101" i="69"/>
  <c r="AF72" i="69"/>
  <c r="R140" i="69"/>
  <c r="I80" i="69"/>
  <c r="S123" i="69"/>
  <c r="AD154" i="69"/>
  <c r="F125" i="69"/>
  <c r="AF64" i="69"/>
  <c r="K156" i="69"/>
  <c r="U95" i="69"/>
  <c r="AF150" i="69"/>
  <c r="K70" i="69"/>
  <c r="H121" i="69"/>
  <c r="M160" i="69"/>
  <c r="J107" i="69"/>
  <c r="T82" i="69"/>
  <c r="AG27" i="69"/>
  <c r="E112" i="69"/>
  <c r="P167" i="69"/>
  <c r="P175" i="69" s="1"/>
  <c r="AA51" i="69"/>
  <c r="AB120" i="69"/>
  <c r="AB130" i="69" s="1"/>
  <c r="Y159" i="69"/>
  <c r="AA137" i="69"/>
  <c r="P81" i="69"/>
  <c r="P89" i="69" s="1"/>
  <c r="Z124" i="69"/>
  <c r="W155" i="69"/>
  <c r="AC141" i="69"/>
  <c r="AC174" i="69" s="1"/>
  <c r="N77" i="69"/>
  <c r="Q94" i="69"/>
  <c r="Z38" i="69"/>
  <c r="W69" i="69"/>
  <c r="G105" i="69"/>
  <c r="J144" i="69"/>
  <c r="J176" i="69" s="1"/>
  <c r="T115" i="69"/>
  <c r="AG162" i="69"/>
  <c r="J58" i="69"/>
  <c r="J90" i="69" s="1"/>
  <c r="R111" i="69"/>
  <c r="AE166" i="69"/>
  <c r="AE173" i="69" s="1"/>
  <c r="I23" i="69"/>
  <c r="D100" i="69"/>
  <c r="Z71" i="69"/>
  <c r="Q147" i="69"/>
  <c r="N110" i="69"/>
  <c r="C165" i="69"/>
  <c r="X53" i="69"/>
  <c r="AA104" i="69"/>
  <c r="E75" i="69"/>
  <c r="P28" i="69"/>
  <c r="O151" i="69"/>
  <c r="AB67" i="69"/>
  <c r="P114" i="69"/>
  <c r="E161" i="69"/>
  <c r="Y122" i="69"/>
  <c r="AB153" i="69"/>
  <c r="Q32" i="69"/>
  <c r="T29" i="69"/>
  <c r="AC12" i="69"/>
  <c r="AC45" i="69" s="1"/>
  <c r="D63" i="69"/>
  <c r="I56" i="69"/>
  <c r="K62" i="69"/>
  <c r="S66" i="69"/>
  <c r="AA61" i="69"/>
  <c r="AD58" i="69"/>
  <c r="I166" i="69"/>
  <c r="T168" i="69"/>
  <c r="N145" i="69"/>
  <c r="AC73" i="69"/>
  <c r="Z106" i="69"/>
  <c r="W137" i="69"/>
  <c r="E94" i="69"/>
  <c r="V38" i="69"/>
  <c r="V124" i="69"/>
  <c r="AA155" i="69"/>
  <c r="P63" i="69"/>
  <c r="AG95" i="69"/>
  <c r="T150" i="69"/>
  <c r="T174" i="69" s="1"/>
  <c r="G70" i="69"/>
  <c r="J39" i="69"/>
  <c r="S117" i="69"/>
  <c r="M56" i="69"/>
  <c r="AD164" i="69"/>
  <c r="J125" i="69"/>
  <c r="T64" i="69"/>
  <c r="T88" i="69" s="1"/>
  <c r="F107" i="69"/>
  <c r="AF82" i="69"/>
  <c r="K138" i="69"/>
  <c r="AE99" i="69"/>
  <c r="R146" i="69"/>
  <c r="I74" i="69"/>
  <c r="I89" i="69" s="1"/>
  <c r="L121" i="69"/>
  <c r="I160" i="69"/>
  <c r="I175" i="69" s="1"/>
  <c r="B110" i="69"/>
  <c r="AB53" i="69"/>
  <c r="X153" i="69"/>
  <c r="C65" i="69"/>
  <c r="D114" i="69"/>
  <c r="Q161" i="69"/>
  <c r="N96" i="69"/>
  <c r="C151" i="69"/>
  <c r="C176" i="69" s="1"/>
  <c r="W104" i="69"/>
  <c r="W131" i="69" s="1"/>
  <c r="Z143" i="69"/>
  <c r="AF115" i="69"/>
  <c r="U162" i="69"/>
  <c r="F58" i="69"/>
  <c r="I123" i="69"/>
  <c r="R11" i="69"/>
  <c r="L154" i="69"/>
  <c r="K105" i="69"/>
  <c r="U76" i="69"/>
  <c r="R97" i="69"/>
  <c r="AE152" i="69"/>
  <c r="AG62" i="69"/>
  <c r="J158" i="69"/>
  <c r="S80" i="69"/>
  <c r="H140" i="69"/>
  <c r="T101" i="69"/>
  <c r="AG148" i="69"/>
  <c r="K113" i="69"/>
  <c r="F168" i="69"/>
  <c r="R121" i="69"/>
  <c r="AE160" i="69"/>
  <c r="L60" i="69"/>
  <c r="AF107" i="69"/>
  <c r="U138" i="69"/>
  <c r="F82" i="69"/>
  <c r="I99" i="69"/>
  <c r="L146" i="69"/>
  <c r="M117" i="69"/>
  <c r="H164" i="69"/>
  <c r="S56" i="69"/>
  <c r="T125" i="69"/>
  <c r="AG156" i="69"/>
  <c r="AG70" i="69"/>
  <c r="J150" i="69"/>
  <c r="E155" i="69"/>
  <c r="V63" i="69"/>
  <c r="AB163" i="69"/>
  <c r="AB173" i="69" s="1"/>
  <c r="O55" i="69"/>
  <c r="AA94" i="69"/>
  <c r="V149" i="69"/>
  <c r="B102" i="69"/>
  <c r="O141" i="69"/>
  <c r="W112" i="69"/>
  <c r="Z167" i="69"/>
  <c r="X145" i="69"/>
  <c r="C73" i="69"/>
  <c r="Q137" i="69"/>
  <c r="Z81" i="69"/>
  <c r="AD140" i="69"/>
  <c r="AD174" i="69" s="1"/>
  <c r="M80" i="69"/>
  <c r="J101" i="69"/>
  <c r="J133" i="69" s="1"/>
  <c r="T72" i="69"/>
  <c r="G148" i="69"/>
  <c r="M166" i="69"/>
  <c r="AD54" i="69"/>
  <c r="AD88" i="69" s="1"/>
  <c r="AG119" i="69"/>
  <c r="T158" i="69"/>
  <c r="U105" i="69"/>
  <c r="AF144" i="69"/>
  <c r="F29" i="69"/>
  <c r="AE123" i="69"/>
  <c r="AE130" i="69" s="1"/>
  <c r="R154" i="69"/>
  <c r="I66" i="69"/>
  <c r="L11" i="69"/>
  <c r="X96" i="69"/>
  <c r="C36" i="69"/>
  <c r="AC151" i="69"/>
  <c r="C122" i="69"/>
  <c r="N153" i="69"/>
  <c r="Z114" i="69"/>
  <c r="W161" i="69"/>
  <c r="V100" i="69"/>
  <c r="P71" i="69"/>
  <c r="E32" i="69"/>
  <c r="K19" i="69"/>
  <c r="W32" i="69"/>
  <c r="AC22" i="69"/>
  <c r="B59" i="69"/>
  <c r="E69" i="69"/>
  <c r="F72" i="69"/>
  <c r="K76" i="69"/>
  <c r="K89" i="69" s="1"/>
  <c r="X67" i="69"/>
  <c r="K148" i="69"/>
  <c r="L168" i="69"/>
  <c r="AF168" i="69"/>
  <c r="AD144" i="69"/>
  <c r="M76" i="69"/>
  <c r="G152" i="69"/>
  <c r="T68" i="69"/>
  <c r="AG123" i="69"/>
  <c r="T154" i="69"/>
  <c r="G66" i="69"/>
  <c r="J11" i="69"/>
  <c r="AF140" i="69"/>
  <c r="K80" i="69"/>
  <c r="AC158" i="69"/>
  <c r="N62" i="69"/>
  <c r="W97" i="69"/>
  <c r="Z152" i="69"/>
  <c r="Q68" i="69"/>
  <c r="Y101" i="69"/>
  <c r="Y132" i="69" s="1"/>
  <c r="AB148" i="69"/>
  <c r="O72" i="69"/>
  <c r="AF73" i="69"/>
  <c r="K145" i="69"/>
  <c r="W110" i="69"/>
  <c r="Q53" i="69"/>
  <c r="K27" i="69"/>
  <c r="U27" i="69"/>
  <c r="U44" i="69" s="1"/>
  <c r="X10" i="69"/>
  <c r="AF21" i="69"/>
  <c r="D65" i="69"/>
  <c r="K52" i="69"/>
  <c r="M74" i="69"/>
  <c r="R68" i="69"/>
  <c r="V57" i="69"/>
  <c r="V71" i="69"/>
  <c r="V87" i="69" s="1"/>
  <c r="AB77" i="69"/>
  <c r="AB87" i="69" s="1"/>
  <c r="AD60" i="69"/>
  <c r="AD78" i="69"/>
  <c r="AG76" i="69"/>
  <c r="D167" i="69"/>
  <c r="I148" i="69"/>
  <c r="O158" i="69"/>
  <c r="Y141" i="69"/>
  <c r="Z157" i="69"/>
  <c r="T123" i="69"/>
  <c r="T133" i="69" s="1"/>
  <c r="AG154" i="69"/>
  <c r="J66" i="69"/>
  <c r="H162" i="69"/>
  <c r="H174" i="69" s="1"/>
  <c r="S58" i="69"/>
  <c r="T99" i="69"/>
  <c r="AG146" i="69"/>
  <c r="J74" i="69"/>
  <c r="J88" i="69" s="1"/>
  <c r="J160" i="69"/>
  <c r="J174" i="69" s="1"/>
  <c r="AG60" i="69"/>
  <c r="AD113" i="69"/>
  <c r="AD133" i="69" s="1"/>
  <c r="S168" i="69"/>
  <c r="AE64" i="69"/>
  <c r="AE89" i="69" s="1"/>
  <c r="L156" i="69"/>
  <c r="Z141" i="69"/>
  <c r="Q77" i="69"/>
  <c r="Y106" i="69"/>
  <c r="AB137" i="69"/>
  <c r="E145" i="69"/>
  <c r="V73" i="69"/>
  <c r="AA120" i="69"/>
  <c r="V159" i="69"/>
  <c r="I158" i="69"/>
  <c r="R62" i="69"/>
  <c r="F109" i="69"/>
  <c r="AF80" i="69"/>
  <c r="K140" i="69"/>
  <c r="AD162" i="69"/>
  <c r="M58" i="69"/>
  <c r="AG97" i="69"/>
  <c r="T152" i="69"/>
  <c r="P151" i="69"/>
  <c r="P173" i="69" s="1"/>
  <c r="AA67" i="69"/>
  <c r="AF119" i="69"/>
  <c r="U158" i="69"/>
  <c r="H152" i="69"/>
  <c r="S68" i="69"/>
  <c r="S87" i="69" s="1"/>
  <c r="AA114" i="69"/>
  <c r="V161" i="69"/>
  <c r="T138" i="69"/>
  <c r="G82" i="69"/>
  <c r="S121" i="69"/>
  <c r="AD160" i="69"/>
  <c r="AE103" i="69"/>
  <c r="R142" i="69"/>
  <c r="C102" i="69"/>
  <c r="AC77" i="69"/>
  <c r="AB98" i="69"/>
  <c r="Y145" i="69"/>
  <c r="Y174" i="69" s="1"/>
  <c r="E106" i="69"/>
  <c r="E133" i="69" s="1"/>
  <c r="P137" i="69"/>
  <c r="X108" i="69"/>
  <c r="AC139" i="69"/>
  <c r="B151" i="69"/>
  <c r="Y67" i="69"/>
  <c r="AA57" i="69"/>
  <c r="AA88" i="69" s="1"/>
  <c r="P161" i="69"/>
  <c r="T162" i="69"/>
  <c r="G58" i="69"/>
  <c r="I140" i="69"/>
  <c r="R80" i="69"/>
  <c r="U101" i="69"/>
  <c r="AF148" i="69"/>
  <c r="AB159" i="69"/>
  <c r="O59" i="69"/>
  <c r="O145" i="69"/>
  <c r="AB73" i="69"/>
  <c r="AF95" i="69"/>
  <c r="AF131" i="69" s="1"/>
  <c r="U150" i="69"/>
  <c r="AD99" i="69"/>
  <c r="S146" i="69"/>
  <c r="H74" i="69"/>
  <c r="K39" i="69"/>
  <c r="D69" i="69"/>
  <c r="D89" i="69" s="1"/>
  <c r="J59" i="69"/>
  <c r="J87" i="69" s="1"/>
  <c r="K79" i="69"/>
  <c r="M60" i="69"/>
  <c r="O81" i="69"/>
  <c r="P60" i="69"/>
  <c r="S51" i="69"/>
  <c r="T67" i="69"/>
  <c r="V65" i="69"/>
  <c r="Z69" i="69"/>
  <c r="AC71" i="69"/>
  <c r="AC90" i="69" s="1"/>
  <c r="AD76" i="69"/>
  <c r="C139" i="69"/>
  <c r="F149" i="69"/>
  <c r="K158" i="69"/>
  <c r="L142" i="69"/>
  <c r="L176" i="69" s="1"/>
  <c r="Q148" i="69"/>
  <c r="Y138" i="69"/>
  <c r="B82" i="69"/>
  <c r="F108" i="69"/>
  <c r="K139" i="69"/>
  <c r="C118" i="69"/>
  <c r="N157" i="69"/>
  <c r="V96" i="69"/>
  <c r="AA151" i="69"/>
  <c r="O104" i="69"/>
  <c r="B143" i="69"/>
  <c r="AB114" i="69"/>
  <c r="Y161" i="69"/>
  <c r="Y176" i="69" s="1"/>
  <c r="U56" i="69"/>
  <c r="F164" i="69"/>
  <c r="F174" i="69" s="1"/>
  <c r="Y114" i="69"/>
  <c r="AB161" i="69"/>
  <c r="G110" i="69"/>
  <c r="J165" i="69"/>
  <c r="T108" i="69"/>
  <c r="AG139" i="69"/>
  <c r="K166" i="69"/>
  <c r="AF54" i="69"/>
  <c r="Z153" i="69"/>
  <c r="Q65" i="69"/>
  <c r="B100" i="69"/>
  <c r="AB71" i="69"/>
  <c r="E165" i="69"/>
  <c r="E174" i="69" s="1"/>
  <c r="V53" i="69"/>
  <c r="AF146" i="69"/>
  <c r="K74" i="69"/>
  <c r="U120" i="69"/>
  <c r="AF159" i="69"/>
  <c r="AA123" i="69"/>
  <c r="V154" i="69"/>
  <c r="E66" i="69"/>
  <c r="S161" i="69"/>
  <c r="H57" i="69"/>
  <c r="H87" i="69" s="1"/>
  <c r="M104" i="69"/>
  <c r="H143" i="69"/>
  <c r="H173" i="69" s="1"/>
  <c r="S137" i="69"/>
  <c r="H81" i="69"/>
  <c r="R124" i="69"/>
  <c r="AE155" i="69"/>
  <c r="AE176" i="69" s="1"/>
  <c r="I94" i="69"/>
  <c r="L149" i="69"/>
  <c r="N125" i="69"/>
  <c r="C156" i="69"/>
  <c r="X64" i="69"/>
  <c r="W117" i="69"/>
  <c r="Q56" i="69"/>
  <c r="Z164" i="69"/>
  <c r="AA99" i="69"/>
  <c r="V146" i="69"/>
  <c r="E74" i="69"/>
  <c r="B107" i="69"/>
  <c r="AB82" i="69"/>
  <c r="K165" i="69"/>
  <c r="AF53" i="69"/>
  <c r="T153" i="69"/>
  <c r="G65" i="69"/>
  <c r="V97" i="69"/>
  <c r="AA152" i="69"/>
  <c r="O105" i="69"/>
  <c r="Y76" i="69"/>
  <c r="Y162" i="69"/>
  <c r="B58" i="69"/>
  <c r="X101" i="69"/>
  <c r="N72" i="69"/>
  <c r="S151" i="69"/>
  <c r="S174" i="69" s="1"/>
  <c r="H67" i="69"/>
  <c r="AG161" i="69"/>
  <c r="J57" i="69"/>
  <c r="C166" i="69"/>
  <c r="X54" i="69"/>
  <c r="AG112" i="69"/>
  <c r="T167" i="69"/>
  <c r="G137" i="69"/>
  <c r="T81" i="69"/>
  <c r="L102" i="69"/>
  <c r="I141" i="69"/>
  <c r="N164" i="69"/>
  <c r="AC56" i="69"/>
  <c r="AB121" i="69"/>
  <c r="Y160" i="69"/>
  <c r="Y173" i="69" s="1"/>
  <c r="V107" i="69"/>
  <c r="AA138" i="69"/>
  <c r="P82" i="69"/>
  <c r="X111" i="69"/>
  <c r="N54" i="69"/>
  <c r="N90" i="69" s="1"/>
  <c r="U118" i="69"/>
  <c r="AF157" i="69"/>
  <c r="L110" i="69"/>
  <c r="I165" i="69"/>
  <c r="R53" i="69"/>
  <c r="R139" i="69"/>
  <c r="I79" i="69"/>
  <c r="P107" i="69"/>
  <c r="V82" i="69"/>
  <c r="AC117" i="69"/>
  <c r="X164" i="69"/>
  <c r="D125" i="69"/>
  <c r="Q156" i="69"/>
  <c r="Z64" i="69"/>
  <c r="AG137" i="69"/>
  <c r="J81" i="69"/>
  <c r="S159" i="69"/>
  <c r="H59" i="69"/>
  <c r="B26" i="69"/>
  <c r="G35" i="69"/>
  <c r="P35" i="69"/>
  <c r="W9" i="69"/>
  <c r="AB29" i="69"/>
  <c r="AB47" i="69" s="1"/>
  <c r="C56" i="69"/>
  <c r="D61" i="69"/>
  <c r="D79" i="69"/>
  <c r="F70" i="69"/>
  <c r="F80" i="69"/>
  <c r="L70" i="69"/>
  <c r="L80" i="69"/>
  <c r="M73" i="69"/>
  <c r="O57" i="69"/>
  <c r="P75" i="69"/>
  <c r="S75" i="69"/>
  <c r="T57" i="69"/>
  <c r="W70" i="69"/>
  <c r="AB68" i="69"/>
  <c r="AC61" i="69"/>
  <c r="AD66" i="69"/>
  <c r="AE57" i="69"/>
  <c r="AG82" i="69"/>
  <c r="AG87" i="69" s="1"/>
  <c r="B159" i="69"/>
  <c r="O138" i="69"/>
  <c r="Z147" i="69"/>
  <c r="AG151" i="69"/>
  <c r="T62" i="69"/>
  <c r="U168" i="69"/>
  <c r="AC114" i="69"/>
  <c r="AC133" i="69" s="1"/>
  <c r="X161" i="69"/>
  <c r="U115" i="69"/>
  <c r="AF162" i="69"/>
  <c r="H109" i="69"/>
  <c r="M140" i="69"/>
  <c r="AD80" i="69"/>
  <c r="AB108" i="69"/>
  <c r="Y139" i="69"/>
  <c r="X122" i="69"/>
  <c r="AC153" i="69"/>
  <c r="R99" i="69"/>
  <c r="AE146" i="69"/>
  <c r="I121" i="69"/>
  <c r="L160" i="69"/>
  <c r="Z137" i="69"/>
  <c r="Q81" i="69"/>
  <c r="AC120" i="69"/>
  <c r="X159" i="69"/>
  <c r="X173" i="69" s="1"/>
  <c r="Y102" i="69"/>
  <c r="Y131" i="69" s="1"/>
  <c r="AB141" i="69"/>
  <c r="AD109" i="69"/>
  <c r="S140" i="69"/>
  <c r="T119" i="69"/>
  <c r="AG158" i="69"/>
  <c r="AF105" i="69"/>
  <c r="U144" i="69"/>
  <c r="R123" i="69"/>
  <c r="AE154" i="69"/>
  <c r="V94" i="69"/>
  <c r="AA149" i="69"/>
  <c r="Q106" i="69"/>
  <c r="D137" i="69"/>
  <c r="AE121" i="69"/>
  <c r="R160" i="69"/>
  <c r="U107" i="69"/>
  <c r="AF138" i="69"/>
  <c r="AF174" i="69" s="1"/>
  <c r="H117" i="69"/>
  <c r="M164" i="69"/>
  <c r="M175" i="69" s="1"/>
  <c r="AD56" i="69"/>
  <c r="S103" i="69"/>
  <c r="AD142" i="69"/>
  <c r="F27" i="69"/>
  <c r="I11" i="69"/>
  <c r="K58" i="69"/>
  <c r="K82" i="69"/>
  <c r="L66" i="69"/>
  <c r="L74" i="69"/>
  <c r="N73" i="69"/>
  <c r="O77" i="69"/>
  <c r="X73" i="69"/>
  <c r="X87" i="69" s="1"/>
  <c r="Y77" i="69"/>
  <c r="AC59" i="69"/>
  <c r="AE68" i="69"/>
  <c r="I146" i="69"/>
  <c r="P155" i="69"/>
  <c r="AB165" i="69"/>
  <c r="V9" i="69"/>
  <c r="Z30" i="69"/>
  <c r="D37" i="69"/>
  <c r="D45" i="69" s="1"/>
  <c r="H30" i="69"/>
  <c r="H46" i="69" s="1"/>
  <c r="M14" i="69"/>
  <c r="T22" i="69"/>
  <c r="F98" i="69"/>
  <c r="F130" i="69" s="1"/>
  <c r="U34" i="69"/>
  <c r="H100" i="69"/>
  <c r="H130" i="69" s="1"/>
  <c r="S32" i="69"/>
  <c r="H124" i="69"/>
  <c r="S8" i="69"/>
  <c r="J102" i="69"/>
  <c r="J130" i="69" s="1"/>
  <c r="AG30" i="69"/>
  <c r="AE112" i="69"/>
  <c r="AE133" i="69" s="1"/>
  <c r="L20" i="69"/>
  <c r="K122" i="69"/>
  <c r="AF10" i="69"/>
  <c r="J100" i="69"/>
  <c r="AG32" i="69"/>
  <c r="X97" i="69"/>
  <c r="C37" i="69"/>
  <c r="C123" i="69"/>
  <c r="X11" i="69"/>
  <c r="AD102" i="69"/>
  <c r="M30" i="69"/>
  <c r="N121" i="69"/>
  <c r="AC13" i="69"/>
  <c r="K104" i="69"/>
  <c r="AF28" i="69"/>
  <c r="AB101" i="69"/>
  <c r="O33" i="69"/>
  <c r="J110" i="69"/>
  <c r="AG22" i="69"/>
  <c r="AG108" i="69"/>
  <c r="J24" i="69"/>
  <c r="L114" i="69"/>
  <c r="AE18" i="69"/>
  <c r="F96" i="69"/>
  <c r="U36" i="69"/>
  <c r="U47" i="69" s="1"/>
  <c r="I104" i="69"/>
  <c r="R28" i="69"/>
  <c r="Y119" i="69"/>
  <c r="B15" i="69"/>
  <c r="AC105" i="69"/>
  <c r="AC132" i="69" s="1"/>
  <c r="N29" i="69"/>
  <c r="W123" i="69"/>
  <c r="D11" i="69"/>
  <c r="V101" i="69"/>
  <c r="E33" i="69"/>
  <c r="T124" i="69"/>
  <c r="G8" i="69"/>
  <c r="W113" i="69"/>
  <c r="D21" i="69"/>
  <c r="D47" i="69" s="1"/>
  <c r="AD110" i="69"/>
  <c r="M22" i="69"/>
  <c r="T100" i="69"/>
  <c r="G32" i="69"/>
  <c r="I122" i="69"/>
  <c r="R10" i="69"/>
  <c r="R96" i="69"/>
  <c r="I36" i="69"/>
  <c r="V125" i="69"/>
  <c r="E9" i="69"/>
  <c r="O117" i="69"/>
  <c r="AB17" i="69"/>
  <c r="X121" i="69"/>
  <c r="C13" i="69"/>
  <c r="Q113" i="69"/>
  <c r="Z21" i="69"/>
  <c r="L120" i="69"/>
  <c r="L132" i="69" s="1"/>
  <c r="AE12" i="69"/>
  <c r="H102" i="69"/>
  <c r="S30" i="69"/>
  <c r="J124" i="69"/>
  <c r="AG8" i="69"/>
  <c r="AG45" i="69" s="1"/>
  <c r="B23" i="69"/>
  <c r="B47" i="69" s="1"/>
  <c r="K36" i="69"/>
  <c r="O9" i="69"/>
  <c r="V17" i="69"/>
  <c r="B25" i="69"/>
  <c r="F12" i="69"/>
  <c r="F44" i="69" s="1"/>
  <c r="H38" i="69"/>
  <c r="U12" i="69"/>
  <c r="E23" i="69"/>
  <c r="O17" i="69"/>
  <c r="AE36" i="69"/>
  <c r="C27" i="69"/>
  <c r="F20" i="69"/>
  <c r="G14" i="69"/>
  <c r="U26" i="69"/>
  <c r="Y33" i="69"/>
  <c r="AA33" i="69"/>
  <c r="AA44" i="69" s="1"/>
  <c r="AD38" i="69"/>
  <c r="M107" i="69"/>
  <c r="AD27" i="69"/>
  <c r="AD47" i="69" s="1"/>
  <c r="U111" i="69"/>
  <c r="F23" i="69"/>
  <c r="Q110" i="69"/>
  <c r="Q131" i="69" s="1"/>
  <c r="Z22" i="69"/>
  <c r="X118" i="69"/>
  <c r="C14" i="69"/>
  <c r="Y96" i="69"/>
  <c r="B36" i="69"/>
  <c r="J113" i="69"/>
  <c r="AG21" i="69"/>
  <c r="Z118" i="69"/>
  <c r="Z130" i="69" s="1"/>
  <c r="Q14" i="69"/>
  <c r="O96" i="69"/>
  <c r="O133" i="69" s="1"/>
  <c r="AB36" i="69"/>
  <c r="L109" i="69"/>
  <c r="AE25" i="69"/>
  <c r="AC102" i="69"/>
  <c r="N30" i="69"/>
  <c r="M121" i="69"/>
  <c r="M132" i="69" s="1"/>
  <c r="AD13" i="69"/>
  <c r="D29" i="69"/>
  <c r="H13" i="69"/>
  <c r="J14" i="69"/>
  <c r="L31" i="69"/>
  <c r="Q16" i="69"/>
  <c r="V121" i="69"/>
  <c r="V133" i="69" s="1"/>
  <c r="E13" i="69"/>
  <c r="S112" i="69"/>
  <c r="H20" i="69"/>
  <c r="G122" i="69"/>
  <c r="T10" i="69"/>
  <c r="T46" i="69" s="1"/>
  <c r="M112" i="69"/>
  <c r="AD20" i="69"/>
  <c r="AD46" i="69" s="1"/>
  <c r="P121" i="69"/>
  <c r="AA13" i="69"/>
  <c r="U108" i="69"/>
  <c r="F24" i="69"/>
  <c r="R110" i="69"/>
  <c r="I22" i="69"/>
  <c r="G104" i="69"/>
  <c r="G133" i="69" s="1"/>
  <c r="T28" i="69"/>
  <c r="J106" i="69"/>
  <c r="AG26" i="69"/>
  <c r="F124" i="69"/>
  <c r="U8" i="69"/>
  <c r="Z125" i="69"/>
  <c r="Q9" i="69"/>
  <c r="Z101" i="69"/>
  <c r="Z131" i="69" s="1"/>
  <c r="Q33" i="69"/>
  <c r="O123" i="69"/>
  <c r="O132" i="69" s="1"/>
  <c r="AB11" i="69"/>
  <c r="E105" i="69"/>
  <c r="V29" i="69"/>
  <c r="Y99" i="69"/>
  <c r="B35" i="69"/>
  <c r="C33" i="69"/>
  <c r="D32" i="69"/>
  <c r="E31" i="69"/>
  <c r="H14" i="69"/>
  <c r="H44" i="69" s="1"/>
  <c r="J20" i="69"/>
  <c r="R26" i="69"/>
  <c r="AF27" i="69"/>
  <c r="C9" i="69"/>
  <c r="C44" i="69" s="1"/>
  <c r="I35" i="69"/>
  <c r="Y14" i="69"/>
  <c r="Z17" i="69"/>
  <c r="D24" i="69"/>
  <c r="H21" i="69"/>
  <c r="J31" i="69"/>
  <c r="J45" i="69" s="1"/>
  <c r="L19" i="69"/>
  <c r="M27" i="69"/>
  <c r="T9" i="69"/>
  <c r="Y16" i="69"/>
  <c r="Y45" i="69" s="1"/>
  <c r="AA14" i="69"/>
  <c r="AA45" i="69" s="1"/>
  <c r="D28" i="69"/>
  <c r="E14" i="69"/>
  <c r="E36" i="69"/>
  <c r="E45" i="69" s="1"/>
  <c r="G13" i="69"/>
  <c r="G44" i="69" s="1"/>
  <c r="G33" i="69"/>
  <c r="H23" i="69"/>
  <c r="J9" i="69"/>
  <c r="J35" i="69"/>
  <c r="K29" i="69"/>
  <c r="U9" i="69"/>
  <c r="V8" i="69"/>
  <c r="W8" i="69"/>
  <c r="Y22" i="69"/>
  <c r="AA16" i="69"/>
  <c r="AB20" i="69"/>
  <c r="J122" i="69"/>
  <c r="AG10" i="69"/>
  <c r="S114" i="69"/>
  <c r="H18" i="69"/>
  <c r="AG96" i="69"/>
  <c r="J36" i="69"/>
  <c r="H104" i="69"/>
  <c r="S28" i="69"/>
  <c r="L118" i="69"/>
  <c r="AE14" i="69"/>
  <c r="U110" i="69"/>
  <c r="F22" i="69"/>
  <c r="AE100" i="69"/>
  <c r="L32" i="69"/>
  <c r="Q111" i="69"/>
  <c r="Z23" i="69"/>
  <c r="X119" i="69"/>
  <c r="X133" i="69" s="1"/>
  <c r="C15" i="69"/>
  <c r="Z109" i="69"/>
  <c r="Q25" i="69"/>
  <c r="C101" i="69"/>
  <c r="X33" i="69"/>
  <c r="X47" i="69" s="1"/>
  <c r="O115" i="69"/>
  <c r="AB19" i="69"/>
  <c r="V123" i="69"/>
  <c r="E11" i="69"/>
  <c r="E44" i="69" s="1"/>
  <c r="AB105" i="69"/>
  <c r="O29" i="69"/>
  <c r="E97" i="69"/>
  <c r="E130" i="69" s="1"/>
  <c r="V37" i="69"/>
  <c r="F121" i="69"/>
  <c r="F131" i="69" s="1"/>
  <c r="U13" i="69"/>
  <c r="AE113" i="69"/>
  <c r="L21" i="69"/>
  <c r="U99" i="69"/>
  <c r="F35" i="69"/>
  <c r="F45" i="69" s="1"/>
  <c r="L107" i="69"/>
  <c r="AE27" i="69"/>
  <c r="T98" i="69"/>
  <c r="G34" i="69"/>
  <c r="G45" i="69" s="1"/>
  <c r="M106" i="69"/>
  <c r="AD26" i="69"/>
  <c r="G120" i="69"/>
  <c r="G131" i="69" s="1"/>
  <c r="T12" i="69"/>
  <c r="AD112" i="69"/>
  <c r="M20" i="69"/>
  <c r="Y107" i="69"/>
  <c r="B27" i="69"/>
  <c r="P99" i="69"/>
  <c r="AA35" i="69"/>
  <c r="B113" i="69"/>
  <c r="Y21" i="69"/>
  <c r="W103" i="69"/>
  <c r="D31" i="69"/>
  <c r="N95" i="69"/>
  <c r="AC39" i="69"/>
  <c r="D117" i="69"/>
  <c r="W17" i="69"/>
  <c r="AC125" i="69"/>
  <c r="N9" i="69"/>
  <c r="B105" i="69"/>
  <c r="Y29" i="69"/>
  <c r="AA97" i="69"/>
  <c r="P37" i="69"/>
  <c r="Y115" i="69"/>
  <c r="B19" i="69"/>
  <c r="P123" i="69"/>
  <c r="AA11" i="69"/>
  <c r="AC101" i="69"/>
  <c r="N33" i="69"/>
  <c r="N119" i="69"/>
  <c r="AC15" i="69"/>
  <c r="I100" i="69"/>
  <c r="R32" i="69"/>
  <c r="AF108" i="69"/>
  <c r="AF132" i="69" s="1"/>
  <c r="K24" i="69"/>
  <c r="R118" i="69"/>
  <c r="I14" i="69"/>
  <c r="G96" i="69"/>
  <c r="T36" i="69"/>
  <c r="AD104" i="69"/>
  <c r="M28" i="69"/>
  <c r="M45" i="69" s="1"/>
  <c r="T122" i="69"/>
  <c r="G10" i="69"/>
  <c r="M114" i="69"/>
  <c r="M131" i="69" s="1"/>
  <c r="AD18" i="69"/>
  <c r="Z117" i="69"/>
  <c r="Z133" i="69" s="1"/>
  <c r="Q17" i="69"/>
  <c r="C125" i="69"/>
  <c r="X9" i="69"/>
  <c r="Q103" i="69"/>
  <c r="Z31" i="69"/>
  <c r="Z47" i="69" s="1"/>
  <c r="X95" i="69"/>
  <c r="C39" i="69"/>
  <c r="AB113" i="69"/>
  <c r="O21" i="69"/>
  <c r="O44" i="69" s="1"/>
  <c r="E121" i="69"/>
  <c r="V13" i="69"/>
  <c r="O107" i="69"/>
  <c r="O130" i="69" s="1"/>
  <c r="AB27" i="69"/>
  <c r="H112" i="69"/>
  <c r="S20" i="69"/>
  <c r="J98" i="69"/>
  <c r="AG34" i="69"/>
  <c r="S106" i="69"/>
  <c r="H26" i="69"/>
  <c r="AE124" i="69"/>
  <c r="L8" i="69"/>
  <c r="F116" i="69"/>
  <c r="U16" i="69"/>
  <c r="L94" i="69"/>
  <c r="AE38" i="69"/>
  <c r="U102" i="69"/>
  <c r="F30" i="69"/>
  <c r="W125" i="69"/>
  <c r="D9" i="69"/>
  <c r="N117" i="69"/>
  <c r="AC17" i="69"/>
  <c r="D95" i="69"/>
  <c r="W39" i="69"/>
  <c r="AC103" i="69"/>
  <c r="N31" i="69"/>
  <c r="Y121" i="69"/>
  <c r="B13" i="69"/>
  <c r="P113" i="69"/>
  <c r="AA21" i="69"/>
  <c r="B99" i="69"/>
  <c r="Y35" i="69"/>
  <c r="AA107" i="69"/>
  <c r="P27" i="69"/>
  <c r="T112" i="69"/>
  <c r="T130" i="69" s="1"/>
  <c r="G20" i="69"/>
  <c r="G106" i="69"/>
  <c r="T26" i="69"/>
  <c r="T44" i="69" s="1"/>
  <c r="R116" i="69"/>
  <c r="I16" i="69"/>
  <c r="I47" i="69" s="1"/>
  <c r="K124" i="69"/>
  <c r="AF8" i="69"/>
  <c r="I102" i="69"/>
  <c r="I133" i="69" s="1"/>
  <c r="R30" i="69"/>
  <c r="AF94" i="69"/>
  <c r="K38" i="69"/>
  <c r="O97" i="69"/>
  <c r="AB37" i="69"/>
  <c r="V105" i="69"/>
  <c r="V131" i="69" s="1"/>
  <c r="E29" i="69"/>
  <c r="AB123" i="69"/>
  <c r="O11" i="69"/>
  <c r="E115" i="69"/>
  <c r="V19" i="69"/>
  <c r="V45" i="69" s="1"/>
  <c r="Q101" i="69"/>
  <c r="Z33" i="69"/>
  <c r="X109" i="69"/>
  <c r="C25" i="69"/>
  <c r="Z119" i="69"/>
  <c r="Q15" i="69"/>
  <c r="L108" i="69"/>
  <c r="AE24" i="69"/>
  <c r="AE110" i="69"/>
  <c r="L22" i="69"/>
  <c r="J104" i="69"/>
  <c r="AG28" i="69"/>
  <c r="S96" i="69"/>
  <c r="H36" i="69"/>
  <c r="AG114" i="69"/>
  <c r="J18" i="69"/>
  <c r="H122" i="69"/>
  <c r="S10" i="69"/>
  <c r="AE102" i="69"/>
  <c r="L30" i="69"/>
  <c r="F94" i="69"/>
  <c r="U38" i="69"/>
  <c r="L116" i="69"/>
  <c r="AE16" i="69"/>
  <c r="U124" i="69"/>
  <c r="F8" i="69"/>
  <c r="AG106" i="69"/>
  <c r="J26" i="69"/>
  <c r="H98" i="69"/>
  <c r="S34" i="69"/>
  <c r="J112" i="69"/>
  <c r="AG20" i="69"/>
  <c r="AB99" i="69"/>
  <c r="AB131" i="69" s="1"/>
  <c r="O35" i="69"/>
  <c r="E107" i="69"/>
  <c r="V27" i="69"/>
  <c r="O121" i="69"/>
  <c r="AB13" i="69"/>
  <c r="AB45" i="69" s="1"/>
  <c r="V113" i="69"/>
  <c r="E21" i="69"/>
  <c r="Z95" i="69"/>
  <c r="Q39" i="69"/>
  <c r="Q46" i="69" s="1"/>
  <c r="C103" i="69"/>
  <c r="X31" i="69"/>
  <c r="X117" i="69"/>
  <c r="C17" i="69"/>
  <c r="G114" i="69"/>
  <c r="T18" i="69"/>
  <c r="AD122" i="69"/>
  <c r="AD130" i="69" s="1"/>
  <c r="M10" i="69"/>
  <c r="T104" i="69"/>
  <c r="G28" i="69"/>
  <c r="M96" i="69"/>
  <c r="AD36" i="69"/>
  <c r="AD44" i="69" s="1"/>
  <c r="I110" i="69"/>
  <c r="R22" i="69"/>
  <c r="R108" i="69"/>
  <c r="I24" i="69"/>
  <c r="K100" i="69"/>
  <c r="K133" i="69" s="1"/>
  <c r="AF32" i="69"/>
  <c r="D119" i="69"/>
  <c r="W15" i="69"/>
  <c r="AC111" i="69"/>
  <c r="N23" i="69"/>
  <c r="W101" i="69"/>
  <c r="D33" i="69"/>
  <c r="N109" i="69"/>
  <c r="AC25" i="69"/>
  <c r="B123" i="69"/>
  <c r="Y11" i="69"/>
  <c r="AA115" i="69"/>
  <c r="P19" i="69"/>
  <c r="Y97" i="69"/>
  <c r="B37" i="69"/>
  <c r="P105" i="69"/>
  <c r="AA29" i="69"/>
  <c r="P13" i="69"/>
  <c r="P103" i="69"/>
  <c r="AA31" i="69"/>
  <c r="Y95" i="69"/>
  <c r="B39" i="69"/>
  <c r="B45" i="69" s="1"/>
  <c r="AA117" i="69"/>
  <c r="P17" i="69"/>
  <c r="N107" i="69"/>
  <c r="AC27" i="69"/>
  <c r="F111" i="69"/>
  <c r="U23" i="69"/>
  <c r="AE119" i="69"/>
  <c r="L15" i="69"/>
  <c r="X100" i="69"/>
  <c r="X132" i="69" s="1"/>
  <c r="C32" i="69"/>
  <c r="Q108" i="69"/>
  <c r="Z24" i="69"/>
  <c r="R106" i="69"/>
  <c r="I26" i="69"/>
  <c r="AF120" i="69"/>
  <c r="K12" i="69"/>
  <c r="I112" i="69"/>
  <c r="R20" i="69"/>
  <c r="T102" i="69"/>
  <c r="G30" i="69"/>
  <c r="AD124" i="69"/>
  <c r="M8" i="69"/>
  <c r="Y9" i="69"/>
  <c r="Z9" i="69"/>
  <c r="U24" i="69"/>
  <c r="AD12" i="69"/>
  <c r="J12" i="69"/>
  <c r="D23" i="69"/>
  <c r="F32" i="69"/>
  <c r="H12" i="69"/>
  <c r="X23" i="69"/>
  <c r="AF22" i="69"/>
  <c r="AF46" i="69" s="1"/>
  <c r="W25" i="69"/>
  <c r="U14" i="69"/>
  <c r="P109" i="69"/>
  <c r="AA25" i="69"/>
  <c r="X115" i="69"/>
  <c r="C19" i="69"/>
  <c r="Q123" i="69"/>
  <c r="Z11" i="69"/>
  <c r="C105" i="69"/>
  <c r="X29" i="69"/>
  <c r="Z97" i="69"/>
  <c r="Q37" i="69"/>
  <c r="AG102" i="69"/>
  <c r="J30" i="69"/>
  <c r="H94" i="69"/>
  <c r="S38" i="69"/>
  <c r="J116" i="69"/>
  <c r="AG16" i="69"/>
  <c r="S124" i="69"/>
  <c r="S133" i="69" s="1"/>
  <c r="H8" i="69"/>
  <c r="AB95" i="69"/>
  <c r="O39" i="69"/>
  <c r="E103" i="69"/>
  <c r="V31" i="69"/>
  <c r="O125" i="69"/>
  <c r="AB9" i="69"/>
  <c r="V117" i="69"/>
  <c r="E17" i="69"/>
  <c r="Z99" i="69"/>
  <c r="Q35" i="69"/>
  <c r="C107" i="69"/>
  <c r="X27" i="69"/>
  <c r="Q121" i="69"/>
  <c r="Z13" i="69"/>
  <c r="X113" i="69"/>
  <c r="C21" i="69"/>
  <c r="O101" i="69"/>
  <c r="AB33" i="69"/>
  <c r="V109" i="69"/>
  <c r="E25" i="69"/>
  <c r="AB119" i="69"/>
  <c r="O15" i="69"/>
  <c r="E111" i="69"/>
  <c r="V23" i="69"/>
  <c r="Q97" i="69"/>
  <c r="Z37" i="69"/>
  <c r="X105" i="69"/>
  <c r="C29" i="69"/>
  <c r="Z123" i="69"/>
  <c r="Q11" i="69"/>
  <c r="C115" i="69"/>
  <c r="X19" i="69"/>
  <c r="L104" i="69"/>
  <c r="L130" i="69" s="1"/>
  <c r="AE28" i="69"/>
  <c r="U96" i="69"/>
  <c r="F36" i="69"/>
  <c r="AE114" i="69"/>
  <c r="L18" i="69"/>
  <c r="L44" i="69" s="1"/>
  <c r="F122" i="69"/>
  <c r="U10" i="69"/>
  <c r="J108" i="69"/>
  <c r="AG24" i="69"/>
  <c r="AG47" i="69" s="1"/>
  <c r="S100" i="69"/>
  <c r="H32" i="69"/>
  <c r="AG110" i="69"/>
  <c r="AG133" i="69" s="1"/>
  <c r="J22" i="69"/>
  <c r="H118" i="69"/>
  <c r="S14" i="69"/>
  <c r="N113" i="69"/>
  <c r="N131" i="69" s="1"/>
  <c r="AC21" i="69"/>
  <c r="D99" i="69"/>
  <c r="W35" i="69"/>
  <c r="AC107" i="69"/>
  <c r="N27" i="69"/>
  <c r="N45" i="69" s="1"/>
  <c r="Y125" i="69"/>
  <c r="B9" i="69"/>
  <c r="P117" i="69"/>
  <c r="AA17" i="69"/>
  <c r="B95" i="69"/>
  <c r="Y39" i="69"/>
  <c r="AA103" i="69"/>
  <c r="AA132" i="69" s="1"/>
  <c r="P31" i="69"/>
  <c r="T116" i="69"/>
  <c r="G16" i="69"/>
  <c r="M124" i="69"/>
  <c r="AD8" i="69"/>
  <c r="G102" i="69"/>
  <c r="T30" i="69"/>
  <c r="AD94" i="69"/>
  <c r="M38" i="69"/>
  <c r="R112" i="69"/>
  <c r="I20" i="69"/>
  <c r="K120" i="69"/>
  <c r="AF12" i="69"/>
  <c r="AF98" i="69"/>
  <c r="K34" i="69"/>
  <c r="Z113" i="69"/>
  <c r="Q21" i="69"/>
  <c r="C121" i="69"/>
  <c r="X13" i="69"/>
  <c r="Q107" i="69"/>
  <c r="Z27" i="69"/>
  <c r="X99" i="69"/>
  <c r="C35" i="69"/>
  <c r="O103" i="69"/>
  <c r="AB31" i="69"/>
  <c r="V95" i="69"/>
  <c r="E39" i="69"/>
  <c r="AG124" i="69"/>
  <c r="J8" i="69"/>
  <c r="H116" i="69"/>
  <c r="H132" i="69" s="1"/>
  <c r="S16" i="69"/>
  <c r="J94" i="69"/>
  <c r="AG38" i="69"/>
  <c r="AE120" i="69"/>
  <c r="L12" i="69"/>
  <c r="F112" i="69"/>
  <c r="U20" i="69"/>
  <c r="U45" i="69" s="1"/>
  <c r="L98" i="69"/>
  <c r="AE34" i="69"/>
  <c r="U106" i="69"/>
  <c r="U131" i="69" s="1"/>
  <c r="F26" i="69"/>
  <c r="B109" i="69"/>
  <c r="B133" i="69" s="1"/>
  <c r="Y25" i="69"/>
  <c r="AA101" i="69"/>
  <c r="P33" i="69"/>
  <c r="P119" i="69"/>
  <c r="AA15" i="69"/>
  <c r="D105" i="69"/>
  <c r="W29" i="69"/>
  <c r="W44" i="69" s="1"/>
  <c r="AC97" i="69"/>
  <c r="N37" i="69"/>
  <c r="W115" i="69"/>
  <c r="W130" i="69" s="1"/>
  <c r="D19" i="69"/>
  <c r="N123" i="69"/>
  <c r="AC11" i="69"/>
  <c r="I96" i="69"/>
  <c r="R36" i="69"/>
  <c r="AF104" i="69"/>
  <c r="K28" i="69"/>
  <c r="R122" i="69"/>
  <c r="I10" i="69"/>
  <c r="K114" i="69"/>
  <c r="AF18" i="69"/>
  <c r="G100" i="69"/>
  <c r="T32" i="69"/>
  <c r="AD108" i="69"/>
  <c r="M24" i="69"/>
  <c r="M110" i="69"/>
  <c r="AD22" i="69"/>
  <c r="R98" i="69"/>
  <c r="I34" i="69"/>
  <c r="K106" i="69"/>
  <c r="AF26" i="69"/>
  <c r="I120" i="69"/>
  <c r="R12" i="69"/>
  <c r="AF112" i="69"/>
  <c r="K20" i="69"/>
  <c r="T94" i="69"/>
  <c r="G38" i="69"/>
  <c r="M102" i="69"/>
  <c r="AD30" i="69"/>
  <c r="G124" i="69"/>
  <c r="T8" i="69"/>
  <c r="AD116" i="69"/>
  <c r="M16" i="69"/>
  <c r="Y103" i="69"/>
  <c r="B31" i="69"/>
  <c r="P95" i="69"/>
  <c r="P133" i="69" s="1"/>
  <c r="AA39" i="69"/>
  <c r="B117" i="69"/>
  <c r="Y17" i="69"/>
  <c r="AA125" i="69"/>
  <c r="P9" i="69"/>
  <c r="P47" i="69" s="1"/>
  <c r="W107" i="69"/>
  <c r="D27" i="69"/>
  <c r="N99" i="69"/>
  <c r="AC35" i="69"/>
  <c r="AC44" i="69" s="1"/>
  <c r="D113" i="69"/>
  <c r="W21" i="69"/>
  <c r="AC121" i="69"/>
  <c r="AC130" i="69" s="1"/>
  <c r="N13" i="69"/>
  <c r="J118" i="69"/>
  <c r="J132" i="69" s="1"/>
  <c r="AG14" i="69"/>
  <c r="S110" i="69"/>
  <c r="H22" i="69"/>
  <c r="AG100" i="69"/>
  <c r="J32" i="69"/>
  <c r="J46" i="69" s="1"/>
  <c r="H108" i="69"/>
  <c r="S24" i="69"/>
  <c r="L122" i="69"/>
  <c r="AE10" i="69"/>
  <c r="AE45" i="69" s="1"/>
  <c r="U114" i="69"/>
  <c r="F18" i="69"/>
  <c r="F104" i="69"/>
  <c r="U28" i="69"/>
  <c r="Q115" i="69"/>
  <c r="Z19" i="69"/>
  <c r="X123" i="69"/>
  <c r="C11" i="69"/>
  <c r="Z105" i="69"/>
  <c r="Q29" i="69"/>
  <c r="C97" i="69"/>
  <c r="X37" i="69"/>
  <c r="O111" i="69"/>
  <c r="AB23" i="69"/>
  <c r="V119" i="69"/>
  <c r="E15" i="69"/>
  <c r="AB109" i="69"/>
  <c r="O25" i="69"/>
  <c r="E101" i="69"/>
  <c r="V33" i="69"/>
  <c r="D13" i="69"/>
  <c r="E35" i="69"/>
  <c r="K14" i="69"/>
  <c r="K47" i="69" s="1"/>
  <c r="L36" i="69"/>
  <c r="M34" i="69"/>
  <c r="S105" i="69"/>
  <c r="H29" i="69"/>
  <c r="J97" i="69"/>
  <c r="AG37" i="69"/>
  <c r="H115" i="69"/>
  <c r="S19" i="69"/>
  <c r="U109" i="69"/>
  <c r="F25" i="69"/>
  <c r="L101" i="69"/>
  <c r="AE33" i="69"/>
  <c r="W99" i="69"/>
  <c r="W132" i="69" s="1"/>
  <c r="D35" i="69"/>
  <c r="AC113" i="69"/>
  <c r="N21" i="69"/>
  <c r="K98" i="69"/>
  <c r="AF34" i="69"/>
  <c r="Z110" i="69"/>
  <c r="Q22" i="69"/>
  <c r="E122" i="69"/>
  <c r="E131" i="69" s="1"/>
  <c r="V10" i="69"/>
  <c r="Q96" i="69"/>
  <c r="Z36" i="69"/>
  <c r="Z122" i="69"/>
  <c r="Q10" i="69"/>
  <c r="C114" i="69"/>
  <c r="X18" i="69"/>
  <c r="O100" i="69"/>
  <c r="AB32" i="69"/>
  <c r="AB118" i="69"/>
  <c r="O14" i="69"/>
  <c r="E110" i="69"/>
  <c r="V22" i="69"/>
  <c r="J109" i="69"/>
  <c r="AG25" i="69"/>
  <c r="H119" i="69"/>
  <c r="H131" i="69" s="1"/>
  <c r="S15" i="69"/>
  <c r="L105" i="69"/>
  <c r="AE29" i="69"/>
  <c r="F123" i="69"/>
  <c r="U11" i="69"/>
  <c r="U46" i="69" s="1"/>
  <c r="H95" i="69"/>
  <c r="S39" i="69"/>
  <c r="J117" i="69"/>
  <c r="J131" i="69" s="1"/>
  <c r="AG17" i="69"/>
  <c r="AE107" i="69"/>
  <c r="AE132" i="69" s="1"/>
  <c r="L27" i="69"/>
  <c r="F99" i="69"/>
  <c r="U35" i="69"/>
  <c r="L113" i="69"/>
  <c r="AE21" i="69"/>
  <c r="AE46" i="69" s="1"/>
  <c r="Z98" i="69"/>
  <c r="Q34" i="69"/>
  <c r="C106" i="69"/>
  <c r="X26" i="69"/>
  <c r="X112" i="69"/>
  <c r="C20" i="69"/>
  <c r="AB94" i="69"/>
  <c r="O38" i="69"/>
  <c r="E102" i="69"/>
  <c r="V30" i="69"/>
  <c r="AF123" i="69"/>
  <c r="K11" i="69"/>
  <c r="G111" i="69"/>
  <c r="T23" i="69"/>
  <c r="AD119" i="69"/>
  <c r="M15" i="69"/>
  <c r="M101" i="69"/>
  <c r="AD33" i="69"/>
  <c r="AA110" i="69"/>
  <c r="P22" i="69"/>
  <c r="P44" i="69" s="1"/>
  <c r="Y100" i="69"/>
  <c r="B32" i="69"/>
  <c r="H33" i="69"/>
  <c r="H45" i="69" s="1"/>
  <c r="AA24" i="69"/>
  <c r="G109" i="69"/>
  <c r="T25" i="69"/>
  <c r="M119" i="69"/>
  <c r="AD15" i="69"/>
  <c r="I105" i="69"/>
  <c r="R29" i="69"/>
  <c r="N114" i="69"/>
  <c r="AC18" i="69"/>
  <c r="W122" i="69"/>
  <c r="D10" i="69"/>
  <c r="D44" i="69" s="1"/>
  <c r="AA108" i="69"/>
  <c r="P24" i="69"/>
  <c r="P110" i="69"/>
  <c r="AA22" i="69"/>
  <c r="AC100" i="69"/>
  <c r="N32" i="69"/>
  <c r="B14" i="69"/>
  <c r="F37" i="69"/>
  <c r="W36" i="69"/>
  <c r="Z12" i="69"/>
  <c r="F13" i="69"/>
  <c r="AF37" i="69"/>
  <c r="E99" i="69"/>
  <c r="V35" i="69"/>
  <c r="V47" i="69" s="1"/>
  <c r="AB107" i="69"/>
  <c r="O27" i="69"/>
  <c r="C95" i="69"/>
  <c r="C130" i="69" s="1"/>
  <c r="X39" i="69"/>
  <c r="D98" i="69"/>
  <c r="W34" i="69"/>
  <c r="W47" i="69" s="1"/>
  <c r="AC106" i="69"/>
  <c r="N26" i="69"/>
  <c r="R113" i="69"/>
  <c r="I21" i="69"/>
  <c r="K121" i="69"/>
  <c r="AF13" i="69"/>
  <c r="AE94" i="69"/>
  <c r="L38" i="69"/>
  <c r="U116" i="69"/>
  <c r="F16" i="69"/>
  <c r="AG98" i="69"/>
  <c r="J34" i="69"/>
  <c r="K117" i="69"/>
  <c r="AF17" i="69"/>
  <c r="AF103" i="69"/>
  <c r="K31" i="69"/>
  <c r="I95" i="69"/>
  <c r="R39" i="69"/>
  <c r="R47" i="69" s="1"/>
  <c r="B104" i="69"/>
  <c r="Y28" i="69"/>
  <c r="AA96" i="69"/>
  <c r="P36" i="69"/>
  <c r="P122" i="69"/>
  <c r="AA10" i="69"/>
  <c r="G97" i="69"/>
  <c r="T37" i="69"/>
  <c r="AD105" i="69"/>
  <c r="M29" i="69"/>
  <c r="M115" i="69"/>
  <c r="AD19" i="69"/>
  <c r="I101" i="69"/>
  <c r="I130" i="69" s="1"/>
  <c r="R33" i="69"/>
  <c r="AF109" i="69"/>
  <c r="K25" i="69"/>
  <c r="R119" i="69"/>
  <c r="I15" i="69"/>
  <c r="I44" i="69" s="1"/>
  <c r="K111" i="69"/>
  <c r="AF23" i="69"/>
  <c r="G121" i="69"/>
  <c r="T13" i="69"/>
  <c r="R95" i="69"/>
  <c r="I39" i="69"/>
  <c r="K103" i="69"/>
  <c r="K130" i="69" s="1"/>
  <c r="AF31" i="69"/>
  <c r="I125" i="69"/>
  <c r="R9" i="69"/>
  <c r="AF117" i="69"/>
  <c r="K17" i="69"/>
  <c r="W102" i="69"/>
  <c r="D30" i="69"/>
  <c r="N94" i="69"/>
  <c r="AC38" i="69"/>
  <c r="D116" i="69"/>
  <c r="W16" i="69"/>
  <c r="AC124" i="69"/>
  <c r="N8" i="69"/>
  <c r="P98" i="69"/>
  <c r="AA34" i="69"/>
  <c r="B112" i="69"/>
  <c r="Y20" i="69"/>
  <c r="L119" i="69"/>
  <c r="AE15" i="69"/>
  <c r="AE101" i="69"/>
  <c r="L33" i="69"/>
  <c r="J123" i="69"/>
  <c r="AG11" i="69"/>
  <c r="S115" i="69"/>
  <c r="H19" i="69"/>
  <c r="H105" i="69"/>
  <c r="S29" i="69"/>
  <c r="O114" i="69"/>
  <c r="AB18" i="69"/>
  <c r="AB46" i="69" s="1"/>
  <c r="V122" i="69"/>
  <c r="E10" i="69"/>
  <c r="AB104" i="69"/>
  <c r="AB132" i="69" s="1"/>
  <c r="O28" i="69"/>
  <c r="E96" i="69"/>
  <c r="V36" i="69"/>
  <c r="Z108" i="69"/>
  <c r="Q24" i="69"/>
  <c r="Q45" i="69" s="1"/>
  <c r="C100" i="69"/>
  <c r="X32" i="69"/>
  <c r="I111" i="69"/>
  <c r="R23" i="69"/>
  <c r="R45" i="69" s="1"/>
  <c r="R109" i="69"/>
  <c r="R131" i="69" s="1"/>
  <c r="I25" i="69"/>
  <c r="K101" i="69"/>
  <c r="AF33" i="69"/>
  <c r="G115" i="69"/>
  <c r="G132" i="69" s="1"/>
  <c r="T19" i="69"/>
  <c r="AD123" i="69"/>
  <c r="M11" i="69"/>
  <c r="T105" i="69"/>
  <c r="G29" i="69"/>
  <c r="G46" i="69" s="1"/>
  <c r="M97" i="69"/>
  <c r="AD37" i="69"/>
  <c r="B122" i="69"/>
  <c r="Y10" i="69"/>
  <c r="P104" i="69"/>
  <c r="AA28" i="69"/>
  <c r="D118" i="69"/>
  <c r="W14" i="69"/>
  <c r="AC110" i="69"/>
  <c r="N22" i="69"/>
  <c r="AG107" i="69"/>
  <c r="J27" i="69"/>
  <c r="H99" i="69"/>
  <c r="S35" i="69"/>
  <c r="F95" i="69"/>
  <c r="U39" i="69"/>
  <c r="L117" i="69"/>
  <c r="AE17" i="69"/>
  <c r="U125" i="69"/>
  <c r="F9" i="69"/>
  <c r="Z94" i="69"/>
  <c r="Q38" i="69"/>
  <c r="Q124" i="69"/>
  <c r="Z8" i="69"/>
  <c r="O120" i="69"/>
  <c r="AB12" i="69"/>
  <c r="V112" i="69"/>
  <c r="E20" i="69"/>
  <c r="E47" i="69" s="1"/>
  <c r="Q100" i="69"/>
  <c r="Z32" i="69"/>
  <c r="Z44" i="69" s="1"/>
  <c r="C110" i="69"/>
  <c r="X22" i="69"/>
  <c r="V104" i="69"/>
  <c r="E28" i="69"/>
  <c r="AB122" i="69"/>
  <c r="O10" i="69"/>
  <c r="O47" i="69" s="1"/>
  <c r="E114" i="69"/>
  <c r="V18" i="69"/>
  <c r="J105" i="69"/>
  <c r="AG29" i="69"/>
  <c r="S97" i="69"/>
  <c r="H37" i="69"/>
  <c r="AG115" i="69"/>
  <c r="J19" i="69"/>
  <c r="H123" i="69"/>
  <c r="S11" i="69"/>
  <c r="AE111" i="69"/>
  <c r="L23" i="69"/>
  <c r="F119" i="69"/>
  <c r="U15" i="69"/>
  <c r="Y120" i="69"/>
  <c r="B12" i="69"/>
  <c r="P112" i="69"/>
  <c r="AA20" i="69"/>
  <c r="B98" i="69"/>
  <c r="Y34" i="69"/>
  <c r="AA106" i="69"/>
  <c r="P26" i="69"/>
  <c r="W124" i="69"/>
  <c r="D8" i="69"/>
  <c r="N116" i="69"/>
  <c r="AC16" i="69"/>
  <c r="D94" i="69"/>
  <c r="W38" i="69"/>
  <c r="R117" i="69"/>
  <c r="I17" i="69"/>
  <c r="K125" i="69"/>
  <c r="AF9" i="69"/>
  <c r="AF45" i="69" s="1"/>
  <c r="I103" i="69"/>
  <c r="R31" i="69"/>
  <c r="T113" i="69"/>
  <c r="G21" i="69"/>
  <c r="G107" i="69"/>
  <c r="T27" i="69"/>
  <c r="B33" i="69"/>
  <c r="C24" i="69"/>
  <c r="C38" i="69"/>
  <c r="C45" i="69" s="1"/>
  <c r="F14" i="69"/>
  <c r="G23" i="69"/>
  <c r="H9" i="69"/>
  <c r="I8" i="69"/>
  <c r="O34" i="69"/>
  <c r="P29" i="69"/>
  <c r="S26" i="69"/>
  <c r="V26" i="69"/>
  <c r="W13" i="69"/>
  <c r="W46" i="69" s="1"/>
  <c r="AA27" i="69"/>
  <c r="AC9" i="69"/>
  <c r="AD28" i="69"/>
  <c r="AE22" i="69"/>
  <c r="AF11" i="69"/>
  <c r="AF38" i="69"/>
  <c r="AF44" i="69" s="1"/>
  <c r="M100" i="69"/>
  <c r="AD32" i="69"/>
  <c r="I114" i="69"/>
  <c r="R18" i="69"/>
  <c r="C124" i="69"/>
  <c r="C131" i="69" s="1"/>
  <c r="X8" i="69"/>
  <c r="AE125" i="69"/>
  <c r="L9" i="69"/>
  <c r="N105" i="69"/>
  <c r="AC29" i="69"/>
  <c r="B119" i="69"/>
  <c r="Y15" i="69"/>
  <c r="Y46" i="69" s="1"/>
  <c r="AA111" i="69"/>
  <c r="P23" i="69"/>
  <c r="J120" i="69"/>
  <c r="AG12" i="69"/>
  <c r="AC119" i="69"/>
  <c r="N15" i="69"/>
  <c r="D111" i="69"/>
  <c r="W23" i="69"/>
  <c r="N101" i="69"/>
  <c r="AC33" i="69"/>
  <c r="W109" i="69"/>
  <c r="D25" i="69"/>
  <c r="B115" i="69"/>
  <c r="Y19" i="69"/>
  <c r="P97" i="69"/>
  <c r="AA37" i="69"/>
  <c r="Y105" i="69"/>
  <c r="B29" i="69"/>
  <c r="AD114" i="69"/>
  <c r="M18" i="69"/>
  <c r="AF110" i="69"/>
  <c r="K22" i="69"/>
  <c r="I118" i="69"/>
  <c r="I131" i="69" s="1"/>
  <c r="R14" i="69"/>
  <c r="K108" i="69"/>
  <c r="AF24" i="69"/>
  <c r="T120" i="69"/>
  <c r="G12" i="69"/>
  <c r="AD106" i="69"/>
  <c r="AD132" i="69" s="1"/>
  <c r="M26" i="69"/>
  <c r="G98" i="69"/>
  <c r="T34" i="69"/>
  <c r="K116" i="69"/>
  <c r="K131" i="69" s="1"/>
  <c r="AF16" i="69"/>
  <c r="AC95" i="69"/>
  <c r="N39" i="69"/>
  <c r="D103" i="69"/>
  <c r="W31" i="69"/>
  <c r="Y113" i="69"/>
  <c r="B21" i="69"/>
  <c r="L100" i="69"/>
  <c r="AE32" i="69"/>
  <c r="F110" i="69"/>
  <c r="U22" i="69"/>
  <c r="AE118" i="69"/>
  <c r="L14" i="69"/>
  <c r="S104" i="69"/>
  <c r="H28" i="69"/>
  <c r="J96" i="69"/>
  <c r="AG36" i="69"/>
  <c r="H114" i="69"/>
  <c r="S18" i="69"/>
  <c r="AG122" i="69"/>
  <c r="J10" i="69"/>
  <c r="E123" i="69"/>
  <c r="V11" i="69"/>
  <c r="AB115" i="69"/>
  <c r="AB133" i="69" s="1"/>
  <c r="O19" i="69"/>
  <c r="Q109" i="69"/>
  <c r="Q130" i="69" s="1"/>
  <c r="Z25" i="69"/>
  <c r="C119" i="69"/>
  <c r="X15" i="69"/>
  <c r="Z111" i="69"/>
  <c r="Q23" i="69"/>
  <c r="Q44" i="69" s="1"/>
  <c r="AF100" i="69"/>
  <c r="K32" i="69"/>
  <c r="I108" i="69"/>
  <c r="R24" i="69"/>
  <c r="K118" i="69"/>
  <c r="AF14" i="69"/>
  <c r="AD96" i="69"/>
  <c r="M36" i="69"/>
  <c r="M122" i="69"/>
  <c r="AD10" i="69"/>
  <c r="T114" i="69"/>
  <c r="G18" i="69"/>
  <c r="G47" i="69" s="1"/>
  <c r="B97" i="69"/>
  <c r="Y37" i="69"/>
  <c r="P115" i="69"/>
  <c r="AA19" i="69"/>
  <c r="Y123" i="69"/>
  <c r="B11" i="69"/>
  <c r="AC109" i="69"/>
  <c r="N25" i="69"/>
  <c r="D101" i="69"/>
  <c r="W33" i="69"/>
  <c r="N111" i="69"/>
  <c r="AC23" i="69"/>
  <c r="S98" i="69"/>
  <c r="H34" i="69"/>
  <c r="AE116" i="69"/>
  <c r="L16" i="69"/>
  <c r="U94" i="69"/>
  <c r="F38" i="69"/>
  <c r="C117" i="69"/>
  <c r="X17" i="69"/>
  <c r="X45" i="69" s="1"/>
  <c r="X103" i="69"/>
  <c r="X131" i="69" s="1"/>
  <c r="C31" i="69"/>
  <c r="Q95" i="69"/>
  <c r="Z39" i="69"/>
  <c r="E113" i="69"/>
  <c r="E132" i="69" s="1"/>
  <c r="V21" i="69"/>
  <c r="O99" i="69"/>
  <c r="AB35" i="69"/>
  <c r="Q119" i="69"/>
  <c r="Z15" i="69"/>
  <c r="Z45" i="69" s="1"/>
  <c r="C109" i="69"/>
  <c r="X25" i="69"/>
  <c r="V115" i="69"/>
  <c r="E19" i="69"/>
  <c r="AB97" i="69"/>
  <c r="O37" i="69"/>
  <c r="O46" i="69" s="1"/>
  <c r="S122" i="69"/>
  <c r="H10" i="69"/>
  <c r="J114" i="69"/>
  <c r="AG18" i="69"/>
  <c r="H96" i="69"/>
  <c r="S36" i="69"/>
  <c r="AG104" i="69"/>
  <c r="J28" i="69"/>
  <c r="F100" i="69"/>
  <c r="U32" i="69"/>
  <c r="AE108" i="69"/>
  <c r="L24" i="69"/>
  <c r="AA113" i="69"/>
  <c r="P21" i="69"/>
  <c r="B121" i="69"/>
  <c r="Y13" i="69"/>
  <c r="N103" i="69"/>
  <c r="AC31" i="69"/>
  <c r="W95" i="69"/>
  <c r="D39" i="69"/>
  <c r="R102" i="69"/>
  <c r="I30" i="69"/>
  <c r="AF124" i="69"/>
  <c r="AF130" i="69" s="1"/>
  <c r="K8" i="69"/>
  <c r="I116" i="69"/>
  <c r="R16" i="69"/>
  <c r="M98" i="69"/>
  <c r="M133" i="69" s="1"/>
  <c r="AD34" i="69"/>
  <c r="T106" i="69"/>
  <c r="G26" i="69"/>
  <c r="AD120" i="69"/>
  <c r="M12" i="69"/>
  <c r="M47" i="69" s="1"/>
  <c r="G112" i="69"/>
  <c r="T20" i="69"/>
  <c r="B18" i="69"/>
  <c r="D22" i="69"/>
  <c r="E16" i="69"/>
  <c r="G11" i="69"/>
  <c r="G24" i="69"/>
  <c r="I9" i="69"/>
  <c r="J23" i="69"/>
  <c r="N19" i="69"/>
  <c r="O13" i="69"/>
  <c r="P11" i="69"/>
  <c r="R38" i="69"/>
  <c r="Y32" i="69"/>
  <c r="Y47" i="69" s="1"/>
  <c r="D122" i="69"/>
  <c r="W10" i="69"/>
  <c r="N104" i="69"/>
  <c r="AC28" i="69"/>
  <c r="AC47" i="69" s="1"/>
  <c r="L123" i="69"/>
  <c r="AE11" i="69"/>
  <c r="AE97" i="69"/>
  <c r="L37" i="69"/>
  <c r="F105" i="69"/>
  <c r="F133" i="69" s="1"/>
  <c r="U29" i="69"/>
  <c r="AG101" i="69"/>
  <c r="J33" i="69"/>
  <c r="Q114" i="69"/>
  <c r="Z18" i="69"/>
  <c r="Z104" i="69"/>
  <c r="Q28" i="69"/>
  <c r="C96" i="69"/>
  <c r="X36" i="69"/>
  <c r="T95" i="69"/>
  <c r="G39" i="69"/>
  <c r="M103" i="69"/>
  <c r="AD31" i="69"/>
  <c r="AD117" i="69"/>
  <c r="M17" i="69"/>
  <c r="W106" i="69"/>
  <c r="D26" i="69"/>
  <c r="D46" i="69" s="1"/>
  <c r="D112" i="69"/>
  <c r="D132" i="69" s="1"/>
  <c r="W20" i="69"/>
  <c r="P94" i="69"/>
  <c r="AA38" i="69"/>
  <c r="AA124" i="69"/>
  <c r="P8" i="69"/>
  <c r="D104" i="69"/>
  <c r="W28" i="69"/>
  <c r="AC96" i="69"/>
  <c r="N36" i="69"/>
  <c r="N46" i="69" s="1"/>
  <c r="W114" i="69"/>
  <c r="D18" i="69"/>
  <c r="N122" i="69"/>
  <c r="N132" i="69" s="1"/>
  <c r="AC10" i="69"/>
  <c r="B108" i="69"/>
  <c r="Y24" i="69"/>
  <c r="AA100" i="69"/>
  <c r="AA131" i="69" s="1"/>
  <c r="P32" i="69"/>
  <c r="G101" i="69"/>
  <c r="T33" i="69"/>
  <c r="M111" i="69"/>
  <c r="AD23" i="69"/>
  <c r="K115" i="69"/>
  <c r="AF19" i="69"/>
  <c r="AB116" i="69"/>
  <c r="O16" i="69"/>
  <c r="Z112" i="69"/>
  <c r="Q20" i="69"/>
  <c r="X98" i="69"/>
  <c r="C34" i="69"/>
  <c r="J95" i="69"/>
  <c r="AG39" i="69"/>
  <c r="AG44" i="69" s="1"/>
  <c r="B10" i="69"/>
  <c r="B28" i="69"/>
  <c r="E38" i="69"/>
  <c r="F17" i="69"/>
  <c r="G27" i="69"/>
  <c r="G37" i="69"/>
  <c r="H15" i="69"/>
  <c r="H27" i="69"/>
  <c r="N20" i="69"/>
  <c r="N44" i="69" s="1"/>
  <c r="U33" i="69"/>
  <c r="AA32" i="69"/>
  <c r="AB30" i="69"/>
  <c r="AC14" i="69"/>
  <c r="AD17" i="69"/>
  <c r="AF29" i="69"/>
  <c r="AG15" i="69"/>
  <c r="AD115" i="69"/>
  <c r="M19" i="69"/>
  <c r="M44" i="69" s="1"/>
  <c r="Q116" i="69"/>
  <c r="Z16" i="69"/>
  <c r="Z46" i="69" s="1"/>
  <c r="E98" i="69"/>
  <c r="V34" i="69"/>
  <c r="AB106" i="69"/>
  <c r="O26" i="69"/>
  <c r="O45" i="69" s="1"/>
  <c r="V120" i="69"/>
  <c r="E12" i="69"/>
  <c r="J121" i="69"/>
  <c r="AG13" i="69"/>
  <c r="F103" i="69"/>
  <c r="U31" i="69"/>
  <c r="AE95" i="69"/>
  <c r="L39" i="69"/>
  <c r="N102" i="69"/>
  <c r="AC30" i="69"/>
  <c r="AC116" i="69"/>
  <c r="N16" i="69"/>
  <c r="AA112" i="69"/>
  <c r="P20" i="69"/>
  <c r="B120" i="69"/>
  <c r="Y12" i="69"/>
  <c r="M99" i="69"/>
  <c r="AD35" i="69"/>
  <c r="K95" i="69"/>
  <c r="AF39" i="69"/>
  <c r="AF125" i="69"/>
  <c r="K9" i="69"/>
  <c r="I117" i="69"/>
  <c r="I132" i="69" s="1"/>
  <c r="R17" i="69"/>
  <c r="V114" i="69"/>
  <c r="V130" i="69" s="1"/>
  <c r="E18" i="69"/>
  <c r="Q118" i="69"/>
  <c r="Z14" i="69"/>
  <c r="C108" i="69"/>
  <c r="C133" i="69" s="1"/>
  <c r="X24" i="69"/>
  <c r="L111" i="69"/>
  <c r="AE23" i="69"/>
  <c r="AE109" i="69"/>
  <c r="L25" i="69"/>
  <c r="J115" i="69"/>
  <c r="AG19" i="69"/>
  <c r="H97" i="69"/>
  <c r="S37" i="69"/>
  <c r="AE117" i="69"/>
  <c r="L17" i="69"/>
  <c r="L103" i="69"/>
  <c r="AE31" i="69"/>
  <c r="S99" i="69"/>
  <c r="H35" i="69"/>
  <c r="V106" i="69"/>
  <c r="E26" i="69"/>
  <c r="O98" i="69"/>
  <c r="AB34" i="69"/>
  <c r="AB44" i="69" s="1"/>
  <c r="C116" i="69"/>
  <c r="X16" i="69"/>
  <c r="X102" i="69"/>
  <c r="C30" i="69"/>
  <c r="AD97" i="69"/>
  <c r="AD131" i="69" s="1"/>
  <c r="M37" i="69"/>
  <c r="M123" i="69"/>
  <c r="AD11" i="69"/>
  <c r="AD45" i="69" s="1"/>
  <c r="AF101" i="69"/>
  <c r="K33" i="69"/>
  <c r="K46" i="69" s="1"/>
  <c r="I109" i="69"/>
  <c r="R25" i="69"/>
  <c r="K119" i="69"/>
  <c r="K132" i="69" s="1"/>
  <c r="AF15" i="69"/>
  <c r="AC108" i="69"/>
  <c r="N24" i="69"/>
  <c r="B96" i="69"/>
  <c r="Y36" i="69"/>
  <c r="B20" i="69"/>
  <c r="B38" i="69"/>
  <c r="C10" i="69"/>
  <c r="E8" i="69"/>
  <c r="F19" i="69"/>
  <c r="F47" i="69" s="1"/>
  <c r="F39" i="69"/>
  <c r="H17" i="69"/>
  <c r="H47" i="69" s="1"/>
  <c r="I27" i="69"/>
  <c r="I37" i="69"/>
  <c r="J15" i="69"/>
  <c r="J47" i="69" s="1"/>
  <c r="J29" i="69"/>
  <c r="K21" i="69"/>
  <c r="L13" i="69"/>
  <c r="L47" i="69" s="1"/>
  <c r="M9" i="69"/>
  <c r="M25" i="69"/>
  <c r="N38" i="69"/>
  <c r="O22" i="69"/>
  <c r="O36" i="69"/>
  <c r="R8" i="69"/>
  <c r="R21" i="69"/>
  <c r="S17" i="69"/>
  <c r="T35" i="69"/>
  <c r="U21" i="69"/>
  <c r="V32" i="69"/>
  <c r="W18" i="69"/>
  <c r="W45" i="69" s="1"/>
  <c r="X38" i="69"/>
  <c r="Y18" i="69"/>
  <c r="AC34" i="69"/>
  <c r="AF35" i="69"/>
  <c r="AG33" i="69"/>
  <c r="M113" i="69"/>
  <c r="AD21" i="69"/>
  <c r="AA98" i="69"/>
  <c r="P34" i="69"/>
  <c r="W116" i="69"/>
  <c r="D16" i="69"/>
  <c r="AC118" i="69"/>
  <c r="N14" i="69"/>
  <c r="N100" i="69"/>
  <c r="AC32" i="69"/>
  <c r="I119" i="69"/>
  <c r="R15" i="69"/>
  <c r="K109" i="69"/>
  <c r="AF25" i="69"/>
  <c r="AF47" i="69" s="1"/>
  <c r="AB112" i="69"/>
  <c r="O20" i="69"/>
  <c r="O106" i="69"/>
  <c r="AB26" i="69"/>
  <c r="V98" i="69"/>
  <c r="V132" i="69" s="1"/>
  <c r="E34" i="69"/>
  <c r="AF122" i="69"/>
  <c r="K10" i="69"/>
  <c r="D123" i="69"/>
  <c r="D131" i="69" s="1"/>
  <c r="W11" i="69"/>
  <c r="F117" i="69"/>
  <c r="U17" i="69"/>
  <c r="L95" i="69"/>
  <c r="AE39" i="69"/>
  <c r="H113" i="69"/>
  <c r="S21" i="69"/>
  <c r="J99" i="69"/>
  <c r="AG35" i="69"/>
  <c r="K102" i="69"/>
  <c r="AF30" i="69"/>
  <c r="AF116" i="69"/>
  <c r="K16" i="69"/>
  <c r="H125" i="69"/>
  <c r="S9" i="69"/>
  <c r="S46" i="69" s="1"/>
  <c r="AG117" i="69"/>
  <c r="J17" i="69"/>
  <c r="J103" i="69"/>
  <c r="AG31" i="69"/>
  <c r="E116" i="69"/>
  <c r="V16" i="69"/>
  <c r="V102" i="69"/>
  <c r="E30" i="69"/>
  <c r="O94" i="69"/>
  <c r="AB38" i="69"/>
  <c r="C112" i="69"/>
  <c r="X20" i="69"/>
  <c r="Z120" i="69"/>
  <c r="Q12" i="69"/>
  <c r="X106" i="69"/>
  <c r="C26" i="69"/>
  <c r="Q98" i="69"/>
  <c r="Z34" i="69"/>
  <c r="O118" i="69"/>
  <c r="AB14" i="69"/>
  <c r="E108" i="69"/>
  <c r="V24" i="69"/>
  <c r="X114" i="69"/>
  <c r="C18" i="69"/>
  <c r="Z96" i="69"/>
  <c r="Q36" i="69"/>
  <c r="L115" i="69"/>
  <c r="L131" i="69" s="1"/>
  <c r="AE19" i="69"/>
  <c r="F97" i="69"/>
  <c r="U37" i="69"/>
  <c r="J111" i="69"/>
  <c r="AG23" i="69"/>
  <c r="AG46" i="69" s="1"/>
  <c r="H101" i="69"/>
  <c r="S33" i="69"/>
  <c r="AG109" i="69"/>
  <c r="AG132" i="69" s="1"/>
  <c r="J25" i="69"/>
  <c r="W98" i="69"/>
  <c r="D34" i="69"/>
  <c r="P102" i="69"/>
  <c r="AA30" i="69"/>
  <c r="AA47" i="69" s="1"/>
  <c r="AA116" i="69"/>
  <c r="AA133" i="69" s="1"/>
  <c r="P16" i="69"/>
  <c r="M95" i="69"/>
  <c r="AD39" i="69"/>
  <c r="C98" i="69"/>
  <c r="X34" i="69"/>
  <c r="X120" i="69"/>
  <c r="C12" i="69"/>
  <c r="O116" i="69"/>
  <c r="AB16" i="69"/>
  <c r="H103" i="69"/>
  <c r="H133" i="69" s="1"/>
  <c r="S31" i="69"/>
  <c r="AA118" i="69"/>
  <c r="P14" i="69"/>
  <c r="Y108" i="69"/>
  <c r="B24" i="69"/>
  <c r="AC122" i="69"/>
  <c r="N10" i="69"/>
  <c r="AD111" i="69"/>
  <c r="M23" i="69"/>
  <c r="G119" i="69"/>
  <c r="T15" i="69"/>
  <c r="M109" i="69"/>
  <c r="AD25" i="69"/>
  <c r="AD103" i="69"/>
  <c r="M31" i="69"/>
  <c r="G95" i="69"/>
  <c r="T39" i="69"/>
  <c r="P124" i="69"/>
  <c r="P132" i="69" s="1"/>
  <c r="AA8" i="69"/>
  <c r="Y116" i="69"/>
  <c r="B16" i="69"/>
  <c r="AC98" i="69"/>
  <c r="AC131" i="69" s="1"/>
  <c r="N34" i="69"/>
  <c r="D106" i="69"/>
  <c r="W26" i="69"/>
  <c r="S109" i="69"/>
  <c r="H25" i="69"/>
  <c r="H111" i="69"/>
  <c r="S23" i="69"/>
  <c r="L97" i="69"/>
  <c r="AE37" i="69"/>
  <c r="AE44" i="69" s="1"/>
  <c r="F115" i="69"/>
  <c r="U19" i="69"/>
  <c r="Q104" i="69"/>
  <c r="Z28" i="69"/>
  <c r="O108" i="69"/>
  <c r="AB24" i="69"/>
  <c r="E118" i="69"/>
  <c r="V14" i="69"/>
  <c r="B30" i="69"/>
  <c r="C22" i="69"/>
  <c r="C47" i="69" s="1"/>
  <c r="G19" i="69"/>
  <c r="H39" i="69"/>
  <c r="I28" i="69"/>
  <c r="I38" i="69"/>
  <c r="L29" i="69"/>
  <c r="L45" i="69" s="1"/>
  <c r="O8" i="69"/>
  <c r="O24" i="69"/>
  <c r="P10" i="69"/>
  <c r="P38" i="69"/>
  <c r="P46" i="69" s="1"/>
  <c r="R37" i="69"/>
  <c r="Z20" i="69"/>
  <c r="AA18" i="69"/>
  <c r="AF36" i="69"/>
  <c r="B94" i="69"/>
  <c r="Y38" i="69"/>
  <c r="N112" i="69"/>
  <c r="AC20" i="69"/>
  <c r="Z103" i="69"/>
  <c r="Q31" i="69"/>
  <c r="G103" i="69"/>
  <c r="T31" i="69"/>
  <c r="AD95" i="69"/>
  <c r="M39" i="69"/>
  <c r="G116" i="69"/>
  <c r="T16" i="69"/>
  <c r="AE106" i="69"/>
  <c r="L26" i="69"/>
  <c r="L112" i="69"/>
  <c r="AE20" i="69"/>
  <c r="O119" i="69"/>
  <c r="AB15" i="69"/>
  <c r="E109" i="69"/>
  <c r="V25" i="69"/>
  <c r="U122" i="69"/>
  <c r="U133" i="69" s="1"/>
  <c r="F10" i="69"/>
  <c r="U98" i="69"/>
  <c r="F34" i="69"/>
  <c r="O95" i="69"/>
  <c r="AB39" i="69"/>
  <c r="R114" i="69"/>
  <c r="I18" i="69"/>
  <c r="G108" i="69"/>
  <c r="T24" i="69"/>
  <c r="M118" i="69"/>
  <c r="AD14" i="69"/>
  <c r="AA109" i="69"/>
  <c r="P25" i="69"/>
  <c r="P45" i="69" s="1"/>
  <c r="P111" i="69"/>
  <c r="P131" i="69" s="1"/>
  <c r="AA23" i="69"/>
  <c r="D97" i="69"/>
  <c r="W37" i="69"/>
  <c r="N115" i="69"/>
  <c r="AC19" i="69"/>
  <c r="AC46" i="69" s="1"/>
  <c r="AE122" i="69"/>
  <c r="L10" i="69"/>
  <c r="O109" i="69"/>
  <c r="AB25" i="69"/>
  <c r="E119" i="69"/>
  <c r="V15" i="69"/>
  <c r="AB111" i="69"/>
  <c r="O23" i="69"/>
  <c r="Z115" i="69"/>
  <c r="Q19" i="69"/>
  <c r="M116" i="69"/>
  <c r="AD16" i="69"/>
  <c r="AF106" i="69"/>
  <c r="K26" i="69"/>
  <c r="I98" i="69"/>
  <c r="R34" i="69"/>
  <c r="AA95" i="69"/>
  <c r="P39" i="69"/>
  <c r="B103" i="69"/>
  <c r="Y31" i="69"/>
  <c r="Y44" i="69" s="1"/>
  <c r="D115" i="69"/>
  <c r="W19" i="69"/>
  <c r="N97" i="69"/>
  <c r="N133" i="69" s="1"/>
  <c r="AC37" i="69"/>
  <c r="AA119" i="69"/>
  <c r="AA130" i="69" s="1"/>
  <c r="P15" i="69"/>
  <c r="B111" i="69"/>
  <c r="Y23" i="69"/>
  <c r="G118" i="69"/>
  <c r="T14" i="69"/>
  <c r="M108" i="69"/>
  <c r="AD24" i="69"/>
  <c r="AF114" i="69"/>
  <c r="K18" i="69"/>
  <c r="E95" i="69"/>
  <c r="V39" i="69"/>
  <c r="AB103" i="69"/>
  <c r="O31" i="69"/>
  <c r="C99" i="69"/>
  <c r="X35" i="69"/>
  <c r="AE98" i="69"/>
  <c r="L34" i="69"/>
  <c r="L46" i="69" s="1"/>
  <c r="B8" i="69"/>
  <c r="H16" i="69"/>
  <c r="I12" i="69"/>
  <c r="J16" i="69"/>
  <c r="J44" i="69" s="1"/>
  <c r="J38" i="69"/>
  <c r="L28" i="69"/>
  <c r="M32" i="69"/>
  <c r="N11" i="69"/>
  <c r="N47" i="69" s="1"/>
  <c r="Q13" i="69"/>
  <c r="S22" i="69"/>
  <c r="S45" i="69" s="1"/>
  <c r="T38" i="69"/>
  <c r="U18" i="69"/>
  <c r="W27" i="69"/>
  <c r="X21" i="69"/>
  <c r="Z29" i="69"/>
  <c r="AA9" i="69"/>
  <c r="AF20" i="69"/>
  <c r="Q133" i="69"/>
  <c r="V137" i="66"/>
  <c r="X159" i="66"/>
  <c r="X173" i="66" s="1"/>
  <c r="V154" i="66"/>
  <c r="R147" i="66"/>
  <c r="Z105" i="66"/>
  <c r="U148" i="66"/>
  <c r="AB110" i="66"/>
  <c r="U160" i="66"/>
  <c r="W161" i="66"/>
  <c r="AA96" i="66"/>
  <c r="AF119" i="66"/>
  <c r="T138" i="66"/>
  <c r="V157" i="66"/>
  <c r="V173" i="66" s="1"/>
  <c r="Y141" i="66"/>
  <c r="W153" i="66"/>
  <c r="R148" i="66"/>
  <c r="X157" i="66"/>
  <c r="AG113" i="66"/>
  <c r="T139" i="66"/>
  <c r="T175" i="66" s="1"/>
  <c r="V159" i="66"/>
  <c r="Y144" i="66"/>
  <c r="Y175" i="66" s="1"/>
  <c r="AF103" i="66"/>
  <c r="R149" i="66"/>
  <c r="AG119" i="66"/>
  <c r="T140" i="66"/>
  <c r="W140" i="66"/>
  <c r="Z96" i="66"/>
  <c r="T152" i="66"/>
  <c r="U159" i="66"/>
  <c r="F169" i="66"/>
  <c r="AC106" i="66"/>
  <c r="Y139" i="66"/>
  <c r="AD97" i="66"/>
  <c r="AD131" i="66" s="1"/>
  <c r="R150" i="66"/>
  <c r="T146" i="66"/>
  <c r="V164" i="66"/>
  <c r="V176" i="66" s="1"/>
  <c r="W167" i="66"/>
  <c r="Z97" i="66"/>
  <c r="AD111" i="66"/>
  <c r="R165" i="66"/>
  <c r="V165" i="66"/>
  <c r="X145" i="66"/>
  <c r="Z106" i="66"/>
  <c r="AE105" i="66"/>
  <c r="S157" i="66"/>
  <c r="T163" i="66"/>
  <c r="V149" i="66"/>
  <c r="X155" i="66"/>
  <c r="Y151" i="66"/>
  <c r="AE103" i="66"/>
  <c r="J157" i="66"/>
  <c r="J171" i="66" s="1"/>
  <c r="T162" i="66"/>
  <c r="V145" i="66"/>
  <c r="W139" i="66"/>
  <c r="X148" i="66"/>
  <c r="Y145" i="66"/>
  <c r="Y174" i="66" s="1"/>
  <c r="AB104" i="66"/>
  <c r="AB132" i="66" s="1"/>
  <c r="AF99" i="66"/>
  <c r="T137" i="66"/>
  <c r="U144" i="66"/>
  <c r="V152" i="66"/>
  <c r="W149" i="66"/>
  <c r="X156" i="66"/>
  <c r="Y153" i="66"/>
  <c r="R158" i="66"/>
  <c r="AE119" i="66"/>
  <c r="W165" i="66"/>
  <c r="Z110" i="66"/>
  <c r="AB114" i="66"/>
  <c r="Y161" i="66"/>
  <c r="Y176" i="66" s="1"/>
  <c r="B176" i="66"/>
  <c r="I169" i="66"/>
  <c r="B169" i="66"/>
  <c r="B173" i="66"/>
  <c r="B170" i="66"/>
  <c r="B171" i="66"/>
  <c r="E67" i="66"/>
  <c r="S167" i="66"/>
  <c r="S176" i="66" s="1"/>
  <c r="E176" i="66"/>
  <c r="B175" i="66"/>
  <c r="AE115" i="66"/>
  <c r="R162" i="66"/>
  <c r="AF110" i="66"/>
  <c r="U165" i="66"/>
  <c r="U176" i="66" s="1"/>
  <c r="AB100" i="66"/>
  <c r="Y147" i="66"/>
  <c r="P171" i="66"/>
  <c r="AF102" i="66"/>
  <c r="U141" i="66"/>
  <c r="AC95" i="66"/>
  <c r="X150" i="66"/>
  <c r="AA99" i="66"/>
  <c r="V146" i="66"/>
  <c r="AE118" i="66"/>
  <c r="R157" i="66"/>
  <c r="AG122" i="66"/>
  <c r="T153" i="66"/>
  <c r="AB115" i="66"/>
  <c r="AB133" i="66" s="1"/>
  <c r="Y162" i="66"/>
  <c r="Z111" i="66"/>
  <c r="W166" i="66"/>
  <c r="AF100" i="66"/>
  <c r="U147" i="66"/>
  <c r="AD96" i="66"/>
  <c r="S151" i="66"/>
  <c r="S174" i="66" s="1"/>
  <c r="AA105" i="66"/>
  <c r="V144" i="66"/>
  <c r="AC109" i="66"/>
  <c r="X140" i="66"/>
  <c r="G170" i="66"/>
  <c r="G171" i="66"/>
  <c r="G169" i="66"/>
  <c r="T167" i="66"/>
  <c r="AG112" i="66"/>
  <c r="N170" i="66"/>
  <c r="N176" i="66"/>
  <c r="AG123" i="66"/>
  <c r="T154" i="66"/>
  <c r="AE113" i="66"/>
  <c r="R168" i="66"/>
  <c r="R176" i="66" s="1"/>
  <c r="AE106" i="66"/>
  <c r="R137" i="66"/>
  <c r="D170" i="66"/>
  <c r="D171" i="66"/>
  <c r="Z125" i="66"/>
  <c r="W156" i="66"/>
  <c r="AB97" i="66"/>
  <c r="Y152" i="66"/>
  <c r="AG104" i="66"/>
  <c r="T143" i="66"/>
  <c r="AE108" i="66"/>
  <c r="R139" i="66"/>
  <c r="AF124" i="66"/>
  <c r="AF130" i="66" s="1"/>
  <c r="U155" i="66"/>
  <c r="AG169" i="66"/>
  <c r="R163" i="66"/>
  <c r="Y160" i="66"/>
  <c r="Y173" i="66" s="1"/>
  <c r="AD101" i="66"/>
  <c r="S148" i="66"/>
  <c r="AF97" i="66"/>
  <c r="U152" i="66"/>
  <c r="AG171" i="66"/>
  <c r="AF109" i="66"/>
  <c r="U140" i="66"/>
  <c r="U175" i="66" s="1"/>
  <c r="Z99" i="66"/>
  <c r="W146" i="66"/>
  <c r="AB119" i="66"/>
  <c r="Y158" i="66"/>
  <c r="AE112" i="66"/>
  <c r="AE133" i="66" s="1"/>
  <c r="R167" i="66"/>
  <c r="AC107" i="66"/>
  <c r="X138" i="66"/>
  <c r="AB117" i="66"/>
  <c r="Y164" i="66"/>
  <c r="AE120" i="66"/>
  <c r="R159" i="66"/>
  <c r="AA101" i="66"/>
  <c r="V148" i="66"/>
  <c r="V174" i="66" s="1"/>
  <c r="AC97" i="66"/>
  <c r="X152" i="66"/>
  <c r="AF104" i="66"/>
  <c r="U143" i="66"/>
  <c r="AF112" i="66"/>
  <c r="U167" i="66"/>
  <c r="F171" i="66"/>
  <c r="AG100" i="66"/>
  <c r="T147" i="66"/>
  <c r="R151" i="66"/>
  <c r="AE96" i="66"/>
  <c r="AE131" i="66" s="1"/>
  <c r="AB109" i="66"/>
  <c r="Y140" i="66"/>
  <c r="T155" i="66"/>
  <c r="T173" i="66" s="1"/>
  <c r="W168" i="66"/>
  <c r="AB112" i="66"/>
  <c r="Y167" i="66"/>
  <c r="AG121" i="66"/>
  <c r="T160" i="66"/>
  <c r="AB101" i="66"/>
  <c r="Y148" i="66"/>
  <c r="M29" i="66"/>
  <c r="V160" i="66"/>
  <c r="AG103" i="66"/>
  <c r="T142" i="66"/>
  <c r="AD104" i="66"/>
  <c r="S143" i="66"/>
  <c r="AB99" i="66"/>
  <c r="AB131" i="66" s="1"/>
  <c r="Y146" i="66"/>
  <c r="I54" i="66"/>
  <c r="W150" i="66"/>
  <c r="Z95" i="66"/>
  <c r="W38" i="66"/>
  <c r="L165" i="66"/>
  <c r="AK165" i="66" s="1"/>
  <c r="AA115" i="66"/>
  <c r="V162" i="66"/>
  <c r="AC121" i="66"/>
  <c r="AC130" i="66" s="1"/>
  <c r="S138" i="66"/>
  <c r="S175" i="66" s="1"/>
  <c r="S153" i="66"/>
  <c r="T161" i="66"/>
  <c r="U145" i="66"/>
  <c r="V168" i="66"/>
  <c r="X143" i="66"/>
  <c r="X175" i="66" s="1"/>
  <c r="Y168" i="66"/>
  <c r="AB138" i="66"/>
  <c r="Z103" i="66"/>
  <c r="W142" i="66"/>
  <c r="W175" i="66" s="1"/>
  <c r="AG98" i="66"/>
  <c r="T145" i="66"/>
  <c r="AF116" i="66"/>
  <c r="U163" i="66"/>
  <c r="F53" i="66"/>
  <c r="X149" i="66"/>
  <c r="AE104" i="66"/>
  <c r="R143" i="66"/>
  <c r="AD113" i="66"/>
  <c r="AD133" i="66" s="1"/>
  <c r="S168" i="66"/>
  <c r="I170" i="66"/>
  <c r="AE114" i="66"/>
  <c r="R161" i="66"/>
  <c r="H15" i="66"/>
  <c r="AA142" i="66"/>
  <c r="AA171" i="66" s="1"/>
  <c r="AB125" i="66"/>
  <c r="Y156" i="66"/>
  <c r="N20" i="66"/>
  <c r="N44" i="66" s="1"/>
  <c r="U151" i="66"/>
  <c r="AA30" i="66"/>
  <c r="AA47" i="66" s="1"/>
  <c r="H157" i="66"/>
  <c r="AG118" i="66"/>
  <c r="T157" i="66"/>
  <c r="J39" i="66"/>
  <c r="Y166" i="66"/>
  <c r="Z115" i="66"/>
  <c r="W162" i="66"/>
  <c r="AF106" i="66"/>
  <c r="U137" i="66"/>
  <c r="AA95" i="66"/>
  <c r="V150" i="66"/>
  <c r="AC123" i="66"/>
  <c r="X154" i="66"/>
  <c r="M31" i="66"/>
  <c r="V158" i="66"/>
  <c r="D20" i="66"/>
  <c r="AE151" i="66"/>
  <c r="G62" i="66"/>
  <c r="Y142" i="66"/>
  <c r="AB103" i="66"/>
  <c r="K170" i="66"/>
  <c r="U112" i="66"/>
  <c r="AF167" i="66"/>
  <c r="AF173" i="66" s="1"/>
  <c r="Z119" i="66"/>
  <c r="S139" i="66"/>
  <c r="W138" i="66"/>
  <c r="X144" i="66"/>
  <c r="AF122" i="66"/>
  <c r="U153" i="66"/>
  <c r="AC115" i="66"/>
  <c r="X162" i="66"/>
  <c r="X176" i="66" s="1"/>
  <c r="AA111" i="66"/>
  <c r="V166" i="66"/>
  <c r="K169" i="66"/>
  <c r="AG174" i="66"/>
  <c r="AG117" i="66"/>
  <c r="T164" i="66"/>
  <c r="AG111" i="66"/>
  <c r="T166" i="66"/>
  <c r="T176" i="66" s="1"/>
  <c r="AD114" i="66"/>
  <c r="S161" i="66"/>
  <c r="N169" i="66"/>
  <c r="N171" i="66"/>
  <c r="AB94" i="66"/>
  <c r="Y149" i="66"/>
  <c r="AF123" i="66"/>
  <c r="U154" i="66"/>
  <c r="AD119" i="66"/>
  <c r="S158" i="66"/>
  <c r="AE97" i="66"/>
  <c r="R152" i="66"/>
  <c r="R174" i="66" s="1"/>
  <c r="Z104" i="66"/>
  <c r="W143" i="66"/>
  <c r="AD117" i="66"/>
  <c r="S164" i="66"/>
  <c r="AF113" i="66"/>
  <c r="U168" i="66"/>
  <c r="AA124" i="66"/>
  <c r="V155" i="66"/>
  <c r="AA100" i="66"/>
  <c r="AA131" i="66" s="1"/>
  <c r="V147" i="66"/>
  <c r="D169" i="66"/>
  <c r="AG125" i="66"/>
  <c r="AG130" i="66" s="1"/>
  <c r="T156" i="66"/>
  <c r="AE161" i="66"/>
  <c r="AD94" i="66"/>
  <c r="S149" i="66"/>
  <c r="Z117" i="66"/>
  <c r="Z133" i="66" s="1"/>
  <c r="W164" i="66"/>
  <c r="AC103" i="66"/>
  <c r="X142" i="66"/>
  <c r="G29" i="66"/>
  <c r="G46" i="66" s="1"/>
  <c r="AB160" i="66"/>
  <c r="Q14" i="66"/>
  <c r="R141" i="66"/>
  <c r="AE102" i="66"/>
  <c r="AB116" i="66"/>
  <c r="Y163" i="66"/>
  <c r="AF111" i="66"/>
  <c r="AF133" i="66" s="1"/>
  <c r="U166" i="66"/>
  <c r="AD115" i="66"/>
  <c r="S162" i="66"/>
  <c r="Z102" i="66"/>
  <c r="Z132" i="66" s="1"/>
  <c r="W141" i="66"/>
  <c r="AC116" i="66"/>
  <c r="X163" i="66"/>
  <c r="AG105" i="66"/>
  <c r="T144" i="66"/>
  <c r="Z124" i="66"/>
  <c r="W155" i="66"/>
  <c r="O146" i="66"/>
  <c r="O170" i="66" s="1"/>
  <c r="AA103" i="66"/>
  <c r="AA132" i="66" s="1"/>
  <c r="V142" i="66"/>
  <c r="AE125" i="66"/>
  <c r="R156" i="66"/>
  <c r="B75" i="66"/>
  <c r="T159" i="66"/>
  <c r="AE124" i="66"/>
  <c r="R155" i="66"/>
  <c r="AA28" i="66"/>
  <c r="H159" i="66"/>
  <c r="H175" i="66" s="1"/>
  <c r="Q152" i="66"/>
  <c r="Q173" i="66" s="1"/>
  <c r="S140" i="66"/>
  <c r="S159" i="66"/>
  <c r="W160" i="66"/>
  <c r="X161" i="66"/>
  <c r="AD157" i="66"/>
  <c r="AD170" i="66" s="1"/>
  <c r="P170" i="66"/>
  <c r="I171" i="66"/>
  <c r="AA122" i="66"/>
  <c r="V153" i="66"/>
  <c r="AA112" i="66"/>
  <c r="V167" i="66"/>
  <c r="Z100" i="66"/>
  <c r="W147" i="66"/>
  <c r="W174" i="66" s="1"/>
  <c r="AE109" i="66"/>
  <c r="R140" i="66"/>
  <c r="AE117" i="66"/>
  <c r="R164" i="66"/>
  <c r="AC108" i="66"/>
  <c r="X139" i="66"/>
  <c r="AA104" i="66"/>
  <c r="V143" i="66"/>
  <c r="AB106" i="66"/>
  <c r="AD110" i="66"/>
  <c r="E148" i="66"/>
  <c r="AK147" i="66" s="1"/>
  <c r="R138" i="66"/>
  <c r="S141" i="66"/>
  <c r="S160" i="66"/>
  <c r="T148" i="66"/>
  <c r="T165" i="66"/>
  <c r="U149" i="66"/>
  <c r="U174" i="66" s="1"/>
  <c r="V138" i="66"/>
  <c r="V156" i="66"/>
  <c r="X164" i="66"/>
  <c r="AC144" i="66"/>
  <c r="AC169" i="66" s="1"/>
  <c r="C173" i="66"/>
  <c r="F170" i="66"/>
  <c r="K171" i="66"/>
  <c r="AG106" i="66"/>
  <c r="R160" i="66"/>
  <c r="S145" i="66"/>
  <c r="S163" i="66"/>
  <c r="T149" i="66"/>
  <c r="U156" i="66"/>
  <c r="U173" i="66" s="1"/>
  <c r="V139" i="66"/>
  <c r="W145" i="66"/>
  <c r="W163" i="66"/>
  <c r="W176" i="66" s="1"/>
  <c r="X147" i="66"/>
  <c r="X166" i="66"/>
  <c r="Y154" i="66"/>
  <c r="Z144" i="66"/>
  <c r="Z174" i="66" s="1"/>
  <c r="AE139" i="66"/>
  <c r="AA102" i="66"/>
  <c r="V141" i="66"/>
  <c r="V175" i="66" s="1"/>
  <c r="AD95" i="66"/>
  <c r="S150" i="66"/>
  <c r="AC119" i="66"/>
  <c r="X158" i="66"/>
  <c r="P169" i="66"/>
  <c r="AG170" i="66"/>
  <c r="AB120" i="66"/>
  <c r="AB130" i="66" s="1"/>
  <c r="M141" i="66"/>
  <c r="M176" i="66" s="1"/>
  <c r="R145" i="66"/>
  <c r="S147" i="66"/>
  <c r="U157" i="66"/>
  <c r="V140" i="66"/>
  <c r="W148" i="66"/>
  <c r="Y138" i="66"/>
  <c r="Z120" i="66"/>
  <c r="AC110" i="66"/>
  <c r="R154" i="66"/>
  <c r="U138" i="66"/>
  <c r="V161" i="66"/>
  <c r="X153" i="66"/>
  <c r="X167" i="66"/>
  <c r="AG96" i="66"/>
  <c r="T151" i="66"/>
  <c r="AB118" i="66"/>
  <c r="Y157" i="66"/>
  <c r="AB124" i="66"/>
  <c r="Y155" i="66"/>
  <c r="AD106" i="66"/>
  <c r="AD132" i="66" s="1"/>
  <c r="S137" i="66"/>
  <c r="AF108" i="66"/>
  <c r="AF132" i="66" s="1"/>
  <c r="U139" i="66"/>
  <c r="AA116" i="66"/>
  <c r="AA133" i="66" s="1"/>
  <c r="V163" i="66"/>
  <c r="AD125" i="66"/>
  <c r="S156" i="66"/>
  <c r="AG95" i="66"/>
  <c r="T150" i="66"/>
  <c r="T174" i="66" s="1"/>
  <c r="AE99" i="66"/>
  <c r="R146" i="66"/>
  <c r="AF115" i="66"/>
  <c r="U162" i="66"/>
  <c r="AD103" i="66"/>
  <c r="S142" i="66"/>
  <c r="AC113" i="66"/>
  <c r="X168" i="66"/>
  <c r="AD124" i="66"/>
  <c r="S155" i="66"/>
  <c r="AG102" i="66"/>
  <c r="T141" i="66"/>
  <c r="AD105" i="66"/>
  <c r="S144" i="66"/>
  <c r="AB95" i="66"/>
  <c r="Y150" i="66"/>
  <c r="AF117" i="66"/>
  <c r="U164" i="66"/>
  <c r="AD123" i="66"/>
  <c r="S154" i="66"/>
  <c r="S173" i="66" s="1"/>
  <c r="AE111" i="66"/>
  <c r="R166" i="66"/>
  <c r="AC102" i="66"/>
  <c r="X141" i="66"/>
  <c r="AF95" i="66"/>
  <c r="AF131" i="66" s="1"/>
  <c r="U150" i="66"/>
  <c r="AD99" i="66"/>
  <c r="S146" i="66"/>
  <c r="W157" i="66"/>
  <c r="C169" i="66"/>
  <c r="C171" i="66"/>
  <c r="C170" i="66"/>
  <c r="AC111" i="66"/>
  <c r="AA119" i="66"/>
  <c r="AA130" i="66" s="1"/>
  <c r="AD98" i="66"/>
  <c r="AE110" i="66"/>
  <c r="AG120" i="66"/>
  <c r="AA121" i="66"/>
  <c r="C73" i="66"/>
  <c r="AF114" i="66"/>
  <c r="AD112" i="66"/>
  <c r="AC105" i="66"/>
  <c r="AC132" i="66" s="1"/>
  <c r="AD102" i="66"/>
  <c r="AF96" i="66"/>
  <c r="AG94" i="66"/>
  <c r="I82" i="66"/>
  <c r="Z123" i="66"/>
  <c r="Q26" i="66"/>
  <c r="AE122" i="66"/>
  <c r="F58" i="66"/>
  <c r="AC99" i="66"/>
  <c r="AB111" i="66"/>
  <c r="AC94" i="66"/>
  <c r="AB123" i="66"/>
  <c r="O76" i="66"/>
  <c r="T121" i="66"/>
  <c r="B29" i="66"/>
  <c r="G78" i="66"/>
  <c r="J31" i="66"/>
  <c r="J45" i="66" s="1"/>
  <c r="AF74" i="66"/>
  <c r="C115" i="66"/>
  <c r="U35" i="66"/>
  <c r="U98" i="66"/>
  <c r="N57" i="66"/>
  <c r="C18" i="66"/>
  <c r="I76" i="66"/>
  <c r="L29" i="66"/>
  <c r="L45" i="66" s="1"/>
  <c r="L104" i="66"/>
  <c r="L130" i="66" s="1"/>
  <c r="W59" i="66"/>
  <c r="Z12" i="66"/>
  <c r="S100" i="66"/>
  <c r="P55" i="66"/>
  <c r="E16" i="66"/>
  <c r="B69" i="66"/>
  <c r="O38" i="66"/>
  <c r="J108" i="66"/>
  <c r="Y63" i="66"/>
  <c r="AB8" i="66"/>
  <c r="N113" i="66"/>
  <c r="N131" i="66" s="1"/>
  <c r="U68" i="66"/>
  <c r="AF37" i="66"/>
  <c r="W121" i="66"/>
  <c r="L76" i="66"/>
  <c r="I29" i="66"/>
  <c r="P117" i="66"/>
  <c r="S72" i="66"/>
  <c r="AD33" i="66"/>
  <c r="AG54" i="66"/>
  <c r="B95" i="66"/>
  <c r="T23" i="66"/>
  <c r="M15" i="66"/>
  <c r="H62" i="66"/>
  <c r="P22" i="66"/>
  <c r="P44" i="66" s="1"/>
  <c r="E53" i="66"/>
  <c r="G102" i="66"/>
  <c r="AB61" i="66"/>
  <c r="AB89" i="66" s="1"/>
  <c r="Y14" i="66"/>
  <c r="M124" i="66"/>
  <c r="V79" i="66"/>
  <c r="AA24" i="66"/>
  <c r="C57" i="66"/>
  <c r="N18" i="66"/>
  <c r="I106" i="66"/>
  <c r="Z65" i="66"/>
  <c r="W10" i="66"/>
  <c r="K120" i="66"/>
  <c r="X75" i="66"/>
  <c r="AC28" i="66"/>
  <c r="AC47" i="66" s="1"/>
  <c r="Q107" i="66"/>
  <c r="AE11" i="66"/>
  <c r="R66" i="66"/>
  <c r="R88" i="66" s="1"/>
  <c r="C121" i="66"/>
  <c r="U29" i="66"/>
  <c r="AF76" i="66"/>
  <c r="X99" i="66"/>
  <c r="K58" i="66"/>
  <c r="F19" i="66"/>
  <c r="F47" i="66" s="1"/>
  <c r="I68" i="66"/>
  <c r="L37" i="66"/>
  <c r="E125" i="66"/>
  <c r="AD80" i="66"/>
  <c r="S25" i="66"/>
  <c r="S44" i="66" s="1"/>
  <c r="V95" i="66"/>
  <c r="M54" i="66"/>
  <c r="H23" i="66"/>
  <c r="B79" i="66"/>
  <c r="O24" i="66"/>
  <c r="S102" i="66"/>
  <c r="P61" i="66"/>
  <c r="E14" i="66"/>
  <c r="J94" i="66"/>
  <c r="Y53" i="66"/>
  <c r="AB22" i="66"/>
  <c r="D75" i="66"/>
  <c r="Q28" i="66"/>
  <c r="U106" i="66"/>
  <c r="U131" i="66" s="1"/>
  <c r="N65" i="66"/>
  <c r="C10" i="66"/>
  <c r="L98" i="66"/>
  <c r="W57" i="66"/>
  <c r="Z18" i="66"/>
  <c r="B109" i="66"/>
  <c r="AG64" i="66"/>
  <c r="T9" i="66"/>
  <c r="P119" i="66"/>
  <c r="AD31" i="66"/>
  <c r="S78" i="66"/>
  <c r="Z131" i="66"/>
  <c r="M17" i="66"/>
  <c r="H56" i="66"/>
  <c r="Y111" i="66"/>
  <c r="J70" i="66"/>
  <c r="G39" i="66"/>
  <c r="D105" i="66"/>
  <c r="AE60" i="66"/>
  <c r="R13" i="66"/>
  <c r="N123" i="66"/>
  <c r="U82" i="66"/>
  <c r="AF27" i="66"/>
  <c r="F52" i="66"/>
  <c r="K21" i="66"/>
  <c r="R122" i="66"/>
  <c r="Q81" i="66"/>
  <c r="D26" i="66"/>
  <c r="D46" i="66" s="1"/>
  <c r="C59" i="66"/>
  <c r="N12" i="66"/>
  <c r="K114" i="66"/>
  <c r="X73" i="66"/>
  <c r="X87" i="66" s="1"/>
  <c r="AC34" i="66"/>
  <c r="T118" i="66"/>
  <c r="O77" i="66"/>
  <c r="B30" i="66"/>
  <c r="M110" i="66"/>
  <c r="V69" i="66"/>
  <c r="AA38" i="66"/>
  <c r="G100" i="66"/>
  <c r="AB55" i="66"/>
  <c r="Y16" i="66"/>
  <c r="Y45" i="66" s="1"/>
  <c r="C67" i="66"/>
  <c r="N36" i="66"/>
  <c r="N46" i="66" s="1"/>
  <c r="I120" i="66"/>
  <c r="Z75" i="66"/>
  <c r="Z87" i="66" s="1"/>
  <c r="W28" i="66"/>
  <c r="K106" i="66"/>
  <c r="X65" i="66"/>
  <c r="AC10" i="66"/>
  <c r="E71" i="66"/>
  <c r="P32" i="66"/>
  <c r="T94" i="66"/>
  <c r="O53" i="66"/>
  <c r="O90" i="66" s="1"/>
  <c r="B22" i="66"/>
  <c r="G124" i="66"/>
  <c r="Y24" i="66"/>
  <c r="AB79" i="66"/>
  <c r="M102" i="66"/>
  <c r="V61" i="66"/>
  <c r="AA14" i="66"/>
  <c r="AA45" i="66" s="1"/>
  <c r="B117" i="66"/>
  <c r="AG72" i="66"/>
  <c r="T33" i="66"/>
  <c r="Y103" i="66"/>
  <c r="G15" i="66"/>
  <c r="J62" i="66"/>
  <c r="M25" i="66"/>
  <c r="H80" i="66"/>
  <c r="N99" i="66"/>
  <c r="U58" i="66"/>
  <c r="AF19" i="66"/>
  <c r="R37" i="66"/>
  <c r="D113" i="66"/>
  <c r="AE68" i="66"/>
  <c r="W107" i="66"/>
  <c r="L66" i="66"/>
  <c r="I11" i="66"/>
  <c r="F76" i="66"/>
  <c r="K29" i="66"/>
  <c r="S110" i="66"/>
  <c r="P69" i="66"/>
  <c r="E38" i="66"/>
  <c r="B55" i="66"/>
  <c r="O16" i="66"/>
  <c r="J118" i="66"/>
  <c r="J132" i="66" s="1"/>
  <c r="AB30" i="66"/>
  <c r="Y77" i="66"/>
  <c r="U114" i="66"/>
  <c r="N73" i="66"/>
  <c r="C34" i="66"/>
  <c r="D51" i="66"/>
  <c r="Q20" i="66"/>
  <c r="W81" i="66"/>
  <c r="Z26" i="66"/>
  <c r="L122" i="66"/>
  <c r="F104" i="66"/>
  <c r="AC59" i="66"/>
  <c r="X12" i="66"/>
  <c r="C97" i="66"/>
  <c r="AF52" i="66"/>
  <c r="AF88" i="66" s="1"/>
  <c r="U21" i="66"/>
  <c r="Q115" i="66"/>
  <c r="R74" i="66"/>
  <c r="AE35" i="66"/>
  <c r="L13" i="66"/>
  <c r="L47" i="66" s="1"/>
  <c r="I60" i="66"/>
  <c r="X123" i="66"/>
  <c r="K82" i="66"/>
  <c r="F27" i="66"/>
  <c r="E101" i="66"/>
  <c r="AD56" i="66"/>
  <c r="S17" i="66"/>
  <c r="O111" i="66"/>
  <c r="T70" i="66"/>
  <c r="AG39" i="66"/>
  <c r="AG44" i="66" s="1"/>
  <c r="J9" i="66"/>
  <c r="G64" i="66"/>
  <c r="V119" i="66"/>
  <c r="H31" i="66"/>
  <c r="M78" i="66"/>
  <c r="M89" i="66" s="1"/>
  <c r="Y81" i="66"/>
  <c r="J122" i="66"/>
  <c r="AB26" i="66"/>
  <c r="T111" i="66"/>
  <c r="O70" i="66"/>
  <c r="B39" i="66"/>
  <c r="AE57" i="66"/>
  <c r="D98" i="66"/>
  <c r="R18" i="66"/>
  <c r="Z73" i="66"/>
  <c r="I114" i="66"/>
  <c r="W34" i="66"/>
  <c r="W47" i="66" s="1"/>
  <c r="N105" i="66"/>
  <c r="U60" i="66"/>
  <c r="AF13" i="66"/>
  <c r="AE51" i="66"/>
  <c r="D96" i="66"/>
  <c r="D130" i="66" s="1"/>
  <c r="R20" i="66"/>
  <c r="W97" i="66"/>
  <c r="L52" i="66"/>
  <c r="I21" i="66"/>
  <c r="AD81" i="66"/>
  <c r="E122" i="66"/>
  <c r="E131" i="66" s="1"/>
  <c r="S26" i="66"/>
  <c r="S112" i="66"/>
  <c r="P67" i="66"/>
  <c r="E36" i="66"/>
  <c r="E45" i="66" s="1"/>
  <c r="S114" i="66"/>
  <c r="P73" i="66"/>
  <c r="E34" i="66"/>
  <c r="E77" i="66"/>
  <c r="P30" i="66"/>
  <c r="G109" i="66"/>
  <c r="AB64" i="66"/>
  <c r="Y9" i="66"/>
  <c r="E56" i="66"/>
  <c r="P17" i="66"/>
  <c r="N107" i="66"/>
  <c r="U66" i="66"/>
  <c r="AF11" i="66"/>
  <c r="I112" i="66"/>
  <c r="Z67" i="66"/>
  <c r="W36" i="66"/>
  <c r="N114" i="66"/>
  <c r="U73" i="66"/>
  <c r="AF34" i="66"/>
  <c r="S107" i="66"/>
  <c r="P66" i="66"/>
  <c r="E11" i="66"/>
  <c r="E44" i="66" s="1"/>
  <c r="Y101" i="66"/>
  <c r="Y132" i="66" s="1"/>
  <c r="G17" i="66"/>
  <c r="J56" i="66"/>
  <c r="M125" i="66"/>
  <c r="AA25" i="66"/>
  <c r="V80" i="66"/>
  <c r="M119" i="66"/>
  <c r="AA31" i="66"/>
  <c r="V78" i="66"/>
  <c r="V90" i="66" s="1"/>
  <c r="B51" i="66"/>
  <c r="O20" i="66"/>
  <c r="E120" i="66"/>
  <c r="AD75" i="66"/>
  <c r="S28" i="66"/>
  <c r="Q117" i="66"/>
  <c r="R72" i="66"/>
  <c r="AE33" i="66"/>
  <c r="D78" i="66"/>
  <c r="Q31" i="66"/>
  <c r="K98" i="66"/>
  <c r="X57" i="66"/>
  <c r="X89" i="66" s="1"/>
  <c r="AC18" i="66"/>
  <c r="R106" i="66"/>
  <c r="Q65" i="66"/>
  <c r="D10" i="66"/>
  <c r="D44" i="66" s="1"/>
  <c r="G73" i="66"/>
  <c r="J34" i="66"/>
  <c r="D65" i="66"/>
  <c r="Q10" i="66"/>
  <c r="L21" i="66"/>
  <c r="I52" i="66"/>
  <c r="I95" i="66"/>
  <c r="Z54" i="66"/>
  <c r="W23" i="66"/>
  <c r="D108" i="66"/>
  <c r="AE63" i="66"/>
  <c r="R8" i="66"/>
  <c r="U120" i="66"/>
  <c r="N75" i="66"/>
  <c r="C28" i="66"/>
  <c r="X115" i="66"/>
  <c r="K74" i="66"/>
  <c r="F35" i="66"/>
  <c r="F45" i="66" s="1"/>
  <c r="K117" i="66"/>
  <c r="X72" i="66"/>
  <c r="AC33" i="66"/>
  <c r="N118" i="66"/>
  <c r="U77" i="66"/>
  <c r="AF30" i="66"/>
  <c r="AC57" i="66"/>
  <c r="F98" i="66"/>
  <c r="F130" i="66" s="1"/>
  <c r="X18" i="66"/>
  <c r="U13" i="66"/>
  <c r="AF60" i="66"/>
  <c r="C105" i="66"/>
  <c r="C62" i="66"/>
  <c r="N15" i="66"/>
  <c r="F55" i="66"/>
  <c r="F87" i="66" s="1"/>
  <c r="K16" i="66"/>
  <c r="L112" i="66"/>
  <c r="W67" i="66"/>
  <c r="Z36" i="66"/>
  <c r="Q123" i="66"/>
  <c r="R82" i="66"/>
  <c r="R90" i="66" s="1"/>
  <c r="AE27" i="66"/>
  <c r="R125" i="66"/>
  <c r="R133" i="66" s="1"/>
  <c r="D25" i="66"/>
  <c r="Q80" i="66"/>
  <c r="W110" i="66"/>
  <c r="L69" i="66"/>
  <c r="I38" i="66"/>
  <c r="AD69" i="66"/>
  <c r="E110" i="66"/>
  <c r="S38" i="66"/>
  <c r="S47" i="66" s="1"/>
  <c r="J103" i="66"/>
  <c r="AB15" i="66"/>
  <c r="Y62" i="66"/>
  <c r="B72" i="66"/>
  <c r="O33" i="66"/>
  <c r="S95" i="66"/>
  <c r="S132" i="66" s="1"/>
  <c r="P54" i="66"/>
  <c r="E23" i="66"/>
  <c r="V102" i="66"/>
  <c r="M61" i="66"/>
  <c r="H14" i="66"/>
  <c r="H44" i="66" s="1"/>
  <c r="B70" i="66"/>
  <c r="O39" i="66"/>
  <c r="J109" i="66"/>
  <c r="Y64" i="66"/>
  <c r="AB9" i="66"/>
  <c r="E73" i="66"/>
  <c r="P34" i="66"/>
  <c r="K108" i="66"/>
  <c r="X63" i="66"/>
  <c r="AC8" i="66"/>
  <c r="I118" i="66"/>
  <c r="I131" i="66" s="1"/>
  <c r="Z77" i="66"/>
  <c r="W30" i="66"/>
  <c r="R100" i="66"/>
  <c r="Q55" i="66"/>
  <c r="D16" i="66"/>
  <c r="Y95" i="66"/>
  <c r="J54" i="66"/>
  <c r="G23" i="66"/>
  <c r="P103" i="66"/>
  <c r="AD15" i="66"/>
  <c r="S62" i="66"/>
  <c r="L101" i="66"/>
  <c r="W56" i="66"/>
  <c r="W89" i="66" s="1"/>
  <c r="Z17" i="66"/>
  <c r="Q102" i="66"/>
  <c r="AE14" i="66"/>
  <c r="R61" i="66"/>
  <c r="X94" i="66"/>
  <c r="K53" i="66"/>
  <c r="F22" i="66"/>
  <c r="D80" i="66"/>
  <c r="D88" i="66" s="1"/>
  <c r="Q25" i="66"/>
  <c r="F74" i="66"/>
  <c r="K35" i="66"/>
  <c r="E97" i="66"/>
  <c r="E130" i="66" s="1"/>
  <c r="AD52" i="66"/>
  <c r="S21" i="66"/>
  <c r="E79" i="66"/>
  <c r="E88" i="66" s="1"/>
  <c r="P24" i="66"/>
  <c r="K123" i="66"/>
  <c r="X82" i="66"/>
  <c r="AC27" i="66"/>
  <c r="R113" i="66"/>
  <c r="Q68" i="66"/>
  <c r="D37" i="66"/>
  <c r="D45" i="66" s="1"/>
  <c r="M94" i="66"/>
  <c r="AA22" i="66"/>
  <c r="V53" i="66"/>
  <c r="H113" i="66"/>
  <c r="AA68" i="66"/>
  <c r="V37" i="66"/>
  <c r="O14" i="66"/>
  <c r="B61" i="66"/>
  <c r="S124" i="66"/>
  <c r="S133" i="66" s="1"/>
  <c r="P79" i="66"/>
  <c r="E24" i="66"/>
  <c r="E66" i="66"/>
  <c r="P11" i="66"/>
  <c r="Y52" i="66"/>
  <c r="J97" i="66"/>
  <c r="AB21" i="66"/>
  <c r="I71" i="66"/>
  <c r="L32" i="66"/>
  <c r="B76" i="66"/>
  <c r="O29" i="66"/>
  <c r="V68" i="66"/>
  <c r="M113" i="66"/>
  <c r="AA37" i="66"/>
  <c r="Y112" i="66"/>
  <c r="J67" i="66"/>
  <c r="G36" i="66"/>
  <c r="V117" i="66"/>
  <c r="M72" i="66"/>
  <c r="H33" i="66"/>
  <c r="H45" i="66" s="1"/>
  <c r="M115" i="66"/>
  <c r="V74" i="66"/>
  <c r="AA35" i="66"/>
  <c r="G97" i="66"/>
  <c r="AB52" i="66"/>
  <c r="Y21" i="66"/>
  <c r="R119" i="66"/>
  <c r="D31" i="66"/>
  <c r="Q78" i="66"/>
  <c r="C64" i="66"/>
  <c r="N9" i="66"/>
  <c r="I58" i="66"/>
  <c r="I87" i="66" s="1"/>
  <c r="L19" i="66"/>
  <c r="E111" i="66"/>
  <c r="S39" i="66"/>
  <c r="AD70" i="66"/>
  <c r="AD90" i="66" s="1"/>
  <c r="O101" i="66"/>
  <c r="T56" i="66"/>
  <c r="AG17" i="66"/>
  <c r="V109" i="66"/>
  <c r="H9" i="66"/>
  <c r="M64" i="66"/>
  <c r="Q97" i="66"/>
  <c r="R52" i="66"/>
  <c r="AE21" i="66"/>
  <c r="AE46" i="66" s="1"/>
  <c r="D67" i="66"/>
  <c r="Q36" i="66"/>
  <c r="X107" i="66"/>
  <c r="K66" i="66"/>
  <c r="F11" i="66"/>
  <c r="AC81" i="66"/>
  <c r="F122" i="66"/>
  <c r="X26" i="66"/>
  <c r="H118" i="66"/>
  <c r="AA77" i="66"/>
  <c r="V30" i="66"/>
  <c r="AE58" i="66"/>
  <c r="D99" i="66"/>
  <c r="R19" i="66"/>
  <c r="F66" i="66"/>
  <c r="K11" i="66"/>
  <c r="Y125" i="66"/>
  <c r="G25" i="66"/>
  <c r="J80" i="66"/>
  <c r="T116" i="66"/>
  <c r="O71" i="66"/>
  <c r="B32" i="66"/>
  <c r="R112" i="66"/>
  <c r="Q67" i="66"/>
  <c r="Q88" i="66" s="1"/>
  <c r="D36" i="66"/>
  <c r="O103" i="66"/>
  <c r="AG15" i="66"/>
  <c r="T62" i="66"/>
  <c r="J33" i="66"/>
  <c r="G72" i="66"/>
  <c r="G89" i="66" s="1"/>
  <c r="H116" i="66"/>
  <c r="H132" i="66" s="1"/>
  <c r="AA71" i="66"/>
  <c r="V32" i="66"/>
  <c r="F112" i="66"/>
  <c r="AC67" i="66"/>
  <c r="X36" i="66"/>
  <c r="W115" i="66"/>
  <c r="W130" i="66" s="1"/>
  <c r="L74" i="66"/>
  <c r="I35" i="66"/>
  <c r="I96" i="66"/>
  <c r="Z51" i="66"/>
  <c r="W20" i="66"/>
  <c r="E63" i="66"/>
  <c r="E90" i="66" s="1"/>
  <c r="P8" i="66"/>
  <c r="R98" i="66"/>
  <c r="Q57" i="66"/>
  <c r="D18" i="66"/>
  <c r="P95" i="66"/>
  <c r="P133" i="66" s="1"/>
  <c r="S54" i="66"/>
  <c r="AD23" i="66"/>
  <c r="H108" i="66"/>
  <c r="AA63" i="66"/>
  <c r="V8" i="66"/>
  <c r="Y124" i="66"/>
  <c r="J79" i="66"/>
  <c r="G24" i="66"/>
  <c r="K96" i="66"/>
  <c r="X51" i="66"/>
  <c r="AC20" i="66"/>
  <c r="AE82" i="66"/>
  <c r="D123" i="66"/>
  <c r="D131" i="66" s="1"/>
  <c r="R27" i="66"/>
  <c r="L9" i="66"/>
  <c r="I64" i="66"/>
  <c r="P109" i="66"/>
  <c r="S64" i="66"/>
  <c r="AD9" i="66"/>
  <c r="V96" i="66"/>
  <c r="H20" i="66"/>
  <c r="M51" i="66"/>
  <c r="V121" i="66"/>
  <c r="V133" i="66" s="1"/>
  <c r="H29" i="66"/>
  <c r="M76" i="66"/>
  <c r="O113" i="66"/>
  <c r="T68" i="66"/>
  <c r="AG37" i="66"/>
  <c r="M14" i="66"/>
  <c r="H61" i="66"/>
  <c r="I105" i="66"/>
  <c r="W13" i="66"/>
  <c r="W46" i="66" s="1"/>
  <c r="Z60" i="66"/>
  <c r="D121" i="66"/>
  <c r="AE76" i="66"/>
  <c r="R29" i="66"/>
  <c r="N28" i="66"/>
  <c r="C75" i="66"/>
  <c r="U116" i="66"/>
  <c r="N71" i="66"/>
  <c r="C32" i="66"/>
  <c r="B94" i="66"/>
  <c r="AG53" i="66"/>
  <c r="T22" i="66"/>
  <c r="G110" i="66"/>
  <c r="AB69" i="66"/>
  <c r="Y38" i="66"/>
  <c r="U109" i="66"/>
  <c r="N64" i="66"/>
  <c r="C9" i="66"/>
  <c r="C44" i="66" s="1"/>
  <c r="L38" i="66"/>
  <c r="I69" i="66"/>
  <c r="Z66" i="66"/>
  <c r="I107" i="66"/>
  <c r="W11" i="66"/>
  <c r="H106" i="66"/>
  <c r="AA65" i="66"/>
  <c r="V10" i="66"/>
  <c r="H70" i="66"/>
  <c r="M39" i="66"/>
  <c r="T109" i="66"/>
  <c r="B9" i="66"/>
  <c r="O64" i="66"/>
  <c r="O87" i="66" s="1"/>
  <c r="R123" i="66"/>
  <c r="Q82" i="66"/>
  <c r="Q89" i="66" s="1"/>
  <c r="D27" i="66"/>
  <c r="AC82" i="66"/>
  <c r="F123" i="66"/>
  <c r="X27" i="66"/>
  <c r="AG60" i="66"/>
  <c r="T13" i="66"/>
  <c r="B105" i="66"/>
  <c r="P123" i="66"/>
  <c r="S82" i="66"/>
  <c r="AD27" i="66"/>
  <c r="AD47" i="66" s="1"/>
  <c r="H52" i="66"/>
  <c r="M21" i="66"/>
  <c r="Y115" i="66"/>
  <c r="J74" i="66"/>
  <c r="J88" i="66" s="1"/>
  <c r="G35" i="66"/>
  <c r="D66" i="66"/>
  <c r="Q11" i="66"/>
  <c r="N76" i="66"/>
  <c r="U121" i="66"/>
  <c r="C29" i="66"/>
  <c r="AC58" i="66"/>
  <c r="F99" i="66"/>
  <c r="X19" i="66"/>
  <c r="L113" i="66"/>
  <c r="W68" i="66"/>
  <c r="Z37" i="66"/>
  <c r="R75" i="66"/>
  <c r="Q120" i="66"/>
  <c r="AE28" i="66"/>
  <c r="AF65" i="66"/>
  <c r="AF89" i="66" s="1"/>
  <c r="C106" i="66"/>
  <c r="U10" i="66"/>
  <c r="X112" i="66"/>
  <c r="K67" i="66"/>
  <c r="F36" i="66"/>
  <c r="I57" i="66"/>
  <c r="L18" i="66"/>
  <c r="L44" i="66" s="1"/>
  <c r="O124" i="66"/>
  <c r="T79" i="66"/>
  <c r="AG24" i="66"/>
  <c r="AG47" i="66" s="1"/>
  <c r="AD61" i="66"/>
  <c r="E102" i="66"/>
  <c r="S14" i="66"/>
  <c r="V116" i="66"/>
  <c r="M71" i="66"/>
  <c r="M88" i="66" s="1"/>
  <c r="H32" i="66"/>
  <c r="G53" i="66"/>
  <c r="J22" i="66"/>
  <c r="R105" i="66"/>
  <c r="Q60" i="66"/>
  <c r="D13" i="66"/>
  <c r="C82" i="66"/>
  <c r="N27" i="66"/>
  <c r="N45" i="66" s="1"/>
  <c r="X52" i="66"/>
  <c r="K97" i="66"/>
  <c r="AC21" i="66"/>
  <c r="I115" i="66"/>
  <c r="W35" i="66"/>
  <c r="Z74" i="66"/>
  <c r="Z90" i="66" s="1"/>
  <c r="E78" i="66"/>
  <c r="P31" i="66"/>
  <c r="M101" i="66"/>
  <c r="V56" i="66"/>
  <c r="AA17" i="66"/>
  <c r="AA46" i="66" s="1"/>
  <c r="G111" i="66"/>
  <c r="Y39" i="66"/>
  <c r="AB70" i="66"/>
  <c r="B118" i="66"/>
  <c r="AG77" i="66"/>
  <c r="T30" i="66"/>
  <c r="P108" i="66"/>
  <c r="P130" i="66" s="1"/>
  <c r="S63" i="66"/>
  <c r="AD8" i="66"/>
  <c r="H69" i="66"/>
  <c r="M38" i="66"/>
  <c r="Y100" i="66"/>
  <c r="J55" i="66"/>
  <c r="G16" i="66"/>
  <c r="AE81" i="66"/>
  <c r="D122" i="66"/>
  <c r="R26" i="66"/>
  <c r="N104" i="66"/>
  <c r="U59" i="66"/>
  <c r="AF12" i="66"/>
  <c r="F73" i="66"/>
  <c r="K34" i="66"/>
  <c r="W96" i="66"/>
  <c r="L51" i="66"/>
  <c r="I20" i="66"/>
  <c r="U115" i="66"/>
  <c r="N74" i="66"/>
  <c r="C35" i="66"/>
  <c r="D52" i="66"/>
  <c r="Q21" i="66"/>
  <c r="W82" i="66"/>
  <c r="L123" i="66"/>
  <c r="Z27" i="66"/>
  <c r="F105" i="66"/>
  <c r="F133" i="66" s="1"/>
  <c r="X13" i="66"/>
  <c r="AC60" i="66"/>
  <c r="S111" i="66"/>
  <c r="S130" i="66" s="1"/>
  <c r="P70" i="66"/>
  <c r="E39" i="66"/>
  <c r="B56" i="66"/>
  <c r="O17" i="66"/>
  <c r="AB31" i="66"/>
  <c r="Y78" i="66"/>
  <c r="J119" i="66"/>
  <c r="H109" i="66"/>
  <c r="AA64" i="66"/>
  <c r="V9" i="66"/>
  <c r="E100" i="66"/>
  <c r="AD55" i="66"/>
  <c r="S16" i="66"/>
  <c r="O110" i="66"/>
  <c r="AG38" i="66"/>
  <c r="T69" i="66"/>
  <c r="T87" i="66" s="1"/>
  <c r="G63" i="66"/>
  <c r="J8" i="66"/>
  <c r="V118" i="66"/>
  <c r="M77" i="66"/>
  <c r="H30" i="66"/>
  <c r="H46" i="66" s="1"/>
  <c r="AF51" i="66"/>
  <c r="C96" i="66"/>
  <c r="U20" i="66"/>
  <c r="U45" i="66" s="1"/>
  <c r="Q114" i="66"/>
  <c r="R73" i="66"/>
  <c r="AE34" i="66"/>
  <c r="L12" i="66"/>
  <c r="I59" i="66"/>
  <c r="I90" i="66" s="1"/>
  <c r="K81" i="66"/>
  <c r="X122" i="66"/>
  <c r="F26" i="66"/>
  <c r="E72" i="66"/>
  <c r="P33" i="66"/>
  <c r="T95" i="66"/>
  <c r="O54" i="66"/>
  <c r="B23" i="66"/>
  <c r="G125" i="66"/>
  <c r="Y25" i="66"/>
  <c r="AB80" i="66"/>
  <c r="M103" i="66"/>
  <c r="V62" i="66"/>
  <c r="V88" i="66" s="1"/>
  <c r="AA15" i="66"/>
  <c r="C68" i="66"/>
  <c r="C89" i="66" s="1"/>
  <c r="N37" i="66"/>
  <c r="R99" i="66"/>
  <c r="Q58" i="66"/>
  <c r="D19" i="66"/>
  <c r="I121" i="66"/>
  <c r="Z76" i="66"/>
  <c r="W29" i="66"/>
  <c r="W44" i="66" s="1"/>
  <c r="K107" i="66"/>
  <c r="X66" i="66"/>
  <c r="AC11" i="66"/>
  <c r="U57" i="66"/>
  <c r="N98" i="66"/>
  <c r="AF18" i="66"/>
  <c r="D112" i="66"/>
  <c r="D132" i="66" s="1"/>
  <c r="AE67" i="66"/>
  <c r="R36" i="66"/>
  <c r="W106" i="66"/>
  <c r="L65" i="66"/>
  <c r="I10" i="66"/>
  <c r="F75" i="66"/>
  <c r="K28" i="66"/>
  <c r="P94" i="66"/>
  <c r="S53" i="66"/>
  <c r="AD22" i="66"/>
  <c r="B116" i="66"/>
  <c r="AG71" i="66"/>
  <c r="T32" i="66"/>
  <c r="Y102" i="66"/>
  <c r="Y131" i="66" s="1"/>
  <c r="G14" i="66"/>
  <c r="J61" i="66"/>
  <c r="H79" i="66"/>
  <c r="M24" i="66"/>
  <c r="AE59" i="66"/>
  <c r="D104" i="66"/>
  <c r="R12" i="66"/>
  <c r="U81" i="66"/>
  <c r="AF26" i="66"/>
  <c r="N122" i="66"/>
  <c r="N132" i="66" s="1"/>
  <c r="F51" i="66"/>
  <c r="K20" i="66"/>
  <c r="W114" i="66"/>
  <c r="L73" i="66"/>
  <c r="I34" i="66"/>
  <c r="B108" i="66"/>
  <c r="T8" i="66"/>
  <c r="AG63" i="66"/>
  <c r="P118" i="66"/>
  <c r="S77" i="66"/>
  <c r="AD30" i="66"/>
  <c r="H55" i="66"/>
  <c r="M16" i="66"/>
  <c r="Y110" i="66"/>
  <c r="J69" i="66"/>
  <c r="G38" i="66"/>
  <c r="T119" i="66"/>
  <c r="B31" i="66"/>
  <c r="O78" i="66"/>
  <c r="E64" i="66"/>
  <c r="P9" i="66"/>
  <c r="P47" i="66" s="1"/>
  <c r="M111" i="66"/>
  <c r="V70" i="66"/>
  <c r="AA39" i="66"/>
  <c r="G101" i="66"/>
  <c r="AB56" i="66"/>
  <c r="AB88" i="66" s="1"/>
  <c r="Y17" i="66"/>
  <c r="N13" i="66"/>
  <c r="C60" i="66"/>
  <c r="K115" i="66"/>
  <c r="AC35" i="66"/>
  <c r="AC44" i="66" s="1"/>
  <c r="X74" i="66"/>
  <c r="I97" i="66"/>
  <c r="Z52" i="66"/>
  <c r="W21" i="66"/>
  <c r="O102" i="66"/>
  <c r="T61" i="66"/>
  <c r="AG14" i="66"/>
  <c r="E124" i="66"/>
  <c r="AD79" i="66"/>
  <c r="AD87" i="66" s="1"/>
  <c r="S24" i="66"/>
  <c r="V94" i="66"/>
  <c r="H22" i="66"/>
  <c r="M53" i="66"/>
  <c r="G71" i="66"/>
  <c r="J32" i="66"/>
  <c r="J46" i="66" s="1"/>
  <c r="Q106" i="66"/>
  <c r="R65" i="66"/>
  <c r="AE10" i="66"/>
  <c r="AE45" i="66" s="1"/>
  <c r="C120" i="66"/>
  <c r="AF75" i="66"/>
  <c r="U28" i="66"/>
  <c r="X98" i="66"/>
  <c r="K57" i="66"/>
  <c r="K90" i="66" s="1"/>
  <c r="F18" i="66"/>
  <c r="I67" i="66"/>
  <c r="L36" i="66"/>
  <c r="D76" i="66"/>
  <c r="Q29" i="66"/>
  <c r="U107" i="66"/>
  <c r="N66" i="66"/>
  <c r="C11" i="66"/>
  <c r="F113" i="66"/>
  <c r="AC68" i="66"/>
  <c r="X37" i="66"/>
  <c r="L99" i="66"/>
  <c r="L133" i="66" s="1"/>
  <c r="Z19" i="66"/>
  <c r="W58" i="66"/>
  <c r="B80" i="66"/>
  <c r="O25" i="66"/>
  <c r="S103" i="66"/>
  <c r="P62" i="66"/>
  <c r="E15" i="66"/>
  <c r="H117" i="66"/>
  <c r="AA72" i="66"/>
  <c r="V33" i="66"/>
  <c r="J95" i="66"/>
  <c r="Y54" i="66"/>
  <c r="AB23" i="66"/>
  <c r="T108" i="66"/>
  <c r="O63" i="66"/>
  <c r="B8" i="66"/>
  <c r="H115" i="66"/>
  <c r="AA74" i="66"/>
  <c r="V35" i="66"/>
  <c r="V47" i="66" s="1"/>
  <c r="V98" i="66"/>
  <c r="V132" i="66" s="1"/>
  <c r="M57" i="66"/>
  <c r="H18" i="66"/>
  <c r="H104" i="66"/>
  <c r="AA59" i="66"/>
  <c r="V12" i="66"/>
  <c r="V46" i="66" s="1"/>
  <c r="B82" i="66"/>
  <c r="O27" i="66"/>
  <c r="I62" i="66"/>
  <c r="L15" i="66"/>
  <c r="F111" i="66"/>
  <c r="AC70" i="66"/>
  <c r="X39" i="66"/>
  <c r="C124" i="66"/>
  <c r="C131" i="66" s="1"/>
  <c r="AF79" i="66"/>
  <c r="U24" i="66"/>
  <c r="X100" i="66"/>
  <c r="X132" i="66" s="1"/>
  <c r="K55" i="66"/>
  <c r="F16" i="66"/>
  <c r="C118" i="66"/>
  <c r="AF77" i="66"/>
  <c r="U30" i="66"/>
  <c r="F117" i="66"/>
  <c r="AC72" i="66"/>
  <c r="X33" i="66"/>
  <c r="X47" i="66" s="1"/>
  <c r="X119" i="66"/>
  <c r="X133" i="66" s="1"/>
  <c r="K78" i="66"/>
  <c r="F31" i="66"/>
  <c r="K121" i="66"/>
  <c r="X76" i="66"/>
  <c r="X90" i="66" s="1"/>
  <c r="AC29" i="66"/>
  <c r="O115" i="66"/>
  <c r="AG35" i="66"/>
  <c r="T74" i="66"/>
  <c r="T117" i="66"/>
  <c r="O72" i="66"/>
  <c r="B33" i="66"/>
  <c r="Y118" i="66"/>
  <c r="Y133" i="66" s="1"/>
  <c r="J77" i="66"/>
  <c r="G30" i="66"/>
  <c r="B57" i="66"/>
  <c r="O18" i="66"/>
  <c r="J13" i="66"/>
  <c r="G60" i="66"/>
  <c r="G103" i="66"/>
  <c r="Y15" i="66"/>
  <c r="Y46" i="66" s="1"/>
  <c r="AB62" i="66"/>
  <c r="O104" i="66"/>
  <c r="T59" i="66"/>
  <c r="AG12" i="66"/>
  <c r="G99" i="66"/>
  <c r="G130" i="66" s="1"/>
  <c r="AB58" i="66"/>
  <c r="Y19" i="66"/>
  <c r="H94" i="66"/>
  <c r="AA53" i="66"/>
  <c r="V22" i="66"/>
  <c r="J116" i="66"/>
  <c r="Y71" i="66"/>
  <c r="AB32" i="66"/>
  <c r="O125" i="66"/>
  <c r="AG25" i="66"/>
  <c r="T80" i="66"/>
  <c r="T90" i="66" s="1"/>
  <c r="E103" i="66"/>
  <c r="AD62" i="66"/>
  <c r="S15" i="66"/>
  <c r="H57" i="66"/>
  <c r="H87" i="66" s="1"/>
  <c r="M18" i="66"/>
  <c r="P120" i="66"/>
  <c r="S75" i="66"/>
  <c r="AD28" i="66"/>
  <c r="O8" i="66"/>
  <c r="B63" i="66"/>
  <c r="L114" i="66"/>
  <c r="W73" i="66"/>
  <c r="Z34" i="66"/>
  <c r="F96" i="66"/>
  <c r="AC51" i="66"/>
  <c r="X20" i="66"/>
  <c r="U122" i="66"/>
  <c r="U133" i="66" s="1"/>
  <c r="N81" i="66"/>
  <c r="C26" i="66"/>
  <c r="AE61" i="66"/>
  <c r="D102" i="66"/>
  <c r="R14" i="66"/>
  <c r="H81" i="66"/>
  <c r="M26" i="66"/>
  <c r="Y104" i="66"/>
  <c r="J59" i="66"/>
  <c r="J87" i="66" s="1"/>
  <c r="G12" i="66"/>
  <c r="AG73" i="66"/>
  <c r="B114" i="66"/>
  <c r="T34" i="66"/>
  <c r="P96" i="66"/>
  <c r="S51" i="66"/>
  <c r="AD20" i="66"/>
  <c r="AD46" i="66" s="1"/>
  <c r="F77" i="66"/>
  <c r="K30" i="66"/>
  <c r="K45" i="66" s="1"/>
  <c r="R95" i="66"/>
  <c r="Q54" i="66"/>
  <c r="D23" i="66"/>
  <c r="I125" i="66"/>
  <c r="Z80" i="66"/>
  <c r="W25" i="66"/>
  <c r="K103" i="66"/>
  <c r="K130" i="66" s="1"/>
  <c r="X62" i="66"/>
  <c r="AC15" i="66"/>
  <c r="N94" i="66"/>
  <c r="U53" i="66"/>
  <c r="AF22" i="66"/>
  <c r="AF46" i="66" s="1"/>
  <c r="I119" i="66"/>
  <c r="W31" i="66"/>
  <c r="Z78" i="66"/>
  <c r="R101" i="66"/>
  <c r="Q56" i="66"/>
  <c r="D17" i="66"/>
  <c r="N39" i="66"/>
  <c r="C70" i="66"/>
  <c r="M105" i="66"/>
  <c r="M130" i="66" s="1"/>
  <c r="V60" i="66"/>
  <c r="AA13" i="66"/>
  <c r="G123" i="66"/>
  <c r="Y27" i="66"/>
  <c r="AB82" i="66"/>
  <c r="T97" i="66"/>
  <c r="O52" i="66"/>
  <c r="B21" i="66"/>
  <c r="E74" i="66"/>
  <c r="P35" i="66"/>
  <c r="X124" i="66"/>
  <c r="K79" i="66"/>
  <c r="F24" i="66"/>
  <c r="I61" i="66"/>
  <c r="L14" i="66"/>
  <c r="Q116" i="66"/>
  <c r="R71" i="66"/>
  <c r="AE32" i="66"/>
  <c r="C94" i="66"/>
  <c r="AF53" i="66"/>
  <c r="U22" i="66"/>
  <c r="V120" i="66"/>
  <c r="M75" i="66"/>
  <c r="H28" i="66"/>
  <c r="G65" i="66"/>
  <c r="J10" i="66"/>
  <c r="O112" i="66"/>
  <c r="O131" i="66" s="1"/>
  <c r="T67" i="66"/>
  <c r="AG36" i="66"/>
  <c r="AD57" i="66"/>
  <c r="E98" i="66"/>
  <c r="S18" i="66"/>
  <c r="AA66" i="66"/>
  <c r="H107" i="66"/>
  <c r="V11" i="66"/>
  <c r="Y76" i="66"/>
  <c r="AB29" i="66"/>
  <c r="AB47" i="66" s="1"/>
  <c r="J121" i="66"/>
  <c r="B58" i="66"/>
  <c r="O19" i="66"/>
  <c r="S113" i="66"/>
  <c r="P68" i="66"/>
  <c r="P88" i="66" s="1"/>
  <c r="E37" i="66"/>
  <c r="F103" i="66"/>
  <c r="X15" i="66"/>
  <c r="AC62" i="66"/>
  <c r="AC89" i="66" s="1"/>
  <c r="L125" i="66"/>
  <c r="W80" i="66"/>
  <c r="Z25" i="66"/>
  <c r="D54" i="66"/>
  <c r="Q23" i="66"/>
  <c r="Q44" i="66" s="1"/>
  <c r="U117" i="66"/>
  <c r="C33" i="66"/>
  <c r="N72" i="66"/>
  <c r="W94" i="66"/>
  <c r="L53" i="66"/>
  <c r="I22" i="66"/>
  <c r="F71" i="66"/>
  <c r="F89" i="66" s="1"/>
  <c r="K32" i="66"/>
  <c r="N102" i="66"/>
  <c r="U61" i="66"/>
  <c r="AF14" i="66"/>
  <c r="D124" i="66"/>
  <c r="AE79" i="66"/>
  <c r="R24" i="66"/>
  <c r="Y98" i="66"/>
  <c r="J57" i="66"/>
  <c r="G18" i="66"/>
  <c r="G47" i="66" s="1"/>
  <c r="H67" i="66"/>
  <c r="M36" i="66"/>
  <c r="P106" i="66"/>
  <c r="S65" i="66"/>
  <c r="S88" i="66" s="1"/>
  <c r="AD10" i="66"/>
  <c r="B120" i="66"/>
  <c r="T28" i="66"/>
  <c r="AG75" i="66"/>
  <c r="G113" i="66"/>
  <c r="AB68" i="66"/>
  <c r="Y37" i="66"/>
  <c r="M99" i="66"/>
  <c r="V58" i="66"/>
  <c r="AA19" i="66"/>
  <c r="E76" i="66"/>
  <c r="P29" i="66"/>
  <c r="T107" i="66"/>
  <c r="T131" i="66" s="1"/>
  <c r="O66" i="66"/>
  <c r="B11" i="66"/>
  <c r="I117" i="66"/>
  <c r="I132" i="66" s="1"/>
  <c r="Z72" i="66"/>
  <c r="W33" i="66"/>
  <c r="K95" i="66"/>
  <c r="AC23" i="66"/>
  <c r="X54" i="66"/>
  <c r="C80" i="66"/>
  <c r="N25" i="66"/>
  <c r="R103" i="66"/>
  <c r="Q62" i="66"/>
  <c r="D15" i="66"/>
  <c r="J20" i="66"/>
  <c r="G51" i="66"/>
  <c r="V114" i="66"/>
  <c r="V130" i="66" s="1"/>
  <c r="M73" i="66"/>
  <c r="H34" i="66"/>
  <c r="E104" i="66"/>
  <c r="AD59" i="66"/>
  <c r="S12" i="66"/>
  <c r="O122" i="66"/>
  <c r="AG26" i="66"/>
  <c r="T81" i="66"/>
  <c r="I55" i="66"/>
  <c r="L16" i="66"/>
  <c r="X110" i="66"/>
  <c r="F38" i="66"/>
  <c r="K69" i="66"/>
  <c r="C108" i="66"/>
  <c r="C133" i="66" s="1"/>
  <c r="AF63" i="66"/>
  <c r="U8" i="66"/>
  <c r="Q118" i="66"/>
  <c r="R77" i="66"/>
  <c r="AE30" i="66"/>
  <c r="L111" i="66"/>
  <c r="W70" i="66"/>
  <c r="Z39" i="66"/>
  <c r="AC56" i="66"/>
  <c r="X17" i="66"/>
  <c r="X45" i="66" s="1"/>
  <c r="F101" i="66"/>
  <c r="U119" i="66"/>
  <c r="N78" i="66"/>
  <c r="C31" i="66"/>
  <c r="D64" i="66"/>
  <c r="D90" i="66" s="1"/>
  <c r="Q9" i="66"/>
  <c r="J115" i="66"/>
  <c r="Y74" i="66"/>
  <c r="Y87" i="66" s="1"/>
  <c r="AB35" i="66"/>
  <c r="AA52" i="66"/>
  <c r="H97" i="66"/>
  <c r="V21" i="66"/>
  <c r="P82" i="66"/>
  <c r="S123" i="66"/>
  <c r="E27" i="66"/>
  <c r="E46" i="66" s="1"/>
  <c r="B60" i="66"/>
  <c r="O13" i="66"/>
  <c r="F125" i="66"/>
  <c r="AC80" i="66"/>
  <c r="X25" i="66"/>
  <c r="L103" i="66"/>
  <c r="Z15" i="66"/>
  <c r="Z45" i="66" s="1"/>
  <c r="W62" i="66"/>
  <c r="D72" i="66"/>
  <c r="Q33" i="66"/>
  <c r="U95" i="66"/>
  <c r="N54" i="66"/>
  <c r="N90" i="66" s="1"/>
  <c r="C23" i="66"/>
  <c r="H121" i="66"/>
  <c r="V29" i="66"/>
  <c r="AA76" i="66"/>
  <c r="AA87" i="66" s="1"/>
  <c r="Y66" i="66"/>
  <c r="AB11" i="66"/>
  <c r="J107" i="66"/>
  <c r="B68" i="66"/>
  <c r="O37" i="66"/>
  <c r="O46" i="66" s="1"/>
  <c r="S99" i="66"/>
  <c r="P58" i="66"/>
  <c r="E19" i="66"/>
  <c r="V106" i="66"/>
  <c r="M65" i="66"/>
  <c r="H10" i="66"/>
  <c r="G75" i="66"/>
  <c r="J28" i="66"/>
  <c r="O98" i="66"/>
  <c r="T57" i="66"/>
  <c r="AG18" i="66"/>
  <c r="E112" i="66"/>
  <c r="S36" i="66"/>
  <c r="AD67" i="66"/>
  <c r="X102" i="66"/>
  <c r="F14" i="66"/>
  <c r="K61" i="66"/>
  <c r="I79" i="66"/>
  <c r="L24" i="66"/>
  <c r="Q94" i="66"/>
  <c r="R53" i="66"/>
  <c r="AE22" i="66"/>
  <c r="C116" i="66"/>
  <c r="AF71" i="66"/>
  <c r="U32" i="66"/>
  <c r="M123" i="66"/>
  <c r="V82" i="66"/>
  <c r="AA27" i="66"/>
  <c r="G105" i="66"/>
  <c r="Y13" i="66"/>
  <c r="AB60" i="66"/>
  <c r="T115" i="66"/>
  <c r="O74" i="66"/>
  <c r="B35" i="66"/>
  <c r="P21" i="66"/>
  <c r="E52" i="66"/>
  <c r="X78" i="66"/>
  <c r="K119" i="66"/>
  <c r="K132" i="66" s="1"/>
  <c r="AC31" i="66"/>
  <c r="I109" i="66"/>
  <c r="Z64" i="66"/>
  <c r="W9" i="66"/>
  <c r="R111" i="66"/>
  <c r="Q70" i="66"/>
  <c r="D39" i="66"/>
  <c r="C56" i="66"/>
  <c r="N17" i="66"/>
  <c r="K8" i="66"/>
  <c r="F63" i="66"/>
  <c r="W118" i="66"/>
  <c r="L77" i="66"/>
  <c r="L89" i="66" s="1"/>
  <c r="I30" i="66"/>
  <c r="D100" i="66"/>
  <c r="AE55" i="66"/>
  <c r="R16" i="66"/>
  <c r="N110" i="66"/>
  <c r="U69" i="66"/>
  <c r="AF38" i="66"/>
  <c r="AF44" i="66" s="1"/>
  <c r="M12" i="66"/>
  <c r="M47" i="66" s="1"/>
  <c r="H59" i="66"/>
  <c r="Y122" i="66"/>
  <c r="J81" i="66"/>
  <c r="G26" i="66"/>
  <c r="AG51" i="66"/>
  <c r="B96" i="66"/>
  <c r="T20" i="66"/>
  <c r="P114" i="66"/>
  <c r="S73" i="66"/>
  <c r="AD34" i="66"/>
  <c r="I113" i="66"/>
  <c r="Z68" i="66"/>
  <c r="W37" i="66"/>
  <c r="V64" i="66"/>
  <c r="M109" i="66"/>
  <c r="AA9" i="66"/>
  <c r="AC52" i="66"/>
  <c r="F97" i="66"/>
  <c r="X21" i="66"/>
  <c r="Y114" i="66"/>
  <c r="J73" i="66"/>
  <c r="G34" i="66"/>
  <c r="G45" i="66" s="1"/>
  <c r="P13" i="66"/>
  <c r="E60" i="66"/>
  <c r="G54" i="66"/>
  <c r="J23" i="66"/>
  <c r="Q121" i="66"/>
  <c r="R76" i="66"/>
  <c r="AE29" i="66"/>
  <c r="AF66" i="66"/>
  <c r="U11" i="66"/>
  <c r="U46" i="66" s="1"/>
  <c r="C107" i="66"/>
  <c r="X113" i="66"/>
  <c r="K68" i="66"/>
  <c r="F37" i="66"/>
  <c r="X70" i="66"/>
  <c r="K111" i="66"/>
  <c r="AC39" i="66"/>
  <c r="I101" i="66"/>
  <c r="I130" i="66" s="1"/>
  <c r="Z56" i="66"/>
  <c r="W17" i="66"/>
  <c r="H124" i="66"/>
  <c r="AA79" i="66"/>
  <c r="V24" i="66"/>
  <c r="J102" i="66"/>
  <c r="J130" i="66" s="1"/>
  <c r="Y61" i="66"/>
  <c r="AB14" i="66"/>
  <c r="B71" i="66"/>
  <c r="O32" i="66"/>
  <c r="S94" i="66"/>
  <c r="P53" i="66"/>
  <c r="E22" i="66"/>
  <c r="C72" i="66"/>
  <c r="N33" i="66"/>
  <c r="W108" i="66"/>
  <c r="L63" i="66"/>
  <c r="I8" i="66"/>
  <c r="D110" i="66"/>
  <c r="AE69" i="66"/>
  <c r="AE90" i="66" s="1"/>
  <c r="R38" i="66"/>
  <c r="N100" i="66"/>
  <c r="AF16" i="66"/>
  <c r="U55" i="66"/>
  <c r="K109" i="66"/>
  <c r="X64" i="66"/>
  <c r="AC9" i="66"/>
  <c r="D116" i="66"/>
  <c r="AE71" i="66"/>
  <c r="R32" i="66"/>
  <c r="W102" i="66"/>
  <c r="I14" i="66"/>
  <c r="L61" i="66"/>
  <c r="L87" i="66" s="1"/>
  <c r="F79" i="66"/>
  <c r="K24" i="66"/>
  <c r="P98" i="66"/>
  <c r="S57" i="66"/>
  <c r="AD18" i="66"/>
  <c r="B112" i="66"/>
  <c r="AG67" i="66"/>
  <c r="AG90" i="66" s="1"/>
  <c r="T36" i="66"/>
  <c r="Y106" i="66"/>
  <c r="J65" i="66"/>
  <c r="G10" i="66"/>
  <c r="H75" i="66"/>
  <c r="M28" i="66"/>
  <c r="M45" i="66" s="1"/>
  <c r="U111" i="66"/>
  <c r="C39" i="66"/>
  <c r="N70" i="66"/>
  <c r="N88" i="66" s="1"/>
  <c r="D56" i="66"/>
  <c r="Q17" i="66"/>
  <c r="Z31" i="66"/>
  <c r="Z47" i="66" s="1"/>
  <c r="W78" i="66"/>
  <c r="L119" i="66"/>
  <c r="F109" i="66"/>
  <c r="AC64" i="66"/>
  <c r="X9" i="66"/>
  <c r="S115" i="66"/>
  <c r="P74" i="66"/>
  <c r="E35" i="66"/>
  <c r="B52" i="66"/>
  <c r="O21" i="66"/>
  <c r="O44" i="66" s="1"/>
  <c r="J123" i="66"/>
  <c r="Y82" i="66"/>
  <c r="AB27" i="66"/>
  <c r="H105" i="66"/>
  <c r="AA60" i="66"/>
  <c r="AA89" i="66" s="1"/>
  <c r="V13" i="66"/>
  <c r="AD51" i="66"/>
  <c r="E96" i="66"/>
  <c r="S20" i="66"/>
  <c r="O114" i="66"/>
  <c r="T73" i="66"/>
  <c r="AG34" i="66"/>
  <c r="J12" i="66"/>
  <c r="G59" i="66"/>
  <c r="V122" i="66"/>
  <c r="M81" i="66"/>
  <c r="H26" i="66"/>
  <c r="C100" i="66"/>
  <c r="U16" i="66"/>
  <c r="AF55" i="66"/>
  <c r="Q110" i="66"/>
  <c r="Q131" i="66" s="1"/>
  <c r="AE38" i="66"/>
  <c r="R69" i="66"/>
  <c r="I63" i="66"/>
  <c r="L8" i="66"/>
  <c r="X118" i="66"/>
  <c r="K77" i="66"/>
  <c r="F30" i="66"/>
  <c r="R109" i="66"/>
  <c r="R131" i="66" s="1"/>
  <c r="Q64" i="66"/>
  <c r="D9" i="66"/>
  <c r="C78" i="66"/>
  <c r="N31" i="66"/>
  <c r="K101" i="66"/>
  <c r="X56" i="66"/>
  <c r="AC17" i="66"/>
  <c r="W39" i="66"/>
  <c r="I111" i="66"/>
  <c r="Z70" i="66"/>
  <c r="T105" i="66"/>
  <c r="O60" i="66"/>
  <c r="B13" i="66"/>
  <c r="E82" i="66"/>
  <c r="P27" i="66"/>
  <c r="M97" i="66"/>
  <c r="V52" i="66"/>
  <c r="AA21" i="66"/>
  <c r="G115" i="66"/>
  <c r="G132" i="66" s="1"/>
  <c r="AB74" i="66"/>
  <c r="Y35" i="66"/>
  <c r="AG81" i="66"/>
  <c r="B122" i="66"/>
  <c r="T26" i="66"/>
  <c r="T44" i="66" s="1"/>
  <c r="P104" i="66"/>
  <c r="S59" i="66"/>
  <c r="AD12" i="66"/>
  <c r="H73" i="66"/>
  <c r="H89" i="66" s="1"/>
  <c r="M34" i="66"/>
  <c r="Y96" i="66"/>
  <c r="J51" i="66"/>
  <c r="G20" i="66"/>
  <c r="AE77" i="66"/>
  <c r="D118" i="66"/>
  <c r="R30" i="66"/>
  <c r="N108" i="66"/>
  <c r="U63" i="66"/>
  <c r="U88" i="66" s="1"/>
  <c r="AF8" i="66"/>
  <c r="F69" i="66"/>
  <c r="K38" i="66"/>
  <c r="W100" i="66"/>
  <c r="L55" i="66"/>
  <c r="I16" i="66"/>
  <c r="I47" i="66" s="1"/>
  <c r="B66" i="66"/>
  <c r="O11" i="66"/>
  <c r="S121" i="66"/>
  <c r="P76" i="66"/>
  <c r="E29" i="66"/>
  <c r="H99" i="66"/>
  <c r="AA58" i="66"/>
  <c r="V19" i="66"/>
  <c r="V45" i="66" s="1"/>
  <c r="J113" i="66"/>
  <c r="Y68" i="66"/>
  <c r="AB37" i="66"/>
  <c r="Q15" i="66"/>
  <c r="D62" i="66"/>
  <c r="U125" i="66"/>
  <c r="N80" i="66"/>
  <c r="C25" i="66"/>
  <c r="C46" i="66" s="1"/>
  <c r="F95" i="66"/>
  <c r="AC54" i="66"/>
  <c r="X23" i="66"/>
  <c r="L117" i="66"/>
  <c r="W72" i="66"/>
  <c r="W87" i="66" s="1"/>
  <c r="Z33" i="66"/>
  <c r="Q124" i="66"/>
  <c r="R79" i="66"/>
  <c r="AE24" i="66"/>
  <c r="AF61" i="66"/>
  <c r="C102" i="66"/>
  <c r="U14" i="66"/>
  <c r="X116" i="66"/>
  <c r="X130" i="66" s="1"/>
  <c r="K71" i="66"/>
  <c r="F32" i="66"/>
  <c r="I53" i="66"/>
  <c r="L22" i="66"/>
  <c r="O120" i="66"/>
  <c r="T75" i="66"/>
  <c r="AG28" i="66"/>
  <c r="AD65" i="66"/>
  <c r="E106" i="66"/>
  <c r="E133" i="66" s="1"/>
  <c r="S10" i="66"/>
  <c r="V112" i="66"/>
  <c r="M67" i="66"/>
  <c r="H36" i="66"/>
  <c r="G57" i="66"/>
  <c r="J18" i="66"/>
  <c r="AF69" i="66"/>
  <c r="C110" i="66"/>
  <c r="U38" i="66"/>
  <c r="Q100" i="66"/>
  <c r="R55" i="66"/>
  <c r="AE16" i="66"/>
  <c r="I77" i="66"/>
  <c r="L30" i="66"/>
  <c r="X108" i="66"/>
  <c r="K63" i="66"/>
  <c r="F8" i="66"/>
  <c r="AD73" i="66"/>
  <c r="E114" i="66"/>
  <c r="S34" i="66"/>
  <c r="O96" i="66"/>
  <c r="O133" i="66" s="1"/>
  <c r="T51" i="66"/>
  <c r="AG20" i="66"/>
  <c r="G81" i="66"/>
  <c r="J26" i="66"/>
  <c r="V104" i="66"/>
  <c r="M59" i="66"/>
  <c r="H12" i="66"/>
  <c r="S97" i="66"/>
  <c r="P52" i="66"/>
  <c r="P90" i="66" s="1"/>
  <c r="E21" i="66"/>
  <c r="B74" i="66"/>
  <c r="O35" i="66"/>
  <c r="J105" i="66"/>
  <c r="AB13" i="66"/>
  <c r="AB45" i="66" s="1"/>
  <c r="Y60" i="66"/>
  <c r="AA82" i="66"/>
  <c r="H123" i="66"/>
  <c r="V27" i="66"/>
  <c r="U101" i="66"/>
  <c r="C17" i="66"/>
  <c r="N56" i="66"/>
  <c r="D70" i="66"/>
  <c r="Q39" i="66"/>
  <c r="Q46" i="66" s="1"/>
  <c r="L109" i="66"/>
  <c r="W64" i="66"/>
  <c r="Z9" i="66"/>
  <c r="F119" i="66"/>
  <c r="X31" i="66"/>
  <c r="AC78" i="66"/>
  <c r="AC87" i="66" s="1"/>
  <c r="P112" i="66"/>
  <c r="AD36" i="66"/>
  <c r="AD44" i="66" s="1"/>
  <c r="S67" i="66"/>
  <c r="AG57" i="66"/>
  <c r="B98" i="66"/>
  <c r="T18" i="66"/>
  <c r="Y120" i="66"/>
  <c r="J75" i="66"/>
  <c r="J89" i="66" s="1"/>
  <c r="G28" i="66"/>
  <c r="H65" i="66"/>
  <c r="M10" i="66"/>
  <c r="N116" i="66"/>
  <c r="U71" i="66"/>
  <c r="AF32" i="66"/>
  <c r="D94" i="66"/>
  <c r="R22" i="66"/>
  <c r="AE53" i="66"/>
  <c r="AE88" i="66" s="1"/>
  <c r="W124" i="66"/>
  <c r="L79" i="66"/>
  <c r="I24" i="66"/>
  <c r="K14" i="66"/>
  <c r="K47" i="66" s="1"/>
  <c r="F61" i="66"/>
  <c r="C54" i="66"/>
  <c r="N23" i="66"/>
  <c r="R117" i="66"/>
  <c r="Q72" i="66"/>
  <c r="D33" i="66"/>
  <c r="I103" i="66"/>
  <c r="W15" i="66"/>
  <c r="Z62" i="66"/>
  <c r="K125" i="66"/>
  <c r="X80" i="66"/>
  <c r="AC25" i="66"/>
  <c r="E58" i="66"/>
  <c r="P19" i="66"/>
  <c r="T113" i="66"/>
  <c r="O68" i="66"/>
  <c r="B37" i="66"/>
  <c r="G107" i="66"/>
  <c r="AB66" i="66"/>
  <c r="Y11" i="66"/>
  <c r="M121" i="66"/>
  <c r="M132" i="66" s="1"/>
  <c r="V76" i="66"/>
  <c r="AA29" i="66"/>
  <c r="N112" i="66"/>
  <c r="AF36" i="66"/>
  <c r="U67" i="66"/>
  <c r="C81" i="66"/>
  <c r="C88" i="66" s="1"/>
  <c r="N26" i="66"/>
  <c r="W122" i="66"/>
  <c r="I26" i="66"/>
  <c r="L81" i="66"/>
  <c r="Q108" i="66"/>
  <c r="R63" i="66"/>
  <c r="AE8" i="66"/>
  <c r="L95" i="66"/>
  <c r="Z23" i="66"/>
  <c r="W54" i="66"/>
  <c r="T31" i="66"/>
  <c r="AG78" i="66"/>
  <c r="B119" i="66"/>
  <c r="G116" i="66"/>
  <c r="AB71" i="66"/>
  <c r="Y32" i="66"/>
  <c r="Y47" i="66" s="1"/>
  <c r="P110" i="66"/>
  <c r="S69" i="66"/>
  <c r="AD38" i="66"/>
  <c r="H125" i="66"/>
  <c r="AA80" i="66"/>
  <c r="V25" i="66"/>
  <c r="O100" i="66"/>
  <c r="T55" i="66"/>
  <c r="AG16" i="66"/>
  <c r="G77" i="66"/>
  <c r="G88" i="66" s="1"/>
  <c r="J30" i="66"/>
  <c r="V108" i="66"/>
  <c r="M63" i="66"/>
  <c r="H8" i="66"/>
  <c r="S101" i="66"/>
  <c r="P56" i="66"/>
  <c r="E17" i="66"/>
  <c r="G79" i="66"/>
  <c r="J24" i="66"/>
  <c r="O94" i="66"/>
  <c r="T53" i="66"/>
  <c r="T89" i="66" s="1"/>
  <c r="AG22" i="66"/>
  <c r="E116" i="66"/>
  <c r="AD71" i="66"/>
  <c r="S32" i="66"/>
  <c r="X106" i="66"/>
  <c r="K65" i="66"/>
  <c r="F10" i="66"/>
  <c r="I75" i="66"/>
  <c r="I88" i="66" s="1"/>
  <c r="L28" i="66"/>
  <c r="Q98" i="66"/>
  <c r="R57" i="66"/>
  <c r="AE18" i="66"/>
  <c r="C112" i="66"/>
  <c r="AF67" i="66"/>
  <c r="U36" i="66"/>
  <c r="U47" i="66" s="1"/>
  <c r="M112" i="66"/>
  <c r="AA36" i="66"/>
  <c r="V67" i="66"/>
  <c r="E65" i="66"/>
  <c r="P10" i="66"/>
  <c r="O75" i="66"/>
  <c r="T120" i="66"/>
  <c r="B28" i="66"/>
  <c r="I94" i="66"/>
  <c r="Z53" i="66"/>
  <c r="W22" i="66"/>
  <c r="L20" i="66"/>
  <c r="I51" i="66"/>
  <c r="F56" i="66"/>
  <c r="K17" i="66"/>
  <c r="K44" i="66" s="1"/>
  <c r="W111" i="66"/>
  <c r="L70" i="66"/>
  <c r="I39" i="66"/>
  <c r="R118" i="66"/>
  <c r="Q77" i="66"/>
  <c r="D30" i="66"/>
  <c r="C63" i="66"/>
  <c r="N8" i="66"/>
  <c r="U123" i="66"/>
  <c r="N82" i="66"/>
  <c r="C27" i="66"/>
  <c r="Q13" i="66"/>
  <c r="D60" i="66"/>
  <c r="J111" i="66"/>
  <c r="Y70" i="66"/>
  <c r="AB39" i="66"/>
  <c r="AA56" i="66"/>
  <c r="H101" i="66"/>
  <c r="V17" i="66"/>
  <c r="S119" i="66"/>
  <c r="P78" i="66"/>
  <c r="E31" i="66"/>
  <c r="B64" i="66"/>
  <c r="O9" i="66"/>
  <c r="W98" i="66"/>
  <c r="L57" i="66"/>
  <c r="I18" i="66"/>
  <c r="F67" i="66"/>
  <c r="K36" i="66"/>
  <c r="N106" i="66"/>
  <c r="N130" i="66" s="1"/>
  <c r="U65" i="66"/>
  <c r="AF10" i="66"/>
  <c r="D120" i="66"/>
  <c r="AE75" i="66"/>
  <c r="R28" i="66"/>
  <c r="Y94" i="66"/>
  <c r="J53" i="66"/>
  <c r="G22" i="66"/>
  <c r="H71" i="66"/>
  <c r="M32" i="66"/>
  <c r="P102" i="66"/>
  <c r="S61" i="66"/>
  <c r="AD14" i="66"/>
  <c r="B124" i="66"/>
  <c r="AG79" i="66"/>
  <c r="T24" i="66"/>
  <c r="G117" i="66"/>
  <c r="AB72" i="66"/>
  <c r="AB90" i="66" s="1"/>
  <c r="Y33" i="66"/>
  <c r="M95" i="66"/>
  <c r="AA23" i="66"/>
  <c r="V54" i="66"/>
  <c r="E80" i="66"/>
  <c r="P25" i="66"/>
  <c r="P45" i="66" s="1"/>
  <c r="T103" i="66"/>
  <c r="O62" i="66"/>
  <c r="B15" i="66"/>
  <c r="K99" i="66"/>
  <c r="X58" i="66"/>
  <c r="AC19" i="66"/>
  <c r="AC46" i="66" s="1"/>
  <c r="C76" i="66"/>
  <c r="N29" i="66"/>
  <c r="R107" i="66"/>
  <c r="Q66" i="66"/>
  <c r="Q87" i="66" s="1"/>
  <c r="D11" i="66"/>
  <c r="X120" i="66"/>
  <c r="K75" i="66"/>
  <c r="F28" i="66"/>
  <c r="F46" i="66" s="1"/>
  <c r="I65" i="66"/>
  <c r="L10" i="66"/>
  <c r="Q112" i="66"/>
  <c r="AE36" i="66"/>
  <c r="R67" i="66"/>
  <c r="AF57" i="66"/>
  <c r="C98" i="66"/>
  <c r="U18" i="66"/>
  <c r="V124" i="66"/>
  <c r="M79" i="66"/>
  <c r="H24" i="66"/>
  <c r="G61" i="66"/>
  <c r="G90" i="66" s="1"/>
  <c r="J14" i="66"/>
  <c r="O116" i="66"/>
  <c r="AG32" i="66"/>
  <c r="T71" i="66"/>
  <c r="E94" i="66"/>
  <c r="S22" i="66"/>
  <c r="S45" i="66" s="1"/>
  <c r="AD53" i="66"/>
  <c r="H103" i="66"/>
  <c r="H133" i="66" s="1"/>
  <c r="V15" i="66"/>
  <c r="AA62" i="66"/>
  <c r="J125" i="66"/>
  <c r="AB25" i="66"/>
  <c r="Y80" i="66"/>
  <c r="B54" i="66"/>
  <c r="O23" i="66"/>
  <c r="S117" i="66"/>
  <c r="P72" i="66"/>
  <c r="E33" i="66"/>
  <c r="AC66" i="66"/>
  <c r="X11" i="66"/>
  <c r="F107" i="66"/>
  <c r="L121" i="66"/>
  <c r="Z29" i="66"/>
  <c r="W76" i="66"/>
  <c r="D58" i="66"/>
  <c r="Q19" i="66"/>
  <c r="U113" i="66"/>
  <c r="U130" i="66" s="1"/>
  <c r="N68" i="66"/>
  <c r="C37" i="66"/>
  <c r="Z130" i="66"/>
  <c r="H77" i="66"/>
  <c r="M30" i="66"/>
  <c r="Y108" i="66"/>
  <c r="J63" i="66"/>
  <c r="G8" i="66"/>
  <c r="AG69" i="66"/>
  <c r="B110" i="66"/>
  <c r="T38" i="66"/>
  <c r="P100" i="66"/>
  <c r="S55" i="66"/>
  <c r="AD16" i="66"/>
  <c r="K26" i="66"/>
  <c r="F81" i="66"/>
  <c r="W104" i="66"/>
  <c r="W131" i="66" s="1"/>
  <c r="I12" i="66"/>
  <c r="L59" i="66"/>
  <c r="AE73" i="66"/>
  <c r="D114" i="66"/>
  <c r="R34" i="66"/>
  <c r="N96" i="66"/>
  <c r="U51" i="66"/>
  <c r="AF20" i="66"/>
  <c r="K105" i="66"/>
  <c r="X60" i="66"/>
  <c r="X88" i="66" s="1"/>
  <c r="AC13" i="66"/>
  <c r="I123" i="66"/>
  <c r="Z82" i="66"/>
  <c r="W27" i="66"/>
  <c r="R97" i="66"/>
  <c r="Q52" i="66"/>
  <c r="D21" i="66"/>
  <c r="D47" i="66" s="1"/>
  <c r="C74" i="66"/>
  <c r="N35" i="66"/>
  <c r="AB78" i="66"/>
  <c r="G119" i="66"/>
  <c r="Y31" i="66"/>
  <c r="Y44" i="66" s="1"/>
  <c r="T101" i="66"/>
  <c r="O56" i="66"/>
  <c r="B17" i="66"/>
  <c r="P39" i="66"/>
  <c r="E70" i="66"/>
  <c r="E89" i="66" s="1"/>
  <c r="I99" i="66"/>
  <c r="Z58" i="66"/>
  <c r="Z88" i="66" s="1"/>
  <c r="W19" i="66"/>
  <c r="K113" i="66"/>
  <c r="X68" i="66"/>
  <c r="AC37" i="66"/>
  <c r="C66" i="66"/>
  <c r="N11" i="66"/>
  <c r="N47" i="66" s="1"/>
  <c r="Q76" i="66"/>
  <c r="R121" i="66"/>
  <c r="D29" i="66"/>
  <c r="G95" i="66"/>
  <c r="Y23" i="66"/>
  <c r="AB54" i="66"/>
  <c r="M117" i="66"/>
  <c r="V72" i="66"/>
  <c r="AA33" i="66"/>
  <c r="AA44" i="66" s="1"/>
  <c r="E62" i="66"/>
  <c r="P15" i="66"/>
  <c r="T125" i="66"/>
  <c r="B25" i="66"/>
  <c r="O80" i="66"/>
  <c r="O89" i="66" s="1"/>
  <c r="Y116" i="66"/>
  <c r="J71" i="66"/>
  <c r="G32" i="66"/>
  <c r="H53" i="66"/>
  <c r="M22" i="66"/>
  <c r="P124" i="66"/>
  <c r="P132" i="66" s="1"/>
  <c r="S79" i="66"/>
  <c r="AD24" i="66"/>
  <c r="AG61" i="66"/>
  <c r="B102" i="66"/>
  <c r="T14" i="66"/>
  <c r="W112" i="66"/>
  <c r="L67" i="66"/>
  <c r="I36" i="66"/>
  <c r="F57" i="66"/>
  <c r="K18" i="66"/>
  <c r="AF28" i="66"/>
  <c r="N120" i="66"/>
  <c r="U75" i="66"/>
  <c r="AE65" i="66"/>
  <c r="D106" i="66"/>
  <c r="R10" i="66"/>
  <c r="J101" i="66"/>
  <c r="J133" i="66" s="1"/>
  <c r="Y56" i="66"/>
  <c r="AB17" i="66"/>
  <c r="H111" i="66"/>
  <c r="AA70" i="66"/>
  <c r="V39" i="66"/>
  <c r="S109" i="66"/>
  <c r="E9" i="66"/>
  <c r="P64" i="66"/>
  <c r="B78" i="66"/>
  <c r="O31" i="66"/>
  <c r="W52" i="66"/>
  <c r="L97" i="66"/>
  <c r="Z21" i="66"/>
  <c r="F115" i="66"/>
  <c r="AC74" i="66"/>
  <c r="X35" i="66"/>
  <c r="U105" i="66"/>
  <c r="N60" i="66"/>
  <c r="C13" i="66"/>
  <c r="D82" i="66"/>
  <c r="Q27" i="66"/>
  <c r="I73" i="66"/>
  <c r="L34" i="66"/>
  <c r="L46" i="66" s="1"/>
  <c r="X96" i="66"/>
  <c r="F20" i="66"/>
  <c r="K51" i="66"/>
  <c r="AF81" i="66"/>
  <c r="AF87" i="66" s="1"/>
  <c r="C122" i="66"/>
  <c r="U26" i="66"/>
  <c r="R59" i="66"/>
  <c r="Q104" i="66"/>
  <c r="AE12" i="66"/>
  <c r="J38" i="66"/>
  <c r="G69" i="66"/>
  <c r="V100" i="66"/>
  <c r="M55" i="66"/>
  <c r="M90" i="66" s="1"/>
  <c r="H16" i="66"/>
  <c r="E118" i="66"/>
  <c r="AD77" i="66"/>
  <c r="S30" i="66"/>
  <c r="O108" i="66"/>
  <c r="T63" i="66"/>
  <c r="AG8" i="66"/>
  <c r="O106" i="66"/>
  <c r="T65" i="66"/>
  <c r="AG10" i="66"/>
  <c r="M100" i="66"/>
  <c r="V55" i="66"/>
  <c r="V89" i="66" s="1"/>
  <c r="AA16" i="66"/>
  <c r="S105" i="66"/>
  <c r="P60" i="66"/>
  <c r="E13" i="66"/>
  <c r="AD58" i="66"/>
  <c r="E99" i="66"/>
  <c r="S19" i="66"/>
  <c r="B125" i="66"/>
  <c r="AG80" i="66"/>
  <c r="T25" i="66"/>
  <c r="G67" i="66"/>
  <c r="J36" i="66"/>
  <c r="X125" i="66"/>
  <c r="K80" i="66"/>
  <c r="F25" i="66"/>
  <c r="R104" i="66"/>
  <c r="Q59" i="66"/>
  <c r="D12" i="66"/>
  <c r="U110" i="66"/>
  <c r="C38" i="66"/>
  <c r="C45" i="66" s="1"/>
  <c r="N69" i="66"/>
  <c r="D55" i="66"/>
  <c r="Q16" i="66"/>
  <c r="L118" i="66"/>
  <c r="W77" i="66"/>
  <c r="W90" i="66" s="1"/>
  <c r="Z30" i="66"/>
  <c r="W120" i="66"/>
  <c r="W133" i="66" s="1"/>
  <c r="L75" i="66"/>
  <c r="I28" i="66"/>
  <c r="R115" i="66"/>
  <c r="Q74" i="66"/>
  <c r="D35" i="66"/>
  <c r="C95" i="66"/>
  <c r="C130" i="66" s="1"/>
  <c r="AF54" i="66"/>
  <c r="U23" i="66"/>
  <c r="F108" i="66"/>
  <c r="AC63" i="66"/>
  <c r="X8" i="66"/>
  <c r="F65" i="66"/>
  <c r="K10" i="66"/>
  <c r="N21" i="66"/>
  <c r="C52" i="66"/>
  <c r="C87" i="66" s="1"/>
  <c r="F102" i="66"/>
  <c r="AC61" i="66"/>
  <c r="X14" i="66"/>
  <c r="X46" i="66" s="1"/>
  <c r="C101" i="66"/>
  <c r="AF56" i="66"/>
  <c r="U17" i="66"/>
  <c r="C58" i="66"/>
  <c r="N19" i="66"/>
  <c r="F59" i="66"/>
  <c r="K12" i="66"/>
  <c r="L124" i="66"/>
  <c r="W79" i="66"/>
  <c r="Z24" i="66"/>
  <c r="Q111" i="66"/>
  <c r="AE39" i="66"/>
  <c r="R70" i="66"/>
  <c r="U103" i="66"/>
  <c r="N62" i="66"/>
  <c r="C15" i="66"/>
  <c r="E54" i="66"/>
  <c r="E87" i="66" s="1"/>
  <c r="P23" i="66"/>
  <c r="H63" i="66"/>
  <c r="M8" i="66"/>
  <c r="J120" i="66"/>
  <c r="AB28" i="66"/>
  <c r="Y75" i="66"/>
  <c r="Y90" i="66" s="1"/>
  <c r="B100" i="66"/>
  <c r="AG55" i="66"/>
  <c r="T16" i="66"/>
  <c r="J99" i="66"/>
  <c r="Y58" i="66"/>
  <c r="Y89" i="66" s="1"/>
  <c r="AB19" i="66"/>
  <c r="B104" i="66"/>
  <c r="AG59" i="66"/>
  <c r="T12" i="66"/>
  <c r="P122" i="66"/>
  <c r="AD26" i="66"/>
  <c r="S81" i="66"/>
  <c r="S90" i="66" s="1"/>
  <c r="H51" i="66"/>
  <c r="M20" i="66"/>
  <c r="T123" i="66"/>
  <c r="T133" i="66" s="1"/>
  <c r="O82" i="66"/>
  <c r="B27" i="66"/>
  <c r="P116" i="66"/>
  <c r="S71" i="66"/>
  <c r="AD32" i="66"/>
  <c r="G66" i="66"/>
  <c r="J11" i="66"/>
  <c r="M33" i="66"/>
  <c r="H72" i="66"/>
  <c r="W99" i="66"/>
  <c r="W132" i="66" s="1"/>
  <c r="L58" i="66"/>
  <c r="I19" i="66"/>
  <c r="F68" i="66"/>
  <c r="K37" i="66"/>
  <c r="D53" i="66"/>
  <c r="D87" i="66" s="1"/>
  <c r="Q22" i="66"/>
  <c r="T102" i="66"/>
  <c r="O61" i="66"/>
  <c r="B14" i="66"/>
  <c r="F78" i="66"/>
  <c r="F88" i="66" s="1"/>
  <c r="K31" i="66"/>
  <c r="N32" i="66"/>
  <c r="C71" i="66"/>
  <c r="AF73" i="66"/>
  <c r="C114" i="66"/>
  <c r="U34" i="66"/>
  <c r="F121" i="66"/>
  <c r="F131" i="66" s="1"/>
  <c r="X29" i="66"/>
  <c r="AC76" i="66"/>
  <c r="W109" i="66"/>
  <c r="I9" i="66"/>
  <c r="L64" i="66"/>
  <c r="R94" i="66"/>
  <c r="Q53" i="66"/>
  <c r="D22" i="66"/>
  <c r="R51" i="66"/>
  <c r="Q96" i="66"/>
  <c r="AE20" i="66"/>
  <c r="L107" i="66"/>
  <c r="W66" i="66"/>
  <c r="Z11" i="66"/>
  <c r="D111" i="66"/>
  <c r="AE70" i="66"/>
  <c r="R39" i="66"/>
  <c r="R47" i="66" s="1"/>
  <c r="I124" i="66"/>
  <c r="Z79" i="66"/>
  <c r="W24" i="66"/>
  <c r="I81" i="66"/>
  <c r="L26" i="66"/>
  <c r="D68" i="66"/>
  <c r="Q37" i="66"/>
  <c r="N101" i="66"/>
  <c r="U56" i="66"/>
  <c r="AF17" i="66"/>
  <c r="K102" i="66"/>
  <c r="X61" i="66"/>
  <c r="AC14" i="66"/>
  <c r="X104" i="66"/>
  <c r="F12" i="66"/>
  <c r="F44" i="66" s="1"/>
  <c r="K59" i="66"/>
  <c r="U99" i="66"/>
  <c r="N58" i="66"/>
  <c r="C19" i="66"/>
  <c r="M27" i="66"/>
  <c r="H82" i="66"/>
  <c r="Y105" i="66"/>
  <c r="J60" i="66"/>
  <c r="G13" i="66"/>
  <c r="G44" i="66" s="1"/>
  <c r="G120" i="66"/>
  <c r="G131" i="66" s="1"/>
  <c r="AB75" i="66"/>
  <c r="Y28" i="66"/>
  <c r="M106" i="66"/>
  <c r="V65" i="66"/>
  <c r="AA10" i="66"/>
  <c r="P99" i="66"/>
  <c r="S58" i="66"/>
  <c r="AD19" i="66"/>
  <c r="B113" i="66"/>
  <c r="T37" i="66"/>
  <c r="T47" i="66" s="1"/>
  <c r="AG68" i="66"/>
  <c r="T96" i="66"/>
  <c r="T132" i="66" s="1"/>
  <c r="O51" i="66"/>
  <c r="B20" i="66"/>
  <c r="V31" i="66"/>
  <c r="H119" i="66"/>
  <c r="H131" i="66" s="1"/>
  <c r="AA78" i="66"/>
  <c r="U97" i="66"/>
  <c r="U132" i="66" s="1"/>
  <c r="N52" i="66"/>
  <c r="C21" i="66"/>
  <c r="D74" i="66"/>
  <c r="Q35" i="66"/>
  <c r="L105" i="66"/>
  <c r="W60" i="66"/>
  <c r="Z13" i="66"/>
  <c r="C69" i="66"/>
  <c r="N38" i="66"/>
  <c r="AB57" i="66"/>
  <c r="G98" i="66"/>
  <c r="Y18" i="66"/>
  <c r="G55" i="66"/>
  <c r="J16" i="66"/>
  <c r="J44" i="66" s="1"/>
  <c r="V110" i="66"/>
  <c r="M69" i="66"/>
  <c r="H38" i="66"/>
  <c r="E108" i="66"/>
  <c r="AD63" i="66"/>
  <c r="AD89" i="66" s="1"/>
  <c r="S8" i="66"/>
  <c r="O118" i="66"/>
  <c r="T77" i="66"/>
  <c r="AG30" i="66"/>
  <c r="K116" i="66"/>
  <c r="K131" i="66" s="1"/>
  <c r="AC32" i="66"/>
  <c r="X71" i="66"/>
  <c r="C61" i="66"/>
  <c r="N14" i="66"/>
  <c r="R124" i="66"/>
  <c r="Q79" i="66"/>
  <c r="D24" i="66"/>
  <c r="W117" i="66"/>
  <c r="I33" i="66"/>
  <c r="L72" i="66"/>
  <c r="L88" i="66" s="1"/>
  <c r="F54" i="66"/>
  <c r="K23" i="66"/>
  <c r="N125" i="66"/>
  <c r="AF25" i="66"/>
  <c r="AF47" i="66" s="1"/>
  <c r="U80" i="66"/>
  <c r="AE62" i="66"/>
  <c r="D103" i="66"/>
  <c r="R15" i="66"/>
  <c r="Y113" i="66"/>
  <c r="J68" i="66"/>
  <c r="G37" i="66"/>
  <c r="H58" i="66"/>
  <c r="M19" i="66"/>
  <c r="M44" i="66" s="1"/>
  <c r="P121" i="66"/>
  <c r="S76" i="66"/>
  <c r="AD29" i="66"/>
  <c r="AG66" i="66"/>
  <c r="AG89" i="66" s="1"/>
  <c r="B107" i="66"/>
  <c r="T11" i="66"/>
  <c r="L100" i="66"/>
  <c r="W55" i="66"/>
  <c r="Z16" i="66"/>
  <c r="Z46" i="66" s="1"/>
  <c r="F110" i="66"/>
  <c r="AC69" i="66"/>
  <c r="X38" i="66"/>
  <c r="U108" i="66"/>
  <c r="N63" i="66"/>
  <c r="N87" i="66" s="1"/>
  <c r="C8" i="66"/>
  <c r="D77" i="66"/>
  <c r="Q30" i="66"/>
  <c r="J96" i="66"/>
  <c r="Y51" i="66"/>
  <c r="AB20" i="66"/>
  <c r="AA73" i="66"/>
  <c r="AA90" i="66" s="1"/>
  <c r="H114" i="66"/>
  <c r="V34" i="66"/>
  <c r="S104" i="66"/>
  <c r="E12" i="66"/>
  <c r="P59" i="66"/>
  <c r="O26" i="66"/>
  <c r="O45" i="66" s="1"/>
  <c r="B81" i="66"/>
  <c r="G74" i="66"/>
  <c r="J35" i="66"/>
  <c r="V97" i="66"/>
  <c r="H21" i="66"/>
  <c r="M52" i="66"/>
  <c r="AD82" i="66"/>
  <c r="E123" i="66"/>
  <c r="S27" i="66"/>
  <c r="O105" i="66"/>
  <c r="T60" i="66"/>
  <c r="AG13" i="66"/>
  <c r="L39" i="66"/>
  <c r="I70" i="66"/>
  <c r="X101" i="66"/>
  <c r="K56" i="66"/>
  <c r="F17" i="66"/>
  <c r="C119" i="66"/>
  <c r="U31" i="66"/>
  <c r="AF78" i="66"/>
  <c r="Q109" i="66"/>
  <c r="Q130" i="66" s="1"/>
  <c r="R64" i="66"/>
  <c r="AE9" i="66"/>
  <c r="K118" i="66"/>
  <c r="AC30" i="66"/>
  <c r="X77" i="66"/>
  <c r="I108" i="66"/>
  <c r="Z63" i="66"/>
  <c r="W8" i="66"/>
  <c r="R110" i="66"/>
  <c r="Q69" i="66"/>
  <c r="D38" i="66"/>
  <c r="C55" i="66"/>
  <c r="N16" i="66"/>
  <c r="M122" i="66"/>
  <c r="AA26" i="66"/>
  <c r="V81" i="66"/>
  <c r="G104" i="66"/>
  <c r="G133" i="66" s="1"/>
  <c r="AB59" i="66"/>
  <c r="Y12" i="66"/>
  <c r="T114" i="66"/>
  <c r="O73" i="66"/>
  <c r="B34" i="66"/>
  <c r="P20" i="66"/>
  <c r="E51" i="66"/>
  <c r="H60" i="66"/>
  <c r="H90" i="66" s="1"/>
  <c r="M13" i="66"/>
  <c r="Y123" i="66"/>
  <c r="G27" i="66"/>
  <c r="J82" i="66"/>
  <c r="B97" i="66"/>
  <c r="T21" i="66"/>
  <c r="T45" i="66" s="1"/>
  <c r="AG52" i="66"/>
  <c r="P115" i="66"/>
  <c r="S74" i="66"/>
  <c r="AD35" i="66"/>
  <c r="F64" i="66"/>
  <c r="K9" i="66"/>
  <c r="W119" i="66"/>
  <c r="L78" i="66"/>
  <c r="I31" i="66"/>
  <c r="I46" i="66" s="1"/>
  <c r="D101" i="66"/>
  <c r="AE56" i="66"/>
  <c r="R17" i="66"/>
  <c r="N111" i="66"/>
  <c r="U70" i="66"/>
  <c r="U87" i="66" s="1"/>
  <c r="AF39" i="66"/>
  <c r="AA75" i="66"/>
  <c r="H120" i="66"/>
  <c r="V28" i="66"/>
  <c r="V44" i="66" s="1"/>
  <c r="J106" i="66"/>
  <c r="Y65" i="66"/>
  <c r="AB10" i="66"/>
  <c r="B67" i="66"/>
  <c r="O36" i="66"/>
  <c r="S98" i="66"/>
  <c r="E18" i="66"/>
  <c r="P57" i="66"/>
  <c r="F124" i="66"/>
  <c r="AC79" i="66"/>
  <c r="X24" i="66"/>
  <c r="L102" i="66"/>
  <c r="Z14" i="66"/>
  <c r="W61" i="66"/>
  <c r="W88" i="66" s="1"/>
  <c r="D71" i="66"/>
  <c r="Q32" i="66"/>
  <c r="U94" i="66"/>
  <c r="N53" i="66"/>
  <c r="C22" i="66"/>
  <c r="C47" i="66" s="1"/>
  <c r="X103" i="66"/>
  <c r="X131" i="66" s="1"/>
  <c r="K62" i="66"/>
  <c r="F15" i="66"/>
  <c r="L25" i="66"/>
  <c r="I80" i="66"/>
  <c r="Q95" i="66"/>
  <c r="R54" i="66"/>
  <c r="AE23" i="66"/>
  <c r="C117" i="66"/>
  <c r="AF72" i="66"/>
  <c r="U33" i="66"/>
  <c r="V107" i="66"/>
  <c r="M66" i="66"/>
  <c r="H11" i="66"/>
  <c r="G76" i="66"/>
  <c r="J29" i="66"/>
  <c r="O99" i="66"/>
  <c r="T58" i="66"/>
  <c r="AG19" i="66"/>
  <c r="E113" i="66"/>
  <c r="E132" i="66" s="1"/>
  <c r="S37" i="66"/>
  <c r="AD68" i="66"/>
  <c r="L17" i="66"/>
  <c r="I56" i="66"/>
  <c r="X111" i="66"/>
  <c r="F39" i="66"/>
  <c r="K70" i="66"/>
  <c r="C109" i="66"/>
  <c r="AF64" i="66"/>
  <c r="U9" i="66"/>
  <c r="Q119" i="66"/>
  <c r="AE31" i="66"/>
  <c r="R78" i="66"/>
  <c r="J21" i="66"/>
  <c r="G52" i="66"/>
  <c r="V115" i="66"/>
  <c r="M74" i="66"/>
  <c r="H35" i="66"/>
  <c r="E105" i="66"/>
  <c r="AD60" i="66"/>
  <c r="S13" i="66"/>
  <c r="O123" i="66"/>
  <c r="O132" i="66" s="1"/>
  <c r="T82" i="66"/>
  <c r="AG27" i="66"/>
  <c r="Y73" i="66"/>
  <c r="J114" i="66"/>
  <c r="AB34" i="66"/>
  <c r="AB44" i="66" s="1"/>
  <c r="H96" i="66"/>
  <c r="AA51" i="66"/>
  <c r="V20" i="66"/>
  <c r="S122" i="66"/>
  <c r="E26" i="66"/>
  <c r="P81" i="66"/>
  <c r="P89" i="66" s="1"/>
  <c r="B59" i="66"/>
  <c r="O12" i="66"/>
  <c r="L110" i="66"/>
  <c r="W69" i="66"/>
  <c r="Z38" i="66"/>
  <c r="F100" i="66"/>
  <c r="AC55" i="66"/>
  <c r="AC88" i="66" s="1"/>
  <c r="X16" i="66"/>
  <c r="U118" i="66"/>
  <c r="N77" i="66"/>
  <c r="C30" i="66"/>
  <c r="Q8" i="66"/>
  <c r="D63" i="66"/>
  <c r="Y99" i="66"/>
  <c r="J58" i="66"/>
  <c r="J90" i="66" s="1"/>
  <c r="G19" i="66"/>
  <c r="H68" i="66"/>
  <c r="M37" i="66"/>
  <c r="P107" i="66"/>
  <c r="AD11" i="66"/>
  <c r="AD45" i="66" s="1"/>
  <c r="S66" i="66"/>
  <c r="B121" i="66"/>
  <c r="T29" i="66"/>
  <c r="AG76" i="66"/>
  <c r="W95" i="66"/>
  <c r="L54" i="66"/>
  <c r="I23" i="66"/>
  <c r="F72" i="66"/>
  <c r="K33" i="66"/>
  <c r="K46" i="66" s="1"/>
  <c r="N103" i="66"/>
  <c r="AF15" i="66"/>
  <c r="U62" i="66"/>
  <c r="D125" i="66"/>
  <c r="AE80" i="66"/>
  <c r="AE87" i="66" s="1"/>
  <c r="R25" i="66"/>
  <c r="I116" i="66"/>
  <c r="Z71" i="66"/>
  <c r="W32" i="66"/>
  <c r="K94" i="66"/>
  <c r="AC22" i="66"/>
  <c r="X53" i="66"/>
  <c r="C79" i="66"/>
  <c r="N24" i="66"/>
  <c r="R102" i="66"/>
  <c r="D14" i="66"/>
  <c r="Q61" i="66"/>
  <c r="G112" i="66"/>
  <c r="AB67" i="66"/>
  <c r="Y36" i="66"/>
  <c r="M98" i="66"/>
  <c r="M133" i="66" s="1"/>
  <c r="V57" i="66"/>
  <c r="AA18" i="66"/>
  <c r="P28" i="66"/>
  <c r="E75" i="66"/>
  <c r="T106" i="66"/>
  <c r="O65" i="66"/>
  <c r="B10" i="66"/>
  <c r="AH303" i="66"/>
  <c r="F60" i="66"/>
  <c r="N67" i="66"/>
  <c r="T98" i="66"/>
  <c r="O57" i="66"/>
  <c r="AG74" i="66"/>
  <c r="B115" i="66"/>
  <c r="S52" i="66"/>
  <c r="S89" i="66" s="1"/>
  <c r="P97" i="66"/>
  <c r="AD21" i="66"/>
  <c r="M104" i="66"/>
  <c r="V59" i="66"/>
  <c r="AB81" i="66"/>
  <c r="G122" i="66"/>
  <c r="Y26" i="66"/>
  <c r="Y107" i="66"/>
  <c r="J66" i="66"/>
  <c r="H76" i="66"/>
  <c r="H88" i="66" s="1"/>
  <c r="N95" i="66"/>
  <c r="AF23" i="66"/>
  <c r="U54" i="66"/>
  <c r="U89" i="66" s="1"/>
  <c r="D117" i="66"/>
  <c r="AE72" i="66"/>
  <c r="R33" i="66"/>
  <c r="W103" i="66"/>
  <c r="I15" i="66"/>
  <c r="I44" i="66" s="1"/>
  <c r="L62" i="66"/>
  <c r="F80" i="66"/>
  <c r="K25" i="66"/>
  <c r="O15" i="66"/>
  <c r="B62" i="66"/>
  <c r="S125" i="66"/>
  <c r="P80" i="66"/>
  <c r="E25" i="66"/>
  <c r="H95" i="66"/>
  <c r="AA54" i="66"/>
  <c r="V23" i="66"/>
  <c r="J117" i="66"/>
  <c r="J131" i="66" s="1"/>
  <c r="Y72" i="66"/>
  <c r="AB33" i="66"/>
  <c r="D109" i="66"/>
  <c r="AE64" i="66"/>
  <c r="AE89" i="66" s="1"/>
  <c r="R9" i="66"/>
  <c r="N119" i="66"/>
  <c r="AF31" i="66"/>
  <c r="X114" i="66"/>
  <c r="K73" i="66"/>
  <c r="K88" i="66" s="1"/>
  <c r="F34" i="66"/>
  <c r="C104" i="66"/>
  <c r="AF59" i="66"/>
  <c r="U12" i="66"/>
  <c r="Q122" i="66"/>
  <c r="AE26" i="66"/>
  <c r="AE47" i="66" s="1"/>
  <c r="R81" i="66"/>
  <c r="L115" i="66"/>
  <c r="L131" i="66" s="1"/>
  <c r="W74" i="66"/>
  <c r="Z35" i="66"/>
  <c r="K110" i="66"/>
  <c r="X69" i="66"/>
  <c r="AC38" i="66"/>
  <c r="I100" i="66"/>
  <c r="Z55" i="66"/>
  <c r="W16" i="66"/>
  <c r="T122" i="66"/>
  <c r="O81" i="66"/>
  <c r="E59" i="66"/>
  <c r="P12" i="66"/>
  <c r="M114" i="66"/>
  <c r="M131" i="66" s="1"/>
  <c r="V73" i="66"/>
  <c r="AA34" i="66"/>
  <c r="G96" i="66"/>
  <c r="AB51" i="66"/>
  <c r="Y20" i="66"/>
  <c r="Q103" i="66"/>
  <c r="AE15" i="66"/>
  <c r="R62" i="66"/>
  <c r="C125" i="66"/>
  <c r="AF80" i="66"/>
  <c r="U25" i="66"/>
  <c r="X95" i="66"/>
  <c r="K54" i="66"/>
  <c r="F23" i="66"/>
  <c r="L33" i="66"/>
  <c r="I72" i="66"/>
  <c r="O107" i="66"/>
  <c r="O130" i="66" s="1"/>
  <c r="T66" i="66"/>
  <c r="AG11" i="66"/>
  <c r="E121" i="66"/>
  <c r="AD76" i="66"/>
  <c r="S29" i="66"/>
  <c r="V99" i="66"/>
  <c r="M58" i="66"/>
  <c r="H19" i="66"/>
  <c r="G68" i="66"/>
  <c r="J37" i="66"/>
  <c r="S106" i="66"/>
  <c r="P65" i="66"/>
  <c r="P87" i="66" s="1"/>
  <c r="E10" i="66"/>
  <c r="H112" i="66"/>
  <c r="AA67" i="66"/>
  <c r="V36" i="66"/>
  <c r="Y57" i="66"/>
  <c r="J98" i="66"/>
  <c r="D79" i="66"/>
  <c r="Q24" i="66"/>
  <c r="Q45" i="66" s="1"/>
  <c r="U102" i="66"/>
  <c r="N61" i="66"/>
  <c r="C14" i="66"/>
  <c r="F116" i="66"/>
  <c r="AC71" i="66"/>
  <c r="AC90" i="66" s="1"/>
  <c r="X32" i="66"/>
  <c r="L94" i="66"/>
  <c r="W53" i="66"/>
  <c r="Z22" i="66"/>
  <c r="N117" i="66"/>
  <c r="U72" i="66"/>
  <c r="AF33" i="66"/>
  <c r="D95" i="66"/>
  <c r="R23" i="66"/>
  <c r="R45" i="66" s="1"/>
  <c r="AE54" i="66"/>
  <c r="W125" i="66"/>
  <c r="L80" i="66"/>
  <c r="I25" i="66"/>
  <c r="K15" i="66"/>
  <c r="F62" i="66"/>
  <c r="F90" i="66" s="1"/>
  <c r="P113" i="66"/>
  <c r="S68" i="66"/>
  <c r="S87" i="66" s="1"/>
  <c r="AD37" i="66"/>
  <c r="AG58" i="66"/>
  <c r="B99" i="66"/>
  <c r="Y121" i="66"/>
  <c r="J76" i="66"/>
  <c r="H66" i="66"/>
  <c r="T112" i="66"/>
  <c r="T130" i="66" s="1"/>
  <c r="O67" i="66"/>
  <c r="G106" i="66"/>
  <c r="AB65" i="66"/>
  <c r="Y10" i="66"/>
  <c r="V75" i="66"/>
  <c r="M120" i="66"/>
  <c r="N22" i="66"/>
  <c r="C53" i="66"/>
  <c r="R116" i="66"/>
  <c r="Q71" i="66"/>
  <c r="I102" i="66"/>
  <c r="I133" i="66" s="1"/>
  <c r="Z61" i="66"/>
  <c r="W14" i="66"/>
  <c r="K124" i="66"/>
  <c r="AC24" i="66"/>
  <c r="X79" i="66"/>
  <c r="AD74" i="66"/>
  <c r="E115" i="66"/>
  <c r="S35" i="66"/>
  <c r="T52" i="66"/>
  <c r="AG21" i="66"/>
  <c r="O97" i="66"/>
  <c r="V105" i="66"/>
  <c r="V131" i="66" s="1"/>
  <c r="M60" i="66"/>
  <c r="H13" i="66"/>
  <c r="AF70" i="66"/>
  <c r="U39" i="66"/>
  <c r="C111" i="66"/>
  <c r="C132" i="66" s="1"/>
  <c r="Q101" i="66"/>
  <c r="R56" i="66"/>
  <c r="AE17" i="66"/>
  <c r="I78" i="66"/>
  <c r="L31" i="66"/>
  <c r="X109" i="66"/>
  <c r="K64" i="66"/>
  <c r="U100" i="66"/>
  <c r="N55" i="66"/>
  <c r="L108" i="66"/>
  <c r="Z8" i="66"/>
  <c r="W63" i="66"/>
  <c r="F118" i="66"/>
  <c r="AC77" i="66"/>
  <c r="X30" i="66"/>
  <c r="X44" i="66" s="1"/>
  <c r="S96" i="66"/>
  <c r="P51" i="66"/>
  <c r="B73" i="66"/>
  <c r="O34" i="66"/>
  <c r="J104" i="66"/>
  <c r="Y59" i="66"/>
  <c r="Y88" i="66" s="1"/>
  <c r="AB12" i="66"/>
  <c r="AA81" i="66"/>
  <c r="H122" i="66"/>
  <c r="V26" i="66"/>
  <c r="U124" i="66"/>
  <c r="N79" i="66"/>
  <c r="N89" i="66" s="1"/>
  <c r="F94" i="66"/>
  <c r="AC53" i="66"/>
  <c r="X22" i="66"/>
  <c r="L116" i="66"/>
  <c r="W71" i="66"/>
  <c r="Z32" i="66"/>
  <c r="Z44" i="66" s="1"/>
  <c r="S120" i="66"/>
  <c r="P75" i="66"/>
  <c r="E28" i="66"/>
  <c r="AA57" i="66"/>
  <c r="AA88" i="66" s="1"/>
  <c r="H98" i="66"/>
  <c r="V18" i="66"/>
  <c r="J112" i="66"/>
  <c r="Y67" i="66"/>
  <c r="AB36" i="66"/>
  <c r="O121" i="66"/>
  <c r="T76" i="66"/>
  <c r="AG29" i="66"/>
  <c r="AD66" i="66"/>
  <c r="E107" i="66"/>
  <c r="S11" i="66"/>
  <c r="V113" i="66"/>
  <c r="M68" i="66"/>
  <c r="H37" i="66"/>
  <c r="G58" i="66"/>
  <c r="J19" i="66"/>
  <c r="Q125" i="66"/>
  <c r="Q132" i="66" s="1"/>
  <c r="AE25" i="66"/>
  <c r="R80" i="66"/>
  <c r="C103" i="66"/>
  <c r="U15" i="66"/>
  <c r="AF62" i="66"/>
  <c r="X117" i="66"/>
  <c r="K72" i="66"/>
  <c r="O59" i="66"/>
  <c r="T104" i="66"/>
  <c r="E81" i="66"/>
  <c r="P26" i="66"/>
  <c r="M96" i="66"/>
  <c r="V51" i="66"/>
  <c r="AA20" i="66"/>
  <c r="AB73" i="66"/>
  <c r="G114" i="66"/>
  <c r="Y34" i="66"/>
  <c r="R108" i="66"/>
  <c r="Q63" i="66"/>
  <c r="C77" i="66"/>
  <c r="N30" i="66"/>
  <c r="K100" i="66"/>
  <c r="K133" i="66" s="1"/>
  <c r="X55" i="66"/>
  <c r="AC16" i="66"/>
  <c r="I110" i="66"/>
  <c r="Z69" i="66"/>
  <c r="AE78" i="66"/>
  <c r="D119" i="66"/>
  <c r="R31" i="66"/>
  <c r="N109" i="66"/>
  <c r="U64" i="66"/>
  <c r="AF9" i="66"/>
  <c r="AF45" i="66" s="1"/>
  <c r="W101" i="66"/>
  <c r="I17" i="66"/>
  <c r="L56" i="66"/>
  <c r="L90" i="66" s="1"/>
  <c r="AG82" i="66"/>
  <c r="AG87" i="66" s="1"/>
  <c r="B123" i="66"/>
  <c r="T27" i="66"/>
  <c r="P105" i="66"/>
  <c r="S60" i="66"/>
  <c r="AD13" i="66"/>
  <c r="H74" i="66"/>
  <c r="M35" i="66"/>
  <c r="M46" i="66" s="1"/>
  <c r="Y97" i="66"/>
  <c r="J52" i="66"/>
  <c r="C16" i="66"/>
  <c r="V123" i="66"/>
  <c r="M82" i="66"/>
  <c r="J17" i="66"/>
  <c r="G56" i="66"/>
  <c r="G87" i="66" s="1"/>
  <c r="V111" i="66"/>
  <c r="M70" i="66"/>
  <c r="H39" i="66"/>
  <c r="E109" i="66"/>
  <c r="AD64" i="66"/>
  <c r="T78" i="66"/>
  <c r="AG31" i="66"/>
  <c r="O119" i="66"/>
  <c r="J110" i="66"/>
  <c r="Y69" i="66"/>
  <c r="H100" i="66"/>
  <c r="H130" i="66" s="1"/>
  <c r="AA55" i="66"/>
  <c r="V16" i="66"/>
  <c r="S118" i="66"/>
  <c r="P77" i="66"/>
  <c r="AG65" i="66"/>
  <c r="B106" i="66"/>
  <c r="T10" i="66"/>
  <c r="T46" i="66" s="1"/>
  <c r="W116" i="66"/>
  <c r="L71" i="66"/>
  <c r="I32" i="66"/>
  <c r="I45" i="66" s="1"/>
  <c r="N124" i="66"/>
  <c r="U79" i="66"/>
  <c r="U90" i="66" s="1"/>
  <c r="AF24" i="66"/>
  <c r="D59" i="66"/>
  <c r="Q12" i="66"/>
  <c r="E68" i="66"/>
  <c r="P37" i="66"/>
  <c r="T99" i="66"/>
  <c r="O58" i="66"/>
  <c r="G121" i="66"/>
  <c r="Y29" i="66"/>
  <c r="M107" i="66"/>
  <c r="AA11" i="66"/>
  <c r="V66" i="66"/>
  <c r="AC75" i="66"/>
  <c r="X28" i="66"/>
  <c r="F120" i="66"/>
  <c r="L106" i="66"/>
  <c r="W65" i="66"/>
  <c r="Z10" i="66"/>
  <c r="X105" i="66"/>
  <c r="K60" i="66"/>
  <c r="K87" i="66" s="1"/>
  <c r="U96" i="66"/>
  <c r="N51" i="66"/>
  <c r="D73" i="66"/>
  <c r="Q34" i="66"/>
  <c r="Q99" i="66"/>
  <c r="R58" i="66"/>
  <c r="AE19" i="66"/>
  <c r="C113" i="66"/>
  <c r="AF68" i="66"/>
  <c r="AF90" i="66" s="1"/>
  <c r="U37" i="66"/>
  <c r="V103" i="66"/>
  <c r="M62" i="66"/>
  <c r="M87" i="66" s="1"/>
  <c r="J25" i="66"/>
  <c r="G80" i="66"/>
  <c r="O95" i="66"/>
  <c r="T54" i="66"/>
  <c r="AG23" i="66"/>
  <c r="AG46" i="66" s="1"/>
  <c r="E117" i="66"/>
  <c r="AD72" i="66"/>
  <c r="S33" i="66"/>
  <c r="K122" i="66"/>
  <c r="AC26" i="66"/>
  <c r="X81" i="66"/>
  <c r="I104" i="66"/>
  <c r="Z59" i="66"/>
  <c r="Z89" i="66" s="1"/>
  <c r="W12" i="66"/>
  <c r="R114" i="66"/>
  <c r="Q73" i="66"/>
  <c r="M118" i="66"/>
  <c r="V77" i="66"/>
  <c r="G108" i="66"/>
  <c r="AB63" i="66"/>
  <c r="Y8" i="66"/>
  <c r="T110" i="66"/>
  <c r="B38" i="66"/>
  <c r="O69" i="66"/>
  <c r="O88" i="66" s="1"/>
  <c r="E55" i="66"/>
  <c r="P16" i="66"/>
  <c r="M9" i="66"/>
  <c r="H64" i="66"/>
  <c r="Y119" i="66"/>
  <c r="J78" i="66"/>
  <c r="B101" i="66"/>
  <c r="AG56" i="66"/>
  <c r="T17" i="66"/>
  <c r="P111" i="66"/>
  <c r="P131" i="66" s="1"/>
  <c r="AD39" i="66"/>
  <c r="S70" i="66"/>
  <c r="W123" i="66"/>
  <c r="L82" i="66"/>
  <c r="I27" i="66"/>
  <c r="D97" i="66"/>
  <c r="R21" i="66"/>
  <c r="N115" i="66"/>
  <c r="U74" i="66"/>
  <c r="AF35" i="66"/>
  <c r="L96" i="66"/>
  <c r="W51" i="66"/>
  <c r="Z20" i="66"/>
  <c r="AC73" i="66"/>
  <c r="F114" i="66"/>
  <c r="F132" i="66" s="1"/>
  <c r="U104" i="66"/>
  <c r="N59" i="66"/>
  <c r="J100" i="66"/>
  <c r="Y55" i="66"/>
  <c r="AB16" i="66"/>
  <c r="H110" i="66"/>
  <c r="AA69" i="66"/>
  <c r="V38" i="66"/>
  <c r="S108" i="66"/>
  <c r="S131" i="66" s="1"/>
  <c r="P63" i="66"/>
  <c r="B77" i="66"/>
  <c r="O30" i="66"/>
  <c r="V101" i="66"/>
  <c r="H17" i="66"/>
  <c r="H47" i="66" s="1"/>
  <c r="M56" i="66"/>
  <c r="AD78" i="66"/>
  <c r="E119" i="66"/>
  <c r="S31" i="66"/>
  <c r="T64" i="66"/>
  <c r="T88" i="66" s="1"/>
  <c r="O109" i="66"/>
  <c r="AG9" i="66"/>
  <c r="I74" i="66"/>
  <c r="I89" i="66" s="1"/>
  <c r="L35" i="66"/>
  <c r="X97" i="66"/>
  <c r="F21" i="66"/>
  <c r="K52" i="66"/>
  <c r="AF82" i="66"/>
  <c r="C123" i="66"/>
  <c r="U27" i="66"/>
  <c r="U44" i="66" s="1"/>
  <c r="Q105" i="66"/>
  <c r="R60" i="66"/>
  <c r="AE13" i="66"/>
  <c r="G94" i="66"/>
  <c r="AB53" i="66"/>
  <c r="Y22" i="66"/>
  <c r="M116" i="66"/>
  <c r="V71" i="66"/>
  <c r="V87" i="66" s="1"/>
  <c r="AA32" i="66"/>
  <c r="T124" i="66"/>
  <c r="O79" i="66"/>
  <c r="Z57" i="66"/>
  <c r="I98" i="66"/>
  <c r="W18" i="66"/>
  <c r="W45" i="66" s="1"/>
  <c r="K112" i="66"/>
  <c r="X67" i="66"/>
  <c r="AC36" i="66"/>
  <c r="C65" i="66"/>
  <c r="N10" i="66"/>
  <c r="Q75" i="66"/>
  <c r="R120" i="66"/>
  <c r="W113" i="66"/>
  <c r="L68" i="66"/>
  <c r="U76" i="66"/>
  <c r="AF29" i="66"/>
  <c r="AE66" i="66"/>
  <c r="D107" i="66"/>
  <c r="D133" i="66" s="1"/>
  <c r="R11" i="66"/>
  <c r="Y117" i="66"/>
  <c r="Y130" i="66" s="1"/>
  <c r="G33" i="66"/>
  <c r="J72" i="66"/>
  <c r="H54" i="66"/>
  <c r="M23" i="66"/>
  <c r="S80" i="66"/>
  <c r="AD25" i="66"/>
  <c r="P125" i="66"/>
  <c r="B103" i="66"/>
  <c r="AG62" i="66"/>
  <c r="T15" i="66"/>
  <c r="F82" i="66"/>
  <c r="K27" i="66"/>
  <c r="AE74" i="66"/>
  <c r="D115" i="66"/>
  <c r="R35" i="66"/>
  <c r="U52" i="66"/>
  <c r="N97" i="66"/>
  <c r="N133" i="66" s="1"/>
  <c r="AF21" i="66"/>
  <c r="H78" i="66"/>
  <c r="Y109" i="66"/>
  <c r="G9" i="66"/>
  <c r="J64" i="66"/>
  <c r="AG70" i="66"/>
  <c r="B111" i="66"/>
  <c r="T39" i="66"/>
  <c r="P101" i="66"/>
  <c r="S56" i="66"/>
  <c r="M108" i="66"/>
  <c r="V63" i="66"/>
  <c r="AA8" i="66"/>
  <c r="G118" i="66"/>
  <c r="AB77" i="66"/>
  <c r="AB87" i="66" s="1"/>
  <c r="T100" i="66"/>
  <c r="O55" i="66"/>
  <c r="E69" i="66"/>
  <c r="P38" i="66"/>
  <c r="P46" i="66" s="1"/>
  <c r="K104" i="66"/>
  <c r="X59" i="66"/>
  <c r="AC12" i="66"/>
  <c r="AC45" i="66" s="1"/>
  <c r="Z81" i="66"/>
  <c r="I122" i="66"/>
  <c r="W26" i="66"/>
  <c r="R96" i="66"/>
  <c r="Q51" i="66"/>
  <c r="V125" i="66"/>
  <c r="H25" i="66"/>
  <c r="M80" i="66"/>
  <c r="O117" i="66"/>
  <c r="AG33" i="66"/>
  <c r="T72" i="66"/>
  <c r="E95" i="66"/>
  <c r="S23" i="66"/>
  <c r="AD54" i="66"/>
  <c r="AD88" i="66" s="1"/>
  <c r="X121" i="66"/>
  <c r="K76" i="66"/>
  <c r="K89" i="66" s="1"/>
  <c r="F29" i="66"/>
  <c r="I66" i="66"/>
  <c r="L11" i="66"/>
  <c r="Q113" i="66"/>
  <c r="R68" i="66"/>
  <c r="AE37" i="66"/>
  <c r="AE44" i="66" s="1"/>
  <c r="AF58" i="66"/>
  <c r="C99" i="66"/>
  <c r="U19" i="66"/>
  <c r="F106" i="66"/>
  <c r="AC65" i="66"/>
  <c r="X10" i="66"/>
  <c r="W75" i="66"/>
  <c r="L120" i="66"/>
  <c r="L132" i="66" s="1"/>
  <c r="D57" i="66"/>
  <c r="Q18" i="66"/>
  <c r="H102" i="66"/>
  <c r="AA61" i="66"/>
  <c r="J124" i="66"/>
  <c r="Y79" i="66"/>
  <c r="AB24" i="66"/>
  <c r="S116" i="66"/>
  <c r="P71" i="66"/>
  <c r="B24" i="66"/>
  <c r="B36" i="66"/>
  <c r="E20" i="66"/>
  <c r="E47" i="66" s="1"/>
  <c r="E32" i="66"/>
  <c r="G31" i="66"/>
  <c r="J27" i="66"/>
  <c r="M11" i="66"/>
  <c r="P14" i="66"/>
  <c r="P36" i="66"/>
  <c r="S9" i="66"/>
  <c r="S46" i="66" s="1"/>
  <c r="B12" i="66"/>
  <c r="B26" i="66"/>
  <c r="F33" i="66"/>
  <c r="K19" i="66"/>
  <c r="L23" i="66"/>
  <c r="O22" i="66"/>
  <c r="T35" i="66"/>
  <c r="AB18" i="66"/>
  <c r="AB46" i="66" s="1"/>
  <c r="D61" i="66"/>
  <c r="L60" i="66"/>
  <c r="C20" i="66"/>
  <c r="E8" i="66"/>
  <c r="J15" i="66"/>
  <c r="J47" i="66" s="1"/>
  <c r="N34" i="66"/>
  <c r="O28" i="66"/>
  <c r="P18" i="66"/>
  <c r="X34" i="66"/>
  <c r="AB38" i="66"/>
  <c r="D81" i="66"/>
  <c r="B16" i="66"/>
  <c r="D28" i="66"/>
  <c r="G21" i="66"/>
  <c r="K39" i="66"/>
  <c r="L27" i="66"/>
  <c r="Q38" i="66"/>
  <c r="Z28" i="66"/>
  <c r="G70" i="66"/>
  <c r="B18" i="66"/>
  <c r="C24" i="66"/>
  <c r="C36" i="66"/>
  <c r="H27" i="66"/>
  <c r="I13" i="66"/>
  <c r="K22" i="66"/>
  <c r="O10" i="66"/>
  <c r="O47" i="66" s="1"/>
  <c r="AB76" i="66"/>
  <c r="B19" i="66"/>
  <c r="C12" i="66"/>
  <c r="D32" i="66"/>
  <c r="F9" i="66"/>
  <c r="I37" i="66"/>
  <c r="AA12" i="66"/>
  <c r="C51" i="66"/>
  <c r="U78" i="66"/>
  <c r="N121" i="66"/>
  <c r="AH261" i="69"/>
  <c r="AH347" i="69"/>
  <c r="AH218" i="69"/>
  <c r="AH302" i="69"/>
  <c r="AH348" i="69"/>
  <c r="AH345" i="69"/>
  <c r="AH303" i="69"/>
  <c r="AH305" i="69"/>
  <c r="AH262" i="69"/>
  <c r="AH260" i="69"/>
  <c r="AH259" i="69"/>
  <c r="AH219" i="69"/>
  <c r="AH216" i="69"/>
  <c r="AH346" i="69"/>
  <c r="AH304" i="69"/>
  <c r="AH217" i="69"/>
  <c r="AH346" i="66"/>
  <c r="AI304" i="66"/>
  <c r="AH260" i="66"/>
  <c r="AI261" i="66"/>
  <c r="AH217" i="66"/>
  <c r="AH219" i="66"/>
  <c r="S2" i="69"/>
  <c r="AI346" i="66"/>
  <c r="AH347" i="66"/>
  <c r="AI347" i="66"/>
  <c r="AH345" i="66"/>
  <c r="AI345" i="66"/>
  <c r="AH348" i="66"/>
  <c r="AI348" i="66"/>
  <c r="AI303" i="66"/>
  <c r="AH304" i="66"/>
  <c r="AH302" i="66"/>
  <c r="AI302" i="66"/>
  <c r="AH305" i="66"/>
  <c r="AI305" i="66"/>
  <c r="AH259" i="66"/>
  <c r="AI259" i="66"/>
  <c r="AH262" i="66"/>
  <c r="AI262" i="66"/>
  <c r="AI260" i="66"/>
  <c r="AH261" i="66"/>
  <c r="AI217" i="66"/>
  <c r="AH218" i="66"/>
  <c r="AI218" i="66"/>
  <c r="AH216" i="66"/>
  <c r="AI216" i="66"/>
  <c r="AI219" i="66"/>
  <c r="S2" i="66"/>
  <c r="AI41" i="69" l="1"/>
  <c r="AI127" i="69"/>
  <c r="AI41" i="66"/>
  <c r="AK65" i="66"/>
  <c r="AK95" i="66"/>
  <c r="AK113" i="66"/>
  <c r="AK115" i="66"/>
  <c r="AK151" i="66"/>
  <c r="AK101" i="69"/>
  <c r="AK164" i="69"/>
  <c r="AK157" i="66"/>
  <c r="AK162" i="66"/>
  <c r="AK138" i="66"/>
  <c r="AK97" i="66"/>
  <c r="AK117" i="66"/>
  <c r="R130" i="66"/>
  <c r="AK111" i="66"/>
  <c r="AK56" i="66"/>
  <c r="AK112" i="66"/>
  <c r="AK96" i="66"/>
  <c r="AK120" i="66"/>
  <c r="AK63" i="66"/>
  <c r="AK13" i="66"/>
  <c r="AK118" i="66"/>
  <c r="AK99" i="66"/>
  <c r="AK75" i="66"/>
  <c r="AK159" i="66"/>
  <c r="AK19" i="66"/>
  <c r="AK123" i="66"/>
  <c r="AK69" i="66"/>
  <c r="AK18" i="66"/>
  <c r="AK16" i="66"/>
  <c r="AK38" i="66"/>
  <c r="AK10" i="66"/>
  <c r="AK59" i="66"/>
  <c r="AK104" i="66"/>
  <c r="AK102" i="66"/>
  <c r="AK57" i="66"/>
  <c r="AK108" i="66"/>
  <c r="AK32" i="66"/>
  <c r="AK107" i="66"/>
  <c r="AK26" i="66"/>
  <c r="AK53" i="66"/>
  <c r="AK82" i="66"/>
  <c r="AK110" i="66"/>
  <c r="AK58" i="66"/>
  <c r="AK23" i="66"/>
  <c r="AK80" i="66"/>
  <c r="AK31" i="66"/>
  <c r="AK33" i="66"/>
  <c r="R44" i="66"/>
  <c r="AK25" i="66"/>
  <c r="AK72" i="66"/>
  <c r="AK76" i="66"/>
  <c r="AK9" i="66"/>
  <c r="AK22" i="66"/>
  <c r="AK152" i="66"/>
  <c r="AK164" i="66"/>
  <c r="AK166" i="66"/>
  <c r="AK12" i="66"/>
  <c r="AK77" i="66"/>
  <c r="AK105" i="66"/>
  <c r="AK124" i="66"/>
  <c r="AK119" i="66"/>
  <c r="AK70" i="66"/>
  <c r="AK39" i="66"/>
  <c r="AK17" i="66"/>
  <c r="AK116" i="66"/>
  <c r="AK79" i="66"/>
  <c r="AK158" i="66"/>
  <c r="AK150" i="66"/>
  <c r="AK71" i="66"/>
  <c r="AK36" i="66"/>
  <c r="AK121" i="66"/>
  <c r="AK73" i="66"/>
  <c r="AK34" i="66"/>
  <c r="AK125" i="66"/>
  <c r="AK52" i="66"/>
  <c r="AK11" i="66"/>
  <c r="AK29" i="66"/>
  <c r="AK64" i="66"/>
  <c r="AK78" i="66"/>
  <c r="B44" i="66"/>
  <c r="AH44" i="66" s="1"/>
  <c r="AK8" i="66"/>
  <c r="AK37" i="66"/>
  <c r="AK27" i="66"/>
  <c r="AK94" i="66"/>
  <c r="AK61" i="66"/>
  <c r="AK101" i="66"/>
  <c r="AK168" i="66"/>
  <c r="AK145" i="66"/>
  <c r="B46" i="66"/>
  <c r="AK24" i="66"/>
  <c r="AK106" i="66"/>
  <c r="AK103" i="66"/>
  <c r="AK67" i="66"/>
  <c r="AK20" i="66"/>
  <c r="AK14" i="66"/>
  <c r="AK60" i="66"/>
  <c r="AK98" i="66"/>
  <c r="AK54" i="66"/>
  <c r="AK15" i="66"/>
  <c r="AK51" i="66"/>
  <c r="AK55" i="66"/>
  <c r="AK30" i="66"/>
  <c r="AK146" i="66"/>
  <c r="AK144" i="66"/>
  <c r="AK154" i="66"/>
  <c r="AK141" i="66"/>
  <c r="AK109" i="66"/>
  <c r="AK81" i="66"/>
  <c r="AK100" i="66"/>
  <c r="AK35" i="66"/>
  <c r="R87" i="66"/>
  <c r="AK68" i="66"/>
  <c r="AK28" i="66"/>
  <c r="AK122" i="66"/>
  <c r="AK114" i="66"/>
  <c r="AK66" i="66"/>
  <c r="AK74" i="66"/>
  <c r="AK62" i="66"/>
  <c r="AK21" i="66"/>
  <c r="AK156" i="66"/>
  <c r="AK142" i="66"/>
  <c r="AK160" i="66"/>
  <c r="AK140" i="66"/>
  <c r="AK148" i="66"/>
  <c r="AH147" i="66"/>
  <c r="AK22" i="69"/>
  <c r="AK149" i="69"/>
  <c r="AK158" i="69"/>
  <c r="AK63" i="69"/>
  <c r="AK73" i="69"/>
  <c r="AK79" i="69"/>
  <c r="AK56" i="69"/>
  <c r="AK166" i="69"/>
  <c r="AK34" i="69"/>
  <c r="AK75" i="69"/>
  <c r="R46" i="69"/>
  <c r="AK9" i="69"/>
  <c r="AK39" i="69"/>
  <c r="AK103" i="69"/>
  <c r="AK112" i="69"/>
  <c r="AK104" i="69"/>
  <c r="AK14" i="69"/>
  <c r="AK13" i="69"/>
  <c r="AK11" i="69"/>
  <c r="AK69" i="69"/>
  <c r="AK138" i="69"/>
  <c r="AK105" i="69"/>
  <c r="AK52" i="69"/>
  <c r="AK94" i="69"/>
  <c r="AK15" i="69"/>
  <c r="AK19" i="69"/>
  <c r="AK99" i="69"/>
  <c r="AK23" i="69"/>
  <c r="AK119" i="69"/>
  <c r="AK167" i="69"/>
  <c r="AK38" i="69"/>
  <c r="R44" i="69"/>
  <c r="AK25" i="69"/>
  <c r="AK12" i="69"/>
  <c r="AK113" i="69"/>
  <c r="AK33" i="69"/>
  <c r="AK26" i="69"/>
  <c r="AK151" i="69"/>
  <c r="AK81" i="69"/>
  <c r="R87" i="69"/>
  <c r="AK68" i="69"/>
  <c r="AK160" i="69"/>
  <c r="AK162" i="69"/>
  <c r="AK147" i="69"/>
  <c r="AK61" i="69"/>
  <c r="AK55" i="69"/>
  <c r="B132" i="69"/>
  <c r="AK110" i="69"/>
  <c r="AK65" i="69"/>
  <c r="AK141" i="69"/>
  <c r="AK165" i="69"/>
  <c r="AK62" i="69"/>
  <c r="AK78" i="69"/>
  <c r="AK145" i="69"/>
  <c r="AK67" i="69"/>
  <c r="AK35" i="69"/>
  <c r="AK108" i="69"/>
  <c r="AK98" i="69"/>
  <c r="R130" i="69"/>
  <c r="AK111" i="69"/>
  <c r="AK140" i="69"/>
  <c r="AK124" i="69"/>
  <c r="AK106" i="69"/>
  <c r="AK118" i="69"/>
  <c r="AK150" i="69"/>
  <c r="AK16" i="69"/>
  <c r="B46" i="69"/>
  <c r="AK24" i="69"/>
  <c r="AK123" i="69"/>
  <c r="AK107" i="69"/>
  <c r="AK31" i="69"/>
  <c r="AK27" i="69"/>
  <c r="AK97" i="69"/>
  <c r="AK54" i="69"/>
  <c r="AK59" i="69"/>
  <c r="AK146" i="69"/>
  <c r="AK152" i="69"/>
  <c r="AK74" i="69"/>
  <c r="AK156" i="69"/>
  <c r="AK116" i="69"/>
  <c r="AK77" i="69"/>
  <c r="AK20" i="69"/>
  <c r="AK18" i="69"/>
  <c r="AK122" i="69"/>
  <c r="AK37" i="69"/>
  <c r="AK21" i="69"/>
  <c r="AK29" i="69"/>
  <c r="AK159" i="69"/>
  <c r="AK157" i="69"/>
  <c r="R132" i="69"/>
  <c r="AK95" i="69"/>
  <c r="AK60" i="69"/>
  <c r="AK82" i="69"/>
  <c r="AK144" i="69"/>
  <c r="AK76" i="69"/>
  <c r="AK51" i="69"/>
  <c r="AK64" i="69"/>
  <c r="AK57" i="69"/>
  <c r="AK66" i="69"/>
  <c r="B44" i="69"/>
  <c r="AK8" i="69"/>
  <c r="AK115" i="69"/>
  <c r="AK28" i="69"/>
  <c r="AK17" i="69"/>
  <c r="AK32" i="69"/>
  <c r="AK125" i="69"/>
  <c r="AK143" i="69"/>
  <c r="AK153" i="69"/>
  <c r="AK114" i="69"/>
  <c r="AK121" i="69"/>
  <c r="R173" i="69"/>
  <c r="AK154" i="69"/>
  <c r="AK80" i="69"/>
  <c r="AK148" i="69"/>
  <c r="AK163" i="69"/>
  <c r="AK161" i="69"/>
  <c r="AK155" i="69"/>
  <c r="AK58" i="69"/>
  <c r="AK168" i="69"/>
  <c r="AK120" i="69"/>
  <c r="AK142" i="69"/>
  <c r="AK53" i="69"/>
  <c r="AK30" i="69"/>
  <c r="AK96" i="69"/>
  <c r="AK10" i="69"/>
  <c r="AK109" i="69"/>
  <c r="AK117" i="69"/>
  <c r="AK36" i="69"/>
  <c r="AK100" i="69"/>
  <c r="AK102" i="69"/>
  <c r="AK71" i="69"/>
  <c r="AK137" i="69"/>
  <c r="AK70" i="69"/>
  <c r="AK72" i="69"/>
  <c r="AK139" i="69"/>
  <c r="AG85" i="69"/>
  <c r="J85" i="69"/>
  <c r="B85" i="69"/>
  <c r="Y40" i="69"/>
  <c r="AB83" i="69"/>
  <c r="O170" i="69"/>
  <c r="AI65" i="69"/>
  <c r="AH149" i="69"/>
  <c r="AH77" i="69"/>
  <c r="AH168" i="69"/>
  <c r="AJ168" i="69"/>
  <c r="AJ64" i="69"/>
  <c r="U85" i="69"/>
  <c r="AJ55" i="69"/>
  <c r="AH64" i="69"/>
  <c r="R83" i="69"/>
  <c r="AF84" i="69"/>
  <c r="AJ63" i="69"/>
  <c r="E83" i="69"/>
  <c r="AH163" i="69"/>
  <c r="AI145" i="69"/>
  <c r="G85" i="69"/>
  <c r="O169" i="69"/>
  <c r="O171" i="69"/>
  <c r="V84" i="69"/>
  <c r="AI64" i="69"/>
  <c r="AJ53" i="69"/>
  <c r="Q85" i="69"/>
  <c r="AI168" i="69"/>
  <c r="AJ68" i="69"/>
  <c r="AH165" i="69"/>
  <c r="N83" i="69"/>
  <c r="U83" i="69"/>
  <c r="AB85" i="69"/>
  <c r="G83" i="69"/>
  <c r="X83" i="69"/>
  <c r="AH150" i="69"/>
  <c r="AJ54" i="69"/>
  <c r="AJ137" i="69"/>
  <c r="AI144" i="69"/>
  <c r="AI150" i="69"/>
  <c r="AH160" i="69"/>
  <c r="AI54" i="69"/>
  <c r="AI137" i="69"/>
  <c r="P84" i="69"/>
  <c r="N171" i="69"/>
  <c r="N84" i="69"/>
  <c r="AC85" i="69"/>
  <c r="AI11" i="69"/>
  <c r="K40" i="69"/>
  <c r="AE127" i="69"/>
  <c r="AI160" i="69"/>
  <c r="AD171" i="69"/>
  <c r="AI67" i="69"/>
  <c r="X85" i="69"/>
  <c r="AH54" i="69"/>
  <c r="W84" i="69"/>
  <c r="AI146" i="69"/>
  <c r="AI165" i="69"/>
  <c r="AC84" i="69"/>
  <c r="G171" i="69"/>
  <c r="G170" i="69"/>
  <c r="G169" i="69"/>
  <c r="Q176" i="69"/>
  <c r="Q170" i="69"/>
  <c r="Q169" i="69"/>
  <c r="Q171" i="69"/>
  <c r="Q83" i="69"/>
  <c r="E85" i="69"/>
  <c r="AJ150" i="69"/>
  <c r="E171" i="69"/>
  <c r="E170" i="69"/>
  <c r="E169" i="69"/>
  <c r="AI77" i="69"/>
  <c r="P85" i="69"/>
  <c r="AI78" i="69"/>
  <c r="AJ78" i="69"/>
  <c r="AH78" i="69"/>
  <c r="Q84" i="69"/>
  <c r="AJ140" i="69"/>
  <c r="AH140" i="69"/>
  <c r="X171" i="69"/>
  <c r="AJ149" i="69"/>
  <c r="X170" i="69"/>
  <c r="X169" i="69"/>
  <c r="E84" i="69"/>
  <c r="AH52" i="69"/>
  <c r="AJ52" i="69"/>
  <c r="AI52" i="69"/>
  <c r="AH146" i="69"/>
  <c r="AC83" i="69"/>
  <c r="AJ139" i="69"/>
  <c r="AH139" i="69"/>
  <c r="AJ151" i="69"/>
  <c r="AI151" i="69"/>
  <c r="AH151" i="69"/>
  <c r="AI59" i="69"/>
  <c r="AJ59" i="69"/>
  <c r="AH59" i="69"/>
  <c r="AH73" i="69"/>
  <c r="C84" i="69"/>
  <c r="C85" i="69"/>
  <c r="C83" i="69"/>
  <c r="AC171" i="69"/>
  <c r="AC169" i="69"/>
  <c r="AC170" i="69"/>
  <c r="I83" i="69"/>
  <c r="I84" i="69"/>
  <c r="I85" i="69"/>
  <c r="AI81" i="69"/>
  <c r="AH81" i="69"/>
  <c r="AJ81" i="69"/>
  <c r="K85" i="69"/>
  <c r="K83" i="69"/>
  <c r="K84" i="69"/>
  <c r="AI80" i="69"/>
  <c r="AH80" i="69"/>
  <c r="AJ80" i="69"/>
  <c r="AI70" i="69"/>
  <c r="AH70" i="69"/>
  <c r="AJ70" i="69"/>
  <c r="AG83" i="69"/>
  <c r="B171" i="69"/>
  <c r="B170" i="69"/>
  <c r="B169" i="69"/>
  <c r="B173" i="69"/>
  <c r="AJ145" i="69"/>
  <c r="AI162" i="69"/>
  <c r="AJ162" i="69"/>
  <c r="AH162" i="69"/>
  <c r="AI55" i="69"/>
  <c r="M171" i="69"/>
  <c r="M170" i="69"/>
  <c r="M169" i="69"/>
  <c r="T171" i="69"/>
  <c r="T169" i="69"/>
  <c r="T170" i="69"/>
  <c r="AD169" i="69"/>
  <c r="AJ146" i="69"/>
  <c r="L84" i="69"/>
  <c r="R89" i="69"/>
  <c r="R84" i="69"/>
  <c r="R85" i="69"/>
  <c r="S128" i="69"/>
  <c r="S41" i="69"/>
  <c r="S84" i="69"/>
  <c r="S83" i="69"/>
  <c r="S85" i="69"/>
  <c r="AH57" i="69"/>
  <c r="AH72" i="69"/>
  <c r="AA170" i="69"/>
  <c r="AA171" i="69"/>
  <c r="AA169" i="69"/>
  <c r="O84" i="69"/>
  <c r="O85" i="69"/>
  <c r="O83" i="69"/>
  <c r="C170" i="69"/>
  <c r="C169" i="69"/>
  <c r="C171" i="69"/>
  <c r="Y85" i="69"/>
  <c r="Y84" i="69"/>
  <c r="Y83" i="69"/>
  <c r="AJ155" i="69"/>
  <c r="AH155" i="69"/>
  <c r="P83" i="69"/>
  <c r="U84" i="69"/>
  <c r="AF171" i="69"/>
  <c r="AF170" i="69"/>
  <c r="AF169" i="69"/>
  <c r="L171" i="69"/>
  <c r="L170" i="69"/>
  <c r="L169" i="69"/>
  <c r="AI155" i="69"/>
  <c r="B87" i="69"/>
  <c r="AI51" i="69"/>
  <c r="AI76" i="69"/>
  <c r="AJ76" i="69"/>
  <c r="AH76" i="69"/>
  <c r="AI53" i="69"/>
  <c r="AJ74" i="69"/>
  <c r="AH74" i="69"/>
  <c r="AI74" i="69"/>
  <c r="AI66" i="69"/>
  <c r="AH66" i="69"/>
  <c r="AJ66" i="69"/>
  <c r="B90" i="69"/>
  <c r="J169" i="69"/>
  <c r="J171" i="69"/>
  <c r="J170" i="69"/>
  <c r="R42" i="69"/>
  <c r="AA41" i="69"/>
  <c r="AI38" i="69"/>
  <c r="AH24" i="69"/>
  <c r="AJ30" i="69"/>
  <c r="AJ115" i="69"/>
  <c r="AJ106" i="69"/>
  <c r="G128" i="69"/>
  <c r="M127" i="69"/>
  <c r="AJ118" i="69"/>
  <c r="AI112" i="69"/>
  <c r="J126" i="69"/>
  <c r="K126" i="69"/>
  <c r="AH117" i="69"/>
  <c r="N126" i="69"/>
  <c r="AH113" i="69"/>
  <c r="AH96" i="69"/>
  <c r="AI116" i="69"/>
  <c r="AC126" i="69"/>
  <c r="T126" i="69"/>
  <c r="I41" i="69"/>
  <c r="AJ107" i="69"/>
  <c r="F41" i="69"/>
  <c r="AI110" i="69"/>
  <c r="AJ35" i="69"/>
  <c r="W40" i="69"/>
  <c r="Z42" i="69"/>
  <c r="AH33" i="69"/>
  <c r="AH27" i="69"/>
  <c r="D42" i="69"/>
  <c r="AH55" i="69"/>
  <c r="W83" i="69"/>
  <c r="AJ159" i="69"/>
  <c r="AH159" i="69"/>
  <c r="AI159" i="69"/>
  <c r="AI79" i="69"/>
  <c r="AH79" i="69"/>
  <c r="AI161" i="69"/>
  <c r="AJ161" i="69"/>
  <c r="AH161" i="69"/>
  <c r="AJ165" i="69"/>
  <c r="AA83" i="69"/>
  <c r="AA85" i="69"/>
  <c r="AA84" i="69"/>
  <c r="AI149" i="69"/>
  <c r="Y171" i="69"/>
  <c r="Y170" i="69"/>
  <c r="Y169" i="69"/>
  <c r="AJ141" i="69"/>
  <c r="AJ57" i="69"/>
  <c r="AI158" i="69"/>
  <c r="AJ158" i="69"/>
  <c r="AH158" i="69"/>
  <c r="Z83" i="69"/>
  <c r="Z84" i="69"/>
  <c r="F171" i="69"/>
  <c r="F170" i="69"/>
  <c r="F169" i="69"/>
  <c r="D83" i="69"/>
  <c r="D84" i="69"/>
  <c r="D85" i="69"/>
  <c r="AI148" i="69"/>
  <c r="AJ148" i="69"/>
  <c r="AH148" i="69"/>
  <c r="X84" i="69"/>
  <c r="AG84" i="69"/>
  <c r="B176" i="69"/>
  <c r="AI152" i="69"/>
  <c r="AJ152" i="69"/>
  <c r="AH152" i="69"/>
  <c r="V85" i="69"/>
  <c r="V83" i="69"/>
  <c r="AD170" i="69"/>
  <c r="AJ160" i="69"/>
  <c r="H85" i="69"/>
  <c r="H83" i="69"/>
  <c r="H84" i="69"/>
  <c r="AH68" i="69"/>
  <c r="C89" i="69"/>
  <c r="N127" i="69"/>
  <c r="AH123" i="69"/>
  <c r="W171" i="69"/>
  <c r="W170" i="69"/>
  <c r="W169" i="69"/>
  <c r="G84" i="69"/>
  <c r="AJ167" i="69"/>
  <c r="AI167" i="69"/>
  <c r="AH167" i="69"/>
  <c r="I169" i="69"/>
  <c r="I171" i="69"/>
  <c r="I170" i="69"/>
  <c r="AI140" i="69"/>
  <c r="AJ156" i="69"/>
  <c r="AI156" i="69"/>
  <c r="AH156" i="69"/>
  <c r="V171" i="69"/>
  <c r="V170" i="69"/>
  <c r="V169" i="69"/>
  <c r="AD83" i="69"/>
  <c r="AD84" i="69"/>
  <c r="AD85" i="69"/>
  <c r="AI138" i="69"/>
  <c r="AJ138" i="69"/>
  <c r="AH138" i="69"/>
  <c r="AE171" i="69"/>
  <c r="AE170" i="69"/>
  <c r="AE169" i="69"/>
  <c r="AE84" i="69"/>
  <c r="AE83" i="69"/>
  <c r="AE85" i="69"/>
  <c r="AH51" i="69"/>
  <c r="AH114" i="69"/>
  <c r="AH107" i="69"/>
  <c r="AI103" i="69"/>
  <c r="W85" i="69"/>
  <c r="AH137" i="69"/>
  <c r="AI61" i="69"/>
  <c r="AJ61" i="69"/>
  <c r="AH61" i="69"/>
  <c r="AI58" i="69"/>
  <c r="AH58" i="69"/>
  <c r="AJ58" i="69"/>
  <c r="AF83" i="69"/>
  <c r="AF85" i="69"/>
  <c r="AJ143" i="69"/>
  <c r="AI143" i="69"/>
  <c r="AH143" i="69"/>
  <c r="AJ82" i="69"/>
  <c r="AH82" i="69"/>
  <c r="B88" i="69"/>
  <c r="AI82" i="69"/>
  <c r="AI68" i="69"/>
  <c r="AI139" i="69"/>
  <c r="AI157" i="69"/>
  <c r="AH157" i="69"/>
  <c r="AJ157" i="69"/>
  <c r="AJ75" i="69"/>
  <c r="AH75" i="69"/>
  <c r="B175" i="69"/>
  <c r="AH153" i="69"/>
  <c r="AI153" i="69"/>
  <c r="AJ153" i="69"/>
  <c r="AI163" i="69"/>
  <c r="AJ163" i="69"/>
  <c r="AI73" i="69"/>
  <c r="N169" i="69"/>
  <c r="AJ60" i="69"/>
  <c r="AH60" i="69"/>
  <c r="AI60" i="69"/>
  <c r="AI56" i="69"/>
  <c r="AJ56" i="69"/>
  <c r="AH56" i="69"/>
  <c r="N85" i="69"/>
  <c r="AJ144" i="69"/>
  <c r="AH154" i="69"/>
  <c r="AI141" i="69"/>
  <c r="J83" i="69"/>
  <c r="J84" i="69"/>
  <c r="Z85" i="69"/>
  <c r="AI63" i="69"/>
  <c r="AB84" i="69"/>
  <c r="L83" i="69"/>
  <c r="AJ117" i="69"/>
  <c r="AI98" i="69"/>
  <c r="E127" i="69"/>
  <c r="AJ114" i="69"/>
  <c r="B83" i="69"/>
  <c r="D171" i="69"/>
  <c r="D170" i="69"/>
  <c r="D169" i="69"/>
  <c r="P170" i="69"/>
  <c r="P171" i="69"/>
  <c r="P169" i="69"/>
  <c r="AH145" i="69"/>
  <c r="AJ65" i="69"/>
  <c r="C90" i="69"/>
  <c r="AH65" i="69"/>
  <c r="AI57" i="69"/>
  <c r="AJ79" i="69"/>
  <c r="AJ73" i="69"/>
  <c r="AI69" i="69"/>
  <c r="AJ69" i="69"/>
  <c r="AH69" i="69"/>
  <c r="N170" i="69"/>
  <c r="AH144" i="69"/>
  <c r="L85" i="69"/>
  <c r="AJ154" i="69"/>
  <c r="AH147" i="69"/>
  <c r="AI147" i="69"/>
  <c r="AJ147" i="69"/>
  <c r="AH141" i="69"/>
  <c r="AJ67" i="69"/>
  <c r="AH67" i="69"/>
  <c r="AH63" i="69"/>
  <c r="AI142" i="69"/>
  <c r="AJ142" i="69"/>
  <c r="AH142" i="69"/>
  <c r="AH125" i="69"/>
  <c r="N42" i="69"/>
  <c r="R128" i="69"/>
  <c r="B84" i="69"/>
  <c r="Z170" i="69"/>
  <c r="Z169" i="69"/>
  <c r="Z171" i="69"/>
  <c r="AG171" i="69"/>
  <c r="AG174" i="69"/>
  <c r="AI174" i="69" s="1"/>
  <c r="AG169" i="69"/>
  <c r="AG170" i="69"/>
  <c r="S171" i="69"/>
  <c r="S169" i="69"/>
  <c r="S170" i="69"/>
  <c r="AB170" i="69"/>
  <c r="AB171" i="69"/>
  <c r="AB169" i="69"/>
  <c r="AJ71" i="69"/>
  <c r="AH71" i="69"/>
  <c r="AI71" i="69"/>
  <c r="AI75" i="69"/>
  <c r="K170" i="69"/>
  <c r="K169" i="69"/>
  <c r="K171" i="69"/>
  <c r="AI164" i="69"/>
  <c r="AJ164" i="69"/>
  <c r="AH164" i="69"/>
  <c r="U169" i="69"/>
  <c r="U170" i="69"/>
  <c r="U171" i="69"/>
  <c r="AI72" i="69"/>
  <c r="AJ72" i="69"/>
  <c r="AI166" i="69"/>
  <c r="AH166" i="69"/>
  <c r="AJ166" i="69"/>
  <c r="F84" i="69"/>
  <c r="F83" i="69"/>
  <c r="F85" i="69"/>
  <c r="AH53" i="69"/>
  <c r="AI62" i="69"/>
  <c r="AJ62" i="69"/>
  <c r="AH62" i="69"/>
  <c r="AJ77" i="69"/>
  <c r="R175" i="69"/>
  <c r="R171" i="69"/>
  <c r="R170" i="69"/>
  <c r="R169" i="69"/>
  <c r="AI154" i="69"/>
  <c r="M84" i="69"/>
  <c r="M85" i="69"/>
  <c r="M83" i="69"/>
  <c r="AJ51" i="69"/>
  <c r="T83" i="69"/>
  <c r="T84" i="69"/>
  <c r="T85" i="69"/>
  <c r="H171" i="69"/>
  <c r="H169" i="69"/>
  <c r="H170" i="69"/>
  <c r="J41" i="69"/>
  <c r="AF42" i="69"/>
  <c r="AH19" i="69"/>
  <c r="M42" i="69"/>
  <c r="AH110" i="69"/>
  <c r="AF128" i="69"/>
  <c r="X126" i="69"/>
  <c r="AI105" i="69"/>
  <c r="AJ101" i="69"/>
  <c r="AG126" i="69"/>
  <c r="AF41" i="69"/>
  <c r="AA40" i="69"/>
  <c r="U128" i="69"/>
  <c r="AH103" i="69"/>
  <c r="AH16" i="69"/>
  <c r="C40" i="69"/>
  <c r="E42" i="69"/>
  <c r="P40" i="69"/>
  <c r="AG42" i="69"/>
  <c r="V41" i="69"/>
  <c r="AI35" i="69"/>
  <c r="AJ110" i="69"/>
  <c r="Q128" i="69"/>
  <c r="AI32" i="69"/>
  <c r="AI36" i="69"/>
  <c r="D40" i="69"/>
  <c r="L41" i="69"/>
  <c r="G42" i="69"/>
  <c r="AH22" i="69"/>
  <c r="AI39" i="69"/>
  <c r="J42" i="69"/>
  <c r="AI125" i="69"/>
  <c r="AI14" i="69"/>
  <c r="AJ109" i="69"/>
  <c r="AJ102" i="69"/>
  <c r="T42" i="69"/>
  <c r="B41" i="69"/>
  <c r="U42" i="69"/>
  <c r="AH17" i="69"/>
  <c r="H40" i="69"/>
  <c r="AH23" i="69"/>
  <c r="AF127" i="69"/>
  <c r="V127" i="69"/>
  <c r="Y128" i="69"/>
  <c r="L127" i="69"/>
  <c r="N128" i="69"/>
  <c r="AH104" i="69"/>
  <c r="C127" i="69"/>
  <c r="J40" i="69"/>
  <c r="B40" i="69"/>
  <c r="AJ113" i="69"/>
  <c r="AI115" i="69"/>
  <c r="AB40" i="69"/>
  <c r="AH10" i="69"/>
  <c r="F128" i="69"/>
  <c r="AJ119" i="69"/>
  <c r="S127" i="69"/>
  <c r="K127" i="69"/>
  <c r="AE128" i="69"/>
  <c r="AH45" i="69"/>
  <c r="Z128" i="69"/>
  <c r="AJ99" i="69"/>
  <c r="AH95" i="69"/>
  <c r="AI104" i="69"/>
  <c r="H127" i="69"/>
  <c r="AE126" i="69"/>
  <c r="AA128" i="69"/>
  <c r="AD127" i="69"/>
  <c r="O42" i="69"/>
  <c r="AG40" i="69"/>
  <c r="W42" i="69"/>
  <c r="K42" i="69"/>
  <c r="AI21" i="69"/>
  <c r="AC40" i="69"/>
  <c r="Z41" i="69"/>
  <c r="AE40" i="69"/>
  <c r="Y42" i="69"/>
  <c r="Y126" i="69"/>
  <c r="AE42" i="69"/>
  <c r="AJ21" i="69"/>
  <c r="H128" i="69"/>
  <c r="O128" i="69"/>
  <c r="AJ120" i="69"/>
  <c r="AJ15" i="69"/>
  <c r="J127" i="69"/>
  <c r="AJ108" i="69"/>
  <c r="AJ104" i="69"/>
  <c r="AH121" i="69"/>
  <c r="AJ111" i="69"/>
  <c r="AH119" i="69"/>
  <c r="D128" i="69"/>
  <c r="AH98" i="69"/>
  <c r="AI118" i="69"/>
  <c r="E126" i="69"/>
  <c r="AH13" i="69"/>
  <c r="AG128" i="69"/>
  <c r="AI107" i="69"/>
  <c r="AH20" i="69"/>
  <c r="K128" i="69"/>
  <c r="AH18" i="69"/>
  <c r="AC127" i="69"/>
  <c r="AI33" i="69"/>
  <c r="AJ125" i="69"/>
  <c r="AJ124" i="69"/>
  <c r="Y127" i="69"/>
  <c r="V126" i="69"/>
  <c r="AG127" i="69"/>
  <c r="AJ122" i="69"/>
  <c r="AJ100" i="69"/>
  <c r="AJ123" i="69"/>
  <c r="P128" i="69"/>
  <c r="W126" i="69"/>
  <c r="R126" i="69"/>
  <c r="AF126" i="69"/>
  <c r="AJ97" i="69"/>
  <c r="I128" i="69"/>
  <c r="AJ116" i="69"/>
  <c r="E128" i="69"/>
  <c r="AB127" i="69"/>
  <c r="H126" i="69"/>
  <c r="AI114" i="69"/>
  <c r="AH118" i="69"/>
  <c r="AI121" i="69"/>
  <c r="AJ105" i="69"/>
  <c r="AI16" i="69"/>
  <c r="AC42" i="69"/>
  <c r="AH111" i="69"/>
  <c r="AJ25" i="69"/>
  <c r="AJ18" i="69"/>
  <c r="E40" i="69"/>
  <c r="AJ28" i="69"/>
  <c r="O40" i="69"/>
  <c r="AJ39" i="69"/>
  <c r="AI31" i="69"/>
  <c r="AJ11" i="69"/>
  <c r="AH29" i="69"/>
  <c r="AJ23" i="69"/>
  <c r="X41" i="69"/>
  <c r="AJ26" i="69"/>
  <c r="AB41" i="69"/>
  <c r="N40" i="69"/>
  <c r="AJ38" i="69"/>
  <c r="AI20" i="69"/>
  <c r="Q41" i="69"/>
  <c r="M40" i="69"/>
  <c r="F42" i="69"/>
  <c r="S42" i="69"/>
  <c r="Q42" i="69"/>
  <c r="AI45" i="69"/>
  <c r="U40" i="69"/>
  <c r="AH109" i="69"/>
  <c r="AJ10" i="69"/>
  <c r="I126" i="69"/>
  <c r="AA127" i="69"/>
  <c r="J128" i="69"/>
  <c r="AI109" i="69"/>
  <c r="Q127" i="69"/>
  <c r="AH105" i="69"/>
  <c r="AH120" i="69"/>
  <c r="F127" i="69"/>
  <c r="D127" i="69"/>
  <c r="O126" i="69"/>
  <c r="U127" i="69"/>
  <c r="AH108" i="69"/>
  <c r="T127" i="69"/>
  <c r="AB126" i="69"/>
  <c r="AI111" i="69"/>
  <c r="G126" i="69"/>
  <c r="AI113" i="69"/>
  <c r="AH112" i="69"/>
  <c r="Y41" i="69"/>
  <c r="W41" i="69"/>
  <c r="AH31" i="69"/>
  <c r="AF40" i="69"/>
  <c r="AI23" i="69"/>
  <c r="AH12" i="69"/>
  <c r="AJ24" i="69"/>
  <c r="AI28" i="69"/>
  <c r="I42" i="69"/>
  <c r="X42" i="69"/>
  <c r="AI19" i="69"/>
  <c r="B42" i="69"/>
  <c r="AI17" i="69"/>
  <c r="T40" i="69"/>
  <c r="AJ16" i="69"/>
  <c r="AJ32" i="69"/>
  <c r="AI22" i="69"/>
  <c r="AI30" i="69"/>
  <c r="AH37" i="69"/>
  <c r="R41" i="69"/>
  <c r="AH35" i="69"/>
  <c r="AJ34" i="69"/>
  <c r="AI13" i="69"/>
  <c r="I127" i="69"/>
  <c r="AA126" i="69"/>
  <c r="AI108" i="69"/>
  <c r="M126" i="69"/>
  <c r="AI96" i="69"/>
  <c r="Z127" i="69"/>
  <c r="AH115" i="69"/>
  <c r="AI100" i="69"/>
  <c r="AI102" i="69"/>
  <c r="O127" i="69"/>
  <c r="U126" i="69"/>
  <c r="T128" i="69"/>
  <c r="AB128" i="69"/>
  <c r="AD126" i="69"/>
  <c r="AI101" i="69"/>
  <c r="O41" i="69"/>
  <c r="X40" i="69"/>
  <c r="AJ12" i="69"/>
  <c r="AI24" i="69"/>
  <c r="AH36" i="69"/>
  <c r="P42" i="69"/>
  <c r="AJ19" i="69"/>
  <c r="E41" i="69"/>
  <c r="C42" i="69"/>
  <c r="AH9" i="69"/>
  <c r="AJ31" i="69"/>
  <c r="AH14" i="69"/>
  <c r="M41" i="69"/>
  <c r="AH30" i="69"/>
  <c r="AI8" i="69"/>
  <c r="AJ17" i="69"/>
  <c r="AA46" i="69"/>
  <c r="AI37" i="69"/>
  <c r="AJ27" i="69"/>
  <c r="AJ98" i="69"/>
  <c r="AJ95" i="69"/>
  <c r="AH100" i="69"/>
  <c r="AJ112" i="69"/>
  <c r="AH99" i="69"/>
  <c r="AI117" i="69"/>
  <c r="AH102" i="69"/>
  <c r="P127" i="69"/>
  <c r="AH122" i="69"/>
  <c r="AJ103" i="69"/>
  <c r="F126" i="69"/>
  <c r="Q40" i="69"/>
  <c r="AH34" i="69"/>
  <c r="AH25" i="69"/>
  <c r="AJ33" i="69"/>
  <c r="AH8" i="69"/>
  <c r="N41" i="69"/>
  <c r="AI9" i="69"/>
  <c r="U41" i="69"/>
  <c r="AJ9" i="69"/>
  <c r="Z40" i="69"/>
  <c r="V40" i="69"/>
  <c r="K41" i="69"/>
  <c r="K44" i="69"/>
  <c r="L42" i="69"/>
  <c r="V128" i="69"/>
  <c r="D126" i="69"/>
  <c r="X127" i="69"/>
  <c r="AI97" i="69"/>
  <c r="AI99" i="69"/>
  <c r="L128" i="69"/>
  <c r="W127" i="69"/>
  <c r="M128" i="69"/>
  <c r="AI124" i="69"/>
  <c r="P126" i="69"/>
  <c r="AI122" i="69"/>
  <c r="AI119" i="69"/>
  <c r="G127" i="69"/>
  <c r="AI95" i="69"/>
  <c r="I40" i="69"/>
  <c r="G40" i="69"/>
  <c r="P41" i="69"/>
  <c r="AI29" i="69"/>
  <c r="AH28" i="69"/>
  <c r="AH11" i="69"/>
  <c r="AI27" i="69"/>
  <c r="F40" i="69"/>
  <c r="S40" i="69"/>
  <c r="AB42" i="69"/>
  <c r="AI34" i="69"/>
  <c r="AH32" i="69"/>
  <c r="AJ8" i="69"/>
  <c r="V42" i="69"/>
  <c r="AJ29" i="69"/>
  <c r="AC41" i="69"/>
  <c r="T41" i="69"/>
  <c r="AI18" i="69"/>
  <c r="Z126" i="69"/>
  <c r="AH106" i="69"/>
  <c r="X128" i="69"/>
  <c r="AH97" i="69"/>
  <c r="AH124" i="69"/>
  <c r="AJ121" i="69"/>
  <c r="AH133" i="69"/>
  <c r="W128" i="69"/>
  <c r="AG41" i="69"/>
  <c r="AE41" i="69"/>
  <c r="AH39" i="69"/>
  <c r="H41" i="69"/>
  <c r="AH26" i="69"/>
  <c r="AH21" i="69"/>
  <c r="AI26" i="69"/>
  <c r="AD128" i="69"/>
  <c r="L126" i="69"/>
  <c r="Q126" i="69"/>
  <c r="AC128" i="69"/>
  <c r="AI120" i="69"/>
  <c r="AH101" i="69"/>
  <c r="AH116" i="69"/>
  <c r="AI106" i="69"/>
  <c r="S126" i="69"/>
  <c r="G41" i="69"/>
  <c r="AH15" i="69"/>
  <c r="AI15" i="69"/>
  <c r="AI12" i="69"/>
  <c r="AJ20" i="69"/>
  <c r="AJ36" i="69"/>
  <c r="H42" i="69"/>
  <c r="AD40" i="69"/>
  <c r="L40" i="69"/>
  <c r="AJ13" i="69"/>
  <c r="C41" i="69"/>
  <c r="AJ22" i="69"/>
  <c r="AJ14" i="69"/>
  <c r="AD41" i="69"/>
  <c r="AA42" i="69"/>
  <c r="AI10" i="69"/>
  <c r="AH38" i="69"/>
  <c r="S47" i="69"/>
  <c r="C46" i="69"/>
  <c r="AI25" i="69"/>
  <c r="AJ96" i="69"/>
  <c r="C126" i="69"/>
  <c r="AI123" i="69"/>
  <c r="R127" i="69"/>
  <c r="C128" i="69"/>
  <c r="AD42" i="69"/>
  <c r="D41" i="69"/>
  <c r="R40" i="69"/>
  <c r="AJ37" i="69"/>
  <c r="T47" i="69"/>
  <c r="AI133" i="69"/>
  <c r="AH131" i="69"/>
  <c r="AI131" i="69"/>
  <c r="AH159" i="66"/>
  <c r="O171" i="66"/>
  <c r="Z171" i="66"/>
  <c r="H169" i="66"/>
  <c r="AC171" i="66"/>
  <c r="AH140" i="66"/>
  <c r="AJ146" i="66"/>
  <c r="AH151" i="66"/>
  <c r="Y171" i="66"/>
  <c r="AE170" i="66"/>
  <c r="AJ149" i="66"/>
  <c r="AI143" i="66"/>
  <c r="AJ156" i="66"/>
  <c r="AC170" i="66"/>
  <c r="AI138" i="66"/>
  <c r="AI140" i="66"/>
  <c r="AH176" i="66"/>
  <c r="T170" i="66"/>
  <c r="AI141" i="66"/>
  <c r="O169" i="66"/>
  <c r="AD169" i="66"/>
  <c r="T169" i="66"/>
  <c r="AJ163" i="66"/>
  <c r="AH154" i="66"/>
  <c r="AJ145" i="66"/>
  <c r="AH173" i="66"/>
  <c r="AB171" i="66"/>
  <c r="AF170" i="66"/>
  <c r="AD171" i="66"/>
  <c r="AJ148" i="66"/>
  <c r="AH156" i="66"/>
  <c r="AJ153" i="66"/>
  <c r="AI164" i="66"/>
  <c r="AI162" i="66"/>
  <c r="M170" i="66"/>
  <c r="AI176" i="66"/>
  <c r="AJ141" i="66"/>
  <c r="AI161" i="66"/>
  <c r="M171" i="66"/>
  <c r="J169" i="66"/>
  <c r="AE171" i="66"/>
  <c r="AI166" i="66"/>
  <c r="AH144" i="66"/>
  <c r="AI148" i="66"/>
  <c r="AJ157" i="66"/>
  <c r="E169" i="66"/>
  <c r="AH139" i="66"/>
  <c r="AJ139" i="66"/>
  <c r="AB170" i="66"/>
  <c r="Y169" i="66"/>
  <c r="S169" i="66"/>
  <c r="AJ167" i="66"/>
  <c r="AI149" i="66"/>
  <c r="AI147" i="66"/>
  <c r="X171" i="66"/>
  <c r="AJ164" i="66"/>
  <c r="AI154" i="66"/>
  <c r="AJ162" i="66"/>
  <c r="AH157" i="66"/>
  <c r="J170" i="66"/>
  <c r="AH142" i="66"/>
  <c r="AI173" i="66"/>
  <c r="AH160" i="66"/>
  <c r="AJ161" i="66"/>
  <c r="AJ155" i="66"/>
  <c r="AH168" i="66"/>
  <c r="AI165" i="66"/>
  <c r="AJ151" i="66"/>
  <c r="X169" i="66"/>
  <c r="AH163" i="66"/>
  <c r="AF169" i="66"/>
  <c r="AH153" i="66"/>
  <c r="AJ152" i="66"/>
  <c r="AI155" i="66"/>
  <c r="V170" i="66"/>
  <c r="AJ140" i="66"/>
  <c r="AJ159" i="66"/>
  <c r="AJ158" i="66"/>
  <c r="AI139" i="66"/>
  <c r="H170" i="66"/>
  <c r="AJ147" i="66"/>
  <c r="AI150" i="66"/>
  <c r="AJ160" i="66"/>
  <c r="AI145" i="66"/>
  <c r="AI142" i="66"/>
  <c r="AH137" i="66"/>
  <c r="AA127" i="66"/>
  <c r="S171" i="66"/>
  <c r="AJ150" i="66"/>
  <c r="AJ154" i="66"/>
  <c r="AJ165" i="66"/>
  <c r="AI158" i="66"/>
  <c r="AH141" i="66"/>
  <c r="AJ144" i="66"/>
  <c r="Y170" i="66"/>
  <c r="AI163" i="66"/>
  <c r="AH145" i="66"/>
  <c r="V171" i="66"/>
  <c r="AI168" i="66"/>
  <c r="Z170" i="66"/>
  <c r="L171" i="66"/>
  <c r="Q169" i="66"/>
  <c r="L170" i="66"/>
  <c r="AI157" i="66"/>
  <c r="Z169" i="66"/>
  <c r="W169" i="66"/>
  <c r="W171" i="66"/>
  <c r="W170" i="66"/>
  <c r="AI167" i="66"/>
  <c r="AH167" i="66"/>
  <c r="AJ166" i="66"/>
  <c r="AD126" i="66"/>
  <c r="AI144" i="66"/>
  <c r="AH158" i="66"/>
  <c r="AE174" i="66"/>
  <c r="AI174" i="66" s="1"/>
  <c r="AE169" i="66"/>
  <c r="AJ138" i="66"/>
  <c r="AH146" i="66"/>
  <c r="AI156" i="66"/>
  <c r="AI151" i="66"/>
  <c r="AH162" i="66"/>
  <c r="AA170" i="66"/>
  <c r="AH149" i="66"/>
  <c r="AH143" i="66"/>
  <c r="AI137" i="66"/>
  <c r="T171" i="66"/>
  <c r="AA169" i="66"/>
  <c r="AH161" i="66"/>
  <c r="L169" i="66"/>
  <c r="AI159" i="66"/>
  <c r="M169" i="66"/>
  <c r="AI146" i="66"/>
  <c r="AJ142" i="66"/>
  <c r="H171" i="66"/>
  <c r="AI160" i="66"/>
  <c r="Q171" i="66"/>
  <c r="AF171" i="66"/>
  <c r="AJ143" i="66"/>
  <c r="S170" i="66"/>
  <c r="AJ168" i="66"/>
  <c r="U170" i="66"/>
  <c r="U171" i="66"/>
  <c r="U169" i="66"/>
  <c r="AH138" i="66"/>
  <c r="AJ137" i="66"/>
  <c r="AH148" i="66"/>
  <c r="AH166" i="66"/>
  <c r="E171" i="66"/>
  <c r="AH155" i="66"/>
  <c r="R175" i="66"/>
  <c r="R170" i="66"/>
  <c r="R171" i="66"/>
  <c r="R169" i="66"/>
  <c r="AH164" i="66"/>
  <c r="AH150" i="66"/>
  <c r="AI153" i="66"/>
  <c r="AH165" i="66"/>
  <c r="V169" i="66"/>
  <c r="AB169" i="66"/>
  <c r="AH152" i="66"/>
  <c r="X170" i="66"/>
  <c r="Q170" i="66"/>
  <c r="E170" i="66"/>
  <c r="AI152" i="66"/>
  <c r="AB126" i="66"/>
  <c r="AF126" i="66"/>
  <c r="AH52" i="66"/>
  <c r="AJ39" i="66"/>
  <c r="AA126" i="66"/>
  <c r="AH15" i="66"/>
  <c r="AA128" i="66"/>
  <c r="AE128" i="66"/>
  <c r="AG126" i="66"/>
  <c r="AG131" i="66"/>
  <c r="AG127" i="66"/>
  <c r="AG128" i="66"/>
  <c r="AE127" i="66"/>
  <c r="AF127" i="66"/>
  <c r="AB127" i="66"/>
  <c r="N85" i="66"/>
  <c r="Q42" i="66"/>
  <c r="K41" i="66"/>
  <c r="E127" i="66"/>
  <c r="AH16" i="66"/>
  <c r="AH11" i="66"/>
  <c r="N42" i="66"/>
  <c r="AB128" i="66"/>
  <c r="AE126" i="66"/>
  <c r="H126" i="66"/>
  <c r="AH98" i="66"/>
  <c r="B45" i="66"/>
  <c r="Z85" i="66"/>
  <c r="AD127" i="66"/>
  <c r="C42" i="66"/>
  <c r="AH14" i="66"/>
  <c r="AI26" i="66"/>
  <c r="AF128" i="66"/>
  <c r="AI57" i="66"/>
  <c r="AI27" i="66"/>
  <c r="AH35" i="66"/>
  <c r="AH32" i="66"/>
  <c r="AC128" i="66"/>
  <c r="AC126" i="66"/>
  <c r="AC127" i="66"/>
  <c r="AD128" i="66"/>
  <c r="AJ38" i="66"/>
  <c r="AH25" i="66"/>
  <c r="AJ13" i="66"/>
  <c r="O42" i="66"/>
  <c r="AI51" i="66"/>
  <c r="AH17" i="66"/>
  <c r="I40" i="66"/>
  <c r="U83" i="66"/>
  <c r="L42" i="66"/>
  <c r="AJ17" i="66"/>
  <c r="AJ33" i="66"/>
  <c r="B41" i="66"/>
  <c r="AH24" i="66"/>
  <c r="Z83" i="66"/>
  <c r="AI34" i="66"/>
  <c r="AI32" i="66"/>
  <c r="AI18" i="66"/>
  <c r="F42" i="66"/>
  <c r="U84" i="66"/>
  <c r="H42" i="66"/>
  <c r="L40" i="66"/>
  <c r="P40" i="66"/>
  <c r="V128" i="66"/>
  <c r="AH20" i="66"/>
  <c r="AJ15" i="66"/>
  <c r="D42" i="66"/>
  <c r="G40" i="66"/>
  <c r="F85" i="66"/>
  <c r="AJ20" i="66"/>
  <c r="Q41" i="66"/>
  <c r="D41" i="66"/>
  <c r="AI19" i="66"/>
  <c r="AJ18" i="66"/>
  <c r="AJ16" i="66"/>
  <c r="E41" i="66"/>
  <c r="AJ27" i="66"/>
  <c r="AI10" i="66"/>
  <c r="P42" i="66"/>
  <c r="AI31" i="66"/>
  <c r="D128" i="66"/>
  <c r="AI21" i="66"/>
  <c r="AH22" i="66"/>
  <c r="I42" i="66"/>
  <c r="M40" i="66"/>
  <c r="O41" i="66"/>
  <c r="N40" i="66"/>
  <c r="AI33" i="66"/>
  <c r="G41" i="66"/>
  <c r="AJ11" i="66"/>
  <c r="T42" i="66"/>
  <c r="AI39" i="66"/>
  <c r="AJ14" i="66"/>
  <c r="AJ37" i="66"/>
  <c r="AI13" i="66"/>
  <c r="AJ28" i="66"/>
  <c r="AJ23" i="66"/>
  <c r="AI20" i="66"/>
  <c r="E128" i="66"/>
  <c r="AH12" i="66"/>
  <c r="N83" i="66"/>
  <c r="H41" i="66"/>
  <c r="D127" i="66"/>
  <c r="AJ10" i="66"/>
  <c r="T41" i="66"/>
  <c r="AI52" i="66"/>
  <c r="AH39" i="66"/>
  <c r="AJ32" i="66"/>
  <c r="AH114" i="66"/>
  <c r="F41" i="66"/>
  <c r="AJ98" i="66"/>
  <c r="AJ29" i="66"/>
  <c r="AI35" i="66"/>
  <c r="K40" i="66"/>
  <c r="AH31" i="66"/>
  <c r="AH26" i="66"/>
  <c r="AH101" i="66"/>
  <c r="AI25" i="66"/>
  <c r="H128" i="66"/>
  <c r="K126" i="66"/>
  <c r="K127" i="66"/>
  <c r="K128" i="66"/>
  <c r="AJ108" i="66"/>
  <c r="H85" i="66"/>
  <c r="H83" i="66"/>
  <c r="H84" i="66"/>
  <c r="G42" i="66"/>
  <c r="AJ31" i="66"/>
  <c r="AH9" i="66"/>
  <c r="AI36" i="66"/>
  <c r="AH34" i="66"/>
  <c r="AI16" i="66"/>
  <c r="P41" i="66"/>
  <c r="O40" i="66"/>
  <c r="C40" i="66"/>
  <c r="F84" i="66"/>
  <c r="AJ51" i="66"/>
  <c r="AI98" i="66"/>
  <c r="AI114" i="66"/>
  <c r="C84" i="66"/>
  <c r="C83" i="66"/>
  <c r="C85" i="66"/>
  <c r="E84" i="66"/>
  <c r="E85" i="66"/>
  <c r="E83" i="66"/>
  <c r="W40" i="66"/>
  <c r="W42" i="66"/>
  <c r="W41" i="66"/>
  <c r="K83" i="66"/>
  <c r="K84" i="66"/>
  <c r="K85" i="66"/>
  <c r="T83" i="66"/>
  <c r="T84" i="66"/>
  <c r="J83" i="66"/>
  <c r="J84" i="66"/>
  <c r="J85" i="66"/>
  <c r="AJ68" i="66"/>
  <c r="AI68" i="66"/>
  <c r="AH68" i="66"/>
  <c r="AH63" i="66"/>
  <c r="AJ63" i="66"/>
  <c r="AI63" i="66"/>
  <c r="AH57" i="66"/>
  <c r="P128" i="66"/>
  <c r="P126" i="66"/>
  <c r="P127" i="66"/>
  <c r="J42" i="66"/>
  <c r="J40" i="66"/>
  <c r="M84" i="66"/>
  <c r="M85" i="66"/>
  <c r="M83" i="66"/>
  <c r="J126" i="66"/>
  <c r="J127" i="66"/>
  <c r="J128" i="66"/>
  <c r="AI22" i="66"/>
  <c r="AH13" i="66"/>
  <c r="C41" i="66"/>
  <c r="M42" i="66"/>
  <c r="J41" i="66"/>
  <c r="AJ34" i="66"/>
  <c r="E40" i="66"/>
  <c r="AI11" i="66"/>
  <c r="AI15" i="66"/>
  <c r="AH8" i="66"/>
  <c r="AJ52" i="66"/>
  <c r="B127" i="66"/>
  <c r="AI12" i="66"/>
  <c r="W84" i="66"/>
  <c r="W83" i="66"/>
  <c r="W85" i="66"/>
  <c r="AJ99" i="66"/>
  <c r="AI99" i="66"/>
  <c r="AH99" i="66"/>
  <c r="AH97" i="66"/>
  <c r="AJ97" i="66"/>
  <c r="AI97" i="66"/>
  <c r="AH113" i="66"/>
  <c r="AJ113" i="66"/>
  <c r="AI113" i="66"/>
  <c r="R126" i="66"/>
  <c r="R132" i="66"/>
  <c r="R127" i="66"/>
  <c r="R128" i="66"/>
  <c r="AJ78" i="66"/>
  <c r="AI78" i="66"/>
  <c r="AH78" i="66"/>
  <c r="AJ54" i="66"/>
  <c r="AI54" i="66"/>
  <c r="AH54" i="66"/>
  <c r="AJ64" i="66"/>
  <c r="AI64" i="66"/>
  <c r="AH64" i="66"/>
  <c r="AF42" i="66"/>
  <c r="AF41" i="66"/>
  <c r="AF40" i="66"/>
  <c r="AH122" i="66"/>
  <c r="AJ122" i="66"/>
  <c r="AI122" i="66"/>
  <c r="S126" i="66"/>
  <c r="S127" i="66"/>
  <c r="S128" i="66"/>
  <c r="AH21" i="66"/>
  <c r="S83" i="66"/>
  <c r="S85" i="66"/>
  <c r="S84" i="66"/>
  <c r="AJ80" i="66"/>
  <c r="AI80" i="66"/>
  <c r="AH80" i="66"/>
  <c r="V40" i="66"/>
  <c r="V42" i="66"/>
  <c r="V41" i="66"/>
  <c r="AC42" i="66"/>
  <c r="AC41" i="66"/>
  <c r="AC40" i="66"/>
  <c r="AE84" i="66"/>
  <c r="AE85" i="66"/>
  <c r="AE83" i="66"/>
  <c r="AH23" i="66"/>
  <c r="AJ25" i="66"/>
  <c r="AH19" i="66"/>
  <c r="M41" i="66"/>
  <c r="AI8" i="66"/>
  <c r="AJ22" i="66"/>
  <c r="AJ26" i="66"/>
  <c r="T40" i="66"/>
  <c r="T85" i="66"/>
  <c r="AI101" i="66"/>
  <c r="AJ101" i="66"/>
  <c r="AH36" i="66"/>
  <c r="AH111" i="66"/>
  <c r="AJ111" i="66"/>
  <c r="AI111" i="66"/>
  <c r="Q40" i="66"/>
  <c r="Q47" i="66"/>
  <c r="AA85" i="66"/>
  <c r="AA83" i="66"/>
  <c r="AA84" i="66"/>
  <c r="AH67" i="66"/>
  <c r="AJ67" i="66"/>
  <c r="B89" i="66"/>
  <c r="AI67" i="66"/>
  <c r="AH27" i="66"/>
  <c r="AJ125" i="66"/>
  <c r="AI125" i="66"/>
  <c r="AH125" i="66"/>
  <c r="B131" i="66"/>
  <c r="AI17" i="66"/>
  <c r="AJ110" i="66"/>
  <c r="AI110" i="66"/>
  <c r="AH110" i="66"/>
  <c r="B132" i="66"/>
  <c r="I85" i="66"/>
  <c r="I83" i="66"/>
  <c r="I84" i="66"/>
  <c r="I41" i="66"/>
  <c r="W128" i="66"/>
  <c r="W127" i="66"/>
  <c r="W126" i="66"/>
  <c r="AJ58" i="66"/>
  <c r="AI58" i="66"/>
  <c r="AH58" i="66"/>
  <c r="B88" i="66"/>
  <c r="AJ82" i="66"/>
  <c r="AI82" i="66"/>
  <c r="AH82" i="66"/>
  <c r="AJ94" i="66"/>
  <c r="AI94" i="66"/>
  <c r="AH94" i="66"/>
  <c r="B128" i="66"/>
  <c r="B130" i="66"/>
  <c r="B126" i="66"/>
  <c r="AJ76" i="66"/>
  <c r="AI76" i="66"/>
  <c r="AH76" i="66"/>
  <c r="AJ70" i="66"/>
  <c r="AI70" i="66"/>
  <c r="AH70" i="66"/>
  <c r="AJ72" i="66"/>
  <c r="AI72" i="66"/>
  <c r="AH72" i="66"/>
  <c r="AH69" i="66"/>
  <c r="AJ69" i="66"/>
  <c r="AI69" i="66"/>
  <c r="U85" i="66"/>
  <c r="AI108" i="66"/>
  <c r="AJ103" i="66"/>
  <c r="AI103" i="66"/>
  <c r="AH103" i="66"/>
  <c r="AH77" i="66"/>
  <c r="AJ77" i="66"/>
  <c r="AI77" i="66"/>
  <c r="Y42" i="66"/>
  <c r="Y41" i="66"/>
  <c r="Y40" i="66"/>
  <c r="L127" i="66"/>
  <c r="L126" i="66"/>
  <c r="L128" i="66"/>
  <c r="AB85" i="66"/>
  <c r="AB83" i="66"/>
  <c r="AB84" i="66"/>
  <c r="AJ107" i="66"/>
  <c r="AI107" i="66"/>
  <c r="AH107" i="66"/>
  <c r="AJ100" i="66"/>
  <c r="AI100" i="66"/>
  <c r="AH100" i="66"/>
  <c r="AJ124" i="66"/>
  <c r="AI124" i="66"/>
  <c r="AH124" i="66"/>
  <c r="AJ66" i="66"/>
  <c r="AI66" i="66"/>
  <c r="B90" i="66"/>
  <c r="AH66" i="66"/>
  <c r="AH71" i="66"/>
  <c r="AJ71" i="66"/>
  <c r="AI71" i="66"/>
  <c r="Q133" i="66"/>
  <c r="Q126" i="66"/>
  <c r="Q128" i="66"/>
  <c r="Q127" i="66"/>
  <c r="AJ60" i="66"/>
  <c r="AI60" i="66"/>
  <c r="AH60" i="66"/>
  <c r="U40" i="66"/>
  <c r="U41" i="66"/>
  <c r="U42" i="66"/>
  <c r="AC85" i="66"/>
  <c r="AC83" i="66"/>
  <c r="AC84" i="66"/>
  <c r="H127" i="66"/>
  <c r="AJ105" i="66"/>
  <c r="AH105" i="66"/>
  <c r="AI105" i="66"/>
  <c r="R42" i="66"/>
  <c r="R41" i="66"/>
  <c r="R40" i="66"/>
  <c r="R46" i="66"/>
  <c r="AJ95" i="66"/>
  <c r="AI95" i="66"/>
  <c r="AH95" i="66"/>
  <c r="H40" i="66"/>
  <c r="Y128" i="66"/>
  <c r="Y126" i="66"/>
  <c r="Y127" i="66"/>
  <c r="AE41" i="66"/>
  <c r="AE42" i="66"/>
  <c r="AE40" i="66"/>
  <c r="G85" i="66"/>
  <c r="G83" i="66"/>
  <c r="G84" i="66"/>
  <c r="N128" i="66"/>
  <c r="N126" i="66"/>
  <c r="N127" i="66"/>
  <c r="AJ114" i="66"/>
  <c r="V126" i="66"/>
  <c r="AF84" i="66"/>
  <c r="AF85" i="66"/>
  <c r="AF83" i="66"/>
  <c r="AI118" i="66"/>
  <c r="AH118" i="66"/>
  <c r="AJ118" i="66"/>
  <c r="AI24" i="66"/>
  <c r="X84" i="66"/>
  <c r="X83" i="66"/>
  <c r="X85" i="66"/>
  <c r="M127" i="66"/>
  <c r="M128" i="66"/>
  <c r="M126" i="66"/>
  <c r="AJ57" i="66"/>
  <c r="Q85" i="66"/>
  <c r="Q83" i="66"/>
  <c r="Q90" i="66"/>
  <c r="Q84" i="66"/>
  <c r="AI106" i="66"/>
  <c r="AH106" i="66"/>
  <c r="AJ106" i="66"/>
  <c r="AH73" i="66"/>
  <c r="AJ73" i="66"/>
  <c r="AI73" i="66"/>
  <c r="R85" i="66"/>
  <c r="R83" i="66"/>
  <c r="R89" i="66"/>
  <c r="R84" i="66"/>
  <c r="Z126" i="66"/>
  <c r="Z127" i="66"/>
  <c r="Z128" i="66"/>
  <c r="I126" i="66"/>
  <c r="I127" i="66"/>
  <c r="I128" i="66"/>
  <c r="AJ119" i="66"/>
  <c r="AI119" i="66"/>
  <c r="AH119" i="66"/>
  <c r="AJ74" i="66"/>
  <c r="AI74" i="66"/>
  <c r="AH74" i="66"/>
  <c r="AD83" i="66"/>
  <c r="AD84" i="66"/>
  <c r="AD85" i="66"/>
  <c r="AG84" i="66"/>
  <c r="AG88" i="66"/>
  <c r="AG85" i="66"/>
  <c r="AG83" i="66"/>
  <c r="AJ120" i="66"/>
  <c r="AI120" i="66"/>
  <c r="AH120" i="66"/>
  <c r="C127" i="66"/>
  <c r="C128" i="66"/>
  <c r="C126" i="66"/>
  <c r="F83" i="66"/>
  <c r="AH75" i="66"/>
  <c r="AI75" i="66"/>
  <c r="AJ75" i="66"/>
  <c r="X128" i="66"/>
  <c r="X126" i="66"/>
  <c r="X127" i="66"/>
  <c r="B83" i="66"/>
  <c r="B87" i="66"/>
  <c r="B84" i="66"/>
  <c r="B85" i="66"/>
  <c r="D84" i="66"/>
  <c r="D83" i="66"/>
  <c r="D85" i="66"/>
  <c r="AH55" i="66"/>
  <c r="AJ55" i="66"/>
  <c r="AI55" i="66"/>
  <c r="T127" i="66"/>
  <c r="T128" i="66"/>
  <c r="T126" i="66"/>
  <c r="AB42" i="66"/>
  <c r="AB41" i="66"/>
  <c r="AB40" i="66"/>
  <c r="AJ35" i="66"/>
  <c r="AI38" i="66"/>
  <c r="AJ36" i="66"/>
  <c r="AJ9" i="66"/>
  <c r="AJ12" i="66"/>
  <c r="D40" i="66"/>
  <c r="AI9" i="66"/>
  <c r="Z84" i="66"/>
  <c r="AH108" i="66"/>
  <c r="AH65" i="66"/>
  <c r="AI65" i="66"/>
  <c r="C90" i="66"/>
  <c r="AJ65" i="66"/>
  <c r="P85" i="66"/>
  <c r="P84" i="66"/>
  <c r="P83" i="66"/>
  <c r="AJ121" i="66"/>
  <c r="AI121" i="66"/>
  <c r="AH121" i="66"/>
  <c r="AI14" i="66"/>
  <c r="AG41" i="66"/>
  <c r="AG40" i="66"/>
  <c r="AG45" i="66"/>
  <c r="AG42" i="66"/>
  <c r="AI102" i="66"/>
  <c r="AH102" i="66"/>
  <c r="AJ102" i="66"/>
  <c r="O128" i="66"/>
  <c r="O126" i="66"/>
  <c r="O127" i="66"/>
  <c r="AJ56" i="66"/>
  <c r="AI56" i="66"/>
  <c r="AH56" i="66"/>
  <c r="L84" i="66"/>
  <c r="L85" i="66"/>
  <c r="L83" i="66"/>
  <c r="AD42" i="66"/>
  <c r="AD41" i="66"/>
  <c r="AD40" i="66"/>
  <c r="AH30" i="66"/>
  <c r="AJ30" i="66"/>
  <c r="E42" i="66"/>
  <c r="AJ19" i="66"/>
  <c r="K42" i="66"/>
  <c r="B42" i="66"/>
  <c r="AI30" i="66"/>
  <c r="AH29" i="66"/>
  <c r="AJ8" i="66"/>
  <c r="AH28" i="66"/>
  <c r="L41" i="66"/>
  <c r="N84" i="66"/>
  <c r="AH38" i="66"/>
  <c r="B40" i="66"/>
  <c r="AI29" i="66"/>
  <c r="AI28" i="66"/>
  <c r="N41" i="66"/>
  <c r="AJ24" i="66"/>
  <c r="AH18" i="66"/>
  <c r="D126" i="66"/>
  <c r="E126" i="66"/>
  <c r="AA42" i="66"/>
  <c r="AA41" i="66"/>
  <c r="AA40" i="66"/>
  <c r="F128" i="66"/>
  <c r="F127" i="66"/>
  <c r="F126" i="66"/>
  <c r="AJ53" i="66"/>
  <c r="AI53" i="66"/>
  <c r="AH53" i="66"/>
  <c r="AJ62" i="66"/>
  <c r="AI62" i="66"/>
  <c r="AH62" i="66"/>
  <c r="AH10" i="66"/>
  <c r="AH81" i="66"/>
  <c r="AI81" i="66"/>
  <c r="AJ81" i="66"/>
  <c r="S41" i="66"/>
  <c r="S40" i="66"/>
  <c r="S42" i="66"/>
  <c r="X42" i="66"/>
  <c r="X41" i="66"/>
  <c r="X40" i="66"/>
  <c r="AJ21" i="66"/>
  <c r="AH33" i="66"/>
  <c r="AH51" i="66"/>
  <c r="V127" i="66"/>
  <c r="G128" i="66"/>
  <c r="G126" i="66"/>
  <c r="G127" i="66"/>
  <c r="AJ123" i="66"/>
  <c r="AI123" i="66"/>
  <c r="AH123" i="66"/>
  <c r="V84" i="66"/>
  <c r="V83" i="66"/>
  <c r="V85" i="66"/>
  <c r="Z42" i="66"/>
  <c r="Z41" i="66"/>
  <c r="Z40" i="66"/>
  <c r="AJ115" i="66"/>
  <c r="AI115" i="66"/>
  <c r="AH115" i="66"/>
  <c r="AH59" i="66"/>
  <c r="AI59" i="66"/>
  <c r="AJ59" i="66"/>
  <c r="U127" i="66"/>
  <c r="U128" i="66"/>
  <c r="U126" i="66"/>
  <c r="Y85" i="66"/>
  <c r="Y83" i="66"/>
  <c r="Y84" i="66"/>
  <c r="O84" i="66"/>
  <c r="O85" i="66"/>
  <c r="O83" i="66"/>
  <c r="AI104" i="66"/>
  <c r="AH104" i="66"/>
  <c r="AJ104" i="66"/>
  <c r="AI37" i="66"/>
  <c r="AH37" i="66"/>
  <c r="F40" i="66"/>
  <c r="AJ112" i="66"/>
  <c r="AI112" i="66"/>
  <c r="AH112" i="66"/>
  <c r="AJ96" i="66"/>
  <c r="AI96" i="66"/>
  <c r="AH96" i="66"/>
  <c r="AJ116" i="66"/>
  <c r="AI116" i="66"/>
  <c r="AH116" i="66"/>
  <c r="AI23" i="66"/>
  <c r="B47" i="66"/>
  <c r="AH61" i="66"/>
  <c r="AJ61" i="66"/>
  <c r="AI61" i="66"/>
  <c r="AJ117" i="66"/>
  <c r="AI117" i="66"/>
  <c r="AH117" i="66"/>
  <c r="AH109" i="66"/>
  <c r="B133" i="66"/>
  <c r="AJ109" i="66"/>
  <c r="AI109" i="66"/>
  <c r="AH79" i="66"/>
  <c r="AJ79" i="66"/>
  <c r="AI79" i="66"/>
  <c r="AH44" i="69" l="1"/>
  <c r="AH46" i="66"/>
  <c r="AI90" i="69"/>
  <c r="AI44" i="66"/>
  <c r="AI132" i="69"/>
  <c r="AH132" i="69"/>
  <c r="AI46" i="69"/>
  <c r="AH174" i="69"/>
  <c r="AI87" i="69"/>
  <c r="AH87" i="69"/>
  <c r="AH89" i="69"/>
  <c r="AI89" i="69"/>
  <c r="AI173" i="69"/>
  <c r="AH173" i="69"/>
  <c r="AI175" i="69"/>
  <c r="AH175" i="69"/>
  <c r="AI176" i="69"/>
  <c r="AH176" i="69"/>
  <c r="AI88" i="69"/>
  <c r="AH88" i="69"/>
  <c r="AI44" i="69"/>
  <c r="AH46" i="69"/>
  <c r="AH90" i="69"/>
  <c r="AI47" i="69"/>
  <c r="AH47" i="69"/>
  <c r="AI45" i="66"/>
  <c r="AH45" i="66"/>
  <c r="AI175" i="66"/>
  <c r="AH175" i="66"/>
  <c r="AH174" i="66"/>
  <c r="AI87" i="66"/>
  <c r="AH87" i="66"/>
  <c r="AI46" i="66"/>
  <c r="AI132" i="66"/>
  <c r="AH132" i="66"/>
  <c r="AH133" i="66"/>
  <c r="AI133" i="66"/>
  <c r="AI47" i="66"/>
  <c r="AH47" i="66"/>
  <c r="AH90" i="66"/>
  <c r="AI90" i="66"/>
  <c r="AH89" i="66"/>
  <c r="AI89" i="66"/>
  <c r="AH130" i="66"/>
  <c r="AI130" i="66"/>
  <c r="AI88" i="66"/>
  <c r="AH88" i="66"/>
  <c r="AI131" i="66"/>
  <c r="AH131" i="66"/>
  <c r="AG262" i="57" l="1"/>
  <c r="AF262" i="57"/>
  <c r="AE262" i="57"/>
  <c r="AD262" i="57"/>
  <c r="AC262" i="57"/>
  <c r="AB262" i="57"/>
  <c r="AA262" i="57"/>
  <c r="Z262" i="57"/>
  <c r="Y262" i="57"/>
  <c r="X262" i="57"/>
  <c r="W262" i="57"/>
  <c r="V262" i="57"/>
  <c r="U262" i="57"/>
  <c r="T262" i="57"/>
  <c r="S262" i="57"/>
  <c r="R262" i="57"/>
  <c r="Q262" i="57"/>
  <c r="P262" i="57"/>
  <c r="O262" i="57"/>
  <c r="N262" i="57"/>
  <c r="M262" i="57"/>
  <c r="L262" i="57"/>
  <c r="K262" i="57"/>
  <c r="J262" i="57"/>
  <c r="I262" i="57"/>
  <c r="H262" i="57"/>
  <c r="G262" i="57"/>
  <c r="F262" i="57"/>
  <c r="E262" i="57"/>
  <c r="D262" i="57"/>
  <c r="C262" i="57"/>
  <c r="B262" i="57"/>
  <c r="AG261" i="57"/>
  <c r="AF261" i="57"/>
  <c r="AE261" i="57"/>
  <c r="AD261" i="57"/>
  <c r="AC261" i="57"/>
  <c r="AB261" i="57"/>
  <c r="AA261" i="57"/>
  <c r="Z261" i="57"/>
  <c r="Y261" i="57"/>
  <c r="X261" i="57"/>
  <c r="W261" i="57"/>
  <c r="V261" i="57"/>
  <c r="U261" i="57"/>
  <c r="T261" i="57"/>
  <c r="S261" i="57"/>
  <c r="R261" i="57"/>
  <c r="Q261" i="57"/>
  <c r="P261" i="57"/>
  <c r="O261" i="57"/>
  <c r="N261" i="57"/>
  <c r="M261" i="57"/>
  <c r="L261" i="57"/>
  <c r="K261" i="57"/>
  <c r="J261" i="57"/>
  <c r="I261" i="57"/>
  <c r="H261" i="57"/>
  <c r="G261" i="57"/>
  <c r="F261" i="57"/>
  <c r="E261" i="57"/>
  <c r="D261" i="57"/>
  <c r="C261" i="57"/>
  <c r="B261" i="57"/>
  <c r="AG260" i="57"/>
  <c r="AF260" i="57"/>
  <c r="AE260" i="57"/>
  <c r="AD260" i="57"/>
  <c r="AC260" i="57"/>
  <c r="AB260" i="57"/>
  <c r="AA260" i="57"/>
  <c r="Z260" i="57"/>
  <c r="Y260" i="57"/>
  <c r="X260" i="57"/>
  <c r="W260" i="57"/>
  <c r="V260" i="57"/>
  <c r="U260" i="57"/>
  <c r="T260" i="57"/>
  <c r="S260" i="57"/>
  <c r="R260" i="57"/>
  <c r="Q260" i="57"/>
  <c r="P260" i="57"/>
  <c r="O260" i="57"/>
  <c r="N260" i="57"/>
  <c r="M260" i="57"/>
  <c r="L260" i="57"/>
  <c r="K260" i="57"/>
  <c r="J260" i="57"/>
  <c r="I260" i="57"/>
  <c r="H260" i="57"/>
  <c r="G260" i="57"/>
  <c r="F260" i="57"/>
  <c r="E260" i="57"/>
  <c r="D260" i="57"/>
  <c r="C260" i="57"/>
  <c r="B260" i="57"/>
  <c r="AG259" i="57"/>
  <c r="AF259" i="57"/>
  <c r="AE259" i="57"/>
  <c r="AD259" i="57"/>
  <c r="AC259" i="57"/>
  <c r="AB259" i="57"/>
  <c r="AA259" i="57"/>
  <c r="Z259" i="57"/>
  <c r="Y259" i="57"/>
  <c r="X259" i="57"/>
  <c r="W259" i="57"/>
  <c r="V259" i="57"/>
  <c r="U259" i="57"/>
  <c r="T259" i="57"/>
  <c r="S259" i="57"/>
  <c r="R259" i="57"/>
  <c r="Q259" i="57"/>
  <c r="P259" i="57"/>
  <c r="O259" i="57"/>
  <c r="N259" i="57"/>
  <c r="M259" i="57"/>
  <c r="L259" i="57"/>
  <c r="K259" i="57"/>
  <c r="J259" i="57"/>
  <c r="I259" i="57"/>
  <c r="H259" i="57"/>
  <c r="G259" i="57"/>
  <c r="F259" i="57"/>
  <c r="E259" i="57"/>
  <c r="D259" i="57"/>
  <c r="C259" i="57"/>
  <c r="B259" i="57"/>
  <c r="AG257" i="57"/>
  <c r="AF257" i="57"/>
  <c r="AE257" i="57"/>
  <c r="AD257" i="57"/>
  <c r="AC257" i="57"/>
  <c r="AB257" i="57"/>
  <c r="AA257" i="57"/>
  <c r="Z257" i="57"/>
  <c r="Y257" i="57"/>
  <c r="X257" i="57"/>
  <c r="W257" i="57"/>
  <c r="V257" i="57"/>
  <c r="U257" i="57"/>
  <c r="T257" i="57"/>
  <c r="S257" i="57"/>
  <c r="R257" i="57"/>
  <c r="Q257" i="57"/>
  <c r="P257" i="57"/>
  <c r="O257" i="57"/>
  <c r="N257" i="57"/>
  <c r="M257" i="57"/>
  <c r="L257" i="57"/>
  <c r="K257" i="57"/>
  <c r="J257" i="57"/>
  <c r="I257" i="57"/>
  <c r="H257" i="57"/>
  <c r="G257" i="57"/>
  <c r="F257" i="57"/>
  <c r="E257" i="57"/>
  <c r="D257" i="57"/>
  <c r="C257" i="57"/>
  <c r="B257" i="57"/>
  <c r="AG256" i="57"/>
  <c r="AF256" i="57"/>
  <c r="AE256" i="57"/>
  <c r="AD256" i="57"/>
  <c r="AC256" i="57"/>
  <c r="AB256" i="57"/>
  <c r="AA256" i="57"/>
  <c r="Z256" i="57"/>
  <c r="Y256" i="57"/>
  <c r="X256" i="57"/>
  <c r="W256" i="57"/>
  <c r="V256" i="57"/>
  <c r="U256" i="57"/>
  <c r="T256" i="57"/>
  <c r="S256" i="57"/>
  <c r="R256" i="57"/>
  <c r="Q256" i="57"/>
  <c r="P256" i="57"/>
  <c r="O256" i="57"/>
  <c r="N256" i="57"/>
  <c r="M256" i="57"/>
  <c r="L256" i="57"/>
  <c r="K256" i="57"/>
  <c r="J256" i="57"/>
  <c r="I256" i="57"/>
  <c r="H256" i="57"/>
  <c r="G256" i="57"/>
  <c r="F256" i="57"/>
  <c r="E256" i="57"/>
  <c r="D256" i="57"/>
  <c r="C256" i="57"/>
  <c r="B256" i="57"/>
  <c r="AG255" i="57"/>
  <c r="AF255" i="57"/>
  <c r="AE255" i="57"/>
  <c r="AD255" i="57"/>
  <c r="AC255" i="57"/>
  <c r="AB255" i="57"/>
  <c r="AA255" i="57"/>
  <c r="Z255" i="57"/>
  <c r="Y255" i="57"/>
  <c r="X255" i="57"/>
  <c r="W255" i="57"/>
  <c r="V255" i="57"/>
  <c r="U255" i="57"/>
  <c r="T255" i="57"/>
  <c r="S255" i="57"/>
  <c r="R255" i="57"/>
  <c r="Q255" i="57"/>
  <c r="P255" i="57"/>
  <c r="O255" i="57"/>
  <c r="N255" i="57"/>
  <c r="M255" i="57"/>
  <c r="L255" i="57"/>
  <c r="K255" i="57"/>
  <c r="J255" i="57"/>
  <c r="I255" i="57"/>
  <c r="H255" i="57"/>
  <c r="G255" i="57"/>
  <c r="F255" i="57"/>
  <c r="E255" i="57"/>
  <c r="D255" i="57"/>
  <c r="C255" i="57"/>
  <c r="B255" i="57"/>
  <c r="AJ254" i="57"/>
  <c r="AI254" i="57"/>
  <c r="AH254" i="57"/>
  <c r="AJ253" i="57"/>
  <c r="AI253" i="57"/>
  <c r="AH253" i="57"/>
  <c r="AJ252" i="57"/>
  <c r="AI252" i="57"/>
  <c r="AH252" i="57"/>
  <c r="AJ251" i="57"/>
  <c r="AI251" i="57"/>
  <c r="AH251" i="57"/>
  <c r="AJ250" i="57"/>
  <c r="AI250" i="57"/>
  <c r="AH250" i="57"/>
  <c r="AJ249" i="57"/>
  <c r="AI249" i="57"/>
  <c r="AH249" i="57"/>
  <c r="AJ248" i="57"/>
  <c r="AI248" i="57"/>
  <c r="AH248" i="57"/>
  <c r="AJ247" i="57"/>
  <c r="AI247" i="57"/>
  <c r="AH247" i="57"/>
  <c r="AJ246" i="57"/>
  <c r="AI246" i="57"/>
  <c r="AH246" i="57"/>
  <c r="AJ245" i="57"/>
  <c r="AI245" i="57"/>
  <c r="AH245" i="57"/>
  <c r="AJ244" i="57"/>
  <c r="AI244" i="57"/>
  <c r="AH244" i="57"/>
  <c r="AJ243" i="57"/>
  <c r="AI243" i="57"/>
  <c r="AH243" i="57"/>
  <c r="AJ242" i="57"/>
  <c r="AI242" i="57"/>
  <c r="AH242" i="57"/>
  <c r="AJ241" i="57"/>
  <c r="AI241" i="57"/>
  <c r="AH241" i="57"/>
  <c r="AJ240" i="57"/>
  <c r="AI240" i="57"/>
  <c r="AH240" i="57"/>
  <c r="AJ239" i="57"/>
  <c r="AI239" i="57"/>
  <c r="AH239" i="57"/>
  <c r="AJ238" i="57"/>
  <c r="AI238" i="57"/>
  <c r="AH238" i="57"/>
  <c r="AJ237" i="57"/>
  <c r="AI237" i="57"/>
  <c r="AH237" i="57"/>
  <c r="AJ236" i="57"/>
  <c r="AI236" i="57"/>
  <c r="AH236" i="57"/>
  <c r="AJ235" i="57"/>
  <c r="AI235" i="57"/>
  <c r="AH235" i="57"/>
  <c r="AJ234" i="57"/>
  <c r="AI234" i="57"/>
  <c r="AH234" i="57"/>
  <c r="AJ233" i="57"/>
  <c r="AI233" i="57"/>
  <c r="AH233" i="57"/>
  <c r="AJ232" i="57"/>
  <c r="AI232" i="57"/>
  <c r="AH232" i="57"/>
  <c r="AJ231" i="57"/>
  <c r="AI231" i="57"/>
  <c r="AH231" i="57"/>
  <c r="AJ230" i="57"/>
  <c r="AI230" i="57"/>
  <c r="AH230" i="57"/>
  <c r="AJ229" i="57"/>
  <c r="AI229" i="57"/>
  <c r="AH229" i="57"/>
  <c r="AJ228" i="57"/>
  <c r="AI228" i="57"/>
  <c r="AH228" i="57"/>
  <c r="AJ227" i="57"/>
  <c r="AI227" i="57"/>
  <c r="AH227" i="57"/>
  <c r="AJ226" i="57"/>
  <c r="AI226" i="57"/>
  <c r="AH226" i="57"/>
  <c r="AJ225" i="57"/>
  <c r="AI225" i="57"/>
  <c r="AH225" i="57"/>
  <c r="AJ224" i="57"/>
  <c r="AI224" i="57"/>
  <c r="AH224" i="57"/>
  <c r="AJ223" i="57"/>
  <c r="AI223" i="57"/>
  <c r="AH223" i="57"/>
  <c r="AG348" i="57"/>
  <c r="AF348" i="57"/>
  <c r="AE348" i="57"/>
  <c r="AD348" i="57"/>
  <c r="AC348" i="57"/>
  <c r="AB348" i="57"/>
  <c r="AA348" i="57"/>
  <c r="Z348" i="57"/>
  <c r="Y348" i="57"/>
  <c r="X348" i="57"/>
  <c r="W348" i="57"/>
  <c r="V348" i="57"/>
  <c r="U348" i="57"/>
  <c r="T348" i="57"/>
  <c r="S348" i="57"/>
  <c r="R348" i="57"/>
  <c r="Q348" i="57"/>
  <c r="P348" i="57"/>
  <c r="O348" i="57"/>
  <c r="N348" i="57"/>
  <c r="M348" i="57"/>
  <c r="L348" i="57"/>
  <c r="K348" i="57"/>
  <c r="J348" i="57"/>
  <c r="I348" i="57"/>
  <c r="H348" i="57"/>
  <c r="G348" i="57"/>
  <c r="F348" i="57"/>
  <c r="E348" i="57"/>
  <c r="D348" i="57"/>
  <c r="C348" i="57"/>
  <c r="B348" i="57"/>
  <c r="AG347" i="57"/>
  <c r="AF347" i="57"/>
  <c r="AE347" i="57"/>
  <c r="AD347" i="57"/>
  <c r="AC347" i="57"/>
  <c r="AB347" i="57"/>
  <c r="AA347" i="57"/>
  <c r="Z347" i="57"/>
  <c r="Y347" i="57"/>
  <c r="X347" i="57"/>
  <c r="W347" i="57"/>
  <c r="V347" i="57"/>
  <c r="U347" i="57"/>
  <c r="T347" i="57"/>
  <c r="S347" i="57"/>
  <c r="R347" i="57"/>
  <c r="Q347" i="57"/>
  <c r="P347" i="57"/>
  <c r="O347" i="57"/>
  <c r="N347" i="57"/>
  <c r="M347" i="57"/>
  <c r="L347" i="57"/>
  <c r="K347" i="57"/>
  <c r="J347" i="57"/>
  <c r="I347" i="57"/>
  <c r="H347" i="57"/>
  <c r="G347" i="57"/>
  <c r="F347" i="57"/>
  <c r="E347" i="57"/>
  <c r="D347" i="57"/>
  <c r="C347" i="57"/>
  <c r="B347" i="57"/>
  <c r="AG346" i="57"/>
  <c r="AF346" i="57"/>
  <c r="AE346" i="57"/>
  <c r="AD346" i="57"/>
  <c r="AC346" i="57"/>
  <c r="AB346" i="57"/>
  <c r="AA346" i="57"/>
  <c r="Z346" i="57"/>
  <c r="Y346" i="57"/>
  <c r="X346" i="57"/>
  <c r="W346" i="57"/>
  <c r="V346" i="57"/>
  <c r="U346" i="57"/>
  <c r="T346" i="57"/>
  <c r="S346" i="57"/>
  <c r="R346" i="57"/>
  <c r="Q346" i="57"/>
  <c r="P346" i="57"/>
  <c r="O346" i="57"/>
  <c r="N346" i="57"/>
  <c r="M346" i="57"/>
  <c r="L346" i="57"/>
  <c r="K346" i="57"/>
  <c r="J346" i="57"/>
  <c r="I346" i="57"/>
  <c r="H346" i="57"/>
  <c r="G346" i="57"/>
  <c r="F346" i="57"/>
  <c r="E346" i="57"/>
  <c r="D346" i="57"/>
  <c r="C346" i="57"/>
  <c r="B346" i="57"/>
  <c r="AG345" i="57"/>
  <c r="AF345" i="57"/>
  <c r="AE345" i="57"/>
  <c r="AD345" i="57"/>
  <c r="AC345" i="57"/>
  <c r="AB345" i="57"/>
  <c r="AA345" i="57"/>
  <c r="Z345" i="57"/>
  <c r="Y345" i="57"/>
  <c r="X345" i="57"/>
  <c r="W345" i="57"/>
  <c r="V345" i="57"/>
  <c r="U345" i="57"/>
  <c r="T345" i="57"/>
  <c r="S345" i="57"/>
  <c r="R345" i="57"/>
  <c r="Q345" i="57"/>
  <c r="P345" i="57"/>
  <c r="O345" i="57"/>
  <c r="N345" i="57"/>
  <c r="M345" i="57"/>
  <c r="L345" i="57"/>
  <c r="K345" i="57"/>
  <c r="J345" i="57"/>
  <c r="I345" i="57"/>
  <c r="H345" i="57"/>
  <c r="G345" i="57"/>
  <c r="F345" i="57"/>
  <c r="E345" i="57"/>
  <c r="D345" i="57"/>
  <c r="C345" i="57"/>
  <c r="B345" i="57"/>
  <c r="AG343" i="57"/>
  <c r="AF343" i="57"/>
  <c r="AE343" i="57"/>
  <c r="AD343" i="57"/>
  <c r="AC343" i="57"/>
  <c r="AB343" i="57"/>
  <c r="AA343" i="57"/>
  <c r="Z343" i="57"/>
  <c r="Y343" i="57"/>
  <c r="X343" i="57"/>
  <c r="W343" i="57"/>
  <c r="V343" i="57"/>
  <c r="U343" i="57"/>
  <c r="T343" i="57"/>
  <c r="S343" i="57"/>
  <c r="R343" i="57"/>
  <c r="Q343" i="57"/>
  <c r="P343" i="57"/>
  <c r="O343" i="57"/>
  <c r="N343" i="57"/>
  <c r="M343" i="57"/>
  <c r="L343" i="57"/>
  <c r="K343" i="57"/>
  <c r="J343" i="57"/>
  <c r="I343" i="57"/>
  <c r="H343" i="57"/>
  <c r="G343" i="57"/>
  <c r="F343" i="57"/>
  <c r="E343" i="57"/>
  <c r="D343" i="57"/>
  <c r="C343" i="57"/>
  <c r="B343" i="57"/>
  <c r="AG342" i="57"/>
  <c r="AF342" i="57"/>
  <c r="AE342" i="57"/>
  <c r="AD342" i="57"/>
  <c r="AC342" i="57"/>
  <c r="AB342" i="57"/>
  <c r="AA342" i="57"/>
  <c r="Z342" i="57"/>
  <c r="Y342" i="57"/>
  <c r="X342" i="57"/>
  <c r="W342" i="57"/>
  <c r="V342" i="57"/>
  <c r="U342" i="57"/>
  <c r="T342" i="57"/>
  <c r="S342" i="57"/>
  <c r="R342" i="57"/>
  <c r="Q342" i="57"/>
  <c r="P342" i="57"/>
  <c r="O342" i="57"/>
  <c r="N342" i="57"/>
  <c r="M342" i="57"/>
  <c r="L342" i="57"/>
  <c r="K342" i="57"/>
  <c r="J342" i="57"/>
  <c r="I342" i="57"/>
  <c r="H342" i="57"/>
  <c r="G342" i="57"/>
  <c r="F342" i="57"/>
  <c r="E342" i="57"/>
  <c r="D342" i="57"/>
  <c r="C342" i="57"/>
  <c r="B342" i="57"/>
  <c r="AG341" i="57"/>
  <c r="AF341" i="57"/>
  <c r="AE341" i="57"/>
  <c r="AD341" i="57"/>
  <c r="AC341" i="57"/>
  <c r="AB341" i="57"/>
  <c r="AA341" i="57"/>
  <c r="Z341" i="57"/>
  <c r="Y341" i="57"/>
  <c r="X341" i="57"/>
  <c r="W341" i="57"/>
  <c r="V341" i="57"/>
  <c r="U341" i="57"/>
  <c r="T341" i="57"/>
  <c r="S341" i="57"/>
  <c r="R341" i="57"/>
  <c r="Q341" i="57"/>
  <c r="P341" i="57"/>
  <c r="O341" i="57"/>
  <c r="N341" i="57"/>
  <c r="M341" i="57"/>
  <c r="L341" i="57"/>
  <c r="K341" i="57"/>
  <c r="J341" i="57"/>
  <c r="I341" i="57"/>
  <c r="H341" i="57"/>
  <c r="G341" i="57"/>
  <c r="F341" i="57"/>
  <c r="E341" i="57"/>
  <c r="D341" i="57"/>
  <c r="C341" i="57"/>
  <c r="B341" i="57"/>
  <c r="AJ340" i="57"/>
  <c r="AI340" i="57"/>
  <c r="AH340" i="57"/>
  <c r="AJ339" i="57"/>
  <c r="AI339" i="57"/>
  <c r="AH339" i="57"/>
  <c r="AJ338" i="57"/>
  <c r="AI338" i="57"/>
  <c r="AH338" i="57"/>
  <c r="AJ337" i="57"/>
  <c r="AI337" i="57"/>
  <c r="AH337" i="57"/>
  <c r="AJ336" i="57"/>
  <c r="AI336" i="57"/>
  <c r="AH336" i="57"/>
  <c r="AJ335" i="57"/>
  <c r="AI335" i="57"/>
  <c r="AH335" i="57"/>
  <c r="AJ334" i="57"/>
  <c r="AI334" i="57"/>
  <c r="AH334" i="57"/>
  <c r="AJ333" i="57"/>
  <c r="AI333" i="57"/>
  <c r="AH333" i="57"/>
  <c r="AJ332" i="57"/>
  <c r="AI332" i="57"/>
  <c r="AH332" i="57"/>
  <c r="AJ331" i="57"/>
  <c r="AI331" i="57"/>
  <c r="AH331" i="57"/>
  <c r="AJ330" i="57"/>
  <c r="AI330" i="57"/>
  <c r="AH330" i="57"/>
  <c r="AJ329" i="57"/>
  <c r="AI329" i="57"/>
  <c r="AH329" i="57"/>
  <c r="AJ328" i="57"/>
  <c r="AI328" i="57"/>
  <c r="AH328" i="57"/>
  <c r="AJ327" i="57"/>
  <c r="AI327" i="57"/>
  <c r="AH327" i="57"/>
  <c r="AJ326" i="57"/>
  <c r="AI326" i="57"/>
  <c r="AH326" i="57"/>
  <c r="AJ325" i="57"/>
  <c r="AI325" i="57"/>
  <c r="AH325" i="57"/>
  <c r="AJ324" i="57"/>
  <c r="AI324" i="57"/>
  <c r="AH324" i="57"/>
  <c r="AJ323" i="57"/>
  <c r="AI323" i="57"/>
  <c r="AH323" i="57"/>
  <c r="AJ322" i="57"/>
  <c r="AI322" i="57"/>
  <c r="AH322" i="57"/>
  <c r="AJ321" i="57"/>
  <c r="AI321" i="57"/>
  <c r="AH321" i="57"/>
  <c r="AJ320" i="57"/>
  <c r="AI320" i="57"/>
  <c r="AH320" i="57"/>
  <c r="AJ319" i="57"/>
  <c r="AI319" i="57"/>
  <c r="AH319" i="57"/>
  <c r="AJ318" i="57"/>
  <c r="AI318" i="57"/>
  <c r="AH318" i="57"/>
  <c r="AJ317" i="57"/>
  <c r="AI317" i="57"/>
  <c r="AH317" i="57"/>
  <c r="AJ316" i="57"/>
  <c r="AI316" i="57"/>
  <c r="AH316" i="57"/>
  <c r="AJ315" i="57"/>
  <c r="AI315" i="57"/>
  <c r="AH315" i="57"/>
  <c r="AJ314" i="57"/>
  <c r="AI314" i="57"/>
  <c r="AH314" i="57"/>
  <c r="AJ313" i="57"/>
  <c r="AI313" i="57"/>
  <c r="AH313" i="57"/>
  <c r="AJ312" i="57"/>
  <c r="AI312" i="57"/>
  <c r="AH312" i="57"/>
  <c r="AJ311" i="57"/>
  <c r="AI311" i="57"/>
  <c r="AH311" i="57"/>
  <c r="AJ310" i="57"/>
  <c r="AI310" i="57"/>
  <c r="AH310" i="57"/>
  <c r="AJ309" i="57"/>
  <c r="AI309" i="57"/>
  <c r="AH309" i="57"/>
  <c r="AJ345" i="57" l="1"/>
  <c r="AJ347" i="57"/>
  <c r="AH346" i="57"/>
  <c r="AI348" i="57"/>
  <c r="AH260" i="57"/>
  <c r="AH262" i="57"/>
  <c r="AJ259" i="57"/>
  <c r="AJ262" i="57"/>
  <c r="AJ348" i="57"/>
  <c r="AJ261" i="57"/>
  <c r="AI346" i="57"/>
  <c r="AJ260" i="57"/>
  <c r="AH261" i="57"/>
  <c r="AI261" i="57"/>
  <c r="AH259" i="57"/>
  <c r="AI260" i="57"/>
  <c r="AI259" i="57"/>
  <c r="AI262" i="57"/>
  <c r="AJ346" i="57"/>
  <c r="AH347" i="57"/>
  <c r="AI347" i="57"/>
  <c r="AH345" i="57"/>
  <c r="AI345" i="57"/>
  <c r="AH348" i="57"/>
  <c r="AG520" i="57" l="1"/>
  <c r="AF520" i="57"/>
  <c r="AE520" i="57"/>
  <c r="AD520" i="57"/>
  <c r="AC520" i="57"/>
  <c r="AB520" i="57"/>
  <c r="AA520" i="57"/>
  <c r="Z520" i="57"/>
  <c r="Y520" i="57"/>
  <c r="X520" i="57"/>
  <c r="W520" i="57"/>
  <c r="V520" i="57"/>
  <c r="U520" i="57"/>
  <c r="T520" i="57"/>
  <c r="S520" i="57"/>
  <c r="R520" i="57"/>
  <c r="Q520" i="57"/>
  <c r="P520" i="57"/>
  <c r="O520" i="57"/>
  <c r="N520" i="57"/>
  <c r="M520" i="57"/>
  <c r="L520" i="57"/>
  <c r="K520" i="57"/>
  <c r="J520" i="57"/>
  <c r="I520" i="57"/>
  <c r="H520" i="57"/>
  <c r="G520" i="57"/>
  <c r="F520" i="57"/>
  <c r="E520" i="57"/>
  <c r="D520" i="57"/>
  <c r="C520" i="57"/>
  <c r="B520" i="57"/>
  <c r="AG519" i="57"/>
  <c r="AF519" i="57"/>
  <c r="AE519" i="57"/>
  <c r="AD519" i="57"/>
  <c r="AC519" i="57"/>
  <c r="AB519" i="57"/>
  <c r="AA519" i="57"/>
  <c r="Z519" i="57"/>
  <c r="Y519" i="57"/>
  <c r="X519" i="57"/>
  <c r="W519" i="57"/>
  <c r="V519" i="57"/>
  <c r="U519" i="57"/>
  <c r="T519" i="57"/>
  <c r="S519" i="57"/>
  <c r="R519" i="57"/>
  <c r="Q519" i="57"/>
  <c r="P519" i="57"/>
  <c r="O519" i="57"/>
  <c r="N519" i="57"/>
  <c r="M519" i="57"/>
  <c r="L519" i="57"/>
  <c r="K519" i="57"/>
  <c r="J519" i="57"/>
  <c r="I519" i="57"/>
  <c r="H519" i="57"/>
  <c r="G519" i="57"/>
  <c r="F519" i="57"/>
  <c r="E519" i="57"/>
  <c r="D519" i="57"/>
  <c r="C519" i="57"/>
  <c r="B519" i="57"/>
  <c r="AG518" i="57"/>
  <c r="AF518" i="57"/>
  <c r="AE518" i="57"/>
  <c r="AD518" i="57"/>
  <c r="AC518" i="57"/>
  <c r="AB518" i="57"/>
  <c r="AA518" i="57"/>
  <c r="Z518" i="57"/>
  <c r="Y518" i="57"/>
  <c r="X518" i="57"/>
  <c r="W518" i="57"/>
  <c r="V518" i="57"/>
  <c r="U518" i="57"/>
  <c r="T518" i="57"/>
  <c r="S518" i="57"/>
  <c r="R518" i="57"/>
  <c r="Q518" i="57"/>
  <c r="P518" i="57"/>
  <c r="O518" i="57"/>
  <c r="N518" i="57"/>
  <c r="M518" i="57"/>
  <c r="L518" i="57"/>
  <c r="K518" i="57"/>
  <c r="J518" i="57"/>
  <c r="I518" i="57"/>
  <c r="H518" i="57"/>
  <c r="G518" i="57"/>
  <c r="F518" i="57"/>
  <c r="E518" i="57"/>
  <c r="D518" i="57"/>
  <c r="C518" i="57"/>
  <c r="B518" i="57"/>
  <c r="AG517" i="57"/>
  <c r="AF517" i="57"/>
  <c r="AE517" i="57"/>
  <c r="AD517" i="57"/>
  <c r="AC517" i="57"/>
  <c r="AB517" i="57"/>
  <c r="AA517" i="57"/>
  <c r="Z517" i="57"/>
  <c r="Y517" i="57"/>
  <c r="X517" i="57"/>
  <c r="W517" i="57"/>
  <c r="V517" i="57"/>
  <c r="U517" i="57"/>
  <c r="T517" i="57"/>
  <c r="S517" i="57"/>
  <c r="R517" i="57"/>
  <c r="Q517" i="57"/>
  <c r="P517" i="57"/>
  <c r="O517" i="57"/>
  <c r="N517" i="57"/>
  <c r="M517" i="57"/>
  <c r="L517" i="57"/>
  <c r="K517" i="57"/>
  <c r="J517" i="57"/>
  <c r="I517" i="57"/>
  <c r="H517" i="57"/>
  <c r="G517" i="57"/>
  <c r="F517" i="57"/>
  <c r="E517" i="57"/>
  <c r="D517" i="57"/>
  <c r="C517" i="57"/>
  <c r="B517" i="57"/>
  <c r="AG515" i="57"/>
  <c r="AF515" i="57"/>
  <c r="AE515" i="57"/>
  <c r="AD515" i="57"/>
  <c r="AC515" i="57"/>
  <c r="AB515" i="57"/>
  <c r="AA515" i="57"/>
  <c r="Z515" i="57"/>
  <c r="Y515" i="57"/>
  <c r="X515" i="57"/>
  <c r="W515" i="57"/>
  <c r="V515" i="57"/>
  <c r="U515" i="57"/>
  <c r="T515" i="57"/>
  <c r="S515" i="57"/>
  <c r="R515" i="57"/>
  <c r="Q515" i="57"/>
  <c r="P515" i="57"/>
  <c r="O515" i="57"/>
  <c r="N515" i="57"/>
  <c r="M515" i="57"/>
  <c r="L515" i="57"/>
  <c r="K515" i="57"/>
  <c r="J515" i="57"/>
  <c r="I515" i="57"/>
  <c r="H515" i="57"/>
  <c r="G515" i="57"/>
  <c r="F515" i="57"/>
  <c r="E515" i="57"/>
  <c r="D515" i="57"/>
  <c r="C515" i="57"/>
  <c r="B515" i="57"/>
  <c r="AG514" i="57"/>
  <c r="AF514" i="57"/>
  <c r="AE514" i="57"/>
  <c r="AD514" i="57"/>
  <c r="AC514" i="57"/>
  <c r="AB514" i="57"/>
  <c r="AA514" i="57"/>
  <c r="Z514" i="57"/>
  <c r="Y514" i="57"/>
  <c r="X514" i="57"/>
  <c r="W514" i="57"/>
  <c r="V514" i="57"/>
  <c r="U514" i="57"/>
  <c r="T514" i="57"/>
  <c r="S514" i="57"/>
  <c r="R514" i="57"/>
  <c r="Q514" i="57"/>
  <c r="P514" i="57"/>
  <c r="O514" i="57"/>
  <c r="N514" i="57"/>
  <c r="M514" i="57"/>
  <c r="L514" i="57"/>
  <c r="K514" i="57"/>
  <c r="J514" i="57"/>
  <c r="I514" i="57"/>
  <c r="H514" i="57"/>
  <c r="G514" i="57"/>
  <c r="F514" i="57"/>
  <c r="E514" i="57"/>
  <c r="D514" i="57"/>
  <c r="C514" i="57"/>
  <c r="B514" i="57"/>
  <c r="AG513" i="57"/>
  <c r="AF513" i="57"/>
  <c r="AE513" i="57"/>
  <c r="AD513" i="57"/>
  <c r="AC513" i="57"/>
  <c r="AB513" i="57"/>
  <c r="AA513" i="57"/>
  <c r="Z513" i="57"/>
  <c r="Y513" i="57"/>
  <c r="X513" i="57"/>
  <c r="W513" i="57"/>
  <c r="V513" i="57"/>
  <c r="U513" i="57"/>
  <c r="T513" i="57"/>
  <c r="S513" i="57"/>
  <c r="R513" i="57"/>
  <c r="Q513" i="57"/>
  <c r="P513" i="57"/>
  <c r="O513" i="57"/>
  <c r="N513" i="57"/>
  <c r="M513" i="57"/>
  <c r="L513" i="57"/>
  <c r="K513" i="57"/>
  <c r="J513" i="57"/>
  <c r="I513" i="57"/>
  <c r="H513" i="57"/>
  <c r="G513" i="57"/>
  <c r="F513" i="57"/>
  <c r="E513" i="57"/>
  <c r="D513" i="57"/>
  <c r="C513" i="57"/>
  <c r="B513" i="57"/>
  <c r="AJ512" i="57"/>
  <c r="AI512" i="57"/>
  <c r="AH512" i="57"/>
  <c r="AJ511" i="57"/>
  <c r="AI511" i="57"/>
  <c r="AH511" i="57"/>
  <c r="AJ510" i="57"/>
  <c r="AI510" i="57"/>
  <c r="AH510" i="57"/>
  <c r="AJ509" i="57"/>
  <c r="AI509" i="57"/>
  <c r="AH509" i="57"/>
  <c r="AJ508" i="57"/>
  <c r="AI508" i="57"/>
  <c r="AH508" i="57"/>
  <c r="AJ507" i="57"/>
  <c r="AI507" i="57"/>
  <c r="AH507" i="57"/>
  <c r="AJ506" i="57"/>
  <c r="AI506" i="57"/>
  <c r="AH506" i="57"/>
  <c r="AJ505" i="57"/>
  <c r="AI505" i="57"/>
  <c r="AH505" i="57"/>
  <c r="AJ504" i="57"/>
  <c r="AI504" i="57"/>
  <c r="AH504" i="57"/>
  <c r="AJ503" i="57"/>
  <c r="AI503" i="57"/>
  <c r="AH503" i="57"/>
  <c r="AJ502" i="57"/>
  <c r="AI502" i="57"/>
  <c r="AH502" i="57"/>
  <c r="AJ501" i="57"/>
  <c r="AI501" i="57"/>
  <c r="AH501" i="57"/>
  <c r="AJ500" i="57"/>
  <c r="AI500" i="57"/>
  <c r="AH500" i="57"/>
  <c r="AJ499" i="57"/>
  <c r="AI499" i="57"/>
  <c r="AH499" i="57"/>
  <c r="AJ498" i="57"/>
  <c r="AI498" i="57"/>
  <c r="AH498" i="57"/>
  <c r="AJ497" i="57"/>
  <c r="AI497" i="57"/>
  <c r="AH497" i="57"/>
  <c r="AJ496" i="57"/>
  <c r="AI496" i="57"/>
  <c r="AH496" i="57"/>
  <c r="AJ495" i="57"/>
  <c r="AI495" i="57"/>
  <c r="AH495" i="57"/>
  <c r="AJ494" i="57"/>
  <c r="AI494" i="57"/>
  <c r="AH494" i="57"/>
  <c r="AJ493" i="57"/>
  <c r="AI493" i="57"/>
  <c r="AH493" i="57"/>
  <c r="AJ492" i="57"/>
  <c r="AI492" i="57"/>
  <c r="AH492" i="57"/>
  <c r="AJ491" i="57"/>
  <c r="AI491" i="57"/>
  <c r="AH491" i="57"/>
  <c r="AJ490" i="57"/>
  <c r="AI490" i="57"/>
  <c r="AH490" i="57"/>
  <c r="AJ489" i="57"/>
  <c r="AI489" i="57"/>
  <c r="AH489" i="57"/>
  <c r="AJ488" i="57"/>
  <c r="AI488" i="57"/>
  <c r="AH488" i="57"/>
  <c r="AJ487" i="57"/>
  <c r="AI487" i="57"/>
  <c r="AH487" i="57"/>
  <c r="AJ486" i="57"/>
  <c r="AI486" i="57"/>
  <c r="AH486" i="57"/>
  <c r="AJ485" i="57"/>
  <c r="AI485" i="57"/>
  <c r="AH485" i="57"/>
  <c r="AJ484" i="57"/>
  <c r="AI484" i="57"/>
  <c r="AH484" i="57"/>
  <c r="AJ483" i="57"/>
  <c r="AI483" i="57"/>
  <c r="AH483" i="57"/>
  <c r="AJ482" i="57"/>
  <c r="AI482" i="57"/>
  <c r="AH482" i="57"/>
  <c r="AJ481" i="57"/>
  <c r="AI481" i="57"/>
  <c r="AH481" i="57"/>
  <c r="AG434" i="57"/>
  <c r="AF434" i="57"/>
  <c r="AE434" i="57"/>
  <c r="AD434" i="57"/>
  <c r="AC434" i="57"/>
  <c r="AB434" i="57"/>
  <c r="AA434" i="57"/>
  <c r="Z434" i="57"/>
  <c r="Y434" i="57"/>
  <c r="X434" i="57"/>
  <c r="W434" i="57"/>
  <c r="V434" i="57"/>
  <c r="U434" i="57"/>
  <c r="T434" i="57"/>
  <c r="S434" i="57"/>
  <c r="R434" i="57"/>
  <c r="Q434" i="57"/>
  <c r="P434" i="57"/>
  <c r="O434" i="57"/>
  <c r="N434" i="57"/>
  <c r="M434" i="57"/>
  <c r="L434" i="57"/>
  <c r="K434" i="57"/>
  <c r="J434" i="57"/>
  <c r="I434" i="57"/>
  <c r="H434" i="57"/>
  <c r="G434" i="57"/>
  <c r="F434" i="57"/>
  <c r="E434" i="57"/>
  <c r="D434" i="57"/>
  <c r="C434" i="57"/>
  <c r="B434" i="57"/>
  <c r="AG433" i="57"/>
  <c r="AF433" i="57"/>
  <c r="AE433" i="57"/>
  <c r="AD433" i="57"/>
  <c r="AC433" i="57"/>
  <c r="AB433" i="57"/>
  <c r="AA433" i="57"/>
  <c r="Z433" i="57"/>
  <c r="Y433" i="57"/>
  <c r="X433" i="57"/>
  <c r="W433" i="57"/>
  <c r="V433" i="57"/>
  <c r="U433" i="57"/>
  <c r="T433" i="57"/>
  <c r="S433" i="57"/>
  <c r="R433" i="57"/>
  <c r="Q433" i="57"/>
  <c r="P433" i="57"/>
  <c r="O433" i="57"/>
  <c r="N433" i="57"/>
  <c r="M433" i="57"/>
  <c r="L433" i="57"/>
  <c r="K433" i="57"/>
  <c r="J433" i="57"/>
  <c r="I433" i="57"/>
  <c r="H433" i="57"/>
  <c r="G433" i="57"/>
  <c r="F433" i="57"/>
  <c r="E433" i="57"/>
  <c r="D433" i="57"/>
  <c r="C433" i="57"/>
  <c r="B433" i="57"/>
  <c r="AG432" i="57"/>
  <c r="AF432" i="57"/>
  <c r="AE432" i="57"/>
  <c r="AD432" i="57"/>
  <c r="AC432" i="57"/>
  <c r="AB432" i="57"/>
  <c r="AA432" i="57"/>
  <c r="Z432" i="57"/>
  <c r="Y432" i="57"/>
  <c r="X432" i="57"/>
  <c r="W432" i="57"/>
  <c r="V432" i="57"/>
  <c r="U432" i="57"/>
  <c r="T432" i="57"/>
  <c r="S432" i="57"/>
  <c r="R432" i="57"/>
  <c r="Q432" i="57"/>
  <c r="P432" i="57"/>
  <c r="O432" i="57"/>
  <c r="N432" i="57"/>
  <c r="M432" i="57"/>
  <c r="L432" i="57"/>
  <c r="K432" i="57"/>
  <c r="J432" i="57"/>
  <c r="I432" i="57"/>
  <c r="H432" i="57"/>
  <c r="G432" i="57"/>
  <c r="F432" i="57"/>
  <c r="E432" i="57"/>
  <c r="D432" i="57"/>
  <c r="C432" i="57"/>
  <c r="B432" i="57"/>
  <c r="AG431" i="57"/>
  <c r="AF431" i="57"/>
  <c r="AE431" i="57"/>
  <c r="AD431" i="57"/>
  <c r="AC431" i="57"/>
  <c r="AB431" i="57"/>
  <c r="AA431" i="57"/>
  <c r="Z431" i="57"/>
  <c r="Y431" i="57"/>
  <c r="X431" i="57"/>
  <c r="W431" i="57"/>
  <c r="V431" i="57"/>
  <c r="U431" i="57"/>
  <c r="T431" i="57"/>
  <c r="S431" i="57"/>
  <c r="R431" i="57"/>
  <c r="Q431" i="57"/>
  <c r="P431" i="57"/>
  <c r="O431" i="57"/>
  <c r="N431" i="57"/>
  <c r="M431" i="57"/>
  <c r="L431" i="57"/>
  <c r="K431" i="57"/>
  <c r="J431" i="57"/>
  <c r="I431" i="57"/>
  <c r="H431" i="57"/>
  <c r="G431" i="57"/>
  <c r="F431" i="57"/>
  <c r="E431" i="57"/>
  <c r="D431" i="57"/>
  <c r="C431" i="57"/>
  <c r="B431" i="57"/>
  <c r="AG429" i="57"/>
  <c r="AF429" i="57"/>
  <c r="AE429" i="57"/>
  <c r="AD429" i="57"/>
  <c r="AC429" i="57"/>
  <c r="AB429" i="57"/>
  <c r="AA429" i="57"/>
  <c r="Z429" i="57"/>
  <c r="Y429" i="57"/>
  <c r="X429" i="57"/>
  <c r="W429" i="57"/>
  <c r="V429" i="57"/>
  <c r="U429" i="57"/>
  <c r="T429" i="57"/>
  <c r="S429" i="57"/>
  <c r="R429" i="57"/>
  <c r="Q429" i="57"/>
  <c r="P429" i="57"/>
  <c r="O429" i="57"/>
  <c r="N429" i="57"/>
  <c r="M429" i="57"/>
  <c r="L429" i="57"/>
  <c r="K429" i="57"/>
  <c r="J429" i="57"/>
  <c r="I429" i="57"/>
  <c r="H429" i="57"/>
  <c r="G429" i="57"/>
  <c r="F429" i="57"/>
  <c r="E429" i="57"/>
  <c r="D429" i="57"/>
  <c r="C429" i="57"/>
  <c r="B429" i="57"/>
  <c r="AG428" i="57"/>
  <c r="AF428" i="57"/>
  <c r="AE428" i="57"/>
  <c r="AD428" i="57"/>
  <c r="AC428" i="57"/>
  <c r="AB428" i="57"/>
  <c r="AA428" i="57"/>
  <c r="Z428" i="57"/>
  <c r="Y428" i="57"/>
  <c r="X428" i="57"/>
  <c r="W428" i="57"/>
  <c r="V428" i="57"/>
  <c r="U428" i="57"/>
  <c r="T428" i="57"/>
  <c r="S428" i="57"/>
  <c r="R428" i="57"/>
  <c r="Q428" i="57"/>
  <c r="P428" i="57"/>
  <c r="O428" i="57"/>
  <c r="N428" i="57"/>
  <c r="M428" i="57"/>
  <c r="L428" i="57"/>
  <c r="K428" i="57"/>
  <c r="J428" i="57"/>
  <c r="I428" i="57"/>
  <c r="H428" i="57"/>
  <c r="G428" i="57"/>
  <c r="F428" i="57"/>
  <c r="E428" i="57"/>
  <c r="D428" i="57"/>
  <c r="C428" i="57"/>
  <c r="B428" i="57"/>
  <c r="AG427" i="57"/>
  <c r="AF427" i="57"/>
  <c r="AE427" i="57"/>
  <c r="AD427" i="57"/>
  <c r="AC427" i="57"/>
  <c r="AB427" i="57"/>
  <c r="AA427" i="57"/>
  <c r="Z427" i="57"/>
  <c r="Y427" i="57"/>
  <c r="X427" i="57"/>
  <c r="W427" i="57"/>
  <c r="V427" i="57"/>
  <c r="U427" i="57"/>
  <c r="T427" i="57"/>
  <c r="S427" i="57"/>
  <c r="R427" i="57"/>
  <c r="Q427" i="57"/>
  <c r="P427" i="57"/>
  <c r="O427" i="57"/>
  <c r="N427" i="57"/>
  <c r="M427" i="57"/>
  <c r="L427" i="57"/>
  <c r="K427" i="57"/>
  <c r="J427" i="57"/>
  <c r="I427" i="57"/>
  <c r="H427" i="57"/>
  <c r="G427" i="57"/>
  <c r="F427" i="57"/>
  <c r="E427" i="57"/>
  <c r="D427" i="57"/>
  <c r="C427" i="57"/>
  <c r="B427" i="57"/>
  <c r="AJ426" i="57"/>
  <c r="AI426" i="57"/>
  <c r="AH426" i="57"/>
  <c r="AJ425" i="57"/>
  <c r="AI425" i="57"/>
  <c r="AH425" i="57"/>
  <c r="AJ424" i="57"/>
  <c r="AI424" i="57"/>
  <c r="AH424" i="57"/>
  <c r="AJ423" i="57"/>
  <c r="AI423" i="57"/>
  <c r="AH423" i="57"/>
  <c r="AJ422" i="57"/>
  <c r="AI422" i="57"/>
  <c r="AH422" i="57"/>
  <c r="AJ421" i="57"/>
  <c r="AI421" i="57"/>
  <c r="AH421" i="57"/>
  <c r="AJ420" i="57"/>
  <c r="AI420" i="57"/>
  <c r="AH420" i="57"/>
  <c r="AJ419" i="57"/>
  <c r="AI419" i="57"/>
  <c r="AH419" i="57"/>
  <c r="AJ418" i="57"/>
  <c r="AI418" i="57"/>
  <c r="AH418" i="57"/>
  <c r="AJ417" i="57"/>
  <c r="AI417" i="57"/>
  <c r="AH417" i="57"/>
  <c r="AJ416" i="57"/>
  <c r="AI416" i="57"/>
  <c r="AH416" i="57"/>
  <c r="AJ415" i="57"/>
  <c r="AI415" i="57"/>
  <c r="AH415" i="57"/>
  <c r="AJ414" i="57"/>
  <c r="AI414" i="57"/>
  <c r="AH414" i="57"/>
  <c r="AJ413" i="57"/>
  <c r="AI413" i="57"/>
  <c r="AH413" i="57"/>
  <c r="AJ412" i="57"/>
  <c r="AI412" i="57"/>
  <c r="AH412" i="57"/>
  <c r="AJ411" i="57"/>
  <c r="AI411" i="57"/>
  <c r="AH411" i="57"/>
  <c r="AJ410" i="57"/>
  <c r="AI410" i="57"/>
  <c r="AH410" i="57"/>
  <c r="AJ409" i="57"/>
  <c r="AI409" i="57"/>
  <c r="AH409" i="57"/>
  <c r="AJ408" i="57"/>
  <c r="AI408" i="57"/>
  <c r="AH408" i="57"/>
  <c r="AJ407" i="57"/>
  <c r="AI407" i="57"/>
  <c r="AH407" i="57"/>
  <c r="AJ406" i="57"/>
  <c r="AI406" i="57"/>
  <c r="AH406" i="57"/>
  <c r="AJ405" i="57"/>
  <c r="AI405" i="57"/>
  <c r="AH405" i="57"/>
  <c r="AJ404" i="57"/>
  <c r="AI404" i="57"/>
  <c r="AH404" i="57"/>
  <c r="AJ403" i="57"/>
  <c r="AI403" i="57"/>
  <c r="AH403" i="57"/>
  <c r="AJ402" i="57"/>
  <c r="AI402" i="57"/>
  <c r="AH402" i="57"/>
  <c r="AJ401" i="57"/>
  <c r="AI401" i="57"/>
  <c r="AH401" i="57"/>
  <c r="AJ400" i="57"/>
  <c r="AI400" i="57"/>
  <c r="AH400" i="57"/>
  <c r="AJ399" i="57"/>
  <c r="AI399" i="57"/>
  <c r="AH399" i="57"/>
  <c r="AJ398" i="57"/>
  <c r="AI398" i="57"/>
  <c r="AH398" i="57"/>
  <c r="AJ397" i="57"/>
  <c r="AI397" i="57"/>
  <c r="AH397" i="57"/>
  <c r="AJ396" i="57"/>
  <c r="AI396" i="57"/>
  <c r="AH396" i="57"/>
  <c r="AJ395" i="57"/>
  <c r="AI395" i="57"/>
  <c r="AH395" i="57"/>
  <c r="AG219" i="57"/>
  <c r="AF219" i="57"/>
  <c r="AE219" i="57"/>
  <c r="AD219" i="57"/>
  <c r="AC219" i="57"/>
  <c r="AB219" i="57"/>
  <c r="AA219" i="57"/>
  <c r="Z219" i="57"/>
  <c r="Y219" i="57"/>
  <c r="X219" i="57"/>
  <c r="W219" i="57"/>
  <c r="V219" i="57"/>
  <c r="U219" i="57"/>
  <c r="T219" i="57"/>
  <c r="S219" i="57"/>
  <c r="R219" i="57"/>
  <c r="Q219" i="57"/>
  <c r="P219" i="57"/>
  <c r="O219" i="57"/>
  <c r="N219" i="57"/>
  <c r="M219" i="57"/>
  <c r="L219" i="57"/>
  <c r="K219" i="57"/>
  <c r="J219" i="57"/>
  <c r="I219" i="57"/>
  <c r="H219" i="57"/>
  <c r="G219" i="57"/>
  <c r="F219" i="57"/>
  <c r="E219" i="57"/>
  <c r="D219" i="57"/>
  <c r="C219" i="57"/>
  <c r="B219" i="57"/>
  <c r="AG218" i="57"/>
  <c r="AF218" i="57"/>
  <c r="AE218" i="57"/>
  <c r="AD218" i="57"/>
  <c r="AC218" i="57"/>
  <c r="AB218" i="57"/>
  <c r="AA218" i="57"/>
  <c r="Z218" i="57"/>
  <c r="Y218" i="57"/>
  <c r="X218" i="57"/>
  <c r="W218" i="57"/>
  <c r="V218" i="57"/>
  <c r="U218" i="57"/>
  <c r="T218" i="57"/>
  <c r="S218" i="57"/>
  <c r="R218" i="57"/>
  <c r="Q218" i="57"/>
  <c r="P218" i="57"/>
  <c r="O218" i="57"/>
  <c r="N218" i="57"/>
  <c r="M218" i="57"/>
  <c r="L218" i="57"/>
  <c r="K218" i="57"/>
  <c r="J218" i="57"/>
  <c r="I218" i="57"/>
  <c r="H218" i="57"/>
  <c r="G218" i="57"/>
  <c r="F218" i="57"/>
  <c r="E218" i="57"/>
  <c r="D218" i="57"/>
  <c r="C218" i="57"/>
  <c r="B218" i="57"/>
  <c r="AG217" i="57"/>
  <c r="AF217" i="57"/>
  <c r="AE217" i="57"/>
  <c r="AD217" i="57"/>
  <c r="AC217" i="57"/>
  <c r="AB217" i="57"/>
  <c r="AA217" i="57"/>
  <c r="Z217" i="57"/>
  <c r="Y217" i="57"/>
  <c r="X217" i="57"/>
  <c r="W217" i="57"/>
  <c r="V217" i="57"/>
  <c r="U217" i="57"/>
  <c r="T217" i="57"/>
  <c r="S217" i="57"/>
  <c r="R217" i="57"/>
  <c r="Q217" i="57"/>
  <c r="P217" i="57"/>
  <c r="O217" i="57"/>
  <c r="N217" i="57"/>
  <c r="M217" i="57"/>
  <c r="L217" i="57"/>
  <c r="K217" i="57"/>
  <c r="J217" i="57"/>
  <c r="I217" i="57"/>
  <c r="H217" i="57"/>
  <c r="G217" i="57"/>
  <c r="F217" i="57"/>
  <c r="E217" i="57"/>
  <c r="D217" i="57"/>
  <c r="C217" i="57"/>
  <c r="B217" i="57"/>
  <c r="AG216" i="57"/>
  <c r="AF216" i="57"/>
  <c r="AE216" i="57"/>
  <c r="AD216" i="57"/>
  <c r="AC216" i="57"/>
  <c r="AB216" i="57"/>
  <c r="AA216" i="57"/>
  <c r="Z216" i="57"/>
  <c r="Y216" i="57"/>
  <c r="X216" i="57"/>
  <c r="W216" i="57"/>
  <c r="V216" i="57"/>
  <c r="U216" i="57"/>
  <c r="T216" i="57"/>
  <c r="S216" i="57"/>
  <c r="R216" i="57"/>
  <c r="Q216" i="57"/>
  <c r="P216" i="57"/>
  <c r="O216" i="57"/>
  <c r="N216" i="57"/>
  <c r="M216" i="57"/>
  <c r="L216" i="57"/>
  <c r="K216" i="57"/>
  <c r="J216" i="57"/>
  <c r="I216" i="57"/>
  <c r="H216" i="57"/>
  <c r="G216" i="57"/>
  <c r="F216" i="57"/>
  <c r="E216" i="57"/>
  <c r="D216" i="57"/>
  <c r="C216" i="57"/>
  <c r="B216" i="57"/>
  <c r="AG214" i="57"/>
  <c r="AF214" i="57"/>
  <c r="AE214" i="57"/>
  <c r="AD214" i="57"/>
  <c r="AC214" i="57"/>
  <c r="AB214" i="57"/>
  <c r="AA214" i="57"/>
  <c r="Z214" i="57"/>
  <c r="Y214" i="57"/>
  <c r="X214" i="57"/>
  <c r="W214" i="57"/>
  <c r="V214" i="57"/>
  <c r="U214" i="57"/>
  <c r="T214" i="57"/>
  <c r="S214" i="57"/>
  <c r="R214" i="57"/>
  <c r="Q214" i="57"/>
  <c r="P214" i="57"/>
  <c r="O214" i="57"/>
  <c r="N214" i="57"/>
  <c r="M214" i="57"/>
  <c r="L214" i="57"/>
  <c r="K214" i="57"/>
  <c r="J214" i="57"/>
  <c r="I214" i="57"/>
  <c r="H214" i="57"/>
  <c r="G214" i="57"/>
  <c r="F214" i="57"/>
  <c r="E214" i="57"/>
  <c r="D214" i="57"/>
  <c r="C214" i="57"/>
  <c r="B214" i="57"/>
  <c r="AG213" i="57"/>
  <c r="AF213" i="57"/>
  <c r="AE213" i="57"/>
  <c r="AD213" i="57"/>
  <c r="AC213" i="57"/>
  <c r="AB213" i="57"/>
  <c r="AA213" i="57"/>
  <c r="Z213" i="57"/>
  <c r="Y213" i="57"/>
  <c r="X213" i="57"/>
  <c r="W213" i="57"/>
  <c r="V213" i="57"/>
  <c r="U213" i="57"/>
  <c r="T213" i="57"/>
  <c r="S213" i="57"/>
  <c r="R213" i="57"/>
  <c r="Q213" i="57"/>
  <c r="P213" i="57"/>
  <c r="O213" i="57"/>
  <c r="N213" i="57"/>
  <c r="M213" i="57"/>
  <c r="L213" i="57"/>
  <c r="K213" i="57"/>
  <c r="J213" i="57"/>
  <c r="I213" i="57"/>
  <c r="H213" i="57"/>
  <c r="G213" i="57"/>
  <c r="F213" i="57"/>
  <c r="E213" i="57"/>
  <c r="D213" i="57"/>
  <c r="C213" i="57"/>
  <c r="B213" i="57"/>
  <c r="AG212" i="57"/>
  <c r="AF212" i="57"/>
  <c r="AE212" i="57"/>
  <c r="AD212" i="57"/>
  <c r="AC212" i="57"/>
  <c r="AB212" i="57"/>
  <c r="AA212" i="57"/>
  <c r="Z212" i="57"/>
  <c r="Y212" i="57"/>
  <c r="X212" i="57"/>
  <c r="W212" i="57"/>
  <c r="V212" i="57"/>
  <c r="U212" i="57"/>
  <c r="T212" i="57"/>
  <c r="S212" i="57"/>
  <c r="R212" i="57"/>
  <c r="Q212" i="57"/>
  <c r="P212" i="57"/>
  <c r="O212" i="57"/>
  <c r="N212" i="57"/>
  <c r="M212" i="57"/>
  <c r="L212" i="57"/>
  <c r="K212" i="57"/>
  <c r="J212" i="57"/>
  <c r="I212" i="57"/>
  <c r="H212" i="57"/>
  <c r="G212" i="57"/>
  <c r="F212" i="57"/>
  <c r="E212" i="57"/>
  <c r="D212" i="57"/>
  <c r="C212" i="57"/>
  <c r="B212" i="57"/>
  <c r="AJ211" i="57"/>
  <c r="AI211" i="57"/>
  <c r="AH211" i="57"/>
  <c r="AJ210" i="57"/>
  <c r="AI210" i="57"/>
  <c r="AH210" i="57"/>
  <c r="AJ209" i="57"/>
  <c r="AI209" i="57"/>
  <c r="AH209" i="57"/>
  <c r="AJ208" i="57"/>
  <c r="AI208" i="57"/>
  <c r="AH208" i="57"/>
  <c r="AJ207" i="57"/>
  <c r="AI207" i="57"/>
  <c r="AH207" i="57"/>
  <c r="AJ206" i="57"/>
  <c r="AI206" i="57"/>
  <c r="AH206" i="57"/>
  <c r="AJ205" i="57"/>
  <c r="AI205" i="57"/>
  <c r="AH205" i="57"/>
  <c r="AJ204" i="57"/>
  <c r="AI204" i="57"/>
  <c r="AH204" i="57"/>
  <c r="AJ203" i="57"/>
  <c r="AI203" i="57"/>
  <c r="AH203" i="57"/>
  <c r="AJ202" i="57"/>
  <c r="AI202" i="57"/>
  <c r="AH202" i="57"/>
  <c r="AJ201" i="57"/>
  <c r="AI201" i="57"/>
  <c r="AH201" i="57"/>
  <c r="AJ200" i="57"/>
  <c r="AI200" i="57"/>
  <c r="AH200" i="57"/>
  <c r="AJ199" i="57"/>
  <c r="AI199" i="57"/>
  <c r="AH199" i="57"/>
  <c r="AJ198" i="57"/>
  <c r="AI198" i="57"/>
  <c r="AH198" i="57"/>
  <c r="AJ197" i="57"/>
  <c r="AI197" i="57"/>
  <c r="AH197" i="57"/>
  <c r="AJ196" i="57"/>
  <c r="AI196" i="57"/>
  <c r="AH196" i="57"/>
  <c r="AJ195" i="57"/>
  <c r="AI195" i="57"/>
  <c r="AH195" i="57"/>
  <c r="AJ194" i="57"/>
  <c r="AI194" i="57"/>
  <c r="AH194" i="57"/>
  <c r="AJ193" i="57"/>
  <c r="AI193" i="57"/>
  <c r="AH193" i="57"/>
  <c r="AJ192" i="57"/>
  <c r="AI192" i="57"/>
  <c r="AH192" i="57"/>
  <c r="AJ191" i="57"/>
  <c r="AI191" i="57"/>
  <c r="AH191" i="57"/>
  <c r="AJ190" i="57"/>
  <c r="AI190" i="57"/>
  <c r="AH190" i="57"/>
  <c r="AJ189" i="57"/>
  <c r="AI189" i="57"/>
  <c r="AH189" i="57"/>
  <c r="AJ188" i="57"/>
  <c r="AI188" i="57"/>
  <c r="AH188" i="57"/>
  <c r="AJ187" i="57"/>
  <c r="AI187" i="57"/>
  <c r="AH187" i="57"/>
  <c r="AJ186" i="57"/>
  <c r="AI186" i="57"/>
  <c r="AH186" i="57"/>
  <c r="AJ185" i="57"/>
  <c r="AI185" i="57"/>
  <c r="AH185" i="57"/>
  <c r="AJ184" i="57"/>
  <c r="AI184" i="57"/>
  <c r="AH184" i="57"/>
  <c r="AJ183" i="57"/>
  <c r="AI183" i="57"/>
  <c r="AH183" i="57"/>
  <c r="AJ182" i="57"/>
  <c r="AI182" i="57"/>
  <c r="AH182" i="57"/>
  <c r="AJ181" i="57"/>
  <c r="AI181" i="57"/>
  <c r="AH181" i="57"/>
  <c r="AJ180" i="57"/>
  <c r="AI180" i="57"/>
  <c r="AH180" i="57"/>
  <c r="AG176" i="57"/>
  <c r="AF176" i="57"/>
  <c r="AE176" i="57"/>
  <c r="AD176" i="57"/>
  <c r="AC176" i="57"/>
  <c r="AB176" i="57"/>
  <c r="AA176" i="57"/>
  <c r="Z176" i="57"/>
  <c r="Y176" i="57"/>
  <c r="X176" i="57"/>
  <c r="W176" i="57"/>
  <c r="V176" i="57"/>
  <c r="U176" i="57"/>
  <c r="T176" i="57"/>
  <c r="S176" i="57"/>
  <c r="R176" i="57"/>
  <c r="Q176" i="57"/>
  <c r="P176" i="57"/>
  <c r="O176" i="57"/>
  <c r="N176" i="57"/>
  <c r="M176" i="57"/>
  <c r="L176" i="57"/>
  <c r="K176" i="57"/>
  <c r="J176" i="57"/>
  <c r="I176" i="57"/>
  <c r="H176" i="57"/>
  <c r="G176" i="57"/>
  <c r="F176" i="57"/>
  <c r="E176" i="57"/>
  <c r="D176" i="57"/>
  <c r="C176" i="57"/>
  <c r="B176" i="57"/>
  <c r="AG175" i="57"/>
  <c r="AF175" i="57"/>
  <c r="AE175" i="57"/>
  <c r="AD175" i="57"/>
  <c r="AC175" i="57"/>
  <c r="AB175" i="57"/>
  <c r="AA175" i="57"/>
  <c r="Z175" i="57"/>
  <c r="Y175" i="57"/>
  <c r="X175" i="57"/>
  <c r="W175" i="57"/>
  <c r="V175" i="57"/>
  <c r="U175" i="57"/>
  <c r="T175" i="57"/>
  <c r="S175" i="57"/>
  <c r="R175" i="57"/>
  <c r="Q175" i="57"/>
  <c r="P175" i="57"/>
  <c r="O175" i="57"/>
  <c r="N175" i="57"/>
  <c r="M175" i="57"/>
  <c r="L175" i="57"/>
  <c r="K175" i="57"/>
  <c r="J175" i="57"/>
  <c r="I175" i="57"/>
  <c r="H175" i="57"/>
  <c r="G175" i="57"/>
  <c r="F175" i="57"/>
  <c r="E175" i="57"/>
  <c r="D175" i="57"/>
  <c r="C175" i="57"/>
  <c r="B175" i="57"/>
  <c r="AG174" i="57"/>
  <c r="AF174" i="57"/>
  <c r="AE174" i="57"/>
  <c r="AD174" i="57"/>
  <c r="AC174" i="57"/>
  <c r="AB174" i="57"/>
  <c r="AA174" i="57"/>
  <c r="Z174" i="57"/>
  <c r="Y174" i="57"/>
  <c r="X174" i="57"/>
  <c r="W174" i="57"/>
  <c r="V174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AG173" i="57"/>
  <c r="AF173" i="57"/>
  <c r="AE173" i="57"/>
  <c r="AD173" i="57"/>
  <c r="AC173" i="57"/>
  <c r="AB173" i="57"/>
  <c r="AA173" i="57"/>
  <c r="Z173" i="57"/>
  <c r="Y173" i="57"/>
  <c r="X173" i="57"/>
  <c r="W173" i="57"/>
  <c r="V173" i="57"/>
  <c r="U173" i="57"/>
  <c r="T173" i="57"/>
  <c r="S173" i="57"/>
  <c r="R173" i="57"/>
  <c r="Q173" i="57"/>
  <c r="P173" i="57"/>
  <c r="O173" i="57"/>
  <c r="N173" i="57"/>
  <c r="M173" i="57"/>
  <c r="L173" i="57"/>
  <c r="K173" i="57"/>
  <c r="J173" i="57"/>
  <c r="I173" i="57"/>
  <c r="H173" i="57"/>
  <c r="G173" i="57"/>
  <c r="F173" i="57"/>
  <c r="E173" i="57"/>
  <c r="D173" i="57"/>
  <c r="C173" i="57"/>
  <c r="B173" i="57"/>
  <c r="AG171" i="57"/>
  <c r="AF171" i="57"/>
  <c r="AE171" i="57"/>
  <c r="AD171" i="57"/>
  <c r="AC171" i="57"/>
  <c r="AB171" i="57"/>
  <c r="AA171" i="57"/>
  <c r="Z171" i="57"/>
  <c r="Y171" i="57"/>
  <c r="X171" i="57"/>
  <c r="W171" i="57"/>
  <c r="V171" i="57"/>
  <c r="U171" i="57"/>
  <c r="T171" i="57"/>
  <c r="S171" i="57"/>
  <c r="R171" i="57"/>
  <c r="Q171" i="57"/>
  <c r="P171" i="57"/>
  <c r="O171" i="57"/>
  <c r="N171" i="57"/>
  <c r="M171" i="57"/>
  <c r="L171" i="57"/>
  <c r="K171" i="57"/>
  <c r="J171" i="57"/>
  <c r="I171" i="57"/>
  <c r="H171" i="57"/>
  <c r="G171" i="57"/>
  <c r="F171" i="57"/>
  <c r="E171" i="57"/>
  <c r="D171" i="57"/>
  <c r="C171" i="57"/>
  <c r="B171" i="57"/>
  <c r="AG170" i="57"/>
  <c r="AF170" i="57"/>
  <c r="AE170" i="57"/>
  <c r="AD170" i="57"/>
  <c r="AC170" i="57"/>
  <c r="AB170" i="57"/>
  <c r="AA170" i="57"/>
  <c r="Z170" i="57"/>
  <c r="Y170" i="57"/>
  <c r="X170" i="57"/>
  <c r="W170" i="57"/>
  <c r="V170" i="57"/>
  <c r="U170" i="57"/>
  <c r="T170" i="57"/>
  <c r="S170" i="57"/>
  <c r="R170" i="57"/>
  <c r="Q170" i="57"/>
  <c r="P170" i="57"/>
  <c r="O170" i="57"/>
  <c r="N170" i="57"/>
  <c r="M170" i="57"/>
  <c r="L170" i="57"/>
  <c r="K170" i="57"/>
  <c r="J170" i="57"/>
  <c r="I170" i="57"/>
  <c r="H170" i="57"/>
  <c r="G170" i="57"/>
  <c r="F170" i="57"/>
  <c r="E170" i="57"/>
  <c r="D170" i="57"/>
  <c r="C170" i="57"/>
  <c r="B170" i="57"/>
  <c r="AG169" i="57"/>
  <c r="AF169" i="57"/>
  <c r="AE169" i="57"/>
  <c r="AD169" i="57"/>
  <c r="AC169" i="57"/>
  <c r="AB169" i="57"/>
  <c r="AA169" i="57"/>
  <c r="Z169" i="57"/>
  <c r="Y169" i="57"/>
  <c r="X169" i="57"/>
  <c r="W169" i="57"/>
  <c r="V169" i="57"/>
  <c r="U169" i="57"/>
  <c r="T169" i="57"/>
  <c r="S169" i="57"/>
  <c r="R169" i="57"/>
  <c r="Q169" i="57"/>
  <c r="P169" i="57"/>
  <c r="O169" i="57"/>
  <c r="N169" i="57"/>
  <c r="M169" i="57"/>
  <c r="L169" i="57"/>
  <c r="K169" i="57"/>
  <c r="J169" i="57"/>
  <c r="I169" i="57"/>
  <c r="H169" i="57"/>
  <c r="G169" i="57"/>
  <c r="F169" i="57"/>
  <c r="E169" i="57"/>
  <c r="D169" i="57"/>
  <c r="C169" i="57"/>
  <c r="B169" i="57"/>
  <c r="AJ168" i="57"/>
  <c r="AI168" i="57"/>
  <c r="AH168" i="57"/>
  <c r="AJ167" i="57"/>
  <c r="AI167" i="57"/>
  <c r="AH167" i="57"/>
  <c r="AJ166" i="57"/>
  <c r="AI166" i="57"/>
  <c r="AH166" i="57"/>
  <c r="AJ165" i="57"/>
  <c r="AI165" i="57"/>
  <c r="AH165" i="57"/>
  <c r="AJ164" i="57"/>
  <c r="AI164" i="57"/>
  <c r="AH164" i="57"/>
  <c r="AJ163" i="57"/>
  <c r="AI163" i="57"/>
  <c r="AH163" i="57"/>
  <c r="AJ162" i="57"/>
  <c r="AI162" i="57"/>
  <c r="AH162" i="57"/>
  <c r="AJ161" i="57"/>
  <c r="AI161" i="57"/>
  <c r="AH161" i="57"/>
  <c r="AJ160" i="57"/>
  <c r="AI160" i="57"/>
  <c r="AH160" i="57"/>
  <c r="AJ159" i="57"/>
  <c r="AI159" i="57"/>
  <c r="AH159" i="57"/>
  <c r="AJ158" i="57"/>
  <c r="AI158" i="57"/>
  <c r="AH158" i="57"/>
  <c r="AJ157" i="57"/>
  <c r="AI157" i="57"/>
  <c r="AH157" i="57"/>
  <c r="AJ156" i="57"/>
  <c r="AI156" i="57"/>
  <c r="AH156" i="57"/>
  <c r="AJ155" i="57"/>
  <c r="AI155" i="57"/>
  <c r="AH155" i="57"/>
  <c r="AJ154" i="57"/>
  <c r="AI154" i="57"/>
  <c r="AH154" i="57"/>
  <c r="AJ153" i="57"/>
  <c r="AI153" i="57"/>
  <c r="AH153" i="57"/>
  <c r="AJ152" i="57"/>
  <c r="AI152" i="57"/>
  <c r="AH152" i="57"/>
  <c r="AJ151" i="57"/>
  <c r="AI151" i="57"/>
  <c r="AH151" i="57"/>
  <c r="AJ150" i="57"/>
  <c r="AI150" i="57"/>
  <c r="AH150" i="57"/>
  <c r="AJ149" i="57"/>
  <c r="AI149" i="57"/>
  <c r="AH149" i="57"/>
  <c r="AJ148" i="57"/>
  <c r="AI148" i="57"/>
  <c r="AH148" i="57"/>
  <c r="AJ147" i="57"/>
  <c r="AI147" i="57"/>
  <c r="AH147" i="57"/>
  <c r="AJ146" i="57"/>
  <c r="AI146" i="57"/>
  <c r="AH146" i="57"/>
  <c r="AJ145" i="57"/>
  <c r="AI145" i="57"/>
  <c r="AH145" i="57"/>
  <c r="AJ144" i="57"/>
  <c r="AI144" i="57"/>
  <c r="AH144" i="57"/>
  <c r="AJ143" i="57"/>
  <c r="AI143" i="57"/>
  <c r="AH143" i="57"/>
  <c r="AJ142" i="57"/>
  <c r="AI142" i="57"/>
  <c r="AH142" i="57"/>
  <c r="AJ141" i="57"/>
  <c r="AI141" i="57"/>
  <c r="AH141" i="57"/>
  <c r="AJ140" i="57"/>
  <c r="AI140" i="57"/>
  <c r="AH140" i="57"/>
  <c r="AJ139" i="57"/>
  <c r="AI139" i="57"/>
  <c r="AH139" i="57"/>
  <c r="AJ138" i="57"/>
  <c r="AI138" i="57"/>
  <c r="AH138" i="57"/>
  <c r="AJ137" i="57"/>
  <c r="AI137" i="57"/>
  <c r="AH137" i="57"/>
  <c r="AG133" i="57"/>
  <c r="AF133" i="57"/>
  <c r="AE133" i="57"/>
  <c r="AD133" i="57"/>
  <c r="AC133" i="57"/>
  <c r="AB133" i="57"/>
  <c r="AA133" i="57"/>
  <c r="Z133" i="57"/>
  <c r="Y133" i="57"/>
  <c r="X133" i="57"/>
  <c r="W133" i="57"/>
  <c r="V133" i="57"/>
  <c r="U133" i="57"/>
  <c r="T133" i="57"/>
  <c r="S133" i="57"/>
  <c r="R133" i="57"/>
  <c r="Q133" i="57"/>
  <c r="P133" i="57"/>
  <c r="O133" i="57"/>
  <c r="N133" i="57"/>
  <c r="M133" i="57"/>
  <c r="L133" i="57"/>
  <c r="K133" i="57"/>
  <c r="J133" i="57"/>
  <c r="I133" i="57"/>
  <c r="H133" i="57"/>
  <c r="G133" i="57"/>
  <c r="F133" i="57"/>
  <c r="E133" i="57"/>
  <c r="D133" i="57"/>
  <c r="C133" i="57"/>
  <c r="B133" i="57"/>
  <c r="AG132" i="57"/>
  <c r="AF132" i="57"/>
  <c r="AE132" i="57"/>
  <c r="AD132" i="57"/>
  <c r="AC132" i="57"/>
  <c r="AB132" i="57"/>
  <c r="AA132" i="57"/>
  <c r="Z132" i="57"/>
  <c r="Y132" i="57"/>
  <c r="X132" i="57"/>
  <c r="W132" i="57"/>
  <c r="V132" i="57"/>
  <c r="U132" i="57"/>
  <c r="T132" i="57"/>
  <c r="S132" i="57"/>
  <c r="R132" i="57"/>
  <c r="Q132" i="57"/>
  <c r="P132" i="57"/>
  <c r="O132" i="57"/>
  <c r="N132" i="57"/>
  <c r="M132" i="57"/>
  <c r="L132" i="57"/>
  <c r="K132" i="57"/>
  <c r="J132" i="57"/>
  <c r="I132" i="57"/>
  <c r="H132" i="57"/>
  <c r="G132" i="57"/>
  <c r="F132" i="57"/>
  <c r="E132" i="57"/>
  <c r="D132" i="57"/>
  <c r="C132" i="57"/>
  <c r="B132" i="57"/>
  <c r="AG131" i="57"/>
  <c r="AF131" i="57"/>
  <c r="AE131" i="57"/>
  <c r="AD131" i="57"/>
  <c r="AC131" i="57"/>
  <c r="AB131" i="57"/>
  <c r="AA131" i="57"/>
  <c r="Z131" i="57"/>
  <c r="Y131" i="57"/>
  <c r="X131" i="57"/>
  <c r="W131" i="57"/>
  <c r="V131" i="57"/>
  <c r="U131" i="57"/>
  <c r="T131" i="57"/>
  <c r="S131" i="57"/>
  <c r="R131" i="57"/>
  <c r="Q131" i="57"/>
  <c r="P131" i="57"/>
  <c r="O131" i="57"/>
  <c r="N131" i="57"/>
  <c r="M131" i="57"/>
  <c r="L131" i="57"/>
  <c r="K131" i="57"/>
  <c r="J131" i="57"/>
  <c r="I131" i="57"/>
  <c r="H131" i="57"/>
  <c r="G131" i="57"/>
  <c r="F131" i="57"/>
  <c r="E131" i="57"/>
  <c r="D131" i="57"/>
  <c r="C131" i="57"/>
  <c r="B131" i="57"/>
  <c r="AG130" i="57"/>
  <c r="AF130" i="57"/>
  <c r="AE130" i="57"/>
  <c r="AD130" i="57"/>
  <c r="AC130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L130" i="57"/>
  <c r="K130" i="57"/>
  <c r="J130" i="57"/>
  <c r="I130" i="57"/>
  <c r="H130" i="57"/>
  <c r="G130" i="57"/>
  <c r="F130" i="57"/>
  <c r="E130" i="57"/>
  <c r="D130" i="57"/>
  <c r="C130" i="57"/>
  <c r="B130" i="57"/>
  <c r="AG128" i="57"/>
  <c r="AF128" i="57"/>
  <c r="AE128" i="57"/>
  <c r="AD128" i="57"/>
  <c r="AC128" i="57"/>
  <c r="AB128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M128" i="57"/>
  <c r="L128" i="57"/>
  <c r="K128" i="57"/>
  <c r="J128" i="57"/>
  <c r="I128" i="57"/>
  <c r="H128" i="57"/>
  <c r="G128" i="57"/>
  <c r="F128" i="57"/>
  <c r="E128" i="57"/>
  <c r="D128" i="57"/>
  <c r="C128" i="57"/>
  <c r="B128" i="57"/>
  <c r="AG127" i="57"/>
  <c r="AF127" i="57"/>
  <c r="AE127" i="57"/>
  <c r="AD127" i="57"/>
  <c r="AC127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L127" i="57"/>
  <c r="K127" i="57"/>
  <c r="J127" i="57"/>
  <c r="I127" i="57"/>
  <c r="H127" i="57"/>
  <c r="G127" i="57"/>
  <c r="F127" i="57"/>
  <c r="E127" i="57"/>
  <c r="D127" i="57"/>
  <c r="C127" i="57"/>
  <c r="B127" i="57"/>
  <c r="AG126" i="57"/>
  <c r="AF126" i="57"/>
  <c r="AE126" i="57"/>
  <c r="AD126" i="57"/>
  <c r="AC126" i="57"/>
  <c r="AB126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M126" i="57"/>
  <c r="L126" i="57"/>
  <c r="K126" i="57"/>
  <c r="J126" i="57"/>
  <c r="I126" i="57"/>
  <c r="H126" i="57"/>
  <c r="G126" i="57"/>
  <c r="F126" i="57"/>
  <c r="E126" i="57"/>
  <c r="D126" i="57"/>
  <c r="C126" i="57"/>
  <c r="B126" i="57"/>
  <c r="AJ125" i="57"/>
  <c r="AI125" i="57"/>
  <c r="AH125" i="57"/>
  <c r="AJ124" i="57"/>
  <c r="AI124" i="57"/>
  <c r="AH124" i="57"/>
  <c r="AJ123" i="57"/>
  <c r="AI123" i="57"/>
  <c r="AH123" i="57"/>
  <c r="AJ122" i="57"/>
  <c r="AI122" i="57"/>
  <c r="AH122" i="57"/>
  <c r="AJ121" i="57"/>
  <c r="AI121" i="57"/>
  <c r="AH121" i="57"/>
  <c r="AJ120" i="57"/>
  <c r="AI120" i="57"/>
  <c r="AH120" i="57"/>
  <c r="AJ119" i="57"/>
  <c r="AI119" i="57"/>
  <c r="AH119" i="57"/>
  <c r="AJ118" i="57"/>
  <c r="AI118" i="57"/>
  <c r="AH118" i="57"/>
  <c r="AJ117" i="57"/>
  <c r="AI117" i="57"/>
  <c r="AH117" i="57"/>
  <c r="AJ116" i="57"/>
  <c r="AI116" i="57"/>
  <c r="AH116" i="57"/>
  <c r="AJ115" i="57"/>
  <c r="AI115" i="57"/>
  <c r="AH115" i="57"/>
  <c r="AJ114" i="57"/>
  <c r="AI114" i="57"/>
  <c r="AH114" i="57"/>
  <c r="AJ113" i="57"/>
  <c r="AI113" i="57"/>
  <c r="AH113" i="57"/>
  <c r="AJ112" i="57"/>
  <c r="AI112" i="57"/>
  <c r="AH112" i="57"/>
  <c r="AJ111" i="57"/>
  <c r="AI111" i="57"/>
  <c r="AH111" i="57"/>
  <c r="AJ110" i="57"/>
  <c r="AI110" i="57"/>
  <c r="AH110" i="57"/>
  <c r="AJ109" i="57"/>
  <c r="AI109" i="57"/>
  <c r="AH109" i="57"/>
  <c r="AJ108" i="57"/>
  <c r="AI108" i="57"/>
  <c r="AH108" i="57"/>
  <c r="AJ107" i="57"/>
  <c r="AI107" i="57"/>
  <c r="AH107" i="57"/>
  <c r="AJ106" i="57"/>
  <c r="AI106" i="57"/>
  <c r="AH106" i="57"/>
  <c r="AJ105" i="57"/>
  <c r="AI105" i="57"/>
  <c r="AH105" i="57"/>
  <c r="AJ104" i="57"/>
  <c r="AI104" i="57"/>
  <c r="AH104" i="57"/>
  <c r="AJ103" i="57"/>
  <c r="AI103" i="57"/>
  <c r="AH103" i="57"/>
  <c r="AJ102" i="57"/>
  <c r="AI102" i="57"/>
  <c r="AH102" i="57"/>
  <c r="AJ101" i="57"/>
  <c r="AI101" i="57"/>
  <c r="AH101" i="57"/>
  <c r="AJ100" i="57"/>
  <c r="AI100" i="57"/>
  <c r="AH100" i="57"/>
  <c r="AJ99" i="57"/>
  <c r="AI99" i="57"/>
  <c r="AH99" i="57"/>
  <c r="AJ98" i="57"/>
  <c r="AI98" i="57"/>
  <c r="AH98" i="57"/>
  <c r="AJ97" i="57"/>
  <c r="AI97" i="57"/>
  <c r="AH97" i="57"/>
  <c r="AJ96" i="57"/>
  <c r="AI96" i="57"/>
  <c r="AH96" i="57"/>
  <c r="AJ95" i="57"/>
  <c r="AI95" i="57"/>
  <c r="AH95" i="57"/>
  <c r="AJ94" i="57"/>
  <c r="AI94" i="57"/>
  <c r="AH94" i="57"/>
  <c r="AG90" i="57"/>
  <c r="AF90" i="57"/>
  <c r="AE90" i="57"/>
  <c r="AD90" i="57"/>
  <c r="AC90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AG89" i="57"/>
  <c r="AF89" i="57"/>
  <c r="AE89" i="57"/>
  <c r="AD89" i="57"/>
  <c r="AC89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AG88" i="57"/>
  <c r="AF88" i="57"/>
  <c r="AE88" i="57"/>
  <c r="AD88" i="57"/>
  <c r="AC88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AG87" i="57"/>
  <c r="AF87" i="57"/>
  <c r="AE87" i="57"/>
  <c r="AD87" i="57"/>
  <c r="AC87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AG85" i="57"/>
  <c r="AF85" i="57"/>
  <c r="AE85" i="57"/>
  <c r="AD85" i="57"/>
  <c r="AC85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AG84" i="57"/>
  <c r="AF84" i="57"/>
  <c r="AE84" i="57"/>
  <c r="AD84" i="57"/>
  <c r="AC84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AG83" i="57"/>
  <c r="AF83" i="57"/>
  <c r="AE83" i="57"/>
  <c r="AD83" i="57"/>
  <c r="AC83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AJ82" i="57"/>
  <c r="AI82" i="57"/>
  <c r="AH82" i="57"/>
  <c r="AJ81" i="57"/>
  <c r="AI81" i="57"/>
  <c r="AH81" i="57"/>
  <c r="AJ80" i="57"/>
  <c r="AI80" i="57"/>
  <c r="AH80" i="57"/>
  <c r="AJ79" i="57"/>
  <c r="AI79" i="57"/>
  <c r="AH79" i="57"/>
  <c r="AJ78" i="57"/>
  <c r="AI78" i="57"/>
  <c r="AH78" i="57"/>
  <c r="AJ77" i="57"/>
  <c r="AI77" i="57"/>
  <c r="AH77" i="57"/>
  <c r="AJ76" i="57"/>
  <c r="AI76" i="57"/>
  <c r="AH76" i="57"/>
  <c r="AJ75" i="57"/>
  <c r="AI75" i="57"/>
  <c r="AH75" i="57"/>
  <c r="AJ74" i="57"/>
  <c r="AI74" i="57"/>
  <c r="AH74" i="57"/>
  <c r="AJ73" i="57"/>
  <c r="AI73" i="57"/>
  <c r="AH73" i="57"/>
  <c r="AJ72" i="57"/>
  <c r="AI72" i="57"/>
  <c r="AH72" i="57"/>
  <c r="AJ71" i="57"/>
  <c r="AI71" i="57"/>
  <c r="AH71" i="57"/>
  <c r="AJ70" i="57"/>
  <c r="AI70" i="57"/>
  <c r="AH70" i="57"/>
  <c r="AJ69" i="57"/>
  <c r="AI69" i="57"/>
  <c r="AH69" i="57"/>
  <c r="AJ68" i="57"/>
  <c r="AI68" i="57"/>
  <c r="AH68" i="57"/>
  <c r="AJ67" i="57"/>
  <c r="AI67" i="57"/>
  <c r="AH67" i="57"/>
  <c r="AJ66" i="57"/>
  <c r="AI66" i="57"/>
  <c r="AH66" i="57"/>
  <c r="AJ65" i="57"/>
  <c r="AI65" i="57"/>
  <c r="AH65" i="57"/>
  <c r="AJ64" i="57"/>
  <c r="AI64" i="57"/>
  <c r="AH64" i="57"/>
  <c r="AJ63" i="57"/>
  <c r="AI63" i="57"/>
  <c r="AH63" i="57"/>
  <c r="AJ62" i="57"/>
  <c r="AI62" i="57"/>
  <c r="AH62" i="57"/>
  <c r="AJ61" i="57"/>
  <c r="AI61" i="57"/>
  <c r="AH61" i="57"/>
  <c r="AJ60" i="57"/>
  <c r="AI60" i="57"/>
  <c r="AH60" i="57"/>
  <c r="AJ59" i="57"/>
  <c r="AI59" i="57"/>
  <c r="AH59" i="57"/>
  <c r="AJ58" i="57"/>
  <c r="AI58" i="57"/>
  <c r="AH58" i="57"/>
  <c r="AJ57" i="57"/>
  <c r="AI57" i="57"/>
  <c r="AH57" i="57"/>
  <c r="AJ56" i="57"/>
  <c r="AI56" i="57"/>
  <c r="AH56" i="57"/>
  <c r="AJ55" i="57"/>
  <c r="AI55" i="57"/>
  <c r="AH55" i="57"/>
  <c r="AJ54" i="57"/>
  <c r="AI54" i="57"/>
  <c r="AH54" i="57"/>
  <c r="AJ53" i="57"/>
  <c r="AI53" i="57"/>
  <c r="AH53" i="57"/>
  <c r="AJ52" i="57"/>
  <c r="AI52" i="57"/>
  <c r="AH52" i="57"/>
  <c r="AJ51" i="57"/>
  <c r="AI51" i="57"/>
  <c r="AH51" i="57"/>
  <c r="AG47" i="57"/>
  <c r="AF47" i="57"/>
  <c r="AE47" i="57"/>
  <c r="AD47" i="57"/>
  <c r="AC47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AG46" i="57"/>
  <c r="AF46" i="57"/>
  <c r="AE46" i="57"/>
  <c r="AD46" i="57"/>
  <c r="AC46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AG45" i="57"/>
  <c r="AF45" i="57"/>
  <c r="AE45" i="57"/>
  <c r="AD45" i="57"/>
  <c r="AC45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AG44" i="57"/>
  <c r="AF44" i="57"/>
  <c r="AE44" i="57"/>
  <c r="AD44" i="57"/>
  <c r="AC44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AG42" i="57"/>
  <c r="AF42" i="57"/>
  <c r="AE42" i="57"/>
  <c r="AD42" i="57"/>
  <c r="AC42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AG41" i="57"/>
  <c r="AF41" i="57"/>
  <c r="AE41" i="57"/>
  <c r="AD41" i="57"/>
  <c r="AC41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G40" i="57"/>
  <c r="AF40" i="57"/>
  <c r="AE40" i="57"/>
  <c r="AD40" i="57"/>
  <c r="AC40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AJ39" i="57"/>
  <c r="AI39" i="57"/>
  <c r="AH39" i="57"/>
  <c r="AJ38" i="57"/>
  <c r="AI38" i="57"/>
  <c r="AH38" i="57"/>
  <c r="AJ37" i="57"/>
  <c r="AI37" i="57"/>
  <c r="AH37" i="57"/>
  <c r="AJ36" i="57"/>
  <c r="AI36" i="57"/>
  <c r="AH36" i="57"/>
  <c r="AJ35" i="57"/>
  <c r="AI35" i="57"/>
  <c r="AH35" i="57"/>
  <c r="AJ34" i="57"/>
  <c r="AI34" i="57"/>
  <c r="AH34" i="57"/>
  <c r="AJ33" i="57"/>
  <c r="AI33" i="57"/>
  <c r="AH33" i="57"/>
  <c r="AJ32" i="57"/>
  <c r="AI32" i="57"/>
  <c r="AH32" i="57"/>
  <c r="AJ31" i="57"/>
  <c r="AI31" i="57"/>
  <c r="AH31" i="57"/>
  <c r="AJ30" i="57"/>
  <c r="AI30" i="57"/>
  <c r="AH30" i="57"/>
  <c r="AJ29" i="57"/>
  <c r="AI29" i="57"/>
  <c r="AH29" i="57"/>
  <c r="AJ28" i="57"/>
  <c r="AI28" i="57"/>
  <c r="AH28" i="57"/>
  <c r="AJ27" i="57"/>
  <c r="AI27" i="57"/>
  <c r="AH27" i="57"/>
  <c r="AJ26" i="57"/>
  <c r="AI26" i="57"/>
  <c r="AH26" i="57"/>
  <c r="AJ25" i="57"/>
  <c r="AI25" i="57"/>
  <c r="AH25" i="57"/>
  <c r="AJ24" i="57"/>
  <c r="AI24" i="57"/>
  <c r="AH24" i="57"/>
  <c r="AJ23" i="57"/>
  <c r="AI23" i="57"/>
  <c r="AH23" i="57"/>
  <c r="AJ22" i="57"/>
  <c r="AI22" i="57"/>
  <c r="AH22" i="57"/>
  <c r="AJ21" i="57"/>
  <c r="AI21" i="57"/>
  <c r="AH21" i="57"/>
  <c r="AJ20" i="57"/>
  <c r="AI20" i="57"/>
  <c r="AH20" i="57"/>
  <c r="AJ19" i="57"/>
  <c r="AI19" i="57"/>
  <c r="AH19" i="57"/>
  <c r="AJ18" i="57"/>
  <c r="AI18" i="57"/>
  <c r="AH18" i="57"/>
  <c r="AJ17" i="57"/>
  <c r="AI17" i="57"/>
  <c r="AH17" i="57"/>
  <c r="AJ16" i="57"/>
  <c r="AI16" i="57"/>
  <c r="AH16" i="57"/>
  <c r="AJ15" i="57"/>
  <c r="AI15" i="57"/>
  <c r="AH15" i="57"/>
  <c r="AJ14" i="57"/>
  <c r="AI14" i="57"/>
  <c r="AH14" i="57"/>
  <c r="AJ13" i="57"/>
  <c r="AI13" i="57"/>
  <c r="AH13" i="57"/>
  <c r="AJ12" i="57"/>
  <c r="AI12" i="57"/>
  <c r="AH12" i="57"/>
  <c r="AJ11" i="57"/>
  <c r="AI11" i="57"/>
  <c r="AH11" i="57"/>
  <c r="AJ10" i="57"/>
  <c r="AI10" i="57"/>
  <c r="AH10" i="57"/>
  <c r="AJ9" i="57"/>
  <c r="AI9" i="57"/>
  <c r="AH9" i="57"/>
  <c r="AJ8" i="57"/>
  <c r="AI8" i="57"/>
  <c r="AH8" i="57"/>
  <c r="AG219" i="51"/>
  <c r="AF219" i="51"/>
  <c r="AE219" i="51"/>
  <c r="AD219" i="51"/>
  <c r="AC219" i="51"/>
  <c r="AB219" i="5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E219" i="51"/>
  <c r="D219" i="51"/>
  <c r="C219" i="51"/>
  <c r="B219" i="51"/>
  <c r="AG218" i="51"/>
  <c r="AF218" i="51"/>
  <c r="AE218" i="51"/>
  <c r="AD218" i="51"/>
  <c r="AC218" i="51"/>
  <c r="AB218" i="5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O218" i="51"/>
  <c r="N218" i="51"/>
  <c r="M218" i="51"/>
  <c r="L218" i="51"/>
  <c r="K218" i="51"/>
  <c r="J218" i="51"/>
  <c r="I218" i="51"/>
  <c r="H218" i="51"/>
  <c r="G218" i="51"/>
  <c r="F218" i="51"/>
  <c r="E218" i="51"/>
  <c r="D218" i="51"/>
  <c r="C218" i="51"/>
  <c r="B218" i="51"/>
  <c r="AG217" i="51"/>
  <c r="AF217" i="51"/>
  <c r="AE217" i="51"/>
  <c r="AD217" i="51"/>
  <c r="AC217" i="51"/>
  <c r="AB217" i="5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O217" i="51"/>
  <c r="N217" i="51"/>
  <c r="M217" i="51"/>
  <c r="L217" i="51"/>
  <c r="K217" i="51"/>
  <c r="J217" i="51"/>
  <c r="I217" i="51"/>
  <c r="H217" i="51"/>
  <c r="G217" i="51"/>
  <c r="F217" i="51"/>
  <c r="E217" i="51"/>
  <c r="D217" i="51"/>
  <c r="C217" i="51"/>
  <c r="B217" i="51"/>
  <c r="AG216" i="51"/>
  <c r="AF216" i="51"/>
  <c r="AE216" i="51"/>
  <c r="AD216" i="51"/>
  <c r="AC216" i="51"/>
  <c r="AB216" i="5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O216" i="51"/>
  <c r="N216" i="51"/>
  <c r="M216" i="51"/>
  <c r="L216" i="51"/>
  <c r="K216" i="51"/>
  <c r="J216" i="51"/>
  <c r="I216" i="51"/>
  <c r="H216" i="51"/>
  <c r="G216" i="51"/>
  <c r="F216" i="51"/>
  <c r="E216" i="51"/>
  <c r="D216" i="51"/>
  <c r="C216" i="51"/>
  <c r="B216" i="51"/>
  <c r="AG214" i="51"/>
  <c r="AF214" i="51"/>
  <c r="AE214" i="51"/>
  <c r="AD214" i="51"/>
  <c r="AC214" i="51"/>
  <c r="AB214" i="5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E214" i="51"/>
  <c r="D214" i="51"/>
  <c r="C214" i="51"/>
  <c r="B214" i="51"/>
  <c r="AG213" i="51"/>
  <c r="AF213" i="51"/>
  <c r="AE213" i="51"/>
  <c r="AD213" i="51"/>
  <c r="AC213" i="51"/>
  <c r="AB213" i="5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O213" i="51"/>
  <c r="N213" i="51"/>
  <c r="M213" i="51"/>
  <c r="L213" i="51"/>
  <c r="K213" i="51"/>
  <c r="J213" i="51"/>
  <c r="I213" i="51"/>
  <c r="H213" i="51"/>
  <c r="G213" i="51"/>
  <c r="F213" i="51"/>
  <c r="E213" i="51"/>
  <c r="D213" i="51"/>
  <c r="C213" i="51"/>
  <c r="B213" i="51"/>
  <c r="AG212" i="51"/>
  <c r="AF212" i="51"/>
  <c r="AE212" i="51"/>
  <c r="AD212" i="51"/>
  <c r="AC212" i="51"/>
  <c r="AB212" i="5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E212" i="51"/>
  <c r="D212" i="51"/>
  <c r="C212" i="51"/>
  <c r="B212" i="51"/>
  <c r="AJ211" i="51"/>
  <c r="AI211" i="51"/>
  <c r="AH211" i="51"/>
  <c r="AJ210" i="51"/>
  <c r="AI210" i="51"/>
  <c r="AH210" i="51"/>
  <c r="AJ209" i="51"/>
  <c r="AI209" i="51"/>
  <c r="AH209" i="51"/>
  <c r="AJ208" i="51"/>
  <c r="AI208" i="51"/>
  <c r="AH208" i="51"/>
  <c r="AJ207" i="51"/>
  <c r="AI207" i="51"/>
  <c r="AH207" i="51"/>
  <c r="AJ206" i="51"/>
  <c r="AI206" i="51"/>
  <c r="AH206" i="51"/>
  <c r="AJ205" i="51"/>
  <c r="AI205" i="51"/>
  <c r="AH205" i="51"/>
  <c r="AJ204" i="51"/>
  <c r="AI204" i="51"/>
  <c r="AH204" i="51"/>
  <c r="AJ203" i="51"/>
  <c r="AI203" i="51"/>
  <c r="AH203" i="51"/>
  <c r="AJ202" i="51"/>
  <c r="AI202" i="51"/>
  <c r="AH202" i="51"/>
  <c r="AJ201" i="51"/>
  <c r="AI201" i="51"/>
  <c r="AH201" i="51"/>
  <c r="AJ200" i="51"/>
  <c r="AI200" i="51"/>
  <c r="AH200" i="51"/>
  <c r="AJ199" i="51"/>
  <c r="AI199" i="51"/>
  <c r="AH199" i="51"/>
  <c r="AJ198" i="51"/>
  <c r="AI198" i="51"/>
  <c r="AH198" i="51"/>
  <c r="AJ197" i="51"/>
  <c r="AI197" i="51"/>
  <c r="AH197" i="51"/>
  <c r="AJ196" i="51"/>
  <c r="AI196" i="51"/>
  <c r="AH196" i="51"/>
  <c r="AJ195" i="51"/>
  <c r="AI195" i="51"/>
  <c r="AH195" i="51"/>
  <c r="AJ194" i="51"/>
  <c r="AI194" i="51"/>
  <c r="AH194" i="51"/>
  <c r="AJ193" i="51"/>
  <c r="AI193" i="51"/>
  <c r="AH193" i="51"/>
  <c r="AJ192" i="51"/>
  <c r="AI192" i="51"/>
  <c r="AH192" i="51"/>
  <c r="AJ191" i="51"/>
  <c r="AI191" i="51"/>
  <c r="AH191" i="51"/>
  <c r="AJ190" i="51"/>
  <c r="AI190" i="51"/>
  <c r="AH190" i="51"/>
  <c r="AJ189" i="51"/>
  <c r="AI189" i="51"/>
  <c r="AH189" i="51"/>
  <c r="AJ188" i="51"/>
  <c r="AI188" i="51"/>
  <c r="AH188" i="51"/>
  <c r="AJ187" i="51"/>
  <c r="AI187" i="51"/>
  <c r="AH187" i="51"/>
  <c r="AJ186" i="51"/>
  <c r="AI186" i="51"/>
  <c r="AH186" i="51"/>
  <c r="AJ185" i="51"/>
  <c r="AI185" i="51"/>
  <c r="AH185" i="51"/>
  <c r="AJ184" i="51"/>
  <c r="AI184" i="51"/>
  <c r="AH184" i="51"/>
  <c r="AJ183" i="51"/>
  <c r="AI183" i="51"/>
  <c r="AH183" i="51"/>
  <c r="AJ182" i="51"/>
  <c r="AI182" i="51"/>
  <c r="AH182" i="51"/>
  <c r="AJ181" i="51"/>
  <c r="AI181" i="51"/>
  <c r="AH181" i="51"/>
  <c r="AJ180" i="51"/>
  <c r="AI180" i="51"/>
  <c r="AH180" i="51"/>
  <c r="BW1031" i="51"/>
  <c r="BW1030" i="51"/>
  <c r="BW1029" i="51"/>
  <c r="BW1028" i="51"/>
  <c r="BW1027" i="51"/>
  <c r="BW1026" i="51"/>
  <c r="BW1025" i="51"/>
  <c r="BW1024" i="51"/>
  <c r="BW1023" i="51"/>
  <c r="BW1022" i="51"/>
  <c r="BW1021" i="51"/>
  <c r="BW1020" i="51"/>
  <c r="BW1019" i="51"/>
  <c r="BW1017" i="51"/>
  <c r="BW1016" i="51"/>
  <c r="BW1015" i="51"/>
  <c r="BW1014" i="51"/>
  <c r="BW1013" i="51"/>
  <c r="BW1012" i="51"/>
  <c r="O151" i="51" s="1"/>
  <c r="BW1011" i="51"/>
  <c r="BW1010" i="51"/>
  <c r="BW1009" i="51"/>
  <c r="BW1008" i="51"/>
  <c r="BW1007" i="51"/>
  <c r="BW1006" i="51"/>
  <c r="BW1005" i="51"/>
  <c r="BW1004" i="51"/>
  <c r="BW1003" i="51"/>
  <c r="O154" i="51" s="1"/>
  <c r="BW1002" i="51"/>
  <c r="BW1001" i="51"/>
  <c r="BW1000" i="51"/>
  <c r="BW999" i="51"/>
  <c r="BW998" i="51"/>
  <c r="BW997" i="51"/>
  <c r="BW996" i="51"/>
  <c r="BW995" i="51"/>
  <c r="BW994" i="51"/>
  <c r="BW993" i="51"/>
  <c r="BW992" i="51"/>
  <c r="N152" i="51" s="1"/>
  <c r="BW991" i="51"/>
  <c r="N153" i="51" s="1"/>
  <c r="BW990" i="51"/>
  <c r="BW989" i="51"/>
  <c r="BW988" i="51"/>
  <c r="BW987" i="51"/>
  <c r="BW986" i="51"/>
  <c r="BW985" i="51"/>
  <c r="BW984" i="51"/>
  <c r="BW983" i="51"/>
  <c r="BW982" i="51"/>
  <c r="BW981" i="51"/>
  <c r="BW980" i="51"/>
  <c r="Q147" i="51" s="1"/>
  <c r="BW979" i="51"/>
  <c r="BW978" i="51"/>
  <c r="BW977" i="51"/>
  <c r="BW976" i="51"/>
  <c r="BW975" i="51"/>
  <c r="BW974" i="51"/>
  <c r="BW973" i="51"/>
  <c r="BW972" i="51"/>
  <c r="BW971" i="51"/>
  <c r="Q158" i="51" s="1"/>
  <c r="BW970" i="51"/>
  <c r="BW969" i="51"/>
  <c r="BW968" i="51"/>
  <c r="BW967" i="51"/>
  <c r="BW966" i="51"/>
  <c r="BW965" i="51"/>
  <c r="BW964" i="51"/>
  <c r="BW963" i="51"/>
  <c r="BW962" i="51"/>
  <c r="BW961" i="51"/>
  <c r="Q156" i="51" s="1"/>
  <c r="BW960" i="51"/>
  <c r="BW959" i="51"/>
  <c r="BW958" i="51"/>
  <c r="Q149" i="51" s="1"/>
  <c r="BW957" i="51"/>
  <c r="BW956" i="51"/>
  <c r="BW955" i="51"/>
  <c r="BW954" i="51"/>
  <c r="BW953" i="51"/>
  <c r="BW952" i="51"/>
  <c r="BW951" i="51"/>
  <c r="BW950" i="51"/>
  <c r="BW949" i="51"/>
  <c r="N159" i="51" s="1"/>
  <c r="BW948" i="51"/>
  <c r="BW947" i="51"/>
  <c r="BW946" i="51"/>
  <c r="BW945" i="51"/>
  <c r="BW944" i="51"/>
  <c r="BW943" i="51"/>
  <c r="BW942" i="51"/>
  <c r="BW941" i="51"/>
  <c r="BW940" i="51"/>
  <c r="BW939" i="51"/>
  <c r="BW938" i="51"/>
  <c r="N146" i="51" s="1"/>
  <c r="BW937" i="51"/>
  <c r="BW936" i="51"/>
  <c r="BW935" i="51"/>
  <c r="BW934" i="51"/>
  <c r="BW933" i="51"/>
  <c r="BW932" i="51"/>
  <c r="BW931" i="51"/>
  <c r="BW930" i="51"/>
  <c r="BW929" i="51"/>
  <c r="O160" i="51" s="1"/>
  <c r="BW928" i="51"/>
  <c r="BW927" i="51"/>
  <c r="BW926" i="51"/>
  <c r="O145" i="51" s="1"/>
  <c r="BW925" i="51"/>
  <c r="BW924" i="51"/>
  <c r="BW923" i="51"/>
  <c r="BW922" i="51"/>
  <c r="BW921" i="51"/>
  <c r="BW920" i="51"/>
  <c r="BW919" i="51"/>
  <c r="BW918" i="51"/>
  <c r="BW917" i="51"/>
  <c r="BW916" i="51"/>
  <c r="BW915" i="51"/>
  <c r="BW914" i="51"/>
  <c r="BW913" i="51"/>
  <c r="BW912" i="51"/>
  <c r="BW911" i="51"/>
  <c r="BW910" i="51"/>
  <c r="BW909" i="51"/>
  <c r="BW908" i="51"/>
  <c r="BW907" i="51"/>
  <c r="BW906" i="51"/>
  <c r="BW905" i="51"/>
  <c r="BW904" i="51"/>
  <c r="BW903" i="51"/>
  <c r="Q137" i="51" s="1"/>
  <c r="BW902" i="51"/>
  <c r="BW901" i="51"/>
  <c r="BW900" i="51"/>
  <c r="BW899" i="51"/>
  <c r="BW898" i="51"/>
  <c r="BW897" i="51"/>
  <c r="BW896" i="51"/>
  <c r="BW895" i="51"/>
  <c r="BW894" i="51"/>
  <c r="BW893" i="51"/>
  <c r="BW892" i="51"/>
  <c r="BW891" i="51"/>
  <c r="BW890" i="51"/>
  <c r="BW889" i="51"/>
  <c r="BW888" i="51"/>
  <c r="Q168" i="51" s="1"/>
  <c r="Q175" i="51" s="1"/>
  <c r="BW887" i="51"/>
  <c r="BW886" i="51"/>
  <c r="BW885" i="51"/>
  <c r="BW884" i="51"/>
  <c r="BW883" i="51"/>
  <c r="N142" i="51" s="1"/>
  <c r="BW882" i="51"/>
  <c r="BW881" i="51"/>
  <c r="BW880" i="51"/>
  <c r="BW879" i="51"/>
  <c r="BW878" i="51"/>
  <c r="BW877" i="51"/>
  <c r="BW876" i="51"/>
  <c r="N163" i="51" s="1"/>
  <c r="BW875" i="51"/>
  <c r="BW874" i="51"/>
  <c r="BW873" i="51"/>
  <c r="BW872" i="51"/>
  <c r="BW871" i="51"/>
  <c r="O141" i="51" s="1"/>
  <c r="BW870" i="51"/>
  <c r="BW869" i="51"/>
  <c r="BW868" i="51"/>
  <c r="BW867" i="51"/>
  <c r="BW866" i="51"/>
  <c r="BW865" i="51"/>
  <c r="BW864" i="51"/>
  <c r="BW863" i="51"/>
  <c r="BW862" i="51"/>
  <c r="BW861" i="51"/>
  <c r="BW860" i="51"/>
  <c r="BW859" i="51"/>
  <c r="BW858" i="51"/>
  <c r="BW857" i="51"/>
  <c r="BW856" i="51"/>
  <c r="O164" i="51" s="1"/>
  <c r="BW855" i="51"/>
  <c r="BW854" i="51"/>
  <c r="BW853" i="51"/>
  <c r="BW852" i="51"/>
  <c r="BW851" i="51"/>
  <c r="BW850" i="51"/>
  <c r="BW849" i="51"/>
  <c r="BW848" i="51"/>
  <c r="BW847" i="51"/>
  <c r="BW846" i="51"/>
  <c r="BW845" i="51"/>
  <c r="BW844" i="51"/>
  <c r="BW843" i="51"/>
  <c r="BW842" i="51"/>
  <c r="BW841" i="51"/>
  <c r="BW840" i="51"/>
  <c r="BW839" i="51"/>
  <c r="AG70" i="51" s="1"/>
  <c r="BW838" i="51"/>
  <c r="BW837" i="51"/>
  <c r="BW836" i="51"/>
  <c r="BW835" i="51"/>
  <c r="BW834" i="51"/>
  <c r="BW833" i="51"/>
  <c r="BW832" i="51"/>
  <c r="BW831" i="51"/>
  <c r="BW830" i="51"/>
  <c r="BW829" i="51"/>
  <c r="BW828" i="51"/>
  <c r="BW827" i="51"/>
  <c r="BW826" i="51"/>
  <c r="BW825" i="51"/>
  <c r="BW824" i="51"/>
  <c r="BW823" i="51"/>
  <c r="BW822" i="51"/>
  <c r="BW821" i="51"/>
  <c r="BW820" i="51"/>
  <c r="BW819" i="51"/>
  <c r="BW818" i="51"/>
  <c r="O166" i="51" s="1"/>
  <c r="O175" i="51" s="1"/>
  <c r="BW817" i="51"/>
  <c r="BW816" i="51"/>
  <c r="BW815" i="51"/>
  <c r="BW814" i="51"/>
  <c r="BW813" i="51"/>
  <c r="O139" i="51" s="1"/>
  <c r="O176" i="51" s="1"/>
  <c r="BW812" i="51"/>
  <c r="BW811" i="51"/>
  <c r="BW810" i="51"/>
  <c r="BW809" i="51"/>
  <c r="BW808" i="51"/>
  <c r="BW807" i="51"/>
  <c r="BW806" i="51"/>
  <c r="N165" i="51" s="1"/>
  <c r="BW805" i="51"/>
  <c r="BW804" i="51"/>
  <c r="BW803" i="51"/>
  <c r="BW802" i="51"/>
  <c r="BW801" i="51"/>
  <c r="BW800" i="51"/>
  <c r="BW799" i="51"/>
  <c r="BW798" i="51"/>
  <c r="BW797" i="51"/>
  <c r="BW796" i="51"/>
  <c r="BW795" i="51"/>
  <c r="BW794" i="51"/>
  <c r="BW793" i="51"/>
  <c r="N140" i="51" s="1"/>
  <c r="N176" i="51" s="1"/>
  <c r="BW792" i="51"/>
  <c r="BW791" i="51"/>
  <c r="BW790" i="51"/>
  <c r="BW789" i="51"/>
  <c r="BW788" i="51"/>
  <c r="BW787" i="51"/>
  <c r="BW786" i="51"/>
  <c r="Q162" i="51" s="1"/>
  <c r="BW785" i="51"/>
  <c r="BW784" i="51"/>
  <c r="BW783" i="51"/>
  <c r="BW782" i="51"/>
  <c r="BW781" i="51"/>
  <c r="Q143" i="51" s="1"/>
  <c r="BW780" i="51"/>
  <c r="BW779" i="51"/>
  <c r="BW778" i="51"/>
  <c r="BW777" i="51"/>
  <c r="BW776" i="51"/>
  <c r="BW775" i="51"/>
  <c r="BW774" i="51"/>
  <c r="BW773" i="51"/>
  <c r="BW772" i="51"/>
  <c r="BW771" i="51"/>
  <c r="BW770" i="51"/>
  <c r="O142" i="51" s="1"/>
  <c r="BW769" i="51"/>
  <c r="BW768" i="51"/>
  <c r="BW767" i="51"/>
  <c r="BW766" i="51"/>
  <c r="BW765" i="51"/>
  <c r="O163" i="51" s="1"/>
  <c r="BW764" i="51"/>
  <c r="BW763" i="51"/>
  <c r="BW762" i="51"/>
  <c r="BW761" i="51"/>
  <c r="BW760" i="51"/>
  <c r="BW759" i="51"/>
  <c r="BW758" i="51"/>
  <c r="BW757" i="51"/>
  <c r="BW756" i="51"/>
  <c r="BW755" i="51"/>
  <c r="BW754" i="51"/>
  <c r="BW753" i="51"/>
  <c r="BW752" i="51"/>
  <c r="BW751" i="51"/>
  <c r="BW750" i="51"/>
  <c r="BW749" i="51"/>
  <c r="BW748" i="51"/>
  <c r="BW747" i="51"/>
  <c r="BW746" i="51"/>
  <c r="BW745" i="51"/>
  <c r="BW744" i="51"/>
  <c r="BW743" i="51"/>
  <c r="BW742" i="51"/>
  <c r="BW741" i="51"/>
  <c r="BW740" i="51"/>
  <c r="BW739" i="51"/>
  <c r="BW738" i="51"/>
  <c r="Q138" i="51" s="1"/>
  <c r="BW737" i="51"/>
  <c r="BW736" i="51"/>
  <c r="BW735" i="51"/>
  <c r="BW734" i="51"/>
  <c r="BW733" i="51"/>
  <c r="Q167" i="51" s="1"/>
  <c r="BW732" i="51"/>
  <c r="BW731" i="51"/>
  <c r="BW730" i="51"/>
  <c r="BW729" i="51"/>
  <c r="BW728" i="51"/>
  <c r="BW727" i="51"/>
  <c r="BW726" i="51"/>
  <c r="N141" i="51" s="1"/>
  <c r="BW725" i="51"/>
  <c r="BW724" i="51"/>
  <c r="BW723" i="51"/>
  <c r="BW722" i="51"/>
  <c r="BW721" i="51"/>
  <c r="BW720" i="51"/>
  <c r="BW719" i="51"/>
  <c r="BW718" i="51"/>
  <c r="BW717" i="51"/>
  <c r="BW716" i="51"/>
  <c r="BW715" i="51"/>
  <c r="BW714" i="51"/>
  <c r="BW713" i="51"/>
  <c r="N164" i="51" s="1"/>
  <c r="BW712" i="51"/>
  <c r="BW711" i="51"/>
  <c r="BW710" i="51"/>
  <c r="BW709" i="51"/>
  <c r="BW708" i="51"/>
  <c r="BW707" i="51"/>
  <c r="N166" i="51" s="1"/>
  <c r="BW706" i="51"/>
  <c r="BW705" i="51"/>
  <c r="BW704" i="51"/>
  <c r="BW703" i="51"/>
  <c r="BW702" i="51"/>
  <c r="BW701" i="51"/>
  <c r="BW700" i="51"/>
  <c r="N139" i="51" s="1"/>
  <c r="BW699" i="51"/>
  <c r="BW698" i="51"/>
  <c r="BW697" i="51"/>
  <c r="BW696" i="51"/>
  <c r="BW695" i="51"/>
  <c r="Q161" i="51" s="1"/>
  <c r="BW694" i="51"/>
  <c r="BW693" i="51"/>
  <c r="BW692" i="51"/>
  <c r="BW691" i="51"/>
  <c r="BW690" i="51"/>
  <c r="BW689" i="51"/>
  <c r="BW688" i="51"/>
  <c r="BW687" i="51"/>
  <c r="BW686" i="51"/>
  <c r="BW685" i="51"/>
  <c r="BW684" i="51"/>
  <c r="BW683" i="51"/>
  <c r="BW682" i="51"/>
  <c r="BW681" i="51"/>
  <c r="BW680" i="51"/>
  <c r="Q144" i="51" s="1"/>
  <c r="BW679" i="51"/>
  <c r="BW678" i="51"/>
  <c r="BW677" i="51"/>
  <c r="BW676" i="51"/>
  <c r="BW675" i="51"/>
  <c r="BW674" i="51"/>
  <c r="BW673" i="51"/>
  <c r="BW672" i="51"/>
  <c r="BW671" i="51"/>
  <c r="BW670" i="51"/>
  <c r="BW669" i="51"/>
  <c r="BW668" i="51"/>
  <c r="BW667" i="51"/>
  <c r="BW666" i="51"/>
  <c r="BW665" i="51"/>
  <c r="BW664" i="51"/>
  <c r="BW663" i="51"/>
  <c r="O165" i="51" s="1"/>
  <c r="BW662" i="51"/>
  <c r="BW661" i="51"/>
  <c r="BW660" i="51"/>
  <c r="BW659" i="51"/>
  <c r="BW658" i="51"/>
  <c r="BW657" i="51"/>
  <c r="BW656" i="51"/>
  <c r="BW655" i="51"/>
  <c r="BW654" i="51"/>
  <c r="BW653" i="51"/>
  <c r="BW652" i="51"/>
  <c r="BW651" i="51"/>
  <c r="BW650" i="51"/>
  <c r="BW649" i="51"/>
  <c r="BW648" i="51"/>
  <c r="O140" i="51" s="1"/>
  <c r="BW647" i="51"/>
  <c r="BW646" i="51"/>
  <c r="BW645" i="51"/>
  <c r="N151" i="51" s="1"/>
  <c r="BW644" i="51"/>
  <c r="BW643" i="51"/>
  <c r="BW642" i="51"/>
  <c r="BW641" i="51"/>
  <c r="BW640" i="51"/>
  <c r="BW639" i="51"/>
  <c r="BW638" i="51"/>
  <c r="BW637" i="51"/>
  <c r="BW636" i="51"/>
  <c r="BW635" i="51"/>
  <c r="BW634" i="51"/>
  <c r="N154" i="51" s="1"/>
  <c r="BW633" i="51"/>
  <c r="BW632" i="51"/>
  <c r="BW631" i="51"/>
  <c r="BW630" i="51"/>
  <c r="BW629" i="51"/>
  <c r="BW628" i="51"/>
  <c r="BW627" i="51"/>
  <c r="BW626" i="51"/>
  <c r="BW625" i="51"/>
  <c r="Q148" i="51" s="1"/>
  <c r="BW624" i="51"/>
  <c r="BW623" i="51"/>
  <c r="BW622" i="51"/>
  <c r="Q157" i="51" s="1"/>
  <c r="BW621" i="51"/>
  <c r="BW620" i="51"/>
  <c r="BW619" i="51"/>
  <c r="BW618" i="51"/>
  <c r="BW617" i="51"/>
  <c r="BW616" i="51"/>
  <c r="BW615" i="51"/>
  <c r="BW614" i="51"/>
  <c r="BW613" i="51"/>
  <c r="BW612" i="51"/>
  <c r="BW611" i="51"/>
  <c r="BW610" i="51"/>
  <c r="BW609" i="51"/>
  <c r="BW608" i="51"/>
  <c r="BW607" i="51"/>
  <c r="BW606" i="51"/>
  <c r="BW605" i="51"/>
  <c r="BW604" i="51"/>
  <c r="BW603" i="51"/>
  <c r="BW602" i="51"/>
  <c r="BW601" i="51"/>
  <c r="BW600" i="51"/>
  <c r="BW599" i="51"/>
  <c r="BW598" i="51"/>
  <c r="BW597" i="51"/>
  <c r="BW596" i="51"/>
  <c r="BW595" i="51"/>
  <c r="BW594" i="51"/>
  <c r="BW593" i="51"/>
  <c r="O152" i="51" s="1"/>
  <c r="BW592" i="51"/>
  <c r="BW591" i="51"/>
  <c r="BW590" i="51"/>
  <c r="O153" i="51" s="1"/>
  <c r="BW589" i="51"/>
  <c r="BW588" i="51"/>
  <c r="BW587" i="51"/>
  <c r="BW586" i="51"/>
  <c r="BW585" i="51"/>
  <c r="BW584" i="51"/>
  <c r="BW583" i="51"/>
  <c r="BW582" i="51"/>
  <c r="BW581" i="51"/>
  <c r="BW580" i="51"/>
  <c r="O159" i="51" s="1"/>
  <c r="BW579" i="51"/>
  <c r="BW578" i="51"/>
  <c r="BW577" i="51"/>
  <c r="BW576" i="51"/>
  <c r="BW575" i="51"/>
  <c r="BW574" i="51"/>
  <c r="BW573" i="51"/>
  <c r="BW572" i="51"/>
  <c r="BW571" i="51"/>
  <c r="O146" i="51" s="1"/>
  <c r="BW570" i="51"/>
  <c r="BW569" i="51"/>
  <c r="BW568" i="51"/>
  <c r="BW567" i="51"/>
  <c r="BW566" i="51"/>
  <c r="BW565" i="51"/>
  <c r="BW564" i="51"/>
  <c r="BW563" i="51"/>
  <c r="BW562" i="51"/>
  <c r="BW561" i="51"/>
  <c r="BW560" i="51"/>
  <c r="BW559" i="51"/>
  <c r="BW558" i="51"/>
  <c r="BW557" i="51"/>
  <c r="BW556" i="51"/>
  <c r="BW555" i="51"/>
  <c r="BW554" i="51"/>
  <c r="BW553" i="51"/>
  <c r="BW552" i="51"/>
  <c r="BW551" i="51"/>
  <c r="BW550" i="51"/>
  <c r="BW549" i="51"/>
  <c r="BW548" i="51"/>
  <c r="Q155" i="51" s="1"/>
  <c r="BW547" i="51"/>
  <c r="BW546" i="51"/>
  <c r="BW545" i="51"/>
  <c r="BW544" i="51"/>
  <c r="BW543" i="51"/>
  <c r="BW542" i="51"/>
  <c r="BW541" i="51"/>
  <c r="BW540" i="51"/>
  <c r="BW539" i="51"/>
  <c r="Q150" i="51" s="1"/>
  <c r="BW538" i="51"/>
  <c r="BW537" i="51"/>
  <c r="BW536" i="51"/>
  <c r="BW535" i="51"/>
  <c r="BW534" i="51"/>
  <c r="BW533" i="51"/>
  <c r="BW532" i="51"/>
  <c r="BW531" i="51"/>
  <c r="BW530" i="51"/>
  <c r="BW529" i="51"/>
  <c r="BW528" i="51"/>
  <c r="N160" i="51" s="1"/>
  <c r="BW527" i="51"/>
  <c r="N145" i="51" s="1"/>
  <c r="BW526" i="51"/>
  <c r="BW525" i="51"/>
  <c r="BW524" i="51"/>
  <c r="BW523" i="51"/>
  <c r="BW522" i="51"/>
  <c r="BW521" i="51"/>
  <c r="BW520" i="51"/>
  <c r="BW519" i="51"/>
  <c r="BW518" i="51"/>
  <c r="N147" i="51" s="1"/>
  <c r="BW517" i="51"/>
  <c r="BW516" i="51"/>
  <c r="BW515" i="51"/>
  <c r="BW514" i="51"/>
  <c r="BW513" i="51"/>
  <c r="BW512" i="51"/>
  <c r="BW511" i="51"/>
  <c r="BW510" i="51"/>
  <c r="BW509" i="51"/>
  <c r="BW508" i="51"/>
  <c r="BW507" i="51"/>
  <c r="BW506" i="51"/>
  <c r="BW505" i="51"/>
  <c r="N158" i="51" s="1"/>
  <c r="BW504" i="51"/>
  <c r="BW503" i="51"/>
  <c r="BW502" i="51"/>
  <c r="BW501" i="51"/>
  <c r="BW500" i="51"/>
  <c r="BW499" i="51"/>
  <c r="BW498" i="51"/>
  <c r="Q152" i="51" s="1"/>
  <c r="Q173" i="51" s="1"/>
  <c r="BW497" i="51"/>
  <c r="BW496" i="51"/>
  <c r="BW495" i="51"/>
  <c r="BW494" i="51"/>
  <c r="BW493" i="51"/>
  <c r="Q153" i="51" s="1"/>
  <c r="BW492" i="51"/>
  <c r="BW491" i="51"/>
  <c r="BW490" i="51"/>
  <c r="BW489" i="51"/>
  <c r="BW488" i="51"/>
  <c r="BW487" i="51"/>
  <c r="BW486" i="51"/>
  <c r="BW485" i="51"/>
  <c r="BW484" i="51"/>
  <c r="BW483" i="51"/>
  <c r="BW482" i="51"/>
  <c r="BW481" i="51"/>
  <c r="BW480" i="51"/>
  <c r="BW479" i="51"/>
  <c r="BW478" i="51"/>
  <c r="BW477" i="51"/>
  <c r="BW476" i="51"/>
  <c r="BW475" i="51"/>
  <c r="BW474" i="51"/>
  <c r="BW473" i="51"/>
  <c r="BW472" i="51"/>
  <c r="BW471" i="51"/>
  <c r="BW470" i="51"/>
  <c r="BW469" i="51"/>
  <c r="BW468" i="51"/>
  <c r="BW467" i="51"/>
  <c r="BW466" i="51"/>
  <c r="O148" i="51" s="1"/>
  <c r="BW465" i="51"/>
  <c r="BW464" i="51"/>
  <c r="BW463" i="51"/>
  <c r="BW462" i="51"/>
  <c r="BW461" i="51"/>
  <c r="O157" i="51" s="1"/>
  <c r="BW460" i="51"/>
  <c r="BW459" i="51"/>
  <c r="BW458" i="51"/>
  <c r="BW457" i="51"/>
  <c r="BW456" i="51"/>
  <c r="BW455" i="51"/>
  <c r="O155" i="51" s="1"/>
  <c r="O174" i="51" s="1"/>
  <c r="BW454" i="51"/>
  <c r="BW453" i="51"/>
  <c r="BW452" i="51"/>
  <c r="BW451" i="51"/>
  <c r="BW450" i="51"/>
  <c r="BW449" i="51"/>
  <c r="BW448" i="51"/>
  <c r="BW447" i="51"/>
  <c r="BW446" i="51"/>
  <c r="BW445" i="51"/>
  <c r="BW444" i="51"/>
  <c r="BW443" i="51"/>
  <c r="BW442" i="51"/>
  <c r="BW441" i="51"/>
  <c r="BW440" i="51"/>
  <c r="O150" i="51" s="1"/>
  <c r="O173" i="51" s="1"/>
  <c r="BW439" i="51"/>
  <c r="BW438" i="51"/>
  <c r="BW437" i="51"/>
  <c r="BW436" i="51"/>
  <c r="BW435" i="51"/>
  <c r="BW434" i="51"/>
  <c r="BW433" i="51"/>
  <c r="BW432" i="51"/>
  <c r="BW431" i="51"/>
  <c r="BW430" i="51"/>
  <c r="BW429" i="51"/>
  <c r="BW428" i="51"/>
  <c r="BW427" i="51"/>
  <c r="BW426" i="51"/>
  <c r="BW425" i="51"/>
  <c r="BW424" i="51"/>
  <c r="BW423" i="51"/>
  <c r="Q159" i="51" s="1"/>
  <c r="BW422" i="51"/>
  <c r="BW421" i="51"/>
  <c r="BW420" i="51"/>
  <c r="BW419" i="51"/>
  <c r="BW418" i="51"/>
  <c r="BW417" i="51"/>
  <c r="BW416" i="51"/>
  <c r="BW415" i="51"/>
  <c r="BW414" i="51"/>
  <c r="BW413" i="51"/>
  <c r="BW412" i="51"/>
  <c r="BW411" i="51"/>
  <c r="BW410" i="51"/>
  <c r="BW409" i="51"/>
  <c r="BW408" i="51"/>
  <c r="Q146" i="51" s="1"/>
  <c r="BW407" i="51"/>
  <c r="BW406" i="51"/>
  <c r="BW405" i="51"/>
  <c r="BW404" i="51"/>
  <c r="BW403" i="51"/>
  <c r="N156" i="51" s="1"/>
  <c r="N174" i="51" s="1"/>
  <c r="BW402" i="51"/>
  <c r="BW401" i="51"/>
  <c r="BW400" i="51"/>
  <c r="BW399" i="51"/>
  <c r="BW398" i="51"/>
  <c r="BW397" i="51"/>
  <c r="BW396" i="51"/>
  <c r="N149" i="51" s="1"/>
  <c r="BW395" i="51"/>
  <c r="BW394" i="51"/>
  <c r="BW393" i="51"/>
  <c r="BW392" i="51"/>
  <c r="BW391" i="51"/>
  <c r="BW390" i="51"/>
  <c r="BW389" i="51"/>
  <c r="BW388" i="51"/>
  <c r="BW387" i="51"/>
  <c r="BW386" i="51"/>
  <c r="BW385" i="51"/>
  <c r="O138" i="51" s="1"/>
  <c r="BW384" i="51"/>
  <c r="BW383" i="51"/>
  <c r="BW382" i="51"/>
  <c r="O167" i="51" s="1"/>
  <c r="BW381" i="51"/>
  <c r="BW380" i="51"/>
  <c r="BW379" i="51"/>
  <c r="BW378" i="51"/>
  <c r="BW377" i="51"/>
  <c r="BW376" i="51"/>
  <c r="BW375" i="51"/>
  <c r="BW374" i="51"/>
  <c r="BW373" i="51"/>
  <c r="BW372" i="51"/>
  <c r="BW371" i="51"/>
  <c r="BW370" i="51"/>
  <c r="BW369" i="51"/>
  <c r="BW368" i="51"/>
  <c r="BW367" i="51"/>
  <c r="BW366" i="51"/>
  <c r="BW365" i="51"/>
  <c r="BW364" i="51"/>
  <c r="BW363" i="51"/>
  <c r="BW362" i="51"/>
  <c r="BW361" i="51"/>
  <c r="BW360" i="51"/>
  <c r="BW359" i="51"/>
  <c r="BW358" i="51"/>
  <c r="BW357" i="51"/>
  <c r="BW356" i="51"/>
  <c r="BW355" i="51"/>
  <c r="BW354" i="51"/>
  <c r="BW353" i="51"/>
  <c r="Q142" i="51" s="1"/>
  <c r="BW352" i="51"/>
  <c r="BW351" i="51"/>
  <c r="BW350" i="51"/>
  <c r="Q163" i="51" s="1"/>
  <c r="BW349" i="51"/>
  <c r="BW348" i="51"/>
  <c r="AG348" i="51"/>
  <c r="AF348" i="51"/>
  <c r="AE348" i="51"/>
  <c r="AD348" i="51"/>
  <c r="AC348" i="51"/>
  <c r="AB348" i="51"/>
  <c r="AA348" i="51"/>
  <c r="Z348" i="51"/>
  <c r="Y348" i="51"/>
  <c r="X348" i="51"/>
  <c r="W348" i="51"/>
  <c r="V348" i="51"/>
  <c r="U348" i="51"/>
  <c r="T348" i="51"/>
  <c r="S348" i="51"/>
  <c r="R348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E348" i="51"/>
  <c r="D348" i="51"/>
  <c r="C348" i="51"/>
  <c r="B348" i="51"/>
  <c r="BW347" i="51"/>
  <c r="AG347" i="51"/>
  <c r="AF347" i="51"/>
  <c r="AE347" i="51"/>
  <c r="AD347" i="51"/>
  <c r="AC347" i="51"/>
  <c r="AB347" i="51"/>
  <c r="AA347" i="51"/>
  <c r="Z347" i="51"/>
  <c r="Y347" i="51"/>
  <c r="X347" i="51"/>
  <c r="W347" i="51"/>
  <c r="V347" i="51"/>
  <c r="U347" i="51"/>
  <c r="T347" i="51"/>
  <c r="S347" i="51"/>
  <c r="R347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E347" i="51"/>
  <c r="D347" i="51"/>
  <c r="C347" i="51"/>
  <c r="B347" i="51"/>
  <c r="BW346" i="51"/>
  <c r="AG346" i="51"/>
  <c r="AF346" i="51"/>
  <c r="AE346" i="51"/>
  <c r="AD346" i="51"/>
  <c r="AC346" i="51"/>
  <c r="AB346" i="51"/>
  <c r="AA346" i="51"/>
  <c r="Z346" i="51"/>
  <c r="Y346" i="51"/>
  <c r="X346" i="51"/>
  <c r="W346" i="51"/>
  <c r="V346" i="51"/>
  <c r="U346" i="51"/>
  <c r="T346" i="51"/>
  <c r="S346" i="51"/>
  <c r="R346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E346" i="51"/>
  <c r="D346" i="51"/>
  <c r="C346" i="51"/>
  <c r="B346" i="51"/>
  <c r="BW345" i="51"/>
  <c r="AG345" i="51"/>
  <c r="AF345" i="51"/>
  <c r="AE345" i="51"/>
  <c r="AD345" i="51"/>
  <c r="AC345" i="51"/>
  <c r="AB345" i="51"/>
  <c r="AA345" i="51"/>
  <c r="Z345" i="51"/>
  <c r="Y345" i="51"/>
  <c r="X345" i="51"/>
  <c r="W345" i="51"/>
  <c r="V345" i="51"/>
  <c r="U345" i="51"/>
  <c r="T345" i="51"/>
  <c r="S345" i="51"/>
  <c r="R345" i="51"/>
  <c r="Q345" i="51"/>
  <c r="P345" i="51"/>
  <c r="O345" i="51"/>
  <c r="N345" i="51"/>
  <c r="M345" i="51"/>
  <c r="L345" i="51"/>
  <c r="K345" i="51"/>
  <c r="J345" i="51"/>
  <c r="I345" i="51"/>
  <c r="H345" i="51"/>
  <c r="G345" i="51"/>
  <c r="F345" i="51"/>
  <c r="E345" i="51"/>
  <c r="D345" i="51"/>
  <c r="C345" i="51"/>
  <c r="B345" i="51"/>
  <c r="BW344" i="51"/>
  <c r="BW343" i="51"/>
  <c r="AG343" i="51"/>
  <c r="AF343" i="51"/>
  <c r="AE343" i="51"/>
  <c r="AD343" i="51"/>
  <c r="AC343" i="51"/>
  <c r="AB343" i="51"/>
  <c r="AA343" i="51"/>
  <c r="Z343" i="51"/>
  <c r="Y343" i="51"/>
  <c r="X343" i="51"/>
  <c r="W343" i="51"/>
  <c r="V343" i="51"/>
  <c r="U343" i="51"/>
  <c r="T343" i="51"/>
  <c r="S343" i="51"/>
  <c r="R343" i="51"/>
  <c r="Q343" i="51"/>
  <c r="P343" i="51"/>
  <c r="O343" i="51"/>
  <c r="N343" i="51"/>
  <c r="M343" i="51"/>
  <c r="L343" i="51"/>
  <c r="K343" i="51"/>
  <c r="J343" i="51"/>
  <c r="I343" i="51"/>
  <c r="H343" i="51"/>
  <c r="G343" i="51"/>
  <c r="F343" i="51"/>
  <c r="E343" i="51"/>
  <c r="D343" i="51"/>
  <c r="C343" i="51"/>
  <c r="B343" i="51"/>
  <c r="BW342" i="51"/>
  <c r="AG342" i="51"/>
  <c r="AF342" i="51"/>
  <c r="AE342" i="51"/>
  <c r="AD342" i="51"/>
  <c r="AC342" i="51"/>
  <c r="AB342" i="51"/>
  <c r="AA342" i="51"/>
  <c r="Z342" i="51"/>
  <c r="Y342" i="51"/>
  <c r="X342" i="51"/>
  <c r="W342" i="51"/>
  <c r="V342" i="51"/>
  <c r="U342" i="51"/>
  <c r="T342" i="51"/>
  <c r="S342" i="51"/>
  <c r="R342" i="51"/>
  <c r="Q342" i="51"/>
  <c r="P342" i="51"/>
  <c r="O342" i="51"/>
  <c r="N342" i="51"/>
  <c r="M342" i="51"/>
  <c r="L342" i="51"/>
  <c r="K342" i="51"/>
  <c r="J342" i="51"/>
  <c r="I342" i="51"/>
  <c r="H342" i="51"/>
  <c r="G342" i="51"/>
  <c r="F342" i="51"/>
  <c r="E342" i="51"/>
  <c r="D342" i="51"/>
  <c r="C342" i="51"/>
  <c r="B342" i="51"/>
  <c r="BW341" i="51"/>
  <c r="N137" i="51" s="1"/>
  <c r="AG341" i="51"/>
  <c r="AF341" i="51"/>
  <c r="AE341" i="51"/>
  <c r="AD341" i="51"/>
  <c r="AC341" i="51"/>
  <c r="AB341" i="51"/>
  <c r="AA341" i="51"/>
  <c r="Z341" i="51"/>
  <c r="Y341" i="51"/>
  <c r="X341" i="51"/>
  <c r="W341" i="51"/>
  <c r="V341" i="51"/>
  <c r="U341" i="51"/>
  <c r="T341" i="51"/>
  <c r="S341" i="51"/>
  <c r="R341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E341" i="51"/>
  <c r="D341" i="51"/>
  <c r="C341" i="51"/>
  <c r="B341" i="51"/>
  <c r="BW340" i="51"/>
  <c r="AJ340" i="51"/>
  <c r="AI340" i="51"/>
  <c r="AH340" i="51"/>
  <c r="BW339" i="51"/>
  <c r="AJ339" i="51"/>
  <c r="AI339" i="51"/>
  <c r="AH339" i="51"/>
  <c r="BW338" i="51"/>
  <c r="AJ338" i="51"/>
  <c r="AI338" i="51"/>
  <c r="AH338" i="51"/>
  <c r="BW337" i="51"/>
  <c r="AJ337" i="51"/>
  <c r="AI337" i="51"/>
  <c r="AH337" i="51"/>
  <c r="BW336" i="51"/>
  <c r="AJ336" i="51"/>
  <c r="AI336" i="51"/>
  <c r="AH336" i="51"/>
  <c r="BW335" i="51"/>
  <c r="AJ335" i="51"/>
  <c r="AI335" i="51"/>
  <c r="AH335" i="51"/>
  <c r="BW334" i="51"/>
  <c r="AJ334" i="51"/>
  <c r="AI334" i="51"/>
  <c r="AH334" i="51"/>
  <c r="BW333" i="51"/>
  <c r="AJ333" i="51"/>
  <c r="AI333" i="51"/>
  <c r="AH333" i="51"/>
  <c r="BW332" i="51"/>
  <c r="AJ332" i="51"/>
  <c r="AI332" i="51"/>
  <c r="AH332" i="51"/>
  <c r="BW331" i="51"/>
  <c r="AJ331" i="51"/>
  <c r="AI331" i="51"/>
  <c r="AH331" i="51"/>
  <c r="BW330" i="51"/>
  <c r="N168" i="51" s="1"/>
  <c r="AJ330" i="51"/>
  <c r="AI330" i="51"/>
  <c r="AH330" i="51"/>
  <c r="BW329" i="51"/>
  <c r="AJ329" i="51"/>
  <c r="AI329" i="51"/>
  <c r="AH329" i="51"/>
  <c r="BW328" i="51"/>
  <c r="AJ328" i="51"/>
  <c r="AI328" i="51"/>
  <c r="AH328" i="51"/>
  <c r="BW327" i="51"/>
  <c r="AJ327" i="51"/>
  <c r="AI327" i="51"/>
  <c r="AH327" i="51"/>
  <c r="BW326" i="51"/>
  <c r="AJ326" i="51"/>
  <c r="AI326" i="51"/>
  <c r="AH326" i="51"/>
  <c r="BW325" i="51"/>
  <c r="AJ325" i="51"/>
  <c r="AI325" i="51"/>
  <c r="AH325" i="51"/>
  <c r="BW324" i="51"/>
  <c r="AJ324" i="51"/>
  <c r="AI324" i="51"/>
  <c r="AH324" i="51"/>
  <c r="BW323" i="51"/>
  <c r="AJ323" i="51"/>
  <c r="AI323" i="51"/>
  <c r="AH323" i="51"/>
  <c r="BW322" i="51"/>
  <c r="AJ322" i="51"/>
  <c r="AI322" i="51"/>
  <c r="AH322" i="51"/>
  <c r="BW321" i="51"/>
  <c r="AJ321" i="51"/>
  <c r="AI321" i="51"/>
  <c r="AH321" i="51"/>
  <c r="BW320" i="51"/>
  <c r="N162" i="51" s="1"/>
  <c r="AJ320" i="51"/>
  <c r="AI320" i="51"/>
  <c r="AH320" i="51"/>
  <c r="BW319" i="51"/>
  <c r="N143" i="51" s="1"/>
  <c r="AJ319" i="51"/>
  <c r="AI319" i="51"/>
  <c r="AH319" i="51"/>
  <c r="BW318" i="51"/>
  <c r="AJ318" i="51"/>
  <c r="AI318" i="51"/>
  <c r="AH318" i="51"/>
  <c r="BW317" i="51"/>
  <c r="AJ317" i="51"/>
  <c r="AI317" i="51"/>
  <c r="AH317" i="51"/>
  <c r="BW316" i="51"/>
  <c r="AJ316" i="51"/>
  <c r="AI316" i="51"/>
  <c r="AH316" i="51"/>
  <c r="BW315" i="51"/>
  <c r="AJ315" i="51"/>
  <c r="AI315" i="51"/>
  <c r="AH315" i="51"/>
  <c r="BW314" i="51"/>
  <c r="AJ314" i="51"/>
  <c r="AI314" i="51"/>
  <c r="AH314" i="51"/>
  <c r="BW313" i="51"/>
  <c r="AJ313" i="51"/>
  <c r="AI313" i="51"/>
  <c r="AH313" i="51"/>
  <c r="BW312" i="51"/>
  <c r="AJ312" i="51"/>
  <c r="AI312" i="51"/>
  <c r="AH312" i="51"/>
  <c r="BW311" i="51"/>
  <c r="AJ311" i="51"/>
  <c r="AI311" i="51"/>
  <c r="AH311" i="51"/>
  <c r="BW310" i="51"/>
  <c r="AJ310" i="51"/>
  <c r="AI310" i="51"/>
  <c r="AH310" i="51"/>
  <c r="BW309" i="51"/>
  <c r="AJ309" i="51"/>
  <c r="AI309" i="51"/>
  <c r="AH309" i="51"/>
  <c r="BW308" i="51"/>
  <c r="Q165" i="51" s="1"/>
  <c r="BW307" i="51"/>
  <c r="BW306" i="51"/>
  <c r="BW305" i="51"/>
  <c r="BW304" i="51"/>
  <c r="BW303" i="51"/>
  <c r="BW302" i="51"/>
  <c r="BW301" i="51"/>
  <c r="BW300" i="51"/>
  <c r="BW299" i="51"/>
  <c r="Q140" i="51" s="1"/>
  <c r="BW298" i="51"/>
  <c r="BW297" i="51"/>
  <c r="BW296" i="51"/>
  <c r="BW295" i="51"/>
  <c r="BW294" i="51"/>
  <c r="BW293" i="51"/>
  <c r="BW292" i="51"/>
  <c r="BW291" i="51"/>
  <c r="BW290" i="51"/>
  <c r="BW289" i="51"/>
  <c r="BW288" i="51"/>
  <c r="BW287" i="51"/>
  <c r="BW286" i="51"/>
  <c r="BW285" i="51"/>
  <c r="BW284" i="51"/>
  <c r="BW283" i="51"/>
  <c r="BW282" i="51"/>
  <c r="BW281" i="51"/>
  <c r="BW280" i="51"/>
  <c r="BW279" i="51"/>
  <c r="BW278" i="51"/>
  <c r="BW277" i="51"/>
  <c r="BW276" i="51"/>
  <c r="O161" i="51" s="1"/>
  <c r="BW275" i="51"/>
  <c r="BW274" i="51"/>
  <c r="BW273" i="51"/>
  <c r="BW272" i="51"/>
  <c r="BW271" i="51"/>
  <c r="BW270" i="51"/>
  <c r="BW269" i="51"/>
  <c r="BW268" i="51"/>
  <c r="BW267" i="51"/>
  <c r="O144" i="51" s="1"/>
  <c r="BW266" i="51"/>
  <c r="BW265" i="51"/>
  <c r="BW264" i="51"/>
  <c r="BW263" i="51"/>
  <c r="BW262" i="51"/>
  <c r="AG262" i="51"/>
  <c r="AF262" i="51"/>
  <c r="AE262" i="51"/>
  <c r="AD262" i="51"/>
  <c r="AC262" i="51"/>
  <c r="AB262" i="5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E262" i="51"/>
  <c r="D262" i="51"/>
  <c r="C262" i="51"/>
  <c r="B262" i="51"/>
  <c r="BW261" i="51"/>
  <c r="AG261" i="51"/>
  <c r="AF261" i="51"/>
  <c r="AE261" i="51"/>
  <c r="AD261" i="51"/>
  <c r="AC261" i="51"/>
  <c r="AB261" i="5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E261" i="51"/>
  <c r="D261" i="51"/>
  <c r="C261" i="51"/>
  <c r="B261" i="51"/>
  <c r="BW260" i="51"/>
  <c r="Q141" i="51" s="1"/>
  <c r="AG260" i="51"/>
  <c r="AF260" i="51"/>
  <c r="AE260" i="51"/>
  <c r="AD260" i="51"/>
  <c r="AC260" i="51"/>
  <c r="AB260" i="5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O260" i="51"/>
  <c r="N260" i="51"/>
  <c r="M260" i="51"/>
  <c r="L260" i="51"/>
  <c r="K260" i="51"/>
  <c r="J260" i="51"/>
  <c r="I260" i="51"/>
  <c r="H260" i="51"/>
  <c r="G260" i="51"/>
  <c r="F260" i="51"/>
  <c r="E260" i="51"/>
  <c r="D260" i="51"/>
  <c r="C260" i="51"/>
  <c r="B260" i="51"/>
  <c r="BW259" i="51"/>
  <c r="AG259" i="51"/>
  <c r="AF259" i="51"/>
  <c r="AE259" i="51"/>
  <c r="AD259" i="51"/>
  <c r="AC259" i="51"/>
  <c r="AB259" i="5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O259" i="51"/>
  <c r="N259" i="51"/>
  <c r="M259" i="51"/>
  <c r="L259" i="51"/>
  <c r="K259" i="51"/>
  <c r="J259" i="51"/>
  <c r="I259" i="51"/>
  <c r="H259" i="51"/>
  <c r="G259" i="51"/>
  <c r="F259" i="51"/>
  <c r="E259" i="51"/>
  <c r="D259" i="51"/>
  <c r="C259" i="51"/>
  <c r="B259" i="51"/>
  <c r="BW258" i="51"/>
  <c r="BW257" i="51"/>
  <c r="AG257" i="51"/>
  <c r="AF257" i="51"/>
  <c r="AE257" i="51"/>
  <c r="AD257" i="51"/>
  <c r="AC257" i="51"/>
  <c r="AB257" i="5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O257" i="51"/>
  <c r="N257" i="51"/>
  <c r="M257" i="51"/>
  <c r="L257" i="51"/>
  <c r="K257" i="51"/>
  <c r="J257" i="51"/>
  <c r="I257" i="51"/>
  <c r="H257" i="51"/>
  <c r="G257" i="51"/>
  <c r="F257" i="51"/>
  <c r="E257" i="51"/>
  <c r="D257" i="51"/>
  <c r="C257" i="51"/>
  <c r="B257" i="51"/>
  <c r="BW256" i="51"/>
  <c r="AG256" i="51"/>
  <c r="AF256" i="51"/>
  <c r="AE256" i="51"/>
  <c r="AD256" i="51"/>
  <c r="AC256" i="51"/>
  <c r="AB256" i="5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E256" i="51"/>
  <c r="D256" i="51"/>
  <c r="C256" i="51"/>
  <c r="B256" i="51"/>
  <c r="BW255" i="51"/>
  <c r="AG255" i="51"/>
  <c r="AF255" i="51"/>
  <c r="AE255" i="51"/>
  <c r="AD255" i="51"/>
  <c r="AC255" i="51"/>
  <c r="AB255" i="5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O255" i="51"/>
  <c r="N255" i="51"/>
  <c r="M255" i="51"/>
  <c r="L255" i="51"/>
  <c r="K255" i="51"/>
  <c r="J255" i="51"/>
  <c r="I255" i="51"/>
  <c r="H255" i="51"/>
  <c r="G255" i="51"/>
  <c r="F255" i="51"/>
  <c r="E255" i="51"/>
  <c r="D255" i="51"/>
  <c r="C255" i="51"/>
  <c r="B255" i="51"/>
  <c r="BW254" i="51"/>
  <c r="AJ254" i="51"/>
  <c r="AI254" i="51"/>
  <c r="AH254" i="51"/>
  <c r="BW253" i="51"/>
  <c r="AJ253" i="51"/>
  <c r="AI253" i="51"/>
  <c r="AH253" i="51"/>
  <c r="BW252" i="51"/>
  <c r="AJ252" i="51"/>
  <c r="AI252" i="51"/>
  <c r="AH252" i="51"/>
  <c r="BW251" i="51"/>
  <c r="Q164" i="51" s="1"/>
  <c r="AJ251" i="51"/>
  <c r="AI251" i="51"/>
  <c r="AH251" i="51"/>
  <c r="BW250" i="51"/>
  <c r="AJ250" i="51"/>
  <c r="AI250" i="51"/>
  <c r="AH250" i="51"/>
  <c r="BW249" i="51"/>
  <c r="AJ249" i="51"/>
  <c r="AI249" i="51"/>
  <c r="AH249" i="51"/>
  <c r="BW248" i="51"/>
  <c r="AJ248" i="51"/>
  <c r="AI248" i="51"/>
  <c r="AH248" i="51"/>
  <c r="BW247" i="51"/>
  <c r="AJ247" i="51"/>
  <c r="AI247" i="51"/>
  <c r="AH247" i="51"/>
  <c r="BW246" i="51"/>
  <c r="AJ246" i="51"/>
  <c r="AI246" i="51"/>
  <c r="AH246" i="51"/>
  <c r="BW245" i="51"/>
  <c r="AJ245" i="51"/>
  <c r="AI245" i="51"/>
  <c r="AH245" i="51"/>
  <c r="BW244" i="51"/>
  <c r="AJ244" i="51"/>
  <c r="AI244" i="51"/>
  <c r="AH244" i="51"/>
  <c r="BW243" i="51"/>
  <c r="AJ243" i="51"/>
  <c r="AI243" i="51"/>
  <c r="AH243" i="51"/>
  <c r="BW242" i="51"/>
  <c r="AJ242" i="51"/>
  <c r="AI242" i="51"/>
  <c r="AH242" i="51"/>
  <c r="BW241" i="51"/>
  <c r="AJ241" i="51"/>
  <c r="AI241" i="51"/>
  <c r="AH241" i="51"/>
  <c r="BW240" i="51"/>
  <c r="N138" i="51" s="1"/>
  <c r="AJ240" i="51"/>
  <c r="AI240" i="51"/>
  <c r="AH240" i="51"/>
  <c r="BW239" i="51"/>
  <c r="N167" i="51" s="1"/>
  <c r="AJ239" i="51"/>
  <c r="AI239" i="51"/>
  <c r="AH239" i="51"/>
  <c r="BW238" i="51"/>
  <c r="AJ238" i="51"/>
  <c r="AI238" i="51"/>
  <c r="AH238" i="51"/>
  <c r="BW237" i="51"/>
  <c r="AJ237" i="51"/>
  <c r="AI237" i="51"/>
  <c r="AH237" i="51"/>
  <c r="BW236" i="51"/>
  <c r="AJ236" i="51"/>
  <c r="AI236" i="51"/>
  <c r="AH236" i="51"/>
  <c r="BW235" i="51"/>
  <c r="AJ235" i="51"/>
  <c r="AI235" i="51"/>
  <c r="AH235" i="51"/>
  <c r="BW234" i="51"/>
  <c r="AJ234" i="51"/>
  <c r="AI234" i="51"/>
  <c r="AH234" i="51"/>
  <c r="BW233" i="51"/>
  <c r="AJ233" i="51"/>
  <c r="AI233" i="51"/>
  <c r="AH233" i="51"/>
  <c r="BW232" i="51"/>
  <c r="AJ232" i="51"/>
  <c r="AI232" i="51"/>
  <c r="AH232" i="51"/>
  <c r="BW231" i="51"/>
  <c r="AJ231" i="51"/>
  <c r="AI231" i="51"/>
  <c r="AH231" i="51"/>
  <c r="BW230" i="51"/>
  <c r="AJ230" i="51"/>
  <c r="AI230" i="51"/>
  <c r="AH230" i="51"/>
  <c r="BW229" i="51"/>
  <c r="AJ229" i="51"/>
  <c r="AI229" i="51"/>
  <c r="AH229" i="51"/>
  <c r="BW228" i="51"/>
  <c r="O137" i="51" s="1"/>
  <c r="AJ228" i="51"/>
  <c r="AI228" i="51"/>
  <c r="AH228" i="51"/>
  <c r="BW227" i="51"/>
  <c r="AJ227" i="51"/>
  <c r="AI227" i="51"/>
  <c r="AH227" i="51"/>
  <c r="BW226" i="51"/>
  <c r="AJ226" i="51"/>
  <c r="AI226" i="51"/>
  <c r="AH226" i="51"/>
  <c r="BW225" i="51"/>
  <c r="AJ225" i="51"/>
  <c r="AI225" i="51"/>
  <c r="AH225" i="51"/>
  <c r="BW224" i="51"/>
  <c r="AJ224" i="51"/>
  <c r="AI224" i="51"/>
  <c r="AH224" i="51"/>
  <c r="BW223" i="51"/>
  <c r="AJ223" i="51"/>
  <c r="AI223" i="51"/>
  <c r="AH223" i="51"/>
  <c r="BW222" i="51"/>
  <c r="BW221" i="51"/>
  <c r="BW220" i="51"/>
  <c r="BW219" i="51"/>
  <c r="O168" i="51" s="1"/>
  <c r="BW218" i="51"/>
  <c r="BW217" i="51"/>
  <c r="BW216" i="51"/>
  <c r="BW215" i="51"/>
  <c r="BW214" i="51"/>
  <c r="BW213" i="51"/>
  <c r="BW212" i="51"/>
  <c r="BW211" i="51"/>
  <c r="BW210" i="51"/>
  <c r="BW209" i="51"/>
  <c r="BW208" i="51"/>
  <c r="BW207" i="51"/>
  <c r="BW206" i="51"/>
  <c r="BW205" i="51"/>
  <c r="BW204" i="51"/>
  <c r="BW203" i="51"/>
  <c r="BW202" i="51"/>
  <c r="BW201" i="51"/>
  <c r="BW200" i="51"/>
  <c r="BW199" i="51"/>
  <c r="BW198" i="51"/>
  <c r="BW197" i="51"/>
  <c r="BW196" i="51"/>
  <c r="BW195" i="51"/>
  <c r="BW194" i="51"/>
  <c r="BW193" i="51"/>
  <c r="BW192" i="51"/>
  <c r="BW191" i="51"/>
  <c r="BW190" i="51"/>
  <c r="BW189" i="51"/>
  <c r="BW188" i="51"/>
  <c r="BW187" i="51"/>
  <c r="BW186" i="51"/>
  <c r="BW185" i="51"/>
  <c r="BW184" i="51"/>
  <c r="BW183" i="51"/>
  <c r="BW182" i="51"/>
  <c r="BW181" i="51"/>
  <c r="BW180" i="51"/>
  <c r="BW179" i="51"/>
  <c r="BW178" i="51"/>
  <c r="BW177" i="51"/>
  <c r="O162" i="51" s="1"/>
  <c r="BW176" i="51"/>
  <c r="BW175" i="51"/>
  <c r="N175" i="51"/>
  <c r="BW174" i="51"/>
  <c r="O143" i="51" s="1"/>
  <c r="BW173" i="51"/>
  <c r="BW172" i="51"/>
  <c r="BW171" i="51"/>
  <c r="BW170" i="51"/>
  <c r="BW169" i="51"/>
  <c r="BW168" i="51"/>
  <c r="BW167" i="51"/>
  <c r="BW166" i="51"/>
  <c r="BW165" i="51"/>
  <c r="N161" i="51" s="1"/>
  <c r="BW164" i="51"/>
  <c r="BW163" i="51"/>
  <c r="BW162" i="51"/>
  <c r="BW161" i="51"/>
  <c r="BW160" i="51"/>
  <c r="BW159" i="51"/>
  <c r="BW158" i="51"/>
  <c r="BW157" i="51"/>
  <c r="BW156" i="51"/>
  <c r="BW155" i="51"/>
  <c r="BW154" i="51"/>
  <c r="N144" i="51" s="1"/>
  <c r="BW153" i="51"/>
  <c r="BW152" i="51"/>
  <c r="BW151" i="51"/>
  <c r="BW150" i="51"/>
  <c r="BW149" i="51"/>
  <c r="BW148" i="51"/>
  <c r="BW147" i="51"/>
  <c r="BW146" i="51"/>
  <c r="BW145" i="51"/>
  <c r="Q166" i="51" s="1"/>
  <c r="BW144" i="51"/>
  <c r="BW143" i="51"/>
  <c r="BW142" i="51"/>
  <c r="Q139" i="51" s="1"/>
  <c r="BW141" i="51"/>
  <c r="BW140" i="51"/>
  <c r="BW139" i="51"/>
  <c r="BW138" i="51"/>
  <c r="BW137" i="51"/>
  <c r="BW136" i="51"/>
  <c r="BW135" i="51"/>
  <c r="BW134" i="51"/>
  <c r="BW133" i="51"/>
  <c r="BW132" i="51"/>
  <c r="BW131" i="51"/>
  <c r="BW130" i="51"/>
  <c r="BW129" i="51"/>
  <c r="BW128" i="51"/>
  <c r="BW127" i="51"/>
  <c r="BW126" i="51"/>
  <c r="BW125" i="51"/>
  <c r="BW124" i="51"/>
  <c r="BW123" i="51"/>
  <c r="BW122" i="51"/>
  <c r="BW121" i="51"/>
  <c r="BW120" i="51"/>
  <c r="BW119" i="51"/>
  <c r="O147" i="51" s="1"/>
  <c r="BW118" i="51"/>
  <c r="BW117" i="51"/>
  <c r="BW116" i="51"/>
  <c r="BW115" i="51"/>
  <c r="BW114" i="51"/>
  <c r="BW113" i="51"/>
  <c r="BW112" i="51"/>
  <c r="BW111" i="51"/>
  <c r="BW110" i="51"/>
  <c r="BW109" i="51"/>
  <c r="BW108" i="51"/>
  <c r="BW107" i="51"/>
  <c r="BW106" i="51"/>
  <c r="BW105" i="51"/>
  <c r="BW104" i="51"/>
  <c r="O158" i="51" s="1"/>
  <c r="BW103" i="51"/>
  <c r="BW102" i="51"/>
  <c r="BW101" i="51"/>
  <c r="BW100" i="51"/>
  <c r="BW99" i="51"/>
  <c r="N148" i="51" s="1"/>
  <c r="BW98" i="51"/>
  <c r="BW97" i="51"/>
  <c r="BW96" i="51"/>
  <c r="BW95" i="51"/>
  <c r="BW94" i="51"/>
  <c r="BW93" i="51"/>
  <c r="BW92" i="51"/>
  <c r="N157" i="51" s="1"/>
  <c r="BW91" i="51"/>
  <c r="BW90" i="51"/>
  <c r="BW89" i="51"/>
  <c r="BW88" i="51"/>
  <c r="BW87" i="51"/>
  <c r="Q151" i="51" s="1"/>
  <c r="BW86" i="51"/>
  <c r="BW85" i="51"/>
  <c r="BW84" i="51"/>
  <c r="BW83" i="51"/>
  <c r="BW82" i="51"/>
  <c r="BW81" i="51"/>
  <c r="BW80" i="51"/>
  <c r="BW79" i="51"/>
  <c r="BW78" i="51"/>
  <c r="BW77" i="51"/>
  <c r="BW76" i="51"/>
  <c r="BW75" i="51"/>
  <c r="BW74" i="51"/>
  <c r="BW73" i="51"/>
  <c r="BW72" i="51"/>
  <c r="Q154" i="51" s="1"/>
  <c r="BW71" i="51"/>
  <c r="BW70" i="51"/>
  <c r="BW69" i="51"/>
  <c r="BW68" i="51"/>
  <c r="BW67" i="51"/>
  <c r="BW66" i="51"/>
  <c r="Q160" i="51" s="1"/>
  <c r="BW65" i="51"/>
  <c r="BW64" i="51"/>
  <c r="BW63" i="51"/>
  <c r="BW62" i="51"/>
  <c r="BW61" i="51"/>
  <c r="Q145" i="51" s="1"/>
  <c r="BW60" i="51"/>
  <c r="BW59" i="51"/>
  <c r="BW58" i="51"/>
  <c r="BW57" i="51"/>
  <c r="BW56" i="51"/>
  <c r="BW55" i="51"/>
  <c r="BW54" i="51"/>
  <c r="N155" i="51" s="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N150" i="51" s="1"/>
  <c r="BW40" i="51"/>
  <c r="BW39" i="51"/>
  <c r="BW38" i="51"/>
  <c r="BW37" i="51"/>
  <c r="BW36" i="51"/>
  <c r="BW35" i="51"/>
  <c r="BW34" i="51"/>
  <c r="O156" i="51" s="1"/>
  <c r="BW33" i="51"/>
  <c r="BW32" i="51"/>
  <c r="BW31" i="51"/>
  <c r="BW30" i="51"/>
  <c r="BW29" i="51"/>
  <c r="O149" i="51" s="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S4" i="51"/>
  <c r="AG348" i="48"/>
  <c r="AF348" i="48"/>
  <c r="AE348" i="48"/>
  <c r="AD348" i="48"/>
  <c r="AC348" i="48"/>
  <c r="AB348" i="48"/>
  <c r="AA348" i="48"/>
  <c r="Z348" i="48"/>
  <c r="Y348" i="48"/>
  <c r="X348" i="48"/>
  <c r="W348" i="48"/>
  <c r="V348" i="48"/>
  <c r="U348" i="48"/>
  <c r="T348" i="48"/>
  <c r="S348" i="48"/>
  <c r="R348" i="48"/>
  <c r="Q348" i="48"/>
  <c r="P348" i="48"/>
  <c r="O348" i="48"/>
  <c r="N348" i="48"/>
  <c r="M348" i="48"/>
  <c r="L348" i="48"/>
  <c r="K348" i="48"/>
  <c r="J348" i="48"/>
  <c r="I348" i="48"/>
  <c r="H348" i="48"/>
  <c r="G348" i="48"/>
  <c r="F348" i="48"/>
  <c r="E348" i="48"/>
  <c r="D348" i="48"/>
  <c r="C348" i="48"/>
  <c r="B348" i="48"/>
  <c r="AG347" i="48"/>
  <c r="AF347" i="48"/>
  <c r="AE347" i="48"/>
  <c r="AD347" i="48"/>
  <c r="AC347" i="48"/>
  <c r="AB347" i="48"/>
  <c r="AA347" i="48"/>
  <c r="Z347" i="48"/>
  <c r="Y347" i="48"/>
  <c r="X347" i="48"/>
  <c r="W347" i="48"/>
  <c r="V347" i="48"/>
  <c r="U347" i="48"/>
  <c r="T347" i="48"/>
  <c r="S347" i="48"/>
  <c r="R347" i="48"/>
  <c r="Q347" i="48"/>
  <c r="P347" i="48"/>
  <c r="O347" i="48"/>
  <c r="N347" i="48"/>
  <c r="M347" i="48"/>
  <c r="L347" i="48"/>
  <c r="K347" i="48"/>
  <c r="J347" i="48"/>
  <c r="I347" i="48"/>
  <c r="H347" i="48"/>
  <c r="G347" i="48"/>
  <c r="F347" i="48"/>
  <c r="E347" i="48"/>
  <c r="D347" i="48"/>
  <c r="C347" i="48"/>
  <c r="B347" i="48"/>
  <c r="AG346" i="48"/>
  <c r="AF346" i="48"/>
  <c r="AE346" i="48"/>
  <c r="AD346" i="48"/>
  <c r="AC346" i="48"/>
  <c r="AB346" i="48"/>
  <c r="AA346" i="48"/>
  <c r="Z346" i="48"/>
  <c r="Y346" i="48"/>
  <c r="X346" i="48"/>
  <c r="W346" i="48"/>
  <c r="V346" i="48"/>
  <c r="U346" i="48"/>
  <c r="T346" i="48"/>
  <c r="S346" i="48"/>
  <c r="R346" i="48"/>
  <c r="Q346" i="48"/>
  <c r="P346" i="48"/>
  <c r="O346" i="48"/>
  <c r="N346" i="48"/>
  <c r="M346" i="48"/>
  <c r="L346" i="48"/>
  <c r="K346" i="48"/>
  <c r="J346" i="48"/>
  <c r="I346" i="48"/>
  <c r="H346" i="48"/>
  <c r="G346" i="48"/>
  <c r="F346" i="48"/>
  <c r="E346" i="48"/>
  <c r="D346" i="48"/>
  <c r="C346" i="48"/>
  <c r="B346" i="48"/>
  <c r="AG345" i="48"/>
  <c r="AF345" i="48"/>
  <c r="AE345" i="48"/>
  <c r="AD345" i="48"/>
  <c r="AC345" i="48"/>
  <c r="AB345" i="48"/>
  <c r="AA345" i="48"/>
  <c r="Z345" i="48"/>
  <c r="Y345" i="48"/>
  <c r="X345" i="48"/>
  <c r="W345" i="48"/>
  <c r="V345" i="48"/>
  <c r="U345" i="48"/>
  <c r="T345" i="48"/>
  <c r="S345" i="48"/>
  <c r="R345" i="48"/>
  <c r="Q345" i="48"/>
  <c r="P345" i="48"/>
  <c r="O345" i="48"/>
  <c r="N345" i="48"/>
  <c r="M345" i="48"/>
  <c r="L345" i="48"/>
  <c r="K345" i="48"/>
  <c r="J345" i="48"/>
  <c r="I345" i="48"/>
  <c r="H345" i="48"/>
  <c r="G345" i="48"/>
  <c r="F345" i="48"/>
  <c r="E345" i="48"/>
  <c r="D345" i="48"/>
  <c r="C345" i="48"/>
  <c r="B345" i="48"/>
  <c r="AG343" i="48"/>
  <c r="AF343" i="48"/>
  <c r="AE343" i="48"/>
  <c r="AD343" i="48"/>
  <c r="AC343" i="48"/>
  <c r="AB343" i="48"/>
  <c r="AA343" i="48"/>
  <c r="Z343" i="48"/>
  <c r="Y343" i="48"/>
  <c r="X343" i="48"/>
  <c r="W343" i="48"/>
  <c r="V343" i="48"/>
  <c r="U343" i="48"/>
  <c r="T343" i="48"/>
  <c r="S343" i="48"/>
  <c r="R343" i="48"/>
  <c r="Q343" i="48"/>
  <c r="P343" i="48"/>
  <c r="O343" i="48"/>
  <c r="N343" i="48"/>
  <c r="M343" i="48"/>
  <c r="L343" i="48"/>
  <c r="K343" i="48"/>
  <c r="J343" i="48"/>
  <c r="I343" i="48"/>
  <c r="H343" i="48"/>
  <c r="G343" i="48"/>
  <c r="F343" i="48"/>
  <c r="E343" i="48"/>
  <c r="D343" i="48"/>
  <c r="C343" i="48"/>
  <c r="B343" i="48"/>
  <c r="AG342" i="48"/>
  <c r="AF342" i="48"/>
  <c r="AE342" i="48"/>
  <c r="AD342" i="48"/>
  <c r="AC342" i="48"/>
  <c r="AB342" i="48"/>
  <c r="AA342" i="48"/>
  <c r="Z342" i="48"/>
  <c r="Y342" i="48"/>
  <c r="X342" i="48"/>
  <c r="W342" i="48"/>
  <c r="V342" i="48"/>
  <c r="U342" i="48"/>
  <c r="T342" i="48"/>
  <c r="S342" i="48"/>
  <c r="R342" i="48"/>
  <c r="Q342" i="48"/>
  <c r="P342" i="48"/>
  <c r="O342" i="48"/>
  <c r="N342" i="48"/>
  <c r="M342" i="48"/>
  <c r="L342" i="48"/>
  <c r="K342" i="48"/>
  <c r="J342" i="48"/>
  <c r="I342" i="48"/>
  <c r="H342" i="48"/>
  <c r="G342" i="48"/>
  <c r="F342" i="48"/>
  <c r="E342" i="48"/>
  <c r="D342" i="48"/>
  <c r="C342" i="48"/>
  <c r="B342" i="48"/>
  <c r="AG341" i="48"/>
  <c r="AF341" i="48"/>
  <c r="AE341" i="48"/>
  <c r="AD341" i="48"/>
  <c r="AC341" i="48"/>
  <c r="AB341" i="48"/>
  <c r="AA341" i="48"/>
  <c r="Z341" i="48"/>
  <c r="Y341" i="48"/>
  <c r="X341" i="48"/>
  <c r="W341" i="48"/>
  <c r="V341" i="48"/>
  <c r="U341" i="48"/>
  <c r="T341" i="48"/>
  <c r="S341" i="48"/>
  <c r="R341" i="48"/>
  <c r="Q341" i="48"/>
  <c r="P341" i="48"/>
  <c r="O341" i="48"/>
  <c r="N341" i="48"/>
  <c r="M341" i="48"/>
  <c r="L341" i="48"/>
  <c r="K341" i="48"/>
  <c r="J341" i="48"/>
  <c r="I341" i="48"/>
  <c r="H341" i="48"/>
  <c r="G341" i="48"/>
  <c r="F341" i="48"/>
  <c r="E341" i="48"/>
  <c r="D341" i="48"/>
  <c r="C341" i="48"/>
  <c r="B341" i="48"/>
  <c r="AJ340" i="48"/>
  <c r="AI340" i="48"/>
  <c r="AH340" i="48"/>
  <c r="AJ339" i="48"/>
  <c r="AI339" i="48"/>
  <c r="AH339" i="48"/>
  <c r="AJ338" i="48"/>
  <c r="AI338" i="48"/>
  <c r="AH338" i="48"/>
  <c r="AJ337" i="48"/>
  <c r="AI337" i="48"/>
  <c r="AH337" i="48"/>
  <c r="AJ336" i="48"/>
  <c r="AI336" i="48"/>
  <c r="AH336" i="48"/>
  <c r="AJ335" i="48"/>
  <c r="AI335" i="48"/>
  <c r="AH335" i="48"/>
  <c r="AJ334" i="48"/>
  <c r="AI334" i="48"/>
  <c r="AH334" i="48"/>
  <c r="AJ333" i="48"/>
  <c r="AI333" i="48"/>
  <c r="AH333" i="48"/>
  <c r="AJ332" i="48"/>
  <c r="AI332" i="48"/>
  <c r="AH332" i="48"/>
  <c r="AJ331" i="48"/>
  <c r="AI331" i="48"/>
  <c r="AH331" i="48"/>
  <c r="AJ330" i="48"/>
  <c r="AI330" i="48"/>
  <c r="AH330" i="48"/>
  <c r="AJ329" i="48"/>
  <c r="AI329" i="48"/>
  <c r="AH329" i="48"/>
  <c r="AJ328" i="48"/>
  <c r="AI328" i="48"/>
  <c r="AH328" i="48"/>
  <c r="AJ327" i="48"/>
  <c r="AI327" i="48"/>
  <c r="AH327" i="48"/>
  <c r="AJ326" i="48"/>
  <c r="AI326" i="48"/>
  <c r="AH326" i="48"/>
  <c r="AJ325" i="48"/>
  <c r="AI325" i="48"/>
  <c r="AH325" i="48"/>
  <c r="AJ324" i="48"/>
  <c r="AI324" i="48"/>
  <c r="AH324" i="48"/>
  <c r="AJ323" i="48"/>
  <c r="AI323" i="48"/>
  <c r="AH323" i="48"/>
  <c r="AJ322" i="48"/>
  <c r="AI322" i="48"/>
  <c r="AH322" i="48"/>
  <c r="AJ321" i="48"/>
  <c r="AI321" i="48"/>
  <c r="AH321" i="48"/>
  <c r="AJ320" i="48"/>
  <c r="AI320" i="48"/>
  <c r="AH320" i="48"/>
  <c r="AJ319" i="48"/>
  <c r="AI319" i="48"/>
  <c r="AH319" i="48"/>
  <c r="AJ318" i="48"/>
  <c r="AI318" i="48"/>
  <c r="AH318" i="48"/>
  <c r="AJ317" i="48"/>
  <c r="AI317" i="48"/>
  <c r="AH317" i="48"/>
  <c r="AJ316" i="48"/>
  <c r="AI316" i="48"/>
  <c r="AH316" i="48"/>
  <c r="AJ315" i="48"/>
  <c r="AI315" i="48"/>
  <c r="AH315" i="48"/>
  <c r="AJ314" i="48"/>
  <c r="AI314" i="48"/>
  <c r="AH314" i="48"/>
  <c r="AJ313" i="48"/>
  <c r="AI313" i="48"/>
  <c r="AH313" i="48"/>
  <c r="AJ312" i="48"/>
  <c r="AI312" i="48"/>
  <c r="AH312" i="48"/>
  <c r="AJ311" i="48"/>
  <c r="AI311" i="48"/>
  <c r="AH311" i="48"/>
  <c r="AJ310" i="48"/>
  <c r="AI310" i="48"/>
  <c r="AH310" i="48"/>
  <c r="AJ309" i="48"/>
  <c r="AI309" i="48"/>
  <c r="AH309" i="48"/>
  <c r="AG305" i="48"/>
  <c r="AF305" i="48"/>
  <c r="AE305" i="48"/>
  <c r="AD305" i="48"/>
  <c r="AC305" i="48"/>
  <c r="AB305" i="48"/>
  <c r="AA305" i="48"/>
  <c r="Z305" i="48"/>
  <c r="Y305" i="48"/>
  <c r="X305" i="48"/>
  <c r="W305" i="48"/>
  <c r="V305" i="48"/>
  <c r="U305" i="48"/>
  <c r="T305" i="48"/>
  <c r="S305" i="48"/>
  <c r="R305" i="48"/>
  <c r="Q305" i="48"/>
  <c r="P305" i="48"/>
  <c r="O305" i="48"/>
  <c r="N305" i="48"/>
  <c r="M305" i="48"/>
  <c r="L305" i="48"/>
  <c r="K305" i="48"/>
  <c r="J305" i="48"/>
  <c r="I305" i="48"/>
  <c r="H305" i="48"/>
  <c r="G305" i="48"/>
  <c r="F305" i="48"/>
  <c r="E305" i="48"/>
  <c r="D305" i="48"/>
  <c r="C305" i="48"/>
  <c r="B305" i="48"/>
  <c r="AG304" i="48"/>
  <c r="AF304" i="48"/>
  <c r="AE304" i="48"/>
  <c r="AD304" i="48"/>
  <c r="AC304" i="48"/>
  <c r="AB304" i="48"/>
  <c r="AA304" i="48"/>
  <c r="Z304" i="48"/>
  <c r="Y304" i="48"/>
  <c r="X304" i="48"/>
  <c r="W304" i="48"/>
  <c r="V304" i="48"/>
  <c r="U304" i="48"/>
  <c r="T304" i="48"/>
  <c r="S304" i="48"/>
  <c r="R304" i="48"/>
  <c r="Q304" i="48"/>
  <c r="P304" i="48"/>
  <c r="O304" i="48"/>
  <c r="N304" i="48"/>
  <c r="M304" i="48"/>
  <c r="L304" i="48"/>
  <c r="K304" i="48"/>
  <c r="J304" i="48"/>
  <c r="I304" i="48"/>
  <c r="H304" i="48"/>
  <c r="G304" i="48"/>
  <c r="F304" i="48"/>
  <c r="E304" i="48"/>
  <c r="D304" i="48"/>
  <c r="C304" i="48"/>
  <c r="B304" i="48"/>
  <c r="AG303" i="48"/>
  <c r="AF303" i="48"/>
  <c r="AE303" i="48"/>
  <c r="AD303" i="48"/>
  <c r="AC303" i="48"/>
  <c r="AB303" i="48"/>
  <c r="AA303" i="48"/>
  <c r="Z303" i="48"/>
  <c r="Y303" i="48"/>
  <c r="X303" i="48"/>
  <c r="W303" i="48"/>
  <c r="V303" i="48"/>
  <c r="U303" i="48"/>
  <c r="T303" i="48"/>
  <c r="S303" i="48"/>
  <c r="R303" i="48"/>
  <c r="Q303" i="48"/>
  <c r="P303" i="48"/>
  <c r="O303" i="48"/>
  <c r="N303" i="48"/>
  <c r="M303" i="48"/>
  <c r="L303" i="48"/>
  <c r="K303" i="48"/>
  <c r="J303" i="48"/>
  <c r="I303" i="48"/>
  <c r="H303" i="48"/>
  <c r="G303" i="48"/>
  <c r="F303" i="48"/>
  <c r="E303" i="48"/>
  <c r="D303" i="48"/>
  <c r="C303" i="48"/>
  <c r="B303" i="48"/>
  <c r="AG302" i="48"/>
  <c r="AF302" i="48"/>
  <c r="AE302" i="48"/>
  <c r="AD302" i="48"/>
  <c r="AC302" i="48"/>
  <c r="AB302" i="48"/>
  <c r="AA302" i="48"/>
  <c r="Z302" i="48"/>
  <c r="Y302" i="48"/>
  <c r="X302" i="48"/>
  <c r="W302" i="48"/>
  <c r="V302" i="48"/>
  <c r="U302" i="48"/>
  <c r="T302" i="48"/>
  <c r="S302" i="48"/>
  <c r="R302" i="48"/>
  <c r="Q302" i="48"/>
  <c r="P302" i="48"/>
  <c r="O302" i="48"/>
  <c r="N302" i="48"/>
  <c r="M302" i="48"/>
  <c r="L302" i="48"/>
  <c r="K302" i="48"/>
  <c r="J302" i="48"/>
  <c r="I302" i="48"/>
  <c r="H302" i="48"/>
  <c r="G302" i="48"/>
  <c r="F302" i="48"/>
  <c r="E302" i="48"/>
  <c r="D302" i="48"/>
  <c r="C302" i="48"/>
  <c r="B302" i="48"/>
  <c r="AG300" i="48"/>
  <c r="AF300" i="48"/>
  <c r="AE300" i="48"/>
  <c r="AD300" i="48"/>
  <c r="AC300" i="48"/>
  <c r="AB300" i="48"/>
  <c r="AA300" i="48"/>
  <c r="Z300" i="48"/>
  <c r="Y300" i="48"/>
  <c r="X300" i="48"/>
  <c r="W300" i="48"/>
  <c r="V300" i="48"/>
  <c r="U300" i="48"/>
  <c r="T300" i="48"/>
  <c r="S300" i="48"/>
  <c r="R300" i="48"/>
  <c r="Q300" i="48"/>
  <c r="P300" i="48"/>
  <c r="O300" i="48"/>
  <c r="N300" i="48"/>
  <c r="M300" i="48"/>
  <c r="L300" i="48"/>
  <c r="K300" i="48"/>
  <c r="J300" i="48"/>
  <c r="I300" i="48"/>
  <c r="H300" i="48"/>
  <c r="G300" i="48"/>
  <c r="F300" i="48"/>
  <c r="E300" i="48"/>
  <c r="D300" i="48"/>
  <c r="C300" i="48"/>
  <c r="B300" i="48"/>
  <c r="AG299" i="48"/>
  <c r="AF299" i="48"/>
  <c r="AE299" i="48"/>
  <c r="AD299" i="48"/>
  <c r="AC299" i="48"/>
  <c r="AB299" i="48"/>
  <c r="AA299" i="48"/>
  <c r="Z299" i="48"/>
  <c r="Y299" i="48"/>
  <c r="X299" i="48"/>
  <c r="W299" i="48"/>
  <c r="V299" i="48"/>
  <c r="U299" i="48"/>
  <c r="T299" i="48"/>
  <c r="S299" i="48"/>
  <c r="R299" i="48"/>
  <c r="Q299" i="48"/>
  <c r="P299" i="48"/>
  <c r="O299" i="48"/>
  <c r="N299" i="48"/>
  <c r="M299" i="48"/>
  <c r="L299" i="48"/>
  <c r="K299" i="48"/>
  <c r="J299" i="48"/>
  <c r="I299" i="48"/>
  <c r="H299" i="48"/>
  <c r="G299" i="48"/>
  <c r="F299" i="48"/>
  <c r="E299" i="48"/>
  <c r="D299" i="48"/>
  <c r="C299" i="48"/>
  <c r="B299" i="48"/>
  <c r="AG298" i="48"/>
  <c r="AF298" i="48"/>
  <c r="AE298" i="48"/>
  <c r="AD298" i="48"/>
  <c r="AC298" i="48"/>
  <c r="AB298" i="48"/>
  <c r="AA298" i="48"/>
  <c r="Z298" i="48"/>
  <c r="Y298" i="48"/>
  <c r="X298" i="48"/>
  <c r="W298" i="48"/>
  <c r="V298" i="48"/>
  <c r="U298" i="48"/>
  <c r="T298" i="48"/>
  <c r="S298" i="48"/>
  <c r="R298" i="48"/>
  <c r="Q298" i="48"/>
  <c r="P298" i="48"/>
  <c r="O298" i="48"/>
  <c r="N298" i="48"/>
  <c r="M298" i="48"/>
  <c r="L298" i="48"/>
  <c r="K298" i="48"/>
  <c r="J298" i="48"/>
  <c r="I298" i="48"/>
  <c r="H298" i="48"/>
  <c r="G298" i="48"/>
  <c r="F298" i="48"/>
  <c r="E298" i="48"/>
  <c r="D298" i="48"/>
  <c r="C298" i="48"/>
  <c r="B298" i="48"/>
  <c r="AJ297" i="48"/>
  <c r="AI297" i="48"/>
  <c r="AH297" i="48"/>
  <c r="AJ296" i="48"/>
  <c r="AI296" i="48"/>
  <c r="AH296" i="48"/>
  <c r="AJ295" i="48"/>
  <c r="AI295" i="48"/>
  <c r="AH295" i="48"/>
  <c r="AJ294" i="48"/>
  <c r="AI294" i="48"/>
  <c r="AH294" i="48"/>
  <c r="AJ293" i="48"/>
  <c r="AI293" i="48"/>
  <c r="AH293" i="48"/>
  <c r="AJ292" i="48"/>
  <c r="AI292" i="48"/>
  <c r="AH292" i="48"/>
  <c r="AJ291" i="48"/>
  <c r="AI291" i="48"/>
  <c r="AH291" i="48"/>
  <c r="AJ290" i="48"/>
  <c r="AI290" i="48"/>
  <c r="AH290" i="48"/>
  <c r="AJ289" i="48"/>
  <c r="AI289" i="48"/>
  <c r="AH289" i="48"/>
  <c r="AJ288" i="48"/>
  <c r="AI288" i="48"/>
  <c r="AH288" i="48"/>
  <c r="AJ287" i="48"/>
  <c r="AI287" i="48"/>
  <c r="AH287" i="48"/>
  <c r="AJ286" i="48"/>
  <c r="AI286" i="48"/>
  <c r="AH286" i="48"/>
  <c r="AJ285" i="48"/>
  <c r="AI285" i="48"/>
  <c r="AH285" i="48"/>
  <c r="AJ284" i="48"/>
  <c r="AI284" i="48"/>
  <c r="AH284" i="48"/>
  <c r="AJ283" i="48"/>
  <c r="AI283" i="48"/>
  <c r="AH283" i="48"/>
  <c r="AJ282" i="48"/>
  <c r="AI282" i="48"/>
  <c r="AH282" i="48"/>
  <c r="AJ281" i="48"/>
  <c r="AI281" i="48"/>
  <c r="AH281" i="48"/>
  <c r="AJ280" i="48"/>
  <c r="AI280" i="48"/>
  <c r="AH280" i="48"/>
  <c r="AJ279" i="48"/>
  <c r="AI279" i="48"/>
  <c r="AH279" i="48"/>
  <c r="AJ278" i="48"/>
  <c r="AI278" i="48"/>
  <c r="AH278" i="48"/>
  <c r="AJ277" i="48"/>
  <c r="AI277" i="48"/>
  <c r="AH277" i="48"/>
  <c r="AJ276" i="48"/>
  <c r="AI276" i="48"/>
  <c r="AH276" i="48"/>
  <c r="AJ275" i="48"/>
  <c r="AI275" i="48"/>
  <c r="AH275" i="48"/>
  <c r="AJ274" i="48"/>
  <c r="AI274" i="48"/>
  <c r="AH274" i="48"/>
  <c r="AJ273" i="48"/>
  <c r="AI273" i="48"/>
  <c r="AH273" i="48"/>
  <c r="AJ272" i="48"/>
  <c r="AI272" i="48"/>
  <c r="AH272" i="48"/>
  <c r="AJ271" i="48"/>
  <c r="AI271" i="48"/>
  <c r="AH271" i="48"/>
  <c r="AJ270" i="48"/>
  <c r="AI270" i="48"/>
  <c r="AH270" i="48"/>
  <c r="AJ269" i="48"/>
  <c r="AI269" i="48"/>
  <c r="AH269" i="48"/>
  <c r="AJ268" i="48"/>
  <c r="AI268" i="48"/>
  <c r="AH268" i="48"/>
  <c r="AJ267" i="48"/>
  <c r="AI267" i="48"/>
  <c r="AH267" i="48"/>
  <c r="AJ266" i="48"/>
  <c r="AI266" i="48"/>
  <c r="AH266" i="48"/>
  <c r="AG262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G261" i="48"/>
  <c r="AF261" i="48"/>
  <c r="AE261" i="48"/>
  <c r="AD261" i="48"/>
  <c r="AC261" i="48"/>
  <c r="AB261" i="48"/>
  <c r="AA261" i="48"/>
  <c r="Z261" i="48"/>
  <c r="Y261" i="48"/>
  <c r="X261" i="48"/>
  <c r="W261" i="48"/>
  <c r="V261" i="48"/>
  <c r="U261" i="48"/>
  <c r="T261" i="48"/>
  <c r="S261" i="48"/>
  <c r="R261" i="48"/>
  <c r="Q261" i="48"/>
  <c r="P261" i="48"/>
  <c r="O261" i="48"/>
  <c r="N261" i="48"/>
  <c r="M261" i="48"/>
  <c r="L261" i="48"/>
  <c r="K261" i="48"/>
  <c r="J261" i="48"/>
  <c r="I261" i="48"/>
  <c r="H261" i="48"/>
  <c r="G261" i="48"/>
  <c r="F261" i="48"/>
  <c r="E261" i="48"/>
  <c r="D261" i="48"/>
  <c r="C261" i="48"/>
  <c r="B261" i="48"/>
  <c r="AG260" i="48"/>
  <c r="AF260" i="48"/>
  <c r="AE260" i="48"/>
  <c r="AD260" i="48"/>
  <c r="AC260" i="48"/>
  <c r="AB260" i="48"/>
  <c r="AA260" i="48"/>
  <c r="Z260" i="48"/>
  <c r="Y260" i="48"/>
  <c r="X260" i="48"/>
  <c r="W260" i="48"/>
  <c r="V260" i="48"/>
  <c r="U260" i="48"/>
  <c r="T260" i="48"/>
  <c r="S260" i="48"/>
  <c r="R260" i="48"/>
  <c r="Q260" i="48"/>
  <c r="P260" i="48"/>
  <c r="O260" i="48"/>
  <c r="N260" i="48"/>
  <c r="M260" i="48"/>
  <c r="L260" i="48"/>
  <c r="K260" i="48"/>
  <c r="J260" i="48"/>
  <c r="I260" i="48"/>
  <c r="H260" i="48"/>
  <c r="G260" i="48"/>
  <c r="F260" i="48"/>
  <c r="E260" i="48"/>
  <c r="D260" i="48"/>
  <c r="C260" i="48"/>
  <c r="B260" i="48"/>
  <c r="AG259" i="48"/>
  <c r="AF259" i="48"/>
  <c r="AE259" i="48"/>
  <c r="AD259" i="48"/>
  <c r="AC259" i="48"/>
  <c r="AB259" i="48"/>
  <c r="AA259" i="48"/>
  <c r="Z259" i="48"/>
  <c r="Y259" i="48"/>
  <c r="X259" i="48"/>
  <c r="W259" i="48"/>
  <c r="V259" i="48"/>
  <c r="U259" i="48"/>
  <c r="T259" i="48"/>
  <c r="S259" i="48"/>
  <c r="R259" i="48"/>
  <c r="Q259" i="48"/>
  <c r="P259" i="48"/>
  <c r="O259" i="48"/>
  <c r="N259" i="48"/>
  <c r="M259" i="48"/>
  <c r="L259" i="48"/>
  <c r="K259" i="48"/>
  <c r="J259" i="48"/>
  <c r="I259" i="48"/>
  <c r="H259" i="48"/>
  <c r="G259" i="48"/>
  <c r="F259" i="48"/>
  <c r="E259" i="48"/>
  <c r="D259" i="48"/>
  <c r="C259" i="48"/>
  <c r="AG257" i="48"/>
  <c r="AF257" i="48"/>
  <c r="AE257" i="48"/>
  <c r="AD257" i="48"/>
  <c r="AC257" i="48"/>
  <c r="AB257" i="48"/>
  <c r="AA257" i="48"/>
  <c r="Z257" i="48"/>
  <c r="Y257" i="48"/>
  <c r="X257" i="48"/>
  <c r="W257" i="48"/>
  <c r="V257" i="48"/>
  <c r="U257" i="48"/>
  <c r="T257" i="48"/>
  <c r="S257" i="48"/>
  <c r="R257" i="48"/>
  <c r="Q257" i="48"/>
  <c r="P257" i="48"/>
  <c r="O257" i="48"/>
  <c r="N257" i="48"/>
  <c r="M257" i="48"/>
  <c r="L257" i="48"/>
  <c r="K257" i="48"/>
  <c r="J257" i="48"/>
  <c r="I257" i="48"/>
  <c r="H257" i="48"/>
  <c r="G257" i="48"/>
  <c r="F257" i="48"/>
  <c r="E257" i="48"/>
  <c r="D257" i="48"/>
  <c r="C257" i="48"/>
  <c r="AG256" i="48"/>
  <c r="AF256" i="48"/>
  <c r="AE256" i="48"/>
  <c r="AD256" i="48"/>
  <c r="AC256" i="48"/>
  <c r="AB256" i="48"/>
  <c r="AA256" i="48"/>
  <c r="Z256" i="48"/>
  <c r="Y256" i="48"/>
  <c r="X256" i="48"/>
  <c r="W256" i="48"/>
  <c r="V256" i="48"/>
  <c r="U256" i="48"/>
  <c r="T256" i="48"/>
  <c r="S256" i="48"/>
  <c r="R256" i="48"/>
  <c r="Q256" i="48"/>
  <c r="P256" i="48"/>
  <c r="O256" i="48"/>
  <c r="N256" i="48"/>
  <c r="M256" i="48"/>
  <c r="L256" i="48"/>
  <c r="K256" i="48"/>
  <c r="J256" i="48"/>
  <c r="I256" i="48"/>
  <c r="H256" i="48"/>
  <c r="G256" i="48"/>
  <c r="F256" i="48"/>
  <c r="E256" i="48"/>
  <c r="D256" i="48"/>
  <c r="C256" i="48"/>
  <c r="AG255" i="48"/>
  <c r="AF255" i="48"/>
  <c r="AE255" i="48"/>
  <c r="AD255" i="48"/>
  <c r="AC255" i="48"/>
  <c r="AB255" i="48"/>
  <c r="AA255" i="48"/>
  <c r="Z255" i="48"/>
  <c r="Y255" i="48"/>
  <c r="X255" i="48"/>
  <c r="W255" i="48"/>
  <c r="V255" i="48"/>
  <c r="U255" i="48"/>
  <c r="T255" i="48"/>
  <c r="S255" i="48"/>
  <c r="R255" i="48"/>
  <c r="Q255" i="48"/>
  <c r="P255" i="48"/>
  <c r="O255" i="48"/>
  <c r="N255" i="48"/>
  <c r="M255" i="48"/>
  <c r="L255" i="48"/>
  <c r="K255" i="48"/>
  <c r="J255" i="48"/>
  <c r="I255" i="48"/>
  <c r="H255" i="48"/>
  <c r="G255" i="48"/>
  <c r="F255" i="48"/>
  <c r="E255" i="48"/>
  <c r="D255" i="48"/>
  <c r="C255" i="48"/>
  <c r="AJ254" i="48"/>
  <c r="AI254" i="48"/>
  <c r="AH254" i="48"/>
  <c r="AJ253" i="48"/>
  <c r="AI253" i="48"/>
  <c r="AH253" i="48"/>
  <c r="AJ252" i="48"/>
  <c r="AI252" i="48"/>
  <c r="AH252" i="48"/>
  <c r="AJ251" i="48"/>
  <c r="AI251" i="48"/>
  <c r="AH251" i="48"/>
  <c r="AJ250" i="48"/>
  <c r="AI250" i="48"/>
  <c r="AH250" i="48"/>
  <c r="AJ249" i="48"/>
  <c r="AI249" i="48"/>
  <c r="AH249" i="48"/>
  <c r="AJ248" i="48"/>
  <c r="AI248" i="48"/>
  <c r="AH248" i="48"/>
  <c r="AJ247" i="48"/>
  <c r="AI247" i="48"/>
  <c r="AH247" i="48"/>
  <c r="AJ246" i="48"/>
  <c r="AI246" i="48"/>
  <c r="AH246" i="48"/>
  <c r="AJ245" i="48"/>
  <c r="AI245" i="48"/>
  <c r="AH245" i="48"/>
  <c r="AJ244" i="48"/>
  <c r="AI244" i="48"/>
  <c r="AH244" i="48"/>
  <c r="AJ243" i="48"/>
  <c r="AI243" i="48"/>
  <c r="AH243" i="48"/>
  <c r="AJ242" i="48"/>
  <c r="AI242" i="48"/>
  <c r="AH242" i="48"/>
  <c r="AJ241" i="48"/>
  <c r="AI241" i="48"/>
  <c r="AH241" i="48"/>
  <c r="AJ240" i="48"/>
  <c r="AI240" i="48"/>
  <c r="AH240" i="48"/>
  <c r="AJ239" i="48"/>
  <c r="AI239" i="48"/>
  <c r="AH239" i="48"/>
  <c r="AJ238" i="48"/>
  <c r="AI238" i="48"/>
  <c r="AH238" i="48"/>
  <c r="AJ237" i="48"/>
  <c r="AI237" i="48"/>
  <c r="AH237" i="48"/>
  <c r="AJ236" i="48"/>
  <c r="AI236" i="48"/>
  <c r="AH236" i="48"/>
  <c r="AJ235" i="48"/>
  <c r="AI235" i="48"/>
  <c r="AH235" i="48"/>
  <c r="AJ234" i="48"/>
  <c r="AI234" i="48"/>
  <c r="AH234" i="48"/>
  <c r="AJ233" i="48"/>
  <c r="AI233" i="48"/>
  <c r="AH233" i="48"/>
  <c r="AJ232" i="48"/>
  <c r="AI232" i="48"/>
  <c r="AH232" i="48"/>
  <c r="AJ231" i="48"/>
  <c r="AI231" i="48"/>
  <c r="AH231" i="48"/>
  <c r="AJ230" i="48"/>
  <c r="AI230" i="48"/>
  <c r="AH230" i="48"/>
  <c r="AJ229" i="48"/>
  <c r="AI229" i="48"/>
  <c r="AH229" i="48"/>
  <c r="AJ228" i="48"/>
  <c r="AI228" i="48"/>
  <c r="AH228" i="48"/>
  <c r="AJ227" i="48"/>
  <c r="AI227" i="48"/>
  <c r="AH227" i="48"/>
  <c r="AJ226" i="48"/>
  <c r="AI226" i="48"/>
  <c r="AH226" i="48"/>
  <c r="AJ225" i="48"/>
  <c r="AI225" i="48"/>
  <c r="AH225" i="48"/>
  <c r="AJ224" i="48"/>
  <c r="AI224" i="48"/>
  <c r="AH224" i="48"/>
  <c r="AJ223" i="48"/>
  <c r="AI223" i="48"/>
  <c r="B259" i="48"/>
  <c r="AG219" i="48"/>
  <c r="AF219" i="48"/>
  <c r="AE219" i="48"/>
  <c r="AD219" i="48"/>
  <c r="AC219" i="48"/>
  <c r="AB219" i="48"/>
  <c r="AA219" i="48"/>
  <c r="Z219" i="48"/>
  <c r="Y219" i="48"/>
  <c r="X219" i="48"/>
  <c r="W219" i="48"/>
  <c r="V219" i="48"/>
  <c r="U219" i="48"/>
  <c r="T219" i="48"/>
  <c r="S219" i="48"/>
  <c r="R219" i="48"/>
  <c r="Q219" i="48"/>
  <c r="P219" i="48"/>
  <c r="O219" i="48"/>
  <c r="N219" i="48"/>
  <c r="M219" i="48"/>
  <c r="L219" i="48"/>
  <c r="K219" i="48"/>
  <c r="J219" i="48"/>
  <c r="I219" i="48"/>
  <c r="H219" i="48"/>
  <c r="G219" i="48"/>
  <c r="F219" i="48"/>
  <c r="E219" i="48"/>
  <c r="D219" i="48"/>
  <c r="C219" i="48"/>
  <c r="B219" i="48"/>
  <c r="AG218" i="48"/>
  <c r="AF218" i="48"/>
  <c r="AE218" i="48"/>
  <c r="AD218" i="48"/>
  <c r="AC218" i="48"/>
  <c r="AB218" i="48"/>
  <c r="AA218" i="48"/>
  <c r="Z218" i="48"/>
  <c r="Y218" i="48"/>
  <c r="X218" i="48"/>
  <c r="W218" i="48"/>
  <c r="V218" i="48"/>
  <c r="U218" i="48"/>
  <c r="T218" i="48"/>
  <c r="S218" i="48"/>
  <c r="R218" i="48"/>
  <c r="Q218" i="48"/>
  <c r="P218" i="48"/>
  <c r="O218" i="48"/>
  <c r="N218" i="48"/>
  <c r="M218" i="48"/>
  <c r="L218" i="48"/>
  <c r="K218" i="48"/>
  <c r="J218" i="48"/>
  <c r="I218" i="48"/>
  <c r="H218" i="48"/>
  <c r="G218" i="48"/>
  <c r="F218" i="48"/>
  <c r="E218" i="48"/>
  <c r="D218" i="48"/>
  <c r="C218" i="48"/>
  <c r="B218" i="48"/>
  <c r="AG217" i="48"/>
  <c r="AF217" i="48"/>
  <c r="AE217" i="48"/>
  <c r="AD217" i="48"/>
  <c r="AC217" i="48"/>
  <c r="AB217" i="48"/>
  <c r="AA217" i="48"/>
  <c r="Z217" i="48"/>
  <c r="Y217" i="48"/>
  <c r="X217" i="48"/>
  <c r="W217" i="48"/>
  <c r="V217" i="48"/>
  <c r="U217" i="48"/>
  <c r="T217" i="48"/>
  <c r="S217" i="48"/>
  <c r="R217" i="48"/>
  <c r="Q217" i="48"/>
  <c r="P217" i="48"/>
  <c r="O217" i="48"/>
  <c r="N217" i="48"/>
  <c r="M217" i="48"/>
  <c r="L217" i="48"/>
  <c r="K217" i="48"/>
  <c r="J217" i="48"/>
  <c r="I217" i="48"/>
  <c r="H217" i="48"/>
  <c r="G217" i="48"/>
  <c r="F217" i="48"/>
  <c r="E217" i="48"/>
  <c r="D217" i="48"/>
  <c r="C217" i="48"/>
  <c r="B217" i="48"/>
  <c r="AG216" i="48"/>
  <c r="AF216" i="48"/>
  <c r="AE216" i="48"/>
  <c r="AD216" i="48"/>
  <c r="AC216" i="48"/>
  <c r="AB216" i="48"/>
  <c r="AA216" i="48"/>
  <c r="Z216" i="48"/>
  <c r="Y216" i="48"/>
  <c r="X216" i="48"/>
  <c r="W216" i="48"/>
  <c r="V216" i="48"/>
  <c r="U216" i="48"/>
  <c r="T216" i="48"/>
  <c r="S216" i="48"/>
  <c r="R216" i="48"/>
  <c r="Q216" i="48"/>
  <c r="P216" i="48"/>
  <c r="O216" i="48"/>
  <c r="N216" i="48"/>
  <c r="M216" i="48"/>
  <c r="L216" i="48"/>
  <c r="K216" i="48"/>
  <c r="J216" i="48"/>
  <c r="I216" i="48"/>
  <c r="H216" i="48"/>
  <c r="G216" i="48"/>
  <c r="F216" i="48"/>
  <c r="E216" i="48"/>
  <c r="D216" i="48"/>
  <c r="C216" i="48"/>
  <c r="AG214" i="48"/>
  <c r="AF214" i="48"/>
  <c r="AE214" i="48"/>
  <c r="AD214" i="48"/>
  <c r="AC214" i="48"/>
  <c r="AB214" i="48"/>
  <c r="AA214" i="48"/>
  <c r="Z214" i="48"/>
  <c r="Y214" i="48"/>
  <c r="X214" i="48"/>
  <c r="W214" i="48"/>
  <c r="V214" i="48"/>
  <c r="U214" i="48"/>
  <c r="T214" i="48"/>
  <c r="S214" i="48"/>
  <c r="R214" i="48"/>
  <c r="Q214" i="48"/>
  <c r="P214" i="48"/>
  <c r="O214" i="48"/>
  <c r="N214" i="48"/>
  <c r="M214" i="48"/>
  <c r="L214" i="48"/>
  <c r="K214" i="48"/>
  <c r="J214" i="48"/>
  <c r="I214" i="48"/>
  <c r="H214" i="48"/>
  <c r="G214" i="48"/>
  <c r="F214" i="48"/>
  <c r="E214" i="48"/>
  <c r="D214" i="48"/>
  <c r="C214" i="48"/>
  <c r="B214" i="48"/>
  <c r="AG213" i="48"/>
  <c r="AF213" i="48"/>
  <c r="AE213" i="48"/>
  <c r="AD213" i="48"/>
  <c r="AC213" i="48"/>
  <c r="AB213" i="48"/>
  <c r="AA213" i="48"/>
  <c r="Z213" i="48"/>
  <c r="Y213" i="48"/>
  <c r="X213" i="48"/>
  <c r="W213" i="48"/>
  <c r="V213" i="48"/>
  <c r="U213" i="48"/>
  <c r="T213" i="48"/>
  <c r="S213" i="48"/>
  <c r="R213" i="48"/>
  <c r="Q213" i="48"/>
  <c r="P213" i="48"/>
  <c r="O213" i="48"/>
  <c r="N213" i="48"/>
  <c r="M213" i="48"/>
  <c r="L213" i="48"/>
  <c r="K213" i="48"/>
  <c r="J213" i="48"/>
  <c r="I213" i="48"/>
  <c r="H213" i="48"/>
  <c r="G213" i="48"/>
  <c r="F213" i="48"/>
  <c r="E213" i="48"/>
  <c r="D213" i="48"/>
  <c r="C213" i="48"/>
  <c r="B213" i="48"/>
  <c r="AG212" i="48"/>
  <c r="AF212" i="48"/>
  <c r="AE212" i="48"/>
  <c r="AD212" i="48"/>
  <c r="AC212" i="48"/>
  <c r="AB212" i="48"/>
  <c r="AA212" i="48"/>
  <c r="Z212" i="48"/>
  <c r="Y212" i="48"/>
  <c r="X212" i="48"/>
  <c r="W212" i="48"/>
  <c r="V212" i="48"/>
  <c r="U212" i="48"/>
  <c r="T212" i="48"/>
  <c r="S212" i="48"/>
  <c r="R212" i="48"/>
  <c r="Q212" i="48"/>
  <c r="P212" i="48"/>
  <c r="O212" i="48"/>
  <c r="N212" i="48"/>
  <c r="M212" i="48"/>
  <c r="L212" i="48"/>
  <c r="K212" i="48"/>
  <c r="J212" i="48"/>
  <c r="I212" i="48"/>
  <c r="H212" i="48"/>
  <c r="G212" i="48"/>
  <c r="F212" i="48"/>
  <c r="E212" i="48"/>
  <c r="D212" i="48"/>
  <c r="C212" i="48"/>
  <c r="B212" i="48"/>
  <c r="AJ211" i="48"/>
  <c r="AI211" i="48"/>
  <c r="AH211" i="48"/>
  <c r="AJ210" i="48"/>
  <c r="AI210" i="48"/>
  <c r="AH210" i="48"/>
  <c r="AJ209" i="48"/>
  <c r="AI209" i="48"/>
  <c r="AH209" i="48"/>
  <c r="AJ208" i="48"/>
  <c r="AI208" i="48"/>
  <c r="AH208" i="48"/>
  <c r="AJ207" i="48"/>
  <c r="AI207" i="48"/>
  <c r="AH207" i="48"/>
  <c r="AJ206" i="48"/>
  <c r="AI206" i="48"/>
  <c r="AH206" i="48"/>
  <c r="AJ205" i="48"/>
  <c r="AI205" i="48"/>
  <c r="AH205" i="48"/>
  <c r="AJ204" i="48"/>
  <c r="AI204" i="48"/>
  <c r="AH204" i="48"/>
  <c r="AJ203" i="48"/>
  <c r="AI203" i="48"/>
  <c r="AH203" i="48"/>
  <c r="AJ202" i="48"/>
  <c r="AI202" i="48"/>
  <c r="AH202" i="48"/>
  <c r="AJ201" i="48"/>
  <c r="AI201" i="48"/>
  <c r="AH201" i="48"/>
  <c r="AJ200" i="48"/>
  <c r="AI200" i="48"/>
  <c r="AH200" i="48"/>
  <c r="AJ199" i="48"/>
  <c r="AI199" i="48"/>
  <c r="AH199" i="48"/>
  <c r="AJ198" i="48"/>
  <c r="AI198" i="48"/>
  <c r="AH198" i="48"/>
  <c r="AJ197" i="48"/>
  <c r="AI197" i="48"/>
  <c r="AH197" i="48"/>
  <c r="AJ196" i="48"/>
  <c r="AI196" i="48"/>
  <c r="AH196" i="48"/>
  <c r="AJ195" i="48"/>
  <c r="AI195" i="48"/>
  <c r="AH195" i="48"/>
  <c r="AJ194" i="48"/>
  <c r="AI194" i="48"/>
  <c r="AH194" i="48"/>
  <c r="AJ193" i="48"/>
  <c r="AI193" i="48"/>
  <c r="AH193" i="48"/>
  <c r="AJ192" i="48"/>
  <c r="AI192" i="48"/>
  <c r="AH192" i="48"/>
  <c r="AJ191" i="48"/>
  <c r="AI191" i="48"/>
  <c r="AH191" i="48"/>
  <c r="AJ190" i="48"/>
  <c r="AI190" i="48"/>
  <c r="AH190" i="48"/>
  <c r="AJ189" i="48"/>
  <c r="AI189" i="48"/>
  <c r="AH189" i="48"/>
  <c r="AJ188" i="48"/>
  <c r="AI188" i="48"/>
  <c r="AH188" i="48"/>
  <c r="AJ187" i="48"/>
  <c r="AI187" i="48"/>
  <c r="AH187" i="48"/>
  <c r="AJ186" i="48"/>
  <c r="AI186" i="48"/>
  <c r="AH186" i="48"/>
  <c r="AJ185" i="48"/>
  <c r="AI185" i="48"/>
  <c r="AH185" i="48"/>
  <c r="AJ184" i="48"/>
  <c r="AI184" i="48"/>
  <c r="AH184" i="48"/>
  <c r="AJ183" i="48"/>
  <c r="AI183" i="48"/>
  <c r="AH183" i="48"/>
  <c r="AJ182" i="48"/>
  <c r="AI182" i="48"/>
  <c r="AH182" i="48"/>
  <c r="AJ181" i="48"/>
  <c r="AI181" i="48"/>
  <c r="AH181" i="48"/>
  <c r="AI180" i="48"/>
  <c r="AH180" i="48"/>
  <c r="AJ180" i="48"/>
  <c r="AH219" i="51" l="1"/>
  <c r="H137" i="51"/>
  <c r="M106" i="51"/>
  <c r="S167" i="51"/>
  <c r="S176" i="51" s="1"/>
  <c r="AD112" i="51"/>
  <c r="AB138" i="51"/>
  <c r="Y107" i="51"/>
  <c r="E146" i="51"/>
  <c r="P99" i="51"/>
  <c r="AE157" i="51"/>
  <c r="R118" i="51"/>
  <c r="K153" i="51"/>
  <c r="F122" i="51"/>
  <c r="AE148" i="51"/>
  <c r="R101" i="51"/>
  <c r="J108" i="51"/>
  <c r="G139" i="51"/>
  <c r="S162" i="51"/>
  <c r="AD115" i="51"/>
  <c r="AD147" i="51"/>
  <c r="S100" i="51"/>
  <c r="G123" i="51"/>
  <c r="J154" i="51"/>
  <c r="P160" i="51"/>
  <c r="E121" i="51"/>
  <c r="G145" i="51"/>
  <c r="J98" i="51"/>
  <c r="I108" i="51"/>
  <c r="L139" i="51"/>
  <c r="AF162" i="51"/>
  <c r="U115" i="51"/>
  <c r="W137" i="51"/>
  <c r="Z106" i="51"/>
  <c r="K118" i="51"/>
  <c r="F157" i="51"/>
  <c r="F175" i="51" s="1"/>
  <c r="R152" i="51"/>
  <c r="R174" i="51" s="1"/>
  <c r="AE97" i="51"/>
  <c r="AE165" i="51"/>
  <c r="R110" i="51"/>
  <c r="K144" i="51"/>
  <c r="F105" i="51"/>
  <c r="F133" i="51" s="1"/>
  <c r="AB160" i="51"/>
  <c r="Y121" i="51"/>
  <c r="E168" i="51"/>
  <c r="P113" i="51"/>
  <c r="AF94" i="51"/>
  <c r="U149" i="51"/>
  <c r="U174" i="51" s="1"/>
  <c r="AC140" i="51"/>
  <c r="X109" i="51"/>
  <c r="W158" i="51"/>
  <c r="W173" i="51" s="1"/>
  <c r="Z119" i="51"/>
  <c r="L108" i="51"/>
  <c r="I139" i="51"/>
  <c r="R165" i="51"/>
  <c r="AE110" i="51"/>
  <c r="G143" i="51"/>
  <c r="J104" i="51"/>
  <c r="T161" i="51"/>
  <c r="AG114" i="51"/>
  <c r="AE102" i="51"/>
  <c r="R141" i="51"/>
  <c r="I163" i="51"/>
  <c r="L116" i="51"/>
  <c r="T137" i="51"/>
  <c r="AG106" i="51"/>
  <c r="J112" i="51"/>
  <c r="G167" i="51"/>
  <c r="Y146" i="51"/>
  <c r="AB99" i="51"/>
  <c r="AB131" i="51" s="1"/>
  <c r="B160" i="51"/>
  <c r="O121" i="51"/>
  <c r="AA168" i="51"/>
  <c r="V113" i="51"/>
  <c r="W150" i="51"/>
  <c r="Z95" i="51"/>
  <c r="D156" i="51"/>
  <c r="Q125" i="51"/>
  <c r="Q132" i="51" s="1"/>
  <c r="J161" i="51"/>
  <c r="J175" i="51" s="1"/>
  <c r="G114" i="51"/>
  <c r="S153" i="51"/>
  <c r="AD122" i="51"/>
  <c r="AD130" i="51" s="1"/>
  <c r="M96" i="51"/>
  <c r="H151" i="51"/>
  <c r="AF118" i="51"/>
  <c r="U157" i="51"/>
  <c r="AB150" i="51"/>
  <c r="Y95" i="51"/>
  <c r="V164" i="51"/>
  <c r="V176" i="51" s="1"/>
  <c r="AA117" i="51"/>
  <c r="C138" i="51"/>
  <c r="C173" i="51" s="1"/>
  <c r="N107" i="51"/>
  <c r="W99" i="51"/>
  <c r="W132" i="51" s="1"/>
  <c r="Z146" i="51"/>
  <c r="X168" i="51"/>
  <c r="AC113" i="51"/>
  <c r="F145" i="51"/>
  <c r="K98" i="51"/>
  <c r="AE137" i="51"/>
  <c r="R106" i="51"/>
  <c r="AD144" i="51"/>
  <c r="S105" i="51"/>
  <c r="G152" i="51"/>
  <c r="J97" i="51"/>
  <c r="M162" i="51"/>
  <c r="H115" i="51"/>
  <c r="AG123" i="51"/>
  <c r="T154" i="51"/>
  <c r="AF140" i="51"/>
  <c r="U109" i="51"/>
  <c r="I148" i="51"/>
  <c r="L101" i="51"/>
  <c r="K166" i="51"/>
  <c r="F111" i="51"/>
  <c r="AB155" i="51"/>
  <c r="Y124" i="51"/>
  <c r="P116" i="51"/>
  <c r="E163" i="51"/>
  <c r="AA102" i="51"/>
  <c r="V141" i="51"/>
  <c r="V175" i="51" s="1"/>
  <c r="X147" i="51"/>
  <c r="AC100" i="51"/>
  <c r="J159" i="51"/>
  <c r="G120" i="51"/>
  <c r="X156" i="51"/>
  <c r="AC125" i="51"/>
  <c r="X148" i="51"/>
  <c r="AC101" i="51"/>
  <c r="D146" i="51"/>
  <c r="Q99" i="51"/>
  <c r="AC124" i="51"/>
  <c r="X155" i="51"/>
  <c r="P164" i="51"/>
  <c r="E117" i="51"/>
  <c r="AB137" i="51"/>
  <c r="Y106" i="51"/>
  <c r="Y156" i="51"/>
  <c r="AB125" i="51"/>
  <c r="E145" i="51"/>
  <c r="P98" i="51"/>
  <c r="T165" i="51"/>
  <c r="AG110" i="51"/>
  <c r="AG133" i="51" s="1"/>
  <c r="AA142" i="51"/>
  <c r="V103" i="51"/>
  <c r="M105" i="51"/>
  <c r="M130" i="51" s="1"/>
  <c r="H144" i="51"/>
  <c r="M114" i="51"/>
  <c r="H161" i="51"/>
  <c r="Y168" i="51"/>
  <c r="AB113" i="51"/>
  <c r="AF141" i="51"/>
  <c r="U102" i="51"/>
  <c r="Z156" i="51"/>
  <c r="W125" i="51"/>
  <c r="I154" i="51"/>
  <c r="L123" i="51"/>
  <c r="N117" i="51"/>
  <c r="C164" i="51"/>
  <c r="AC159" i="51"/>
  <c r="X120" i="51"/>
  <c r="X142" i="51"/>
  <c r="AC103" i="51"/>
  <c r="Q112" i="51"/>
  <c r="D167" i="51"/>
  <c r="H67" i="51"/>
  <c r="AD96" i="51"/>
  <c r="S151" i="51"/>
  <c r="S174" i="51" s="1"/>
  <c r="J137" i="51"/>
  <c r="G106" i="51"/>
  <c r="B152" i="51"/>
  <c r="B176" i="51" s="1"/>
  <c r="O97" i="51"/>
  <c r="AF147" i="51"/>
  <c r="U100" i="51"/>
  <c r="K157" i="51"/>
  <c r="F118" i="51"/>
  <c r="AD151" i="51"/>
  <c r="S96" i="51"/>
  <c r="M153" i="51"/>
  <c r="H122" i="51"/>
  <c r="K149" i="51"/>
  <c r="F94" i="51"/>
  <c r="AF155" i="51"/>
  <c r="U124" i="51"/>
  <c r="M145" i="51"/>
  <c r="H98" i="51"/>
  <c r="AD159" i="51"/>
  <c r="S120" i="51"/>
  <c r="P138" i="51"/>
  <c r="E107" i="51"/>
  <c r="AC164" i="51"/>
  <c r="AC173" i="51" s="1"/>
  <c r="X117" i="51"/>
  <c r="AG143" i="51"/>
  <c r="T104" i="51"/>
  <c r="L165" i="51"/>
  <c r="I110" i="51"/>
  <c r="AE139" i="51"/>
  <c r="AE174" i="51" s="1"/>
  <c r="R108" i="51"/>
  <c r="E142" i="51"/>
  <c r="P103" i="51"/>
  <c r="AF120" i="51"/>
  <c r="U159" i="51"/>
  <c r="H168" i="51"/>
  <c r="M113" i="51"/>
  <c r="S148" i="51"/>
  <c r="AD101" i="51"/>
  <c r="G109" i="51"/>
  <c r="J140" i="51"/>
  <c r="H158" i="51"/>
  <c r="M119" i="51"/>
  <c r="AG166" i="51"/>
  <c r="T111" i="51"/>
  <c r="U152" i="51"/>
  <c r="AF97" i="51"/>
  <c r="L144" i="51"/>
  <c r="I105" i="51"/>
  <c r="F154" i="51"/>
  <c r="K123" i="51"/>
  <c r="AE162" i="51"/>
  <c r="R115" i="51"/>
  <c r="X143" i="51"/>
  <c r="AC104" i="51"/>
  <c r="X158" i="51"/>
  <c r="AC119" i="51"/>
  <c r="Z140" i="51"/>
  <c r="W109" i="51"/>
  <c r="AF142" i="51"/>
  <c r="U103" i="51"/>
  <c r="V166" i="51"/>
  <c r="AA111" i="51"/>
  <c r="F147" i="51"/>
  <c r="K100" i="51"/>
  <c r="K133" i="51" s="1"/>
  <c r="X166" i="51"/>
  <c r="AC111" i="51"/>
  <c r="W101" i="51"/>
  <c r="Z148" i="51"/>
  <c r="C140" i="51"/>
  <c r="N109" i="51"/>
  <c r="V162" i="51"/>
  <c r="AA115" i="51"/>
  <c r="AB152" i="51"/>
  <c r="Y97" i="51"/>
  <c r="E144" i="51"/>
  <c r="P105" i="51"/>
  <c r="C161" i="51"/>
  <c r="N114" i="51"/>
  <c r="J142" i="51"/>
  <c r="G103" i="51"/>
  <c r="D151" i="51"/>
  <c r="Q96" i="51"/>
  <c r="N101" i="51"/>
  <c r="C148" i="51"/>
  <c r="AG160" i="51"/>
  <c r="T121" i="51"/>
  <c r="S138" i="51"/>
  <c r="S175" i="51" s="1"/>
  <c r="AD107" i="51"/>
  <c r="J146" i="51"/>
  <c r="G99" i="51"/>
  <c r="G130" i="51" s="1"/>
  <c r="E159" i="51"/>
  <c r="P120" i="51"/>
  <c r="AB167" i="51"/>
  <c r="Y112" i="51"/>
  <c r="AA98" i="51"/>
  <c r="V145" i="51"/>
  <c r="X157" i="51"/>
  <c r="AC118" i="51"/>
  <c r="F142" i="51"/>
  <c r="K103" i="51"/>
  <c r="K130" i="51" s="1"/>
  <c r="W154" i="51"/>
  <c r="Z123" i="51"/>
  <c r="AF145" i="51"/>
  <c r="U98" i="51"/>
  <c r="C147" i="51"/>
  <c r="N100" i="51"/>
  <c r="AE64" i="51"/>
  <c r="AE89" i="51" s="1"/>
  <c r="I125" i="51"/>
  <c r="L156" i="51"/>
  <c r="L106" i="51"/>
  <c r="I137" i="51"/>
  <c r="Z139" i="51"/>
  <c r="W108" i="51"/>
  <c r="U164" i="51"/>
  <c r="AF117" i="51"/>
  <c r="I143" i="51"/>
  <c r="L104" i="51"/>
  <c r="L130" i="51" s="1"/>
  <c r="U166" i="51"/>
  <c r="AF111" i="51"/>
  <c r="AF133" i="51" s="1"/>
  <c r="W102" i="51"/>
  <c r="Z141" i="51"/>
  <c r="K67" i="51"/>
  <c r="AF151" i="51"/>
  <c r="AF175" i="51" s="1"/>
  <c r="U96" i="51"/>
  <c r="W160" i="51"/>
  <c r="Z121" i="51"/>
  <c r="L158" i="51"/>
  <c r="L174" i="51" s="1"/>
  <c r="I119" i="51"/>
  <c r="F140" i="51"/>
  <c r="K109" i="51"/>
  <c r="AG152" i="51"/>
  <c r="AG175" i="51" s="1"/>
  <c r="T97" i="51"/>
  <c r="P145" i="51"/>
  <c r="E98" i="51"/>
  <c r="Y137" i="51"/>
  <c r="AB106" i="51"/>
  <c r="AD168" i="51"/>
  <c r="S113" i="51"/>
  <c r="AB115" i="51"/>
  <c r="AB133" i="51" s="1"/>
  <c r="Y162" i="51"/>
  <c r="AD137" i="51"/>
  <c r="S106" i="51"/>
  <c r="P108" i="51"/>
  <c r="P130" i="51" s="1"/>
  <c r="E139" i="51"/>
  <c r="G117" i="51"/>
  <c r="J164" i="51"/>
  <c r="N72" i="51"/>
  <c r="AC148" i="51"/>
  <c r="AC175" i="51" s="1"/>
  <c r="X101" i="51"/>
  <c r="R155" i="51"/>
  <c r="AE124" i="51"/>
  <c r="F146" i="51"/>
  <c r="K99" i="51"/>
  <c r="D140" i="51"/>
  <c r="Q109" i="51"/>
  <c r="Q130" i="51" s="1"/>
  <c r="K163" i="51"/>
  <c r="F116" i="51"/>
  <c r="AC114" i="51"/>
  <c r="AC133" i="51" s="1"/>
  <c r="X161" i="51"/>
  <c r="AE138" i="51"/>
  <c r="R107" i="51"/>
  <c r="I149" i="51"/>
  <c r="L94" i="51"/>
  <c r="Z151" i="51"/>
  <c r="W96" i="51"/>
  <c r="U160" i="51"/>
  <c r="AF121" i="51"/>
  <c r="I156" i="51"/>
  <c r="L125" i="51"/>
  <c r="P106" i="51"/>
  <c r="E137" i="51"/>
  <c r="AB145" i="51"/>
  <c r="Y98" i="51"/>
  <c r="AD121" i="51"/>
  <c r="S160" i="51"/>
  <c r="I117" i="51"/>
  <c r="I132" i="51" s="1"/>
  <c r="L164" i="51"/>
  <c r="AA161" i="51"/>
  <c r="V114" i="51"/>
  <c r="V130" i="51" s="1"/>
  <c r="T138" i="51"/>
  <c r="AG107" i="51"/>
  <c r="V148" i="51"/>
  <c r="V174" i="51" s="1"/>
  <c r="AA101" i="51"/>
  <c r="T124" i="51"/>
  <c r="AG155" i="51"/>
  <c r="B153" i="51"/>
  <c r="O122" i="51"/>
  <c r="M146" i="51"/>
  <c r="H99" i="51"/>
  <c r="AB166" i="51"/>
  <c r="Y111" i="51"/>
  <c r="AD102" i="51"/>
  <c r="S141" i="51"/>
  <c r="P143" i="51"/>
  <c r="E104" i="51"/>
  <c r="G168" i="51"/>
  <c r="J113" i="51"/>
  <c r="P119" i="51"/>
  <c r="E158" i="51"/>
  <c r="J149" i="51"/>
  <c r="G94" i="51"/>
  <c r="Y151" i="51"/>
  <c r="AB96" i="51"/>
  <c r="AD160" i="51"/>
  <c r="S121" i="51"/>
  <c r="K112" i="51"/>
  <c r="F167" i="51"/>
  <c r="AC165" i="51"/>
  <c r="X110" i="51"/>
  <c r="Q118" i="51"/>
  <c r="D157" i="51"/>
  <c r="W147" i="51"/>
  <c r="W174" i="51" s="1"/>
  <c r="Z100" i="51"/>
  <c r="AF158" i="51"/>
  <c r="U119" i="51"/>
  <c r="I166" i="51"/>
  <c r="L111" i="51"/>
  <c r="F101" i="51"/>
  <c r="K148" i="51"/>
  <c r="R140" i="51"/>
  <c r="AE109" i="51"/>
  <c r="AD154" i="51"/>
  <c r="S123" i="51"/>
  <c r="G162" i="51"/>
  <c r="J115" i="51"/>
  <c r="M152" i="51"/>
  <c r="H97" i="51"/>
  <c r="T144" i="51"/>
  <c r="AG105" i="51"/>
  <c r="K156" i="51"/>
  <c r="F125" i="51"/>
  <c r="AE117" i="51"/>
  <c r="R164" i="51"/>
  <c r="AF150" i="51"/>
  <c r="U95" i="51"/>
  <c r="L103" i="51"/>
  <c r="I142" i="51"/>
  <c r="M160" i="51"/>
  <c r="H121" i="51"/>
  <c r="AG113" i="51"/>
  <c r="T168" i="51"/>
  <c r="AD146" i="51"/>
  <c r="S99" i="51"/>
  <c r="G138" i="51"/>
  <c r="J107" i="51"/>
  <c r="P167" i="51"/>
  <c r="P175" i="51" s="1"/>
  <c r="E112" i="51"/>
  <c r="Y159" i="51"/>
  <c r="AB120" i="51"/>
  <c r="AB130" i="51" s="1"/>
  <c r="AA137" i="51"/>
  <c r="V106" i="51"/>
  <c r="B145" i="51"/>
  <c r="O98" i="51"/>
  <c r="Z124" i="51"/>
  <c r="W155" i="51"/>
  <c r="X102" i="51"/>
  <c r="AC141" i="51"/>
  <c r="AC174" i="51" s="1"/>
  <c r="Q94" i="51"/>
  <c r="Q133" i="51" s="1"/>
  <c r="D149" i="51"/>
  <c r="AD97" i="51"/>
  <c r="AD131" i="51" s="1"/>
  <c r="S152" i="51"/>
  <c r="J144" i="51"/>
  <c r="J176" i="51" s="1"/>
  <c r="G105" i="51"/>
  <c r="H154" i="51"/>
  <c r="M123" i="51"/>
  <c r="T115" i="51"/>
  <c r="AG162" i="51"/>
  <c r="U148" i="51"/>
  <c r="AF101" i="51"/>
  <c r="L140" i="51"/>
  <c r="I109" i="51"/>
  <c r="F158" i="51"/>
  <c r="K119" i="51"/>
  <c r="K132" i="51" s="1"/>
  <c r="AE166" i="51"/>
  <c r="AE173" i="51" s="1"/>
  <c r="R111" i="51"/>
  <c r="X139" i="51"/>
  <c r="AC108" i="51"/>
  <c r="C165" i="51"/>
  <c r="N110" i="51"/>
  <c r="Z157" i="51"/>
  <c r="W118" i="51"/>
  <c r="V143" i="51"/>
  <c r="AA104" i="51"/>
  <c r="E161" i="51"/>
  <c r="P114" i="51"/>
  <c r="AB153" i="51"/>
  <c r="Y122" i="51"/>
  <c r="P146" i="51"/>
  <c r="E99" i="51"/>
  <c r="Y138" i="51"/>
  <c r="AB107" i="51"/>
  <c r="AA160" i="51"/>
  <c r="V121" i="51"/>
  <c r="V133" i="51" s="1"/>
  <c r="B168" i="51"/>
  <c r="B174" i="51" s="1"/>
  <c r="O113" i="51"/>
  <c r="W142" i="51"/>
  <c r="W175" i="51" s="1"/>
  <c r="Z103" i="51"/>
  <c r="AC156" i="51"/>
  <c r="X125" i="51"/>
  <c r="D164" i="51"/>
  <c r="Q117" i="51"/>
  <c r="K141" i="51"/>
  <c r="F102" i="51"/>
  <c r="R149" i="51"/>
  <c r="AE94" i="51"/>
  <c r="AF163" i="51"/>
  <c r="U116" i="51"/>
  <c r="B162" i="51"/>
  <c r="O115" i="51"/>
  <c r="T160" i="51"/>
  <c r="AG121" i="51"/>
  <c r="O104" i="51"/>
  <c r="B143" i="51"/>
  <c r="AD124" i="51"/>
  <c r="S155" i="51"/>
  <c r="G146" i="51"/>
  <c r="J99" i="51"/>
  <c r="AC162" i="51"/>
  <c r="X115" i="51"/>
  <c r="AF146" i="51"/>
  <c r="U99" i="51"/>
  <c r="AA139" i="51"/>
  <c r="V108" i="51"/>
  <c r="Y157" i="51"/>
  <c r="AB118" i="51"/>
  <c r="P165" i="51"/>
  <c r="E110" i="51"/>
  <c r="J109" i="51"/>
  <c r="G140" i="51"/>
  <c r="S101" i="51"/>
  <c r="AD148" i="51"/>
  <c r="T166" i="51"/>
  <c r="T176" i="51" s="1"/>
  <c r="AG111" i="51"/>
  <c r="F123" i="51"/>
  <c r="K154" i="51"/>
  <c r="M155" i="51"/>
  <c r="H124" i="51"/>
  <c r="V153" i="51"/>
  <c r="AA122" i="51"/>
  <c r="J74" i="51"/>
  <c r="J88" i="51" s="1"/>
  <c r="AG146" i="51"/>
  <c r="T99" i="51"/>
  <c r="V109" i="51"/>
  <c r="AA140" i="51"/>
  <c r="AG116" i="51"/>
  <c r="T163" i="51"/>
  <c r="M107" i="51"/>
  <c r="H138" i="51"/>
  <c r="Y158" i="51"/>
  <c r="AB119" i="51"/>
  <c r="S94" i="51"/>
  <c r="AD149" i="51"/>
  <c r="AD175" i="51" s="1"/>
  <c r="P96" i="51"/>
  <c r="E151" i="51"/>
  <c r="J160" i="51"/>
  <c r="J174" i="51" s="1"/>
  <c r="G121" i="51"/>
  <c r="P166" i="51"/>
  <c r="E111" i="51"/>
  <c r="G141" i="51"/>
  <c r="J102" i="51"/>
  <c r="J130" i="51" s="1"/>
  <c r="O75" i="51"/>
  <c r="AB143" i="51"/>
  <c r="Y104" i="51"/>
  <c r="S168" i="51"/>
  <c r="AD113" i="51"/>
  <c r="AD133" i="51" s="1"/>
  <c r="D152" i="51"/>
  <c r="Q97" i="51"/>
  <c r="R138" i="51"/>
  <c r="AE107" i="51"/>
  <c r="AE132" i="51" s="1"/>
  <c r="Q120" i="51"/>
  <c r="D159" i="51"/>
  <c r="G153" i="51"/>
  <c r="J122" i="51"/>
  <c r="AD161" i="51"/>
  <c r="S114" i="51"/>
  <c r="T151" i="51"/>
  <c r="AG96" i="51"/>
  <c r="M143" i="51"/>
  <c r="H104" i="51"/>
  <c r="I157" i="51"/>
  <c r="L118" i="51"/>
  <c r="U110" i="51"/>
  <c r="AF165" i="51"/>
  <c r="R147" i="51"/>
  <c r="AE100" i="51"/>
  <c r="K139" i="51"/>
  <c r="F108" i="51"/>
  <c r="D166" i="51"/>
  <c r="D174" i="51" s="1"/>
  <c r="Q111" i="51"/>
  <c r="AC158" i="51"/>
  <c r="X119" i="51"/>
  <c r="X133" i="51" s="1"/>
  <c r="Z109" i="51"/>
  <c r="W140" i="51"/>
  <c r="C144" i="51"/>
  <c r="N105" i="51"/>
  <c r="AA151" i="51"/>
  <c r="V96" i="51"/>
  <c r="T145" i="51"/>
  <c r="AG98" i="51"/>
  <c r="H156" i="51"/>
  <c r="M125" i="51"/>
  <c r="E140" i="51"/>
  <c r="P109" i="51"/>
  <c r="S150" i="51"/>
  <c r="AD95" i="51"/>
  <c r="AE149" i="51"/>
  <c r="R94" i="51"/>
  <c r="I138" i="51"/>
  <c r="L107" i="51"/>
  <c r="R158" i="51"/>
  <c r="AE119" i="51"/>
  <c r="AC147" i="51"/>
  <c r="X100" i="51"/>
  <c r="X132" i="51" s="1"/>
  <c r="Q108" i="51"/>
  <c r="D139" i="51"/>
  <c r="D173" i="51" s="1"/>
  <c r="AA108" i="51"/>
  <c r="V139" i="51"/>
  <c r="T102" i="51"/>
  <c r="AG141" i="51"/>
  <c r="AD167" i="51"/>
  <c r="S112" i="51"/>
  <c r="G159" i="51"/>
  <c r="J120" i="51"/>
  <c r="J163" i="51"/>
  <c r="G116" i="51"/>
  <c r="E97" i="51"/>
  <c r="E130" i="51" s="1"/>
  <c r="P152" i="51"/>
  <c r="AB114" i="51"/>
  <c r="Y161" i="51"/>
  <c r="Y176" i="51" s="1"/>
  <c r="AD138" i="51"/>
  <c r="S107" i="51"/>
  <c r="F121" i="51"/>
  <c r="K160" i="51"/>
  <c r="Q123" i="51"/>
  <c r="D154" i="51"/>
  <c r="U163" i="51"/>
  <c r="AF116" i="51"/>
  <c r="Z159" i="51"/>
  <c r="W120" i="51"/>
  <c r="W133" i="51" s="1"/>
  <c r="C167" i="51"/>
  <c r="N112" i="51"/>
  <c r="X137" i="51"/>
  <c r="AC106" i="51"/>
  <c r="R113" i="51"/>
  <c r="AE168" i="51"/>
  <c r="F160" i="51"/>
  <c r="K121" i="51"/>
  <c r="I107" i="51"/>
  <c r="L138" i="51"/>
  <c r="I155" i="51"/>
  <c r="L124" i="51"/>
  <c r="Z110" i="51"/>
  <c r="W165" i="51"/>
  <c r="M137" i="51"/>
  <c r="H106" i="51"/>
  <c r="H113" i="51"/>
  <c r="M168" i="51"/>
  <c r="P153" i="51"/>
  <c r="E122" i="51"/>
  <c r="E131" i="51" s="1"/>
  <c r="AB157" i="51"/>
  <c r="Y118" i="51"/>
  <c r="Y133" i="51" s="1"/>
  <c r="AF73" i="51"/>
  <c r="K145" i="51"/>
  <c r="F98" i="51"/>
  <c r="AC143" i="51"/>
  <c r="X104" i="51"/>
  <c r="I167" i="51"/>
  <c r="L112" i="51"/>
  <c r="W153" i="51"/>
  <c r="Z122" i="51"/>
  <c r="E152" i="51"/>
  <c r="P97" i="51"/>
  <c r="Y105" i="51"/>
  <c r="AB144" i="51"/>
  <c r="AD114" i="51"/>
  <c r="S161" i="51"/>
  <c r="J153" i="51"/>
  <c r="G122" i="51"/>
  <c r="Y167" i="51"/>
  <c r="AB112" i="51"/>
  <c r="P159" i="51"/>
  <c r="E120" i="51"/>
  <c r="B137" i="51"/>
  <c r="O106" i="51"/>
  <c r="AA145" i="51"/>
  <c r="V98" i="51"/>
  <c r="W163" i="51"/>
  <c r="W176" i="51" s="1"/>
  <c r="Z116" i="51"/>
  <c r="Q102" i="51"/>
  <c r="D141" i="51"/>
  <c r="X94" i="51"/>
  <c r="AC149" i="51"/>
  <c r="R156" i="51"/>
  <c r="AE125" i="51"/>
  <c r="F117" i="51"/>
  <c r="K164" i="51"/>
  <c r="I150" i="51"/>
  <c r="L95" i="51"/>
  <c r="Z153" i="51"/>
  <c r="W122" i="51"/>
  <c r="M94" i="51"/>
  <c r="H149" i="51"/>
  <c r="AA154" i="51"/>
  <c r="V123" i="51"/>
  <c r="F164" i="51"/>
  <c r="K117" i="51"/>
  <c r="K102" i="51"/>
  <c r="F141" i="51"/>
  <c r="L155" i="51"/>
  <c r="I124" i="51"/>
  <c r="L150" i="51"/>
  <c r="I95" i="51"/>
  <c r="AG102" i="51"/>
  <c r="T141" i="51"/>
  <c r="H125" i="51"/>
  <c r="M156" i="51"/>
  <c r="AA163" i="51"/>
  <c r="V116" i="51"/>
  <c r="G111" i="51"/>
  <c r="J166" i="51"/>
  <c r="S158" i="51"/>
  <c r="AD119" i="51"/>
  <c r="Y94" i="51"/>
  <c r="AB149" i="51"/>
  <c r="M161" i="51"/>
  <c r="H114" i="51"/>
  <c r="B138" i="51"/>
  <c r="O107" i="51"/>
  <c r="O130" i="51" s="1"/>
  <c r="AG140" i="51"/>
  <c r="T109" i="51"/>
  <c r="V163" i="51"/>
  <c r="AA116" i="51"/>
  <c r="AA133" i="51" s="1"/>
  <c r="T153" i="51"/>
  <c r="AG122" i="51"/>
  <c r="AA146" i="51"/>
  <c r="AA175" i="51" s="1"/>
  <c r="V99" i="51"/>
  <c r="M101" i="51"/>
  <c r="H148" i="51"/>
  <c r="V97" i="51"/>
  <c r="AA152" i="51"/>
  <c r="T159" i="51"/>
  <c r="AG120" i="51"/>
  <c r="M95" i="51"/>
  <c r="H150" i="51"/>
  <c r="O105" i="51"/>
  <c r="B144" i="51"/>
  <c r="M167" i="51"/>
  <c r="H112" i="51"/>
  <c r="V165" i="51"/>
  <c r="AA110" i="51"/>
  <c r="AB147" i="51"/>
  <c r="AB175" i="51" s="1"/>
  <c r="Y100" i="51"/>
  <c r="C143" i="51"/>
  <c r="N104" i="51"/>
  <c r="G158" i="51"/>
  <c r="G175" i="51" s="1"/>
  <c r="J119" i="51"/>
  <c r="AD166" i="51"/>
  <c r="S111" i="51"/>
  <c r="S130" i="51" s="1"/>
  <c r="Y139" i="51"/>
  <c r="AB108" i="51"/>
  <c r="Y166" i="51"/>
  <c r="AB111" i="51"/>
  <c r="G113" i="51"/>
  <c r="J168" i="51"/>
  <c r="E143" i="51"/>
  <c r="P104" i="51"/>
  <c r="AE120" i="51"/>
  <c r="R159" i="51"/>
  <c r="AC152" i="51"/>
  <c r="X97" i="51"/>
  <c r="F150" i="51"/>
  <c r="K95" i="51"/>
  <c r="K167" i="51"/>
  <c r="F112" i="51"/>
  <c r="D144" i="51"/>
  <c r="Q105" i="51"/>
  <c r="AE142" i="51"/>
  <c r="R103" i="51"/>
  <c r="X165" i="51"/>
  <c r="AC110" i="51"/>
  <c r="L98" i="51"/>
  <c r="I145" i="51"/>
  <c r="I176" i="51" s="1"/>
  <c r="U156" i="51"/>
  <c r="U173" i="51" s="1"/>
  <c r="AF125" i="51"/>
  <c r="Z147" i="51"/>
  <c r="W100" i="51"/>
  <c r="AF137" i="51"/>
  <c r="U106" i="51"/>
  <c r="U131" i="51" s="1"/>
  <c r="AE146" i="51"/>
  <c r="R99" i="51"/>
  <c r="F138" i="51"/>
  <c r="K107" i="51"/>
  <c r="L160" i="51"/>
  <c r="I121" i="51"/>
  <c r="U168" i="51"/>
  <c r="AF113" i="51"/>
  <c r="Z137" i="51"/>
  <c r="W106" i="51"/>
  <c r="N98" i="51"/>
  <c r="C145" i="51"/>
  <c r="X159" i="51"/>
  <c r="X173" i="51" s="1"/>
  <c r="AC120" i="51"/>
  <c r="Y102" i="51"/>
  <c r="Y131" i="51" s="1"/>
  <c r="AB141" i="51"/>
  <c r="P94" i="51"/>
  <c r="E149" i="51"/>
  <c r="E176" i="51" s="1"/>
  <c r="AA124" i="51"/>
  <c r="V155" i="51"/>
  <c r="X151" i="51"/>
  <c r="AC96" i="51"/>
  <c r="Z161" i="51"/>
  <c r="Z173" i="51" s="1"/>
  <c r="W114" i="51"/>
  <c r="N122" i="51"/>
  <c r="N132" i="51" s="1"/>
  <c r="C153" i="51"/>
  <c r="V147" i="51"/>
  <c r="AA100" i="51"/>
  <c r="AA131" i="51" s="1"/>
  <c r="Y110" i="51"/>
  <c r="AB165" i="51"/>
  <c r="E157" i="51"/>
  <c r="P118" i="51"/>
  <c r="G101" i="51"/>
  <c r="J148" i="51"/>
  <c r="S140" i="51"/>
  <c r="AD109" i="51"/>
  <c r="AG158" i="51"/>
  <c r="T119" i="51"/>
  <c r="H166" i="51"/>
  <c r="M111" i="51"/>
  <c r="L152" i="51"/>
  <c r="I97" i="51"/>
  <c r="AF105" i="51"/>
  <c r="U144" i="51"/>
  <c r="AE154" i="51"/>
  <c r="R123" i="51"/>
  <c r="K115" i="51"/>
  <c r="F162" i="51"/>
  <c r="AB116" i="51"/>
  <c r="Y163" i="51"/>
  <c r="E124" i="51"/>
  <c r="P155" i="51"/>
  <c r="O102" i="51"/>
  <c r="B141" i="51"/>
  <c r="AA149" i="51"/>
  <c r="V94" i="51"/>
  <c r="W167" i="51"/>
  <c r="Z112" i="51"/>
  <c r="D137" i="51"/>
  <c r="Q106" i="51"/>
  <c r="AC145" i="51"/>
  <c r="X98" i="51"/>
  <c r="R160" i="51"/>
  <c r="AE121" i="51"/>
  <c r="K168" i="51"/>
  <c r="F113" i="51"/>
  <c r="I146" i="51"/>
  <c r="L99" i="51"/>
  <c r="L133" i="51" s="1"/>
  <c r="U107" i="51"/>
  <c r="AF138" i="51"/>
  <c r="AF174" i="51" s="1"/>
  <c r="T156" i="51"/>
  <c r="AG125" i="51"/>
  <c r="AG130" i="51" s="1"/>
  <c r="M164" i="51"/>
  <c r="M175" i="51" s="1"/>
  <c r="H117" i="51"/>
  <c r="G150" i="51"/>
  <c r="J95" i="51"/>
  <c r="AD142" i="51"/>
  <c r="S103" i="51"/>
  <c r="J165" i="51"/>
  <c r="G110" i="51"/>
  <c r="S157" i="51"/>
  <c r="AD118" i="51"/>
  <c r="AG139" i="51"/>
  <c r="T108" i="51"/>
  <c r="M100" i="51"/>
  <c r="H147" i="51"/>
  <c r="L161" i="51"/>
  <c r="I114" i="51"/>
  <c r="U153" i="51"/>
  <c r="AF122" i="51"/>
  <c r="AE143" i="51"/>
  <c r="R104" i="51"/>
  <c r="F151" i="51"/>
  <c r="K96" i="51"/>
  <c r="X162" i="51"/>
  <c r="X176" i="51" s="1"/>
  <c r="AC115" i="51"/>
  <c r="Z152" i="51"/>
  <c r="W97" i="51"/>
  <c r="L167" i="51"/>
  <c r="I112" i="51"/>
  <c r="U146" i="51"/>
  <c r="AF99" i="51"/>
  <c r="AG164" i="51"/>
  <c r="T117" i="51"/>
  <c r="AB148" i="51"/>
  <c r="Y101" i="51"/>
  <c r="Y132" i="51" s="1"/>
  <c r="Y144" i="51"/>
  <c r="Y175" i="51" s="1"/>
  <c r="AB105" i="51"/>
  <c r="E165" i="51"/>
  <c r="P110" i="51"/>
  <c r="R137" i="51"/>
  <c r="AE106" i="51"/>
  <c r="AE156" i="51"/>
  <c r="R125" i="51"/>
  <c r="R133" i="51" s="1"/>
  <c r="R168" i="51"/>
  <c r="R176" i="51" s="1"/>
  <c r="AE113" i="51"/>
  <c r="AF159" i="51"/>
  <c r="U120" i="51"/>
  <c r="W152" i="51"/>
  <c r="Z97" i="51"/>
  <c r="V154" i="51"/>
  <c r="AA123" i="51"/>
  <c r="B147" i="51"/>
  <c r="O100" i="51"/>
  <c r="V151" i="51"/>
  <c r="AA96" i="51"/>
  <c r="AB161" i="51"/>
  <c r="Y114" i="51"/>
  <c r="E153" i="51"/>
  <c r="P122" i="51"/>
  <c r="J152" i="51"/>
  <c r="G97" i="51"/>
  <c r="S144" i="51"/>
  <c r="AD105" i="51"/>
  <c r="AG154" i="51"/>
  <c r="T123" i="51"/>
  <c r="T133" i="51" s="1"/>
  <c r="AA164" i="51"/>
  <c r="V117" i="51"/>
  <c r="T139" i="51"/>
  <c r="T175" i="51" s="1"/>
  <c r="AG108" i="51"/>
  <c r="H162" i="51"/>
  <c r="H174" i="51" s="1"/>
  <c r="M115" i="51"/>
  <c r="Z99" i="51"/>
  <c r="W146" i="51"/>
  <c r="AF153" i="51"/>
  <c r="U122" i="51"/>
  <c r="U133" i="51" s="1"/>
  <c r="N124" i="51"/>
  <c r="C155" i="51"/>
  <c r="I101" i="51"/>
  <c r="I130" i="51" s="1"/>
  <c r="L148" i="51"/>
  <c r="I161" i="51"/>
  <c r="I174" i="51" s="1"/>
  <c r="L114" i="51"/>
  <c r="Z163" i="51"/>
  <c r="W116" i="51"/>
  <c r="AF109" i="51"/>
  <c r="U140" i="51"/>
  <c r="U175" i="51" s="1"/>
  <c r="D160" i="51"/>
  <c r="Q121" i="51"/>
  <c r="K151" i="51"/>
  <c r="F96" i="51"/>
  <c r="AC94" i="51"/>
  <c r="X149" i="51"/>
  <c r="AE158" i="51"/>
  <c r="R119" i="51"/>
  <c r="K111" i="51"/>
  <c r="F166" i="51"/>
  <c r="L70" i="51"/>
  <c r="AE150" i="51"/>
  <c r="R95" i="51"/>
  <c r="N94" i="51"/>
  <c r="C149" i="51"/>
  <c r="AA120" i="51"/>
  <c r="V159" i="51"/>
  <c r="W164" i="51"/>
  <c r="Z117" i="51"/>
  <c r="Z133" i="51" s="1"/>
  <c r="L162" i="51"/>
  <c r="I115" i="51"/>
  <c r="N106" i="51"/>
  <c r="N130" i="51" s="1"/>
  <c r="C137" i="51"/>
  <c r="I147" i="51"/>
  <c r="L100" i="51"/>
  <c r="U154" i="51"/>
  <c r="AF123" i="51"/>
  <c r="W98" i="51"/>
  <c r="Z145" i="51"/>
  <c r="Z175" i="51" s="1"/>
  <c r="K165" i="51"/>
  <c r="F110" i="51"/>
  <c r="D142" i="51"/>
  <c r="Q103" i="51"/>
  <c r="AE144" i="51"/>
  <c r="R105" i="51"/>
  <c r="X167" i="51"/>
  <c r="AC112" i="51"/>
  <c r="R157" i="51"/>
  <c r="AE118" i="51"/>
  <c r="AC150" i="51"/>
  <c r="X95" i="51"/>
  <c r="F152" i="51"/>
  <c r="K97" i="51"/>
  <c r="AD143" i="51"/>
  <c r="S104" i="51"/>
  <c r="G154" i="51"/>
  <c r="J123" i="51"/>
  <c r="AA153" i="51"/>
  <c r="V122" i="51"/>
  <c r="Y143" i="51"/>
  <c r="AB104" i="51"/>
  <c r="AB132" i="51" s="1"/>
  <c r="J162" i="51"/>
  <c r="G115" i="51"/>
  <c r="G132" i="51" s="1"/>
  <c r="S154" i="51"/>
  <c r="S173" i="51" s="1"/>
  <c r="AD123" i="51"/>
  <c r="O103" i="51"/>
  <c r="B142" i="51"/>
  <c r="H110" i="51"/>
  <c r="M165" i="51"/>
  <c r="V167" i="51"/>
  <c r="AA112" i="51"/>
  <c r="AG144" i="51"/>
  <c r="T105" i="51"/>
  <c r="AA150" i="51"/>
  <c r="V95" i="51"/>
  <c r="T157" i="51"/>
  <c r="AG118" i="51"/>
  <c r="M97" i="51"/>
  <c r="H152" i="51"/>
  <c r="T155" i="51"/>
  <c r="T173" i="51" s="1"/>
  <c r="AG124" i="51"/>
  <c r="V101" i="51"/>
  <c r="AA148" i="51"/>
  <c r="S74" i="51"/>
  <c r="H146" i="51"/>
  <c r="H176" i="51" s="1"/>
  <c r="M99" i="51"/>
  <c r="M163" i="51"/>
  <c r="H116" i="51"/>
  <c r="H132" i="51" s="1"/>
  <c r="B140" i="51"/>
  <c r="O109" i="51"/>
  <c r="AG138" i="51"/>
  <c r="T107" i="51"/>
  <c r="T131" i="51" s="1"/>
  <c r="V161" i="51"/>
  <c r="AA114" i="51"/>
  <c r="O67" i="51"/>
  <c r="AB151" i="51"/>
  <c r="Y96" i="51"/>
  <c r="C139" i="51"/>
  <c r="N108" i="51"/>
  <c r="R142" i="51"/>
  <c r="AE103" i="51"/>
  <c r="K150" i="51"/>
  <c r="F95" i="51"/>
  <c r="L117" i="51"/>
  <c r="I164" i="51"/>
  <c r="U125" i="51"/>
  <c r="AF156" i="51"/>
  <c r="Z94" i="51"/>
  <c r="W149" i="51"/>
  <c r="Q124" i="51"/>
  <c r="D155" i="51"/>
  <c r="D175" i="51" s="1"/>
  <c r="AC163" i="51"/>
  <c r="X116" i="51"/>
  <c r="X130" i="51" s="1"/>
  <c r="AB98" i="51"/>
  <c r="Y145" i="51"/>
  <c r="Y174" i="51" s="1"/>
  <c r="P137" i="51"/>
  <c r="E106" i="51"/>
  <c r="E133" i="51" s="1"/>
  <c r="O120" i="51"/>
  <c r="B159" i="51"/>
  <c r="AA167" i="51"/>
  <c r="V112" i="51"/>
  <c r="Q100" i="51"/>
  <c r="D147" i="51"/>
  <c r="AC139" i="51"/>
  <c r="X108" i="51"/>
  <c r="W157" i="51"/>
  <c r="Z118" i="51"/>
  <c r="Z130" i="51" s="1"/>
  <c r="O96" i="51"/>
  <c r="O133" i="51" s="1"/>
  <c r="B151" i="51"/>
  <c r="AA143" i="51"/>
  <c r="AA174" i="51" s="1"/>
  <c r="V104" i="51"/>
  <c r="Y153" i="51"/>
  <c r="AB122" i="51"/>
  <c r="E114" i="51"/>
  <c r="P161" i="51"/>
  <c r="J105" i="51"/>
  <c r="G144" i="51"/>
  <c r="S97" i="51"/>
  <c r="AD152" i="51"/>
  <c r="AG115" i="51"/>
  <c r="T162" i="51"/>
  <c r="M154" i="51"/>
  <c r="H123" i="51"/>
  <c r="I140" i="51"/>
  <c r="L109" i="51"/>
  <c r="AF148" i="51"/>
  <c r="U101" i="51"/>
  <c r="R166" i="51"/>
  <c r="AE111" i="51"/>
  <c r="F119" i="51"/>
  <c r="K158" i="51"/>
  <c r="O59" i="51"/>
  <c r="AB159" i="51"/>
  <c r="Y120" i="51"/>
  <c r="E167" i="51"/>
  <c r="P112" i="51"/>
  <c r="V137" i="51"/>
  <c r="AA106" i="51"/>
  <c r="Z155" i="51"/>
  <c r="W124" i="51"/>
  <c r="C163" i="51"/>
  <c r="N116" i="51"/>
  <c r="AC102" i="51"/>
  <c r="X141" i="51"/>
  <c r="AE164" i="51"/>
  <c r="R117" i="51"/>
  <c r="K125" i="51"/>
  <c r="F156" i="51"/>
  <c r="I103" i="51"/>
  <c r="L142" i="51"/>
  <c r="L176" i="51" s="1"/>
  <c r="U150" i="51"/>
  <c r="AF95" i="51"/>
  <c r="AF131" i="51" s="1"/>
  <c r="AG168" i="51"/>
  <c r="AG173" i="51" s="1"/>
  <c r="T113" i="51"/>
  <c r="M121" i="51"/>
  <c r="M132" i="51" s="1"/>
  <c r="H160" i="51"/>
  <c r="G107" i="51"/>
  <c r="J138" i="51"/>
  <c r="S146" i="51"/>
  <c r="AD99" i="51"/>
  <c r="W110" i="51"/>
  <c r="Z165" i="51"/>
  <c r="AA166" i="51"/>
  <c r="V111" i="51"/>
  <c r="T164" i="51"/>
  <c r="AG117" i="51"/>
  <c r="AD150" i="51"/>
  <c r="S95" i="51"/>
  <c r="S132" i="51" s="1"/>
  <c r="J103" i="51"/>
  <c r="G142" i="51"/>
  <c r="G173" i="51" s="1"/>
  <c r="P163" i="51"/>
  <c r="E116" i="51"/>
  <c r="Y155" i="51"/>
  <c r="AB124" i="51"/>
  <c r="AC137" i="51"/>
  <c r="X106" i="51"/>
  <c r="D145" i="51"/>
  <c r="Q98" i="51"/>
  <c r="AC161" i="51"/>
  <c r="X114" i="51"/>
  <c r="L115" i="51"/>
  <c r="L131" i="51" s="1"/>
  <c r="I162" i="51"/>
  <c r="K152" i="51"/>
  <c r="F97" i="51"/>
  <c r="F165" i="51"/>
  <c r="K110" i="51"/>
  <c r="AC167" i="51"/>
  <c r="X112" i="51"/>
  <c r="AE105" i="51"/>
  <c r="R144" i="51"/>
  <c r="E160" i="51"/>
  <c r="P121" i="51"/>
  <c r="J151" i="51"/>
  <c r="G96" i="51"/>
  <c r="AB94" i="51"/>
  <c r="Y149" i="51"/>
  <c r="AD158" i="51"/>
  <c r="S119" i="51"/>
  <c r="AB168" i="51"/>
  <c r="Y113" i="51"/>
  <c r="S143" i="51"/>
  <c r="AD104" i="51"/>
  <c r="P141" i="51"/>
  <c r="E102" i="51"/>
  <c r="G166" i="51"/>
  <c r="J111" i="51"/>
  <c r="V146" i="51"/>
  <c r="AA99" i="51"/>
  <c r="AG153" i="51"/>
  <c r="AG176" i="51" s="1"/>
  <c r="T122" i="51"/>
  <c r="O124" i="51"/>
  <c r="B155" i="51"/>
  <c r="H101" i="51"/>
  <c r="M148" i="51"/>
  <c r="M173" i="51" s="1"/>
  <c r="T140" i="51"/>
  <c r="AG109" i="51"/>
  <c r="AG132" i="51" s="1"/>
  <c r="P102" i="51"/>
  <c r="E141" i="51"/>
  <c r="AG142" i="51"/>
  <c r="T103" i="51"/>
  <c r="S156" i="51"/>
  <c r="AD125" i="51"/>
  <c r="L168" i="51"/>
  <c r="I113" i="51"/>
  <c r="N102" i="51"/>
  <c r="C141" i="51"/>
  <c r="L166" i="51"/>
  <c r="I111" i="51"/>
  <c r="I151" i="51"/>
  <c r="L96" i="51"/>
  <c r="W94" i="51"/>
  <c r="Z149" i="51"/>
  <c r="U158" i="51"/>
  <c r="AF119" i="51"/>
  <c r="D138" i="51"/>
  <c r="Q107" i="51"/>
  <c r="F114" i="51"/>
  <c r="F132" i="51" s="1"/>
  <c r="K161" i="51"/>
  <c r="AC116" i="51"/>
  <c r="X163" i="51"/>
  <c r="R109" i="51"/>
  <c r="R131" i="51" s="1"/>
  <c r="AE140" i="51"/>
  <c r="AC146" i="51"/>
  <c r="X99" i="51"/>
  <c r="R153" i="51"/>
  <c r="AE122" i="51"/>
  <c r="K101" i="51"/>
  <c r="F148" i="51"/>
  <c r="F176" i="51" s="1"/>
  <c r="Y164" i="51"/>
  <c r="AB117" i="51"/>
  <c r="S108" i="51"/>
  <c r="S131" i="51" s="1"/>
  <c r="AD139" i="51"/>
  <c r="P149" i="51"/>
  <c r="E94" i="51"/>
  <c r="T150" i="51"/>
  <c r="T174" i="51" s="1"/>
  <c r="AG95" i="51"/>
  <c r="S117" i="51"/>
  <c r="AD164" i="51"/>
  <c r="I160" i="51"/>
  <c r="I175" i="51" s="1"/>
  <c r="L121" i="51"/>
  <c r="X153" i="51"/>
  <c r="AC122" i="51"/>
  <c r="N96" i="51"/>
  <c r="C151" i="51"/>
  <c r="C176" i="51" s="1"/>
  <c r="Z143" i="51"/>
  <c r="W104" i="51"/>
  <c r="W131" i="51" s="1"/>
  <c r="AF115" i="51"/>
  <c r="U162" i="51"/>
  <c r="L154" i="51"/>
  <c r="I123" i="51"/>
  <c r="K105" i="51"/>
  <c r="F144" i="51"/>
  <c r="R97" i="51"/>
  <c r="AE152" i="51"/>
  <c r="S166" i="51"/>
  <c r="AD111" i="51"/>
  <c r="J158" i="51"/>
  <c r="G119" i="51"/>
  <c r="H140" i="51"/>
  <c r="M109" i="51"/>
  <c r="AG148" i="51"/>
  <c r="T101" i="51"/>
  <c r="K113" i="51"/>
  <c r="F168" i="51"/>
  <c r="AE160" i="51"/>
  <c r="R121" i="51"/>
  <c r="U138" i="51"/>
  <c r="AF107" i="51"/>
  <c r="L146" i="51"/>
  <c r="I99" i="51"/>
  <c r="H164" i="51"/>
  <c r="M117" i="51"/>
  <c r="AG156" i="51"/>
  <c r="T125" i="51"/>
  <c r="S142" i="51"/>
  <c r="AD103" i="51"/>
  <c r="T39" i="51"/>
  <c r="G95" i="51"/>
  <c r="J150" i="51"/>
  <c r="E155" i="51"/>
  <c r="P124" i="51"/>
  <c r="P132" i="51" s="1"/>
  <c r="Y116" i="51"/>
  <c r="AB163" i="51"/>
  <c r="AB173" i="51" s="1"/>
  <c r="AA94" i="51"/>
  <c r="V149" i="51"/>
  <c r="C159" i="51"/>
  <c r="N120" i="51"/>
  <c r="Z167" i="51"/>
  <c r="W112" i="51"/>
  <c r="AC98" i="51"/>
  <c r="AC131" i="51" s="1"/>
  <c r="X145" i="51"/>
  <c r="AD140" i="51"/>
  <c r="AD174" i="51" s="1"/>
  <c r="S109" i="51"/>
  <c r="J101" i="51"/>
  <c r="J133" i="51" s="1"/>
  <c r="G148" i="51"/>
  <c r="M166" i="51"/>
  <c r="H111" i="51"/>
  <c r="T158" i="51"/>
  <c r="AG119" i="51"/>
  <c r="AF144" i="51"/>
  <c r="U105" i="51"/>
  <c r="L97" i="51"/>
  <c r="I152" i="51"/>
  <c r="K162" i="51"/>
  <c r="K175" i="51" s="1"/>
  <c r="F115" i="51"/>
  <c r="R154" i="51"/>
  <c r="AE123" i="51"/>
  <c r="AE130" i="51" s="1"/>
  <c r="AC151" i="51"/>
  <c r="X96" i="51"/>
  <c r="D143" i="51"/>
  <c r="Q104" i="51"/>
  <c r="W161" i="51"/>
  <c r="Z114" i="51"/>
  <c r="AA147" i="51"/>
  <c r="V100" i="51"/>
  <c r="O108" i="51"/>
  <c r="B139" i="51"/>
  <c r="P157" i="51"/>
  <c r="E118" i="51"/>
  <c r="AB110" i="51"/>
  <c r="Y165" i="51"/>
  <c r="U142" i="51"/>
  <c r="AF103" i="51"/>
  <c r="N118" i="51"/>
  <c r="C157" i="51"/>
  <c r="AG145" i="51"/>
  <c r="T98" i="51"/>
  <c r="M149" i="51"/>
  <c r="H94" i="51"/>
  <c r="J116" i="51"/>
  <c r="G163" i="51"/>
  <c r="G174" i="51" s="1"/>
  <c r="AD155" i="51"/>
  <c r="S124" i="51"/>
  <c r="S133" i="51" s="1"/>
  <c r="Y150" i="51"/>
  <c r="AB95" i="51"/>
  <c r="P142" i="51"/>
  <c r="E103" i="51"/>
  <c r="O125" i="51"/>
  <c r="B156" i="51"/>
  <c r="AC168" i="51"/>
  <c r="X113" i="51"/>
  <c r="O101" i="51"/>
  <c r="B148" i="51"/>
  <c r="AC144" i="51"/>
  <c r="X105" i="51"/>
  <c r="K146" i="51"/>
  <c r="K173" i="51" s="1"/>
  <c r="F99" i="51"/>
  <c r="D153" i="51"/>
  <c r="Q122" i="51"/>
  <c r="AF102" i="51"/>
  <c r="U141" i="51"/>
  <c r="Z166" i="51"/>
  <c r="W111" i="51"/>
  <c r="I168" i="51"/>
  <c r="L113" i="51"/>
  <c r="L149" i="51"/>
  <c r="I94" i="51"/>
  <c r="C158" i="51"/>
  <c r="N119" i="51"/>
  <c r="AF160" i="51"/>
  <c r="U121" i="51"/>
  <c r="W151" i="51"/>
  <c r="Z96" i="51"/>
  <c r="C156" i="51"/>
  <c r="N125" i="51"/>
  <c r="L147" i="51"/>
  <c r="L173" i="51" s="1"/>
  <c r="I100" i="51"/>
  <c r="W145" i="51"/>
  <c r="Z98" i="51"/>
  <c r="AF154" i="51"/>
  <c r="AF176" i="51" s="1"/>
  <c r="U123" i="51"/>
  <c r="Z164" i="51"/>
  <c r="W117" i="51"/>
  <c r="U139" i="51"/>
  <c r="AF108" i="51"/>
  <c r="AF132" i="51" s="1"/>
  <c r="R161" i="51"/>
  <c r="AE114" i="51"/>
  <c r="M157" i="51"/>
  <c r="M174" i="51" s="1"/>
  <c r="H118" i="51"/>
  <c r="W121" i="51"/>
  <c r="Z160" i="51"/>
  <c r="Z176" i="51" s="1"/>
  <c r="P117" i="51"/>
  <c r="E164" i="51"/>
  <c r="J141" i="51"/>
  <c r="G102" i="51"/>
  <c r="AD94" i="51"/>
  <c r="S149" i="51"/>
  <c r="AB158" i="51"/>
  <c r="AB176" i="51" s="1"/>
  <c r="Y119" i="51"/>
  <c r="J121" i="51"/>
  <c r="G160" i="51"/>
  <c r="E96" i="51"/>
  <c r="P151" i="51"/>
  <c r="P173" i="51" s="1"/>
  <c r="AE167" i="51"/>
  <c r="R112" i="51"/>
  <c r="AC105" i="51"/>
  <c r="AC132" i="51" s="1"/>
  <c r="X144" i="51"/>
  <c r="K142" i="51"/>
  <c r="F103" i="51"/>
  <c r="Q110" i="51"/>
  <c r="Q131" i="51" s="1"/>
  <c r="D165" i="51"/>
  <c r="K120" i="51"/>
  <c r="F159" i="51"/>
  <c r="R150" i="51"/>
  <c r="AE95" i="51"/>
  <c r="X118" i="51"/>
  <c r="AC157" i="51"/>
  <c r="AC176" i="51" s="1"/>
  <c r="L137" i="51"/>
  <c r="I106" i="51"/>
  <c r="N115" i="51"/>
  <c r="C162" i="51"/>
  <c r="AF164" i="51"/>
  <c r="U117" i="51"/>
  <c r="Z108" i="51"/>
  <c r="W139" i="51"/>
  <c r="U145" i="51"/>
  <c r="AF98" i="51"/>
  <c r="W168" i="51"/>
  <c r="Z113" i="51"/>
  <c r="P156" i="51"/>
  <c r="E125" i="51"/>
  <c r="G149" i="51"/>
  <c r="J94" i="51"/>
  <c r="AD141" i="51"/>
  <c r="S102" i="51"/>
  <c r="AG150" i="51"/>
  <c r="T95" i="51"/>
  <c r="AA118" i="51"/>
  <c r="V157" i="51"/>
  <c r="V173" i="51" s="1"/>
  <c r="T167" i="51"/>
  <c r="AG112" i="51"/>
  <c r="AA144" i="51"/>
  <c r="V105" i="51"/>
  <c r="V131" i="51" s="1"/>
  <c r="H142" i="51"/>
  <c r="M103" i="51"/>
  <c r="AD145" i="51"/>
  <c r="S98" i="51"/>
  <c r="Y154" i="51"/>
  <c r="AB123" i="51"/>
  <c r="J156" i="51"/>
  <c r="G125" i="51"/>
  <c r="E147" i="51"/>
  <c r="P100" i="51"/>
  <c r="G137" i="51"/>
  <c r="J106" i="51"/>
  <c r="P162" i="51"/>
  <c r="E115" i="51"/>
  <c r="AD117" i="51"/>
  <c r="S164" i="51"/>
  <c r="AB139" i="51"/>
  <c r="Y108" i="51"/>
  <c r="F124" i="51"/>
  <c r="K155" i="51"/>
  <c r="Q101" i="51"/>
  <c r="D148" i="51"/>
  <c r="X152" i="51"/>
  <c r="AC97" i="51"/>
  <c r="Z162" i="51"/>
  <c r="W115" i="51"/>
  <c r="W130" i="51" s="1"/>
  <c r="C154" i="51"/>
  <c r="C175" i="51" s="1"/>
  <c r="N123" i="51"/>
  <c r="L151" i="51"/>
  <c r="I96" i="51"/>
  <c r="U143" i="51"/>
  <c r="AF104" i="51"/>
  <c r="AE153" i="51"/>
  <c r="R122" i="51"/>
  <c r="F161" i="51"/>
  <c r="K114" i="51"/>
  <c r="J147" i="51"/>
  <c r="G100" i="51"/>
  <c r="S139" i="51"/>
  <c r="AD108" i="51"/>
  <c r="T118" i="51"/>
  <c r="AG157" i="51"/>
  <c r="H165" i="51"/>
  <c r="M110" i="51"/>
  <c r="AE145" i="51"/>
  <c r="R98" i="51"/>
  <c r="F137" i="51"/>
  <c r="K106" i="51"/>
  <c r="I120" i="51"/>
  <c r="L159" i="51"/>
  <c r="U167" i="51"/>
  <c r="AF112" i="51"/>
  <c r="AG149" i="51"/>
  <c r="T94" i="51"/>
  <c r="M102" i="51"/>
  <c r="H141" i="51"/>
  <c r="J155" i="51"/>
  <c r="G124" i="51"/>
  <c r="S163" i="51"/>
  <c r="AD116" i="51"/>
  <c r="AB142" i="51"/>
  <c r="AB174" i="51" s="1"/>
  <c r="Y103" i="51"/>
  <c r="P95" i="51"/>
  <c r="P133" i="51" s="1"/>
  <c r="E150" i="51"/>
  <c r="V156" i="51"/>
  <c r="AA125" i="51"/>
  <c r="Z138" i="51"/>
  <c r="W107" i="51"/>
  <c r="C146" i="51"/>
  <c r="N99" i="51"/>
  <c r="X160" i="51"/>
  <c r="AC121" i="51"/>
  <c r="AC130" i="51" s="1"/>
  <c r="G157" i="51"/>
  <c r="J118" i="51"/>
  <c r="J132" i="51" s="1"/>
  <c r="S110" i="51"/>
  <c r="AD165" i="51"/>
  <c r="AD173" i="51" s="1"/>
  <c r="T147" i="51"/>
  <c r="AG100" i="51"/>
  <c r="M139" i="51"/>
  <c r="H108" i="51"/>
  <c r="I153" i="51"/>
  <c r="L122" i="51"/>
  <c r="AF161" i="51"/>
  <c r="U114" i="51"/>
  <c r="AE96" i="51"/>
  <c r="AE131" i="51" s="1"/>
  <c r="R151" i="51"/>
  <c r="K143" i="51"/>
  <c r="K176" i="51" s="1"/>
  <c r="F104" i="51"/>
  <c r="Q115" i="51"/>
  <c r="D162" i="51"/>
  <c r="AC154" i="51"/>
  <c r="X123" i="51"/>
  <c r="W144" i="51"/>
  <c r="Z105" i="51"/>
  <c r="O111" i="51"/>
  <c r="B166" i="51"/>
  <c r="AA158" i="51"/>
  <c r="V119" i="51"/>
  <c r="Y140" i="51"/>
  <c r="AB109" i="51"/>
  <c r="P148" i="51"/>
  <c r="E101" i="51"/>
  <c r="H143" i="51"/>
  <c r="H173" i="51" s="1"/>
  <c r="M104" i="51"/>
  <c r="L71" i="51"/>
  <c r="AE147" i="51"/>
  <c r="R100" i="51"/>
  <c r="H167" i="51"/>
  <c r="M112" i="51"/>
  <c r="T142" i="51"/>
  <c r="AG103" i="51"/>
  <c r="V110" i="51"/>
  <c r="AA165" i="51"/>
  <c r="AG159" i="51"/>
  <c r="T120" i="51"/>
  <c r="V152" i="51"/>
  <c r="AA97" i="51"/>
  <c r="M150" i="51"/>
  <c r="H95" i="51"/>
  <c r="O118" i="51"/>
  <c r="B157" i="51"/>
  <c r="AD106" i="51"/>
  <c r="AD132" i="51" s="1"/>
  <c r="S137" i="51"/>
  <c r="O58" i="51"/>
  <c r="AB162" i="51"/>
  <c r="Y115" i="51"/>
  <c r="G164" i="51"/>
  <c r="J117" i="51"/>
  <c r="J131" i="51" s="1"/>
  <c r="E108" i="51"/>
  <c r="P139" i="51"/>
  <c r="G98" i="51"/>
  <c r="J145" i="51"/>
  <c r="J173" i="51" s="1"/>
  <c r="E154" i="51"/>
  <c r="P123" i="51"/>
  <c r="AD156" i="51"/>
  <c r="AD176" i="51" s="1"/>
  <c r="S125" i="51"/>
  <c r="Y147" i="51"/>
  <c r="AB100" i="51"/>
  <c r="F163" i="51"/>
  <c r="K116" i="51"/>
  <c r="K131" i="51" s="1"/>
  <c r="R124" i="51"/>
  <c r="AE155" i="51"/>
  <c r="AE176" i="51" s="1"/>
  <c r="X150" i="51"/>
  <c r="AC95" i="51"/>
  <c r="U108" i="51"/>
  <c r="AF139" i="51"/>
  <c r="G151" i="51"/>
  <c r="J96" i="51"/>
  <c r="AD162" i="51"/>
  <c r="S115" i="51"/>
  <c r="M118" i="51"/>
  <c r="H157" i="51"/>
  <c r="AA159" i="51"/>
  <c r="AA176" i="51" s="1"/>
  <c r="V120" i="51"/>
  <c r="T152" i="51"/>
  <c r="AG97" i="51"/>
  <c r="V142" i="51"/>
  <c r="AA103" i="51"/>
  <c r="AA132" i="51" s="1"/>
  <c r="AG165" i="51"/>
  <c r="T110" i="51"/>
  <c r="B167" i="51"/>
  <c r="O112" i="51"/>
  <c r="O131" i="51" s="1"/>
  <c r="H105" i="51"/>
  <c r="M144" i="51"/>
  <c r="AG163" i="51"/>
  <c r="T116" i="51"/>
  <c r="V140" i="51"/>
  <c r="AA109" i="51"/>
  <c r="M138" i="51"/>
  <c r="H107" i="51"/>
  <c r="B161" i="51"/>
  <c r="O114" i="51"/>
  <c r="H155" i="51"/>
  <c r="M124" i="51"/>
  <c r="AG99" i="51"/>
  <c r="T146" i="51"/>
  <c r="E123" i="51"/>
  <c r="P154" i="51"/>
  <c r="P174" i="51" s="1"/>
  <c r="W166" i="51"/>
  <c r="Z111" i="51"/>
  <c r="U147" i="51"/>
  <c r="AF100" i="51"/>
  <c r="J143" i="51"/>
  <c r="G104" i="51"/>
  <c r="G133" i="51" s="1"/>
  <c r="E162" i="51"/>
  <c r="P115" i="51"/>
  <c r="AB154" i="51"/>
  <c r="Y123" i="51"/>
  <c r="S145" i="51"/>
  <c r="AD98" i="51"/>
  <c r="P147" i="51"/>
  <c r="E100" i="51"/>
  <c r="J125" i="51"/>
  <c r="G156" i="51"/>
  <c r="X140" i="51"/>
  <c r="AC109" i="51"/>
  <c r="AE163" i="51"/>
  <c r="R116" i="51"/>
  <c r="D161" i="51"/>
  <c r="Q114" i="51"/>
  <c r="K138" i="51"/>
  <c r="F107" i="51"/>
  <c r="F155" i="51"/>
  <c r="K124" i="51"/>
  <c r="AC153" i="51"/>
  <c r="X122" i="51"/>
  <c r="R146" i="51"/>
  <c r="AE99" i="51"/>
  <c r="C166" i="51"/>
  <c r="N111" i="51"/>
  <c r="L141" i="51"/>
  <c r="I102" i="51"/>
  <c r="I133" i="51" s="1"/>
  <c r="W143" i="51"/>
  <c r="Z104" i="51"/>
  <c r="AF168" i="51"/>
  <c r="U113" i="51"/>
  <c r="U130" i="51" s="1"/>
  <c r="Z158" i="51"/>
  <c r="W119" i="51"/>
  <c r="M159" i="51"/>
  <c r="H120" i="51"/>
  <c r="AE116" i="51"/>
  <c r="R163" i="51"/>
  <c r="U94" i="51"/>
  <c r="AF149" i="51"/>
  <c r="I141" i="51"/>
  <c r="L102" i="51"/>
  <c r="W156" i="51"/>
  <c r="Z125" i="51"/>
  <c r="AC142" i="51"/>
  <c r="X103" i="51"/>
  <c r="X131" i="51" s="1"/>
  <c r="Q95" i="51"/>
  <c r="D150" i="51"/>
  <c r="D176" i="51" s="1"/>
  <c r="P168" i="51"/>
  <c r="E113" i="51"/>
  <c r="E132" i="51" s="1"/>
  <c r="Y160" i="51"/>
  <c r="Y173" i="51" s="1"/>
  <c r="AB121" i="51"/>
  <c r="AA138" i="51"/>
  <c r="V107" i="51"/>
  <c r="B146" i="51"/>
  <c r="O99" i="51"/>
  <c r="X111" i="51"/>
  <c r="AC166" i="51"/>
  <c r="D158" i="51"/>
  <c r="Q119" i="51"/>
  <c r="W148" i="51"/>
  <c r="Z101" i="51"/>
  <c r="Z131" i="51" s="1"/>
  <c r="V115" i="51"/>
  <c r="AA162" i="51"/>
  <c r="AA173" i="51" s="1"/>
  <c r="B154" i="51"/>
  <c r="O123" i="51"/>
  <c r="O132" i="51" s="1"/>
  <c r="P144" i="51"/>
  <c r="E105" i="51"/>
  <c r="AB97" i="51"/>
  <c r="Y152" i="51"/>
  <c r="AD153" i="51"/>
  <c r="S122" i="51"/>
  <c r="G161" i="51"/>
  <c r="J114" i="51"/>
  <c r="M151" i="51"/>
  <c r="H96" i="51"/>
  <c r="T143" i="51"/>
  <c r="AG104" i="51"/>
  <c r="U118" i="51"/>
  <c r="AF157" i="51"/>
  <c r="I165" i="51"/>
  <c r="L110" i="51"/>
  <c r="K147" i="51"/>
  <c r="F100" i="51"/>
  <c r="R139" i="51"/>
  <c r="AE108" i="51"/>
  <c r="E138" i="51"/>
  <c r="P107" i="51"/>
  <c r="Y99" i="51"/>
  <c r="AB146" i="51"/>
  <c r="V168" i="51"/>
  <c r="AA113" i="51"/>
  <c r="C142" i="51"/>
  <c r="N103" i="51"/>
  <c r="Z150" i="51"/>
  <c r="W95" i="51"/>
  <c r="AC117" i="51"/>
  <c r="X164" i="51"/>
  <c r="K94" i="51"/>
  <c r="F149" i="51"/>
  <c r="R102" i="51"/>
  <c r="AE141" i="51"/>
  <c r="U155" i="51"/>
  <c r="AF124" i="51"/>
  <c r="AF130" i="51" s="1"/>
  <c r="I116" i="51"/>
  <c r="L163" i="51"/>
  <c r="L175" i="51" s="1"/>
  <c r="H145" i="51"/>
  <c r="M98" i="51"/>
  <c r="M133" i="51" s="1"/>
  <c r="AG137" i="51"/>
  <c r="AG174" i="51" s="1"/>
  <c r="T106" i="51"/>
  <c r="S159" i="51"/>
  <c r="AD120" i="51"/>
  <c r="J167" i="51"/>
  <c r="G112" i="51"/>
  <c r="B158" i="51"/>
  <c r="O119" i="51"/>
  <c r="P140" i="51"/>
  <c r="E109" i="51"/>
  <c r="Y148" i="51"/>
  <c r="AB101" i="51"/>
  <c r="AD157" i="51"/>
  <c r="S118" i="51"/>
  <c r="J110" i="51"/>
  <c r="G165" i="51"/>
  <c r="H100" i="51"/>
  <c r="H130" i="51" s="1"/>
  <c r="M147" i="51"/>
  <c r="V102" i="51"/>
  <c r="AA141" i="51"/>
  <c r="AG151" i="51"/>
  <c r="T96" i="51"/>
  <c r="V160" i="51"/>
  <c r="AA121" i="51"/>
  <c r="M158" i="51"/>
  <c r="H119" i="51"/>
  <c r="H131" i="51" s="1"/>
  <c r="O94" i="51"/>
  <c r="B149" i="51"/>
  <c r="F53" i="51"/>
  <c r="U165" i="51"/>
  <c r="U176" i="51" s="1"/>
  <c r="AF110" i="51"/>
  <c r="Z142" i="51"/>
  <c r="W103" i="51"/>
  <c r="I144" i="51"/>
  <c r="I173" i="51" s="1"/>
  <c r="L105" i="51"/>
  <c r="L157" i="51"/>
  <c r="I118" i="51"/>
  <c r="I131" i="51" s="1"/>
  <c r="C150" i="51"/>
  <c r="N95" i="51"/>
  <c r="AF152" i="51"/>
  <c r="U97" i="51"/>
  <c r="Z120" i="51"/>
  <c r="W159" i="51"/>
  <c r="K108" i="51"/>
  <c r="F139" i="51"/>
  <c r="R162" i="51"/>
  <c r="AE115" i="51"/>
  <c r="R143" i="51"/>
  <c r="AE104" i="51"/>
  <c r="K159" i="51"/>
  <c r="F120" i="51"/>
  <c r="R167" i="51"/>
  <c r="AE112" i="51"/>
  <c r="AE133" i="51" s="1"/>
  <c r="AC138" i="51"/>
  <c r="X107" i="51"/>
  <c r="B150" i="51"/>
  <c r="O95" i="51"/>
  <c r="AF96" i="51"/>
  <c r="U151" i="51"/>
  <c r="L119" i="51"/>
  <c r="I158" i="51"/>
  <c r="C168" i="51"/>
  <c r="N113" i="51"/>
  <c r="N131" i="51" s="1"/>
  <c r="L143" i="51"/>
  <c r="I104" i="51"/>
  <c r="W141" i="51"/>
  <c r="Z102" i="51"/>
  <c r="Z132" i="51" s="1"/>
  <c r="AF166" i="51"/>
  <c r="U111" i="51"/>
  <c r="F153" i="51"/>
  <c r="K122" i="51"/>
  <c r="X124" i="51"/>
  <c r="AC155" i="51"/>
  <c r="AE101" i="51"/>
  <c r="R148" i="51"/>
  <c r="X138" i="51"/>
  <c r="AC107" i="51"/>
  <c r="AE161" i="51"/>
  <c r="R114" i="51"/>
  <c r="D163" i="51"/>
  <c r="Q116" i="51"/>
  <c r="F109" i="51"/>
  <c r="K140" i="51"/>
  <c r="AB156" i="51"/>
  <c r="Y125" i="51"/>
  <c r="S147" i="51"/>
  <c r="AD100" i="51"/>
  <c r="J139" i="51"/>
  <c r="G108" i="51"/>
  <c r="E166" i="51"/>
  <c r="P111" i="51"/>
  <c r="P131" i="51" s="1"/>
  <c r="Z154" i="51"/>
  <c r="W123" i="51"/>
  <c r="AF143" i="51"/>
  <c r="U104" i="51"/>
  <c r="J100" i="51"/>
  <c r="G147" i="51"/>
  <c r="AB102" i="51"/>
  <c r="Y141" i="51"/>
  <c r="H153" i="51"/>
  <c r="M122" i="51"/>
  <c r="AG101" i="51"/>
  <c r="T148" i="51"/>
  <c r="AA155" i="51"/>
  <c r="V124" i="51"/>
  <c r="AG161" i="51"/>
  <c r="T114" i="51"/>
  <c r="V138" i="51"/>
  <c r="AA107" i="51"/>
  <c r="AD80" i="51"/>
  <c r="H109" i="51"/>
  <c r="M140" i="51"/>
  <c r="O116" i="51"/>
  <c r="B163" i="51"/>
  <c r="V144" i="51"/>
  <c r="AA105" i="51"/>
  <c r="AG167" i="51"/>
  <c r="T112" i="51"/>
  <c r="T130" i="51" s="1"/>
  <c r="O110" i="51"/>
  <c r="B165" i="51"/>
  <c r="M142" i="51"/>
  <c r="H103" i="51"/>
  <c r="H133" i="51" s="1"/>
  <c r="M120" i="51"/>
  <c r="H159" i="51"/>
  <c r="H175" i="51" s="1"/>
  <c r="AA157" i="51"/>
  <c r="V118" i="51"/>
  <c r="P158" i="51"/>
  <c r="E119" i="51"/>
  <c r="Z115" i="51"/>
  <c r="W162" i="51"/>
  <c r="M116" i="51"/>
  <c r="H163" i="51"/>
  <c r="AE159" i="51"/>
  <c r="R120" i="51"/>
  <c r="U137" i="51"/>
  <c r="AF106" i="51"/>
  <c r="I98" i="51"/>
  <c r="L145" i="51"/>
  <c r="C160" i="51"/>
  <c r="N121" i="51"/>
  <c r="Z168" i="51"/>
  <c r="W113" i="51"/>
  <c r="X146" i="51"/>
  <c r="X174" i="51" s="1"/>
  <c r="AC99" i="51"/>
  <c r="E156" i="51"/>
  <c r="E175" i="51" s="1"/>
  <c r="P125" i="51"/>
  <c r="Y117" i="51"/>
  <c r="Y130" i="51" s="1"/>
  <c r="AB164" i="51"/>
  <c r="V150" i="51"/>
  <c r="AA95" i="51"/>
  <c r="X154" i="51"/>
  <c r="AC123" i="51"/>
  <c r="C152" i="51"/>
  <c r="N97" i="51"/>
  <c r="N133" i="51" s="1"/>
  <c r="Z144" i="51"/>
  <c r="Z174" i="51" s="1"/>
  <c r="W105" i="51"/>
  <c r="V158" i="51"/>
  <c r="AA119" i="51"/>
  <c r="AA130" i="51" s="1"/>
  <c r="E148" i="51"/>
  <c r="P101" i="51"/>
  <c r="Y109" i="51"/>
  <c r="AB140" i="51"/>
  <c r="S165" i="51"/>
  <c r="AD110" i="51"/>
  <c r="J157" i="51"/>
  <c r="G118" i="51"/>
  <c r="H139" i="51"/>
  <c r="M108" i="51"/>
  <c r="T100" i="51"/>
  <c r="AG147" i="51"/>
  <c r="U161" i="51"/>
  <c r="AF114" i="51"/>
  <c r="L153" i="51"/>
  <c r="I122" i="51"/>
  <c r="F143" i="51"/>
  <c r="K104" i="51"/>
  <c r="AE151" i="51"/>
  <c r="R96" i="51"/>
  <c r="P150" i="51"/>
  <c r="E95" i="51"/>
  <c r="Y142" i="51"/>
  <c r="AB103" i="51"/>
  <c r="AA156" i="51"/>
  <c r="V125" i="51"/>
  <c r="O117" i="51"/>
  <c r="B164" i="51"/>
  <c r="Z107" i="51"/>
  <c r="W138" i="51"/>
  <c r="AC160" i="51"/>
  <c r="X121" i="51"/>
  <c r="D168" i="51"/>
  <c r="Q113" i="51"/>
  <c r="K137" i="51"/>
  <c r="F106" i="51"/>
  <c r="R145" i="51"/>
  <c r="AE98" i="51"/>
  <c r="AF167" i="51"/>
  <c r="AF173" i="51" s="1"/>
  <c r="U112" i="51"/>
  <c r="I159" i="51"/>
  <c r="L120" i="51"/>
  <c r="L132" i="51" s="1"/>
  <c r="M141" i="51"/>
  <c r="M176" i="51" s="1"/>
  <c r="H102" i="51"/>
  <c r="AG94" i="51"/>
  <c r="AG131" i="51" s="1"/>
  <c r="T149" i="51"/>
  <c r="AD163" i="51"/>
  <c r="S116" i="51"/>
  <c r="G155" i="51"/>
  <c r="J124" i="51"/>
  <c r="B12" i="51"/>
  <c r="B28" i="51"/>
  <c r="H29" i="51"/>
  <c r="M76" i="51"/>
  <c r="P30" i="51"/>
  <c r="E77" i="51"/>
  <c r="AE33" i="51"/>
  <c r="R72" i="51"/>
  <c r="I21" i="51"/>
  <c r="L52" i="51"/>
  <c r="Q25" i="51"/>
  <c r="D80" i="51"/>
  <c r="D88" i="51" s="1"/>
  <c r="X33" i="51"/>
  <c r="X47" i="51" s="1"/>
  <c r="C101" i="51"/>
  <c r="AC72" i="51"/>
  <c r="F31" i="51"/>
  <c r="K78" i="51"/>
  <c r="Y15" i="51"/>
  <c r="Y46" i="51" s="1"/>
  <c r="AB62" i="51"/>
  <c r="B119" i="51"/>
  <c r="W11" i="51"/>
  <c r="Z66" i="51"/>
  <c r="D123" i="51"/>
  <c r="D131" i="51" s="1"/>
  <c r="V35" i="51"/>
  <c r="V47" i="51" s="1"/>
  <c r="AA74" i="51"/>
  <c r="B8" i="51"/>
  <c r="O63" i="51"/>
  <c r="V12" i="51"/>
  <c r="AA59" i="51"/>
  <c r="J36" i="51"/>
  <c r="G67" i="51"/>
  <c r="F25" i="51"/>
  <c r="K80" i="51"/>
  <c r="Z30" i="51"/>
  <c r="W77" i="51"/>
  <c r="W90" i="51" s="1"/>
  <c r="B39" i="51"/>
  <c r="O70" i="51"/>
  <c r="F16" i="51"/>
  <c r="K55" i="51"/>
  <c r="C28" i="51"/>
  <c r="N75" i="51"/>
  <c r="K16" i="51"/>
  <c r="F55" i="51"/>
  <c r="F87" i="51" s="1"/>
  <c r="B29" i="51"/>
  <c r="O76" i="51"/>
  <c r="AD28" i="51"/>
  <c r="S75" i="51"/>
  <c r="Y29" i="51"/>
  <c r="B105" i="51"/>
  <c r="AB76" i="51"/>
  <c r="G12" i="51"/>
  <c r="J59" i="51"/>
  <c r="J87" i="51" s="1"/>
  <c r="S39" i="51"/>
  <c r="AD70" i="51"/>
  <c r="AD90" i="51" s="1"/>
  <c r="AB14" i="51"/>
  <c r="Y61" i="51"/>
  <c r="AG17" i="51"/>
  <c r="T56" i="51"/>
  <c r="AA11" i="51"/>
  <c r="V66" i="51"/>
  <c r="AF16" i="51"/>
  <c r="U55" i="51"/>
  <c r="I8" i="51"/>
  <c r="L63" i="51"/>
  <c r="Y27" i="51"/>
  <c r="AB82" i="51"/>
  <c r="B107" i="51"/>
  <c r="F24" i="51"/>
  <c r="K79" i="51"/>
  <c r="AG36" i="51"/>
  <c r="T67" i="51"/>
  <c r="H19" i="51"/>
  <c r="M58" i="51"/>
  <c r="AB70" i="51"/>
  <c r="B95" i="51"/>
  <c r="AD14" i="51"/>
  <c r="S61" i="51"/>
  <c r="E12" i="51"/>
  <c r="P59" i="51"/>
  <c r="J37" i="51"/>
  <c r="G68" i="51"/>
  <c r="P31" i="51"/>
  <c r="E78" i="51"/>
  <c r="G22" i="51"/>
  <c r="J53" i="51"/>
  <c r="AB20" i="51"/>
  <c r="Y51" i="51"/>
  <c r="S29" i="51"/>
  <c r="AD76" i="51"/>
  <c r="G16" i="51"/>
  <c r="J55" i="51"/>
  <c r="P25" i="51"/>
  <c r="P45" i="51" s="1"/>
  <c r="E80" i="51"/>
  <c r="S27" i="51"/>
  <c r="AD82" i="51"/>
  <c r="AD8" i="51"/>
  <c r="S63" i="51"/>
  <c r="Y33" i="51"/>
  <c r="B101" i="51"/>
  <c r="AB72" i="51"/>
  <c r="AB90" i="51" s="1"/>
  <c r="J35" i="51"/>
  <c r="G74" i="51"/>
  <c r="V11" i="51"/>
  <c r="AA66" i="51"/>
  <c r="Q23" i="51"/>
  <c r="Q44" i="51" s="1"/>
  <c r="D54" i="51"/>
  <c r="K32" i="51"/>
  <c r="F71" i="51"/>
  <c r="F89" i="51" s="1"/>
  <c r="T28" i="51"/>
  <c r="AG75" i="51"/>
  <c r="AA19" i="51"/>
  <c r="V58" i="51"/>
  <c r="M34" i="51"/>
  <c r="H73" i="51"/>
  <c r="H89" i="51" s="1"/>
  <c r="V32" i="51"/>
  <c r="AA71" i="51"/>
  <c r="AG9" i="51"/>
  <c r="T64" i="51"/>
  <c r="T88" i="51" s="1"/>
  <c r="I16" i="51"/>
  <c r="I47" i="51" s="1"/>
  <c r="L55" i="51"/>
  <c r="Z18" i="51"/>
  <c r="W57" i="51"/>
  <c r="U27" i="51"/>
  <c r="U44" i="51" s="1"/>
  <c r="AF82" i="51"/>
  <c r="W33" i="51"/>
  <c r="D101" i="51"/>
  <c r="Z72" i="51"/>
  <c r="AF8" i="51"/>
  <c r="U63" i="51"/>
  <c r="U88" i="51" s="1"/>
  <c r="C10" i="51"/>
  <c r="N65" i="51"/>
  <c r="L35" i="51"/>
  <c r="I74" i="51"/>
  <c r="I89" i="51" s="1"/>
  <c r="AC23" i="51"/>
  <c r="X54" i="51"/>
  <c r="R30" i="51"/>
  <c r="AE77" i="51"/>
  <c r="Q28" i="51"/>
  <c r="D75" i="51"/>
  <c r="F21" i="51"/>
  <c r="K52" i="51"/>
  <c r="D15" i="51"/>
  <c r="Q62" i="51"/>
  <c r="S12" i="51"/>
  <c r="AD59" i="51"/>
  <c r="L16" i="51"/>
  <c r="I55" i="51"/>
  <c r="F38" i="51"/>
  <c r="K69" i="51"/>
  <c r="AE30" i="51"/>
  <c r="R77" i="51"/>
  <c r="X17" i="51"/>
  <c r="X45" i="51" s="1"/>
  <c r="C117" i="51"/>
  <c r="AC56" i="51"/>
  <c r="Q9" i="51"/>
  <c r="D64" i="51"/>
  <c r="D90" i="51" s="1"/>
  <c r="C31" i="51"/>
  <c r="N78" i="51"/>
  <c r="V21" i="51"/>
  <c r="AA52" i="51"/>
  <c r="E27" i="51"/>
  <c r="E46" i="51" s="1"/>
  <c r="P82" i="51"/>
  <c r="AB35" i="51"/>
  <c r="Y74" i="51"/>
  <c r="Y87" i="51" s="1"/>
  <c r="C23" i="51"/>
  <c r="N54" i="51"/>
  <c r="N90" i="51" s="1"/>
  <c r="Z15" i="51"/>
  <c r="Z45" i="51" s="1"/>
  <c r="W62" i="51"/>
  <c r="X25" i="51"/>
  <c r="C109" i="51"/>
  <c r="AC80" i="51"/>
  <c r="Q33" i="51"/>
  <c r="D72" i="51"/>
  <c r="E19" i="51"/>
  <c r="P58" i="51"/>
  <c r="AB11" i="51"/>
  <c r="Y66" i="51"/>
  <c r="V29" i="51"/>
  <c r="AA76" i="51"/>
  <c r="AA87" i="51" s="1"/>
  <c r="H10" i="51"/>
  <c r="M65" i="51"/>
  <c r="AG18" i="51"/>
  <c r="T57" i="51"/>
  <c r="S36" i="51"/>
  <c r="AD67" i="51"/>
  <c r="J28" i="51"/>
  <c r="G75" i="51"/>
  <c r="AE22" i="51"/>
  <c r="R53" i="51"/>
  <c r="U32" i="51"/>
  <c r="AF71" i="51"/>
  <c r="L24" i="51"/>
  <c r="I79" i="51"/>
  <c r="AA27" i="51"/>
  <c r="V82" i="51"/>
  <c r="O74" i="51"/>
  <c r="B35" i="51"/>
  <c r="P21" i="51"/>
  <c r="E52" i="51"/>
  <c r="Y13" i="51"/>
  <c r="B121" i="51"/>
  <c r="AB60" i="51"/>
  <c r="AC31" i="51"/>
  <c r="X78" i="51"/>
  <c r="D39" i="51"/>
  <c r="Q70" i="51"/>
  <c r="W9" i="51"/>
  <c r="D125" i="51"/>
  <c r="Z64" i="51"/>
  <c r="AF38" i="51"/>
  <c r="AF44" i="51" s="1"/>
  <c r="U69" i="51"/>
  <c r="I30" i="51"/>
  <c r="L77" i="51"/>
  <c r="L89" i="51" s="1"/>
  <c r="K8" i="51"/>
  <c r="F63" i="51"/>
  <c r="R16" i="51"/>
  <c r="AE55" i="51"/>
  <c r="AD34" i="51"/>
  <c r="S73" i="51"/>
  <c r="G26" i="51"/>
  <c r="J81" i="51"/>
  <c r="M12" i="51"/>
  <c r="M47" i="51" s="1"/>
  <c r="H59" i="51"/>
  <c r="T20" i="51"/>
  <c r="AG51" i="51"/>
  <c r="AG88" i="51" s="1"/>
  <c r="B19" i="51"/>
  <c r="AE27" i="51"/>
  <c r="R82" i="51"/>
  <c r="R90" i="51" s="1"/>
  <c r="AG22" i="51"/>
  <c r="T53" i="51"/>
  <c r="T89" i="51" s="1"/>
  <c r="E30" i="51"/>
  <c r="P77" i="51"/>
  <c r="P13" i="51"/>
  <c r="E60" i="51"/>
  <c r="AB38" i="51"/>
  <c r="Y69" i="51"/>
  <c r="D31" i="51"/>
  <c r="Q78" i="51"/>
  <c r="R14" i="51"/>
  <c r="AE61" i="51"/>
  <c r="Q12" i="51"/>
  <c r="D59" i="51"/>
  <c r="L19" i="51"/>
  <c r="I58" i="51"/>
  <c r="I87" i="51" s="1"/>
  <c r="U12" i="51"/>
  <c r="AF59" i="51"/>
  <c r="L20" i="51"/>
  <c r="I51" i="51"/>
  <c r="K36" i="51"/>
  <c r="F67" i="51"/>
  <c r="AE15" i="51"/>
  <c r="R62" i="51"/>
  <c r="R28" i="51"/>
  <c r="AE75" i="51"/>
  <c r="F23" i="51"/>
  <c r="K54" i="51"/>
  <c r="AF10" i="51"/>
  <c r="U65" i="51"/>
  <c r="C8" i="51"/>
  <c r="N63" i="51"/>
  <c r="N87" i="51" s="1"/>
  <c r="Z16" i="51"/>
  <c r="Z46" i="51" s="1"/>
  <c r="W55" i="51"/>
  <c r="B9" i="51"/>
  <c r="O64" i="51"/>
  <c r="O87" i="51" s="1"/>
  <c r="T24" i="51"/>
  <c r="AG79" i="51"/>
  <c r="D11" i="51"/>
  <c r="Q66" i="51"/>
  <c r="Q87" i="51" s="1"/>
  <c r="F28" i="51"/>
  <c r="F46" i="51" s="1"/>
  <c r="K75" i="51"/>
  <c r="AG32" i="51"/>
  <c r="T71" i="51"/>
  <c r="Y35" i="51"/>
  <c r="AB74" i="51"/>
  <c r="B99" i="51"/>
  <c r="P29" i="51"/>
  <c r="E76" i="51"/>
  <c r="AB22" i="51"/>
  <c r="Y53" i="51"/>
  <c r="Y37" i="51"/>
  <c r="B97" i="51"/>
  <c r="AB68" i="51"/>
  <c r="E14" i="51"/>
  <c r="P61" i="51"/>
  <c r="V15" i="51"/>
  <c r="AA62" i="51"/>
  <c r="Q19" i="51"/>
  <c r="D58" i="51"/>
  <c r="AD16" i="51"/>
  <c r="S55" i="51"/>
  <c r="I12" i="51"/>
  <c r="L59" i="51"/>
  <c r="K26" i="51"/>
  <c r="F81" i="51"/>
  <c r="AC13" i="51"/>
  <c r="X60" i="51"/>
  <c r="X88" i="51" s="1"/>
  <c r="AA9" i="51"/>
  <c r="V64" i="51"/>
  <c r="P39" i="51"/>
  <c r="E70" i="51"/>
  <c r="E89" i="51" s="1"/>
  <c r="AC37" i="51"/>
  <c r="X68" i="51"/>
  <c r="P15" i="51"/>
  <c r="E62" i="51"/>
  <c r="AA33" i="51"/>
  <c r="AA44" i="51" s="1"/>
  <c r="V72" i="51"/>
  <c r="M22" i="51"/>
  <c r="H53" i="51"/>
  <c r="T14" i="51"/>
  <c r="AG61" i="51"/>
  <c r="G32" i="51"/>
  <c r="J71" i="51"/>
  <c r="R10" i="51"/>
  <c r="AE65" i="51"/>
  <c r="V39" i="51"/>
  <c r="AA70" i="51"/>
  <c r="AB17" i="51"/>
  <c r="Y56" i="51"/>
  <c r="C13" i="51"/>
  <c r="N60" i="51"/>
  <c r="F20" i="51"/>
  <c r="K51" i="51"/>
  <c r="AG8" i="51"/>
  <c r="AG45" i="51" s="1"/>
  <c r="T63" i="51"/>
  <c r="L32" i="51"/>
  <c r="I71" i="51"/>
  <c r="U17" i="51"/>
  <c r="AF56" i="51"/>
  <c r="G17" i="51"/>
  <c r="J56" i="51"/>
  <c r="P24" i="51"/>
  <c r="E79" i="51"/>
  <c r="AB28" i="51"/>
  <c r="Y75" i="51"/>
  <c r="Y90" i="51" s="1"/>
  <c r="Y32" i="51"/>
  <c r="Y47" i="51" s="1"/>
  <c r="AB71" i="51"/>
  <c r="B100" i="51"/>
  <c r="T31" i="51"/>
  <c r="AG78" i="51"/>
  <c r="M39" i="51"/>
  <c r="H70" i="51"/>
  <c r="I38" i="51"/>
  <c r="L69" i="51"/>
  <c r="W23" i="51"/>
  <c r="Z54" i="51"/>
  <c r="D111" i="51"/>
  <c r="R39" i="51"/>
  <c r="R47" i="51" s="1"/>
  <c r="AE70" i="51"/>
  <c r="AD26" i="51"/>
  <c r="S81" i="51"/>
  <c r="S90" i="51" s="1"/>
  <c r="T12" i="51"/>
  <c r="AG59" i="51"/>
  <c r="M20" i="51"/>
  <c r="H51" i="51"/>
  <c r="B27" i="51"/>
  <c r="O82" i="51"/>
  <c r="AA35" i="51"/>
  <c r="V74" i="51"/>
  <c r="Y21" i="51"/>
  <c r="B113" i="51"/>
  <c r="AB52" i="51"/>
  <c r="W25" i="51"/>
  <c r="D109" i="51"/>
  <c r="Z80" i="51"/>
  <c r="I14" i="51"/>
  <c r="L61" i="51"/>
  <c r="L87" i="51" s="1"/>
  <c r="U10" i="51"/>
  <c r="AF65" i="51"/>
  <c r="AF89" i="51" s="1"/>
  <c r="Z35" i="51"/>
  <c r="W74" i="51"/>
  <c r="I33" i="51"/>
  <c r="L72" i="51"/>
  <c r="L88" i="51" s="1"/>
  <c r="AG24" i="51"/>
  <c r="AG47" i="51" s="1"/>
  <c r="T79" i="51"/>
  <c r="V17" i="51"/>
  <c r="AA56" i="51"/>
  <c r="M19" i="51"/>
  <c r="M44" i="51" s="1"/>
  <c r="H58" i="51"/>
  <c r="B26" i="51"/>
  <c r="O81" i="51"/>
  <c r="H32" i="51"/>
  <c r="M71" i="51"/>
  <c r="M88" i="51" s="1"/>
  <c r="T11" i="51"/>
  <c r="AG66" i="51"/>
  <c r="AG89" i="51" s="1"/>
  <c r="AA34" i="51"/>
  <c r="V73" i="51"/>
  <c r="J22" i="51"/>
  <c r="G53" i="51"/>
  <c r="E31" i="51"/>
  <c r="P78" i="51"/>
  <c r="AD29" i="51"/>
  <c r="S76" i="51"/>
  <c r="Y20" i="51"/>
  <c r="B112" i="51"/>
  <c r="AB51" i="51"/>
  <c r="AD18" i="51"/>
  <c r="S57" i="51"/>
  <c r="V13" i="51"/>
  <c r="AA60" i="51"/>
  <c r="AA89" i="51" s="1"/>
  <c r="AG34" i="51"/>
  <c r="T73" i="51"/>
  <c r="F30" i="51"/>
  <c r="K77" i="51"/>
  <c r="D9" i="51"/>
  <c r="Q64" i="51"/>
  <c r="AE11" i="51"/>
  <c r="R66" i="51"/>
  <c r="R88" i="51" s="1"/>
  <c r="X34" i="51"/>
  <c r="AC73" i="51"/>
  <c r="C98" i="51"/>
  <c r="R24" i="51"/>
  <c r="AE79" i="51"/>
  <c r="AC17" i="51"/>
  <c r="X56" i="51"/>
  <c r="F19" i="51"/>
  <c r="F47" i="51" s="1"/>
  <c r="K58" i="51"/>
  <c r="Q26" i="51"/>
  <c r="D81" i="51"/>
  <c r="AF14" i="51"/>
  <c r="U61" i="51"/>
  <c r="W39" i="51"/>
  <c r="Z70" i="51"/>
  <c r="D95" i="51"/>
  <c r="L37" i="51"/>
  <c r="I68" i="51"/>
  <c r="C12" i="51"/>
  <c r="N59" i="51"/>
  <c r="I22" i="51"/>
  <c r="L53" i="51"/>
  <c r="U29" i="51"/>
  <c r="AF76" i="51"/>
  <c r="Z20" i="51"/>
  <c r="W51" i="51"/>
  <c r="B13" i="51"/>
  <c r="O60" i="51"/>
  <c r="AA21" i="51"/>
  <c r="V52" i="51"/>
  <c r="T26" i="51"/>
  <c r="T44" i="51" s="1"/>
  <c r="AG81" i="51"/>
  <c r="K38" i="51"/>
  <c r="F69" i="51"/>
  <c r="AB37" i="51"/>
  <c r="Y68" i="51"/>
  <c r="C25" i="51"/>
  <c r="C46" i="51" s="1"/>
  <c r="N80" i="51"/>
  <c r="Q15" i="51"/>
  <c r="D62" i="51"/>
  <c r="X23" i="51"/>
  <c r="AC54" i="51"/>
  <c r="C111" i="51"/>
  <c r="C132" i="51" s="1"/>
  <c r="AE24" i="51"/>
  <c r="R79" i="51"/>
  <c r="F32" i="51"/>
  <c r="K71" i="51"/>
  <c r="L22" i="51"/>
  <c r="I53" i="51"/>
  <c r="U14" i="51"/>
  <c r="AF61" i="51"/>
  <c r="AG28" i="51"/>
  <c r="T75" i="51"/>
  <c r="H36" i="51"/>
  <c r="M67" i="51"/>
  <c r="J18" i="51"/>
  <c r="G57" i="51"/>
  <c r="S10" i="51"/>
  <c r="AD65" i="51"/>
  <c r="L30" i="51"/>
  <c r="I77" i="51"/>
  <c r="U38" i="51"/>
  <c r="AF69" i="51"/>
  <c r="AE16" i="51"/>
  <c r="R55" i="51"/>
  <c r="F8" i="51"/>
  <c r="K63" i="51"/>
  <c r="J26" i="51"/>
  <c r="G81" i="51"/>
  <c r="S34" i="51"/>
  <c r="AD73" i="51"/>
  <c r="AG20" i="51"/>
  <c r="T51" i="51"/>
  <c r="H12" i="51"/>
  <c r="M59" i="51"/>
  <c r="V27" i="51"/>
  <c r="AA82" i="51"/>
  <c r="AB13" i="51"/>
  <c r="AB45" i="51" s="1"/>
  <c r="Y60" i="51"/>
  <c r="E21" i="51"/>
  <c r="P52" i="51"/>
  <c r="P90" i="51" s="1"/>
  <c r="Q39" i="51"/>
  <c r="Q46" i="51" s="1"/>
  <c r="D70" i="51"/>
  <c r="X31" i="51"/>
  <c r="AC78" i="51"/>
  <c r="AC87" i="51" s="1"/>
  <c r="C103" i="51"/>
  <c r="Z9" i="51"/>
  <c r="W64" i="51"/>
  <c r="C17" i="51"/>
  <c r="N56" i="51"/>
  <c r="T18" i="51"/>
  <c r="AG57" i="51"/>
  <c r="M10" i="51"/>
  <c r="H65" i="51"/>
  <c r="G28" i="51"/>
  <c r="J75" i="51"/>
  <c r="J89" i="51" s="1"/>
  <c r="AD36" i="51"/>
  <c r="AD44" i="51" s="1"/>
  <c r="S67" i="51"/>
  <c r="R22" i="51"/>
  <c r="AE53" i="51"/>
  <c r="AE88" i="51" s="1"/>
  <c r="K14" i="51"/>
  <c r="K47" i="51" s="1"/>
  <c r="F61" i="51"/>
  <c r="I24" i="51"/>
  <c r="L79" i="51"/>
  <c r="AF32" i="51"/>
  <c r="U71" i="51"/>
  <c r="W15" i="51"/>
  <c r="Z62" i="51"/>
  <c r="D119" i="51"/>
  <c r="D33" i="51"/>
  <c r="Q72" i="51"/>
  <c r="AC25" i="51"/>
  <c r="X80" i="51"/>
  <c r="Y11" i="51"/>
  <c r="AB66" i="51"/>
  <c r="B123" i="51"/>
  <c r="P19" i="51"/>
  <c r="E58" i="51"/>
  <c r="B37" i="51"/>
  <c r="O68" i="51"/>
  <c r="AA29" i="51"/>
  <c r="V76" i="51"/>
  <c r="AD32" i="51"/>
  <c r="S71" i="51"/>
  <c r="AF34" i="51"/>
  <c r="U73" i="51"/>
  <c r="Z24" i="51"/>
  <c r="W79" i="51"/>
  <c r="V37" i="51"/>
  <c r="AA68" i="51"/>
  <c r="C19" i="51"/>
  <c r="N58" i="51"/>
  <c r="Z36" i="51"/>
  <c r="W67" i="51"/>
  <c r="AE20" i="51"/>
  <c r="R51" i="51"/>
  <c r="AA37" i="51"/>
  <c r="V68" i="51"/>
  <c r="T10" i="51"/>
  <c r="T46" i="51" s="1"/>
  <c r="AG65" i="51"/>
  <c r="AD20" i="51"/>
  <c r="AD46" i="51" s="1"/>
  <c r="S51" i="51"/>
  <c r="E22" i="51"/>
  <c r="P53" i="51"/>
  <c r="V24" i="51"/>
  <c r="AA79" i="51"/>
  <c r="H9" i="51"/>
  <c r="M64" i="51"/>
  <c r="AB18" i="51"/>
  <c r="AB46" i="51" s="1"/>
  <c r="Y57" i="51"/>
  <c r="Z39" i="51"/>
  <c r="W70" i="51"/>
  <c r="AB21" i="51"/>
  <c r="Y52" i="51"/>
  <c r="AF13" i="51"/>
  <c r="U60" i="51"/>
  <c r="F35" i="51"/>
  <c r="F45" i="51" s="1"/>
  <c r="K74" i="51"/>
  <c r="V25" i="51"/>
  <c r="AA80" i="51"/>
  <c r="S32" i="51"/>
  <c r="AD71" i="51"/>
  <c r="X20" i="51"/>
  <c r="C112" i="51"/>
  <c r="AC51" i="51"/>
  <c r="F37" i="51"/>
  <c r="K68" i="51"/>
  <c r="W17" i="51"/>
  <c r="Z56" i="51"/>
  <c r="D117" i="51"/>
  <c r="C27" i="51"/>
  <c r="N82" i="51"/>
  <c r="X38" i="51"/>
  <c r="AC69" i="51"/>
  <c r="C94" i="51"/>
  <c r="AC21" i="51"/>
  <c r="X52" i="51"/>
  <c r="Q30" i="51"/>
  <c r="D77" i="51"/>
  <c r="W35" i="51"/>
  <c r="D99" i="51"/>
  <c r="Z74" i="51"/>
  <c r="Z90" i="51" s="1"/>
  <c r="L33" i="51"/>
  <c r="I72" i="51"/>
  <c r="I18" i="51"/>
  <c r="L57" i="51"/>
  <c r="U25" i="51"/>
  <c r="AF80" i="51"/>
  <c r="AA23" i="51"/>
  <c r="V54" i="51"/>
  <c r="AD10" i="51"/>
  <c r="S65" i="51"/>
  <c r="J33" i="51"/>
  <c r="G72" i="51"/>
  <c r="G89" i="51" s="1"/>
  <c r="E8" i="51"/>
  <c r="P63" i="51"/>
  <c r="G18" i="51"/>
  <c r="G47" i="51" s="1"/>
  <c r="J57" i="51"/>
  <c r="P27" i="51"/>
  <c r="E82" i="51"/>
  <c r="AB16" i="51"/>
  <c r="Y55" i="51"/>
  <c r="G20" i="51"/>
  <c r="J51" i="51"/>
  <c r="S31" i="51"/>
  <c r="AD78" i="51"/>
  <c r="AD12" i="51"/>
  <c r="S59" i="51"/>
  <c r="R34" i="51"/>
  <c r="AE73" i="51"/>
  <c r="D21" i="51"/>
  <c r="D47" i="51" s="1"/>
  <c r="Q52" i="51"/>
  <c r="W27" i="51"/>
  <c r="Z82" i="51"/>
  <c r="D107" i="51"/>
  <c r="D133" i="51" s="1"/>
  <c r="B17" i="51"/>
  <c r="O56" i="51"/>
  <c r="Y31" i="51"/>
  <c r="Y44" i="51" s="1"/>
  <c r="AB78" i="51"/>
  <c r="B103" i="51"/>
  <c r="W19" i="51"/>
  <c r="Z58" i="51"/>
  <c r="Z88" i="51" s="1"/>
  <c r="D115" i="51"/>
  <c r="D29" i="51"/>
  <c r="Q76" i="51"/>
  <c r="Y23" i="51"/>
  <c r="AB54" i="51"/>
  <c r="B111" i="51"/>
  <c r="B25" i="51"/>
  <c r="O80" i="51"/>
  <c r="O89" i="51" s="1"/>
  <c r="AD24" i="51"/>
  <c r="S79" i="51"/>
  <c r="K18" i="51"/>
  <c r="F57" i="51"/>
  <c r="AF28" i="51"/>
  <c r="U75" i="51"/>
  <c r="I36" i="51"/>
  <c r="L67" i="51"/>
  <c r="Q27" i="51"/>
  <c r="D82" i="51"/>
  <c r="U26" i="51"/>
  <c r="AF81" i="51"/>
  <c r="AF87" i="51" s="1"/>
  <c r="AE12" i="51"/>
  <c r="R59" i="51"/>
  <c r="J38" i="51"/>
  <c r="G69" i="51"/>
  <c r="AC27" i="51"/>
  <c r="X82" i="51"/>
  <c r="AC18" i="51"/>
  <c r="X57" i="51"/>
  <c r="X89" i="51" s="1"/>
  <c r="AD38" i="51"/>
  <c r="S69" i="51"/>
  <c r="J34" i="51"/>
  <c r="G73" i="51"/>
  <c r="M8" i="51"/>
  <c r="H63" i="51"/>
  <c r="AG35" i="51"/>
  <c r="T74" i="51"/>
  <c r="T25" i="51"/>
  <c r="AG80" i="51"/>
  <c r="AF30" i="51"/>
  <c r="U77" i="51"/>
  <c r="AD21" i="51"/>
  <c r="S52" i="51"/>
  <c r="Y19" i="51"/>
  <c r="B115" i="51"/>
  <c r="AB58" i="51"/>
  <c r="M18" i="51"/>
  <c r="H57" i="51"/>
  <c r="J31" i="51"/>
  <c r="J45" i="51" s="1"/>
  <c r="G78" i="51"/>
  <c r="P37" i="51"/>
  <c r="E68" i="51"/>
  <c r="M26" i="51"/>
  <c r="H81" i="51"/>
  <c r="T34" i="51"/>
  <c r="AG73" i="51"/>
  <c r="O66" i="51"/>
  <c r="B11" i="51"/>
  <c r="F14" i="51"/>
  <c r="K61" i="51"/>
  <c r="M33" i="51"/>
  <c r="H72" i="51"/>
  <c r="D12" i="51"/>
  <c r="Q59" i="51"/>
  <c r="W24" i="51"/>
  <c r="D108" i="51"/>
  <c r="Z79" i="51"/>
  <c r="D25" i="51"/>
  <c r="Q80" i="51"/>
  <c r="AB15" i="51"/>
  <c r="Y62" i="51"/>
  <c r="H14" i="51"/>
  <c r="H44" i="51" s="1"/>
  <c r="M61" i="51"/>
  <c r="G36" i="51"/>
  <c r="J67" i="51"/>
  <c r="S15" i="51"/>
  <c r="AD62" i="51"/>
  <c r="AE29" i="51"/>
  <c r="R76" i="51"/>
  <c r="AC39" i="51"/>
  <c r="X70" i="51"/>
  <c r="AF24" i="51"/>
  <c r="U79" i="51"/>
  <c r="U90" i="51" s="1"/>
  <c r="L28" i="51"/>
  <c r="I75" i="51"/>
  <c r="I88" i="51" s="1"/>
  <c r="AB39" i="51"/>
  <c r="Y70" i="51"/>
  <c r="M32" i="51"/>
  <c r="H71" i="51"/>
  <c r="E9" i="51"/>
  <c r="P64" i="51"/>
  <c r="X35" i="51"/>
  <c r="C99" i="51"/>
  <c r="AC74" i="51"/>
  <c r="Z21" i="51"/>
  <c r="W52" i="51"/>
  <c r="L34" i="51"/>
  <c r="L46" i="51" s="1"/>
  <c r="I73" i="51"/>
  <c r="S30" i="51"/>
  <c r="AD77" i="51"/>
  <c r="H16" i="51"/>
  <c r="M55" i="51"/>
  <c r="M90" i="51" s="1"/>
  <c r="AB26" i="51"/>
  <c r="Y81" i="51"/>
  <c r="J11" i="51"/>
  <c r="G66" i="51"/>
  <c r="AE14" i="51"/>
  <c r="R61" i="51"/>
  <c r="F22" i="51"/>
  <c r="K53" i="51"/>
  <c r="Z17" i="51"/>
  <c r="W56" i="51"/>
  <c r="W89" i="51" s="1"/>
  <c r="I19" i="51"/>
  <c r="L58" i="51"/>
  <c r="D37" i="51"/>
  <c r="D45" i="51" s="1"/>
  <c r="Q68" i="51"/>
  <c r="K12" i="51"/>
  <c r="F59" i="51"/>
  <c r="U23" i="51"/>
  <c r="AF54" i="51"/>
  <c r="AA22" i="51"/>
  <c r="V53" i="51"/>
  <c r="H27" i="51"/>
  <c r="M82" i="51"/>
  <c r="G13" i="51"/>
  <c r="G44" i="51" s="1"/>
  <c r="J60" i="51"/>
  <c r="P34" i="51"/>
  <c r="E73" i="51"/>
  <c r="W30" i="51"/>
  <c r="Z77" i="51"/>
  <c r="D102" i="51"/>
  <c r="K17" i="51"/>
  <c r="K44" i="51" s="1"/>
  <c r="F56" i="51"/>
  <c r="K23" i="51"/>
  <c r="F54" i="51"/>
  <c r="Q13" i="51"/>
  <c r="D60" i="51"/>
  <c r="AF25" i="51"/>
  <c r="AF47" i="51" s="1"/>
  <c r="U80" i="51"/>
  <c r="V34" i="51"/>
  <c r="AA73" i="51"/>
  <c r="AA90" i="51" s="1"/>
  <c r="L8" i="51"/>
  <c r="I63" i="51"/>
  <c r="K13" i="51"/>
  <c r="F60" i="51"/>
  <c r="AE9" i="51"/>
  <c r="R64" i="51"/>
  <c r="AA26" i="51"/>
  <c r="V81" i="51"/>
  <c r="R17" i="51"/>
  <c r="AE56" i="51"/>
  <c r="P33" i="51"/>
  <c r="E72" i="51"/>
  <c r="S35" i="51"/>
  <c r="AD74" i="51"/>
  <c r="V28" i="51"/>
  <c r="V44" i="51" s="1"/>
  <c r="AA75" i="51"/>
  <c r="AF20" i="51"/>
  <c r="U51" i="51"/>
  <c r="U33" i="51"/>
  <c r="AF72" i="51"/>
  <c r="F39" i="51"/>
  <c r="K70" i="51"/>
  <c r="Q8" i="51"/>
  <c r="Q47" i="51" s="1"/>
  <c r="D63" i="51"/>
  <c r="R25" i="51"/>
  <c r="AE80" i="51"/>
  <c r="AE87" i="51" s="1"/>
  <c r="B10" i="51"/>
  <c r="O65" i="51"/>
  <c r="M27" i="51"/>
  <c r="H82" i="51"/>
  <c r="AC32" i="51"/>
  <c r="X71" i="51"/>
  <c r="AA24" i="51"/>
  <c r="V79" i="51"/>
  <c r="AA18" i="51"/>
  <c r="V57" i="51"/>
  <c r="E24" i="51"/>
  <c r="P79" i="51"/>
  <c r="AG25" i="51"/>
  <c r="T80" i="51"/>
  <c r="T90" i="51" s="1"/>
  <c r="J23" i="51"/>
  <c r="G54" i="51"/>
  <c r="U11" i="51"/>
  <c r="U46" i="51" s="1"/>
  <c r="AF66" i="51"/>
  <c r="S8" i="51"/>
  <c r="AD63" i="51"/>
  <c r="AD89" i="51" s="1"/>
  <c r="P10" i="51"/>
  <c r="E65" i="51"/>
  <c r="AD27" i="51"/>
  <c r="AD47" i="51" s="1"/>
  <c r="S82" i="51"/>
  <c r="H38" i="51"/>
  <c r="M69" i="51"/>
  <c r="AA36" i="51"/>
  <c r="V67" i="51"/>
  <c r="T13" i="51"/>
  <c r="AG60" i="51"/>
  <c r="V23" i="51"/>
  <c r="AA54" i="51"/>
  <c r="AG30" i="51"/>
  <c r="T77" i="51"/>
  <c r="M21" i="51"/>
  <c r="H52" i="51"/>
  <c r="Z37" i="51"/>
  <c r="W68" i="51"/>
  <c r="L27" i="51"/>
  <c r="I82" i="51"/>
  <c r="X26" i="51"/>
  <c r="AC81" i="51"/>
  <c r="C106" i="51"/>
  <c r="Z12" i="51"/>
  <c r="W59" i="51"/>
  <c r="E16" i="51"/>
  <c r="P55" i="51"/>
  <c r="T23" i="51"/>
  <c r="AG54" i="51"/>
  <c r="M15" i="51"/>
  <c r="H62" i="51"/>
  <c r="B38" i="51"/>
  <c r="O69" i="51"/>
  <c r="O88" i="51" s="1"/>
  <c r="S18" i="51"/>
  <c r="AD57" i="51"/>
  <c r="AB27" i="51"/>
  <c r="Y82" i="51"/>
  <c r="G25" i="51"/>
  <c r="J80" i="51"/>
  <c r="P16" i="51"/>
  <c r="E55" i="51"/>
  <c r="J10" i="51"/>
  <c r="G65" i="51"/>
  <c r="E35" i="51"/>
  <c r="P74" i="51"/>
  <c r="AD33" i="51"/>
  <c r="S72" i="51"/>
  <c r="Y8" i="51"/>
  <c r="B124" i="51"/>
  <c r="AB63" i="51"/>
  <c r="E37" i="51"/>
  <c r="P68" i="51"/>
  <c r="P88" i="51" s="1"/>
  <c r="J12" i="51"/>
  <c r="G59" i="51"/>
  <c r="Y14" i="51"/>
  <c r="AB61" i="51"/>
  <c r="AB89" i="51" s="1"/>
  <c r="B118" i="51"/>
  <c r="AD39" i="51"/>
  <c r="S70" i="51"/>
  <c r="AB29" i="51"/>
  <c r="AB47" i="51" s="1"/>
  <c r="Y76" i="51"/>
  <c r="S20" i="51"/>
  <c r="AD51" i="51"/>
  <c r="P22" i="51"/>
  <c r="P44" i="51" s="1"/>
  <c r="E53" i="51"/>
  <c r="B32" i="51"/>
  <c r="O71" i="51"/>
  <c r="AC28" i="51"/>
  <c r="AC47" i="51" s="1"/>
  <c r="X75" i="51"/>
  <c r="AG15" i="51"/>
  <c r="T62" i="51"/>
  <c r="H23" i="51"/>
  <c r="M54" i="51"/>
  <c r="T21" i="51"/>
  <c r="T45" i="51" s="1"/>
  <c r="AG52" i="51"/>
  <c r="AA28" i="51"/>
  <c r="V75" i="51"/>
  <c r="L12" i="51"/>
  <c r="I59" i="51"/>
  <c r="I90" i="51" s="1"/>
  <c r="C37" i="51"/>
  <c r="N68" i="51"/>
  <c r="AF39" i="51"/>
  <c r="U70" i="51"/>
  <c r="U87" i="51" s="1"/>
  <c r="W14" i="51"/>
  <c r="Z61" i="51"/>
  <c r="D118" i="51"/>
  <c r="U20" i="51"/>
  <c r="U45" i="51" s="1"/>
  <c r="AF51" i="51"/>
  <c r="Z29" i="51"/>
  <c r="W76" i="51"/>
  <c r="I31" i="51"/>
  <c r="I46" i="51" s="1"/>
  <c r="L78" i="51"/>
  <c r="AE34" i="51"/>
  <c r="R73" i="51"/>
  <c r="X11" i="51"/>
  <c r="AC66" i="51"/>
  <c r="C123" i="51"/>
  <c r="K9" i="51"/>
  <c r="F64" i="51"/>
  <c r="D32" i="51"/>
  <c r="Q71" i="51"/>
  <c r="F26" i="51"/>
  <c r="K81" i="51"/>
  <c r="X36" i="51"/>
  <c r="C96" i="51"/>
  <c r="AC67" i="51"/>
  <c r="I35" i="51"/>
  <c r="L74" i="51"/>
  <c r="AF27" i="51"/>
  <c r="U82" i="51"/>
  <c r="R13" i="51"/>
  <c r="AE60" i="51"/>
  <c r="K21" i="51"/>
  <c r="F52" i="51"/>
  <c r="D26" i="51"/>
  <c r="D46" i="51" s="1"/>
  <c r="Q81" i="51"/>
  <c r="AC34" i="51"/>
  <c r="X73" i="51"/>
  <c r="X87" i="51" s="1"/>
  <c r="W20" i="51"/>
  <c r="D112" i="51"/>
  <c r="D132" i="51" s="1"/>
  <c r="Z51" i="51"/>
  <c r="B30" i="51"/>
  <c r="O77" i="51"/>
  <c r="AA38" i="51"/>
  <c r="V69" i="51"/>
  <c r="Y16" i="51"/>
  <c r="Y45" i="51" s="1"/>
  <c r="AB55" i="51"/>
  <c r="B116" i="51"/>
  <c r="P8" i="51"/>
  <c r="E63" i="51"/>
  <c r="E90" i="51" s="1"/>
  <c r="W28" i="51"/>
  <c r="D104" i="51"/>
  <c r="Z75" i="51"/>
  <c r="Z87" i="51" s="1"/>
  <c r="D18" i="51"/>
  <c r="Q57" i="51"/>
  <c r="AC10" i="51"/>
  <c r="X65" i="51"/>
  <c r="Y24" i="51"/>
  <c r="B108" i="51"/>
  <c r="AB79" i="51"/>
  <c r="P32" i="51"/>
  <c r="E71" i="51"/>
  <c r="B22" i="51"/>
  <c r="O53" i="51"/>
  <c r="O90" i="51" s="1"/>
  <c r="AA14" i="51"/>
  <c r="AA45" i="51" s="1"/>
  <c r="V61" i="51"/>
  <c r="T33" i="51"/>
  <c r="AG72" i="51"/>
  <c r="M25" i="51"/>
  <c r="H80" i="51"/>
  <c r="G15" i="51"/>
  <c r="J62" i="51"/>
  <c r="AD23" i="51"/>
  <c r="S54" i="51"/>
  <c r="R37" i="51"/>
  <c r="AE68" i="51"/>
  <c r="K29" i="51"/>
  <c r="F76" i="51"/>
  <c r="I11" i="51"/>
  <c r="L66" i="51"/>
  <c r="AF19" i="51"/>
  <c r="U58" i="51"/>
  <c r="V8" i="51"/>
  <c r="AA63" i="51"/>
  <c r="AB30" i="51"/>
  <c r="Y77" i="51"/>
  <c r="E38" i="51"/>
  <c r="P69" i="51"/>
  <c r="X12" i="51"/>
  <c r="C120" i="51"/>
  <c r="AC59" i="51"/>
  <c r="Z26" i="51"/>
  <c r="W81" i="51"/>
  <c r="C34" i="51"/>
  <c r="N73" i="51"/>
  <c r="L13" i="51"/>
  <c r="L47" i="51" s="1"/>
  <c r="I60" i="51"/>
  <c r="U21" i="51"/>
  <c r="AF52" i="51"/>
  <c r="AF88" i="51" s="1"/>
  <c r="AE35" i="51"/>
  <c r="R74" i="51"/>
  <c r="F27" i="51"/>
  <c r="K82" i="51"/>
  <c r="J9" i="51"/>
  <c r="G64" i="51"/>
  <c r="S17" i="51"/>
  <c r="AD56" i="51"/>
  <c r="AG39" i="51"/>
  <c r="AG44" i="51" s="1"/>
  <c r="T70" i="51"/>
  <c r="H31" i="51"/>
  <c r="M78" i="51"/>
  <c r="M89" i="51" s="1"/>
  <c r="B36" i="51"/>
  <c r="AF11" i="51"/>
  <c r="U66" i="51"/>
  <c r="X14" i="51"/>
  <c r="X46" i="51" s="1"/>
  <c r="AC61" i="51"/>
  <c r="C118" i="51"/>
  <c r="AC33" i="51"/>
  <c r="X72" i="51"/>
  <c r="Q10" i="51"/>
  <c r="D65" i="51"/>
  <c r="T35" i="51"/>
  <c r="AG74" i="51"/>
  <c r="W22" i="51"/>
  <c r="Z53" i="51"/>
  <c r="D110" i="51"/>
  <c r="X19" i="51"/>
  <c r="AC58" i="51"/>
  <c r="C115" i="51"/>
  <c r="H21" i="51"/>
  <c r="M52" i="51"/>
  <c r="H26" i="51"/>
  <c r="M81" i="51"/>
  <c r="W10" i="51"/>
  <c r="D122" i="51"/>
  <c r="Z65" i="51"/>
  <c r="U16" i="51"/>
  <c r="AF55" i="51"/>
  <c r="AE38" i="51"/>
  <c r="R69" i="51"/>
  <c r="M13" i="51"/>
  <c r="H60" i="51"/>
  <c r="E18" i="51"/>
  <c r="P57" i="51"/>
  <c r="AB10" i="51"/>
  <c r="Y65" i="51"/>
  <c r="M30" i="51"/>
  <c r="H77" i="51"/>
  <c r="T38" i="51"/>
  <c r="AG69" i="51"/>
  <c r="W29" i="51"/>
  <c r="W44" i="51" s="1"/>
  <c r="D105" i="51"/>
  <c r="Z76" i="51"/>
  <c r="X24" i="51"/>
  <c r="C108" i="51"/>
  <c r="C133" i="51" s="1"/>
  <c r="AC79" i="51"/>
  <c r="F15" i="51"/>
  <c r="K62" i="51"/>
  <c r="L25" i="51"/>
  <c r="I80" i="51"/>
  <c r="AG19" i="51"/>
  <c r="T58" i="51"/>
  <c r="J29" i="51"/>
  <c r="G76" i="51"/>
  <c r="L17" i="51"/>
  <c r="I56" i="51"/>
  <c r="J21" i="51"/>
  <c r="G52" i="51"/>
  <c r="V20" i="51"/>
  <c r="AA51" i="51"/>
  <c r="AB34" i="51"/>
  <c r="AB44" i="51" s="1"/>
  <c r="Y73" i="51"/>
  <c r="Z38" i="51"/>
  <c r="W69" i="51"/>
  <c r="T29" i="51"/>
  <c r="AG76" i="51"/>
  <c r="K33" i="51"/>
  <c r="K46" i="51" s="1"/>
  <c r="F72" i="51"/>
  <c r="I23" i="51"/>
  <c r="L54" i="51"/>
  <c r="AC22" i="51"/>
  <c r="X53" i="51"/>
  <c r="Y36" i="51"/>
  <c r="B96" i="51"/>
  <c r="AB67" i="51"/>
  <c r="Y18" i="51"/>
  <c r="B114" i="51"/>
  <c r="AB57" i="51"/>
  <c r="S19" i="51"/>
  <c r="AD58" i="51"/>
  <c r="Y9" i="51"/>
  <c r="B125" i="51"/>
  <c r="AB64" i="51"/>
  <c r="G23" i="51"/>
  <c r="J54" i="51"/>
  <c r="Q31" i="51"/>
  <c r="D78" i="51"/>
  <c r="W34" i="51"/>
  <c r="W47" i="51" s="1"/>
  <c r="D98" i="51"/>
  <c r="Z73" i="51"/>
  <c r="U30" i="51"/>
  <c r="AF77" i="51"/>
  <c r="C32" i="51"/>
  <c r="N71" i="51"/>
  <c r="AE39" i="51"/>
  <c r="R70" i="51"/>
  <c r="AE8" i="51"/>
  <c r="R63" i="51"/>
  <c r="Q22" i="51"/>
  <c r="D53" i="51"/>
  <c r="E36" i="51"/>
  <c r="E45" i="51" s="1"/>
  <c r="P67" i="51"/>
  <c r="J13" i="51"/>
  <c r="G60" i="51"/>
  <c r="H20" i="51"/>
  <c r="M51" i="51"/>
  <c r="AG12" i="51"/>
  <c r="T59" i="51"/>
  <c r="L26" i="51"/>
  <c r="I81" i="51"/>
  <c r="I9" i="51"/>
  <c r="L64" i="51"/>
  <c r="L21" i="51"/>
  <c r="I52" i="51"/>
  <c r="F12" i="51"/>
  <c r="K59" i="51"/>
  <c r="Q37" i="51"/>
  <c r="D68" i="51"/>
  <c r="P11" i="51"/>
  <c r="E66" i="51"/>
  <c r="AB32" i="51"/>
  <c r="Y71" i="51"/>
  <c r="P36" i="51"/>
  <c r="E67" i="51"/>
  <c r="B18" i="51"/>
  <c r="O57" i="51"/>
  <c r="AA10" i="51"/>
  <c r="V65" i="51"/>
  <c r="T37" i="51"/>
  <c r="T47" i="51" s="1"/>
  <c r="AG68" i="51"/>
  <c r="M29" i="51"/>
  <c r="H76" i="51"/>
  <c r="H88" i="51" s="1"/>
  <c r="G11" i="51"/>
  <c r="J66" i="51"/>
  <c r="E17" i="51"/>
  <c r="P56" i="51"/>
  <c r="J24" i="51"/>
  <c r="G79" i="51"/>
  <c r="Y26" i="51"/>
  <c r="AB81" i="51"/>
  <c r="B106" i="51"/>
  <c r="AD19" i="51"/>
  <c r="S58" i="51"/>
  <c r="Q35" i="51"/>
  <c r="D74" i="51"/>
  <c r="F10" i="51"/>
  <c r="K65" i="51"/>
  <c r="AC8" i="51"/>
  <c r="X63" i="51"/>
  <c r="R33" i="51"/>
  <c r="AE72" i="51"/>
  <c r="X27" i="51"/>
  <c r="AC82" i="51"/>
  <c r="C107" i="51"/>
  <c r="AE18" i="51"/>
  <c r="R57" i="51"/>
  <c r="D16" i="51"/>
  <c r="Q55" i="51"/>
  <c r="K25" i="51"/>
  <c r="F80" i="51"/>
  <c r="Z13" i="51"/>
  <c r="W60" i="51"/>
  <c r="U36" i="51"/>
  <c r="U47" i="51" s="1"/>
  <c r="AF67" i="51"/>
  <c r="I15" i="51"/>
  <c r="I44" i="51" s="1"/>
  <c r="L62" i="51"/>
  <c r="AF23" i="51"/>
  <c r="U54" i="51"/>
  <c r="AC38" i="51"/>
  <c r="X69" i="51"/>
  <c r="W16" i="51"/>
  <c r="D116" i="51"/>
  <c r="Z55" i="51"/>
  <c r="P12" i="51"/>
  <c r="E59" i="51"/>
  <c r="Q17" i="51"/>
  <c r="D56" i="51"/>
  <c r="R19" i="51"/>
  <c r="AE58" i="51"/>
  <c r="AC26" i="51"/>
  <c r="X81" i="51"/>
  <c r="AE32" i="51"/>
  <c r="R71" i="51"/>
  <c r="X9" i="51"/>
  <c r="C125" i="51"/>
  <c r="AC64" i="51"/>
  <c r="K11" i="51"/>
  <c r="F66" i="51"/>
  <c r="D34" i="51"/>
  <c r="Q73" i="51"/>
  <c r="U22" i="51"/>
  <c r="AF53" i="51"/>
  <c r="Z31" i="51"/>
  <c r="Z47" i="51" s="1"/>
  <c r="W78" i="51"/>
  <c r="I29" i="51"/>
  <c r="L76" i="51"/>
  <c r="L14" i="51"/>
  <c r="I61" i="51"/>
  <c r="C39" i="51"/>
  <c r="N70" i="51"/>
  <c r="N88" i="51" s="1"/>
  <c r="AF37" i="51"/>
  <c r="U68" i="51"/>
  <c r="W12" i="51"/>
  <c r="D120" i="51"/>
  <c r="Z59" i="51"/>
  <c r="Z89" i="51" s="1"/>
  <c r="H28" i="51"/>
  <c r="M75" i="51"/>
  <c r="AG11" i="51"/>
  <c r="T66" i="51"/>
  <c r="E10" i="51"/>
  <c r="P65" i="51"/>
  <c r="P87" i="51" s="1"/>
  <c r="X32" i="51"/>
  <c r="C100" i="51"/>
  <c r="AC71" i="51"/>
  <c r="AC90" i="51" s="1"/>
  <c r="T19" i="51"/>
  <c r="AG58" i="51"/>
  <c r="M11" i="51"/>
  <c r="H66" i="51"/>
  <c r="AB31" i="51"/>
  <c r="Y78" i="51"/>
  <c r="S22" i="51"/>
  <c r="S45" i="51" s="1"/>
  <c r="AD53" i="51"/>
  <c r="P20" i="51"/>
  <c r="E51" i="51"/>
  <c r="G29" i="51"/>
  <c r="G46" i="51" s="1"/>
  <c r="J76" i="51"/>
  <c r="E39" i="51"/>
  <c r="P70" i="51"/>
  <c r="J14" i="51"/>
  <c r="G61" i="51"/>
  <c r="G90" i="51" s="1"/>
  <c r="Y12" i="51"/>
  <c r="B120" i="51"/>
  <c r="AB59" i="51"/>
  <c r="AD37" i="51"/>
  <c r="S68" i="51"/>
  <c r="S87" i="51" s="1"/>
  <c r="J8" i="51"/>
  <c r="G63" i="51"/>
  <c r="E33" i="51"/>
  <c r="P72" i="51"/>
  <c r="Y10" i="51"/>
  <c r="AB65" i="51"/>
  <c r="B122" i="51"/>
  <c r="S16" i="51"/>
  <c r="AD55" i="51"/>
  <c r="AB25" i="51"/>
  <c r="Y80" i="51"/>
  <c r="G27" i="51"/>
  <c r="J82" i="51"/>
  <c r="P18" i="51"/>
  <c r="E57" i="51"/>
  <c r="AC24" i="51"/>
  <c r="X79" i="51"/>
  <c r="L31" i="51"/>
  <c r="I78" i="51"/>
  <c r="U39" i="51"/>
  <c r="AF70" i="51"/>
  <c r="AE17" i="51"/>
  <c r="R56" i="51"/>
  <c r="F9" i="51"/>
  <c r="K64" i="51"/>
  <c r="Q38" i="51"/>
  <c r="D69" i="51"/>
  <c r="D89" i="51" s="1"/>
  <c r="X30" i="51"/>
  <c r="X44" i="51" s="1"/>
  <c r="AC77" i="51"/>
  <c r="C102" i="51"/>
  <c r="Z8" i="51"/>
  <c r="W63" i="51"/>
  <c r="C16" i="51"/>
  <c r="N55" i="51"/>
  <c r="V26" i="51"/>
  <c r="AA81" i="51"/>
  <c r="AB12" i="51"/>
  <c r="Y59" i="51"/>
  <c r="Y88" i="51" s="1"/>
  <c r="E20" i="51"/>
  <c r="E47" i="51" s="1"/>
  <c r="P51" i="51"/>
  <c r="Z32" i="51"/>
  <c r="Z44" i="51" s="1"/>
  <c r="W71" i="51"/>
  <c r="C24" i="51"/>
  <c r="N79" i="51"/>
  <c r="N89" i="51" s="1"/>
  <c r="Q14" i="51"/>
  <c r="D61" i="51"/>
  <c r="X22" i="51"/>
  <c r="AC53" i="51"/>
  <c r="C110" i="51"/>
  <c r="AB36" i="51"/>
  <c r="Y67" i="51"/>
  <c r="E28" i="51"/>
  <c r="P75" i="51"/>
  <c r="V18" i="51"/>
  <c r="AA57" i="51"/>
  <c r="AA88" i="51" s="1"/>
  <c r="AG29" i="51"/>
  <c r="T76" i="51"/>
  <c r="H37" i="51"/>
  <c r="M68" i="51"/>
  <c r="J19" i="51"/>
  <c r="G58" i="51"/>
  <c r="S11" i="51"/>
  <c r="AD66" i="51"/>
  <c r="AE25" i="51"/>
  <c r="R80" i="51"/>
  <c r="F33" i="51"/>
  <c r="K72" i="51"/>
  <c r="L23" i="51"/>
  <c r="I54" i="51"/>
  <c r="U15" i="51"/>
  <c r="AF62" i="51"/>
  <c r="AA20" i="51"/>
  <c r="V51" i="51"/>
  <c r="Y34" i="51"/>
  <c r="AB73" i="51"/>
  <c r="B98" i="51"/>
  <c r="P26" i="51"/>
  <c r="E81" i="51"/>
  <c r="D8" i="51"/>
  <c r="Q63" i="51"/>
  <c r="AC16" i="51"/>
  <c r="X55" i="51"/>
  <c r="W38" i="51"/>
  <c r="Z69" i="51"/>
  <c r="D94" i="51"/>
  <c r="I17" i="51"/>
  <c r="L56" i="51"/>
  <c r="L90" i="51" s="1"/>
  <c r="AF9" i="51"/>
  <c r="AF45" i="51" s="1"/>
  <c r="U64" i="51"/>
  <c r="R31" i="51"/>
  <c r="AE78" i="51"/>
  <c r="K39" i="51"/>
  <c r="F70" i="51"/>
  <c r="G21" i="51"/>
  <c r="J52" i="51"/>
  <c r="AD13" i="51"/>
  <c r="S60" i="51"/>
  <c r="T27" i="51"/>
  <c r="AG82" i="51"/>
  <c r="AG87" i="51" s="1"/>
  <c r="M35" i="51"/>
  <c r="M46" i="51" s="1"/>
  <c r="H74" i="51"/>
  <c r="K37" i="51"/>
  <c r="F68" i="51"/>
  <c r="B33" i="51"/>
  <c r="O72" i="51"/>
  <c r="R8" i="51"/>
  <c r="AE63" i="51"/>
  <c r="Y28" i="51"/>
  <c r="B104" i="51"/>
  <c r="AB75" i="51"/>
  <c r="B20" i="51"/>
  <c r="O51" i="51"/>
  <c r="AF31" i="51"/>
  <c r="U78" i="51"/>
  <c r="F34" i="51"/>
  <c r="K73" i="51"/>
  <c r="K88" i="51" s="1"/>
  <c r="AE26" i="51"/>
  <c r="AE47" i="51" s="1"/>
  <c r="R81" i="51"/>
  <c r="AE28" i="51"/>
  <c r="R75" i="51"/>
  <c r="D30" i="51"/>
  <c r="Q77" i="51"/>
  <c r="T17" i="51"/>
  <c r="AG56" i="51"/>
  <c r="Z25" i="51"/>
  <c r="W80" i="51"/>
  <c r="X15" i="51"/>
  <c r="AC62" i="51"/>
  <c r="AC89" i="51" s="1"/>
  <c r="C119" i="51"/>
  <c r="B34" i="51"/>
  <c r="O73" i="51"/>
  <c r="AA15" i="51"/>
  <c r="V62" i="51"/>
  <c r="V88" i="51" s="1"/>
  <c r="S13" i="51"/>
  <c r="AD60" i="51"/>
  <c r="AG27" i="51"/>
  <c r="T82" i="51"/>
  <c r="E26" i="51"/>
  <c r="P81" i="51"/>
  <c r="P89" i="51" s="1"/>
  <c r="C30" i="51"/>
  <c r="N77" i="51"/>
  <c r="AD11" i="51"/>
  <c r="AD45" i="51" s="1"/>
  <c r="S66" i="51"/>
  <c r="AF15" i="51"/>
  <c r="U62" i="51"/>
  <c r="W32" i="51"/>
  <c r="D100" i="51"/>
  <c r="Z71" i="51"/>
  <c r="D14" i="51"/>
  <c r="Q61" i="51"/>
  <c r="H18" i="51"/>
  <c r="M57" i="51"/>
  <c r="K10" i="51"/>
  <c r="F65" i="51"/>
  <c r="C9" i="51"/>
  <c r="C44" i="51" s="1"/>
  <c r="N64" i="51"/>
  <c r="C38" i="51"/>
  <c r="C45" i="51" s="1"/>
  <c r="N69" i="51"/>
  <c r="Z23" i="51"/>
  <c r="W54" i="51"/>
  <c r="R27" i="51"/>
  <c r="AE82" i="51"/>
  <c r="AD9" i="51"/>
  <c r="S64" i="51"/>
  <c r="B14" i="51"/>
  <c r="O61" i="51"/>
  <c r="J30" i="51"/>
  <c r="G77" i="51"/>
  <c r="G88" i="51" s="1"/>
  <c r="V22" i="51"/>
  <c r="AA53" i="51"/>
  <c r="J16" i="51"/>
  <c r="J44" i="51" s="1"/>
  <c r="G55" i="51"/>
  <c r="AG10" i="51"/>
  <c r="T65" i="51"/>
  <c r="AG37" i="51"/>
  <c r="T68" i="51"/>
  <c r="E13" i="51"/>
  <c r="P60" i="51"/>
  <c r="AD15" i="51"/>
  <c r="S62" i="51"/>
  <c r="R18" i="51"/>
  <c r="AE57" i="51"/>
  <c r="Q16" i="51"/>
  <c r="D55" i="51"/>
  <c r="D35" i="51"/>
  <c r="Q74" i="51"/>
  <c r="X8" i="51"/>
  <c r="C124" i="51"/>
  <c r="C131" i="51" s="1"/>
  <c r="AC63" i="51"/>
  <c r="U24" i="51"/>
  <c r="AF79" i="51"/>
  <c r="I26" i="51"/>
  <c r="L81" i="51"/>
  <c r="D10" i="51"/>
  <c r="D44" i="51" s="1"/>
  <c r="Q65" i="51"/>
  <c r="S26" i="51"/>
  <c r="AD81" i="51"/>
  <c r="P23" i="51"/>
  <c r="E54" i="51"/>
  <c r="E87" i="51" s="1"/>
  <c r="E11" i="51"/>
  <c r="E44" i="51" s="1"/>
  <c r="P66" i="51"/>
  <c r="S21" i="51"/>
  <c r="AD52" i="51"/>
  <c r="V10" i="51"/>
  <c r="AA65" i="51"/>
  <c r="AF17" i="51"/>
  <c r="U56" i="51"/>
  <c r="Z11" i="51"/>
  <c r="W66" i="51"/>
  <c r="D22" i="51"/>
  <c r="Q53" i="51"/>
  <c r="E23" i="51"/>
  <c r="P54" i="51"/>
  <c r="J17" i="51"/>
  <c r="G56" i="51"/>
  <c r="G87" i="51" s="1"/>
  <c r="H39" i="51"/>
  <c r="M70" i="51"/>
  <c r="AG31" i="51"/>
  <c r="T78" i="51"/>
  <c r="V16" i="51"/>
  <c r="AA55" i="51"/>
  <c r="C26" i="51"/>
  <c r="N81" i="51"/>
  <c r="Z34" i="51"/>
  <c r="W73" i="51"/>
  <c r="C18" i="51"/>
  <c r="N57" i="51"/>
  <c r="AE19" i="51"/>
  <c r="R58" i="51"/>
  <c r="U37" i="51"/>
  <c r="AF68" i="51"/>
  <c r="AF90" i="51" s="1"/>
  <c r="W31" i="51"/>
  <c r="Z78" i="51"/>
  <c r="D103" i="51"/>
  <c r="AF22" i="51"/>
  <c r="AF46" i="51" s="1"/>
  <c r="U53" i="51"/>
  <c r="C20" i="51"/>
  <c r="N51" i="51"/>
  <c r="L29" i="51"/>
  <c r="L45" i="51" s="1"/>
  <c r="I76" i="51"/>
  <c r="AA13" i="51"/>
  <c r="V60" i="51"/>
  <c r="T36" i="51"/>
  <c r="AG67" i="51"/>
  <c r="AG90" i="51" s="1"/>
  <c r="H15" i="51"/>
  <c r="M62" i="51"/>
  <c r="M87" i="51" s="1"/>
  <c r="B21" i="51"/>
  <c r="O52" i="51"/>
  <c r="M28" i="51"/>
  <c r="M45" i="51" s="1"/>
  <c r="H75" i="51"/>
  <c r="V30" i="51"/>
  <c r="AA77" i="51"/>
  <c r="AG23" i="51"/>
  <c r="AG46" i="51" s="1"/>
  <c r="T54" i="51"/>
  <c r="P35" i="51"/>
  <c r="E74" i="51"/>
  <c r="G10" i="51"/>
  <c r="J65" i="51"/>
  <c r="AB8" i="51"/>
  <c r="Y63" i="51"/>
  <c r="S33" i="51"/>
  <c r="AD72" i="51"/>
  <c r="J25" i="51"/>
  <c r="G80" i="51"/>
  <c r="AA30" i="51"/>
  <c r="AA47" i="51" s="1"/>
  <c r="V77" i="51"/>
  <c r="G31" i="51"/>
  <c r="J78" i="51"/>
  <c r="M9" i="51"/>
  <c r="H64" i="51"/>
  <c r="R21" i="51"/>
  <c r="AE52" i="51"/>
  <c r="AC30" i="51"/>
  <c r="X77" i="51"/>
  <c r="R23" i="51"/>
  <c r="R45" i="51" s="1"/>
  <c r="AE54" i="51"/>
  <c r="X13" i="51"/>
  <c r="C121" i="51"/>
  <c r="AC60" i="51"/>
  <c r="AE36" i="51"/>
  <c r="R67" i="51"/>
  <c r="D38" i="51"/>
  <c r="Q69" i="51"/>
  <c r="K15" i="51"/>
  <c r="F62" i="51"/>
  <c r="F90" i="51" s="1"/>
  <c r="Z27" i="51"/>
  <c r="W82" i="51"/>
  <c r="U18" i="51"/>
  <c r="AF57" i="51"/>
  <c r="I25" i="51"/>
  <c r="L80" i="51"/>
  <c r="C35" i="51"/>
  <c r="N74" i="51"/>
  <c r="L10" i="51"/>
  <c r="I65" i="51"/>
  <c r="W8" i="51"/>
  <c r="D124" i="51"/>
  <c r="Z63" i="51"/>
  <c r="AF33" i="51"/>
  <c r="U72" i="51"/>
  <c r="H24" i="51"/>
  <c r="M79" i="51"/>
  <c r="V38" i="51"/>
  <c r="AA69" i="51"/>
  <c r="J39" i="51"/>
  <c r="G70" i="51"/>
  <c r="H17" i="51"/>
  <c r="H47" i="51" s="1"/>
  <c r="M56" i="51"/>
  <c r="AE13" i="51"/>
  <c r="R60" i="51"/>
  <c r="W18" i="51"/>
  <c r="W45" i="51" s="1"/>
  <c r="D114" i="51"/>
  <c r="Z57" i="51"/>
  <c r="AC36" i="51"/>
  <c r="X67" i="51"/>
  <c r="D28" i="51"/>
  <c r="Q75" i="51"/>
  <c r="K19" i="51"/>
  <c r="F58" i="51"/>
  <c r="R11" i="51"/>
  <c r="AE66" i="51"/>
  <c r="AF29" i="51"/>
  <c r="U76" i="51"/>
  <c r="I37" i="51"/>
  <c r="L68" i="51"/>
  <c r="M23" i="51"/>
  <c r="H54" i="51"/>
  <c r="T15" i="51"/>
  <c r="AG62" i="51"/>
  <c r="AD25" i="51"/>
  <c r="S80" i="51"/>
  <c r="G33" i="51"/>
  <c r="J72" i="51"/>
  <c r="AF21" i="51"/>
  <c r="U52" i="51"/>
  <c r="I13" i="51"/>
  <c r="L60" i="51"/>
  <c r="K27" i="51"/>
  <c r="F82" i="51"/>
  <c r="R35" i="51"/>
  <c r="AE74" i="51"/>
  <c r="AD17" i="51"/>
  <c r="S56" i="51"/>
  <c r="G9" i="51"/>
  <c r="J64" i="51"/>
  <c r="M31" i="51"/>
  <c r="H78" i="51"/>
  <c r="AA8" i="51"/>
  <c r="V63" i="51"/>
  <c r="B16" i="51"/>
  <c r="O55" i="51"/>
  <c r="P38" i="51"/>
  <c r="P46" i="51" s="1"/>
  <c r="E69" i="51"/>
  <c r="Y30" i="51"/>
  <c r="AB77" i="51"/>
  <c r="AB87" i="51" s="1"/>
  <c r="B102" i="51"/>
  <c r="AC12" i="51"/>
  <c r="AC45" i="51" s="1"/>
  <c r="X59" i="51"/>
  <c r="D20" i="51"/>
  <c r="Q51" i="51"/>
  <c r="Q90" i="51" s="1"/>
  <c r="W26" i="51"/>
  <c r="D106" i="51"/>
  <c r="Z81" i="51"/>
  <c r="H25" i="51"/>
  <c r="M80" i="51"/>
  <c r="AG33" i="51"/>
  <c r="T72" i="51"/>
  <c r="S23" i="51"/>
  <c r="AD54" i="51"/>
  <c r="AD88" i="51" s="1"/>
  <c r="J15" i="51"/>
  <c r="J47" i="51" s="1"/>
  <c r="G62" i="51"/>
  <c r="F29" i="51"/>
  <c r="K76" i="51"/>
  <c r="K89" i="51" s="1"/>
  <c r="AE37" i="51"/>
  <c r="AE44" i="51" s="1"/>
  <c r="R68" i="51"/>
  <c r="U19" i="51"/>
  <c r="AF58" i="51"/>
  <c r="L11" i="51"/>
  <c r="I66" i="51"/>
  <c r="C36" i="51"/>
  <c r="N67" i="51"/>
  <c r="Z28" i="51"/>
  <c r="W75" i="51"/>
  <c r="X10" i="51"/>
  <c r="AC65" i="51"/>
  <c r="C122" i="51"/>
  <c r="Q18" i="51"/>
  <c r="D57" i="51"/>
  <c r="E32" i="51"/>
  <c r="P71" i="51"/>
  <c r="AB24" i="51"/>
  <c r="Y79" i="51"/>
  <c r="V14" i="51"/>
  <c r="AA61" i="51"/>
  <c r="E34" i="51"/>
  <c r="P73" i="51"/>
  <c r="I28" i="51"/>
  <c r="L75" i="51"/>
  <c r="L38" i="51"/>
  <c r="I69" i="51"/>
  <c r="AC29" i="51"/>
  <c r="X76" i="51"/>
  <c r="X90" i="51" s="1"/>
  <c r="AB19" i="51"/>
  <c r="Y58" i="51"/>
  <c r="Y89" i="51" s="1"/>
  <c r="S9" i="51"/>
  <c r="S46" i="51" s="1"/>
  <c r="AD64" i="51"/>
  <c r="AA12" i="51"/>
  <c r="V59" i="51"/>
  <c r="Q11" i="51"/>
  <c r="D66" i="51"/>
  <c r="D24" i="51"/>
  <c r="Q79" i="51"/>
  <c r="X21" i="51"/>
  <c r="C113" i="51"/>
  <c r="AC52" i="51"/>
  <c r="R15" i="51"/>
  <c r="AE62" i="51"/>
  <c r="G37" i="51"/>
  <c r="J68" i="51"/>
  <c r="AF35" i="51"/>
  <c r="U74" i="51"/>
  <c r="I27" i="51"/>
  <c r="L82" i="51"/>
  <c r="D36" i="51"/>
  <c r="Q67" i="51"/>
  <c r="Q88" i="51" s="1"/>
  <c r="J27" i="51"/>
  <c r="G82" i="51"/>
  <c r="G8" i="51"/>
  <c r="J63" i="51"/>
  <c r="B23" i="51"/>
  <c r="B47" i="51" s="1"/>
  <c r="O54" i="51"/>
  <c r="AG21" i="51"/>
  <c r="T52" i="51"/>
  <c r="H13" i="51"/>
  <c r="M60" i="51"/>
  <c r="C22" i="51"/>
  <c r="C47" i="51" s="1"/>
  <c r="N53" i="51"/>
  <c r="Z14" i="51"/>
  <c r="W61" i="51"/>
  <c r="W88" i="51" s="1"/>
  <c r="Q32" i="51"/>
  <c r="D71" i="51"/>
  <c r="AE23" i="51"/>
  <c r="R54" i="51"/>
  <c r="H11" i="51"/>
  <c r="M66" i="51"/>
  <c r="S37" i="51"/>
  <c r="AD68" i="51"/>
  <c r="U9" i="51"/>
  <c r="AF64" i="51"/>
  <c r="AE31" i="51"/>
  <c r="R78" i="51"/>
  <c r="H35" i="51"/>
  <c r="M74" i="51"/>
  <c r="X16" i="51"/>
  <c r="C116" i="51"/>
  <c r="AC55" i="51"/>
  <c r="AC88" i="51" s="1"/>
  <c r="M37" i="51"/>
  <c r="H68" i="51"/>
  <c r="G19" i="51"/>
  <c r="J58" i="51"/>
  <c r="J90" i="51" s="1"/>
  <c r="P28" i="51"/>
  <c r="E75" i="51"/>
  <c r="AA31" i="51"/>
  <c r="V78" i="51"/>
  <c r="V90" i="51" s="1"/>
  <c r="M14" i="51"/>
  <c r="H61" i="51"/>
  <c r="G24" i="51"/>
  <c r="J79" i="51"/>
  <c r="AC20" i="51"/>
  <c r="X51" i="51"/>
  <c r="D121" i="51"/>
  <c r="Z60" i="51"/>
  <c r="L9" i="51"/>
  <c r="I64" i="51"/>
  <c r="G30" i="51"/>
  <c r="J77" i="51"/>
  <c r="AA25" i="51"/>
  <c r="V80" i="51"/>
  <c r="U13" i="51"/>
  <c r="AF60" i="51"/>
  <c r="X18" i="51"/>
  <c r="C114" i="51"/>
  <c r="AC57" i="51"/>
  <c r="H33" i="51"/>
  <c r="H45" i="51" s="1"/>
  <c r="M72" i="51"/>
  <c r="E25" i="51"/>
  <c r="P80" i="51"/>
  <c r="T22" i="51"/>
  <c r="AG53" i="51"/>
  <c r="AA16" i="51"/>
  <c r="V55" i="51"/>
  <c r="P17" i="51"/>
  <c r="E56" i="51"/>
  <c r="Y38" i="51"/>
  <c r="AB69" i="51"/>
  <c r="B94" i="51"/>
  <c r="S28" i="51"/>
  <c r="AD75" i="51"/>
  <c r="AC70" i="51"/>
  <c r="C95" i="51"/>
  <c r="R29" i="51"/>
  <c r="AE76" i="51"/>
  <c r="AF36" i="51"/>
  <c r="U67" i="51"/>
  <c r="L15" i="51"/>
  <c r="I62" i="51"/>
  <c r="C15" i="51"/>
  <c r="N62" i="51"/>
  <c r="W36" i="51"/>
  <c r="Z67" i="51"/>
  <c r="D96" i="51"/>
  <c r="R20" i="51"/>
  <c r="AE51" i="51"/>
  <c r="K35" i="51"/>
  <c r="F74" i="51"/>
  <c r="T16" i="51"/>
  <c r="AG55" i="51"/>
  <c r="X29" i="51"/>
  <c r="C105" i="51"/>
  <c r="AC76" i="51"/>
  <c r="K31" i="51"/>
  <c r="F78" i="51"/>
  <c r="F88" i="51" s="1"/>
  <c r="AC14" i="51"/>
  <c r="X61" i="51"/>
  <c r="G34" i="51"/>
  <c r="G45" i="51" s="1"/>
  <c r="J73" i="51"/>
  <c r="S38" i="51"/>
  <c r="S47" i="51" s="1"/>
  <c r="AD69" i="51"/>
  <c r="AG16" i="51"/>
  <c r="T55" i="51"/>
  <c r="H8" i="51"/>
  <c r="M63" i="51"/>
  <c r="V31" i="51"/>
  <c r="AA78" i="51"/>
  <c r="AB9" i="51"/>
  <c r="Y64" i="51"/>
  <c r="C21" i="51"/>
  <c r="N52" i="51"/>
  <c r="AB33" i="51"/>
  <c r="Y72" i="51"/>
  <c r="C29" i="51"/>
  <c r="N76" i="51"/>
  <c r="U35" i="51"/>
  <c r="AF74" i="51"/>
  <c r="Z10" i="51"/>
  <c r="W65" i="51"/>
  <c r="K30" i="51"/>
  <c r="K45" i="51" s="1"/>
  <c r="F77" i="51"/>
  <c r="D23" i="51"/>
  <c r="Q54" i="51"/>
  <c r="AE21" i="51"/>
  <c r="AE46" i="51" s="1"/>
  <c r="R52" i="51"/>
  <c r="X28" i="51"/>
  <c r="C104" i="51"/>
  <c r="AC75" i="51"/>
  <c r="R38" i="51"/>
  <c r="AE69" i="51"/>
  <c r="AE90" i="51" s="1"/>
  <c r="AC15" i="51"/>
  <c r="X62" i="51"/>
  <c r="F13" i="51"/>
  <c r="K60" i="51"/>
  <c r="Q36" i="51"/>
  <c r="D67" i="51"/>
  <c r="AC9" i="51"/>
  <c r="X64" i="51"/>
  <c r="R32" i="51"/>
  <c r="AE71" i="51"/>
  <c r="Q34" i="51"/>
  <c r="D73" i="51"/>
  <c r="F11" i="51"/>
  <c r="K66" i="51"/>
  <c r="D17" i="51"/>
  <c r="Q56" i="51"/>
  <c r="K24" i="51"/>
  <c r="F79" i="51"/>
  <c r="L18" i="51"/>
  <c r="L44" i="51" s="1"/>
  <c r="I57" i="51"/>
  <c r="S14" i="51"/>
  <c r="AD61" i="51"/>
  <c r="D13" i="51"/>
  <c r="Q60" i="51"/>
  <c r="AA17" i="51"/>
  <c r="V56" i="51"/>
  <c r="T30" i="51"/>
  <c r="AG77" i="51"/>
  <c r="M38" i="51"/>
  <c r="H69" i="51"/>
  <c r="B15" i="51"/>
  <c r="O62" i="51"/>
  <c r="AG13" i="51"/>
  <c r="T60" i="51"/>
  <c r="V36" i="51"/>
  <c r="AA67" i="51"/>
  <c r="I20" i="51"/>
  <c r="L51" i="51"/>
  <c r="U31" i="51"/>
  <c r="AF78" i="51"/>
  <c r="Z22" i="51"/>
  <c r="W53" i="51"/>
  <c r="AF12" i="51"/>
  <c r="U59" i="51"/>
  <c r="W37" i="51"/>
  <c r="D97" i="51"/>
  <c r="Z68" i="51"/>
  <c r="L39" i="51"/>
  <c r="I70" i="51"/>
  <c r="C14" i="51"/>
  <c r="N61" i="51"/>
  <c r="R26" i="51"/>
  <c r="AE81" i="51"/>
  <c r="AC19" i="51"/>
  <c r="AC46" i="51" s="1"/>
  <c r="X58" i="51"/>
  <c r="F17" i="51"/>
  <c r="K56" i="51"/>
  <c r="Q24" i="51"/>
  <c r="Q45" i="51" s="1"/>
  <c r="D79" i="51"/>
  <c r="K34" i="51"/>
  <c r="F73" i="51"/>
  <c r="V9" i="51"/>
  <c r="AA64" i="51"/>
  <c r="AG38" i="51"/>
  <c r="T69" i="51"/>
  <c r="T87" i="51" s="1"/>
  <c r="H30" i="51"/>
  <c r="H46" i="51" s="1"/>
  <c r="M77" i="51"/>
  <c r="Y25" i="51"/>
  <c r="B109" i="51"/>
  <c r="B133" i="51" s="1"/>
  <c r="AB80" i="51"/>
  <c r="G39" i="51"/>
  <c r="J70" i="51"/>
  <c r="P14" i="51"/>
  <c r="E61" i="51"/>
  <c r="J20" i="51"/>
  <c r="G51" i="51"/>
  <c r="E29" i="51"/>
  <c r="P76" i="51"/>
  <c r="AD31" i="51"/>
  <c r="S78" i="51"/>
  <c r="Y22" i="51"/>
  <c r="AB53" i="51"/>
  <c r="B110" i="51"/>
  <c r="H34" i="51"/>
  <c r="M73" i="51"/>
  <c r="T9" i="51"/>
  <c r="AG64" i="51"/>
  <c r="AA32" i="51"/>
  <c r="V71" i="51"/>
  <c r="V87" i="51" s="1"/>
  <c r="AG26" i="51"/>
  <c r="T81" i="51"/>
  <c r="V19" i="51"/>
  <c r="V45" i="51" s="1"/>
  <c r="AA58" i="51"/>
  <c r="M17" i="51"/>
  <c r="H56" i="51"/>
  <c r="B24" i="51"/>
  <c r="O79" i="51"/>
  <c r="U8" i="51"/>
  <c r="AF63" i="51"/>
  <c r="Z33" i="51"/>
  <c r="W72" i="51"/>
  <c r="W87" i="51" s="1"/>
  <c r="D19" i="51"/>
  <c r="Q58" i="51"/>
  <c r="AC11" i="51"/>
  <c r="X66" i="51"/>
  <c r="R36" i="51"/>
  <c r="AE67" i="51"/>
  <c r="K28" i="51"/>
  <c r="F75" i="51"/>
  <c r="I10" i="51"/>
  <c r="L65" i="51"/>
  <c r="AF18" i="51"/>
  <c r="U57" i="51"/>
  <c r="T32" i="51"/>
  <c r="AG71" i="51"/>
  <c r="M24" i="51"/>
  <c r="H79" i="51"/>
  <c r="G14" i="51"/>
  <c r="J61" i="51"/>
  <c r="AD22" i="51"/>
  <c r="S53" i="51"/>
  <c r="I34" i="51"/>
  <c r="L73" i="51"/>
  <c r="AF26" i="51"/>
  <c r="U81" i="51"/>
  <c r="R12" i="51"/>
  <c r="AE59" i="51"/>
  <c r="K20" i="51"/>
  <c r="F51" i="51"/>
  <c r="G38" i="51"/>
  <c r="J69" i="51"/>
  <c r="AD30" i="51"/>
  <c r="S77" i="51"/>
  <c r="T8" i="51"/>
  <c r="AG63" i="51"/>
  <c r="M16" i="51"/>
  <c r="H55" i="51"/>
  <c r="B31" i="51"/>
  <c r="O78" i="51"/>
  <c r="AA39" i="51"/>
  <c r="V70" i="51"/>
  <c r="Y17" i="51"/>
  <c r="AB56" i="51"/>
  <c r="AB88" i="51" s="1"/>
  <c r="B117" i="51"/>
  <c r="P9" i="51"/>
  <c r="P47" i="51" s="1"/>
  <c r="E64" i="51"/>
  <c r="D27" i="51"/>
  <c r="Q82" i="51"/>
  <c r="Q89" i="51" s="1"/>
  <c r="AC35" i="51"/>
  <c r="AC44" i="51" s="1"/>
  <c r="X74" i="51"/>
  <c r="W21" i="51"/>
  <c r="D113" i="51"/>
  <c r="Z52" i="51"/>
  <c r="AG14" i="51"/>
  <c r="T61" i="51"/>
  <c r="H22" i="51"/>
  <c r="M53" i="51"/>
  <c r="J32" i="51"/>
  <c r="J46" i="51" s="1"/>
  <c r="G71" i="51"/>
  <c r="S24" i="51"/>
  <c r="AD79" i="51"/>
  <c r="AD87" i="51" s="1"/>
  <c r="AE10" i="51"/>
  <c r="AE45" i="51" s="1"/>
  <c r="R65" i="51"/>
  <c r="F18" i="51"/>
  <c r="K57" i="51"/>
  <c r="K90" i="51" s="1"/>
  <c r="L36" i="51"/>
  <c r="I67" i="51"/>
  <c r="U28" i="51"/>
  <c r="AF75" i="51"/>
  <c r="Z19" i="51"/>
  <c r="W58" i="51"/>
  <c r="C11" i="51"/>
  <c r="N66" i="51"/>
  <c r="Q29" i="51"/>
  <c r="D76" i="51"/>
  <c r="X37" i="51"/>
  <c r="C97" i="51"/>
  <c r="AC68" i="51"/>
  <c r="AB23" i="51"/>
  <c r="Y54" i="51"/>
  <c r="E15" i="51"/>
  <c r="P62" i="51"/>
  <c r="V33" i="51"/>
  <c r="AA72" i="51"/>
  <c r="B55" i="51"/>
  <c r="O16" i="51"/>
  <c r="D51" i="51"/>
  <c r="Q20" i="51"/>
  <c r="K174" i="51"/>
  <c r="I39" i="51"/>
  <c r="C51" i="51"/>
  <c r="N20" i="51"/>
  <c r="B75" i="51"/>
  <c r="O28" i="51"/>
  <c r="AD35" i="51"/>
  <c r="B73" i="51"/>
  <c r="O34" i="51"/>
  <c r="B65" i="51"/>
  <c r="O10" i="51"/>
  <c r="O47" i="51" s="1"/>
  <c r="C77" i="51"/>
  <c r="N30" i="51"/>
  <c r="B61" i="51"/>
  <c r="O14" i="51"/>
  <c r="B51" i="51"/>
  <c r="O20" i="51"/>
  <c r="C81" i="51"/>
  <c r="C88" i="51" s="1"/>
  <c r="N26" i="51"/>
  <c r="C62" i="51"/>
  <c r="N15" i="51"/>
  <c r="U34" i="51"/>
  <c r="B63" i="51"/>
  <c r="O8" i="51"/>
  <c r="B69" i="51"/>
  <c r="O38" i="51"/>
  <c r="C55" i="51"/>
  <c r="N16" i="51"/>
  <c r="B56" i="51"/>
  <c r="O17" i="51"/>
  <c r="C65" i="51"/>
  <c r="C90" i="51" s="1"/>
  <c r="N10" i="51"/>
  <c r="C73" i="51"/>
  <c r="N34" i="51"/>
  <c r="B53" i="51"/>
  <c r="O22" i="51"/>
  <c r="C71" i="51"/>
  <c r="N32" i="51"/>
  <c r="C72" i="51"/>
  <c r="N33" i="51"/>
  <c r="C63" i="51"/>
  <c r="N8" i="51"/>
  <c r="B52" i="51"/>
  <c r="O21" i="51"/>
  <c r="O44" i="51" s="1"/>
  <c r="C78" i="51"/>
  <c r="N31" i="51"/>
  <c r="M36" i="51"/>
  <c r="B74" i="51"/>
  <c r="O35" i="51"/>
  <c r="B76" i="51"/>
  <c r="O29" i="51"/>
  <c r="C61" i="51"/>
  <c r="N14" i="51"/>
  <c r="C57" i="51"/>
  <c r="N18" i="51"/>
  <c r="G35" i="51"/>
  <c r="B62" i="51"/>
  <c r="O15" i="51"/>
  <c r="B79" i="51"/>
  <c r="O24" i="51"/>
  <c r="B54" i="51"/>
  <c r="O23" i="51"/>
  <c r="C53" i="51"/>
  <c r="N22" i="51"/>
  <c r="C59" i="51"/>
  <c r="N12" i="51"/>
  <c r="C67" i="51"/>
  <c r="N36" i="51"/>
  <c r="N46" i="51" s="1"/>
  <c r="X39" i="51"/>
  <c r="C58" i="51"/>
  <c r="N19" i="51"/>
  <c r="B66" i="51"/>
  <c r="B90" i="51" s="1"/>
  <c r="O11" i="51"/>
  <c r="C68" i="51"/>
  <c r="C89" i="51" s="1"/>
  <c r="N37" i="51"/>
  <c r="C60" i="51"/>
  <c r="N13" i="51"/>
  <c r="B80" i="51"/>
  <c r="O25" i="51"/>
  <c r="AJ216" i="51"/>
  <c r="AH217" i="51"/>
  <c r="AJ218" i="51"/>
  <c r="AJ219" i="51"/>
  <c r="C52" i="51"/>
  <c r="N21" i="51"/>
  <c r="C69" i="51"/>
  <c r="N38" i="51"/>
  <c r="B70" i="51"/>
  <c r="O39" i="51"/>
  <c r="C76" i="51"/>
  <c r="N29" i="51"/>
  <c r="D52" i="51"/>
  <c r="Q21" i="51"/>
  <c r="W13" i="51"/>
  <c r="W46" i="51" s="1"/>
  <c r="I32" i="51"/>
  <c r="I45" i="51" s="1"/>
  <c r="B71" i="51"/>
  <c r="O32" i="51"/>
  <c r="C70" i="51"/>
  <c r="N39" i="51"/>
  <c r="Y39" i="51"/>
  <c r="C80" i="51"/>
  <c r="N25" i="51"/>
  <c r="B60" i="51"/>
  <c r="O13" i="51"/>
  <c r="B68" i="51"/>
  <c r="O37" i="51"/>
  <c r="O46" i="51" s="1"/>
  <c r="C56" i="51"/>
  <c r="N17" i="51"/>
  <c r="AJ217" i="51"/>
  <c r="C64" i="51"/>
  <c r="N9" i="51"/>
  <c r="B64" i="51"/>
  <c r="O9" i="51"/>
  <c r="C54" i="51"/>
  <c r="N23" i="51"/>
  <c r="C75" i="51"/>
  <c r="N28" i="51"/>
  <c r="R9" i="51"/>
  <c r="F36" i="51"/>
  <c r="B81" i="51"/>
  <c r="O26" i="51"/>
  <c r="O45" i="51" s="1"/>
  <c r="B58" i="51"/>
  <c r="O19" i="51"/>
  <c r="Q174" i="51"/>
  <c r="C33" i="51"/>
  <c r="B67" i="51"/>
  <c r="O36" i="51"/>
  <c r="B59" i="51"/>
  <c r="O12" i="51"/>
  <c r="C79" i="51"/>
  <c r="N24" i="51"/>
  <c r="B82" i="51"/>
  <c r="O27" i="51"/>
  <c r="B57" i="51"/>
  <c r="O18" i="51"/>
  <c r="B72" i="51"/>
  <c r="O33" i="51"/>
  <c r="K22" i="51"/>
  <c r="C82" i="51"/>
  <c r="N27" i="51"/>
  <c r="N45" i="51" s="1"/>
  <c r="B77" i="51"/>
  <c r="O30" i="51"/>
  <c r="S25" i="51"/>
  <c r="C74" i="51"/>
  <c r="N35" i="51"/>
  <c r="C66" i="51"/>
  <c r="N11" i="51"/>
  <c r="N47" i="51" s="1"/>
  <c r="B78" i="51"/>
  <c r="O31" i="51"/>
  <c r="AI302" i="48"/>
  <c r="AH303" i="48"/>
  <c r="AJ304" i="48"/>
  <c r="AH305" i="48"/>
  <c r="AJ345" i="48"/>
  <c r="AH346" i="48"/>
  <c r="AJ347" i="48"/>
  <c r="AJ434" i="57"/>
  <c r="AJ517" i="57"/>
  <c r="AJ518" i="57"/>
  <c r="AJ520" i="57"/>
  <c r="AJ433" i="57"/>
  <c r="AJ519" i="57"/>
  <c r="AI44" i="57"/>
  <c r="AI130" i="57"/>
  <c r="AJ131" i="57"/>
  <c r="AH133" i="57"/>
  <c r="AJ133" i="57"/>
  <c r="AI89" i="57"/>
  <c r="AJ176" i="57"/>
  <c r="AI216" i="57"/>
  <c r="AI218" i="57"/>
  <c r="AH219" i="57"/>
  <c r="AJ219" i="57"/>
  <c r="AJ45" i="57"/>
  <c r="AJ47" i="57"/>
  <c r="AJ130" i="57"/>
  <c r="AJ175" i="57"/>
  <c r="AI217" i="57"/>
  <c r="AI175" i="57"/>
  <c r="AJ216" i="57"/>
  <c r="AI131" i="57"/>
  <c r="AI219" i="57"/>
  <c r="AH45" i="57"/>
  <c r="AJ132" i="57"/>
  <c r="AI45" i="57"/>
  <c r="AI133" i="57"/>
  <c r="AJ173" i="57"/>
  <c r="AI173" i="57"/>
  <c r="AH173" i="57"/>
  <c r="AJ431" i="57"/>
  <c r="AJ432" i="57"/>
  <c r="AH433" i="57"/>
  <c r="AI433" i="57"/>
  <c r="AJ89" i="57"/>
  <c r="AJ90" i="57"/>
  <c r="AH131" i="57"/>
  <c r="AJ44" i="57"/>
  <c r="AJ46" i="57"/>
  <c r="AH47" i="57"/>
  <c r="AJ174" i="57"/>
  <c r="AH175" i="57"/>
  <c r="AI47" i="57"/>
  <c r="AJ87" i="57"/>
  <c r="AI87" i="57"/>
  <c r="AH87" i="57"/>
  <c r="AJ88" i="57"/>
  <c r="AH89" i="57"/>
  <c r="AJ217" i="57"/>
  <c r="AH217" i="57"/>
  <c r="AH519" i="57"/>
  <c r="AI519" i="57"/>
  <c r="AH216" i="57"/>
  <c r="AJ218" i="57"/>
  <c r="AI432" i="57"/>
  <c r="AI518" i="57"/>
  <c r="AH431" i="57"/>
  <c r="AH517" i="57"/>
  <c r="AH90" i="57"/>
  <c r="AH176" i="57"/>
  <c r="AI431" i="57"/>
  <c r="AH434" i="57"/>
  <c r="AI517" i="57"/>
  <c r="AH520" i="57"/>
  <c r="AH46" i="57"/>
  <c r="AI90" i="57"/>
  <c r="AH132" i="57"/>
  <c r="AI176" i="57"/>
  <c r="AH218" i="57"/>
  <c r="AI434" i="57"/>
  <c r="AI520" i="57"/>
  <c r="AI46" i="57"/>
  <c r="AH88" i="57"/>
  <c r="AI132" i="57"/>
  <c r="AH174" i="57"/>
  <c r="AH432" i="57"/>
  <c r="AH518" i="57"/>
  <c r="AH44" i="57"/>
  <c r="AI88" i="57"/>
  <c r="AH130" i="57"/>
  <c r="AI174" i="57"/>
  <c r="AI346" i="51"/>
  <c r="AH218" i="51"/>
  <c r="AI217" i="51"/>
  <c r="AI218" i="51"/>
  <c r="AH216" i="51"/>
  <c r="AI216" i="51"/>
  <c r="AI219" i="51"/>
  <c r="AI348" i="51"/>
  <c r="AJ262" i="51"/>
  <c r="AJ259" i="51"/>
  <c r="AI259" i="51"/>
  <c r="AJ347" i="51"/>
  <c r="AI347" i="51"/>
  <c r="AJ348" i="51"/>
  <c r="AH347" i="51"/>
  <c r="P176" i="51"/>
  <c r="Q170" i="51"/>
  <c r="S2" i="51"/>
  <c r="AI262" i="51"/>
  <c r="AJ261" i="51"/>
  <c r="AH262" i="51"/>
  <c r="AI261" i="51"/>
  <c r="N173" i="51"/>
  <c r="AI260" i="51"/>
  <c r="AH260" i="51"/>
  <c r="AJ345" i="51"/>
  <c r="AI345" i="51"/>
  <c r="AH345" i="51"/>
  <c r="AH348" i="51"/>
  <c r="AJ260" i="51"/>
  <c r="Q171" i="51"/>
  <c r="Q176" i="51"/>
  <c r="Q169" i="51"/>
  <c r="AJ346" i="51"/>
  <c r="AH346" i="51"/>
  <c r="AH261" i="51"/>
  <c r="O169" i="51"/>
  <c r="AH259" i="51"/>
  <c r="AJ303" i="48"/>
  <c r="AJ305" i="48"/>
  <c r="AJ302" i="48"/>
  <c r="AH348" i="48"/>
  <c r="AJ348" i="48"/>
  <c r="AJ346" i="48"/>
  <c r="AI346" i="48"/>
  <c r="AH347" i="48"/>
  <c r="AI347" i="48"/>
  <c r="AH345" i="48"/>
  <c r="AI345" i="48"/>
  <c r="AI348" i="48"/>
  <c r="AI303" i="48"/>
  <c r="AH304" i="48"/>
  <c r="AI304" i="48"/>
  <c r="AH302" i="48"/>
  <c r="AI305" i="48"/>
  <c r="AH260" i="48"/>
  <c r="AI260" i="48"/>
  <c r="AJ260" i="48"/>
  <c r="AJ261" i="48"/>
  <c r="AJ262" i="48"/>
  <c r="AI262" i="48"/>
  <c r="AH217" i="48"/>
  <c r="AJ218" i="48"/>
  <c r="AJ219" i="48"/>
  <c r="AJ259" i="48"/>
  <c r="AI259" i="48"/>
  <c r="AH259" i="48"/>
  <c r="AH261" i="48"/>
  <c r="AI261" i="48"/>
  <c r="AH223" i="48"/>
  <c r="B255" i="48"/>
  <c r="B256" i="48"/>
  <c r="B257" i="48"/>
  <c r="AH262" i="48"/>
  <c r="AI217" i="48"/>
  <c r="AJ217" i="48"/>
  <c r="AH218" i="48"/>
  <c r="AI218" i="48"/>
  <c r="AH219" i="48"/>
  <c r="AI219" i="48"/>
  <c r="AJ128" i="51" l="1"/>
  <c r="AJ42" i="51"/>
  <c r="AK122" i="51"/>
  <c r="AK115" i="51"/>
  <c r="AK161" i="51"/>
  <c r="AK37" i="51"/>
  <c r="AK147" i="51"/>
  <c r="R132" i="51"/>
  <c r="AK95" i="51"/>
  <c r="AK142" i="51"/>
  <c r="AK168" i="51"/>
  <c r="AK149" i="51"/>
  <c r="R173" i="51"/>
  <c r="AK154" i="51"/>
  <c r="AK151" i="51"/>
  <c r="AK13" i="51"/>
  <c r="AK70" i="51"/>
  <c r="AK60" i="51"/>
  <c r="R44" i="51"/>
  <c r="AK25" i="51"/>
  <c r="AK26" i="51"/>
  <c r="AK146" i="51"/>
  <c r="AK162" i="51"/>
  <c r="AK155" i="51"/>
  <c r="AK158" i="51"/>
  <c r="AK156" i="51"/>
  <c r="AK109" i="51"/>
  <c r="AK113" i="51"/>
  <c r="R130" i="51"/>
  <c r="AK111" i="51"/>
  <c r="AK14" i="51"/>
  <c r="AK104" i="51"/>
  <c r="AK74" i="51"/>
  <c r="AK29" i="51"/>
  <c r="AK167" i="51"/>
  <c r="AK105" i="51"/>
  <c r="AK160" i="51"/>
  <c r="AK148" i="51"/>
  <c r="AK150" i="51"/>
  <c r="AK166" i="51"/>
  <c r="AK65" i="51"/>
  <c r="AK102" i="51"/>
  <c r="AK63" i="51"/>
  <c r="B87" i="51"/>
  <c r="AK51" i="51"/>
  <c r="AK73" i="51"/>
  <c r="AK34" i="51"/>
  <c r="R46" i="51"/>
  <c r="AK9" i="51"/>
  <c r="AK106" i="51"/>
  <c r="AK18" i="51"/>
  <c r="AK114" i="51"/>
  <c r="AK108" i="51"/>
  <c r="AK23" i="51"/>
  <c r="AK112" i="51"/>
  <c r="AK8" i="51"/>
  <c r="AK28" i="51"/>
  <c r="AK97" i="51"/>
  <c r="AK163" i="51"/>
  <c r="AK164" i="51"/>
  <c r="AK117" i="51"/>
  <c r="AK152" i="51"/>
  <c r="AK99" i="51"/>
  <c r="AK159" i="51"/>
  <c r="AK107" i="51"/>
  <c r="AK119" i="51"/>
  <c r="AK20" i="51"/>
  <c r="AK64" i="51"/>
  <c r="AK96" i="51"/>
  <c r="AK36" i="51"/>
  <c r="AK116" i="51"/>
  <c r="AK38" i="51"/>
  <c r="R89" i="51"/>
  <c r="AK52" i="51"/>
  <c r="AK15" i="51"/>
  <c r="AK78" i="51"/>
  <c r="AK101" i="51"/>
  <c r="AK30" i="51"/>
  <c r="AK32" i="51"/>
  <c r="AK100" i="51"/>
  <c r="AK11" i="51"/>
  <c r="AK12" i="51"/>
  <c r="AK103" i="51"/>
  <c r="AK140" i="51"/>
  <c r="AK125" i="51"/>
  <c r="AK145" i="51"/>
  <c r="AK141" i="51"/>
  <c r="B175" i="51"/>
  <c r="AK153" i="51"/>
  <c r="AK77" i="51"/>
  <c r="AK57" i="51"/>
  <c r="B89" i="51"/>
  <c r="AK67" i="51"/>
  <c r="AK71" i="51"/>
  <c r="AK79" i="51"/>
  <c r="AK53" i="51"/>
  <c r="AK75" i="51"/>
  <c r="AK55" i="51"/>
  <c r="AK33" i="51"/>
  <c r="AK16" i="51"/>
  <c r="AK82" i="51"/>
  <c r="AK22" i="51"/>
  <c r="AK121" i="51"/>
  <c r="AK123" i="51"/>
  <c r="AK143" i="51"/>
  <c r="B46" i="51"/>
  <c r="AK24" i="51"/>
  <c r="AK19" i="51"/>
  <c r="AK120" i="51"/>
  <c r="AK54" i="51"/>
  <c r="AK157" i="51"/>
  <c r="AK69" i="51"/>
  <c r="AK39" i="51"/>
  <c r="AK98" i="51"/>
  <c r="AK72" i="51"/>
  <c r="AK10" i="51"/>
  <c r="AK80" i="51"/>
  <c r="AK27" i="51"/>
  <c r="R87" i="51"/>
  <c r="AK68" i="51"/>
  <c r="AK58" i="51"/>
  <c r="AK59" i="51"/>
  <c r="AK81" i="51"/>
  <c r="AK61" i="51"/>
  <c r="AK66" i="51"/>
  <c r="B132" i="51"/>
  <c r="AK110" i="51"/>
  <c r="AK21" i="51"/>
  <c r="B130" i="51"/>
  <c r="AK94" i="51"/>
  <c r="AK76" i="51"/>
  <c r="AK118" i="51"/>
  <c r="AK124" i="51"/>
  <c r="AK62" i="51"/>
  <c r="AK35" i="51"/>
  <c r="AK56" i="51"/>
  <c r="AK17" i="51"/>
  <c r="AK31" i="51"/>
  <c r="AK165" i="51"/>
  <c r="AK144" i="51"/>
  <c r="AK139" i="51"/>
  <c r="AK138" i="51"/>
  <c r="AK137" i="51"/>
  <c r="AJ123" i="51"/>
  <c r="AJ118" i="51"/>
  <c r="AJ124" i="51"/>
  <c r="AJ119" i="51"/>
  <c r="AI165" i="51"/>
  <c r="AJ150" i="51"/>
  <c r="H127" i="51"/>
  <c r="AE127" i="51"/>
  <c r="X170" i="51"/>
  <c r="R128" i="51"/>
  <c r="AI156" i="51"/>
  <c r="AI159" i="51"/>
  <c r="Y128" i="51"/>
  <c r="AC170" i="51"/>
  <c r="L171" i="51"/>
  <c r="R84" i="51"/>
  <c r="J40" i="51"/>
  <c r="AI120" i="51"/>
  <c r="AH121" i="51"/>
  <c r="T128" i="51"/>
  <c r="AJ167" i="51"/>
  <c r="AG170" i="51"/>
  <c r="AI164" i="51"/>
  <c r="L169" i="51"/>
  <c r="P126" i="51"/>
  <c r="AH143" i="51"/>
  <c r="F171" i="51"/>
  <c r="AH147" i="51"/>
  <c r="AF126" i="51"/>
  <c r="O126" i="51"/>
  <c r="V171" i="51"/>
  <c r="R171" i="51"/>
  <c r="AA127" i="51"/>
  <c r="U126" i="51"/>
  <c r="AB128" i="51"/>
  <c r="E128" i="51"/>
  <c r="L127" i="51"/>
  <c r="AB40" i="51"/>
  <c r="AJ148" i="51"/>
  <c r="AI158" i="51"/>
  <c r="K127" i="51"/>
  <c r="AH161" i="51"/>
  <c r="Z170" i="51"/>
  <c r="AA128" i="51"/>
  <c r="AG127" i="51"/>
  <c r="AC169" i="51"/>
  <c r="P169" i="51"/>
  <c r="Z126" i="51"/>
  <c r="AC127" i="51"/>
  <c r="AJ144" i="51"/>
  <c r="X169" i="51"/>
  <c r="K170" i="51"/>
  <c r="Y170" i="51"/>
  <c r="AI146" i="51"/>
  <c r="AF128" i="51"/>
  <c r="AC171" i="51"/>
  <c r="AI162" i="51"/>
  <c r="V127" i="51"/>
  <c r="T127" i="51"/>
  <c r="J127" i="51"/>
  <c r="AH145" i="51"/>
  <c r="K126" i="51"/>
  <c r="Y126" i="51"/>
  <c r="AJ149" i="51"/>
  <c r="E170" i="51"/>
  <c r="H126" i="51"/>
  <c r="AH162" i="51"/>
  <c r="AI148" i="51"/>
  <c r="AJ165" i="51"/>
  <c r="AI149" i="51"/>
  <c r="AH148" i="51"/>
  <c r="AI80" i="51"/>
  <c r="AJ153" i="51"/>
  <c r="J128" i="51"/>
  <c r="V128" i="51"/>
  <c r="AI161" i="51"/>
  <c r="F174" i="51"/>
  <c r="R175" i="51"/>
  <c r="AH138" i="51"/>
  <c r="K128" i="51"/>
  <c r="AG42" i="51"/>
  <c r="AI123" i="51"/>
  <c r="AA126" i="51"/>
  <c r="AB126" i="51"/>
  <c r="AI52" i="51"/>
  <c r="F42" i="51"/>
  <c r="G84" i="51"/>
  <c r="AH37" i="51"/>
  <c r="AH160" i="51"/>
  <c r="AH158" i="51"/>
  <c r="Y127" i="51"/>
  <c r="AJ117" i="51"/>
  <c r="AH102" i="51"/>
  <c r="AC128" i="51"/>
  <c r="AG128" i="51"/>
  <c r="R170" i="51"/>
  <c r="AJ102" i="51"/>
  <c r="M127" i="51"/>
  <c r="AD171" i="51"/>
  <c r="AJ78" i="51"/>
  <c r="G85" i="51"/>
  <c r="E126" i="51"/>
  <c r="AJ52" i="51"/>
  <c r="AJ75" i="51"/>
  <c r="AH28" i="51"/>
  <c r="P84" i="51"/>
  <c r="AG40" i="51"/>
  <c r="R83" i="51"/>
  <c r="AH123" i="51"/>
  <c r="I41" i="51"/>
  <c r="AI97" i="51"/>
  <c r="L83" i="51"/>
  <c r="AJ57" i="51"/>
  <c r="Y85" i="51"/>
  <c r="AD42" i="51"/>
  <c r="AG41" i="51"/>
  <c r="Q83" i="51"/>
  <c r="AI34" i="51"/>
  <c r="AJ14" i="51"/>
  <c r="Z84" i="51"/>
  <c r="AI16" i="51"/>
  <c r="AJ106" i="51"/>
  <c r="J85" i="51"/>
  <c r="AI114" i="51"/>
  <c r="V40" i="51"/>
  <c r="AI108" i="51"/>
  <c r="AG83" i="51"/>
  <c r="F85" i="51"/>
  <c r="AB42" i="51"/>
  <c r="E42" i="51"/>
  <c r="U42" i="51"/>
  <c r="AI77" i="51"/>
  <c r="H41" i="51"/>
  <c r="W41" i="51"/>
  <c r="AI98" i="51"/>
  <c r="K85" i="51"/>
  <c r="S84" i="51"/>
  <c r="AJ67" i="51"/>
  <c r="W84" i="51"/>
  <c r="P40" i="51"/>
  <c r="X84" i="51"/>
  <c r="AH124" i="51"/>
  <c r="AH17" i="51"/>
  <c r="AH11" i="51"/>
  <c r="G83" i="51"/>
  <c r="U85" i="51"/>
  <c r="T83" i="51"/>
  <c r="AH67" i="51"/>
  <c r="AH78" i="51"/>
  <c r="AF40" i="51"/>
  <c r="AI21" i="51"/>
  <c r="AI124" i="51"/>
  <c r="AA42" i="51"/>
  <c r="V84" i="51"/>
  <c r="AA84" i="51"/>
  <c r="F84" i="51"/>
  <c r="AI78" i="51"/>
  <c r="AD85" i="51"/>
  <c r="AH111" i="51"/>
  <c r="I40" i="51"/>
  <c r="F83" i="51"/>
  <c r="E40" i="51"/>
  <c r="I42" i="51"/>
  <c r="V41" i="51"/>
  <c r="Z83" i="51"/>
  <c r="AJ55" i="51"/>
  <c r="J84" i="51"/>
  <c r="Y40" i="51"/>
  <c r="T41" i="51"/>
  <c r="AH9" i="51"/>
  <c r="AJ77" i="51"/>
  <c r="T40" i="51"/>
  <c r="AI38" i="51"/>
  <c r="AJ26" i="51"/>
  <c r="Y84" i="51"/>
  <c r="AJ73" i="51"/>
  <c r="AJ72" i="51"/>
  <c r="Q85" i="51"/>
  <c r="AH77" i="51"/>
  <c r="AH12" i="51"/>
  <c r="AH23" i="51"/>
  <c r="B83" i="51"/>
  <c r="AJ22" i="51"/>
  <c r="N42" i="51"/>
  <c r="AB41" i="51"/>
  <c r="B85" i="51"/>
  <c r="AH81" i="51"/>
  <c r="Q42" i="51"/>
  <c r="AH74" i="51"/>
  <c r="AH73" i="51"/>
  <c r="AJ69" i="51"/>
  <c r="AH65" i="51"/>
  <c r="Y42" i="51"/>
  <c r="T42" i="51"/>
  <c r="AI65" i="51"/>
  <c r="AH38" i="51"/>
  <c r="AJ133" i="51"/>
  <c r="AJ59" i="51"/>
  <c r="AJ38" i="51"/>
  <c r="AJ37" i="51"/>
  <c r="AH10" i="51"/>
  <c r="AI67" i="51"/>
  <c r="AJ10" i="51"/>
  <c r="AJ47" i="51"/>
  <c r="H90" i="51"/>
  <c r="AJ90" i="51" s="1"/>
  <c r="AI60" i="51"/>
  <c r="AJ60" i="51"/>
  <c r="AH60" i="51"/>
  <c r="AI166" i="51"/>
  <c r="AH166" i="51"/>
  <c r="D83" i="51"/>
  <c r="AI68" i="51"/>
  <c r="AH68" i="51"/>
  <c r="AI109" i="51"/>
  <c r="G127" i="51"/>
  <c r="G126" i="51"/>
  <c r="G128" i="51"/>
  <c r="AH109" i="51"/>
  <c r="AJ109" i="51"/>
  <c r="L40" i="51"/>
  <c r="AI32" i="51"/>
  <c r="L42" i="51"/>
  <c r="AJ32" i="51"/>
  <c r="AH32" i="51"/>
  <c r="L41" i="51"/>
  <c r="AI152" i="51"/>
  <c r="AH152" i="51"/>
  <c r="AJ152" i="51"/>
  <c r="AH163" i="51"/>
  <c r="AI163" i="51"/>
  <c r="AJ163" i="51"/>
  <c r="AI105" i="51"/>
  <c r="AJ105" i="51"/>
  <c r="AH105" i="51"/>
  <c r="F130" i="51"/>
  <c r="F127" i="51"/>
  <c r="F128" i="51"/>
  <c r="AJ68" i="51"/>
  <c r="AJ154" i="51"/>
  <c r="AI154" i="51"/>
  <c r="AJ151" i="51"/>
  <c r="AH151" i="51"/>
  <c r="AI151" i="51"/>
  <c r="D170" i="51"/>
  <c r="F169" i="51"/>
  <c r="AE169" i="51"/>
  <c r="AE171" i="51"/>
  <c r="AE170" i="51"/>
  <c r="AI157" i="51"/>
  <c r="AJ157" i="51"/>
  <c r="AH157" i="51"/>
  <c r="AJ62" i="51"/>
  <c r="AH62" i="51"/>
  <c r="AI62" i="51"/>
  <c r="N85" i="51"/>
  <c r="N84" i="51"/>
  <c r="AJ28" i="51"/>
  <c r="T171" i="51"/>
  <c r="T169" i="51"/>
  <c r="R42" i="51"/>
  <c r="AH20" i="51"/>
  <c r="R41" i="51"/>
  <c r="W171" i="51"/>
  <c r="W126" i="51"/>
  <c r="W127" i="51"/>
  <c r="W128" i="51"/>
  <c r="X83" i="51"/>
  <c r="X85" i="51"/>
  <c r="N170" i="51"/>
  <c r="N171" i="51"/>
  <c r="N169" i="51"/>
  <c r="AJ143" i="51"/>
  <c r="X42" i="51"/>
  <c r="X40" i="51"/>
  <c r="X41" i="51"/>
  <c r="AE175" i="51"/>
  <c r="AI150" i="51"/>
  <c r="E88" i="51"/>
  <c r="AH79" i="51"/>
  <c r="J171" i="51"/>
  <c r="J170" i="51"/>
  <c r="AH153" i="51"/>
  <c r="O84" i="51"/>
  <c r="O83" i="51"/>
  <c r="M171" i="51"/>
  <c r="M170" i="51"/>
  <c r="M169" i="51"/>
  <c r="Q128" i="51"/>
  <c r="Q127" i="51"/>
  <c r="AJ155" i="51"/>
  <c r="AH155" i="51"/>
  <c r="AI168" i="51"/>
  <c r="AH168" i="51"/>
  <c r="AJ111" i="51"/>
  <c r="AI111" i="51"/>
  <c r="C174" i="51"/>
  <c r="AH167" i="51"/>
  <c r="K169" i="51"/>
  <c r="N83" i="51"/>
  <c r="AJ142" i="51"/>
  <c r="C170" i="51"/>
  <c r="AJ116" i="51"/>
  <c r="D126" i="51"/>
  <c r="AI47" i="51"/>
  <c r="AH47" i="51"/>
  <c r="AJ31" i="51"/>
  <c r="AE83" i="51"/>
  <c r="AE85" i="51"/>
  <c r="AE84" i="51"/>
  <c r="AI138" i="51"/>
  <c r="L170" i="51"/>
  <c r="AI19" i="51"/>
  <c r="AH19" i="51"/>
  <c r="AI167" i="51"/>
  <c r="AI37" i="51"/>
  <c r="AI142" i="51"/>
  <c r="AJ15" i="51"/>
  <c r="AI15" i="51"/>
  <c r="AD170" i="51"/>
  <c r="AD169" i="51"/>
  <c r="AJ19" i="51"/>
  <c r="C40" i="51"/>
  <c r="AJ122" i="51"/>
  <c r="AI122" i="51"/>
  <c r="AH122" i="51"/>
  <c r="M131" i="51"/>
  <c r="AJ114" i="51"/>
  <c r="AH114" i="51"/>
  <c r="AH150" i="51"/>
  <c r="C169" i="51"/>
  <c r="AH116" i="51"/>
  <c r="AI27" i="51"/>
  <c r="AH27" i="51"/>
  <c r="AJ27" i="51"/>
  <c r="AJ70" i="51"/>
  <c r="AI70" i="51"/>
  <c r="AI30" i="51"/>
  <c r="AJ30" i="51"/>
  <c r="AH30" i="51"/>
  <c r="AH24" i="51"/>
  <c r="AI90" i="51"/>
  <c r="I126" i="51"/>
  <c r="I128" i="51"/>
  <c r="I127" i="51"/>
  <c r="AI94" i="51"/>
  <c r="AI63" i="51"/>
  <c r="AH63" i="51"/>
  <c r="AH110" i="51"/>
  <c r="Y41" i="51"/>
  <c r="AI81" i="51"/>
  <c r="AJ81" i="51"/>
  <c r="S171" i="51"/>
  <c r="Z85" i="51"/>
  <c r="N127" i="51"/>
  <c r="N128" i="51"/>
  <c r="N126" i="51"/>
  <c r="U89" i="51"/>
  <c r="AI54" i="51"/>
  <c r="U84" i="51"/>
  <c r="Y169" i="51"/>
  <c r="Y171" i="51"/>
  <c r="AH101" i="51"/>
  <c r="AI101" i="51"/>
  <c r="AJ101" i="51"/>
  <c r="AH94" i="51"/>
  <c r="AI28" i="51"/>
  <c r="V85" i="51"/>
  <c r="AH69" i="51"/>
  <c r="AJ18" i="51"/>
  <c r="H40" i="51"/>
  <c r="AI18" i="51"/>
  <c r="AH164" i="51"/>
  <c r="M128" i="51"/>
  <c r="M126" i="51"/>
  <c r="AI33" i="51"/>
  <c r="AH33" i="51"/>
  <c r="AJ33" i="51"/>
  <c r="AJ94" i="51"/>
  <c r="AI66" i="51"/>
  <c r="AJ103" i="51"/>
  <c r="AI103" i="51"/>
  <c r="E127" i="51"/>
  <c r="AH103" i="51"/>
  <c r="AH66" i="51"/>
  <c r="V132" i="51"/>
  <c r="V126" i="51"/>
  <c r="AG85" i="51"/>
  <c r="AI69" i="51"/>
  <c r="AH80" i="51"/>
  <c r="O128" i="51"/>
  <c r="AJ58" i="51"/>
  <c r="R85" i="51"/>
  <c r="AJ23" i="51"/>
  <c r="AI23" i="51"/>
  <c r="D41" i="51"/>
  <c r="H42" i="51"/>
  <c r="M40" i="51"/>
  <c r="M41" i="51"/>
  <c r="AH14" i="51"/>
  <c r="AI14" i="51"/>
  <c r="M42" i="51"/>
  <c r="F44" i="51"/>
  <c r="AJ12" i="51"/>
  <c r="AI12" i="51"/>
  <c r="F131" i="51"/>
  <c r="AJ121" i="51"/>
  <c r="AI75" i="51"/>
  <c r="C42" i="51"/>
  <c r="U83" i="51"/>
  <c r="G171" i="51"/>
  <c r="G170" i="51"/>
  <c r="AI115" i="51"/>
  <c r="AH115" i="51"/>
  <c r="AJ115" i="51"/>
  <c r="AI144" i="51"/>
  <c r="AH144" i="51"/>
  <c r="C171" i="51"/>
  <c r="S85" i="51"/>
  <c r="Z41" i="51"/>
  <c r="Z42" i="51"/>
  <c r="Z40" i="51"/>
  <c r="AB171" i="51"/>
  <c r="Q126" i="51"/>
  <c r="S42" i="51"/>
  <c r="AE128" i="51"/>
  <c r="J126" i="51"/>
  <c r="AH53" i="51"/>
  <c r="AH107" i="51"/>
  <c r="AJ107" i="51"/>
  <c r="AI107" i="51"/>
  <c r="G169" i="51"/>
  <c r="AI74" i="51"/>
  <c r="AJ74" i="51"/>
  <c r="AJ164" i="51"/>
  <c r="AJ138" i="51"/>
  <c r="AI121" i="51"/>
  <c r="AI104" i="51"/>
  <c r="AB83" i="51"/>
  <c r="AB85" i="51"/>
  <c r="AB84" i="51"/>
  <c r="AH31" i="51"/>
  <c r="E169" i="51"/>
  <c r="D130" i="51"/>
  <c r="D128" i="51"/>
  <c r="D127" i="51"/>
  <c r="AI96" i="51"/>
  <c r="AH96" i="51"/>
  <c r="AJ20" i="51"/>
  <c r="AI79" i="51"/>
  <c r="AF41" i="51"/>
  <c r="AF42" i="51"/>
  <c r="AB169" i="51"/>
  <c r="AC85" i="51"/>
  <c r="AC83" i="51"/>
  <c r="AC84" i="51"/>
  <c r="AJ108" i="51"/>
  <c r="C87" i="51"/>
  <c r="AH52" i="51"/>
  <c r="AI73" i="51"/>
  <c r="R40" i="51"/>
  <c r="AI9" i="51"/>
  <c r="AG126" i="51"/>
  <c r="AJ80" i="51"/>
  <c r="AG84" i="51"/>
  <c r="AJ71" i="51"/>
  <c r="AJ162" i="51"/>
  <c r="AJ63" i="51"/>
  <c r="AI20" i="51"/>
  <c r="AJ96" i="51"/>
  <c r="AJ110" i="51"/>
  <c r="P83" i="51"/>
  <c r="P85" i="51"/>
  <c r="S40" i="51"/>
  <c r="AH154" i="51"/>
  <c r="AI118" i="51"/>
  <c r="C41" i="51"/>
  <c r="AH70" i="51"/>
  <c r="AB170" i="51"/>
  <c r="E174" i="51"/>
  <c r="AH165" i="51"/>
  <c r="S41" i="51"/>
  <c r="AJ66" i="51"/>
  <c r="AH118" i="51"/>
  <c r="AJ9" i="51"/>
  <c r="AE126" i="51"/>
  <c r="Q40" i="51"/>
  <c r="L128" i="51"/>
  <c r="L126" i="51"/>
  <c r="AI31" i="51"/>
  <c r="H87" i="51"/>
  <c r="AI57" i="51"/>
  <c r="O85" i="51"/>
  <c r="AJ145" i="51"/>
  <c r="AH58" i="51"/>
  <c r="G176" i="51"/>
  <c r="AI147" i="51"/>
  <c r="AI125" i="51"/>
  <c r="AJ125" i="51"/>
  <c r="AH125" i="51"/>
  <c r="B131" i="51"/>
  <c r="AJ56" i="51"/>
  <c r="AI56" i="51"/>
  <c r="AH56" i="51"/>
  <c r="B84" i="51"/>
  <c r="AG169" i="51"/>
  <c r="AH34" i="51"/>
  <c r="AJ34" i="51"/>
  <c r="Z169" i="51"/>
  <c r="Z171" i="51"/>
  <c r="C130" i="51"/>
  <c r="AI95" i="51"/>
  <c r="C128" i="51"/>
  <c r="AJ95" i="51"/>
  <c r="C126" i="51"/>
  <c r="C127" i="51"/>
  <c r="AH149" i="51"/>
  <c r="AI106" i="51"/>
  <c r="AH106" i="51"/>
  <c r="U132" i="51"/>
  <c r="U127" i="51"/>
  <c r="AJ147" i="51"/>
  <c r="AH139" i="51"/>
  <c r="AJ158" i="51"/>
  <c r="AH98" i="51"/>
  <c r="AB127" i="51"/>
  <c r="AI155" i="51"/>
  <c r="AA171" i="51"/>
  <c r="AA169" i="51"/>
  <c r="S44" i="51"/>
  <c r="AJ25" i="51"/>
  <c r="AH25" i="51"/>
  <c r="AF85" i="51"/>
  <c r="AF83" i="51"/>
  <c r="S128" i="51"/>
  <c r="S127" i="51"/>
  <c r="S126" i="51"/>
  <c r="U169" i="51"/>
  <c r="U170" i="51"/>
  <c r="U171" i="51"/>
  <c r="AJ141" i="51"/>
  <c r="AH36" i="51"/>
  <c r="O171" i="51"/>
  <c r="O170" i="51"/>
  <c r="AA170" i="51"/>
  <c r="U128" i="51"/>
  <c r="AA46" i="51"/>
  <c r="AA41" i="51"/>
  <c r="AA40" i="51"/>
  <c r="AH15" i="51"/>
  <c r="AI119" i="51"/>
  <c r="T85" i="51"/>
  <c r="T84" i="51"/>
  <c r="E171" i="51"/>
  <c r="V89" i="51"/>
  <c r="V83" i="51"/>
  <c r="AJ64" i="51"/>
  <c r="AH64" i="51"/>
  <c r="AI64" i="51"/>
  <c r="AH97" i="51"/>
  <c r="Y83" i="51"/>
  <c r="AH99" i="51"/>
  <c r="AJ99" i="51"/>
  <c r="AI99" i="51"/>
  <c r="B126" i="51"/>
  <c r="B128" i="51"/>
  <c r="AH21" i="51"/>
  <c r="N44" i="51"/>
  <c r="N41" i="51"/>
  <c r="N40" i="51"/>
  <c r="AH146" i="51"/>
  <c r="P41" i="51"/>
  <c r="P42" i="51"/>
  <c r="AC41" i="51"/>
  <c r="AC42" i="51"/>
  <c r="AC40" i="51"/>
  <c r="AJ159" i="51"/>
  <c r="AH159" i="51"/>
  <c r="H171" i="51"/>
  <c r="H170" i="51"/>
  <c r="H169" i="51"/>
  <c r="AJ146" i="51"/>
  <c r="AH108" i="51"/>
  <c r="AJ79" i="51"/>
  <c r="K83" i="51"/>
  <c r="G40" i="51"/>
  <c r="O127" i="51"/>
  <c r="D42" i="51"/>
  <c r="AI143" i="51"/>
  <c r="T132" i="51"/>
  <c r="T126" i="51"/>
  <c r="AJ100" i="51"/>
  <c r="AI100" i="51"/>
  <c r="AH100" i="51"/>
  <c r="H128" i="51"/>
  <c r="AJ13" i="51"/>
  <c r="E41" i="51"/>
  <c r="AH13" i="51"/>
  <c r="AI13" i="51"/>
  <c r="H83" i="51"/>
  <c r="B127" i="51"/>
  <c r="W169" i="51"/>
  <c r="W170" i="51"/>
  <c r="J169" i="51"/>
  <c r="AI110" i="51"/>
  <c r="AI117" i="51"/>
  <c r="AH117" i="51"/>
  <c r="Q84" i="51"/>
  <c r="J42" i="51"/>
  <c r="AH141" i="51"/>
  <c r="AF84" i="51"/>
  <c r="AD127" i="51"/>
  <c r="AJ54" i="51"/>
  <c r="AH18" i="51"/>
  <c r="AI58" i="51"/>
  <c r="AJ76" i="51"/>
  <c r="AI76" i="51"/>
  <c r="AH76" i="51"/>
  <c r="U40" i="51"/>
  <c r="U41" i="51"/>
  <c r="W83" i="51"/>
  <c r="W85" i="51"/>
  <c r="AH95" i="51"/>
  <c r="P128" i="51"/>
  <c r="AJ98" i="51"/>
  <c r="AH57" i="51"/>
  <c r="AH119" i="51"/>
  <c r="AI25" i="51"/>
  <c r="X127" i="51"/>
  <c r="X126" i="51"/>
  <c r="X128" i="51"/>
  <c r="F170" i="51"/>
  <c r="AJ139" i="51"/>
  <c r="AI139" i="51"/>
  <c r="AH113" i="51"/>
  <c r="AI113" i="51"/>
  <c r="AJ113" i="51"/>
  <c r="AJ168" i="51"/>
  <c r="R127" i="51"/>
  <c r="R126" i="51"/>
  <c r="J83" i="51"/>
  <c r="G41" i="51"/>
  <c r="H85" i="51"/>
  <c r="AG171" i="51"/>
  <c r="AI153" i="51"/>
  <c r="AI36" i="51"/>
  <c r="B40" i="51"/>
  <c r="B42" i="51"/>
  <c r="AH8" i="51"/>
  <c r="B41" i="51"/>
  <c r="B44" i="51"/>
  <c r="AJ8" i="51"/>
  <c r="AI8" i="51"/>
  <c r="E83" i="51"/>
  <c r="E85" i="51"/>
  <c r="E84" i="51"/>
  <c r="Q41" i="51"/>
  <c r="S88" i="51"/>
  <c r="AJ65" i="51"/>
  <c r="AF169" i="51"/>
  <c r="AF170" i="51"/>
  <c r="H84" i="51"/>
  <c r="E173" i="51"/>
  <c r="AH140" i="51"/>
  <c r="AI140" i="51"/>
  <c r="AJ140" i="51"/>
  <c r="AI26" i="51"/>
  <c r="F41" i="51"/>
  <c r="AJ11" i="51"/>
  <c r="AI11" i="51"/>
  <c r="F40" i="51"/>
  <c r="AJ156" i="51"/>
  <c r="AH156" i="51"/>
  <c r="AH104" i="51"/>
  <c r="AJ104" i="51"/>
  <c r="AI116" i="51"/>
  <c r="G131" i="51"/>
  <c r="AJ120" i="51"/>
  <c r="P171" i="51"/>
  <c r="P170" i="51"/>
  <c r="K171" i="51"/>
  <c r="L85" i="51"/>
  <c r="L84" i="51"/>
  <c r="AH54" i="51"/>
  <c r="T170" i="51"/>
  <c r="K87" i="51"/>
  <c r="K84" i="51"/>
  <c r="P127" i="51"/>
  <c r="R169" i="51"/>
  <c r="AJ166" i="51"/>
  <c r="AI145" i="51"/>
  <c r="F173" i="51"/>
  <c r="AI141" i="51"/>
  <c r="AC126" i="51"/>
  <c r="AH120" i="51"/>
  <c r="AF127" i="51"/>
  <c r="W42" i="51"/>
  <c r="AI10" i="51"/>
  <c r="W40" i="51"/>
  <c r="AJ36" i="51"/>
  <c r="AJ16" i="51"/>
  <c r="AH16" i="51"/>
  <c r="AJ161" i="51"/>
  <c r="V169" i="51"/>
  <c r="D171" i="51"/>
  <c r="AH142" i="51"/>
  <c r="K42" i="51"/>
  <c r="K40" i="51"/>
  <c r="K41" i="51"/>
  <c r="S169" i="51"/>
  <c r="AH55" i="51"/>
  <c r="AI55" i="51"/>
  <c r="AI72" i="51"/>
  <c r="AH72" i="51"/>
  <c r="AI133" i="51"/>
  <c r="AH133" i="51"/>
  <c r="AJ160" i="51"/>
  <c r="AI160" i="51"/>
  <c r="AI22" i="51"/>
  <c r="AH22" i="51"/>
  <c r="D40" i="51"/>
  <c r="AI59" i="51"/>
  <c r="AH59" i="51"/>
  <c r="AD126" i="51"/>
  <c r="AD128" i="51"/>
  <c r="D87" i="51"/>
  <c r="D85" i="51"/>
  <c r="D84" i="51"/>
  <c r="AJ53" i="51"/>
  <c r="S170" i="51"/>
  <c r="V46" i="51"/>
  <c r="V42" i="51"/>
  <c r="AI24" i="51"/>
  <c r="AJ24" i="51"/>
  <c r="AI102" i="51"/>
  <c r="J41" i="51"/>
  <c r="AJ17" i="51"/>
  <c r="AI17" i="51"/>
  <c r="Z128" i="51"/>
  <c r="Z127" i="51"/>
  <c r="AJ21" i="51"/>
  <c r="AI71" i="51"/>
  <c r="AH71" i="51"/>
  <c r="AF171" i="51"/>
  <c r="D169" i="51"/>
  <c r="V170" i="51"/>
  <c r="AH26" i="51"/>
  <c r="AI53" i="51"/>
  <c r="G42" i="51"/>
  <c r="AJ112" i="51"/>
  <c r="AI112" i="51"/>
  <c r="AH112" i="51"/>
  <c r="M83" i="51"/>
  <c r="M84" i="51"/>
  <c r="M85" i="51"/>
  <c r="AH75" i="51"/>
  <c r="C84" i="51"/>
  <c r="AJ51" i="51"/>
  <c r="C85" i="51"/>
  <c r="C83" i="51"/>
  <c r="AH51" i="51"/>
  <c r="AI51" i="51"/>
  <c r="AJ97" i="51"/>
  <c r="AA83" i="51"/>
  <c r="AE42" i="51"/>
  <c r="AE41" i="51"/>
  <c r="AE40" i="51"/>
  <c r="X175" i="51"/>
  <c r="X171" i="51"/>
  <c r="O40" i="51"/>
  <c r="O42" i="51"/>
  <c r="O41" i="51"/>
  <c r="AI29" i="51"/>
  <c r="AH29" i="51"/>
  <c r="AJ29" i="51"/>
  <c r="AJ35" i="51"/>
  <c r="AI35" i="51"/>
  <c r="AH35" i="51"/>
  <c r="AD40" i="51"/>
  <c r="AD41" i="51"/>
  <c r="F126" i="51"/>
  <c r="B45" i="51"/>
  <c r="AH39" i="51"/>
  <c r="AI39" i="51"/>
  <c r="AJ39" i="51"/>
  <c r="B88" i="51"/>
  <c r="AI82" i="51"/>
  <c r="AJ82" i="51"/>
  <c r="AH82" i="51"/>
  <c r="AA85" i="51"/>
  <c r="AJ61" i="51"/>
  <c r="AI61" i="51"/>
  <c r="AH61" i="51"/>
  <c r="I85" i="51"/>
  <c r="I84" i="51"/>
  <c r="I83" i="51"/>
  <c r="I171" i="51"/>
  <c r="I170" i="51"/>
  <c r="I169" i="51"/>
  <c r="S89" i="51"/>
  <c r="S83" i="51"/>
  <c r="AD83" i="51"/>
  <c r="AD84" i="51"/>
  <c r="B170" i="51"/>
  <c r="B171" i="51"/>
  <c r="AH137" i="51"/>
  <c r="AJ137" i="51"/>
  <c r="B169" i="51"/>
  <c r="AI137" i="51"/>
  <c r="B173" i="51"/>
  <c r="BW262" i="48"/>
  <c r="BW263" i="48"/>
  <c r="BW349" i="48"/>
  <c r="BW348" i="48"/>
  <c r="BW347" i="48"/>
  <c r="BW346" i="48"/>
  <c r="BW345" i="48"/>
  <c r="BW344" i="48"/>
  <c r="BW343" i="48"/>
  <c r="BW342" i="48"/>
  <c r="BW341" i="48"/>
  <c r="BW340" i="48"/>
  <c r="BW339" i="48"/>
  <c r="BW338" i="48"/>
  <c r="BW337" i="48"/>
  <c r="BW336" i="48"/>
  <c r="BW335" i="48"/>
  <c r="BW334" i="48"/>
  <c r="BW333" i="48"/>
  <c r="BW332" i="48"/>
  <c r="BW331" i="48"/>
  <c r="BW330" i="48"/>
  <c r="BW329" i="48"/>
  <c r="BW328" i="48"/>
  <c r="BW327" i="48"/>
  <c r="BW326" i="48"/>
  <c r="BW325" i="48"/>
  <c r="BW324" i="48"/>
  <c r="BW323" i="48"/>
  <c r="BW322" i="48"/>
  <c r="BW321" i="48"/>
  <c r="BW320" i="48"/>
  <c r="BW319" i="48"/>
  <c r="BW318" i="48"/>
  <c r="BW317" i="48"/>
  <c r="BW316" i="48"/>
  <c r="BW315" i="48"/>
  <c r="BW314" i="48"/>
  <c r="BW313" i="48"/>
  <c r="BW312" i="48"/>
  <c r="BW311" i="48"/>
  <c r="BW310" i="48"/>
  <c r="BW309" i="48"/>
  <c r="BW308" i="48"/>
  <c r="BW307" i="48"/>
  <c r="BW306" i="48"/>
  <c r="BW305" i="48"/>
  <c r="BW304" i="48"/>
  <c r="BW303" i="48"/>
  <c r="BW302" i="48"/>
  <c r="BW301" i="48"/>
  <c r="BW300" i="48"/>
  <c r="BW299" i="48"/>
  <c r="BW298" i="48"/>
  <c r="BW297" i="48"/>
  <c r="BW296" i="48"/>
  <c r="BW295" i="48"/>
  <c r="BW294" i="48"/>
  <c r="BW293" i="48"/>
  <c r="BW292" i="48"/>
  <c r="BW291" i="48"/>
  <c r="BW290" i="48"/>
  <c r="BW289" i="48"/>
  <c r="BW288" i="48"/>
  <c r="BW287" i="48"/>
  <c r="BW286" i="48"/>
  <c r="BW285" i="48"/>
  <c r="BW284" i="48"/>
  <c r="BW283" i="48"/>
  <c r="BW282" i="48"/>
  <c r="BW281" i="48"/>
  <c r="BW280" i="48"/>
  <c r="BW279" i="48"/>
  <c r="BW278" i="48"/>
  <c r="BW277" i="48"/>
  <c r="BW276" i="48"/>
  <c r="BW275" i="48"/>
  <c r="BW274" i="48"/>
  <c r="BW273" i="48"/>
  <c r="BW272" i="48"/>
  <c r="BW271" i="48"/>
  <c r="BW270" i="48"/>
  <c r="BW269" i="48"/>
  <c r="BW268" i="48"/>
  <c r="BW267" i="48"/>
  <c r="BW266" i="48"/>
  <c r="BW265" i="48"/>
  <c r="BW264" i="48"/>
  <c r="BW261" i="48"/>
  <c r="BW260" i="48"/>
  <c r="BW259" i="48"/>
  <c r="BW258" i="48"/>
  <c r="BW257" i="48"/>
  <c r="BW256" i="48"/>
  <c r="BW255" i="48"/>
  <c r="BW254" i="48"/>
  <c r="BW253" i="48"/>
  <c r="BW252" i="48"/>
  <c r="BW251" i="48"/>
  <c r="BW250" i="48"/>
  <c r="BW249" i="48"/>
  <c r="BW248" i="48"/>
  <c r="BW247" i="48"/>
  <c r="BW246" i="48"/>
  <c r="BW245" i="48"/>
  <c r="BW244" i="48"/>
  <c r="BW243" i="48"/>
  <c r="BW242" i="48"/>
  <c r="BW241" i="48"/>
  <c r="BW240" i="48"/>
  <c r="BW239" i="48"/>
  <c r="BW238" i="48"/>
  <c r="BW237" i="48"/>
  <c r="BW236" i="48"/>
  <c r="BW235" i="48"/>
  <c r="BW234" i="48"/>
  <c r="BW233" i="48"/>
  <c r="BW232" i="48"/>
  <c r="BW231" i="48"/>
  <c r="BW230" i="48"/>
  <c r="BW229" i="48"/>
  <c r="BW228" i="48"/>
  <c r="BW227" i="48"/>
  <c r="BW226" i="48"/>
  <c r="BW225" i="48"/>
  <c r="BW224" i="48"/>
  <c r="BW223" i="48"/>
  <c r="BW222" i="48"/>
  <c r="BW221" i="48"/>
  <c r="BW220" i="48"/>
  <c r="BW219" i="48"/>
  <c r="BW218" i="48"/>
  <c r="BW217" i="48"/>
  <c r="BW216" i="48"/>
  <c r="BW215" i="48"/>
  <c r="BW214" i="48"/>
  <c r="BW213" i="48"/>
  <c r="BW212" i="48"/>
  <c r="BW211" i="48"/>
  <c r="BW210" i="48"/>
  <c r="BW209" i="48"/>
  <c r="BW208" i="48"/>
  <c r="BW207" i="48"/>
  <c r="BW206" i="48"/>
  <c r="BW205" i="48"/>
  <c r="BW204" i="48"/>
  <c r="BW203" i="48"/>
  <c r="BW202" i="48"/>
  <c r="BW201" i="48"/>
  <c r="BW200" i="48"/>
  <c r="BW199" i="48"/>
  <c r="BW198" i="48"/>
  <c r="BW197" i="48"/>
  <c r="BW196" i="48"/>
  <c r="BW195" i="48"/>
  <c r="BW194" i="48"/>
  <c r="BW193" i="48"/>
  <c r="BW192" i="48"/>
  <c r="BW191" i="48"/>
  <c r="BW190" i="48"/>
  <c r="BW189" i="48"/>
  <c r="BW188" i="48"/>
  <c r="BW187" i="48"/>
  <c r="BW186" i="48"/>
  <c r="BW185" i="48"/>
  <c r="BW184" i="48"/>
  <c r="BW183" i="48"/>
  <c r="BW182" i="48"/>
  <c r="BW181" i="48"/>
  <c r="BW180" i="48"/>
  <c r="BW179" i="48"/>
  <c r="BW178" i="48"/>
  <c r="BW177" i="48"/>
  <c r="BW176" i="48"/>
  <c r="BW175" i="48"/>
  <c r="BW174" i="48"/>
  <c r="BW173" i="48"/>
  <c r="BW172" i="48"/>
  <c r="BW171" i="48"/>
  <c r="BW170" i="48"/>
  <c r="BW169" i="48"/>
  <c r="BW168" i="48"/>
  <c r="BW167" i="48"/>
  <c r="BW166" i="48"/>
  <c r="BW165" i="48"/>
  <c r="BW164" i="48"/>
  <c r="BW163" i="48"/>
  <c r="BW162" i="48"/>
  <c r="BW161" i="48"/>
  <c r="BW160" i="48"/>
  <c r="BW159" i="48"/>
  <c r="BW158" i="48"/>
  <c r="BW157" i="48"/>
  <c r="BW156" i="48"/>
  <c r="BW155" i="48"/>
  <c r="BW154" i="48"/>
  <c r="BW153" i="48"/>
  <c r="BW152" i="48"/>
  <c r="BW151" i="48"/>
  <c r="BW150" i="48"/>
  <c r="BW149" i="48"/>
  <c r="BW148" i="48"/>
  <c r="BW147" i="48"/>
  <c r="BW146" i="48"/>
  <c r="BW145" i="48"/>
  <c r="BW144" i="48"/>
  <c r="BW143" i="48"/>
  <c r="BW142" i="48"/>
  <c r="BW141" i="48"/>
  <c r="BW140" i="48"/>
  <c r="BW139" i="48"/>
  <c r="BW138" i="48"/>
  <c r="BW137" i="48"/>
  <c r="BW136" i="48"/>
  <c r="BW135" i="48"/>
  <c r="BW134" i="48"/>
  <c r="BW133" i="48"/>
  <c r="BW132" i="48"/>
  <c r="BW131" i="48"/>
  <c r="BW130" i="48"/>
  <c r="BW129" i="48"/>
  <c r="BW128" i="48"/>
  <c r="BW127" i="48"/>
  <c r="BW126" i="48"/>
  <c r="BW125" i="48"/>
  <c r="BW124" i="48"/>
  <c r="BW123" i="48"/>
  <c r="BW122" i="48"/>
  <c r="BW121" i="48"/>
  <c r="BW120" i="48"/>
  <c r="BW119" i="48"/>
  <c r="BW118" i="48"/>
  <c r="BW117" i="48"/>
  <c r="BW116" i="48"/>
  <c r="BW115" i="48"/>
  <c r="BW114" i="48"/>
  <c r="BW113" i="48"/>
  <c r="BW112" i="48"/>
  <c r="BW111" i="48"/>
  <c r="BW110" i="48"/>
  <c r="BW109" i="48"/>
  <c r="BW108" i="48"/>
  <c r="BW107" i="48"/>
  <c r="BW106" i="48"/>
  <c r="BW105" i="48"/>
  <c r="BW104" i="48"/>
  <c r="BW103" i="48"/>
  <c r="BW102" i="48"/>
  <c r="BW101" i="48"/>
  <c r="BW100" i="48"/>
  <c r="BW99" i="48"/>
  <c r="BW98" i="48"/>
  <c r="BW97" i="48"/>
  <c r="BW96" i="48"/>
  <c r="BW95" i="48"/>
  <c r="BW94" i="48"/>
  <c r="BW93" i="48"/>
  <c r="BW92" i="48"/>
  <c r="BW91" i="48"/>
  <c r="BW90" i="48"/>
  <c r="BW89" i="48"/>
  <c r="BW88" i="48"/>
  <c r="BW87" i="48"/>
  <c r="BW86" i="48"/>
  <c r="BW85" i="48"/>
  <c r="BW84" i="48"/>
  <c r="BW83" i="48"/>
  <c r="BW82" i="48"/>
  <c r="BW81" i="48"/>
  <c r="BW80" i="48"/>
  <c r="BW79" i="48"/>
  <c r="BW78" i="48"/>
  <c r="BW77" i="48"/>
  <c r="BW76" i="48"/>
  <c r="BW75" i="48"/>
  <c r="BW74" i="48"/>
  <c r="BW73" i="48"/>
  <c r="BW72" i="48"/>
  <c r="BW71" i="48"/>
  <c r="BW70" i="48"/>
  <c r="BW69" i="48"/>
  <c r="BW68" i="48"/>
  <c r="BW67" i="48"/>
  <c r="BW66" i="48"/>
  <c r="BW65" i="48"/>
  <c r="BW64" i="48"/>
  <c r="BW63" i="48"/>
  <c r="BW62" i="48"/>
  <c r="BW61" i="48"/>
  <c r="BW60" i="48"/>
  <c r="BW59" i="48"/>
  <c r="BW58" i="48"/>
  <c r="BW57" i="48"/>
  <c r="BW56" i="48"/>
  <c r="BW55" i="48"/>
  <c r="BW54" i="48"/>
  <c r="BW53" i="48"/>
  <c r="BW52" i="48"/>
  <c r="BW51" i="48"/>
  <c r="BW50" i="48"/>
  <c r="BW49" i="48"/>
  <c r="BW48" i="48"/>
  <c r="BW47" i="48"/>
  <c r="BW46" i="48"/>
  <c r="BW45" i="48"/>
  <c r="BW44" i="48"/>
  <c r="BW43" i="48"/>
  <c r="BW42" i="48"/>
  <c r="BW41" i="48"/>
  <c r="BW40" i="48"/>
  <c r="BW39" i="48"/>
  <c r="BW38" i="48"/>
  <c r="BW37" i="48"/>
  <c r="BW36" i="48"/>
  <c r="BW35" i="48"/>
  <c r="BW34" i="48"/>
  <c r="BW33" i="48"/>
  <c r="BW32" i="48"/>
  <c r="BW31" i="48"/>
  <c r="BW30" i="48"/>
  <c r="BW29" i="48"/>
  <c r="BW28" i="48"/>
  <c r="BW27" i="48"/>
  <c r="BW26" i="48"/>
  <c r="BW25" i="48"/>
  <c r="BW24" i="48"/>
  <c r="BW23" i="48"/>
  <c r="BW22" i="48"/>
  <c r="BW21" i="48"/>
  <c r="BW20" i="48"/>
  <c r="BW19" i="48"/>
  <c r="BW18" i="48"/>
  <c r="BW17" i="48"/>
  <c r="BW16" i="48"/>
  <c r="BW15" i="48"/>
  <c r="BW14" i="48"/>
  <c r="BW13" i="48"/>
  <c r="BW12" i="48"/>
  <c r="BW11" i="48"/>
  <c r="BW10" i="48"/>
  <c r="B51" i="48" s="1"/>
  <c r="BW9" i="48"/>
  <c r="BW8" i="48"/>
  <c r="S4" i="48"/>
  <c r="AJ46" i="51" l="1"/>
  <c r="O149" i="48"/>
  <c r="B94" i="48"/>
  <c r="AJ174" i="51"/>
  <c r="AH90" i="51"/>
  <c r="AJ89" i="51"/>
  <c r="AI174" i="51"/>
  <c r="AH46" i="51"/>
  <c r="AI46" i="51"/>
  <c r="Y167" i="48"/>
  <c r="AB112" i="48"/>
  <c r="AA145" i="48"/>
  <c r="V98" i="48"/>
  <c r="V132" i="48" s="1"/>
  <c r="N155" i="48"/>
  <c r="C124" i="48"/>
  <c r="C131" i="48" s="1"/>
  <c r="AC149" i="48"/>
  <c r="X94" i="48"/>
  <c r="K164" i="48"/>
  <c r="F117" i="48"/>
  <c r="AF142" i="48"/>
  <c r="U103" i="48"/>
  <c r="M168" i="48"/>
  <c r="H113" i="48"/>
  <c r="AD138" i="48"/>
  <c r="S107" i="48"/>
  <c r="Z165" i="48"/>
  <c r="W110" i="48"/>
  <c r="O143" i="48"/>
  <c r="B104" i="48"/>
  <c r="AB161" i="48"/>
  <c r="Y114" i="48"/>
  <c r="P122" i="48"/>
  <c r="E153" i="48"/>
  <c r="S144" i="48"/>
  <c r="AD105" i="48"/>
  <c r="AG154" i="48"/>
  <c r="T123" i="48"/>
  <c r="T133" i="48" s="1"/>
  <c r="H162" i="48"/>
  <c r="H174" i="48" s="1"/>
  <c r="M115" i="48"/>
  <c r="U140" i="48"/>
  <c r="U175" i="48" s="1"/>
  <c r="AF109" i="48"/>
  <c r="AE158" i="48"/>
  <c r="R119" i="48"/>
  <c r="F166" i="48"/>
  <c r="K111" i="48"/>
  <c r="B148" i="48"/>
  <c r="O101" i="48"/>
  <c r="AA140" i="48"/>
  <c r="V109" i="48"/>
  <c r="Y158" i="48"/>
  <c r="AB119" i="48"/>
  <c r="P166" i="48"/>
  <c r="E111" i="48"/>
  <c r="AC144" i="48"/>
  <c r="X105" i="48"/>
  <c r="W154" i="48"/>
  <c r="Z123" i="48"/>
  <c r="N162" i="48"/>
  <c r="C115" i="48"/>
  <c r="I143" i="48"/>
  <c r="L104" i="48"/>
  <c r="L130" i="48" s="1"/>
  <c r="AF151" i="48"/>
  <c r="AF175" i="48" s="1"/>
  <c r="U96" i="48"/>
  <c r="R161" i="48"/>
  <c r="AE114" i="48"/>
  <c r="K153" i="48"/>
  <c r="F122" i="48"/>
  <c r="G139" i="48"/>
  <c r="J108" i="48"/>
  <c r="AD147" i="48"/>
  <c r="S100" i="48"/>
  <c r="M157" i="48"/>
  <c r="M174" i="48" s="1"/>
  <c r="H118" i="48"/>
  <c r="Z160" i="48"/>
  <c r="Z176" i="48" s="1"/>
  <c r="W121" i="48"/>
  <c r="C168" i="48"/>
  <c r="N113" i="48"/>
  <c r="N131" i="48" s="1"/>
  <c r="Q146" i="48"/>
  <c r="D99" i="48"/>
  <c r="X138" i="48"/>
  <c r="AC107" i="48"/>
  <c r="AB156" i="48"/>
  <c r="Y125" i="48"/>
  <c r="O150" i="48"/>
  <c r="O173" i="48" s="1"/>
  <c r="B95" i="48"/>
  <c r="V142" i="48"/>
  <c r="AA103" i="48"/>
  <c r="AA132" i="48" s="1"/>
  <c r="H155" i="48"/>
  <c r="M124" i="48"/>
  <c r="J141" i="48"/>
  <c r="G102" i="48"/>
  <c r="AE167" i="48"/>
  <c r="R112" i="48"/>
  <c r="F159" i="48"/>
  <c r="K120" i="48"/>
  <c r="L137" i="48"/>
  <c r="I106" i="48"/>
  <c r="W168" i="48"/>
  <c r="Z113" i="48"/>
  <c r="D138" i="48"/>
  <c r="Q107" i="48"/>
  <c r="P156" i="48"/>
  <c r="E125" i="48"/>
  <c r="AA150" i="48"/>
  <c r="V95" i="48"/>
  <c r="G149" i="48"/>
  <c r="J94" i="48"/>
  <c r="R159" i="48"/>
  <c r="AE120" i="48"/>
  <c r="I145" i="48"/>
  <c r="I176" i="48" s="1"/>
  <c r="L98" i="48"/>
  <c r="O140" i="48"/>
  <c r="B109" i="48"/>
  <c r="AB166" i="48"/>
  <c r="Y111" i="48"/>
  <c r="Q144" i="48"/>
  <c r="D105" i="48"/>
  <c r="Z162" i="48"/>
  <c r="W115" i="48"/>
  <c r="W130" i="48" s="1"/>
  <c r="AE153" i="48"/>
  <c r="R122" i="48"/>
  <c r="J147" i="48"/>
  <c r="G100" i="48"/>
  <c r="H165" i="48"/>
  <c r="M110" i="48"/>
  <c r="U167" i="48"/>
  <c r="AF112" i="48"/>
  <c r="H141" i="48"/>
  <c r="M102" i="48"/>
  <c r="S163" i="48"/>
  <c r="AD116" i="48"/>
  <c r="E150" i="48"/>
  <c r="P95" i="48"/>
  <c r="P133" i="48" s="1"/>
  <c r="V156" i="48"/>
  <c r="AA125" i="48"/>
  <c r="C146" i="48"/>
  <c r="N99" i="48"/>
  <c r="X160" i="48"/>
  <c r="AC121" i="48"/>
  <c r="AC130" i="48" s="1"/>
  <c r="AD165" i="48"/>
  <c r="AD173" i="48" s="1"/>
  <c r="S110" i="48"/>
  <c r="M139" i="48"/>
  <c r="H108" i="48"/>
  <c r="AF161" i="48"/>
  <c r="U114" i="48"/>
  <c r="K143" i="48"/>
  <c r="K176" i="48" s="1"/>
  <c r="F104" i="48"/>
  <c r="AC154" i="48"/>
  <c r="X123" i="48"/>
  <c r="N152" i="48"/>
  <c r="C97" i="48"/>
  <c r="AA158" i="48"/>
  <c r="V119" i="48"/>
  <c r="P148" i="48"/>
  <c r="E101" i="48"/>
  <c r="J140" i="48"/>
  <c r="G109" i="48"/>
  <c r="AG166" i="48"/>
  <c r="T111" i="48"/>
  <c r="L144" i="48"/>
  <c r="I105" i="48"/>
  <c r="AE162" i="48"/>
  <c r="R115" i="48"/>
  <c r="Q151" i="48"/>
  <c r="D96" i="48"/>
  <c r="D130" i="48" s="1"/>
  <c r="Z153" i="48"/>
  <c r="W122" i="48"/>
  <c r="O147" i="48"/>
  <c r="B100" i="48"/>
  <c r="AB157" i="48"/>
  <c r="Y118" i="48"/>
  <c r="Y133" i="48" s="1"/>
  <c r="I138" i="48"/>
  <c r="L107" i="48"/>
  <c r="AA141" i="48"/>
  <c r="V102" i="48"/>
  <c r="AG73" i="48"/>
  <c r="J145" i="48"/>
  <c r="J173" i="48" s="1"/>
  <c r="G98" i="48"/>
  <c r="E160" i="48"/>
  <c r="P121" i="48"/>
  <c r="AD143" i="48"/>
  <c r="S104" i="48"/>
  <c r="AA152" i="48"/>
  <c r="V97" i="48"/>
  <c r="Y162" i="48"/>
  <c r="AB115" i="48"/>
  <c r="AB133" i="48" s="1"/>
  <c r="N158" i="48"/>
  <c r="C119" i="48"/>
  <c r="L139" i="48"/>
  <c r="I108" i="48"/>
  <c r="AE165" i="48"/>
  <c r="R110" i="48"/>
  <c r="J143" i="48"/>
  <c r="G104" i="48"/>
  <c r="G133" i="48" s="1"/>
  <c r="AG161" i="48"/>
  <c r="T114" i="48"/>
  <c r="B97" i="48"/>
  <c r="O152" i="48"/>
  <c r="AB154" i="48"/>
  <c r="Y123" i="48"/>
  <c r="X140" i="48"/>
  <c r="AC109" i="48"/>
  <c r="C166" i="48"/>
  <c r="N111" i="48"/>
  <c r="Z158" i="48"/>
  <c r="W119" i="48"/>
  <c r="T167" i="48"/>
  <c r="AG112" i="48"/>
  <c r="G137" i="48"/>
  <c r="J106" i="48"/>
  <c r="AF149" i="48"/>
  <c r="U94" i="48"/>
  <c r="W156" i="48"/>
  <c r="Z125" i="48"/>
  <c r="D150" i="48"/>
  <c r="D176" i="48" s="1"/>
  <c r="Q95" i="48"/>
  <c r="Y160" i="48"/>
  <c r="Y173" i="48" s="1"/>
  <c r="AB121" i="48"/>
  <c r="B146" i="48"/>
  <c r="O99" i="48"/>
  <c r="D158" i="48"/>
  <c r="Q119" i="48"/>
  <c r="W148" i="48"/>
  <c r="Z101" i="48"/>
  <c r="Z131" i="48" s="1"/>
  <c r="B154" i="48"/>
  <c r="O123" i="48"/>
  <c r="O132" i="48" s="1"/>
  <c r="Y152" i="48"/>
  <c r="AB97" i="48"/>
  <c r="G161" i="48"/>
  <c r="J114" i="48"/>
  <c r="T143" i="48"/>
  <c r="AG104" i="48"/>
  <c r="I165" i="48"/>
  <c r="L110" i="48"/>
  <c r="R139" i="48"/>
  <c r="AE108" i="48"/>
  <c r="AB146" i="48"/>
  <c r="Y99" i="48"/>
  <c r="O160" i="48"/>
  <c r="B121" i="48"/>
  <c r="Z150" i="48"/>
  <c r="W95" i="48"/>
  <c r="Q156" i="48"/>
  <c r="D125" i="48"/>
  <c r="AE141" i="48"/>
  <c r="R102" i="48"/>
  <c r="L163" i="48"/>
  <c r="L175" i="48" s="1"/>
  <c r="I116" i="48"/>
  <c r="AG137" i="48"/>
  <c r="T106" i="48"/>
  <c r="J167" i="48"/>
  <c r="G112" i="48"/>
  <c r="V166" i="48"/>
  <c r="AA111" i="48"/>
  <c r="AB148" i="48"/>
  <c r="Y101" i="48"/>
  <c r="Y132" i="48" s="1"/>
  <c r="E140" i="48"/>
  <c r="E173" i="48" s="1"/>
  <c r="P109" i="48"/>
  <c r="R137" i="48"/>
  <c r="AE106" i="48"/>
  <c r="K145" i="48"/>
  <c r="F98" i="48"/>
  <c r="F130" i="48" s="1"/>
  <c r="AF159" i="48"/>
  <c r="U120" i="48"/>
  <c r="T141" i="48"/>
  <c r="AG102" i="48"/>
  <c r="M149" i="48"/>
  <c r="H94" i="48"/>
  <c r="G163" i="48"/>
  <c r="G174" i="48" s="1"/>
  <c r="J116" i="48"/>
  <c r="AD155" i="48"/>
  <c r="S124" i="48"/>
  <c r="S133" i="48" s="1"/>
  <c r="Y150" i="48"/>
  <c r="AB95" i="48"/>
  <c r="P142" i="48"/>
  <c r="E103" i="48"/>
  <c r="B156" i="48"/>
  <c r="O125" i="48"/>
  <c r="V117" i="48"/>
  <c r="AA164" i="48"/>
  <c r="W146" i="48"/>
  <c r="Z99" i="48"/>
  <c r="N138" i="48"/>
  <c r="C107" i="48"/>
  <c r="D160" i="48"/>
  <c r="Q121" i="48"/>
  <c r="AC168" i="48"/>
  <c r="X113" i="48"/>
  <c r="M155" i="48"/>
  <c r="H124" i="48"/>
  <c r="T163" i="48"/>
  <c r="AG116" i="48"/>
  <c r="AD149" i="48"/>
  <c r="AD175" i="48" s="1"/>
  <c r="S94" i="48"/>
  <c r="G141" i="48"/>
  <c r="J102" i="48"/>
  <c r="J130" i="48" s="1"/>
  <c r="K159" i="48"/>
  <c r="K174" i="48" s="1"/>
  <c r="F120" i="48"/>
  <c r="R167" i="48"/>
  <c r="AE112" i="48"/>
  <c r="AE133" i="48" s="1"/>
  <c r="AF145" i="48"/>
  <c r="U98" i="48"/>
  <c r="I137" i="48"/>
  <c r="L106" i="48"/>
  <c r="W160" i="48"/>
  <c r="Z121" i="48"/>
  <c r="AC138" i="48"/>
  <c r="X107" i="48"/>
  <c r="D146" i="48"/>
  <c r="Q99" i="48"/>
  <c r="P164" i="48"/>
  <c r="E117" i="48"/>
  <c r="Y156" i="48"/>
  <c r="AB125" i="48"/>
  <c r="AA142" i="48"/>
  <c r="V103" i="48"/>
  <c r="O95" i="48"/>
  <c r="B150" i="48"/>
  <c r="U151" i="48"/>
  <c r="AF96" i="48"/>
  <c r="L143" i="48"/>
  <c r="I104" i="48"/>
  <c r="F153" i="48"/>
  <c r="K122" i="48"/>
  <c r="AE161" i="48"/>
  <c r="R114" i="48"/>
  <c r="S147" i="48"/>
  <c r="AD100" i="48"/>
  <c r="J139" i="48"/>
  <c r="G108" i="48"/>
  <c r="H157" i="48"/>
  <c r="M118" i="48"/>
  <c r="AG165" i="48"/>
  <c r="T110" i="48"/>
  <c r="V140" i="48"/>
  <c r="AA109" i="48"/>
  <c r="O148" i="48"/>
  <c r="B101" i="48"/>
  <c r="E166" i="48"/>
  <c r="P111" i="48"/>
  <c r="P131" i="48" s="1"/>
  <c r="AB158" i="48"/>
  <c r="AB176" i="48" s="1"/>
  <c r="Y119" i="48"/>
  <c r="X144" i="48"/>
  <c r="AC105" i="48"/>
  <c r="AC132" i="48" s="1"/>
  <c r="Q152" i="48"/>
  <c r="Q173" i="48" s="1"/>
  <c r="D97" i="48"/>
  <c r="C162" i="48"/>
  <c r="N115" i="48"/>
  <c r="Z154" i="48"/>
  <c r="W123" i="48"/>
  <c r="AF143" i="48"/>
  <c r="U104" i="48"/>
  <c r="I151" i="48"/>
  <c r="L96" i="48"/>
  <c r="K161" i="48"/>
  <c r="F114" i="48"/>
  <c r="F132" i="48" s="1"/>
  <c r="R153" i="48"/>
  <c r="AE122" i="48"/>
  <c r="AD139" i="48"/>
  <c r="S108" i="48"/>
  <c r="S131" i="48" s="1"/>
  <c r="G147" i="48"/>
  <c r="G176" i="48" s="1"/>
  <c r="J100" i="48"/>
  <c r="M165" i="48"/>
  <c r="H110" i="48"/>
  <c r="T157" i="48"/>
  <c r="AG118" i="48"/>
  <c r="AA148" i="48"/>
  <c r="V101" i="48"/>
  <c r="B140" i="48"/>
  <c r="O109" i="48"/>
  <c r="P158" i="48"/>
  <c r="E119" i="48"/>
  <c r="Y166" i="48"/>
  <c r="AB111" i="48"/>
  <c r="AC152" i="48"/>
  <c r="X97" i="48"/>
  <c r="D144" i="48"/>
  <c r="Q105" i="48"/>
  <c r="N154" i="48"/>
  <c r="C123" i="48"/>
  <c r="W162" i="48"/>
  <c r="Z115" i="48"/>
  <c r="H163" i="48"/>
  <c r="M116" i="48"/>
  <c r="AG155" i="48"/>
  <c r="T124" i="48"/>
  <c r="J149" i="48"/>
  <c r="G94" i="48"/>
  <c r="F167" i="48"/>
  <c r="K112" i="48"/>
  <c r="AE159" i="48"/>
  <c r="R120" i="48"/>
  <c r="U137" i="48"/>
  <c r="AF106" i="48"/>
  <c r="L145" i="48"/>
  <c r="I98" i="48"/>
  <c r="C160" i="48"/>
  <c r="N121" i="48"/>
  <c r="Z168" i="48"/>
  <c r="W113" i="48"/>
  <c r="X146" i="48"/>
  <c r="X174" i="48" s="1"/>
  <c r="AC99" i="48"/>
  <c r="Q138" i="48"/>
  <c r="D107" i="48"/>
  <c r="D133" i="48" s="1"/>
  <c r="E156" i="48"/>
  <c r="E175" i="48" s="1"/>
  <c r="P125" i="48"/>
  <c r="AB164" i="48"/>
  <c r="Y117" i="48"/>
  <c r="Y130" i="48" s="1"/>
  <c r="AA95" i="48"/>
  <c r="V150" i="48"/>
  <c r="O142" i="48"/>
  <c r="B103" i="48"/>
  <c r="X154" i="48"/>
  <c r="AC123" i="48"/>
  <c r="Q162" i="48"/>
  <c r="D115" i="48"/>
  <c r="C152" i="48"/>
  <c r="N97" i="48"/>
  <c r="N133" i="48" s="1"/>
  <c r="Z144" i="48"/>
  <c r="Z174" i="48" s="1"/>
  <c r="W105" i="48"/>
  <c r="V158" i="48"/>
  <c r="AA119" i="48"/>
  <c r="AA130" i="48" s="1"/>
  <c r="O166" i="48"/>
  <c r="O175" i="48" s="1"/>
  <c r="B111" i="48"/>
  <c r="E148" i="48"/>
  <c r="P101" i="48"/>
  <c r="AB140" i="48"/>
  <c r="Y109" i="48"/>
  <c r="S165" i="48"/>
  <c r="AD110" i="48"/>
  <c r="J157" i="48"/>
  <c r="G118" i="48"/>
  <c r="H139" i="48"/>
  <c r="M108" i="48"/>
  <c r="AG147" i="48"/>
  <c r="T100" i="48"/>
  <c r="U161" i="48"/>
  <c r="AF114" i="48"/>
  <c r="L153" i="48"/>
  <c r="I122" i="48"/>
  <c r="F143" i="48"/>
  <c r="K104" i="48"/>
  <c r="AE151" i="48"/>
  <c r="R96" i="48"/>
  <c r="P150" i="48"/>
  <c r="E95" i="48"/>
  <c r="Y142" i="48"/>
  <c r="AB103" i="48"/>
  <c r="AA156" i="48"/>
  <c r="V125" i="48"/>
  <c r="O117" i="48"/>
  <c r="B164" i="48"/>
  <c r="N146" i="48"/>
  <c r="C99" i="48"/>
  <c r="W138" i="48"/>
  <c r="Z107" i="48"/>
  <c r="AC160" i="48"/>
  <c r="X121" i="48"/>
  <c r="D168" i="48"/>
  <c r="Q113" i="48"/>
  <c r="K137" i="48"/>
  <c r="F106" i="48"/>
  <c r="R145" i="48"/>
  <c r="AE98" i="48"/>
  <c r="AF167" i="48"/>
  <c r="AF173" i="48" s="1"/>
  <c r="U112" i="48"/>
  <c r="I159" i="48"/>
  <c r="L120" i="48"/>
  <c r="L132" i="48" s="1"/>
  <c r="M141" i="48"/>
  <c r="M176" i="48" s="1"/>
  <c r="H102" i="48"/>
  <c r="T149" i="48"/>
  <c r="AG94" i="48"/>
  <c r="AD163" i="48"/>
  <c r="S116" i="48"/>
  <c r="G155" i="48"/>
  <c r="J124" i="48"/>
  <c r="P146" i="48"/>
  <c r="E99" i="48"/>
  <c r="Y138" i="48"/>
  <c r="AB107" i="48"/>
  <c r="AA160" i="48"/>
  <c r="V121" i="48"/>
  <c r="V133" i="48" s="1"/>
  <c r="B168" i="48"/>
  <c r="O113" i="48"/>
  <c r="N150" i="48"/>
  <c r="C95" i="48"/>
  <c r="C130" i="48" s="1"/>
  <c r="W142" i="48"/>
  <c r="W175" i="48" s="1"/>
  <c r="Z103" i="48"/>
  <c r="X125" i="48"/>
  <c r="AC156" i="48"/>
  <c r="D164" i="48"/>
  <c r="Q117" i="48"/>
  <c r="K141" i="48"/>
  <c r="F102" i="48"/>
  <c r="R149" i="48"/>
  <c r="AE94" i="48"/>
  <c r="AF163" i="48"/>
  <c r="U116" i="48"/>
  <c r="I155" i="48"/>
  <c r="L124" i="48"/>
  <c r="M137" i="48"/>
  <c r="H106" i="48"/>
  <c r="T145" i="48"/>
  <c r="AG98" i="48"/>
  <c r="AD167" i="48"/>
  <c r="S112" i="48"/>
  <c r="G159" i="48"/>
  <c r="J120" i="48"/>
  <c r="X158" i="48"/>
  <c r="AC119" i="48"/>
  <c r="Q166" i="48"/>
  <c r="D111" i="48"/>
  <c r="C148" i="48"/>
  <c r="N101" i="48"/>
  <c r="Z140" i="48"/>
  <c r="W109" i="48"/>
  <c r="V154" i="48"/>
  <c r="AA123" i="48"/>
  <c r="O162" i="48"/>
  <c r="B115" i="48"/>
  <c r="E152" i="48"/>
  <c r="P97" i="48"/>
  <c r="AB144" i="48"/>
  <c r="Y105" i="48"/>
  <c r="S161" i="48"/>
  <c r="AD114" i="48"/>
  <c r="J153" i="48"/>
  <c r="G122" i="48"/>
  <c r="H143" i="48"/>
  <c r="H173" i="48" s="1"/>
  <c r="M104" i="48"/>
  <c r="AG151" i="48"/>
  <c r="T96" i="48"/>
  <c r="T132" i="48" s="1"/>
  <c r="U165" i="48"/>
  <c r="U176" i="48" s="1"/>
  <c r="AF110" i="48"/>
  <c r="L157" i="48"/>
  <c r="I118" i="48"/>
  <c r="I131" i="48" s="1"/>
  <c r="F139" i="48"/>
  <c r="K108" i="48"/>
  <c r="AE147" i="48"/>
  <c r="R100" i="48"/>
  <c r="O144" i="48"/>
  <c r="B105" i="48"/>
  <c r="V152" i="48"/>
  <c r="AA97" i="48"/>
  <c r="AB162" i="48"/>
  <c r="Y115" i="48"/>
  <c r="E154" i="48"/>
  <c r="P123" i="48"/>
  <c r="Q140" i="48"/>
  <c r="D109" i="48"/>
  <c r="X148" i="48"/>
  <c r="AC101" i="48"/>
  <c r="Z166" i="48"/>
  <c r="W111" i="48"/>
  <c r="C158" i="48"/>
  <c r="N119" i="48"/>
  <c r="L147" i="48"/>
  <c r="L173" i="48" s="1"/>
  <c r="I100" i="48"/>
  <c r="U139" i="48"/>
  <c r="AF108" i="48"/>
  <c r="AF132" i="48" s="1"/>
  <c r="AE157" i="48"/>
  <c r="R118" i="48"/>
  <c r="F165" i="48"/>
  <c r="K110" i="48"/>
  <c r="J151" i="48"/>
  <c r="G96" i="48"/>
  <c r="S143" i="48"/>
  <c r="AD104" i="48"/>
  <c r="AG153" i="48"/>
  <c r="AG176" i="48" s="1"/>
  <c r="T122" i="48"/>
  <c r="H161" i="48"/>
  <c r="M114" i="48"/>
  <c r="M131" i="48" s="1"/>
  <c r="W164" i="48"/>
  <c r="Z117" i="48"/>
  <c r="Z133" i="48" s="1"/>
  <c r="N156" i="48"/>
  <c r="N174" i="48" s="1"/>
  <c r="C125" i="48"/>
  <c r="D142" i="48"/>
  <c r="Q103" i="48"/>
  <c r="AC150" i="48"/>
  <c r="X95" i="48"/>
  <c r="Y168" i="48"/>
  <c r="AB113" i="48"/>
  <c r="P160" i="48"/>
  <c r="E121" i="48"/>
  <c r="B138" i="48"/>
  <c r="O107" i="48"/>
  <c r="O130" i="48" s="1"/>
  <c r="AA146" i="48"/>
  <c r="AA175" i="48" s="1"/>
  <c r="V99" i="48"/>
  <c r="T159" i="48"/>
  <c r="AG120" i="48"/>
  <c r="M167" i="48"/>
  <c r="H112" i="48"/>
  <c r="G145" i="48"/>
  <c r="J98" i="48"/>
  <c r="AD137" i="48"/>
  <c r="S106" i="48"/>
  <c r="R155" i="48"/>
  <c r="AE124" i="48"/>
  <c r="K163" i="48"/>
  <c r="F116" i="48"/>
  <c r="I149" i="48"/>
  <c r="L94" i="48"/>
  <c r="AF141" i="48"/>
  <c r="U102" i="48"/>
  <c r="Z156" i="48"/>
  <c r="W125" i="48"/>
  <c r="C164" i="48"/>
  <c r="N117" i="48"/>
  <c r="Q150" i="48"/>
  <c r="D95" i="48"/>
  <c r="X142" i="48"/>
  <c r="AC103" i="48"/>
  <c r="AB160" i="48"/>
  <c r="Y121" i="48"/>
  <c r="E168" i="48"/>
  <c r="P113" i="48"/>
  <c r="O146" i="48"/>
  <c r="B99" i="48"/>
  <c r="V138" i="48"/>
  <c r="AA107" i="48"/>
  <c r="AG167" i="48"/>
  <c r="T112" i="48"/>
  <c r="T130" i="48" s="1"/>
  <c r="H159" i="48"/>
  <c r="H175" i="48" s="1"/>
  <c r="M120" i="48"/>
  <c r="J137" i="48"/>
  <c r="G106" i="48"/>
  <c r="S145" i="48"/>
  <c r="AD98" i="48"/>
  <c r="AE163" i="48"/>
  <c r="R116" i="48"/>
  <c r="F155" i="48"/>
  <c r="K124" i="48"/>
  <c r="L141" i="48"/>
  <c r="I102" i="48"/>
  <c r="I133" i="48" s="1"/>
  <c r="U149" i="48"/>
  <c r="U174" i="48" s="1"/>
  <c r="AF94" i="48"/>
  <c r="B152" i="48"/>
  <c r="O97" i="48"/>
  <c r="AA144" i="48"/>
  <c r="V105" i="48"/>
  <c r="V131" i="48" s="1"/>
  <c r="Y154" i="48"/>
  <c r="AB123" i="48"/>
  <c r="P162" i="48"/>
  <c r="E115" i="48"/>
  <c r="D148" i="48"/>
  <c r="Q101" i="48"/>
  <c r="AC140" i="48"/>
  <c r="X109" i="48"/>
  <c r="W158" i="48"/>
  <c r="W173" i="48" s="1"/>
  <c r="Z119" i="48"/>
  <c r="N166" i="48"/>
  <c r="C111" i="48"/>
  <c r="C132" i="48" s="1"/>
  <c r="I139" i="48"/>
  <c r="L108" i="48"/>
  <c r="AF147" i="48"/>
  <c r="U100" i="48"/>
  <c r="R165" i="48"/>
  <c r="AE110" i="48"/>
  <c r="K157" i="48"/>
  <c r="F118" i="48"/>
  <c r="G143" i="48"/>
  <c r="J104" i="48"/>
  <c r="AD151" i="48"/>
  <c r="S96" i="48"/>
  <c r="T161" i="48"/>
  <c r="AG114" i="48"/>
  <c r="M153" i="48"/>
  <c r="H122" i="48"/>
  <c r="R141" i="48"/>
  <c r="AE102" i="48"/>
  <c r="K149" i="48"/>
  <c r="F94" i="48"/>
  <c r="I163" i="48"/>
  <c r="L116" i="48"/>
  <c r="AF155" i="48"/>
  <c r="U124" i="48"/>
  <c r="T137" i="48"/>
  <c r="AG106" i="48"/>
  <c r="M145" i="48"/>
  <c r="H98" i="48"/>
  <c r="G167" i="48"/>
  <c r="J112" i="48"/>
  <c r="AD159" i="48"/>
  <c r="S120" i="48"/>
  <c r="Y146" i="48"/>
  <c r="AB99" i="48"/>
  <c r="AB131" i="48" s="1"/>
  <c r="P138" i="48"/>
  <c r="P176" i="48" s="1"/>
  <c r="E107" i="48"/>
  <c r="B160" i="48"/>
  <c r="O121" i="48"/>
  <c r="AA168" i="48"/>
  <c r="V113" i="48"/>
  <c r="W150" i="48"/>
  <c r="Z95" i="48"/>
  <c r="N142" i="48"/>
  <c r="C103" i="48"/>
  <c r="D156" i="48"/>
  <c r="Q125" i="48"/>
  <c r="Q132" i="48" s="1"/>
  <c r="AC164" i="48"/>
  <c r="AC173" i="48" s="1"/>
  <c r="X117" i="48"/>
  <c r="J161" i="48"/>
  <c r="J175" i="48" s="1"/>
  <c r="G114" i="48"/>
  <c r="S153" i="48"/>
  <c r="AD122" i="48"/>
  <c r="AD130" i="48" s="1"/>
  <c r="AG143" i="48"/>
  <c r="T104" i="48"/>
  <c r="H151" i="48"/>
  <c r="M96" i="48"/>
  <c r="L165" i="48"/>
  <c r="I110" i="48"/>
  <c r="U157" i="48"/>
  <c r="AF118" i="48"/>
  <c r="AE139" i="48"/>
  <c r="AE174" i="48" s="1"/>
  <c r="R108" i="48"/>
  <c r="F147" i="48"/>
  <c r="K100" i="48"/>
  <c r="K133" i="48" s="1"/>
  <c r="Q158" i="48"/>
  <c r="D119" i="48"/>
  <c r="X166" i="48"/>
  <c r="AC111" i="48"/>
  <c r="Z148" i="48"/>
  <c r="W101" i="48"/>
  <c r="C140" i="48"/>
  <c r="N109" i="48"/>
  <c r="O154" i="48"/>
  <c r="B123" i="48"/>
  <c r="V162" i="48"/>
  <c r="AA115" i="48"/>
  <c r="AB152" i="48"/>
  <c r="Y97" i="48"/>
  <c r="E144" i="48"/>
  <c r="P105" i="48"/>
  <c r="E142" i="48"/>
  <c r="P103" i="48"/>
  <c r="AB150" i="48"/>
  <c r="Y95" i="48"/>
  <c r="V164" i="48"/>
  <c r="V176" i="48" s="1"/>
  <c r="AA117" i="48"/>
  <c r="O156" i="48"/>
  <c r="B125" i="48"/>
  <c r="C138" i="48"/>
  <c r="C173" i="48" s="1"/>
  <c r="N107" i="48"/>
  <c r="Z146" i="48"/>
  <c r="W99" i="48"/>
  <c r="W132" i="48" s="1"/>
  <c r="X168" i="48"/>
  <c r="AC113" i="48"/>
  <c r="Q160" i="48"/>
  <c r="D121" i="48"/>
  <c r="F145" i="48"/>
  <c r="K98" i="48"/>
  <c r="AE137" i="48"/>
  <c r="R106" i="48"/>
  <c r="U159" i="48"/>
  <c r="AF120" i="48"/>
  <c r="L167" i="48"/>
  <c r="I112" i="48"/>
  <c r="H149" i="48"/>
  <c r="M94" i="48"/>
  <c r="AG141" i="48"/>
  <c r="T102" i="48"/>
  <c r="S155" i="48"/>
  <c r="AD124" i="48"/>
  <c r="J163" i="48"/>
  <c r="G116" i="48"/>
  <c r="AC162" i="48"/>
  <c r="X115" i="48"/>
  <c r="D154" i="48"/>
  <c r="Q123" i="48"/>
  <c r="N144" i="48"/>
  <c r="C105" i="48"/>
  <c r="W152" i="48"/>
  <c r="Z97" i="48"/>
  <c r="AA166" i="48"/>
  <c r="V111" i="48"/>
  <c r="B158" i="48"/>
  <c r="O119" i="48"/>
  <c r="P140" i="48"/>
  <c r="E109" i="48"/>
  <c r="Y148" i="48"/>
  <c r="AB101" i="48"/>
  <c r="AD157" i="48"/>
  <c r="S118" i="48"/>
  <c r="G165" i="48"/>
  <c r="J110" i="48"/>
  <c r="M147" i="48"/>
  <c r="H100" i="48"/>
  <c r="H130" i="48" s="1"/>
  <c r="T139" i="48"/>
  <c r="T175" i="48" s="1"/>
  <c r="AG108" i="48"/>
  <c r="AF153" i="48"/>
  <c r="U122" i="48"/>
  <c r="U133" i="48" s="1"/>
  <c r="I161" i="48"/>
  <c r="I174" i="48" s="1"/>
  <c r="L114" i="48"/>
  <c r="K151" i="48"/>
  <c r="F96" i="48"/>
  <c r="V153" i="48"/>
  <c r="AA122" i="48"/>
  <c r="O161" i="48"/>
  <c r="B114" i="48"/>
  <c r="E151" i="48"/>
  <c r="P96" i="48"/>
  <c r="AB143" i="48"/>
  <c r="Y104" i="48"/>
  <c r="AC118" i="48"/>
  <c r="X157" i="48"/>
  <c r="Q165" i="48"/>
  <c r="D110" i="48"/>
  <c r="N100" i="48"/>
  <c r="C147" i="48"/>
  <c r="Z139" i="48"/>
  <c r="W108" i="48"/>
  <c r="U166" i="48"/>
  <c r="AF111" i="48"/>
  <c r="AF133" i="48" s="1"/>
  <c r="L158" i="48"/>
  <c r="L174" i="48" s="1"/>
  <c r="I119" i="48"/>
  <c r="F140" i="48"/>
  <c r="K109" i="48"/>
  <c r="AE148" i="48"/>
  <c r="R101" i="48"/>
  <c r="S162" i="48"/>
  <c r="AD115" i="48"/>
  <c r="J154" i="48"/>
  <c r="G123" i="48"/>
  <c r="H144" i="48"/>
  <c r="M105" i="48"/>
  <c r="M130" i="48" s="1"/>
  <c r="AG152" i="48"/>
  <c r="AG175" i="48" s="1"/>
  <c r="T97" i="48"/>
  <c r="N149" i="48"/>
  <c r="N173" i="48" s="1"/>
  <c r="C94" i="48"/>
  <c r="W141" i="48"/>
  <c r="Z102" i="48"/>
  <c r="Z132" i="48" s="1"/>
  <c r="AC155" i="48"/>
  <c r="X124" i="48"/>
  <c r="D163" i="48"/>
  <c r="Q116" i="48"/>
  <c r="P145" i="48"/>
  <c r="E98" i="48"/>
  <c r="Y137" i="48"/>
  <c r="AB106" i="48"/>
  <c r="AA159" i="48"/>
  <c r="AA176" i="48" s="1"/>
  <c r="V120" i="48"/>
  <c r="B167" i="48"/>
  <c r="O112" i="48"/>
  <c r="O131" i="48" s="1"/>
  <c r="M138" i="48"/>
  <c r="H107" i="48"/>
  <c r="T146" i="48"/>
  <c r="AG99" i="48"/>
  <c r="AD168" i="48"/>
  <c r="S113" i="48"/>
  <c r="G160" i="48"/>
  <c r="J121" i="48"/>
  <c r="K142" i="48"/>
  <c r="F103" i="48"/>
  <c r="R150" i="48"/>
  <c r="AE95" i="48"/>
  <c r="AF164" i="48"/>
  <c r="U117" i="48"/>
  <c r="L125" i="48"/>
  <c r="I156" i="48"/>
  <c r="C141" i="48"/>
  <c r="N102" i="48"/>
  <c r="Z149" i="48"/>
  <c r="W94" i="48"/>
  <c r="X163" i="48"/>
  <c r="AC116" i="48"/>
  <c r="Q155" i="48"/>
  <c r="D124" i="48"/>
  <c r="E137" i="48"/>
  <c r="P106" i="48"/>
  <c r="AB145" i="48"/>
  <c r="Y98" i="48"/>
  <c r="V167" i="48"/>
  <c r="AA112" i="48"/>
  <c r="O159" i="48"/>
  <c r="B120" i="48"/>
  <c r="H146" i="48"/>
  <c r="H176" i="48" s="1"/>
  <c r="M99" i="48"/>
  <c r="AG138" i="48"/>
  <c r="T107" i="48"/>
  <c r="T131" i="48" s="1"/>
  <c r="S160" i="48"/>
  <c r="AD121" i="48"/>
  <c r="J168" i="48"/>
  <c r="G113" i="48"/>
  <c r="F150" i="48"/>
  <c r="K95" i="48"/>
  <c r="AE142" i="48"/>
  <c r="R103" i="48"/>
  <c r="U156" i="48"/>
  <c r="U173" i="48" s="1"/>
  <c r="AF125" i="48"/>
  <c r="L164" i="48"/>
  <c r="I117" i="48"/>
  <c r="I132" i="48" s="1"/>
  <c r="AA161" i="48"/>
  <c r="V114" i="48"/>
  <c r="V130" i="48" s="1"/>
  <c r="B153" i="48"/>
  <c r="O122" i="48"/>
  <c r="P143" i="48"/>
  <c r="E104" i="48"/>
  <c r="Y151" i="48"/>
  <c r="AB96" i="48"/>
  <c r="AC165" i="48"/>
  <c r="X110" i="48"/>
  <c r="D157" i="48"/>
  <c r="Q118" i="48"/>
  <c r="N139" i="48"/>
  <c r="C108" i="48"/>
  <c r="C133" i="48" s="1"/>
  <c r="W147" i="48"/>
  <c r="W174" i="48" s="1"/>
  <c r="Z100" i="48"/>
  <c r="AF158" i="48"/>
  <c r="U119" i="48"/>
  <c r="I166" i="48"/>
  <c r="L111" i="48"/>
  <c r="K148" i="48"/>
  <c r="F101" i="48"/>
  <c r="R140" i="48"/>
  <c r="AE109" i="48"/>
  <c r="AD154" i="48"/>
  <c r="S123" i="48"/>
  <c r="G162" i="48"/>
  <c r="J115" i="48"/>
  <c r="M152" i="48"/>
  <c r="H97" i="48"/>
  <c r="T144" i="48"/>
  <c r="AG105" i="48"/>
  <c r="K156" i="48"/>
  <c r="F125" i="48"/>
  <c r="R164" i="48"/>
  <c r="AE117" i="48"/>
  <c r="AF150" i="48"/>
  <c r="U95" i="48"/>
  <c r="I142" i="48"/>
  <c r="L103" i="48"/>
  <c r="M160" i="48"/>
  <c r="H121" i="48"/>
  <c r="T168" i="48"/>
  <c r="AG113" i="48"/>
  <c r="AD146" i="48"/>
  <c r="S99" i="48"/>
  <c r="G138" i="48"/>
  <c r="J107" i="48"/>
  <c r="P167" i="48"/>
  <c r="P175" i="48" s="1"/>
  <c r="E112" i="48"/>
  <c r="Y159" i="48"/>
  <c r="AB120" i="48"/>
  <c r="AB130" i="48" s="1"/>
  <c r="AA137" i="48"/>
  <c r="V106" i="48"/>
  <c r="B145" i="48"/>
  <c r="O98" i="48"/>
  <c r="N163" i="48"/>
  <c r="C116" i="48"/>
  <c r="W155" i="48"/>
  <c r="Z124" i="48"/>
  <c r="AC141" i="48"/>
  <c r="AC174" i="48" s="1"/>
  <c r="X102" i="48"/>
  <c r="D149" i="48"/>
  <c r="Q94" i="48"/>
  <c r="S152" i="48"/>
  <c r="AD97" i="48"/>
  <c r="AD131" i="48" s="1"/>
  <c r="J144" i="48"/>
  <c r="J176" i="48" s="1"/>
  <c r="G105" i="48"/>
  <c r="H154" i="48"/>
  <c r="M123" i="48"/>
  <c r="AG162" i="48"/>
  <c r="T115" i="48"/>
  <c r="U148" i="48"/>
  <c r="AF101" i="48"/>
  <c r="L140" i="48"/>
  <c r="I109" i="48"/>
  <c r="F158" i="48"/>
  <c r="K119" i="48"/>
  <c r="K132" i="48" s="1"/>
  <c r="AE166" i="48"/>
  <c r="AE173" i="48" s="1"/>
  <c r="R111" i="48"/>
  <c r="X139" i="48"/>
  <c r="AC108" i="48"/>
  <c r="Q147" i="48"/>
  <c r="D100" i="48"/>
  <c r="C165" i="48"/>
  <c r="N110" i="48"/>
  <c r="Z157" i="48"/>
  <c r="W118" i="48"/>
  <c r="V143" i="48"/>
  <c r="AA104" i="48"/>
  <c r="O151" i="48"/>
  <c r="B96" i="48"/>
  <c r="E161" i="48"/>
  <c r="P114" i="48"/>
  <c r="AB153" i="48"/>
  <c r="Y122" i="48"/>
  <c r="X156" i="48"/>
  <c r="AC125" i="48"/>
  <c r="F141" i="48"/>
  <c r="F173" i="48" s="1"/>
  <c r="K102" i="48"/>
  <c r="L162" i="48"/>
  <c r="I115" i="48"/>
  <c r="AF162" i="48"/>
  <c r="U115" i="48"/>
  <c r="V118" i="48"/>
  <c r="AA157" i="48"/>
  <c r="P147" i="48"/>
  <c r="E100" i="48"/>
  <c r="D161" i="48"/>
  <c r="Q114" i="48"/>
  <c r="AC153" i="48"/>
  <c r="X122" i="48"/>
  <c r="W143" i="48"/>
  <c r="Z104" i="48"/>
  <c r="N151" i="48"/>
  <c r="C96" i="48"/>
  <c r="AG150" i="48"/>
  <c r="T95" i="48"/>
  <c r="H142" i="48"/>
  <c r="M103" i="48"/>
  <c r="J156" i="48"/>
  <c r="G125" i="48"/>
  <c r="S164" i="48"/>
  <c r="AD117" i="48"/>
  <c r="AE146" i="48"/>
  <c r="R99" i="48"/>
  <c r="F138" i="48"/>
  <c r="K107" i="48"/>
  <c r="L160" i="48"/>
  <c r="I121" i="48"/>
  <c r="U168" i="48"/>
  <c r="AF113" i="48"/>
  <c r="Z137" i="48"/>
  <c r="W106" i="48"/>
  <c r="C145" i="48"/>
  <c r="N98" i="48"/>
  <c r="Q167" i="48"/>
  <c r="D112" i="48"/>
  <c r="D132" i="48" s="1"/>
  <c r="AB141" i="48"/>
  <c r="Y102" i="48"/>
  <c r="Y131" i="48" s="1"/>
  <c r="E149" i="48"/>
  <c r="E176" i="48" s="1"/>
  <c r="P94" i="48"/>
  <c r="O163" i="48"/>
  <c r="B116" i="48"/>
  <c r="V155" i="48"/>
  <c r="AA124" i="48"/>
  <c r="Q143" i="48"/>
  <c r="D104" i="48"/>
  <c r="X151" i="48"/>
  <c r="AC96" i="48"/>
  <c r="Z161" i="48"/>
  <c r="Z173" i="48" s="1"/>
  <c r="W114" i="48"/>
  <c r="C153" i="48"/>
  <c r="N122" i="48"/>
  <c r="N132" i="48" s="1"/>
  <c r="O139" i="48"/>
  <c r="O176" i="48" s="1"/>
  <c r="B108" i="48"/>
  <c r="V147" i="48"/>
  <c r="AA100" i="48"/>
  <c r="AA131" i="48" s="1"/>
  <c r="AB165" i="48"/>
  <c r="Y110" i="48"/>
  <c r="E157" i="48"/>
  <c r="P118" i="48"/>
  <c r="J148" i="48"/>
  <c r="G101" i="48"/>
  <c r="AD109" i="48"/>
  <c r="S140" i="48"/>
  <c r="AG158" i="48"/>
  <c r="T119" i="48"/>
  <c r="H166" i="48"/>
  <c r="M111" i="48"/>
  <c r="L152" i="48"/>
  <c r="I97" i="48"/>
  <c r="U144" i="48"/>
  <c r="AF105" i="48"/>
  <c r="AE154" i="48"/>
  <c r="R123" i="48"/>
  <c r="F162" i="48"/>
  <c r="K115" i="48"/>
  <c r="Y163" i="48"/>
  <c r="AB116" i="48"/>
  <c r="P155" i="48"/>
  <c r="E124" i="48"/>
  <c r="B141" i="48"/>
  <c r="O102" i="48"/>
  <c r="AA149" i="48"/>
  <c r="V94" i="48"/>
  <c r="W167" i="48"/>
  <c r="Z112" i="48"/>
  <c r="N159" i="48"/>
  <c r="C120" i="48"/>
  <c r="D137" i="48"/>
  <c r="Q106" i="48"/>
  <c r="AC145" i="48"/>
  <c r="X98" i="48"/>
  <c r="R160" i="48"/>
  <c r="AE121" i="48"/>
  <c r="K168" i="48"/>
  <c r="F113" i="48"/>
  <c r="I146" i="48"/>
  <c r="L99" i="48"/>
  <c r="L133" i="48" s="1"/>
  <c r="AF138" i="48"/>
  <c r="AF174" i="48" s="1"/>
  <c r="U107" i="48"/>
  <c r="T156" i="48"/>
  <c r="AG125" i="48"/>
  <c r="AG130" i="48" s="1"/>
  <c r="M164" i="48"/>
  <c r="M175" i="48" s="1"/>
  <c r="H117" i="48"/>
  <c r="G150" i="48"/>
  <c r="J95" i="48"/>
  <c r="AD142" i="48"/>
  <c r="S103" i="48"/>
  <c r="R143" i="48"/>
  <c r="AE104" i="48"/>
  <c r="Q139" i="48"/>
  <c r="D108" i="48"/>
  <c r="N164" i="48"/>
  <c r="C117" i="48"/>
  <c r="N168" i="48"/>
  <c r="C113" i="48"/>
  <c r="U142" i="48"/>
  <c r="AF103" i="48"/>
  <c r="D165" i="48"/>
  <c r="Q110" i="48"/>
  <c r="Q131" i="48" s="1"/>
  <c r="G168" i="48"/>
  <c r="J113" i="48"/>
  <c r="M154" i="48"/>
  <c r="H123" i="48"/>
  <c r="S146" i="48"/>
  <c r="AD99" i="48"/>
  <c r="P159" i="48"/>
  <c r="E120" i="48"/>
  <c r="B137" i="48"/>
  <c r="O106" i="48"/>
  <c r="W163" i="48"/>
  <c r="W176" i="48" s="1"/>
  <c r="Z116" i="48"/>
  <c r="D141" i="48"/>
  <c r="Q102" i="48"/>
  <c r="R156" i="48"/>
  <c r="AE125" i="48"/>
  <c r="L95" i="48"/>
  <c r="I150" i="48"/>
  <c r="T160" i="48"/>
  <c r="AG121" i="48"/>
  <c r="G146" i="48"/>
  <c r="J99" i="48"/>
  <c r="X147" i="48"/>
  <c r="AC100" i="48"/>
  <c r="C157" i="48"/>
  <c r="N118" i="48"/>
  <c r="V151" i="48"/>
  <c r="AA96" i="48"/>
  <c r="J152" i="48"/>
  <c r="G97" i="48"/>
  <c r="L148" i="48"/>
  <c r="I101" i="48"/>
  <c r="I130" i="48" s="1"/>
  <c r="D152" i="48"/>
  <c r="Q97" i="48"/>
  <c r="T165" i="48"/>
  <c r="AG110" i="48"/>
  <c r="AG133" i="48" s="1"/>
  <c r="E164" i="48"/>
  <c r="P117" i="48"/>
  <c r="AG163" i="48"/>
  <c r="T116" i="48"/>
  <c r="S149" i="48"/>
  <c r="AD94" i="48"/>
  <c r="U145" i="48"/>
  <c r="AF98" i="48"/>
  <c r="N160" i="48"/>
  <c r="C121" i="48"/>
  <c r="AC146" i="48"/>
  <c r="X99" i="48"/>
  <c r="Y164" i="48"/>
  <c r="AB117" i="48"/>
  <c r="B142" i="48"/>
  <c r="O103" i="48"/>
  <c r="T155" i="48"/>
  <c r="T173" i="48" s="1"/>
  <c r="AG124" i="48"/>
  <c r="M163" i="48"/>
  <c r="H116" i="48"/>
  <c r="H132" i="48" s="1"/>
  <c r="AD141" i="48"/>
  <c r="S102" i="48"/>
  <c r="K167" i="48"/>
  <c r="F112" i="48"/>
  <c r="AF137" i="48"/>
  <c r="U106" i="48"/>
  <c r="U131" i="48" s="1"/>
  <c r="V148" i="48"/>
  <c r="V174" i="48" s="1"/>
  <c r="AA101" i="48"/>
  <c r="P119" i="48"/>
  <c r="E158" i="48"/>
  <c r="X152" i="48"/>
  <c r="AC97" i="48"/>
  <c r="C154" i="48"/>
  <c r="C175" i="48" s="1"/>
  <c r="N123" i="48"/>
  <c r="L151" i="48"/>
  <c r="I96" i="48"/>
  <c r="U143" i="48"/>
  <c r="AF104" i="48"/>
  <c r="F161" i="48"/>
  <c r="K114" i="48"/>
  <c r="S139" i="48"/>
  <c r="AD108" i="48"/>
  <c r="AG157" i="48"/>
  <c r="T118" i="48"/>
  <c r="AE145" i="48"/>
  <c r="R98" i="48"/>
  <c r="F137" i="48"/>
  <c r="K106" i="48"/>
  <c r="L159" i="48"/>
  <c r="I120" i="48"/>
  <c r="AG149" i="48"/>
  <c r="T94" i="48"/>
  <c r="J155" i="48"/>
  <c r="G124" i="48"/>
  <c r="AB142" i="48"/>
  <c r="AB174" i="48" s="1"/>
  <c r="Y103" i="48"/>
  <c r="O164" i="48"/>
  <c r="B117" i="48"/>
  <c r="Z138" i="48"/>
  <c r="W107" i="48"/>
  <c r="Q168" i="48"/>
  <c r="Q175" i="48" s="1"/>
  <c r="D113" i="48"/>
  <c r="G157" i="48"/>
  <c r="J118" i="48"/>
  <c r="J132" i="48" s="1"/>
  <c r="T147" i="48"/>
  <c r="AG100" i="48"/>
  <c r="I153" i="48"/>
  <c r="L122" i="48"/>
  <c r="R151" i="48"/>
  <c r="AE96" i="48"/>
  <c r="AE131" i="48" s="1"/>
  <c r="D162" i="48"/>
  <c r="Q115" i="48"/>
  <c r="W144" i="48"/>
  <c r="Z105" i="48"/>
  <c r="B166" i="48"/>
  <c r="O111" i="48"/>
  <c r="Y140" i="48"/>
  <c r="AB109" i="48"/>
  <c r="S148" i="48"/>
  <c r="AD101" i="48"/>
  <c r="H158" i="48"/>
  <c r="M119" i="48"/>
  <c r="U152" i="48"/>
  <c r="AF97" i="48"/>
  <c r="F154" i="48"/>
  <c r="K123" i="48"/>
  <c r="X143" i="48"/>
  <c r="X175" i="48" s="1"/>
  <c r="AC104" i="48"/>
  <c r="C161" i="48"/>
  <c r="N114" i="48"/>
  <c r="V139" i="48"/>
  <c r="AA108" i="48"/>
  <c r="E165" i="48"/>
  <c r="E174" i="48" s="1"/>
  <c r="P110" i="48"/>
  <c r="K160" i="48"/>
  <c r="F121" i="48"/>
  <c r="F131" i="48" s="1"/>
  <c r="R168" i="48"/>
  <c r="R176" i="48" s="1"/>
  <c r="AE113" i="48"/>
  <c r="AF146" i="48"/>
  <c r="U99" i="48"/>
  <c r="M156" i="48"/>
  <c r="H125" i="48"/>
  <c r="T164" i="48"/>
  <c r="AG117" i="48"/>
  <c r="AD150" i="48"/>
  <c r="S95" i="48"/>
  <c r="S132" i="48" s="1"/>
  <c r="G142" i="48"/>
  <c r="G173" i="48" s="1"/>
  <c r="J103" i="48"/>
  <c r="P163" i="48"/>
  <c r="E116" i="48"/>
  <c r="Y155" i="48"/>
  <c r="AB124" i="48"/>
  <c r="B149" i="48"/>
  <c r="O94" i="48"/>
  <c r="N167" i="48"/>
  <c r="C112" i="48"/>
  <c r="W159" i="48"/>
  <c r="Z120" i="48"/>
  <c r="AC137" i="48"/>
  <c r="X106" i="48"/>
  <c r="D145" i="48"/>
  <c r="Q98" i="48"/>
  <c r="H167" i="48"/>
  <c r="M112" i="48"/>
  <c r="AG159" i="48"/>
  <c r="T120" i="48"/>
  <c r="S137" i="48"/>
  <c r="AD106" i="48"/>
  <c r="AD132" i="48" s="1"/>
  <c r="K116" i="48"/>
  <c r="K131" i="48" s="1"/>
  <c r="F163" i="48"/>
  <c r="AE155" i="48"/>
  <c r="AE176" i="48" s="1"/>
  <c r="R124" i="48"/>
  <c r="U141" i="48"/>
  <c r="AF102" i="48"/>
  <c r="L149" i="48"/>
  <c r="I94" i="48"/>
  <c r="C156" i="48"/>
  <c r="N125" i="48"/>
  <c r="Z164" i="48"/>
  <c r="W117" i="48"/>
  <c r="X150" i="48"/>
  <c r="AC95" i="48"/>
  <c r="Q142" i="48"/>
  <c r="D103" i="48"/>
  <c r="AB168" i="48"/>
  <c r="Y113" i="48"/>
  <c r="V146" i="48"/>
  <c r="AA99" i="48"/>
  <c r="O138" i="48"/>
  <c r="B107" i="48"/>
  <c r="AF139" i="48"/>
  <c r="U108" i="48"/>
  <c r="I147" i="48"/>
  <c r="L100" i="48"/>
  <c r="K165" i="48"/>
  <c r="F110" i="48"/>
  <c r="R157" i="48"/>
  <c r="AE118" i="48"/>
  <c r="G151" i="48"/>
  <c r="J96" i="48"/>
  <c r="M161" i="48"/>
  <c r="H114" i="48"/>
  <c r="T153" i="48"/>
  <c r="AG122" i="48"/>
  <c r="B144" i="48"/>
  <c r="O105" i="48"/>
  <c r="P154" i="48"/>
  <c r="P174" i="48" s="1"/>
  <c r="E123" i="48"/>
  <c r="X101" i="48"/>
  <c r="AC148" i="48"/>
  <c r="AC175" i="48" s="1"/>
  <c r="D140" i="48"/>
  <c r="Q109" i="48"/>
  <c r="Q130" i="48" s="1"/>
  <c r="W166" i="48"/>
  <c r="Z111" i="48"/>
  <c r="U147" i="48"/>
  <c r="AF100" i="48"/>
  <c r="F157" i="48"/>
  <c r="F175" i="48" s="1"/>
  <c r="K118" i="48"/>
  <c r="S151" i="48"/>
  <c r="S174" i="48" s="1"/>
  <c r="AD96" i="48"/>
  <c r="H153" i="48"/>
  <c r="M122" i="48"/>
  <c r="V144" i="48"/>
  <c r="AA105" i="48"/>
  <c r="E162" i="48"/>
  <c r="P115" i="48"/>
  <c r="Q148" i="48"/>
  <c r="D101" i="48"/>
  <c r="M159" i="48"/>
  <c r="H120" i="48"/>
  <c r="AD145" i="48"/>
  <c r="S98" i="48"/>
  <c r="K155" i="48"/>
  <c r="F124" i="48"/>
  <c r="R163" i="48"/>
  <c r="AE116" i="48"/>
  <c r="I141" i="48"/>
  <c r="L102" i="48"/>
  <c r="AC142" i="48"/>
  <c r="X103" i="48"/>
  <c r="X131" i="48" s="1"/>
  <c r="P168" i="48"/>
  <c r="E113" i="48"/>
  <c r="E132" i="48" s="1"/>
  <c r="AA138" i="48"/>
  <c r="V107" i="48"/>
  <c r="AC166" i="48"/>
  <c r="X111" i="48"/>
  <c r="N140" i="48"/>
  <c r="N176" i="48" s="1"/>
  <c r="C109" i="48"/>
  <c r="AA162" i="48"/>
  <c r="AA173" i="48" s="1"/>
  <c r="V115" i="48"/>
  <c r="P144" i="48"/>
  <c r="E105" i="48"/>
  <c r="AD153" i="48"/>
  <c r="S122" i="48"/>
  <c r="M151" i="48"/>
  <c r="H96" i="48"/>
  <c r="AF157" i="48"/>
  <c r="U118" i="48"/>
  <c r="K147" i="48"/>
  <c r="F100" i="48"/>
  <c r="E138" i="48"/>
  <c r="P107" i="48"/>
  <c r="V168" i="48"/>
  <c r="AA113" i="48"/>
  <c r="C142" i="48"/>
  <c r="N103" i="48"/>
  <c r="X164" i="48"/>
  <c r="AC117" i="48"/>
  <c r="F149" i="48"/>
  <c r="K94" i="48"/>
  <c r="U155" i="48"/>
  <c r="AF124" i="48"/>
  <c r="AF130" i="48" s="1"/>
  <c r="H145" i="48"/>
  <c r="M98" i="48"/>
  <c r="M133" i="48" s="1"/>
  <c r="S159" i="48"/>
  <c r="AD120" i="48"/>
  <c r="J165" i="48"/>
  <c r="G110" i="48"/>
  <c r="S157" i="48"/>
  <c r="AD118" i="48"/>
  <c r="T108" i="48"/>
  <c r="AG139" i="48"/>
  <c r="H147" i="48"/>
  <c r="M100" i="48"/>
  <c r="L161" i="48"/>
  <c r="I114" i="48"/>
  <c r="U153" i="48"/>
  <c r="AF122" i="48"/>
  <c r="AE143" i="48"/>
  <c r="R104" i="48"/>
  <c r="F151" i="48"/>
  <c r="K96" i="48"/>
  <c r="Q154" i="48"/>
  <c r="D123" i="48"/>
  <c r="D131" i="48" s="1"/>
  <c r="X162" i="48"/>
  <c r="X176" i="48" s="1"/>
  <c r="AC115" i="48"/>
  <c r="Z152" i="48"/>
  <c r="W97" i="48"/>
  <c r="C144" i="48"/>
  <c r="N105" i="48"/>
  <c r="O158" i="48"/>
  <c r="B119" i="48"/>
  <c r="I167" i="48"/>
  <c r="L112" i="48"/>
  <c r="S141" i="48"/>
  <c r="AD102" i="48"/>
  <c r="G153" i="48"/>
  <c r="J122" i="48"/>
  <c r="AD161" i="48"/>
  <c r="S114" i="48"/>
  <c r="T151" i="48"/>
  <c r="AG96" i="48"/>
  <c r="M143" i="48"/>
  <c r="H104" i="48"/>
  <c r="I157" i="48"/>
  <c r="L118" i="48"/>
  <c r="AF165" i="48"/>
  <c r="U110" i="48"/>
  <c r="R147" i="48"/>
  <c r="AE100" i="48"/>
  <c r="K139" i="48"/>
  <c r="F108" i="48"/>
  <c r="D166" i="48"/>
  <c r="D174" i="48" s="1"/>
  <c r="Q111" i="48"/>
  <c r="AC158" i="48"/>
  <c r="X119" i="48"/>
  <c r="X133" i="48" s="1"/>
  <c r="W140" i="48"/>
  <c r="Z109" i="48"/>
  <c r="N148" i="48"/>
  <c r="C101" i="48"/>
  <c r="B162" i="48"/>
  <c r="O115" i="48"/>
  <c r="AA154" i="48"/>
  <c r="V123" i="48"/>
  <c r="Y144" i="48"/>
  <c r="Y175" i="48" s="1"/>
  <c r="AB105" i="48"/>
  <c r="P152" i="48"/>
  <c r="E97" i="48"/>
  <c r="E130" i="48" s="1"/>
  <c r="AE149" i="48"/>
  <c r="R94" i="48"/>
  <c r="L155" i="48"/>
  <c r="I124" i="48"/>
  <c r="U163" i="48"/>
  <c r="AF116" i="48"/>
  <c r="AG145" i="48"/>
  <c r="T98" i="48"/>
  <c r="H137" i="48"/>
  <c r="M106" i="48"/>
  <c r="J159" i="48"/>
  <c r="G120" i="48"/>
  <c r="G131" i="48" s="1"/>
  <c r="S167" i="48"/>
  <c r="S176" i="48" s="1"/>
  <c r="AD112" i="48"/>
  <c r="AB138" i="48"/>
  <c r="Y107" i="48"/>
  <c r="E146" i="48"/>
  <c r="P99" i="48"/>
  <c r="O168" i="48"/>
  <c r="B113" i="48"/>
  <c r="V160" i="48"/>
  <c r="AA121" i="48"/>
  <c r="Z142" i="48"/>
  <c r="W103" i="48"/>
  <c r="C150" i="48"/>
  <c r="N95" i="48"/>
  <c r="Q164" i="48"/>
  <c r="D117" i="48"/>
  <c r="T142" i="48"/>
  <c r="AG103" i="48"/>
  <c r="M150" i="48"/>
  <c r="H95" i="48"/>
  <c r="G164" i="48"/>
  <c r="J117" i="48"/>
  <c r="J131" i="48" s="1"/>
  <c r="AD156" i="48"/>
  <c r="AD176" i="48" s="1"/>
  <c r="S125" i="48"/>
  <c r="R138" i="48"/>
  <c r="AE107" i="48"/>
  <c r="AE132" i="48" s="1"/>
  <c r="K146" i="48"/>
  <c r="K173" i="48" s="1"/>
  <c r="F99" i="48"/>
  <c r="I168" i="48"/>
  <c r="L113" i="48"/>
  <c r="AF160" i="48"/>
  <c r="U121" i="48"/>
  <c r="W145" i="48"/>
  <c r="Z98" i="48"/>
  <c r="N137" i="48"/>
  <c r="C106" i="48"/>
  <c r="D159" i="48"/>
  <c r="Q120" i="48"/>
  <c r="AC167" i="48"/>
  <c r="X112" i="48"/>
  <c r="Y149" i="48"/>
  <c r="AB94" i="48"/>
  <c r="P141" i="48"/>
  <c r="E102" i="48"/>
  <c r="B155" i="48"/>
  <c r="O124" i="48"/>
  <c r="AA163" i="48"/>
  <c r="V116" i="48"/>
  <c r="U154" i="48"/>
  <c r="AF123" i="48"/>
  <c r="AE144" i="48"/>
  <c r="R105" i="48"/>
  <c r="F152" i="48"/>
  <c r="K97" i="48"/>
  <c r="J166" i="48"/>
  <c r="G111" i="48"/>
  <c r="S158" i="48"/>
  <c r="AD119" i="48"/>
  <c r="AG140" i="48"/>
  <c r="T109" i="48"/>
  <c r="H148" i="48"/>
  <c r="M101" i="48"/>
  <c r="O157" i="48"/>
  <c r="B118" i="48"/>
  <c r="V165" i="48"/>
  <c r="AA110" i="48"/>
  <c r="AB147" i="48"/>
  <c r="AB175" i="48" s="1"/>
  <c r="Y100" i="48"/>
  <c r="E139" i="48"/>
  <c r="P108" i="48"/>
  <c r="P130" i="48" s="1"/>
  <c r="Q153" i="48"/>
  <c r="Q174" i="48" s="1"/>
  <c r="D122" i="48"/>
  <c r="X161" i="48"/>
  <c r="AC114" i="48"/>
  <c r="AC133" i="48" s="1"/>
  <c r="Z151" i="48"/>
  <c r="W96" i="48"/>
  <c r="C143" i="48"/>
  <c r="N104" i="48"/>
  <c r="I154" i="48"/>
  <c r="L123" i="48"/>
  <c r="R152" i="48"/>
  <c r="R174" i="48" s="1"/>
  <c r="AE97" i="48"/>
  <c r="K144" i="48"/>
  <c r="F105" i="48"/>
  <c r="F133" i="48" s="1"/>
  <c r="G158" i="48"/>
  <c r="G175" i="48" s="1"/>
  <c r="J119" i="48"/>
  <c r="AD166" i="48"/>
  <c r="S111" i="48"/>
  <c r="S130" i="48" s="1"/>
  <c r="T148" i="48"/>
  <c r="AG101" i="48"/>
  <c r="M140" i="48"/>
  <c r="H109" i="48"/>
  <c r="B165" i="48"/>
  <c r="O110" i="48"/>
  <c r="Y139" i="48"/>
  <c r="AB108" i="48"/>
  <c r="X159" i="48"/>
  <c r="X173" i="48" s="1"/>
  <c r="AC120" i="48"/>
  <c r="AD144" i="48"/>
  <c r="S105" i="48"/>
  <c r="G152" i="48"/>
  <c r="J97" i="48"/>
  <c r="M162" i="48"/>
  <c r="H115" i="48"/>
  <c r="T154" i="48"/>
  <c r="AG123" i="48"/>
  <c r="AF140" i="48"/>
  <c r="U109" i="48"/>
  <c r="I148" i="48"/>
  <c r="L101" i="48"/>
  <c r="K166" i="48"/>
  <c r="F111" i="48"/>
  <c r="R158" i="48"/>
  <c r="AE119" i="48"/>
  <c r="AC147" i="48"/>
  <c r="X100" i="48"/>
  <c r="X132" i="48" s="1"/>
  <c r="D139" i="48"/>
  <c r="D173" i="48" s="1"/>
  <c r="Q108" i="48"/>
  <c r="N157" i="48"/>
  <c r="C118" i="48"/>
  <c r="W165" i="48"/>
  <c r="Z110" i="48"/>
  <c r="AA151" i="48"/>
  <c r="V96" i="48"/>
  <c r="B143" i="48"/>
  <c r="O104" i="48"/>
  <c r="P153" i="48"/>
  <c r="E122" i="48"/>
  <c r="E131" i="48" s="1"/>
  <c r="Y161" i="48"/>
  <c r="Y176" i="48" s="1"/>
  <c r="AB114" i="48"/>
  <c r="F164" i="48"/>
  <c r="F174" i="48" s="1"/>
  <c r="K117" i="48"/>
  <c r="AE156" i="48"/>
  <c r="R125" i="48"/>
  <c r="R133" i="48" s="1"/>
  <c r="L150" i="48"/>
  <c r="I95" i="48"/>
  <c r="H168" i="48"/>
  <c r="M113" i="48"/>
  <c r="AG160" i="48"/>
  <c r="T121" i="48"/>
  <c r="S138" i="48"/>
  <c r="S175" i="48" s="1"/>
  <c r="AD107" i="48"/>
  <c r="J146" i="48"/>
  <c r="G99" i="48"/>
  <c r="G130" i="48" s="1"/>
  <c r="E159" i="48"/>
  <c r="P120" i="48"/>
  <c r="AB167" i="48"/>
  <c r="Y112" i="48"/>
  <c r="V145" i="48"/>
  <c r="AA98" i="48"/>
  <c r="O137" i="48"/>
  <c r="B106" i="48"/>
  <c r="C155" i="48"/>
  <c r="N124" i="48"/>
  <c r="Z163" i="48"/>
  <c r="W116" i="48"/>
  <c r="AC94" i="48"/>
  <c r="X149" i="48"/>
  <c r="Q141" i="48"/>
  <c r="D102" i="48"/>
  <c r="AG146" i="48"/>
  <c r="T99" i="48"/>
  <c r="H138" i="48"/>
  <c r="M107" i="48"/>
  <c r="J160" i="48"/>
  <c r="J174" i="48" s="1"/>
  <c r="G121" i="48"/>
  <c r="S168" i="48"/>
  <c r="AD113" i="48"/>
  <c r="AD133" i="48" s="1"/>
  <c r="AE150" i="48"/>
  <c r="AE175" i="48" s="1"/>
  <c r="R95" i="48"/>
  <c r="F142" i="48"/>
  <c r="K103" i="48"/>
  <c r="K130" i="48" s="1"/>
  <c r="L156" i="48"/>
  <c r="I125" i="48"/>
  <c r="U164" i="48"/>
  <c r="AF117" i="48"/>
  <c r="W102" i="48"/>
  <c r="Z141" i="48"/>
  <c r="C149" i="48"/>
  <c r="N94" i="48"/>
  <c r="Q163" i="48"/>
  <c r="D116" i="48"/>
  <c r="X155" i="48"/>
  <c r="AC124" i="48"/>
  <c r="AB137" i="48"/>
  <c r="Y106" i="48"/>
  <c r="E145" i="48"/>
  <c r="P98" i="48"/>
  <c r="O167" i="48"/>
  <c r="B112" i="48"/>
  <c r="V159" i="48"/>
  <c r="AA120" i="48"/>
  <c r="I158" i="48"/>
  <c r="L119" i="48"/>
  <c r="AF166" i="48"/>
  <c r="U111" i="48"/>
  <c r="R148" i="48"/>
  <c r="AE101" i="48"/>
  <c r="K140" i="48"/>
  <c r="F109" i="48"/>
  <c r="G154" i="48"/>
  <c r="J123" i="48"/>
  <c r="AD162" i="48"/>
  <c r="S115" i="48"/>
  <c r="T152" i="48"/>
  <c r="AG97" i="48"/>
  <c r="M144" i="48"/>
  <c r="H105" i="48"/>
  <c r="B161" i="48"/>
  <c r="O114" i="48"/>
  <c r="AA153" i="48"/>
  <c r="V122" i="48"/>
  <c r="Y143" i="48"/>
  <c r="AB104" i="48"/>
  <c r="AB132" i="48" s="1"/>
  <c r="P151" i="48"/>
  <c r="P173" i="48" s="1"/>
  <c r="E96" i="48"/>
  <c r="AC157" i="48"/>
  <c r="AC176" i="48" s="1"/>
  <c r="X118" i="48"/>
  <c r="W139" i="48"/>
  <c r="Z108" i="48"/>
  <c r="N147" i="48"/>
  <c r="C100" i="48"/>
  <c r="L166" i="48"/>
  <c r="I111" i="48"/>
  <c r="U158" i="48"/>
  <c r="AF119" i="48"/>
  <c r="AE140" i="48"/>
  <c r="R109" i="48"/>
  <c r="R131" i="48" s="1"/>
  <c r="F148" i="48"/>
  <c r="F176" i="48" s="1"/>
  <c r="K101" i="48"/>
  <c r="J162" i="48"/>
  <c r="G115" i="48"/>
  <c r="G132" i="48" s="1"/>
  <c r="S154" i="48"/>
  <c r="S173" i="48" s="1"/>
  <c r="AD123" i="48"/>
  <c r="AG144" i="48"/>
  <c r="T105" i="48"/>
  <c r="H152" i="48"/>
  <c r="M97" i="48"/>
  <c r="O153" i="48"/>
  <c r="B122" i="48"/>
  <c r="V161" i="48"/>
  <c r="AA114" i="48"/>
  <c r="AB151" i="48"/>
  <c r="Y96" i="48"/>
  <c r="E143" i="48"/>
  <c r="P104" i="48"/>
  <c r="Q157" i="48"/>
  <c r="D118" i="48"/>
  <c r="X165" i="48"/>
  <c r="AC110" i="48"/>
  <c r="Z147" i="48"/>
  <c r="W100" i="48"/>
  <c r="C139" i="48"/>
  <c r="N108" i="48"/>
  <c r="T138" i="48"/>
  <c r="AG107" i="48"/>
  <c r="M146" i="48"/>
  <c r="H99" i="48"/>
  <c r="AD160" i="48"/>
  <c r="S121" i="48"/>
  <c r="R142" i="48"/>
  <c r="AE103" i="48"/>
  <c r="K150" i="48"/>
  <c r="F95" i="48"/>
  <c r="I164" i="48"/>
  <c r="L117" i="48"/>
  <c r="AF156" i="48"/>
  <c r="U125" i="48"/>
  <c r="W149" i="48"/>
  <c r="Z94" i="48"/>
  <c r="N141" i="48"/>
  <c r="C102" i="48"/>
  <c r="D155" i="48"/>
  <c r="D175" i="48" s="1"/>
  <c r="Q124" i="48"/>
  <c r="AC163" i="48"/>
  <c r="X116" i="48"/>
  <c r="X130" i="48" s="1"/>
  <c r="Y145" i="48"/>
  <c r="Y174" i="48" s="1"/>
  <c r="AB98" i="48"/>
  <c r="P137" i="48"/>
  <c r="E106" i="48"/>
  <c r="E133" i="48" s="1"/>
  <c r="B159" i="48"/>
  <c r="O120" i="48"/>
  <c r="AA167" i="48"/>
  <c r="V112" i="48"/>
  <c r="D147" i="48"/>
  <c r="Q100" i="48"/>
  <c r="AC139" i="48"/>
  <c r="X108" i="48"/>
  <c r="W157" i="48"/>
  <c r="Z118" i="48"/>
  <c r="Z130" i="48" s="1"/>
  <c r="N165" i="48"/>
  <c r="N175" i="48" s="1"/>
  <c r="C110" i="48"/>
  <c r="B151" i="48"/>
  <c r="O96" i="48"/>
  <c r="O133" i="48" s="1"/>
  <c r="AA143" i="48"/>
  <c r="AA174" i="48" s="1"/>
  <c r="V104" i="48"/>
  <c r="Y153" i="48"/>
  <c r="AB122" i="48"/>
  <c r="P161" i="48"/>
  <c r="E114" i="48"/>
  <c r="G144" i="48"/>
  <c r="J105" i="48"/>
  <c r="AD152" i="48"/>
  <c r="S97" i="48"/>
  <c r="T162" i="48"/>
  <c r="AG115" i="48"/>
  <c r="I140" i="48"/>
  <c r="L109" i="48"/>
  <c r="AF148" i="48"/>
  <c r="U101" i="48"/>
  <c r="R166" i="48"/>
  <c r="AE111" i="48"/>
  <c r="K158" i="48"/>
  <c r="F119" i="48"/>
  <c r="AB159" i="48"/>
  <c r="Y120" i="48"/>
  <c r="E167" i="48"/>
  <c r="P112" i="48"/>
  <c r="O145" i="48"/>
  <c r="B98" i="48"/>
  <c r="V137" i="48"/>
  <c r="AA106" i="48"/>
  <c r="Z155" i="48"/>
  <c r="W124" i="48"/>
  <c r="C163" i="48"/>
  <c r="N116" i="48"/>
  <c r="Q149" i="48"/>
  <c r="D94" i="48"/>
  <c r="AC102" i="48"/>
  <c r="X141" i="48"/>
  <c r="AE164" i="48"/>
  <c r="R117" i="48"/>
  <c r="F156" i="48"/>
  <c r="K125" i="48"/>
  <c r="L142" i="48"/>
  <c r="L176" i="48" s="1"/>
  <c r="I103" i="48"/>
  <c r="U150" i="48"/>
  <c r="AF95" i="48"/>
  <c r="AF131" i="48" s="1"/>
  <c r="AG168" i="48"/>
  <c r="AG173" i="48" s="1"/>
  <c r="T113" i="48"/>
  <c r="H160" i="48"/>
  <c r="M121" i="48"/>
  <c r="M132" i="48" s="1"/>
  <c r="J138" i="48"/>
  <c r="G107" i="48"/>
  <c r="AB155" i="48"/>
  <c r="Y124" i="48"/>
  <c r="E163" i="48"/>
  <c r="P116" i="48"/>
  <c r="V141" i="48"/>
  <c r="V175" i="48" s="1"/>
  <c r="AA102" i="48"/>
  <c r="Z159" i="48"/>
  <c r="W120" i="48"/>
  <c r="W133" i="48" s="1"/>
  <c r="C167" i="48"/>
  <c r="C174" i="48" s="1"/>
  <c r="N112" i="48"/>
  <c r="Q145" i="48"/>
  <c r="D98" i="48"/>
  <c r="X137" i="48"/>
  <c r="AC106" i="48"/>
  <c r="AE168" i="48"/>
  <c r="R113" i="48"/>
  <c r="F160" i="48"/>
  <c r="K121" i="48"/>
  <c r="L138" i="48"/>
  <c r="I107" i="48"/>
  <c r="U146" i="48"/>
  <c r="AF99" i="48"/>
  <c r="AG164" i="48"/>
  <c r="T117" i="48"/>
  <c r="H156" i="48"/>
  <c r="M125" i="48"/>
  <c r="J142" i="48"/>
  <c r="G103" i="48"/>
  <c r="S150" i="48"/>
  <c r="AD95" i="48"/>
  <c r="D151" i="48"/>
  <c r="Q96" i="48"/>
  <c r="AC143" i="48"/>
  <c r="X104" i="48"/>
  <c r="W153" i="48"/>
  <c r="Z122" i="48"/>
  <c r="N161" i="48"/>
  <c r="C114" i="48"/>
  <c r="B147" i="48"/>
  <c r="O100" i="48"/>
  <c r="AA139" i="48"/>
  <c r="V108" i="48"/>
  <c r="Y157" i="48"/>
  <c r="AB118" i="48"/>
  <c r="P165" i="48"/>
  <c r="E110" i="48"/>
  <c r="G140" i="48"/>
  <c r="J109" i="48"/>
  <c r="AD148" i="48"/>
  <c r="S101" i="48"/>
  <c r="T166" i="48"/>
  <c r="T176" i="48" s="1"/>
  <c r="AG111" i="48"/>
  <c r="M158" i="48"/>
  <c r="H119" i="48"/>
  <c r="H131" i="48" s="1"/>
  <c r="I144" i="48"/>
  <c r="I173" i="48" s="1"/>
  <c r="L105" i="48"/>
  <c r="AF152" i="48"/>
  <c r="U97" i="48"/>
  <c r="U132" i="48" s="1"/>
  <c r="R162" i="48"/>
  <c r="AE115" i="48"/>
  <c r="K154" i="48"/>
  <c r="F123" i="48"/>
  <c r="AA165" i="48"/>
  <c r="V110" i="48"/>
  <c r="B157" i="48"/>
  <c r="O118" i="48"/>
  <c r="P139" i="48"/>
  <c r="E108" i="48"/>
  <c r="Y147" i="48"/>
  <c r="AB100" i="48"/>
  <c r="AC161" i="48"/>
  <c r="X114" i="48"/>
  <c r="D153" i="48"/>
  <c r="Q122" i="48"/>
  <c r="N143" i="48"/>
  <c r="C104" i="48"/>
  <c r="W151" i="48"/>
  <c r="Z96" i="48"/>
  <c r="AF154" i="48"/>
  <c r="AF176" i="48" s="1"/>
  <c r="U123" i="48"/>
  <c r="I162" i="48"/>
  <c r="L115" i="48"/>
  <c r="L131" i="48" s="1"/>
  <c r="K152" i="48"/>
  <c r="F97" i="48"/>
  <c r="R144" i="48"/>
  <c r="AE105" i="48"/>
  <c r="AD158" i="48"/>
  <c r="S119" i="48"/>
  <c r="G166" i="48"/>
  <c r="J111" i="48"/>
  <c r="M148" i="48"/>
  <c r="M173" i="48" s="1"/>
  <c r="H101" i="48"/>
  <c r="T140" i="48"/>
  <c r="AG109" i="48"/>
  <c r="AG132" i="48" s="1"/>
  <c r="C137" i="48"/>
  <c r="N106" i="48"/>
  <c r="N130" i="48" s="1"/>
  <c r="Z145" i="48"/>
  <c r="Z175" i="48" s="1"/>
  <c r="W98" i="48"/>
  <c r="X167" i="48"/>
  <c r="AC112" i="48"/>
  <c r="Q159" i="48"/>
  <c r="D120" i="48"/>
  <c r="E141" i="48"/>
  <c r="P102" i="48"/>
  <c r="AB149" i="48"/>
  <c r="Y94" i="48"/>
  <c r="V163" i="48"/>
  <c r="AA116" i="48"/>
  <c r="AA133" i="48" s="1"/>
  <c r="O155" i="48"/>
  <c r="O174" i="48" s="1"/>
  <c r="B124" i="48"/>
  <c r="H150" i="48"/>
  <c r="M95" i="48"/>
  <c r="AG142" i="48"/>
  <c r="T103" i="48"/>
  <c r="S156" i="48"/>
  <c r="AD125" i="48"/>
  <c r="J164" i="48"/>
  <c r="G117" i="48"/>
  <c r="F146" i="48"/>
  <c r="K99" i="48"/>
  <c r="AE138" i="48"/>
  <c r="R107" i="48"/>
  <c r="U160" i="48"/>
  <c r="AF121" i="48"/>
  <c r="L168" i="48"/>
  <c r="I113" i="48"/>
  <c r="N145" i="48"/>
  <c r="C98" i="48"/>
  <c r="W137" i="48"/>
  <c r="Z106" i="48"/>
  <c r="AC159" i="48"/>
  <c r="X120" i="48"/>
  <c r="D167" i="48"/>
  <c r="Q112" i="48"/>
  <c r="P149" i="48"/>
  <c r="E94" i="48"/>
  <c r="Y141" i="48"/>
  <c r="AB102" i="48"/>
  <c r="AA155" i="48"/>
  <c r="V124" i="48"/>
  <c r="B163" i="48"/>
  <c r="O116" i="48"/>
  <c r="M142" i="48"/>
  <c r="H103" i="48"/>
  <c r="H133" i="48" s="1"/>
  <c r="T150" i="48"/>
  <c r="T174" i="48" s="1"/>
  <c r="AG95" i="48"/>
  <c r="AD164" i="48"/>
  <c r="S117" i="48"/>
  <c r="G156" i="48"/>
  <c r="J125" i="48"/>
  <c r="K138" i="48"/>
  <c r="F107" i="48"/>
  <c r="R146" i="48"/>
  <c r="AE99" i="48"/>
  <c r="AF168" i="48"/>
  <c r="U113" i="48"/>
  <c r="U130" i="48" s="1"/>
  <c r="I160" i="48"/>
  <c r="I175" i="48" s="1"/>
  <c r="L121" i="48"/>
  <c r="AA118" i="48"/>
  <c r="V157" i="48"/>
  <c r="V173" i="48" s="1"/>
  <c r="O165" i="48"/>
  <c r="B110" i="48"/>
  <c r="E147" i="48"/>
  <c r="P100" i="48"/>
  <c r="AB139" i="48"/>
  <c r="Y108" i="48"/>
  <c r="X153" i="48"/>
  <c r="AC122" i="48"/>
  <c r="Q161" i="48"/>
  <c r="D114" i="48"/>
  <c r="C151" i="48"/>
  <c r="C176" i="48" s="1"/>
  <c r="N96" i="48"/>
  <c r="Z143" i="48"/>
  <c r="W104" i="48"/>
  <c r="W131" i="48" s="1"/>
  <c r="U162" i="48"/>
  <c r="AF115" i="48"/>
  <c r="L154" i="48"/>
  <c r="I123" i="48"/>
  <c r="F144" i="48"/>
  <c r="K105" i="48"/>
  <c r="AE152" i="48"/>
  <c r="R97" i="48"/>
  <c r="S166" i="48"/>
  <c r="AD111" i="48"/>
  <c r="J158" i="48"/>
  <c r="G119" i="48"/>
  <c r="H140" i="48"/>
  <c r="M109" i="48"/>
  <c r="AG148" i="48"/>
  <c r="T101" i="48"/>
  <c r="F168" i="48"/>
  <c r="K113" i="48"/>
  <c r="AE160" i="48"/>
  <c r="R121" i="48"/>
  <c r="U138" i="48"/>
  <c r="AF107" i="48"/>
  <c r="L146" i="48"/>
  <c r="I99" i="48"/>
  <c r="H164" i="48"/>
  <c r="M117" i="48"/>
  <c r="AG156" i="48"/>
  <c r="T125" i="48"/>
  <c r="S142" i="48"/>
  <c r="AD103" i="48"/>
  <c r="J150" i="48"/>
  <c r="G95" i="48"/>
  <c r="E155" i="48"/>
  <c r="P124" i="48"/>
  <c r="P132" i="48" s="1"/>
  <c r="AB163" i="48"/>
  <c r="AB173" i="48" s="1"/>
  <c r="Y116" i="48"/>
  <c r="V149" i="48"/>
  <c r="AA94" i="48"/>
  <c r="O141" i="48"/>
  <c r="B102" i="48"/>
  <c r="C159" i="48"/>
  <c r="N120" i="48"/>
  <c r="Z167" i="48"/>
  <c r="W112" i="48"/>
  <c r="X145" i="48"/>
  <c r="AC98" i="48"/>
  <c r="AC131" i="48" s="1"/>
  <c r="Q137" i="48"/>
  <c r="D106" i="48"/>
  <c r="AD140" i="48"/>
  <c r="AD174" i="48" s="1"/>
  <c r="S109" i="48"/>
  <c r="G148" i="48"/>
  <c r="J101" i="48"/>
  <c r="J133" i="48" s="1"/>
  <c r="M166" i="48"/>
  <c r="H111" i="48"/>
  <c r="T158" i="48"/>
  <c r="AG119" i="48"/>
  <c r="AF144" i="48"/>
  <c r="U105" i="48"/>
  <c r="I152" i="48"/>
  <c r="L97" i="48"/>
  <c r="K162" i="48"/>
  <c r="K175" i="48" s="1"/>
  <c r="F115" i="48"/>
  <c r="R154" i="48"/>
  <c r="AE123" i="48"/>
  <c r="AE130" i="48" s="1"/>
  <c r="AC151" i="48"/>
  <c r="X96" i="48"/>
  <c r="D143" i="48"/>
  <c r="Q104" i="48"/>
  <c r="N153" i="48"/>
  <c r="C122" i="48"/>
  <c r="W161" i="48"/>
  <c r="Z114" i="48"/>
  <c r="AA147" i="48"/>
  <c r="V100" i="48"/>
  <c r="B139" i="48"/>
  <c r="O108" i="48"/>
  <c r="P157" i="48"/>
  <c r="E118" i="48"/>
  <c r="AB110" i="48"/>
  <c r="Y165" i="48"/>
  <c r="AH174" i="51"/>
  <c r="AI132" i="51"/>
  <c r="AI89" i="51"/>
  <c r="AH132" i="51"/>
  <c r="AJ173" i="51"/>
  <c r="AI173" i="51"/>
  <c r="AH173" i="51"/>
  <c r="AJ88" i="51"/>
  <c r="AI88" i="51"/>
  <c r="AH88" i="51"/>
  <c r="AJ132" i="51"/>
  <c r="AJ87" i="51"/>
  <c r="AI87" i="51"/>
  <c r="AH87" i="51"/>
  <c r="AH89" i="51"/>
  <c r="AJ176" i="51"/>
  <c r="AI176" i="51"/>
  <c r="AH176" i="51"/>
  <c r="AH45" i="51"/>
  <c r="AI45" i="51"/>
  <c r="AJ45" i="51"/>
  <c r="AI131" i="51"/>
  <c r="AH131" i="51"/>
  <c r="AJ131" i="51"/>
  <c r="AH175" i="51"/>
  <c r="AI175" i="51"/>
  <c r="AJ175" i="51"/>
  <c r="AH44" i="51"/>
  <c r="AJ44" i="51"/>
  <c r="AI44" i="51"/>
  <c r="AJ130" i="51"/>
  <c r="AI130" i="51"/>
  <c r="AH130" i="51"/>
  <c r="X14" i="48"/>
  <c r="X46" i="48" s="1"/>
  <c r="AC61" i="48"/>
  <c r="Q22" i="48"/>
  <c r="D53" i="48"/>
  <c r="D87" i="48" s="1"/>
  <c r="E36" i="48"/>
  <c r="E45" i="48" s="1"/>
  <c r="P67" i="48"/>
  <c r="AB28" i="48"/>
  <c r="Y75" i="48"/>
  <c r="Y90" i="48" s="1"/>
  <c r="V10" i="48"/>
  <c r="AA65" i="48"/>
  <c r="O18" i="48"/>
  <c r="B57" i="48"/>
  <c r="AF17" i="48"/>
  <c r="U56" i="48"/>
  <c r="I9" i="48"/>
  <c r="L64" i="48"/>
  <c r="K31" i="48"/>
  <c r="F78" i="48"/>
  <c r="F88" i="48" s="1"/>
  <c r="R39" i="48"/>
  <c r="R47" i="48" s="1"/>
  <c r="AE70" i="48"/>
  <c r="AD21" i="48"/>
  <c r="S52" i="48"/>
  <c r="S89" i="48" s="1"/>
  <c r="G13" i="48"/>
  <c r="G44" i="48" s="1"/>
  <c r="J60" i="48"/>
  <c r="M27" i="48"/>
  <c r="H82" i="48"/>
  <c r="T35" i="48"/>
  <c r="AG74" i="48"/>
  <c r="AA12" i="48"/>
  <c r="V59" i="48"/>
  <c r="B20" i="48"/>
  <c r="O51" i="48"/>
  <c r="P34" i="48"/>
  <c r="E73" i="48"/>
  <c r="Y26" i="48"/>
  <c r="AB81" i="48"/>
  <c r="AC8" i="48"/>
  <c r="X63" i="48"/>
  <c r="D16" i="48"/>
  <c r="Q55" i="48"/>
  <c r="N38" i="48"/>
  <c r="C69" i="48"/>
  <c r="W30" i="48"/>
  <c r="Z77" i="48"/>
  <c r="G35" i="48"/>
  <c r="J74" i="48"/>
  <c r="J88" i="48" s="1"/>
  <c r="AD27" i="48"/>
  <c r="AD47" i="48" s="1"/>
  <c r="S82" i="48"/>
  <c r="T13" i="48"/>
  <c r="AG60" i="48"/>
  <c r="M21" i="48"/>
  <c r="H52" i="48"/>
  <c r="I39" i="48"/>
  <c r="L70" i="48"/>
  <c r="AF31" i="48"/>
  <c r="U78" i="48"/>
  <c r="R9" i="48"/>
  <c r="AE64" i="48"/>
  <c r="AE89" i="48" s="1"/>
  <c r="K17" i="48"/>
  <c r="K44" i="48" s="1"/>
  <c r="F56" i="48"/>
  <c r="D30" i="48"/>
  <c r="Q77" i="48"/>
  <c r="AC38" i="48"/>
  <c r="X69" i="48"/>
  <c r="W16" i="48"/>
  <c r="Z55" i="48"/>
  <c r="N8" i="48"/>
  <c r="C63" i="48"/>
  <c r="B26" i="48"/>
  <c r="O81" i="48"/>
  <c r="AA34" i="48"/>
  <c r="V73" i="48"/>
  <c r="Y20" i="48"/>
  <c r="AB51" i="48"/>
  <c r="P12" i="48"/>
  <c r="E59" i="48"/>
  <c r="AE15" i="48"/>
  <c r="R62" i="48"/>
  <c r="F23" i="48"/>
  <c r="K54" i="48"/>
  <c r="L33" i="48"/>
  <c r="I72" i="48"/>
  <c r="U25" i="48"/>
  <c r="AF80" i="48"/>
  <c r="AG11" i="48"/>
  <c r="T66" i="48"/>
  <c r="H19" i="48"/>
  <c r="M58" i="48"/>
  <c r="J37" i="48"/>
  <c r="G68" i="48"/>
  <c r="S29" i="48"/>
  <c r="AD76" i="48"/>
  <c r="AB18" i="48"/>
  <c r="AB46" i="48" s="1"/>
  <c r="Y57" i="48"/>
  <c r="E10" i="48"/>
  <c r="P65" i="48"/>
  <c r="P87" i="48" s="1"/>
  <c r="O28" i="48"/>
  <c r="B75" i="48"/>
  <c r="V36" i="48"/>
  <c r="AA67" i="48"/>
  <c r="Z22" i="48"/>
  <c r="W53" i="48"/>
  <c r="C14" i="48"/>
  <c r="N61" i="48"/>
  <c r="Q24" i="48"/>
  <c r="Q45" i="48" s="1"/>
  <c r="D79" i="48"/>
  <c r="X32" i="48"/>
  <c r="AC71" i="48"/>
  <c r="AC90" i="48" s="1"/>
  <c r="R23" i="48"/>
  <c r="R45" i="48" s="1"/>
  <c r="AE54" i="48"/>
  <c r="K15" i="48"/>
  <c r="F62" i="48"/>
  <c r="F90" i="48" s="1"/>
  <c r="I25" i="48"/>
  <c r="L80" i="48"/>
  <c r="AF33" i="48"/>
  <c r="U72" i="48"/>
  <c r="T19" i="48"/>
  <c r="AG58" i="48"/>
  <c r="M11" i="48"/>
  <c r="H66" i="48"/>
  <c r="G29" i="48"/>
  <c r="G46" i="48" s="1"/>
  <c r="J76" i="48"/>
  <c r="AD37" i="48"/>
  <c r="S68" i="48"/>
  <c r="S87" i="48" s="1"/>
  <c r="Y10" i="48"/>
  <c r="AB65" i="48"/>
  <c r="P18" i="48"/>
  <c r="E57" i="48"/>
  <c r="B36" i="48"/>
  <c r="O67" i="48"/>
  <c r="AA28" i="48"/>
  <c r="V75" i="48"/>
  <c r="W14" i="48"/>
  <c r="Z61" i="48"/>
  <c r="N22" i="48"/>
  <c r="C53" i="48"/>
  <c r="D32" i="48"/>
  <c r="Q71" i="48"/>
  <c r="AC24" i="48"/>
  <c r="X79" i="48"/>
  <c r="J27" i="48"/>
  <c r="G82" i="48"/>
  <c r="S35" i="48"/>
  <c r="AD74" i="48"/>
  <c r="AG21" i="48"/>
  <c r="T52" i="48"/>
  <c r="H13" i="48"/>
  <c r="M60" i="48"/>
  <c r="L31" i="48"/>
  <c r="I78" i="48"/>
  <c r="U39" i="48"/>
  <c r="AF70" i="48"/>
  <c r="AE17" i="48"/>
  <c r="R56" i="48"/>
  <c r="F9" i="48"/>
  <c r="K64" i="48"/>
  <c r="Q38" i="48"/>
  <c r="D69" i="48"/>
  <c r="D89" i="48" s="1"/>
  <c r="X30" i="48"/>
  <c r="X44" i="48" s="1"/>
  <c r="AC77" i="48"/>
  <c r="Z8" i="48"/>
  <c r="W63" i="48"/>
  <c r="C16" i="48"/>
  <c r="N55" i="48"/>
  <c r="O34" i="48"/>
  <c r="B73" i="48"/>
  <c r="V26" i="48"/>
  <c r="AA81" i="48"/>
  <c r="AB12" i="48"/>
  <c r="Y59" i="48"/>
  <c r="Y88" i="48" s="1"/>
  <c r="E20" i="48"/>
  <c r="E47" i="48" s="1"/>
  <c r="P51" i="48"/>
  <c r="Z32" i="48"/>
  <c r="Z44" i="48" s="1"/>
  <c r="W71" i="48"/>
  <c r="C24" i="48"/>
  <c r="N79" i="48"/>
  <c r="N89" i="48" s="1"/>
  <c r="Q14" i="48"/>
  <c r="D61" i="48"/>
  <c r="X22" i="48"/>
  <c r="AC53" i="48"/>
  <c r="AB36" i="48"/>
  <c r="Y67" i="48"/>
  <c r="E28" i="48"/>
  <c r="P75" i="48"/>
  <c r="O10" i="48"/>
  <c r="O47" i="48" s="1"/>
  <c r="B65" i="48"/>
  <c r="V18" i="48"/>
  <c r="AA57" i="48"/>
  <c r="AA88" i="48" s="1"/>
  <c r="AG29" i="48"/>
  <c r="T76" i="48"/>
  <c r="H37" i="48"/>
  <c r="M68" i="48"/>
  <c r="J19" i="48"/>
  <c r="G58" i="48"/>
  <c r="S11" i="48"/>
  <c r="AD66" i="48"/>
  <c r="AE25" i="48"/>
  <c r="R80" i="48"/>
  <c r="F33" i="48"/>
  <c r="K72" i="48"/>
  <c r="L23" i="48"/>
  <c r="I54" i="48"/>
  <c r="U15" i="48"/>
  <c r="AF62" i="48"/>
  <c r="B12" i="48"/>
  <c r="O59" i="48"/>
  <c r="AA20" i="48"/>
  <c r="V51" i="48"/>
  <c r="Y34" i="48"/>
  <c r="AB73" i="48"/>
  <c r="P26" i="48"/>
  <c r="E81" i="48"/>
  <c r="D8" i="48"/>
  <c r="Q63" i="48"/>
  <c r="AC16" i="48"/>
  <c r="X55" i="48"/>
  <c r="W38" i="48"/>
  <c r="Z69" i="48"/>
  <c r="N30" i="48"/>
  <c r="C77" i="48"/>
  <c r="I17" i="48"/>
  <c r="L56" i="48"/>
  <c r="L90" i="48" s="1"/>
  <c r="AF9" i="48"/>
  <c r="AF45" i="48" s="1"/>
  <c r="U64" i="48"/>
  <c r="R31" i="48"/>
  <c r="AE78" i="48"/>
  <c r="K39" i="48"/>
  <c r="F70" i="48"/>
  <c r="G21" i="48"/>
  <c r="J52" i="48"/>
  <c r="AD13" i="48"/>
  <c r="S60" i="48"/>
  <c r="T27" i="48"/>
  <c r="AG82" i="48"/>
  <c r="AG87" i="48" s="1"/>
  <c r="M35" i="48"/>
  <c r="M46" i="48" s="1"/>
  <c r="H74" i="48"/>
  <c r="B8" i="48"/>
  <c r="O63" i="48"/>
  <c r="AA16" i="48"/>
  <c r="V55" i="48"/>
  <c r="V89" i="48" s="1"/>
  <c r="Y38" i="48"/>
  <c r="AB69" i="48"/>
  <c r="P30" i="48"/>
  <c r="E77" i="48"/>
  <c r="D12" i="48"/>
  <c r="Q59" i="48"/>
  <c r="AC20" i="48"/>
  <c r="X51" i="48"/>
  <c r="W34" i="48"/>
  <c r="W47" i="48" s="1"/>
  <c r="Z73" i="48"/>
  <c r="N26" i="48"/>
  <c r="C81" i="48"/>
  <c r="C88" i="48" s="1"/>
  <c r="I21" i="48"/>
  <c r="L52" i="48"/>
  <c r="AF13" i="48"/>
  <c r="U60" i="48"/>
  <c r="R27" i="48"/>
  <c r="AE82" i="48"/>
  <c r="K35" i="48"/>
  <c r="F74" i="48"/>
  <c r="G17" i="48"/>
  <c r="J56" i="48"/>
  <c r="AD9" i="48"/>
  <c r="S64" i="48"/>
  <c r="T31" i="48"/>
  <c r="AG78" i="48"/>
  <c r="X10" i="48"/>
  <c r="AC65" i="48"/>
  <c r="O20" i="48"/>
  <c r="V12" i="48"/>
  <c r="V46" i="48" s="1"/>
  <c r="AA59" i="48"/>
  <c r="AB26" i="48"/>
  <c r="Y81" i="48"/>
  <c r="E34" i="48"/>
  <c r="P73" i="48"/>
  <c r="Q16" i="48"/>
  <c r="D55" i="48"/>
  <c r="X8" i="48"/>
  <c r="AC63" i="48"/>
  <c r="Z30" i="48"/>
  <c r="W77" i="48"/>
  <c r="W90" i="48" s="1"/>
  <c r="C38" i="48"/>
  <c r="C45" i="48" s="1"/>
  <c r="N69" i="48"/>
  <c r="L9" i="48"/>
  <c r="I64" i="48"/>
  <c r="U17" i="48"/>
  <c r="AF56" i="48"/>
  <c r="M33" i="48"/>
  <c r="H72" i="48"/>
  <c r="T25" i="48"/>
  <c r="AG80" i="48"/>
  <c r="AD15" i="48"/>
  <c r="S62" i="48"/>
  <c r="G23" i="48"/>
  <c r="J54" i="48"/>
  <c r="K37" i="48"/>
  <c r="F68" i="48"/>
  <c r="R29" i="48"/>
  <c r="AE76" i="48"/>
  <c r="AF11" i="48"/>
  <c r="U66" i="48"/>
  <c r="I19" i="48"/>
  <c r="L58" i="48"/>
  <c r="N28" i="48"/>
  <c r="C75" i="48"/>
  <c r="W36" i="48"/>
  <c r="Z67" i="48"/>
  <c r="AE39" i="48"/>
  <c r="R70" i="48"/>
  <c r="F31" i="48"/>
  <c r="K78" i="48"/>
  <c r="J13" i="48"/>
  <c r="G60" i="48"/>
  <c r="S21" i="48"/>
  <c r="AD52" i="48"/>
  <c r="AG35" i="48"/>
  <c r="T74" i="48"/>
  <c r="H27" i="48"/>
  <c r="M82" i="48"/>
  <c r="W24" i="48"/>
  <c r="Z79" i="48"/>
  <c r="N32" i="48"/>
  <c r="C71" i="48"/>
  <c r="D22" i="48"/>
  <c r="Q53" i="48"/>
  <c r="AC14" i="48"/>
  <c r="X61" i="48"/>
  <c r="Y28" i="48"/>
  <c r="AB75" i="48"/>
  <c r="P36" i="48"/>
  <c r="E67" i="48"/>
  <c r="B18" i="48"/>
  <c r="O57" i="48"/>
  <c r="AA10" i="48"/>
  <c r="V65" i="48"/>
  <c r="T37" i="48"/>
  <c r="T47" i="48" s="1"/>
  <c r="AG68" i="48"/>
  <c r="M29" i="48"/>
  <c r="H76" i="48"/>
  <c r="H88" i="48" s="1"/>
  <c r="G11" i="48"/>
  <c r="J66" i="48"/>
  <c r="AD19" i="48"/>
  <c r="S58" i="48"/>
  <c r="R33" i="48"/>
  <c r="AE72" i="48"/>
  <c r="K25" i="48"/>
  <c r="F80" i="48"/>
  <c r="I15" i="48"/>
  <c r="I44" i="48" s="1"/>
  <c r="L62" i="48"/>
  <c r="AF23" i="48"/>
  <c r="U54" i="48"/>
  <c r="U89" i="48" s="1"/>
  <c r="AB33" i="48"/>
  <c r="Y72" i="48"/>
  <c r="E25" i="48"/>
  <c r="P80" i="48"/>
  <c r="O15" i="48"/>
  <c r="B62" i="48"/>
  <c r="V23" i="48"/>
  <c r="AA54" i="48"/>
  <c r="Z37" i="48"/>
  <c r="W68" i="48"/>
  <c r="C29" i="48"/>
  <c r="N76" i="48"/>
  <c r="Q11" i="48"/>
  <c r="D66" i="48"/>
  <c r="X19" i="48"/>
  <c r="AC58" i="48"/>
  <c r="AE28" i="48"/>
  <c r="R75" i="48"/>
  <c r="F36" i="48"/>
  <c r="K67" i="48"/>
  <c r="L18" i="48"/>
  <c r="L44" i="48" s="1"/>
  <c r="I57" i="48"/>
  <c r="U10" i="48"/>
  <c r="AF65" i="48"/>
  <c r="AF89" i="48" s="1"/>
  <c r="AG24" i="48"/>
  <c r="AG47" i="48" s="1"/>
  <c r="T79" i="48"/>
  <c r="H32" i="48"/>
  <c r="M71" i="48"/>
  <c r="M88" i="48" s="1"/>
  <c r="S14" i="48"/>
  <c r="AD61" i="48"/>
  <c r="D13" i="48"/>
  <c r="Q60" i="48"/>
  <c r="AC21" i="48"/>
  <c r="X52" i="48"/>
  <c r="W35" i="48"/>
  <c r="Z74" i="48"/>
  <c r="Z90" i="48" s="1"/>
  <c r="N27" i="48"/>
  <c r="N45" i="48" s="1"/>
  <c r="C82" i="48"/>
  <c r="B9" i="48"/>
  <c r="O64" i="48"/>
  <c r="O87" i="48" s="1"/>
  <c r="AA17" i="48"/>
  <c r="AA46" i="48" s="1"/>
  <c r="V56" i="48"/>
  <c r="Y39" i="48"/>
  <c r="AB70" i="48"/>
  <c r="P31" i="48"/>
  <c r="E78" i="48"/>
  <c r="G16" i="48"/>
  <c r="J55" i="48"/>
  <c r="AD8" i="48"/>
  <c r="S63" i="48"/>
  <c r="T30" i="48"/>
  <c r="AG77" i="48"/>
  <c r="M38" i="48"/>
  <c r="H69" i="48"/>
  <c r="I20" i="48"/>
  <c r="L51" i="48"/>
  <c r="AF12" i="48"/>
  <c r="U59" i="48"/>
  <c r="R26" i="48"/>
  <c r="AE81" i="48"/>
  <c r="K34" i="48"/>
  <c r="F73" i="48"/>
  <c r="Q21" i="48"/>
  <c r="D52" i="48"/>
  <c r="X13" i="48"/>
  <c r="AC60" i="48"/>
  <c r="Z27" i="48"/>
  <c r="W82" i="48"/>
  <c r="C35" i="48"/>
  <c r="N74" i="48"/>
  <c r="O17" i="48"/>
  <c r="B56" i="48"/>
  <c r="V9" i="48"/>
  <c r="AA64" i="48"/>
  <c r="AB31" i="48"/>
  <c r="Y78" i="48"/>
  <c r="E39" i="48"/>
  <c r="P70" i="48"/>
  <c r="J8" i="48"/>
  <c r="G63" i="48"/>
  <c r="S16" i="48"/>
  <c r="AD55" i="48"/>
  <c r="AG38" i="48"/>
  <c r="T69" i="48"/>
  <c r="T87" i="48" s="1"/>
  <c r="H30" i="48"/>
  <c r="H46" i="48" s="1"/>
  <c r="M77" i="48"/>
  <c r="L12" i="48"/>
  <c r="I59" i="48"/>
  <c r="I90" i="48" s="1"/>
  <c r="U20" i="48"/>
  <c r="U45" i="48" s="1"/>
  <c r="AF51" i="48"/>
  <c r="AE34" i="48"/>
  <c r="R73" i="48"/>
  <c r="F26" i="48"/>
  <c r="K81" i="48"/>
  <c r="Y25" i="48"/>
  <c r="AB80" i="48"/>
  <c r="P33" i="48"/>
  <c r="E72" i="48"/>
  <c r="B23" i="48"/>
  <c r="B47" i="48" s="1"/>
  <c r="O54" i="48"/>
  <c r="AA15" i="48"/>
  <c r="V62" i="48"/>
  <c r="V88" i="48" s="1"/>
  <c r="W29" i="48"/>
  <c r="W44" i="48" s="1"/>
  <c r="Z76" i="48"/>
  <c r="N37" i="48"/>
  <c r="C68" i="48"/>
  <c r="C89" i="48" s="1"/>
  <c r="D19" i="48"/>
  <c r="Q58" i="48"/>
  <c r="AC11" i="48"/>
  <c r="X66" i="48"/>
  <c r="R36" i="48"/>
  <c r="AE67" i="48"/>
  <c r="K28" i="48"/>
  <c r="F75" i="48"/>
  <c r="I10" i="48"/>
  <c r="L65" i="48"/>
  <c r="AF18" i="48"/>
  <c r="U57" i="48"/>
  <c r="T32" i="48"/>
  <c r="AG71" i="48"/>
  <c r="M24" i="48"/>
  <c r="H79" i="48"/>
  <c r="G14" i="48"/>
  <c r="J61" i="48"/>
  <c r="AD22" i="48"/>
  <c r="S53" i="48"/>
  <c r="I34" i="48"/>
  <c r="L73" i="48"/>
  <c r="AF26" i="48"/>
  <c r="U81" i="48"/>
  <c r="R12" i="48"/>
  <c r="AE59" i="48"/>
  <c r="K20" i="48"/>
  <c r="F51" i="48"/>
  <c r="G38" i="48"/>
  <c r="J69" i="48"/>
  <c r="AD30" i="48"/>
  <c r="S77" i="48"/>
  <c r="T8" i="48"/>
  <c r="AG63" i="48"/>
  <c r="M16" i="48"/>
  <c r="H55" i="48"/>
  <c r="B31" i="48"/>
  <c r="O78" i="48"/>
  <c r="AA39" i="48"/>
  <c r="V70" i="48"/>
  <c r="Y17" i="48"/>
  <c r="AB56" i="48"/>
  <c r="AB88" i="48" s="1"/>
  <c r="P9" i="48"/>
  <c r="P47" i="48" s="1"/>
  <c r="E64" i="48"/>
  <c r="D27" i="48"/>
  <c r="Q82" i="48"/>
  <c r="Q89" i="48" s="1"/>
  <c r="AC35" i="48"/>
  <c r="AC44" i="48" s="1"/>
  <c r="X74" i="48"/>
  <c r="W21" i="48"/>
  <c r="Z52" i="48"/>
  <c r="N13" i="48"/>
  <c r="C60" i="48"/>
  <c r="AG14" i="48"/>
  <c r="T61" i="48"/>
  <c r="H22" i="48"/>
  <c r="M53" i="48"/>
  <c r="J32" i="48"/>
  <c r="J46" i="48" s="1"/>
  <c r="G71" i="48"/>
  <c r="S24" i="48"/>
  <c r="AD79" i="48"/>
  <c r="AD87" i="48" s="1"/>
  <c r="AE10" i="48"/>
  <c r="AE45" i="48" s="1"/>
  <c r="R65" i="48"/>
  <c r="F18" i="48"/>
  <c r="K57" i="48"/>
  <c r="K90" i="48" s="1"/>
  <c r="L36" i="48"/>
  <c r="I67" i="48"/>
  <c r="U28" i="48"/>
  <c r="AF75" i="48"/>
  <c r="Z19" i="48"/>
  <c r="W58" i="48"/>
  <c r="C11" i="48"/>
  <c r="N66" i="48"/>
  <c r="Q29" i="48"/>
  <c r="D76" i="48"/>
  <c r="X37" i="48"/>
  <c r="AC68" i="48"/>
  <c r="AB23" i="48"/>
  <c r="Y54" i="48"/>
  <c r="E15" i="48"/>
  <c r="P62" i="48"/>
  <c r="O25" i="48"/>
  <c r="B80" i="48"/>
  <c r="V33" i="48"/>
  <c r="AA72" i="48"/>
  <c r="T22" i="48"/>
  <c r="AG53" i="48"/>
  <c r="M14" i="48"/>
  <c r="H61" i="48"/>
  <c r="G24" i="48"/>
  <c r="J79" i="48"/>
  <c r="AD32" i="48"/>
  <c r="S71" i="48"/>
  <c r="R18" i="48"/>
  <c r="AE57" i="48"/>
  <c r="K10" i="48"/>
  <c r="F65" i="48"/>
  <c r="I28" i="48"/>
  <c r="L75" i="48"/>
  <c r="AF36" i="48"/>
  <c r="U67" i="48"/>
  <c r="W11" i="48"/>
  <c r="Z66" i="48"/>
  <c r="N19" i="48"/>
  <c r="C58" i="48"/>
  <c r="AC18" i="48"/>
  <c r="X57" i="48"/>
  <c r="X89" i="48" s="1"/>
  <c r="D10" i="48"/>
  <c r="D44" i="48" s="1"/>
  <c r="Q65" i="48"/>
  <c r="P24" i="48"/>
  <c r="E79" i="48"/>
  <c r="E88" i="48" s="1"/>
  <c r="Y32" i="48"/>
  <c r="Y47" i="48" s="1"/>
  <c r="AB71" i="48"/>
  <c r="AA22" i="48"/>
  <c r="V53" i="48"/>
  <c r="B14" i="48"/>
  <c r="O61" i="48"/>
  <c r="U13" i="48"/>
  <c r="AF60" i="48"/>
  <c r="L21" i="48"/>
  <c r="I52" i="48"/>
  <c r="F35" i="48"/>
  <c r="F45" i="48" s="1"/>
  <c r="K74" i="48"/>
  <c r="AE27" i="48"/>
  <c r="R82" i="48"/>
  <c r="R90" i="48" s="1"/>
  <c r="S9" i="48"/>
  <c r="S46" i="48" s="1"/>
  <c r="AD64" i="48"/>
  <c r="J17" i="48"/>
  <c r="G56" i="48"/>
  <c r="G87" i="48" s="1"/>
  <c r="H39" i="48"/>
  <c r="M70" i="48"/>
  <c r="AG31" i="48"/>
  <c r="T78" i="48"/>
  <c r="V16" i="48"/>
  <c r="AA55" i="48"/>
  <c r="O8" i="48"/>
  <c r="B63" i="48"/>
  <c r="E30" i="48"/>
  <c r="P77" i="48"/>
  <c r="AB38" i="48"/>
  <c r="Y69" i="48"/>
  <c r="X20" i="48"/>
  <c r="AC51" i="48"/>
  <c r="Q12" i="48"/>
  <c r="D59" i="48"/>
  <c r="C26" i="48"/>
  <c r="N81" i="48"/>
  <c r="Z34" i="48"/>
  <c r="W73" i="48"/>
  <c r="AD20" i="48"/>
  <c r="AD46" i="48" s="1"/>
  <c r="S51" i="48"/>
  <c r="G12" i="48"/>
  <c r="J59" i="48"/>
  <c r="J87" i="48" s="1"/>
  <c r="M26" i="48"/>
  <c r="H81" i="48"/>
  <c r="AF16" i="48"/>
  <c r="U55" i="48"/>
  <c r="I8" i="48"/>
  <c r="L63" i="48"/>
  <c r="K30" i="48"/>
  <c r="K45" i="48" s="1"/>
  <c r="F77" i="48"/>
  <c r="R38" i="48"/>
  <c r="AE69" i="48"/>
  <c r="AE90" i="48" s="1"/>
  <c r="AC9" i="48"/>
  <c r="X64" i="48"/>
  <c r="D17" i="48"/>
  <c r="Q56" i="48"/>
  <c r="N39" i="48"/>
  <c r="C70" i="48"/>
  <c r="W31" i="48"/>
  <c r="Z78" i="48"/>
  <c r="AA13" i="48"/>
  <c r="V60" i="48"/>
  <c r="B21" i="48"/>
  <c r="O52" i="48"/>
  <c r="P35" i="48"/>
  <c r="E74" i="48"/>
  <c r="Y27" i="48"/>
  <c r="AB82" i="48"/>
  <c r="F24" i="48"/>
  <c r="K79" i="48"/>
  <c r="AE32" i="48"/>
  <c r="R71" i="48"/>
  <c r="U22" i="48"/>
  <c r="AF53" i="48"/>
  <c r="L14" i="48"/>
  <c r="I61" i="48"/>
  <c r="H28" i="48"/>
  <c r="M75" i="48"/>
  <c r="AG36" i="48"/>
  <c r="T67" i="48"/>
  <c r="S18" i="48"/>
  <c r="AD57" i="48"/>
  <c r="J10" i="48"/>
  <c r="G65" i="48"/>
  <c r="E37" i="48"/>
  <c r="P68" i="48"/>
  <c r="P88" i="48" s="1"/>
  <c r="AB29" i="48"/>
  <c r="AB47" i="48" s="1"/>
  <c r="Y76" i="48"/>
  <c r="V11" i="48"/>
  <c r="AA66" i="48"/>
  <c r="O19" i="48"/>
  <c r="B58" i="48"/>
  <c r="C33" i="48"/>
  <c r="N72" i="48"/>
  <c r="Z25" i="48"/>
  <c r="W80" i="48"/>
  <c r="X15" i="48"/>
  <c r="AC62" i="48"/>
  <c r="AC89" i="48" s="1"/>
  <c r="Q23" i="48"/>
  <c r="Q44" i="48" s="1"/>
  <c r="D54" i="48"/>
  <c r="K32" i="48"/>
  <c r="F71" i="48"/>
  <c r="F89" i="48" s="1"/>
  <c r="R24" i="48"/>
  <c r="AE79" i="48"/>
  <c r="AF14" i="48"/>
  <c r="U61" i="48"/>
  <c r="I22" i="48"/>
  <c r="L53" i="48"/>
  <c r="M36" i="48"/>
  <c r="H67" i="48"/>
  <c r="T28" i="48"/>
  <c r="AG75" i="48"/>
  <c r="AD10" i="48"/>
  <c r="S65" i="48"/>
  <c r="S88" i="48" s="1"/>
  <c r="G18" i="48"/>
  <c r="G47" i="48" s="1"/>
  <c r="J57" i="48"/>
  <c r="P29" i="48"/>
  <c r="E76" i="48"/>
  <c r="Y37" i="48"/>
  <c r="AB68" i="48"/>
  <c r="AA19" i="48"/>
  <c r="V58" i="48"/>
  <c r="B11" i="48"/>
  <c r="O66" i="48"/>
  <c r="N25" i="48"/>
  <c r="C80" i="48"/>
  <c r="W33" i="48"/>
  <c r="Z72" i="48"/>
  <c r="AC23" i="48"/>
  <c r="X54" i="48"/>
  <c r="D15" i="48"/>
  <c r="Q62" i="48"/>
  <c r="S12" i="48"/>
  <c r="AD59" i="48"/>
  <c r="J20" i="48"/>
  <c r="G51" i="48"/>
  <c r="H34" i="48"/>
  <c r="M73" i="48"/>
  <c r="AG26" i="48"/>
  <c r="T81" i="48"/>
  <c r="U8" i="48"/>
  <c r="AF63" i="48"/>
  <c r="L16" i="48"/>
  <c r="I55" i="48"/>
  <c r="F38" i="48"/>
  <c r="K69" i="48"/>
  <c r="AE30" i="48"/>
  <c r="R77" i="48"/>
  <c r="X17" i="48"/>
  <c r="X45" i="48" s="1"/>
  <c r="AC56" i="48"/>
  <c r="Q9" i="48"/>
  <c r="D64" i="48"/>
  <c r="D90" i="48" s="1"/>
  <c r="C31" i="48"/>
  <c r="N78" i="48"/>
  <c r="Z39" i="48"/>
  <c r="W70" i="48"/>
  <c r="V21" i="48"/>
  <c r="AA52" i="48"/>
  <c r="O13" i="48"/>
  <c r="B60" i="48"/>
  <c r="E27" i="48"/>
  <c r="E46" i="48" s="1"/>
  <c r="P82" i="48"/>
  <c r="AB35" i="48"/>
  <c r="Y74" i="48"/>
  <c r="Y87" i="48" s="1"/>
  <c r="C23" i="48"/>
  <c r="N54" i="48"/>
  <c r="N90" i="48" s="1"/>
  <c r="Z15" i="48"/>
  <c r="Z45" i="48" s="1"/>
  <c r="W62" i="48"/>
  <c r="X25" i="48"/>
  <c r="AC80" i="48"/>
  <c r="Q33" i="48"/>
  <c r="D72" i="48"/>
  <c r="E19" i="48"/>
  <c r="P58" i="48"/>
  <c r="AB11" i="48"/>
  <c r="Y66" i="48"/>
  <c r="V29" i="48"/>
  <c r="AA76" i="48"/>
  <c r="AA87" i="48" s="1"/>
  <c r="O37" i="48"/>
  <c r="O46" i="48" s="1"/>
  <c r="B68" i="48"/>
  <c r="H10" i="48"/>
  <c r="M65" i="48"/>
  <c r="AG18" i="48"/>
  <c r="T57" i="48"/>
  <c r="S36" i="48"/>
  <c r="AD67" i="48"/>
  <c r="J28" i="48"/>
  <c r="G75" i="48"/>
  <c r="F14" i="48"/>
  <c r="K61" i="48"/>
  <c r="AE22" i="48"/>
  <c r="R53" i="48"/>
  <c r="U32" i="48"/>
  <c r="AF71" i="48"/>
  <c r="L24" i="48"/>
  <c r="I79" i="48"/>
  <c r="AA27" i="48"/>
  <c r="V82" i="48"/>
  <c r="B35" i="48"/>
  <c r="O74" i="48"/>
  <c r="P21" i="48"/>
  <c r="E52" i="48"/>
  <c r="Y13" i="48"/>
  <c r="AB60" i="48"/>
  <c r="AC31" i="48"/>
  <c r="X78" i="48"/>
  <c r="D39" i="48"/>
  <c r="Q70" i="48"/>
  <c r="N17" i="48"/>
  <c r="C56" i="48"/>
  <c r="W9" i="48"/>
  <c r="Z64" i="48"/>
  <c r="AF38" i="48"/>
  <c r="AF44" i="48" s="1"/>
  <c r="U69" i="48"/>
  <c r="I30" i="48"/>
  <c r="L77" i="48"/>
  <c r="L89" i="48" s="1"/>
  <c r="K8" i="48"/>
  <c r="F63" i="48"/>
  <c r="R16" i="48"/>
  <c r="AE55" i="48"/>
  <c r="AD34" i="48"/>
  <c r="S73" i="48"/>
  <c r="G26" i="48"/>
  <c r="J81" i="48"/>
  <c r="M12" i="48"/>
  <c r="M47" i="48" s="1"/>
  <c r="H59" i="48"/>
  <c r="T20" i="48"/>
  <c r="AG51" i="48"/>
  <c r="N9" i="48"/>
  <c r="C64" i="48"/>
  <c r="L28" i="48"/>
  <c r="I75" i="48"/>
  <c r="I88" i="48" s="1"/>
  <c r="M39" i="48"/>
  <c r="H70" i="48"/>
  <c r="Z36" i="48"/>
  <c r="W67" i="48"/>
  <c r="C28" i="48"/>
  <c r="N75" i="48"/>
  <c r="Q10" i="48"/>
  <c r="D65" i="48"/>
  <c r="X18" i="48"/>
  <c r="AC57" i="48"/>
  <c r="AB32" i="48"/>
  <c r="Y71" i="48"/>
  <c r="E24" i="48"/>
  <c r="P79" i="48"/>
  <c r="O14" i="48"/>
  <c r="B61" i="48"/>
  <c r="V22" i="48"/>
  <c r="AA53" i="48"/>
  <c r="AG25" i="48"/>
  <c r="T80" i="48"/>
  <c r="T90" i="48" s="1"/>
  <c r="H33" i="48"/>
  <c r="H45" i="48" s="1"/>
  <c r="M72" i="48"/>
  <c r="J23" i="48"/>
  <c r="G54" i="48"/>
  <c r="S15" i="48"/>
  <c r="AD62" i="48"/>
  <c r="AE29" i="48"/>
  <c r="R76" i="48"/>
  <c r="F37" i="48"/>
  <c r="K68" i="48"/>
  <c r="L19" i="48"/>
  <c r="I58" i="48"/>
  <c r="I87" i="48" s="1"/>
  <c r="U11" i="48"/>
  <c r="U46" i="48" s="1"/>
  <c r="AF66" i="48"/>
  <c r="E22" i="48"/>
  <c r="P53" i="48"/>
  <c r="AB14" i="48"/>
  <c r="Y61" i="48"/>
  <c r="V24" i="48"/>
  <c r="AA79" i="48"/>
  <c r="O32" i="48"/>
  <c r="B71" i="48"/>
  <c r="C18" i="48"/>
  <c r="N57" i="48"/>
  <c r="Z10" i="48"/>
  <c r="W65" i="48"/>
  <c r="X28" i="48"/>
  <c r="AC75" i="48"/>
  <c r="Q36" i="48"/>
  <c r="D67" i="48"/>
  <c r="F11" i="48"/>
  <c r="K66" i="48"/>
  <c r="AE19" i="48"/>
  <c r="R58" i="48"/>
  <c r="U37" i="48"/>
  <c r="AF68" i="48"/>
  <c r="AF90" i="48" s="1"/>
  <c r="L29" i="48"/>
  <c r="L45" i="48" s="1"/>
  <c r="I76" i="48"/>
  <c r="H15" i="48"/>
  <c r="M62" i="48"/>
  <c r="M87" i="48" s="1"/>
  <c r="AG23" i="48"/>
  <c r="AG46" i="48" s="1"/>
  <c r="T54" i="48"/>
  <c r="S33" i="48"/>
  <c r="AD72" i="48"/>
  <c r="J25" i="48"/>
  <c r="G80" i="48"/>
  <c r="AC26" i="48"/>
  <c r="X81" i="48"/>
  <c r="D34" i="48"/>
  <c r="Q73" i="48"/>
  <c r="N20" i="48"/>
  <c r="N44" i="48" s="1"/>
  <c r="C51" i="48"/>
  <c r="W12" i="48"/>
  <c r="Z59" i="48"/>
  <c r="Z89" i="48" s="1"/>
  <c r="AA30" i="48"/>
  <c r="AA47" i="48" s="1"/>
  <c r="V77" i="48"/>
  <c r="B38" i="48"/>
  <c r="O69" i="48"/>
  <c r="O88" i="48" s="1"/>
  <c r="P16" i="48"/>
  <c r="E55" i="48"/>
  <c r="Y8" i="48"/>
  <c r="AB63" i="48"/>
  <c r="AD39" i="48"/>
  <c r="S70" i="48"/>
  <c r="G31" i="48"/>
  <c r="J78" i="48"/>
  <c r="M9" i="48"/>
  <c r="H64" i="48"/>
  <c r="T17" i="48"/>
  <c r="AG56" i="48"/>
  <c r="AF35" i="48"/>
  <c r="U74" i="48"/>
  <c r="I27" i="48"/>
  <c r="L82" i="48"/>
  <c r="K13" i="48"/>
  <c r="F60" i="48"/>
  <c r="R21" i="48"/>
  <c r="AE52" i="48"/>
  <c r="X34" i="48"/>
  <c r="AC73" i="48"/>
  <c r="Q26" i="48"/>
  <c r="D81" i="48"/>
  <c r="C12" i="48"/>
  <c r="N59" i="48"/>
  <c r="Z20" i="48"/>
  <c r="W51" i="48"/>
  <c r="V38" i="48"/>
  <c r="AA69" i="48"/>
  <c r="O30" i="48"/>
  <c r="B77" i="48"/>
  <c r="E8" i="48"/>
  <c r="P63" i="48"/>
  <c r="AB16" i="48"/>
  <c r="Y55" i="48"/>
  <c r="S31" i="48"/>
  <c r="AD78" i="48"/>
  <c r="J39" i="48"/>
  <c r="G70" i="48"/>
  <c r="H17" i="48"/>
  <c r="H47" i="48" s="1"/>
  <c r="M56" i="48"/>
  <c r="AG9" i="48"/>
  <c r="T64" i="48"/>
  <c r="T88" i="48" s="1"/>
  <c r="U27" i="48"/>
  <c r="U44" i="48" s="1"/>
  <c r="AF82" i="48"/>
  <c r="L35" i="48"/>
  <c r="I74" i="48"/>
  <c r="I89" i="48" s="1"/>
  <c r="F21" i="48"/>
  <c r="K52" i="48"/>
  <c r="AE13" i="48"/>
  <c r="R60" i="48"/>
  <c r="P14" i="48"/>
  <c r="E61" i="48"/>
  <c r="Y22" i="48"/>
  <c r="AB53" i="48"/>
  <c r="AA32" i="48"/>
  <c r="V71" i="48"/>
  <c r="V87" i="48" s="1"/>
  <c r="B24" i="48"/>
  <c r="B46" i="48" s="1"/>
  <c r="O79" i="48"/>
  <c r="N10" i="48"/>
  <c r="C65" i="48"/>
  <c r="W18" i="48"/>
  <c r="W45" i="48" s="1"/>
  <c r="Z57" i="48"/>
  <c r="AC36" i="48"/>
  <c r="X67" i="48"/>
  <c r="D28" i="48"/>
  <c r="Q75" i="48"/>
  <c r="K19" i="48"/>
  <c r="F58" i="48"/>
  <c r="R11" i="48"/>
  <c r="AE66" i="48"/>
  <c r="AF29" i="48"/>
  <c r="U76" i="48"/>
  <c r="I37" i="48"/>
  <c r="L68" i="48"/>
  <c r="M23" i="48"/>
  <c r="H54" i="48"/>
  <c r="T15" i="48"/>
  <c r="AG62" i="48"/>
  <c r="AD25" i="48"/>
  <c r="S80" i="48"/>
  <c r="G33" i="48"/>
  <c r="J72" i="48"/>
  <c r="AF21" i="48"/>
  <c r="U52" i="48"/>
  <c r="I13" i="48"/>
  <c r="L60" i="48"/>
  <c r="K27" i="48"/>
  <c r="F82" i="48"/>
  <c r="R35" i="48"/>
  <c r="AE74" i="48"/>
  <c r="AD17" i="48"/>
  <c r="S56" i="48"/>
  <c r="G9" i="48"/>
  <c r="J64" i="48"/>
  <c r="M31" i="48"/>
  <c r="H78" i="48"/>
  <c r="T39" i="48"/>
  <c r="AG70" i="48"/>
  <c r="AA8" i="48"/>
  <c r="V63" i="48"/>
  <c r="B16" i="48"/>
  <c r="O55" i="48"/>
  <c r="P38" i="48"/>
  <c r="P46" i="48" s="1"/>
  <c r="E69" i="48"/>
  <c r="Y30" i="48"/>
  <c r="AB77" i="48"/>
  <c r="AB87" i="48" s="1"/>
  <c r="AC12" i="48"/>
  <c r="AC45" i="48" s="1"/>
  <c r="X59" i="48"/>
  <c r="D20" i="48"/>
  <c r="Q51" i="48"/>
  <c r="N34" i="48"/>
  <c r="C73" i="48"/>
  <c r="W26" i="48"/>
  <c r="Z81" i="48"/>
  <c r="H25" i="48"/>
  <c r="M80" i="48"/>
  <c r="AG33" i="48"/>
  <c r="T72" i="48"/>
  <c r="S23" i="48"/>
  <c r="AD54" i="48"/>
  <c r="AD88" i="48" s="1"/>
  <c r="J15" i="48"/>
  <c r="J47" i="48" s="1"/>
  <c r="G62" i="48"/>
  <c r="F29" i="48"/>
  <c r="K76" i="48"/>
  <c r="K89" i="48" s="1"/>
  <c r="AE37" i="48"/>
  <c r="AE44" i="48" s="1"/>
  <c r="R68" i="48"/>
  <c r="U19" i="48"/>
  <c r="AF58" i="48"/>
  <c r="L11" i="48"/>
  <c r="I66" i="48"/>
  <c r="C36" i="48"/>
  <c r="N67" i="48"/>
  <c r="Z28" i="48"/>
  <c r="W75" i="48"/>
  <c r="Q18" i="48"/>
  <c r="D57" i="48"/>
  <c r="E32" i="48"/>
  <c r="P71" i="48"/>
  <c r="AB24" i="48"/>
  <c r="Y79" i="48"/>
  <c r="V14" i="48"/>
  <c r="AA61" i="48"/>
  <c r="O22" i="48"/>
  <c r="B53" i="48"/>
  <c r="J22" i="48"/>
  <c r="G53" i="48"/>
  <c r="V35" i="48"/>
  <c r="V47" i="48" s="1"/>
  <c r="AA74" i="48"/>
  <c r="O27" i="48"/>
  <c r="B82" i="48"/>
  <c r="E13" i="48"/>
  <c r="P60" i="48"/>
  <c r="AB21" i="48"/>
  <c r="Y52" i="48"/>
  <c r="X39" i="48"/>
  <c r="AC70" i="48"/>
  <c r="Q31" i="48"/>
  <c r="D78" i="48"/>
  <c r="C9" i="48"/>
  <c r="C44" i="48" s="1"/>
  <c r="N64" i="48"/>
  <c r="Z17" i="48"/>
  <c r="W56" i="48"/>
  <c r="W89" i="48" s="1"/>
  <c r="U30" i="48"/>
  <c r="AF77" i="48"/>
  <c r="L38" i="48"/>
  <c r="I69" i="48"/>
  <c r="D37" i="48"/>
  <c r="D45" i="48" s="1"/>
  <c r="Q68" i="48"/>
  <c r="AC29" i="48"/>
  <c r="X76" i="48"/>
  <c r="X90" i="48" s="1"/>
  <c r="Y15" i="48"/>
  <c r="Y46" i="48" s="1"/>
  <c r="AB62" i="48"/>
  <c r="P23" i="48"/>
  <c r="E54" i="48"/>
  <c r="E87" i="48" s="1"/>
  <c r="B33" i="48"/>
  <c r="O72" i="48"/>
  <c r="AA25" i="48"/>
  <c r="V80" i="48"/>
  <c r="L26" i="48"/>
  <c r="I81" i="48"/>
  <c r="U34" i="48"/>
  <c r="AF73" i="48"/>
  <c r="AE20" i="48"/>
  <c r="R51" i="48"/>
  <c r="F12" i="48"/>
  <c r="F44" i="48" s="1"/>
  <c r="K59" i="48"/>
  <c r="J30" i="48"/>
  <c r="G77" i="48"/>
  <c r="G88" i="48" s="1"/>
  <c r="S38" i="48"/>
  <c r="S47" i="48" s="1"/>
  <c r="AD69" i="48"/>
  <c r="AG16" i="48"/>
  <c r="T55" i="48"/>
  <c r="H8" i="48"/>
  <c r="M63" i="48"/>
  <c r="O39" i="48"/>
  <c r="B70" i="48"/>
  <c r="V31" i="48"/>
  <c r="AA78" i="48"/>
  <c r="AB9" i="48"/>
  <c r="Y64" i="48"/>
  <c r="E17" i="48"/>
  <c r="P56" i="48"/>
  <c r="Q35" i="48"/>
  <c r="D74" i="48"/>
  <c r="X27" i="48"/>
  <c r="AC82" i="48"/>
  <c r="Z13" i="48"/>
  <c r="W60" i="48"/>
  <c r="C21" i="48"/>
  <c r="N52" i="48"/>
  <c r="S8" i="48"/>
  <c r="AD63" i="48"/>
  <c r="AD89" i="48" s="1"/>
  <c r="J16" i="48"/>
  <c r="J44" i="48" s="1"/>
  <c r="G55" i="48"/>
  <c r="H38" i="48"/>
  <c r="M69" i="48"/>
  <c r="AG30" i="48"/>
  <c r="T77" i="48"/>
  <c r="U12" i="48"/>
  <c r="AF59" i="48"/>
  <c r="L20" i="48"/>
  <c r="I51" i="48"/>
  <c r="F34" i="48"/>
  <c r="K73" i="48"/>
  <c r="K88" i="48" s="1"/>
  <c r="AE26" i="48"/>
  <c r="AE47" i="48" s="1"/>
  <c r="R81" i="48"/>
  <c r="X21" i="48"/>
  <c r="AC52" i="48"/>
  <c r="Q13" i="48"/>
  <c r="D60" i="48"/>
  <c r="C27" i="48"/>
  <c r="N82" i="48"/>
  <c r="Z35" i="48"/>
  <c r="W74" i="48"/>
  <c r="V17" i="48"/>
  <c r="AA56" i="48"/>
  <c r="O9" i="48"/>
  <c r="B64" i="48"/>
  <c r="E31" i="48"/>
  <c r="P78" i="48"/>
  <c r="AB39" i="48"/>
  <c r="Y70" i="48"/>
  <c r="K36" i="48"/>
  <c r="F67" i="48"/>
  <c r="R28" i="48"/>
  <c r="AE75" i="48"/>
  <c r="AF10" i="48"/>
  <c r="U65" i="48"/>
  <c r="I18" i="48"/>
  <c r="L57" i="48"/>
  <c r="M32" i="48"/>
  <c r="H71" i="48"/>
  <c r="T24" i="48"/>
  <c r="AG79" i="48"/>
  <c r="AD14" i="48"/>
  <c r="S61" i="48"/>
  <c r="G22" i="48"/>
  <c r="J53" i="48"/>
  <c r="P25" i="48"/>
  <c r="P45" i="48" s="1"/>
  <c r="E80" i="48"/>
  <c r="Y33" i="48"/>
  <c r="AB72" i="48"/>
  <c r="AB90" i="48" s="1"/>
  <c r="AA23" i="48"/>
  <c r="V54" i="48"/>
  <c r="B15" i="48"/>
  <c r="O62" i="48"/>
  <c r="N29" i="48"/>
  <c r="C76" i="48"/>
  <c r="W37" i="48"/>
  <c r="Z68" i="48"/>
  <c r="AC19" i="48"/>
  <c r="AC46" i="48" s="1"/>
  <c r="X58" i="48"/>
  <c r="D11" i="48"/>
  <c r="Q66" i="48"/>
  <c r="Q87" i="48" s="1"/>
  <c r="F28" i="48"/>
  <c r="F46" i="48" s="1"/>
  <c r="K75" i="48"/>
  <c r="AE36" i="48"/>
  <c r="R67" i="48"/>
  <c r="U18" i="48"/>
  <c r="AF57" i="48"/>
  <c r="L10" i="48"/>
  <c r="I65" i="48"/>
  <c r="H24" i="48"/>
  <c r="M79" i="48"/>
  <c r="AG32" i="48"/>
  <c r="T71" i="48"/>
  <c r="S22" i="48"/>
  <c r="S45" i="48" s="1"/>
  <c r="AD53" i="48"/>
  <c r="J14" i="48"/>
  <c r="G61" i="48"/>
  <c r="G90" i="48" s="1"/>
  <c r="E33" i="48"/>
  <c r="P72" i="48"/>
  <c r="AB25" i="48"/>
  <c r="Y80" i="48"/>
  <c r="V15" i="48"/>
  <c r="AA62" i="48"/>
  <c r="O23" i="48"/>
  <c r="B54" i="48"/>
  <c r="C37" i="48"/>
  <c r="N68" i="48"/>
  <c r="Z29" i="48"/>
  <c r="W76" i="48"/>
  <c r="X11" i="48"/>
  <c r="AC66" i="48"/>
  <c r="Q19" i="48"/>
  <c r="D58" i="48"/>
  <c r="AD16" i="48"/>
  <c r="S55" i="48"/>
  <c r="G8" i="48"/>
  <c r="J63" i="48"/>
  <c r="M30" i="48"/>
  <c r="H77" i="48"/>
  <c r="T38" i="48"/>
  <c r="AG69" i="48"/>
  <c r="AF20" i="48"/>
  <c r="U51" i="48"/>
  <c r="I12" i="48"/>
  <c r="L59" i="48"/>
  <c r="K26" i="48"/>
  <c r="F81" i="48"/>
  <c r="R34" i="48"/>
  <c r="AE73" i="48"/>
  <c r="AC13" i="48"/>
  <c r="X60" i="48"/>
  <c r="X88" i="48" s="1"/>
  <c r="D21" i="48"/>
  <c r="D47" i="48" s="1"/>
  <c r="Q52" i="48"/>
  <c r="N35" i="48"/>
  <c r="C74" i="48"/>
  <c r="W27" i="48"/>
  <c r="Z82" i="48"/>
  <c r="AA9" i="48"/>
  <c r="V64" i="48"/>
  <c r="B17" i="48"/>
  <c r="O56" i="48"/>
  <c r="P39" i="48"/>
  <c r="E70" i="48"/>
  <c r="E89" i="48" s="1"/>
  <c r="Y31" i="48"/>
  <c r="Y44" i="48" s="1"/>
  <c r="AB78" i="48"/>
  <c r="N11" i="48"/>
  <c r="N47" i="48" s="1"/>
  <c r="C66" i="48"/>
  <c r="W19" i="48"/>
  <c r="Z58" i="48"/>
  <c r="Z88" i="48" s="1"/>
  <c r="AC37" i="48"/>
  <c r="X68" i="48"/>
  <c r="D29" i="48"/>
  <c r="Q76" i="48"/>
  <c r="P15" i="48"/>
  <c r="E62" i="48"/>
  <c r="Y23" i="48"/>
  <c r="AB54" i="48"/>
  <c r="AA33" i="48"/>
  <c r="AA44" i="48" s="1"/>
  <c r="V72" i="48"/>
  <c r="B25" i="48"/>
  <c r="O80" i="48"/>
  <c r="O89" i="48" s="1"/>
  <c r="M22" i="48"/>
  <c r="H53" i="48"/>
  <c r="T14" i="48"/>
  <c r="AG61" i="48"/>
  <c r="AD24" i="48"/>
  <c r="S79" i="48"/>
  <c r="G32" i="48"/>
  <c r="J71" i="48"/>
  <c r="K18" i="48"/>
  <c r="F57" i="48"/>
  <c r="R10" i="48"/>
  <c r="AE65" i="48"/>
  <c r="AF28" i="48"/>
  <c r="U75" i="48"/>
  <c r="I36" i="48"/>
  <c r="L67" i="48"/>
  <c r="V39" i="48"/>
  <c r="AA70" i="48"/>
  <c r="O31" i="48"/>
  <c r="B78" i="48"/>
  <c r="E9" i="48"/>
  <c r="P64" i="48"/>
  <c r="AB17" i="48"/>
  <c r="Y56" i="48"/>
  <c r="X35" i="48"/>
  <c r="AC74" i="48"/>
  <c r="Q27" i="48"/>
  <c r="D82" i="48"/>
  <c r="C13" i="48"/>
  <c r="N60" i="48"/>
  <c r="Z21" i="48"/>
  <c r="W52" i="48"/>
  <c r="U26" i="48"/>
  <c r="AF81" i="48"/>
  <c r="AF87" i="48" s="1"/>
  <c r="L34" i="48"/>
  <c r="L46" i="48" s="1"/>
  <c r="I73" i="48"/>
  <c r="F20" i="48"/>
  <c r="K51" i="48"/>
  <c r="AE12" i="48"/>
  <c r="R59" i="48"/>
  <c r="S30" i="48"/>
  <c r="AD77" i="48"/>
  <c r="J38" i="48"/>
  <c r="G69" i="48"/>
  <c r="H16" i="48"/>
  <c r="M55" i="48"/>
  <c r="M90" i="48" s="1"/>
  <c r="AG8" i="48"/>
  <c r="AG45" i="48" s="1"/>
  <c r="T63" i="48"/>
  <c r="AA31" i="48"/>
  <c r="V78" i="48"/>
  <c r="V90" i="48" s="1"/>
  <c r="B39" i="48"/>
  <c r="O70" i="48"/>
  <c r="P17" i="48"/>
  <c r="E56" i="48"/>
  <c r="Y9" i="48"/>
  <c r="AB64" i="48"/>
  <c r="AC27" i="48"/>
  <c r="X82" i="48"/>
  <c r="D35" i="48"/>
  <c r="Q74" i="48"/>
  <c r="N21" i="48"/>
  <c r="C52" i="48"/>
  <c r="C87" i="48" s="1"/>
  <c r="W13" i="48"/>
  <c r="W46" i="48" s="1"/>
  <c r="Z60" i="48"/>
  <c r="AF34" i="48"/>
  <c r="U73" i="48"/>
  <c r="I26" i="48"/>
  <c r="L81" i="48"/>
  <c r="F16" i="48"/>
  <c r="K55" i="48"/>
  <c r="AE8" i="48"/>
  <c r="R63" i="48"/>
  <c r="S26" i="48"/>
  <c r="AD81" i="48"/>
  <c r="J34" i="48"/>
  <c r="G73" i="48"/>
  <c r="H20" i="48"/>
  <c r="M51" i="48"/>
  <c r="AG12" i="48"/>
  <c r="T59" i="48"/>
  <c r="N15" i="48"/>
  <c r="C62" i="48"/>
  <c r="W23" i="48"/>
  <c r="Z54" i="48"/>
  <c r="AC33" i="48"/>
  <c r="X72" i="48"/>
  <c r="D25" i="48"/>
  <c r="Q80" i="48"/>
  <c r="P11" i="48"/>
  <c r="E66" i="48"/>
  <c r="Y19" i="48"/>
  <c r="AB58" i="48"/>
  <c r="AA37" i="48"/>
  <c r="V68" i="48"/>
  <c r="B29" i="48"/>
  <c r="O76" i="48"/>
  <c r="M18" i="48"/>
  <c r="H57" i="48"/>
  <c r="H87" i="48" s="1"/>
  <c r="T10" i="48"/>
  <c r="T46" i="48" s="1"/>
  <c r="AG65" i="48"/>
  <c r="AD28" i="48"/>
  <c r="S75" i="48"/>
  <c r="G36" i="48"/>
  <c r="J67" i="48"/>
  <c r="K22" i="48"/>
  <c r="F53" i="48"/>
  <c r="R14" i="48"/>
  <c r="AE61" i="48"/>
  <c r="AF24" i="48"/>
  <c r="U79" i="48"/>
  <c r="U90" i="48" s="1"/>
  <c r="I32" i="48"/>
  <c r="I45" i="48" s="1"/>
  <c r="L71" i="48"/>
  <c r="Y29" i="48"/>
  <c r="AB76" i="48"/>
  <c r="P37" i="48"/>
  <c r="E68" i="48"/>
  <c r="B19" i="48"/>
  <c r="O58" i="48"/>
  <c r="AA11" i="48"/>
  <c r="V66" i="48"/>
  <c r="W25" i="48"/>
  <c r="Z80" i="48"/>
  <c r="N33" i="48"/>
  <c r="C72" i="48"/>
  <c r="D23" i="48"/>
  <c r="Q54" i="48"/>
  <c r="AC15" i="48"/>
  <c r="X62" i="48"/>
  <c r="R32" i="48"/>
  <c r="AE71" i="48"/>
  <c r="K24" i="48"/>
  <c r="F79" i="48"/>
  <c r="I14" i="48"/>
  <c r="L61" i="48"/>
  <c r="L87" i="48" s="1"/>
  <c r="AF22" i="48"/>
  <c r="AF46" i="48" s="1"/>
  <c r="U53" i="48"/>
  <c r="T36" i="48"/>
  <c r="AG67" i="48"/>
  <c r="AG90" i="48" s="1"/>
  <c r="M28" i="48"/>
  <c r="M45" i="48" s="1"/>
  <c r="H75" i="48"/>
  <c r="G10" i="48"/>
  <c r="J65" i="48"/>
  <c r="AD18" i="48"/>
  <c r="S57" i="48"/>
  <c r="Q17" i="48"/>
  <c r="D56" i="48"/>
  <c r="X9" i="48"/>
  <c r="AC64" i="48"/>
  <c r="Z31" i="48"/>
  <c r="Z47" i="48" s="1"/>
  <c r="W78" i="48"/>
  <c r="C39" i="48"/>
  <c r="N70" i="48"/>
  <c r="N88" i="48" s="1"/>
  <c r="O21" i="48"/>
  <c r="O44" i="48" s="1"/>
  <c r="B52" i="48"/>
  <c r="V13" i="48"/>
  <c r="AA60" i="48"/>
  <c r="AA89" i="48" s="1"/>
  <c r="AB27" i="48"/>
  <c r="Y82" i="48"/>
  <c r="E35" i="48"/>
  <c r="P74" i="48"/>
  <c r="J12" i="48"/>
  <c r="G59" i="48"/>
  <c r="S20" i="48"/>
  <c r="AD51" i="48"/>
  <c r="AG34" i="48"/>
  <c r="T73" i="48"/>
  <c r="H26" i="48"/>
  <c r="M81" i="48"/>
  <c r="L8" i="48"/>
  <c r="I63" i="48"/>
  <c r="U16" i="48"/>
  <c r="AF55" i="48"/>
  <c r="AE38" i="48"/>
  <c r="R69" i="48"/>
  <c r="F30" i="48"/>
  <c r="K77" i="48"/>
  <c r="D9" i="48"/>
  <c r="Q64" i="48"/>
  <c r="AC17" i="48"/>
  <c r="X56" i="48"/>
  <c r="W39" i="48"/>
  <c r="Z70" i="48"/>
  <c r="N31" i="48"/>
  <c r="C78" i="48"/>
  <c r="B13" i="48"/>
  <c r="O60" i="48"/>
  <c r="AA21" i="48"/>
  <c r="V52" i="48"/>
  <c r="Y35" i="48"/>
  <c r="AB74" i="48"/>
  <c r="P27" i="48"/>
  <c r="E82" i="48"/>
  <c r="G20" i="48"/>
  <c r="J51" i="48"/>
  <c r="AD12" i="48"/>
  <c r="S59" i="48"/>
  <c r="T26" i="48"/>
  <c r="T44" i="48" s="1"/>
  <c r="AG81" i="48"/>
  <c r="M34" i="48"/>
  <c r="H73" i="48"/>
  <c r="H89" i="48" s="1"/>
  <c r="I16" i="48"/>
  <c r="I47" i="48" s="1"/>
  <c r="L55" i="48"/>
  <c r="AF8" i="48"/>
  <c r="U63" i="48"/>
  <c r="U88" i="48" s="1"/>
  <c r="R30" i="48"/>
  <c r="AE77" i="48"/>
  <c r="K38" i="48"/>
  <c r="F69" i="48"/>
  <c r="AB37" i="48"/>
  <c r="Y68" i="48"/>
  <c r="E29" i="48"/>
  <c r="P76" i="48"/>
  <c r="O11" i="48"/>
  <c r="B66" i="48"/>
  <c r="V19" i="48"/>
  <c r="V45" i="48" s="1"/>
  <c r="AA58" i="48"/>
  <c r="Z33" i="48"/>
  <c r="W72" i="48"/>
  <c r="W87" i="48" s="1"/>
  <c r="C25" i="48"/>
  <c r="C46" i="48" s="1"/>
  <c r="N80" i="48"/>
  <c r="Q15" i="48"/>
  <c r="D62" i="48"/>
  <c r="X23" i="48"/>
  <c r="AC54" i="48"/>
  <c r="AE24" i="48"/>
  <c r="R79" i="48"/>
  <c r="F32" i="48"/>
  <c r="K71" i="48"/>
  <c r="L22" i="48"/>
  <c r="I53" i="48"/>
  <c r="U14" i="48"/>
  <c r="AF61" i="48"/>
  <c r="AG28" i="48"/>
  <c r="T75" i="48"/>
  <c r="H36" i="48"/>
  <c r="M67" i="48"/>
  <c r="J18" i="48"/>
  <c r="G57" i="48"/>
  <c r="S10" i="48"/>
  <c r="AD65" i="48"/>
  <c r="L30" i="48"/>
  <c r="I77" i="48"/>
  <c r="U38" i="48"/>
  <c r="AF69" i="48"/>
  <c r="AE16" i="48"/>
  <c r="R55" i="48"/>
  <c r="F8" i="48"/>
  <c r="K63" i="48"/>
  <c r="J26" i="48"/>
  <c r="G81" i="48"/>
  <c r="S34" i="48"/>
  <c r="AD73" i="48"/>
  <c r="AG20" i="48"/>
  <c r="T51" i="48"/>
  <c r="H12" i="48"/>
  <c r="M59" i="48"/>
  <c r="O35" i="48"/>
  <c r="B74" i="48"/>
  <c r="V27" i="48"/>
  <c r="AA82" i="48"/>
  <c r="AB13" i="48"/>
  <c r="AB45" i="48" s="1"/>
  <c r="Y60" i="48"/>
  <c r="E21" i="48"/>
  <c r="P52" i="48"/>
  <c r="P90" i="48" s="1"/>
  <c r="Q39" i="48"/>
  <c r="Q46" i="48" s="1"/>
  <c r="D70" i="48"/>
  <c r="X31" i="48"/>
  <c r="AC78" i="48"/>
  <c r="AC87" i="48" s="1"/>
  <c r="Z9" i="48"/>
  <c r="W64" i="48"/>
  <c r="C17" i="48"/>
  <c r="N56" i="48"/>
  <c r="T18" i="48"/>
  <c r="AG57" i="48"/>
  <c r="M10" i="48"/>
  <c r="H65" i="48"/>
  <c r="G28" i="48"/>
  <c r="J75" i="48"/>
  <c r="J89" i="48" s="1"/>
  <c r="AD36" i="48"/>
  <c r="AD44" i="48" s="1"/>
  <c r="S67" i="48"/>
  <c r="R22" i="48"/>
  <c r="AE53" i="48"/>
  <c r="AE88" i="48" s="1"/>
  <c r="K14" i="48"/>
  <c r="K47" i="48" s="1"/>
  <c r="F61" i="48"/>
  <c r="I24" i="48"/>
  <c r="L79" i="48"/>
  <c r="AF32" i="48"/>
  <c r="U71" i="48"/>
  <c r="W15" i="48"/>
  <c r="Z62" i="48"/>
  <c r="N23" i="48"/>
  <c r="C54" i="48"/>
  <c r="D33" i="48"/>
  <c r="Q72" i="48"/>
  <c r="AC25" i="48"/>
  <c r="X80" i="48"/>
  <c r="Y11" i="48"/>
  <c r="AB66" i="48"/>
  <c r="P19" i="48"/>
  <c r="E58" i="48"/>
  <c r="B37" i="48"/>
  <c r="O68" i="48"/>
  <c r="AA29" i="48"/>
  <c r="V76" i="48"/>
  <c r="T34" i="48"/>
  <c r="AG10" i="48"/>
  <c r="T65" i="48"/>
  <c r="H18" i="48"/>
  <c r="M57" i="48"/>
  <c r="J36" i="48"/>
  <c r="G67" i="48"/>
  <c r="S28" i="48"/>
  <c r="AD75" i="48"/>
  <c r="AE14" i="48"/>
  <c r="R61" i="48"/>
  <c r="F22" i="48"/>
  <c r="K53" i="48"/>
  <c r="L32" i="48"/>
  <c r="I71" i="48"/>
  <c r="U24" i="48"/>
  <c r="AF79" i="48"/>
  <c r="Z23" i="48"/>
  <c r="W54" i="48"/>
  <c r="C15" i="48"/>
  <c r="N62" i="48"/>
  <c r="K12" i="48"/>
  <c r="F59" i="48"/>
  <c r="R20" i="48"/>
  <c r="AE51" i="48"/>
  <c r="AD38" i="48"/>
  <c r="S69" i="48"/>
  <c r="G30" i="48"/>
  <c r="J77" i="48"/>
  <c r="M8" i="48"/>
  <c r="H63" i="48"/>
  <c r="T16" i="48"/>
  <c r="AG55" i="48"/>
  <c r="C19" i="48"/>
  <c r="N58" i="48"/>
  <c r="Z11" i="48"/>
  <c r="W66" i="48"/>
  <c r="X29" i="48"/>
  <c r="AC76" i="48"/>
  <c r="Q37" i="48"/>
  <c r="D68" i="48"/>
  <c r="E23" i="48"/>
  <c r="P54" i="48"/>
  <c r="AB15" i="48"/>
  <c r="Y62" i="48"/>
  <c r="V25" i="48"/>
  <c r="AA80" i="48"/>
  <c r="O33" i="48"/>
  <c r="B72" i="48"/>
  <c r="H14" i="48"/>
  <c r="H44" i="48" s="1"/>
  <c r="M61" i="48"/>
  <c r="AG22" i="48"/>
  <c r="T53" i="48"/>
  <c r="T89" i="48" s="1"/>
  <c r="S32" i="48"/>
  <c r="AD71" i="48"/>
  <c r="J24" i="48"/>
  <c r="G79" i="48"/>
  <c r="F10" i="48"/>
  <c r="K65" i="48"/>
  <c r="AE18" i="48"/>
  <c r="R57" i="48"/>
  <c r="U36" i="48"/>
  <c r="U47" i="48" s="1"/>
  <c r="AF67" i="48"/>
  <c r="P10" i="48"/>
  <c r="E65" i="48"/>
  <c r="Y18" i="48"/>
  <c r="AB57" i="48"/>
  <c r="AA36" i="48"/>
  <c r="V67" i="48"/>
  <c r="B28" i="48"/>
  <c r="O75" i="48"/>
  <c r="N14" i="48"/>
  <c r="C61" i="48"/>
  <c r="W22" i="48"/>
  <c r="Z53" i="48"/>
  <c r="AC32" i="48"/>
  <c r="X71" i="48"/>
  <c r="D24" i="48"/>
  <c r="Q79" i="48"/>
  <c r="K23" i="48"/>
  <c r="F54" i="48"/>
  <c r="R15" i="48"/>
  <c r="AE62" i="48"/>
  <c r="AF25" i="48"/>
  <c r="AF47" i="48" s="1"/>
  <c r="U80" i="48"/>
  <c r="I33" i="48"/>
  <c r="L72" i="48"/>
  <c r="L88" i="48" s="1"/>
  <c r="M19" i="48"/>
  <c r="M44" i="48" s="1"/>
  <c r="H58" i="48"/>
  <c r="T11" i="48"/>
  <c r="AG66" i="48"/>
  <c r="AG89" i="48" s="1"/>
  <c r="AD29" i="48"/>
  <c r="S76" i="48"/>
  <c r="G37" i="48"/>
  <c r="J68" i="48"/>
  <c r="X38" i="48"/>
  <c r="AC69" i="48"/>
  <c r="Q30" i="48"/>
  <c r="D77" i="48"/>
  <c r="C8" i="48"/>
  <c r="N63" i="48"/>
  <c r="N87" i="48" s="1"/>
  <c r="Z16" i="48"/>
  <c r="Z46" i="48" s="1"/>
  <c r="W55" i="48"/>
  <c r="V34" i="48"/>
  <c r="AA73" i="48"/>
  <c r="AA90" i="48" s="1"/>
  <c r="O26" i="48"/>
  <c r="O45" i="48" s="1"/>
  <c r="B81" i="48"/>
  <c r="E12" i="48"/>
  <c r="P59" i="48"/>
  <c r="AB20" i="48"/>
  <c r="Y51" i="48"/>
  <c r="S27" i="48"/>
  <c r="AD82" i="48"/>
  <c r="J35" i="48"/>
  <c r="G74" i="48"/>
  <c r="H21" i="48"/>
  <c r="M52" i="48"/>
  <c r="AG13" i="48"/>
  <c r="T60" i="48"/>
  <c r="U31" i="48"/>
  <c r="AF78" i="48"/>
  <c r="L39" i="48"/>
  <c r="I70" i="48"/>
  <c r="F17" i="48"/>
  <c r="K56" i="48"/>
  <c r="AE9" i="48"/>
  <c r="R64" i="48"/>
  <c r="AC30" i="48"/>
  <c r="X77" i="48"/>
  <c r="D38" i="48"/>
  <c r="Q69" i="48"/>
  <c r="N16" i="48"/>
  <c r="C55" i="48"/>
  <c r="W8" i="48"/>
  <c r="Z63" i="48"/>
  <c r="AA26" i="48"/>
  <c r="V81" i="48"/>
  <c r="B34" i="48"/>
  <c r="O73" i="48"/>
  <c r="P20" i="48"/>
  <c r="E51" i="48"/>
  <c r="Y12" i="48"/>
  <c r="AB59" i="48"/>
  <c r="AD35" i="48"/>
  <c r="S74" i="48"/>
  <c r="G27" i="48"/>
  <c r="J82" i="48"/>
  <c r="M13" i="48"/>
  <c r="H60" i="48"/>
  <c r="H90" i="48" s="1"/>
  <c r="T21" i="48"/>
  <c r="T45" i="48" s="1"/>
  <c r="AG52" i="48"/>
  <c r="AF39" i="48"/>
  <c r="U70" i="48"/>
  <c r="U87" i="48" s="1"/>
  <c r="I31" i="48"/>
  <c r="I46" i="48" s="1"/>
  <c r="L78" i="48"/>
  <c r="K9" i="48"/>
  <c r="F64" i="48"/>
  <c r="R17" i="48"/>
  <c r="AE56" i="48"/>
  <c r="E18" i="48"/>
  <c r="P57" i="48"/>
  <c r="AB10" i="48"/>
  <c r="Y65" i="48"/>
  <c r="V28" i="48"/>
  <c r="V44" i="48" s="1"/>
  <c r="AA75" i="48"/>
  <c r="O36" i="48"/>
  <c r="B67" i="48"/>
  <c r="C22" i="48"/>
  <c r="C47" i="48" s="1"/>
  <c r="N53" i="48"/>
  <c r="Z14" i="48"/>
  <c r="W61" i="48"/>
  <c r="W88" i="48" s="1"/>
  <c r="X24" i="48"/>
  <c r="AC79" i="48"/>
  <c r="Q32" i="48"/>
  <c r="D71" i="48"/>
  <c r="F15" i="48"/>
  <c r="K62" i="48"/>
  <c r="AE23" i="48"/>
  <c r="R54" i="48"/>
  <c r="U33" i="48"/>
  <c r="AF72" i="48"/>
  <c r="L25" i="48"/>
  <c r="I80" i="48"/>
  <c r="H11" i="48"/>
  <c r="M66" i="48"/>
  <c r="AG19" i="48"/>
  <c r="T58" i="48"/>
  <c r="S37" i="48"/>
  <c r="AD68" i="48"/>
  <c r="J29" i="48"/>
  <c r="G76" i="48"/>
  <c r="U9" i="48"/>
  <c r="AF64" i="48"/>
  <c r="L17" i="48"/>
  <c r="I56" i="48"/>
  <c r="F39" i="48"/>
  <c r="K70" i="48"/>
  <c r="AE31" i="48"/>
  <c r="R78" i="48"/>
  <c r="S13" i="48"/>
  <c r="AD60" i="48"/>
  <c r="J21" i="48"/>
  <c r="G52" i="48"/>
  <c r="H35" i="48"/>
  <c r="M74" i="48"/>
  <c r="AG27" i="48"/>
  <c r="T82" i="48"/>
  <c r="V20" i="48"/>
  <c r="AA51" i="48"/>
  <c r="O12" i="48"/>
  <c r="B59" i="48"/>
  <c r="E26" i="48"/>
  <c r="P81" i="48"/>
  <c r="P89" i="48" s="1"/>
  <c r="AB34" i="48"/>
  <c r="AB44" i="48" s="1"/>
  <c r="Y73" i="48"/>
  <c r="X16" i="48"/>
  <c r="AC55" i="48"/>
  <c r="AC88" i="48" s="1"/>
  <c r="Q8" i="48"/>
  <c r="Q47" i="48" s="1"/>
  <c r="D63" i="48"/>
  <c r="C30" i="48"/>
  <c r="N77" i="48"/>
  <c r="Z38" i="48"/>
  <c r="W69" i="48"/>
  <c r="M37" i="48"/>
  <c r="H68" i="48"/>
  <c r="T29" i="48"/>
  <c r="AG76" i="48"/>
  <c r="AD11" i="48"/>
  <c r="AD45" i="48" s="1"/>
  <c r="S66" i="48"/>
  <c r="G19" i="48"/>
  <c r="J58" i="48"/>
  <c r="J90" i="48" s="1"/>
  <c r="K33" i="48"/>
  <c r="K46" i="48" s="1"/>
  <c r="F72" i="48"/>
  <c r="R25" i="48"/>
  <c r="AE80" i="48"/>
  <c r="AE87" i="48" s="1"/>
  <c r="AF15" i="48"/>
  <c r="U62" i="48"/>
  <c r="I23" i="48"/>
  <c r="L54" i="48"/>
  <c r="N24" i="48"/>
  <c r="C79" i="48"/>
  <c r="W32" i="48"/>
  <c r="Z71" i="48"/>
  <c r="AC22" i="48"/>
  <c r="X53" i="48"/>
  <c r="D14" i="48"/>
  <c r="Q61" i="48"/>
  <c r="P28" i="48"/>
  <c r="E75" i="48"/>
  <c r="Y36" i="48"/>
  <c r="AB67" i="48"/>
  <c r="AA18" i="48"/>
  <c r="V57" i="48"/>
  <c r="B10" i="48"/>
  <c r="O65" i="48"/>
  <c r="H29" i="48"/>
  <c r="M76" i="48"/>
  <c r="AG37" i="48"/>
  <c r="T68" i="48"/>
  <c r="S19" i="48"/>
  <c r="AD58" i="48"/>
  <c r="J11" i="48"/>
  <c r="G66" i="48"/>
  <c r="F25" i="48"/>
  <c r="K80" i="48"/>
  <c r="AE33" i="48"/>
  <c r="R72" i="48"/>
  <c r="U23" i="48"/>
  <c r="AF54" i="48"/>
  <c r="L15" i="48"/>
  <c r="I62" i="48"/>
  <c r="C32" i="48"/>
  <c r="N71" i="48"/>
  <c r="Z24" i="48"/>
  <c r="W79" i="48"/>
  <c r="Q25" i="48"/>
  <c r="D80" i="48"/>
  <c r="D88" i="48" s="1"/>
  <c r="X33" i="48"/>
  <c r="X47" i="48" s="1"/>
  <c r="AC72" i="48"/>
  <c r="AB19" i="48"/>
  <c r="Y58" i="48"/>
  <c r="Y89" i="48" s="1"/>
  <c r="E11" i="48"/>
  <c r="E44" i="48" s="1"/>
  <c r="P66" i="48"/>
  <c r="O29" i="48"/>
  <c r="B76" i="48"/>
  <c r="V37" i="48"/>
  <c r="AA68" i="48"/>
  <c r="I38" i="48"/>
  <c r="L69" i="48"/>
  <c r="AF30" i="48"/>
  <c r="U77" i="48"/>
  <c r="R8" i="48"/>
  <c r="AE63" i="48"/>
  <c r="K16" i="48"/>
  <c r="F55" i="48"/>
  <c r="F87" i="48" s="1"/>
  <c r="G34" i="48"/>
  <c r="G45" i="48" s="1"/>
  <c r="J73" i="48"/>
  <c r="AD26" i="48"/>
  <c r="S81" i="48"/>
  <c r="S90" i="48" s="1"/>
  <c r="T12" i="48"/>
  <c r="AG59" i="48"/>
  <c r="M20" i="48"/>
  <c r="H51" i="48"/>
  <c r="B27" i="48"/>
  <c r="O82" i="48"/>
  <c r="AA35" i="48"/>
  <c r="V74" i="48"/>
  <c r="Y21" i="48"/>
  <c r="AB52" i="48"/>
  <c r="P13" i="48"/>
  <c r="E60" i="48"/>
  <c r="D31" i="48"/>
  <c r="Q78" i="48"/>
  <c r="AC39" i="48"/>
  <c r="X70" i="48"/>
  <c r="W17" i="48"/>
  <c r="Z56" i="48"/>
  <c r="J31" i="48"/>
  <c r="J45" i="48" s="1"/>
  <c r="G78" i="48"/>
  <c r="S39" i="48"/>
  <c r="AD70" i="48"/>
  <c r="AD90" i="48" s="1"/>
  <c r="AG17" i="48"/>
  <c r="T56" i="48"/>
  <c r="H9" i="48"/>
  <c r="M64" i="48"/>
  <c r="L27" i="48"/>
  <c r="I82" i="48"/>
  <c r="U35" i="48"/>
  <c r="AF74" i="48"/>
  <c r="AE21" i="48"/>
  <c r="AE46" i="48" s="1"/>
  <c r="R52" i="48"/>
  <c r="F13" i="48"/>
  <c r="K60" i="48"/>
  <c r="K87" i="48" s="1"/>
  <c r="Q34" i="48"/>
  <c r="D73" i="48"/>
  <c r="X26" i="48"/>
  <c r="AC81" i="48"/>
  <c r="Z12" i="48"/>
  <c r="W59" i="48"/>
  <c r="C20" i="48"/>
  <c r="N51" i="48"/>
  <c r="O38" i="48"/>
  <c r="B69" i="48"/>
  <c r="V30" i="48"/>
  <c r="AA77" i="48"/>
  <c r="AB8" i="48"/>
  <c r="Y63" i="48"/>
  <c r="E16" i="48"/>
  <c r="P55" i="48"/>
  <c r="R19" i="48"/>
  <c r="AE58" i="48"/>
  <c r="K11" i="48"/>
  <c r="F66" i="48"/>
  <c r="I29" i="48"/>
  <c r="L76" i="48"/>
  <c r="AF37" i="48"/>
  <c r="U68" i="48"/>
  <c r="T23" i="48"/>
  <c r="AG54" i="48"/>
  <c r="M15" i="48"/>
  <c r="H62" i="48"/>
  <c r="G25" i="48"/>
  <c r="J80" i="48"/>
  <c r="AD33" i="48"/>
  <c r="S72" i="48"/>
  <c r="Y14" i="48"/>
  <c r="AB61" i="48"/>
  <c r="AB89" i="48" s="1"/>
  <c r="P22" i="48"/>
  <c r="P44" i="48" s="1"/>
  <c r="E53" i="48"/>
  <c r="B32" i="48"/>
  <c r="O71" i="48"/>
  <c r="AA24" i="48"/>
  <c r="V79" i="48"/>
  <c r="W10" i="48"/>
  <c r="Z65" i="48"/>
  <c r="N18" i="48"/>
  <c r="C57" i="48"/>
  <c r="D36" i="48"/>
  <c r="Q67" i="48"/>
  <c r="Q88" i="48" s="1"/>
  <c r="AC28" i="48"/>
  <c r="AC47" i="48" s="1"/>
  <c r="X75" i="48"/>
  <c r="AE11" i="48"/>
  <c r="R66" i="48"/>
  <c r="R88" i="48" s="1"/>
  <c r="F19" i="48"/>
  <c r="F47" i="48" s="1"/>
  <c r="K58" i="48"/>
  <c r="L37" i="48"/>
  <c r="I68" i="48"/>
  <c r="U29" i="48"/>
  <c r="AF76" i="48"/>
  <c r="AG15" i="48"/>
  <c r="T62" i="48"/>
  <c r="H23" i="48"/>
  <c r="M54" i="48"/>
  <c r="J33" i="48"/>
  <c r="G72" i="48"/>
  <c r="G89" i="48" s="1"/>
  <c r="S25" i="48"/>
  <c r="S44" i="48" s="1"/>
  <c r="AD80" i="48"/>
  <c r="AB22" i="48"/>
  <c r="Y53" i="48"/>
  <c r="E14" i="48"/>
  <c r="P61" i="48"/>
  <c r="O24" i="48"/>
  <c r="B79" i="48"/>
  <c r="V32" i="48"/>
  <c r="AA71" i="48"/>
  <c r="Z18" i="48"/>
  <c r="W57" i="48"/>
  <c r="C10" i="48"/>
  <c r="N65" i="48"/>
  <c r="Q28" i="48"/>
  <c r="D75" i="48"/>
  <c r="X36" i="48"/>
  <c r="AC67" i="48"/>
  <c r="G39" i="48"/>
  <c r="J70" i="48"/>
  <c r="AD31" i="48"/>
  <c r="S78" i="48"/>
  <c r="T9" i="48"/>
  <c r="AG64" i="48"/>
  <c r="M17" i="48"/>
  <c r="H56" i="48"/>
  <c r="I35" i="48"/>
  <c r="L74" i="48"/>
  <c r="AF27" i="48"/>
  <c r="U82" i="48"/>
  <c r="R13" i="48"/>
  <c r="AE60" i="48"/>
  <c r="K21" i="48"/>
  <c r="F52" i="48"/>
  <c r="D26" i="48"/>
  <c r="D46" i="48" s="1"/>
  <c r="Q81" i="48"/>
  <c r="AC34" i="48"/>
  <c r="X73" i="48"/>
  <c r="X87" i="48" s="1"/>
  <c r="W20" i="48"/>
  <c r="Z51" i="48"/>
  <c r="N12" i="48"/>
  <c r="C59" i="48"/>
  <c r="B30" i="48"/>
  <c r="O77" i="48"/>
  <c r="AA38" i="48"/>
  <c r="V69" i="48"/>
  <c r="Y16" i="48"/>
  <c r="Y45" i="48" s="1"/>
  <c r="AB55" i="48"/>
  <c r="P8" i="48"/>
  <c r="E63" i="48"/>
  <c r="E90" i="48" s="1"/>
  <c r="W28" i="48"/>
  <c r="Z75" i="48"/>
  <c r="Z87" i="48" s="1"/>
  <c r="N36" i="48"/>
  <c r="N46" i="48" s="1"/>
  <c r="C67" i="48"/>
  <c r="D18" i="48"/>
  <c r="Q57" i="48"/>
  <c r="AC10" i="48"/>
  <c r="X65" i="48"/>
  <c r="Y24" i="48"/>
  <c r="AB79" i="48"/>
  <c r="P32" i="48"/>
  <c r="E71" i="48"/>
  <c r="B22" i="48"/>
  <c r="O53" i="48"/>
  <c r="O90" i="48" s="1"/>
  <c r="AA14" i="48"/>
  <c r="AA45" i="48" s="1"/>
  <c r="V61" i="48"/>
  <c r="T33" i="48"/>
  <c r="AG72" i="48"/>
  <c r="M25" i="48"/>
  <c r="H80" i="48"/>
  <c r="G15" i="48"/>
  <c r="J62" i="48"/>
  <c r="AD23" i="48"/>
  <c r="S54" i="48"/>
  <c r="R37" i="48"/>
  <c r="AE68" i="48"/>
  <c r="K29" i="48"/>
  <c r="F76" i="48"/>
  <c r="I11" i="48"/>
  <c r="L66" i="48"/>
  <c r="AF19" i="48"/>
  <c r="U58" i="48"/>
  <c r="O16" i="48"/>
  <c r="B55" i="48"/>
  <c r="V8" i="48"/>
  <c r="AA63" i="48"/>
  <c r="AB30" i="48"/>
  <c r="Y77" i="48"/>
  <c r="E38" i="48"/>
  <c r="P69" i="48"/>
  <c r="Q20" i="48"/>
  <c r="D51" i="48"/>
  <c r="X12" i="48"/>
  <c r="AC59" i="48"/>
  <c r="Z26" i="48"/>
  <c r="W81" i="48"/>
  <c r="C34" i="48"/>
  <c r="N73" i="48"/>
  <c r="L13" i="48"/>
  <c r="L47" i="48" s="1"/>
  <c r="I60" i="48"/>
  <c r="U21" i="48"/>
  <c r="AF52" i="48"/>
  <c r="AF88" i="48" s="1"/>
  <c r="AE35" i="48"/>
  <c r="R74" i="48"/>
  <c r="F27" i="48"/>
  <c r="K82" i="48"/>
  <c r="J9" i="48"/>
  <c r="G64" i="48"/>
  <c r="S17" i="48"/>
  <c r="AD56" i="48"/>
  <c r="AG39" i="48"/>
  <c r="AG44" i="48" s="1"/>
  <c r="T70" i="48"/>
  <c r="H31" i="48"/>
  <c r="M78" i="48"/>
  <c r="M89" i="48" s="1"/>
  <c r="S2" i="48"/>
  <c r="AJ128" i="48" l="1"/>
  <c r="AJ42" i="48"/>
  <c r="AK8" i="48"/>
  <c r="AK110" i="48"/>
  <c r="AK139" i="48"/>
  <c r="AK157" i="48"/>
  <c r="AK159" i="48"/>
  <c r="AK148" i="48"/>
  <c r="AK138" i="48"/>
  <c r="AK140" i="48"/>
  <c r="AK98" i="48"/>
  <c r="AK122" i="48"/>
  <c r="AK106" i="48"/>
  <c r="AK118" i="48"/>
  <c r="AK99" i="48"/>
  <c r="AK116" i="48"/>
  <c r="AK120" i="48"/>
  <c r="AK109" i="48"/>
  <c r="AK119" i="48"/>
  <c r="AK161" i="48"/>
  <c r="AK168" i="48"/>
  <c r="AK147" i="48"/>
  <c r="AK158" i="48"/>
  <c r="AK152" i="48"/>
  <c r="AK137" i="48"/>
  <c r="AK141" i="48"/>
  <c r="AK145" i="48"/>
  <c r="AK167" i="48"/>
  <c r="AK166" i="48"/>
  <c r="AK100" i="48"/>
  <c r="AK123" i="48"/>
  <c r="AK102" i="48"/>
  <c r="AK124" i="48"/>
  <c r="AK112" i="48"/>
  <c r="AK95" i="48"/>
  <c r="AK125" i="48"/>
  <c r="AK107" i="48"/>
  <c r="AK121" i="48"/>
  <c r="R130" i="48"/>
  <c r="AK111" i="48"/>
  <c r="AK162" i="48"/>
  <c r="AK163" i="48"/>
  <c r="AK151" i="48"/>
  <c r="AK143" i="48"/>
  <c r="AK165" i="48"/>
  <c r="AK155" i="48"/>
  <c r="AK164" i="48"/>
  <c r="AK150" i="48"/>
  <c r="AK146" i="48"/>
  <c r="AK105" i="48"/>
  <c r="AK108" i="48"/>
  <c r="AK96" i="48"/>
  <c r="AK114" i="48"/>
  <c r="AK117" i="48"/>
  <c r="AK115" i="48"/>
  <c r="AK103" i="48"/>
  <c r="AK149" i="48"/>
  <c r="AK144" i="48"/>
  <c r="AK153" i="48"/>
  <c r="AK142" i="48"/>
  <c r="AK156" i="48"/>
  <c r="R173" i="48"/>
  <c r="AK154" i="48"/>
  <c r="AK113" i="48"/>
  <c r="AK104" i="48"/>
  <c r="AK94" i="48"/>
  <c r="AK101" i="48"/>
  <c r="AK97" i="48"/>
  <c r="AK160" i="48"/>
  <c r="AK30" i="48"/>
  <c r="AK10" i="48"/>
  <c r="AK56" i="48"/>
  <c r="AK70" i="48"/>
  <c r="AK51" i="48"/>
  <c r="AK58" i="48"/>
  <c r="AK31" i="48"/>
  <c r="R44" i="48"/>
  <c r="AK25" i="48"/>
  <c r="AK19" i="48"/>
  <c r="AK37" i="48"/>
  <c r="AK73" i="48"/>
  <c r="AK54" i="48"/>
  <c r="AK20" i="48"/>
  <c r="R46" i="48"/>
  <c r="AH46" i="48" s="1"/>
  <c r="AK9" i="48"/>
  <c r="R87" i="48"/>
  <c r="AK68" i="48"/>
  <c r="AK77" i="48"/>
  <c r="AK12" i="48"/>
  <c r="AK26" i="48"/>
  <c r="AK79" i="48"/>
  <c r="AK59" i="48"/>
  <c r="AK81" i="48"/>
  <c r="AK62" i="48"/>
  <c r="AK15" i="48"/>
  <c r="AK11" i="48"/>
  <c r="AK29" i="48"/>
  <c r="AK16" i="48"/>
  <c r="AK38" i="48"/>
  <c r="AK14" i="48"/>
  <c r="AK18" i="48"/>
  <c r="AK57" i="48"/>
  <c r="AK34" i="48"/>
  <c r="AK80" i="48"/>
  <c r="AK78" i="48"/>
  <c r="AK74" i="48"/>
  <c r="AK28" i="48"/>
  <c r="AK32" i="48"/>
  <c r="AK23" i="48"/>
  <c r="AK33" i="48"/>
  <c r="AK17" i="48"/>
  <c r="AK39" i="48"/>
  <c r="AK13" i="48"/>
  <c r="AK27" i="48"/>
  <c r="AK65" i="48"/>
  <c r="AK75" i="48"/>
  <c r="AK52" i="48"/>
  <c r="AK72" i="48"/>
  <c r="AK22" i="48"/>
  <c r="AK21" i="48"/>
  <c r="AK64" i="48"/>
  <c r="AK60" i="48"/>
  <c r="AK82" i="48"/>
  <c r="AK71" i="48"/>
  <c r="AK63" i="48"/>
  <c r="AK76" i="48"/>
  <c r="AK36" i="48"/>
  <c r="AK53" i="48"/>
  <c r="AK61" i="48"/>
  <c r="AK66" i="48"/>
  <c r="AK55" i="48"/>
  <c r="AK69" i="48"/>
  <c r="AK67" i="48"/>
  <c r="AK35" i="48"/>
  <c r="AK24" i="48"/>
  <c r="N41" i="48"/>
  <c r="C41" i="48"/>
  <c r="B44" i="48"/>
  <c r="AI100" i="48"/>
  <c r="AG42" i="48"/>
  <c r="AD41" i="48"/>
  <c r="X126" i="48"/>
  <c r="X128" i="48"/>
  <c r="X127" i="48"/>
  <c r="AI138" i="48"/>
  <c r="AH138" i="48"/>
  <c r="AJ138" i="48"/>
  <c r="C169" i="48"/>
  <c r="C170" i="48"/>
  <c r="C171" i="48"/>
  <c r="AH147" i="48"/>
  <c r="AJ147" i="48"/>
  <c r="AI147" i="48"/>
  <c r="P169" i="48"/>
  <c r="P170" i="48"/>
  <c r="P171" i="48"/>
  <c r="O171" i="48"/>
  <c r="O169" i="48"/>
  <c r="O170" i="48"/>
  <c r="B173" i="48"/>
  <c r="B169" i="48"/>
  <c r="B171" i="48"/>
  <c r="AH137" i="48"/>
  <c r="AI137" i="48"/>
  <c r="AJ137" i="48"/>
  <c r="D171" i="48"/>
  <c r="D169" i="48"/>
  <c r="AH145" i="48"/>
  <c r="AJ145" i="48"/>
  <c r="AI145" i="48"/>
  <c r="AJ167" i="48"/>
  <c r="AI167" i="48"/>
  <c r="AH167" i="48"/>
  <c r="AJ160" i="48"/>
  <c r="AI160" i="48"/>
  <c r="AH160" i="48"/>
  <c r="J169" i="48"/>
  <c r="J171" i="48"/>
  <c r="J170" i="48"/>
  <c r="U171" i="48"/>
  <c r="U169" i="48"/>
  <c r="U170" i="48"/>
  <c r="AI140" i="48"/>
  <c r="AH140" i="48"/>
  <c r="AJ140" i="48"/>
  <c r="AI156" i="48"/>
  <c r="AG170" i="48"/>
  <c r="AG174" i="48"/>
  <c r="AG171" i="48"/>
  <c r="AG169" i="48"/>
  <c r="AI154" i="48"/>
  <c r="G170" i="48"/>
  <c r="G169" i="48"/>
  <c r="G171" i="48"/>
  <c r="B133" i="48"/>
  <c r="AH109" i="48"/>
  <c r="AJ109" i="48"/>
  <c r="AI109" i="48"/>
  <c r="AI102" i="48"/>
  <c r="AJ102" i="48"/>
  <c r="AH102" i="48"/>
  <c r="AJ124" i="48"/>
  <c r="AI124" i="48"/>
  <c r="Z127" i="48"/>
  <c r="Z126" i="48"/>
  <c r="Z128" i="48"/>
  <c r="AH112" i="48"/>
  <c r="AJ112" i="48"/>
  <c r="AI112" i="48"/>
  <c r="R132" i="48"/>
  <c r="R126" i="48"/>
  <c r="R127" i="48"/>
  <c r="R128" i="48"/>
  <c r="F126" i="48"/>
  <c r="F127" i="48"/>
  <c r="F128" i="48"/>
  <c r="AE128" i="48"/>
  <c r="AE126" i="48"/>
  <c r="AG131" i="48"/>
  <c r="AG127" i="48"/>
  <c r="AG126" i="48"/>
  <c r="AG128" i="48"/>
  <c r="AJ121" i="48"/>
  <c r="AH121" i="48"/>
  <c r="F42" i="48"/>
  <c r="AI80" i="48"/>
  <c r="AJ154" i="48"/>
  <c r="Q169" i="48"/>
  <c r="Q170" i="48"/>
  <c r="Q176" i="48"/>
  <c r="Q171" i="48"/>
  <c r="AJ163" i="48"/>
  <c r="X170" i="48"/>
  <c r="X171" i="48"/>
  <c r="X169" i="48"/>
  <c r="AH151" i="48"/>
  <c r="AI151" i="48"/>
  <c r="AJ151" i="48"/>
  <c r="AH163" i="48"/>
  <c r="AC127" i="48"/>
  <c r="AC128" i="48"/>
  <c r="AC126" i="48"/>
  <c r="AH143" i="48"/>
  <c r="AI143" i="48"/>
  <c r="AJ165" i="48"/>
  <c r="AH165" i="48"/>
  <c r="AI165" i="48"/>
  <c r="AH155" i="48"/>
  <c r="AJ155" i="48"/>
  <c r="AI155" i="48"/>
  <c r="H170" i="48"/>
  <c r="H171" i="48"/>
  <c r="H169" i="48"/>
  <c r="AJ162" i="48"/>
  <c r="AI162" i="48"/>
  <c r="AH162" i="48"/>
  <c r="AI166" i="48"/>
  <c r="AH166" i="48"/>
  <c r="AJ166" i="48"/>
  <c r="Z171" i="48"/>
  <c r="Z169" i="48"/>
  <c r="Z170" i="48"/>
  <c r="AA171" i="48"/>
  <c r="AA170" i="48"/>
  <c r="AA169" i="48"/>
  <c r="B170" i="48"/>
  <c r="AH158" i="48"/>
  <c r="AJ158" i="48"/>
  <c r="AI158" i="48"/>
  <c r="AE170" i="48"/>
  <c r="AE171" i="48"/>
  <c r="AE169" i="48"/>
  <c r="I169" i="48"/>
  <c r="I170" i="48"/>
  <c r="I171" i="48"/>
  <c r="AJ113" i="48"/>
  <c r="AA41" i="48"/>
  <c r="AA128" i="48"/>
  <c r="AA126" i="48"/>
  <c r="AA127" i="48"/>
  <c r="AI101" i="48"/>
  <c r="N127" i="48"/>
  <c r="N128" i="48"/>
  <c r="N126" i="48"/>
  <c r="AJ106" i="48"/>
  <c r="AH108" i="48"/>
  <c r="O128" i="48"/>
  <c r="O126" i="48"/>
  <c r="O127" i="48"/>
  <c r="AJ117" i="48"/>
  <c r="AH117" i="48"/>
  <c r="AI117" i="48"/>
  <c r="AI121" i="48"/>
  <c r="AJ108" i="48"/>
  <c r="AI108" i="48"/>
  <c r="AJ100" i="48"/>
  <c r="AJ96" i="48"/>
  <c r="AI96" i="48"/>
  <c r="AH96" i="48"/>
  <c r="W126" i="48"/>
  <c r="W128" i="48"/>
  <c r="W127" i="48"/>
  <c r="AH114" i="48"/>
  <c r="AI114" i="48"/>
  <c r="M127" i="48"/>
  <c r="M126" i="48"/>
  <c r="M128" i="48"/>
  <c r="AH123" i="48"/>
  <c r="AI123" i="48"/>
  <c r="AJ123" i="48"/>
  <c r="AJ105" i="48"/>
  <c r="AH105" i="48"/>
  <c r="AI105" i="48"/>
  <c r="AH150" i="48"/>
  <c r="AJ150" i="48"/>
  <c r="AI150" i="48"/>
  <c r="S126" i="48"/>
  <c r="S128" i="48"/>
  <c r="S127" i="48"/>
  <c r="AH148" i="48"/>
  <c r="AJ148" i="48"/>
  <c r="AI148" i="48"/>
  <c r="AB171" i="48"/>
  <c r="N170" i="48"/>
  <c r="N171" i="48"/>
  <c r="N169" i="48"/>
  <c r="AJ149" i="48"/>
  <c r="AI149" i="48"/>
  <c r="AH149" i="48"/>
  <c r="AF170" i="48"/>
  <c r="AF171" i="48"/>
  <c r="AF169" i="48"/>
  <c r="D170" i="48"/>
  <c r="AJ146" i="48"/>
  <c r="AJ143" i="48"/>
  <c r="AH153" i="48"/>
  <c r="B175" i="48"/>
  <c r="AI153" i="48"/>
  <c r="AJ153" i="48"/>
  <c r="Y169" i="48"/>
  <c r="Y170" i="48"/>
  <c r="Y171" i="48"/>
  <c r="T170" i="48"/>
  <c r="T171" i="48"/>
  <c r="T169" i="48"/>
  <c r="B176" i="48"/>
  <c r="AJ152" i="48"/>
  <c r="AI152" i="48"/>
  <c r="AH152" i="48"/>
  <c r="M169" i="48"/>
  <c r="M171" i="48"/>
  <c r="M170" i="48"/>
  <c r="K171" i="48"/>
  <c r="K169" i="48"/>
  <c r="K170" i="48"/>
  <c r="AJ156" i="48"/>
  <c r="AH97" i="48"/>
  <c r="AI97" i="48"/>
  <c r="AJ97" i="48"/>
  <c r="AJ95" i="48"/>
  <c r="AH95" i="48"/>
  <c r="AI95" i="48"/>
  <c r="AI104" i="48"/>
  <c r="AH104" i="48"/>
  <c r="AJ104" i="48"/>
  <c r="B132" i="48"/>
  <c r="AH110" i="48"/>
  <c r="AI110" i="48"/>
  <c r="AJ110" i="48"/>
  <c r="Y126" i="48"/>
  <c r="Y127" i="48"/>
  <c r="Y128" i="48"/>
  <c r="AH124" i="48"/>
  <c r="AB126" i="48"/>
  <c r="AB127" i="48"/>
  <c r="I128" i="48"/>
  <c r="I126" i="48"/>
  <c r="I127" i="48"/>
  <c r="V128" i="48"/>
  <c r="V127" i="48"/>
  <c r="V126" i="48"/>
  <c r="AI125" i="48"/>
  <c r="C127" i="48"/>
  <c r="C128" i="48"/>
  <c r="C126" i="48"/>
  <c r="AB128" i="48"/>
  <c r="B131" i="48"/>
  <c r="AH125" i="48"/>
  <c r="AF128" i="48"/>
  <c r="AF126" i="48"/>
  <c r="AF127" i="48"/>
  <c r="AJ164" i="48"/>
  <c r="AI164" i="48"/>
  <c r="AH164" i="48"/>
  <c r="AJ103" i="48"/>
  <c r="G126" i="48"/>
  <c r="G127" i="48"/>
  <c r="G128" i="48"/>
  <c r="AI103" i="48"/>
  <c r="H127" i="48"/>
  <c r="H126" i="48"/>
  <c r="H128" i="48"/>
  <c r="U127" i="48"/>
  <c r="U128" i="48"/>
  <c r="U126" i="48"/>
  <c r="AH144" i="48"/>
  <c r="AJ114" i="48"/>
  <c r="W170" i="48"/>
  <c r="W171" i="48"/>
  <c r="W169" i="48"/>
  <c r="S171" i="48"/>
  <c r="S170" i="48"/>
  <c r="S169" i="48"/>
  <c r="F169" i="48"/>
  <c r="F170" i="48"/>
  <c r="F171" i="48"/>
  <c r="AJ142" i="48"/>
  <c r="AI142" i="48"/>
  <c r="AH142" i="48"/>
  <c r="E171" i="48"/>
  <c r="E169" i="48"/>
  <c r="E170" i="48"/>
  <c r="AD169" i="48"/>
  <c r="AD170" i="48"/>
  <c r="AD171" i="48"/>
  <c r="B174" i="48"/>
  <c r="AJ168" i="48"/>
  <c r="AI168" i="48"/>
  <c r="AH168" i="48"/>
  <c r="R169" i="48"/>
  <c r="R171" i="48"/>
  <c r="R170" i="48"/>
  <c r="R175" i="48"/>
  <c r="AI146" i="48"/>
  <c r="AH146" i="48"/>
  <c r="J128" i="48"/>
  <c r="J126" i="48"/>
  <c r="J127" i="48"/>
  <c r="F40" i="48"/>
  <c r="AH154" i="48"/>
  <c r="AJ144" i="48"/>
  <c r="AI144" i="48"/>
  <c r="AH141" i="48"/>
  <c r="AJ141" i="48"/>
  <c r="AI141" i="48"/>
  <c r="AF41" i="48"/>
  <c r="AE127" i="48"/>
  <c r="AJ101" i="48"/>
  <c r="AH100" i="48"/>
  <c r="AH103" i="48"/>
  <c r="T128" i="48"/>
  <c r="T127" i="48"/>
  <c r="T126" i="48"/>
  <c r="P127" i="48"/>
  <c r="P126" i="48"/>
  <c r="P128" i="48"/>
  <c r="AJ125" i="48"/>
  <c r="AI115" i="48"/>
  <c r="AJ115" i="48"/>
  <c r="AH115" i="48"/>
  <c r="AH111" i="48"/>
  <c r="AJ111" i="48"/>
  <c r="AI111" i="48"/>
  <c r="L170" i="48"/>
  <c r="L169" i="48"/>
  <c r="L171" i="48"/>
  <c r="J42" i="48"/>
  <c r="AJ35" i="48"/>
  <c r="AI39" i="48"/>
  <c r="AH18" i="48"/>
  <c r="AH34" i="48"/>
  <c r="P41" i="48"/>
  <c r="I41" i="48"/>
  <c r="AH29" i="48"/>
  <c r="AI25" i="48"/>
  <c r="AJ17" i="48"/>
  <c r="S41" i="48"/>
  <c r="I83" i="48"/>
  <c r="AI66" i="48"/>
  <c r="AJ80" i="48"/>
  <c r="AD40" i="48"/>
  <c r="AI139" i="48"/>
  <c r="AJ139" i="48"/>
  <c r="AH139" i="48"/>
  <c r="AH156" i="48"/>
  <c r="AH157" i="48"/>
  <c r="AI157" i="48"/>
  <c r="AJ157" i="48"/>
  <c r="V171" i="48"/>
  <c r="V170" i="48"/>
  <c r="V169" i="48"/>
  <c r="AI159" i="48"/>
  <c r="AH159" i="48"/>
  <c r="AJ159" i="48"/>
  <c r="AJ161" i="48"/>
  <c r="AH161" i="48"/>
  <c r="AI161" i="48"/>
  <c r="AB169" i="48"/>
  <c r="AB170" i="48"/>
  <c r="AI163" i="48"/>
  <c r="AC169" i="48"/>
  <c r="AC170" i="48"/>
  <c r="AC171" i="48"/>
  <c r="F41" i="48"/>
  <c r="E127" i="48"/>
  <c r="E128" i="48"/>
  <c r="E126" i="48"/>
  <c r="D127" i="48"/>
  <c r="D126" i="48"/>
  <c r="D128" i="48"/>
  <c r="AJ98" i="48"/>
  <c r="AH98" i="48"/>
  <c r="AI98" i="48"/>
  <c r="AJ118" i="48"/>
  <c r="AH122" i="48"/>
  <c r="AI122" i="48"/>
  <c r="AJ122" i="48"/>
  <c r="AH106" i="48"/>
  <c r="AI106" i="48"/>
  <c r="AH118" i="48"/>
  <c r="AI118" i="48"/>
  <c r="AH113" i="48"/>
  <c r="AH119" i="48"/>
  <c r="AI119" i="48"/>
  <c r="AJ119" i="48"/>
  <c r="K126" i="48"/>
  <c r="K127" i="48"/>
  <c r="K128" i="48"/>
  <c r="AJ107" i="48"/>
  <c r="AH107" i="48"/>
  <c r="AI107" i="48"/>
  <c r="AD126" i="48"/>
  <c r="AD128" i="48"/>
  <c r="AD127" i="48"/>
  <c r="AI113" i="48"/>
  <c r="AH116" i="48"/>
  <c r="AI116" i="48"/>
  <c r="AJ116" i="48"/>
  <c r="Q133" i="48"/>
  <c r="Q126" i="48"/>
  <c r="Q127" i="48"/>
  <c r="Q128" i="48"/>
  <c r="AJ120" i="48"/>
  <c r="AH120" i="48"/>
  <c r="AH99" i="48"/>
  <c r="AJ99" i="48"/>
  <c r="AI99" i="48"/>
  <c r="L128" i="48"/>
  <c r="L126" i="48"/>
  <c r="L127" i="48"/>
  <c r="AH101" i="48"/>
  <c r="AI120" i="48"/>
  <c r="AI30" i="48"/>
  <c r="AH30" i="48"/>
  <c r="AI16" i="48"/>
  <c r="AJ11" i="48"/>
  <c r="AH11" i="48"/>
  <c r="AH10" i="48"/>
  <c r="G40" i="48"/>
  <c r="Y40" i="48"/>
  <c r="W42" i="48"/>
  <c r="AE41" i="48"/>
  <c r="AG41" i="48"/>
  <c r="AJ37" i="48"/>
  <c r="AH33" i="48"/>
  <c r="AJ28" i="48"/>
  <c r="V40" i="48"/>
  <c r="M41" i="48"/>
  <c r="M40" i="48"/>
  <c r="K41" i="48"/>
  <c r="AI32" i="48"/>
  <c r="AJ74" i="48"/>
  <c r="AJ77" i="48"/>
  <c r="AJ53" i="48"/>
  <c r="AI57" i="48"/>
  <c r="C83" i="48"/>
  <c r="AJ61" i="48"/>
  <c r="AH23" i="48"/>
  <c r="AI12" i="48"/>
  <c r="X40" i="48"/>
  <c r="P40" i="48"/>
  <c r="AH77" i="48"/>
  <c r="I84" i="48"/>
  <c r="AJ29" i="48"/>
  <c r="AJ14" i="48"/>
  <c r="H85" i="48"/>
  <c r="AH58" i="48"/>
  <c r="AH12" i="48"/>
  <c r="AH17" i="48"/>
  <c r="G41" i="48"/>
  <c r="O40" i="48"/>
  <c r="AH16" i="48"/>
  <c r="AI38" i="48"/>
  <c r="N42" i="48"/>
  <c r="AI23" i="48"/>
  <c r="U41" i="48"/>
  <c r="AH22" i="48"/>
  <c r="D42" i="48"/>
  <c r="AJ12" i="48"/>
  <c r="Y42" i="48"/>
  <c r="AG40" i="48"/>
  <c r="AH26" i="48"/>
  <c r="AC41" i="48"/>
  <c r="AI22" i="48"/>
  <c r="AI36" i="48"/>
  <c r="AB40" i="48"/>
  <c r="AI34" i="48"/>
  <c r="AH65" i="48"/>
  <c r="AH36" i="48"/>
  <c r="C90" i="48"/>
  <c r="AI69" i="48"/>
  <c r="S42" i="48"/>
  <c r="AI13" i="48"/>
  <c r="AJ36" i="48"/>
  <c r="G42" i="48"/>
  <c r="V41" i="48"/>
  <c r="AJ69" i="48"/>
  <c r="AH78" i="48"/>
  <c r="AH82" i="48"/>
  <c r="AH55" i="48"/>
  <c r="C84" i="48"/>
  <c r="AI61" i="48"/>
  <c r="AI65" i="48"/>
  <c r="AJ60" i="48"/>
  <c r="AI56" i="48"/>
  <c r="D83" i="48"/>
  <c r="AI72" i="48"/>
  <c r="E83" i="48"/>
  <c r="AI55" i="48"/>
  <c r="AH37" i="48"/>
  <c r="Z42" i="48"/>
  <c r="AI18" i="48"/>
  <c r="AJ19" i="48"/>
  <c r="H40" i="48"/>
  <c r="AJ13" i="48"/>
  <c r="AI27" i="48"/>
  <c r="AJ34" i="48"/>
  <c r="AJ33" i="48"/>
  <c r="E42" i="48"/>
  <c r="AH35" i="48"/>
  <c r="Q42" i="48"/>
  <c r="AJ21" i="48"/>
  <c r="AI17" i="48"/>
  <c r="I42" i="48"/>
  <c r="AH31" i="48"/>
  <c r="L40" i="48"/>
  <c r="J41" i="48"/>
  <c r="AJ9" i="48"/>
  <c r="AA42" i="48"/>
  <c r="AC42" i="48"/>
  <c r="X41" i="48"/>
  <c r="AJ24" i="48"/>
  <c r="AH14" i="48"/>
  <c r="AI20" i="48"/>
  <c r="B40" i="48"/>
  <c r="C85" i="48"/>
  <c r="AD42" i="48"/>
  <c r="AH38" i="48"/>
  <c r="AC40" i="48"/>
  <c r="P42" i="48"/>
  <c r="H41" i="48"/>
  <c r="T42" i="48"/>
  <c r="K42" i="48"/>
  <c r="C40" i="48"/>
  <c r="AJ15" i="48"/>
  <c r="AJ18" i="48"/>
  <c r="AI58" i="48"/>
  <c r="AH54" i="48"/>
  <c r="AH72" i="48"/>
  <c r="AJ68" i="48"/>
  <c r="AJ78" i="48"/>
  <c r="AJ64" i="48"/>
  <c r="I85" i="48"/>
  <c r="AI67" i="48"/>
  <c r="H84" i="48"/>
  <c r="E41" i="48"/>
  <c r="AI8" i="48"/>
  <c r="AJ72" i="48"/>
  <c r="AI63" i="48"/>
  <c r="AJ59" i="48"/>
  <c r="AH32" i="48"/>
  <c r="AI29" i="48"/>
  <c r="AF40" i="48"/>
  <c r="AJ39" i="48"/>
  <c r="AH27" i="48"/>
  <c r="H42" i="48"/>
  <c r="AI19" i="48"/>
  <c r="Y41" i="48"/>
  <c r="H83" i="48"/>
  <c r="AE42" i="48"/>
  <c r="T85" i="48"/>
  <c r="T83" i="48"/>
  <c r="T84" i="48"/>
  <c r="M83" i="48"/>
  <c r="M85" i="48"/>
  <c r="M84" i="48"/>
  <c r="K85" i="48"/>
  <c r="K84" i="48"/>
  <c r="K83" i="48"/>
  <c r="R89" i="48"/>
  <c r="R84" i="48"/>
  <c r="R83" i="48"/>
  <c r="R85" i="48"/>
  <c r="G85" i="48"/>
  <c r="S85" i="48"/>
  <c r="S84" i="48"/>
  <c r="S83" i="48"/>
  <c r="AC83" i="48"/>
  <c r="AC85" i="48"/>
  <c r="AC84" i="48"/>
  <c r="L85" i="48"/>
  <c r="L83" i="48"/>
  <c r="L84" i="48"/>
  <c r="X84" i="48"/>
  <c r="X83" i="48"/>
  <c r="X85" i="48"/>
  <c r="V84" i="48"/>
  <c r="V83" i="48"/>
  <c r="V85" i="48"/>
  <c r="AJ16" i="48"/>
  <c r="AJ8" i="48"/>
  <c r="D84" i="48"/>
  <c r="AH75" i="48"/>
  <c r="AH74" i="48"/>
  <c r="AH57" i="48"/>
  <c r="AI77" i="48"/>
  <c r="AJ58" i="48"/>
  <c r="AI14" i="48"/>
  <c r="AI35" i="48"/>
  <c r="AI31" i="48"/>
  <c r="AJ27" i="48"/>
  <c r="AH24" i="48"/>
  <c r="AI37" i="48"/>
  <c r="AJ26" i="48"/>
  <c r="AI33" i="48"/>
  <c r="AI75" i="48"/>
  <c r="AH80" i="48"/>
  <c r="AJ66" i="48"/>
  <c r="AH63" i="48"/>
  <c r="E85" i="48"/>
  <c r="Q40" i="48"/>
  <c r="V42" i="48"/>
  <c r="Z40" i="48"/>
  <c r="AA40" i="48"/>
  <c r="AD83" i="48"/>
  <c r="AD85" i="48"/>
  <c r="AD84" i="48"/>
  <c r="AI82" i="48"/>
  <c r="Q85" i="48"/>
  <c r="Q84" i="48"/>
  <c r="Q83" i="48"/>
  <c r="Q90" i="48"/>
  <c r="F84" i="48"/>
  <c r="AJ62" i="48"/>
  <c r="AJ73" i="48"/>
  <c r="B42" i="48"/>
  <c r="C42" i="48"/>
  <c r="E40" i="48"/>
  <c r="AI26" i="48"/>
  <c r="AJ31" i="48"/>
  <c r="AH25" i="48"/>
  <c r="AH8" i="48"/>
  <c r="AJ20" i="48"/>
  <c r="AI78" i="48"/>
  <c r="AH70" i="48"/>
  <c r="AH67" i="48"/>
  <c r="AI73" i="48"/>
  <c r="AJ82" i="48"/>
  <c r="AH71" i="48"/>
  <c r="G84" i="48"/>
  <c r="AI53" i="48"/>
  <c r="L41" i="48"/>
  <c r="K40" i="48"/>
  <c r="Q41" i="48"/>
  <c r="W41" i="48"/>
  <c r="AE40" i="48"/>
  <c r="Z83" i="48"/>
  <c r="Z85" i="48"/>
  <c r="Z84" i="48"/>
  <c r="AJ81" i="48"/>
  <c r="AI81" i="48"/>
  <c r="AI60" i="48"/>
  <c r="AH66" i="48"/>
  <c r="AJ76" i="48"/>
  <c r="AH76" i="48"/>
  <c r="AI76" i="48"/>
  <c r="T41" i="48"/>
  <c r="B90" i="48"/>
  <c r="AJ23" i="48"/>
  <c r="W40" i="48"/>
  <c r="AI74" i="48"/>
  <c r="J84" i="48"/>
  <c r="J83" i="48"/>
  <c r="J85" i="48"/>
  <c r="AI52" i="48"/>
  <c r="U84" i="48"/>
  <c r="U83" i="48"/>
  <c r="U85" i="48"/>
  <c r="AG85" i="48"/>
  <c r="AG84" i="48"/>
  <c r="AG83" i="48"/>
  <c r="AG88" i="48"/>
  <c r="AH68" i="48"/>
  <c r="AI68" i="48"/>
  <c r="P84" i="48"/>
  <c r="P83" i="48"/>
  <c r="P85" i="48"/>
  <c r="AJ57" i="48"/>
  <c r="O85" i="48"/>
  <c r="O84" i="48"/>
  <c r="O83" i="48"/>
  <c r="AH53" i="48"/>
  <c r="Z41" i="48"/>
  <c r="AH79" i="48"/>
  <c r="D40" i="48"/>
  <c r="AH19" i="48"/>
  <c r="AI9" i="48"/>
  <c r="AJ32" i="48"/>
  <c r="AH21" i="48"/>
  <c r="AH39" i="48"/>
  <c r="AJ25" i="48"/>
  <c r="AH15" i="48"/>
  <c r="AI21" i="48"/>
  <c r="AI70" i="48"/>
  <c r="AI64" i="48"/>
  <c r="AH64" i="48"/>
  <c r="B88" i="48"/>
  <c r="AJ70" i="48"/>
  <c r="AI79" i="48"/>
  <c r="M42" i="48"/>
  <c r="T40" i="48"/>
  <c r="AF42" i="48"/>
  <c r="D41" i="48"/>
  <c r="AH20" i="48"/>
  <c r="I40" i="48"/>
  <c r="AJ38" i="48"/>
  <c r="AH9" i="48"/>
  <c r="AH28" i="48"/>
  <c r="AI15" i="48"/>
  <c r="AI11" i="48"/>
  <c r="AI62" i="48"/>
  <c r="AH62" i="48"/>
  <c r="AH59" i="48"/>
  <c r="AH56" i="48"/>
  <c r="AH60" i="48"/>
  <c r="F85" i="48"/>
  <c r="AJ71" i="48"/>
  <c r="AJ56" i="48"/>
  <c r="J40" i="48"/>
  <c r="O41" i="48"/>
  <c r="R40" i="48"/>
  <c r="U40" i="48"/>
  <c r="AB42" i="48"/>
  <c r="O42" i="48"/>
  <c r="R42" i="48"/>
  <c r="AA85" i="48"/>
  <c r="AA84" i="48"/>
  <c r="AA83" i="48"/>
  <c r="AE85" i="48"/>
  <c r="AE84" i="48"/>
  <c r="AE83" i="48"/>
  <c r="AH13" i="48"/>
  <c r="AI10" i="48"/>
  <c r="AI24" i="48"/>
  <c r="AI28" i="48"/>
  <c r="B45" i="48"/>
  <c r="AJ45" i="48" s="1"/>
  <c r="AJ10" i="48"/>
  <c r="E84" i="48"/>
  <c r="AI54" i="48"/>
  <c r="AI59" i="48"/>
  <c r="AJ79" i="48"/>
  <c r="AH52" i="48"/>
  <c r="F83" i="48"/>
  <c r="AH61" i="48"/>
  <c r="N40" i="48"/>
  <c r="R41" i="48"/>
  <c r="U42" i="48"/>
  <c r="X42" i="48"/>
  <c r="AB41" i="48"/>
  <c r="AJ54" i="48"/>
  <c r="W85" i="48"/>
  <c r="W84" i="48"/>
  <c r="W83" i="48"/>
  <c r="AI71" i="48"/>
  <c r="AJ63" i="48"/>
  <c r="AF83" i="48"/>
  <c r="AF85" i="48"/>
  <c r="AF84" i="48"/>
  <c r="AJ65" i="48"/>
  <c r="AJ75" i="48"/>
  <c r="AB85" i="48"/>
  <c r="AB84" i="48"/>
  <c r="AB83" i="48"/>
  <c r="B41" i="48"/>
  <c r="L42" i="48"/>
  <c r="N84" i="48"/>
  <c r="N83" i="48"/>
  <c r="N85" i="48"/>
  <c r="AJ22" i="48"/>
  <c r="AJ30" i="48"/>
  <c r="AH81" i="48"/>
  <c r="AJ52" i="48"/>
  <c r="AH73" i="48"/>
  <c r="G83" i="48"/>
  <c r="AH69" i="48"/>
  <c r="S40" i="48"/>
  <c r="D85" i="48"/>
  <c r="AJ55" i="48"/>
  <c r="B89" i="48"/>
  <c r="AJ67" i="48"/>
  <c r="Y85" i="48"/>
  <c r="Y84" i="48"/>
  <c r="Y83" i="48"/>
  <c r="AH47" i="48"/>
  <c r="AJ47" i="48"/>
  <c r="AI47" i="48"/>
  <c r="AH44" i="48" l="1"/>
  <c r="AJ44" i="48"/>
  <c r="AI46" i="48"/>
  <c r="AJ46" i="48"/>
  <c r="AI44" i="48"/>
  <c r="AI45" i="48"/>
  <c r="AH45" i="48"/>
  <c r="AJ88" i="48"/>
  <c r="AI90" i="48"/>
  <c r="AH131" i="48"/>
  <c r="AI131" i="48"/>
  <c r="AJ131" i="48"/>
  <c r="AH133" i="48"/>
  <c r="AI133" i="48"/>
  <c r="AJ133" i="48"/>
  <c r="AH90" i="48"/>
  <c r="AJ174" i="48"/>
  <c r="AI174" i="48"/>
  <c r="AH174" i="48"/>
  <c r="AH176" i="48"/>
  <c r="AJ176" i="48"/>
  <c r="AI176" i="48"/>
  <c r="AJ175" i="48"/>
  <c r="AH175" i="48"/>
  <c r="AI175" i="48"/>
  <c r="AJ173" i="48"/>
  <c r="AH173" i="48"/>
  <c r="AI173" i="48"/>
  <c r="AJ132" i="48"/>
  <c r="AH132" i="48"/>
  <c r="AI132" i="48"/>
  <c r="AI88" i="48"/>
  <c r="AH88" i="48"/>
  <c r="AJ90" i="48"/>
  <c r="AI89" i="48"/>
  <c r="AH89" i="48"/>
  <c r="AJ89" i="48"/>
  <c r="B130" i="48" l="1"/>
  <c r="AJ130" i="48" s="1"/>
  <c r="B127" i="48"/>
  <c r="AH94" i="48"/>
  <c r="B128" i="48"/>
  <c r="AJ94" i="48"/>
  <c r="B126" i="48"/>
  <c r="AI94" i="48"/>
  <c r="AH130" i="48" l="1"/>
  <c r="AI130" i="48"/>
  <c r="B87" i="48"/>
  <c r="AJ87" i="48" s="1"/>
  <c r="AH51" i="48"/>
  <c r="B85" i="48"/>
  <c r="AJ51" i="48"/>
  <c r="AI51" i="48"/>
  <c r="B83" i="48"/>
  <c r="B84" i="48"/>
  <c r="AI87" i="48" l="1"/>
  <c r="AH87" i="48"/>
  <c r="AH216" i="48"/>
  <c r="AI216" i="48"/>
  <c r="AJ216" i="48"/>
  <c r="B130" i="69"/>
  <c r="AI130" i="69" s="1"/>
  <c r="AH94" i="69"/>
  <c r="AJ94" i="69"/>
  <c r="AI94" i="69"/>
  <c r="B126" i="69"/>
  <c r="B128" i="69"/>
  <c r="B127" i="69"/>
  <c r="AH130" i="69" l="1"/>
</calcChain>
</file>

<file path=xl/sharedStrings.xml><?xml version="1.0" encoding="utf-8"?>
<sst xmlns="http://schemas.openxmlformats.org/spreadsheetml/2006/main" count="31612" uniqueCount="1258">
  <si>
    <t>S1</t>
  </si>
  <si>
    <t>S2</t>
  </si>
  <si>
    <t>S3</t>
  </si>
  <si>
    <t>D1</t>
  </si>
  <si>
    <t>D2</t>
  </si>
  <si>
    <t xml:space="preserve"> </t>
  </si>
  <si>
    <t>D3</t>
  </si>
  <si>
    <t>D4</t>
  </si>
  <si>
    <t>Trimagic Square 1b</t>
  </si>
  <si>
    <t>Trimagic Square 1a</t>
  </si>
  <si>
    <t>S1=16400</t>
  </si>
  <si>
    <t>S2=11201200</t>
  </si>
  <si>
    <t>S3=8606720000</t>
  </si>
  <si>
    <t>Trimagic Square 2a</t>
  </si>
  <si>
    <t>Trimagic Square 2b</t>
  </si>
  <si>
    <t>A2</t>
  </si>
  <si>
    <t>Z31</t>
  </si>
  <si>
    <t>ζ25</t>
  </si>
  <si>
    <t>G8</t>
  </si>
  <si>
    <t>γ3</t>
  </si>
  <si>
    <t>F30</t>
  </si>
  <si>
    <t>D28</t>
  </si>
  <si>
    <t>α5</t>
  </si>
  <si>
    <t>X2</t>
  </si>
  <si>
    <t>O31</t>
  </si>
  <si>
    <t>I25</t>
  </si>
  <si>
    <t>R8</t>
  </si>
  <si>
    <t>L3</t>
  </si>
  <si>
    <t>S30</t>
  </si>
  <si>
    <t>U28</t>
  </si>
  <si>
    <t>N5</t>
  </si>
  <si>
    <t>A23</t>
  </si>
  <si>
    <t>Z10</t>
  </si>
  <si>
    <t>ζ16</t>
  </si>
  <si>
    <t>G17</t>
  </si>
  <si>
    <t>γ22</t>
  </si>
  <si>
    <t>F11</t>
  </si>
  <si>
    <t>D13</t>
  </si>
  <si>
    <t>α20</t>
  </si>
  <si>
    <t>X23</t>
  </si>
  <si>
    <t>O10</t>
  </si>
  <si>
    <t>I16</t>
  </si>
  <si>
    <t>R17</t>
  </si>
  <si>
    <t>L22</t>
  </si>
  <si>
    <t>S11</t>
  </si>
  <si>
    <t>U13</t>
  </si>
  <si>
    <t>N20</t>
  </si>
  <si>
    <t>B27</t>
  </si>
  <si>
    <t>Y6</t>
  </si>
  <si>
    <t>ε4</t>
  </si>
  <si>
    <t>H29</t>
  </si>
  <si>
    <t>δ26</t>
  </si>
  <si>
    <t>E7</t>
  </si>
  <si>
    <t>C1</t>
  </si>
  <si>
    <t>β32</t>
  </si>
  <si>
    <t>W27</t>
  </si>
  <si>
    <t>P6</t>
  </si>
  <si>
    <t>J4</t>
  </si>
  <si>
    <t>Q29</t>
  </si>
  <si>
    <t>K26</t>
  </si>
  <si>
    <t>T7</t>
  </si>
  <si>
    <t>V1</t>
  </si>
  <si>
    <t>M32</t>
  </si>
  <si>
    <t>B14</t>
  </si>
  <si>
    <t>Y19</t>
  </si>
  <si>
    <t>ε21</t>
  </si>
  <si>
    <t>H12</t>
  </si>
  <si>
    <t>δ15</t>
  </si>
  <si>
    <t>E18</t>
  </si>
  <si>
    <t>C24</t>
  </si>
  <si>
    <t>β19</t>
  </si>
  <si>
    <t>W14</t>
  </si>
  <si>
    <t>P19</t>
  </si>
  <si>
    <t>J21</t>
  </si>
  <si>
    <t>Q12</t>
  </si>
  <si>
    <t>K15</t>
  </si>
  <si>
    <t>T18</t>
  </si>
  <si>
    <t>V24</t>
  </si>
  <si>
    <t>M9</t>
  </si>
  <si>
    <t>δ3</t>
  </si>
  <si>
    <t>E30</t>
  </si>
  <si>
    <t>C28</t>
  </si>
  <si>
    <t>β5</t>
  </si>
  <si>
    <t>B2</t>
  </si>
  <si>
    <t>Y31</t>
  </si>
  <si>
    <t>ε25</t>
  </si>
  <si>
    <t>H8</t>
  </si>
  <si>
    <t>K3</t>
  </si>
  <si>
    <t>T30</t>
  </si>
  <si>
    <t>V28</t>
  </si>
  <si>
    <t>M5</t>
  </si>
  <si>
    <t>W2</t>
  </si>
  <si>
    <t>P31</t>
  </si>
  <si>
    <t>J25</t>
  </si>
  <si>
    <t>Q8</t>
  </si>
  <si>
    <t>δ22</t>
  </si>
  <si>
    <t>E11</t>
  </si>
  <si>
    <t>C13</t>
  </si>
  <si>
    <t>β20</t>
  </si>
  <si>
    <t>B23</t>
  </si>
  <si>
    <t>Y10</t>
  </si>
  <si>
    <t>ε16</t>
  </si>
  <si>
    <t>H17</t>
  </si>
  <si>
    <t>K22</t>
  </si>
  <si>
    <t>T11</t>
  </si>
  <si>
    <t>V13</t>
  </si>
  <si>
    <t>M20</t>
  </si>
  <si>
    <t>W23</t>
  </si>
  <si>
    <t>P10</t>
  </si>
  <si>
    <t>J16</t>
  </si>
  <si>
    <t>Q17</t>
  </si>
  <si>
    <t>γ26</t>
  </si>
  <si>
    <t>F7</t>
  </si>
  <si>
    <t>α32</t>
  </si>
  <si>
    <t>A27</t>
  </si>
  <si>
    <t>Z6</t>
  </si>
  <si>
    <t>ζ4</t>
  </si>
  <si>
    <t>G29</t>
  </si>
  <si>
    <t>L26</t>
  </si>
  <si>
    <t>S7</t>
  </si>
  <si>
    <t>U1</t>
  </si>
  <si>
    <t>N32</t>
  </si>
  <si>
    <t>X27</t>
  </si>
  <si>
    <t>O6</t>
  </si>
  <si>
    <t>I4</t>
  </si>
  <si>
    <t>R29</t>
  </si>
  <si>
    <t>γ15</t>
  </si>
  <si>
    <t>F18</t>
  </si>
  <si>
    <t>D24</t>
  </si>
  <si>
    <t>α9</t>
  </si>
  <si>
    <t>A14</t>
  </si>
  <si>
    <t>Z19</t>
  </si>
  <si>
    <t>ζ21</t>
  </si>
  <si>
    <t>G12</t>
  </si>
  <si>
    <t>L15</t>
  </si>
  <si>
    <t>S18</t>
  </si>
  <si>
    <t>U24</t>
  </si>
  <si>
    <t>N9</t>
  </si>
  <si>
    <t>X14</t>
  </si>
  <si>
    <t>O19</t>
  </si>
  <si>
    <t>I21</t>
  </si>
  <si>
    <t>R12</t>
  </si>
  <si>
    <t>Y32</t>
  </si>
  <si>
    <t>B1</t>
  </si>
  <si>
    <t>H7</t>
  </si>
  <si>
    <t>ε26</t>
  </si>
  <si>
    <t>E29</t>
  </si>
  <si>
    <t>δ4</t>
  </si>
  <si>
    <t>β6</t>
  </si>
  <si>
    <t>C27</t>
  </si>
  <si>
    <t>P32</t>
  </si>
  <si>
    <t>W1</t>
  </si>
  <si>
    <t>Q7</t>
  </si>
  <si>
    <t>J26</t>
  </si>
  <si>
    <t>T29</t>
  </si>
  <si>
    <t>K4</t>
  </si>
  <si>
    <t>M6</t>
  </si>
  <si>
    <t>V27</t>
  </si>
  <si>
    <t>Y9</t>
  </si>
  <si>
    <t>B24</t>
  </si>
  <si>
    <t>H18</t>
  </si>
  <si>
    <t>ε15</t>
  </si>
  <si>
    <t>E12</t>
  </si>
  <si>
    <t>δ21</t>
  </si>
  <si>
    <t>C14</t>
  </si>
  <si>
    <t>P9</t>
  </si>
  <si>
    <t>W24</t>
  </si>
  <si>
    <t>Q18</t>
  </si>
  <si>
    <t>J15</t>
  </si>
  <si>
    <t>T12</t>
  </si>
  <si>
    <t>K21</t>
  </si>
  <si>
    <t>M19</t>
  </si>
  <si>
    <t>V14</t>
  </si>
  <si>
    <t>Z5</t>
  </si>
  <si>
    <t>A28</t>
  </si>
  <si>
    <t>G30</t>
  </si>
  <si>
    <t>ζ3</t>
  </si>
  <si>
    <t>F8</t>
  </si>
  <si>
    <t>γ25</t>
  </si>
  <si>
    <t>α31</t>
  </si>
  <si>
    <t>O5</t>
  </si>
  <si>
    <t>X28</t>
  </si>
  <si>
    <t>R30</t>
  </si>
  <si>
    <t>I3</t>
  </si>
  <si>
    <t>S8</t>
  </si>
  <si>
    <t>L25</t>
  </si>
  <si>
    <t>N31</t>
  </si>
  <si>
    <t>U2</t>
  </si>
  <si>
    <t>Z20</t>
  </si>
  <si>
    <t>A13</t>
  </si>
  <si>
    <t>G11</t>
  </si>
  <si>
    <t>ζ22</t>
  </si>
  <si>
    <t>F17</t>
  </si>
  <si>
    <t>γ16</t>
  </si>
  <si>
    <t>α10</t>
  </si>
  <si>
    <t>D23</t>
  </si>
  <si>
    <t>O20</t>
  </si>
  <si>
    <t>X13</t>
  </si>
  <si>
    <t>R11</t>
  </si>
  <si>
    <t>I22</t>
  </si>
  <si>
    <t>S17</t>
  </si>
  <si>
    <t>L16</t>
  </si>
  <si>
    <t>N10</t>
  </si>
  <si>
    <t>U23</t>
  </si>
  <si>
    <t>F29</t>
  </si>
  <si>
    <t>γ4</t>
  </si>
  <si>
    <t>α6</t>
  </si>
  <si>
    <t>D27</t>
  </si>
  <si>
    <t>Z32</t>
  </si>
  <si>
    <t>A1</t>
  </si>
  <si>
    <t>G7</t>
  </si>
  <si>
    <t>ζ26</t>
  </si>
  <si>
    <t>S29</t>
  </si>
  <si>
    <t>L4</t>
  </si>
  <si>
    <t>N6</t>
  </si>
  <si>
    <t>U27</t>
  </si>
  <si>
    <t>O32</t>
  </si>
  <si>
    <t>X1</t>
  </si>
  <si>
    <t>R7</t>
  </si>
  <si>
    <t>I26</t>
  </si>
  <si>
    <t>F12</t>
  </si>
  <si>
    <t>γ21</t>
  </si>
  <si>
    <t>α19</t>
  </si>
  <si>
    <t>D14</t>
  </si>
  <si>
    <t>Z9</t>
  </si>
  <si>
    <t>A24</t>
  </si>
  <si>
    <t>G18</t>
  </si>
  <si>
    <t>ζ15</t>
  </si>
  <si>
    <t>S12</t>
  </si>
  <si>
    <t>L21</t>
  </si>
  <si>
    <t>N19</t>
  </si>
  <si>
    <t>U14</t>
  </si>
  <si>
    <t>O9</t>
  </si>
  <si>
    <t>X24</t>
  </si>
  <si>
    <t>R18</t>
  </si>
  <si>
    <t>I15</t>
  </si>
  <si>
    <t>E8</t>
  </si>
  <si>
    <t>δ25</t>
  </si>
  <si>
    <t>β31</t>
  </si>
  <si>
    <t>C2</t>
  </si>
  <si>
    <t>Y5</t>
  </si>
  <si>
    <t>B28</t>
  </si>
  <si>
    <t>H30</t>
  </si>
  <si>
    <t>ε3</t>
  </si>
  <si>
    <t>T8</t>
  </si>
  <si>
    <t>K25</t>
  </si>
  <si>
    <t>M31</t>
  </si>
  <si>
    <t>V2</t>
  </si>
  <si>
    <t>P5</t>
  </si>
  <si>
    <t>W28</t>
  </si>
  <si>
    <t>Q30</t>
  </si>
  <si>
    <t>J3</t>
  </si>
  <si>
    <t>E17</t>
  </si>
  <si>
    <t>δ16</t>
  </si>
  <si>
    <t>β10</t>
  </si>
  <si>
    <t>C23</t>
  </si>
  <si>
    <t>Y20</t>
  </si>
  <si>
    <t>B13</t>
  </si>
  <si>
    <t>H11</t>
  </si>
  <si>
    <t>ε22</t>
  </si>
  <si>
    <t>T17</t>
  </si>
  <si>
    <t>K16</t>
  </si>
  <si>
    <t>M10</t>
  </si>
  <si>
    <t>V23</t>
  </si>
  <si>
    <t>P20</t>
  </si>
  <si>
    <t>W13</t>
  </si>
  <si>
    <t>Q11</t>
  </si>
  <si>
    <t>J22</t>
  </si>
  <si>
    <t>I23</t>
  </si>
  <si>
    <t>R10</t>
  </si>
  <si>
    <t>X16</t>
  </si>
  <si>
    <t>O17</t>
  </si>
  <si>
    <t>U22</t>
  </si>
  <si>
    <t>N11</t>
  </si>
  <si>
    <t>L13</t>
  </si>
  <si>
    <t>S20</t>
  </si>
  <si>
    <t>ζ23</t>
  </si>
  <si>
    <t>G10</t>
  </si>
  <si>
    <t>A16</t>
  </si>
  <si>
    <t>Z17</t>
  </si>
  <si>
    <t>D22</t>
  </si>
  <si>
    <t>α11</t>
  </si>
  <si>
    <t>γ13</t>
  </si>
  <si>
    <t>F20</t>
  </si>
  <si>
    <t>I2</t>
  </si>
  <si>
    <t>R31</t>
  </si>
  <si>
    <t>X25</t>
  </si>
  <si>
    <t>O8</t>
  </si>
  <si>
    <t>U3</t>
  </si>
  <si>
    <t>N30</t>
  </si>
  <si>
    <t>L28</t>
  </si>
  <si>
    <t>S5</t>
  </si>
  <si>
    <t>ζ2</t>
  </si>
  <si>
    <t>G31</t>
  </si>
  <si>
    <t>A25</t>
  </si>
  <si>
    <t>Z8</t>
  </si>
  <si>
    <t>α30</t>
  </si>
  <si>
    <t>γ28</t>
  </si>
  <si>
    <t>F5</t>
  </si>
  <si>
    <t>J14</t>
  </si>
  <si>
    <t>Q19</t>
  </si>
  <si>
    <t>W21</t>
  </si>
  <si>
    <t>P12</t>
  </si>
  <si>
    <t>V15</t>
  </si>
  <si>
    <t>M18</t>
  </si>
  <si>
    <t>K24</t>
  </si>
  <si>
    <t>T9</t>
  </si>
  <si>
    <t>ε14</t>
  </si>
  <si>
    <t>H19</t>
  </si>
  <si>
    <t>B21</t>
  </si>
  <si>
    <t>Y12</t>
  </si>
  <si>
    <t>C15</t>
  </si>
  <si>
    <t>β18</t>
  </si>
  <si>
    <t>δ24</t>
  </si>
  <si>
    <t>E9</t>
  </si>
  <si>
    <t>J27</t>
  </si>
  <si>
    <t>Q6</t>
  </si>
  <si>
    <t>W4</t>
  </si>
  <si>
    <t>P29</t>
  </si>
  <si>
    <t>V26</t>
  </si>
  <si>
    <t>M7</t>
  </si>
  <si>
    <t>K1</t>
  </si>
  <si>
    <t>T32</t>
  </si>
  <si>
    <t>ε27</t>
  </si>
  <si>
    <t>H6</t>
  </si>
  <si>
    <t>B4</t>
  </si>
  <si>
    <t>Y29</t>
  </si>
  <si>
    <t>C26</t>
  </si>
  <si>
    <t>β7</t>
  </si>
  <si>
    <t>δ1</t>
  </si>
  <si>
    <t>E32</t>
  </si>
  <si>
    <t>V22</t>
  </si>
  <si>
    <t>M11</t>
  </si>
  <si>
    <t>K13</t>
  </si>
  <si>
    <t>T20</t>
  </si>
  <si>
    <t>J23</t>
  </si>
  <si>
    <t>Q10</t>
  </si>
  <si>
    <t>W16</t>
  </si>
  <si>
    <t>P17</t>
  </si>
  <si>
    <t>C22</t>
  </si>
  <si>
    <t>β11</t>
  </si>
  <si>
    <t>δ13</t>
  </si>
  <si>
    <t>E20</t>
  </si>
  <si>
    <t>ε23</t>
  </si>
  <si>
    <t>H10</t>
  </si>
  <si>
    <t>B16</t>
  </si>
  <si>
    <t>Y17</t>
  </si>
  <si>
    <t>V3</t>
  </si>
  <si>
    <t>M30</t>
  </si>
  <si>
    <t>K28</t>
  </si>
  <si>
    <t>T5</t>
  </si>
  <si>
    <t>J2</t>
  </si>
  <si>
    <t>Q31</t>
  </si>
  <si>
    <t>W25</t>
  </si>
  <si>
    <t>P8</t>
  </si>
  <si>
    <t>C3</t>
  </si>
  <si>
    <t>β30</t>
  </si>
  <si>
    <t>δ28</t>
  </si>
  <si>
    <t>E5</t>
  </si>
  <si>
    <t>ε2</t>
  </si>
  <si>
    <t>H31</t>
  </si>
  <si>
    <t>B25</t>
  </si>
  <si>
    <t>Y8</t>
  </si>
  <si>
    <t>U15</t>
  </si>
  <si>
    <t>N18</t>
  </si>
  <si>
    <t>L24</t>
  </si>
  <si>
    <t>S9</t>
  </si>
  <si>
    <t>I14</t>
  </si>
  <si>
    <t>R19</t>
  </si>
  <si>
    <t>X21</t>
  </si>
  <si>
    <t>O12</t>
  </si>
  <si>
    <t>D15</t>
  </si>
  <si>
    <t>α18</t>
  </si>
  <si>
    <t>γ24</t>
  </si>
  <si>
    <t>F9</t>
  </si>
  <si>
    <t>ζ14</t>
  </si>
  <si>
    <t>G19</t>
  </si>
  <si>
    <t>A21</t>
  </si>
  <si>
    <t>Z12</t>
  </si>
  <si>
    <t>U26</t>
  </si>
  <si>
    <t>N7</t>
  </si>
  <si>
    <t>L1</t>
  </si>
  <si>
    <t>S32</t>
  </si>
  <si>
    <t>I27</t>
  </si>
  <si>
    <t>R6</t>
  </si>
  <si>
    <t>X4</t>
  </si>
  <si>
    <t>O29</t>
  </si>
  <si>
    <t>D26</t>
  </si>
  <si>
    <t>α27</t>
  </si>
  <si>
    <t>γ1</t>
  </si>
  <si>
    <t>F32</t>
  </si>
  <si>
    <t>ζ27</t>
  </si>
  <si>
    <t>G6</t>
  </si>
  <si>
    <t>A4</t>
  </si>
  <si>
    <t>Z29</t>
  </si>
  <si>
    <t>Q9</t>
  </si>
  <si>
    <t>J24</t>
  </si>
  <si>
    <t>P18</t>
  </si>
  <si>
    <t>W15</t>
  </si>
  <si>
    <t>M12</t>
  </si>
  <si>
    <t>V21</t>
  </si>
  <si>
    <t>T19</t>
  </si>
  <si>
    <t>K14</t>
  </si>
  <si>
    <t>H9</t>
  </si>
  <si>
    <t>ε24</t>
  </si>
  <si>
    <t>Y18</t>
  </si>
  <si>
    <t>B15</t>
  </si>
  <si>
    <t>β12</t>
  </si>
  <si>
    <t>C21</t>
  </si>
  <si>
    <t>E19</t>
  </si>
  <si>
    <t>δ14</t>
  </si>
  <si>
    <t>Q32</t>
  </si>
  <si>
    <t>J1</t>
  </si>
  <si>
    <t>P7</t>
  </si>
  <si>
    <t>W26</t>
  </si>
  <si>
    <t>M29</t>
  </si>
  <si>
    <t>V4</t>
  </si>
  <si>
    <t>T6</t>
  </si>
  <si>
    <t>K27</t>
  </si>
  <si>
    <t>H32</t>
  </si>
  <si>
    <t>ε1</t>
  </si>
  <si>
    <t>Y7</t>
  </si>
  <si>
    <t>B26</t>
  </si>
  <si>
    <t>β29</t>
  </si>
  <si>
    <t>C4</t>
  </si>
  <si>
    <t>E6</t>
  </si>
  <si>
    <t>δ27</t>
  </si>
  <si>
    <t>R20</t>
  </si>
  <si>
    <t>I13</t>
  </si>
  <si>
    <t>O11</t>
  </si>
  <si>
    <t>X22</t>
  </si>
  <si>
    <t>N17</t>
  </si>
  <si>
    <t>U16</t>
  </si>
  <si>
    <t>S10</t>
  </si>
  <si>
    <t>L23</t>
  </si>
  <si>
    <t>G20</t>
  </si>
  <si>
    <t>ζ13</t>
  </si>
  <si>
    <t>Z11</t>
  </si>
  <si>
    <t>A22</t>
  </si>
  <si>
    <t>α17</t>
  </si>
  <si>
    <t>D16</t>
  </si>
  <si>
    <t>F10</t>
  </si>
  <si>
    <t>γ23</t>
  </si>
  <si>
    <t>R5</t>
  </si>
  <si>
    <t>I28</t>
  </si>
  <si>
    <t>O30</t>
  </si>
  <si>
    <t>X3</t>
  </si>
  <si>
    <t>N8</t>
  </si>
  <si>
    <t>U25</t>
  </si>
  <si>
    <t>S31</t>
  </si>
  <si>
    <t>L2</t>
  </si>
  <si>
    <t>G5</t>
  </si>
  <si>
    <t>ζ28</t>
  </si>
  <si>
    <t>Z30</t>
  </si>
  <si>
    <t>A3</t>
  </si>
  <si>
    <t>α8</t>
  </si>
  <si>
    <t>D25</t>
  </si>
  <si>
    <t>F31</t>
  </si>
  <si>
    <t>γ2</t>
  </si>
  <si>
    <t>N12</t>
  </si>
  <si>
    <t>U21</t>
  </si>
  <si>
    <t>S19</t>
  </si>
  <si>
    <t>L14</t>
  </si>
  <si>
    <t>R9</t>
  </si>
  <si>
    <t>I24</t>
  </si>
  <si>
    <t>O18</t>
  </si>
  <si>
    <t>X15</t>
  </si>
  <si>
    <t>α12</t>
  </si>
  <si>
    <t>D21</t>
  </si>
  <si>
    <t>F19</t>
  </si>
  <si>
    <t>γ14</t>
  </si>
  <si>
    <t>G9</t>
  </si>
  <si>
    <t>ζ24</t>
  </si>
  <si>
    <t>Z18</t>
  </si>
  <si>
    <t>A15</t>
  </si>
  <si>
    <t>N29</t>
  </si>
  <si>
    <t>U4</t>
  </si>
  <si>
    <t>S6</t>
  </si>
  <si>
    <t>L27</t>
  </si>
  <si>
    <t>R32</t>
  </si>
  <si>
    <t>I1</t>
  </si>
  <si>
    <t>O7</t>
  </si>
  <si>
    <t>X26</t>
  </si>
  <si>
    <t>α29</t>
  </si>
  <si>
    <t>F6</t>
  </si>
  <si>
    <t>γ27</t>
  </si>
  <si>
    <t>G32</t>
  </si>
  <si>
    <t>ζ1</t>
  </si>
  <si>
    <t>Z7</t>
  </si>
  <si>
    <t>A26</t>
  </si>
  <si>
    <t>M17</t>
  </si>
  <si>
    <t>V16</t>
  </si>
  <si>
    <t>T10</t>
  </si>
  <si>
    <t>K23</t>
  </si>
  <si>
    <t>Q20</t>
  </si>
  <si>
    <t>J13</t>
  </si>
  <si>
    <t>P11</t>
  </si>
  <si>
    <t>W22</t>
  </si>
  <si>
    <t>β17</t>
  </si>
  <si>
    <t>C16</t>
  </si>
  <si>
    <t>E10</t>
  </si>
  <si>
    <t>δ23</t>
  </si>
  <si>
    <t>H20</t>
  </si>
  <si>
    <t>ε13</t>
  </si>
  <si>
    <t>Y11</t>
  </si>
  <si>
    <t>B22</t>
  </si>
  <si>
    <t>M8</t>
  </si>
  <si>
    <t>V25</t>
  </si>
  <si>
    <t>T31</t>
  </si>
  <si>
    <t>K2</t>
  </si>
  <si>
    <t>Q5</t>
  </si>
  <si>
    <t>J28</t>
  </si>
  <si>
    <t>P30</t>
  </si>
  <si>
    <t>W3</t>
  </si>
  <si>
    <t>β8</t>
  </si>
  <si>
    <t>C25</t>
  </si>
  <si>
    <t>E31</t>
  </si>
  <si>
    <t>δ2</t>
  </si>
  <si>
    <t>H5</t>
  </si>
  <si>
    <t>ε28</t>
  </si>
  <si>
    <t>Y30</t>
  </si>
  <si>
    <t>B3</t>
  </si>
  <si>
    <t>X10</t>
  </si>
  <si>
    <t>O23</t>
  </si>
  <si>
    <t>I17</t>
  </si>
  <si>
    <t>R16</t>
  </si>
  <si>
    <t>L11</t>
  </si>
  <si>
    <t>S22</t>
  </si>
  <si>
    <t>U20</t>
  </si>
  <si>
    <t>N13</t>
  </si>
  <si>
    <t>A10</t>
  </si>
  <si>
    <t>Z23</t>
  </si>
  <si>
    <t>ζ17</t>
  </si>
  <si>
    <t>G16</t>
  </si>
  <si>
    <t>γ11</t>
  </si>
  <si>
    <t>F22</t>
  </si>
  <si>
    <t>D20</t>
  </si>
  <si>
    <t>α13</t>
  </si>
  <si>
    <t>X31</t>
  </si>
  <si>
    <t>O2</t>
  </si>
  <si>
    <t>I8</t>
  </si>
  <si>
    <t>R25</t>
  </si>
  <si>
    <t>L30</t>
  </si>
  <si>
    <t>U5</t>
  </si>
  <si>
    <t>N28</t>
  </si>
  <si>
    <t>A31</t>
  </si>
  <si>
    <t>Z2</t>
  </si>
  <si>
    <t>ζ8</t>
  </si>
  <si>
    <t>G25</t>
  </si>
  <si>
    <t>γ30</t>
  </si>
  <si>
    <t>F3</t>
  </si>
  <si>
    <t>D5</t>
  </si>
  <si>
    <t>α28</t>
  </si>
  <si>
    <t>W19</t>
  </si>
  <si>
    <t>P14</t>
  </si>
  <si>
    <t>J12</t>
  </si>
  <si>
    <t>Q21</t>
  </si>
  <si>
    <t>K18</t>
  </si>
  <si>
    <t>T15</t>
  </si>
  <si>
    <t>V9</t>
  </si>
  <si>
    <t>M24</t>
  </si>
  <si>
    <t>B19</t>
  </si>
  <si>
    <t>Y14</t>
  </si>
  <si>
    <t>ε12</t>
  </si>
  <si>
    <t>H21</t>
  </si>
  <si>
    <t>δ18</t>
  </si>
  <si>
    <t>E15</t>
  </si>
  <si>
    <t>C9</t>
  </si>
  <si>
    <t>β24</t>
  </si>
  <si>
    <t>W6</t>
  </si>
  <si>
    <t>P27</t>
  </si>
  <si>
    <t>J29</t>
  </si>
  <si>
    <t>Q4</t>
  </si>
  <si>
    <t>K7</t>
  </si>
  <si>
    <t>T26</t>
  </si>
  <si>
    <t>V32</t>
  </si>
  <si>
    <t>M1</t>
  </si>
  <si>
    <t>B6</t>
  </si>
  <si>
    <t>Y27</t>
  </si>
  <si>
    <t>ε29</t>
  </si>
  <si>
    <t>H4</t>
  </si>
  <si>
    <t>δ7</t>
  </si>
  <si>
    <t>E26</t>
  </si>
  <si>
    <t>C32</t>
  </si>
  <si>
    <t>β1</t>
  </si>
  <si>
    <t>K11</t>
  </si>
  <si>
    <t>T22</t>
  </si>
  <si>
    <t>V20</t>
  </si>
  <si>
    <t>M13</t>
  </si>
  <si>
    <t>W10</t>
  </si>
  <si>
    <t>P23</t>
  </si>
  <si>
    <t>J17</t>
  </si>
  <si>
    <t>Q16</t>
  </si>
  <si>
    <t>δ11</t>
  </si>
  <si>
    <t>E22</t>
  </si>
  <si>
    <t>C20</t>
  </si>
  <si>
    <t>β13</t>
  </si>
  <si>
    <t>B10</t>
  </si>
  <si>
    <t>Y23</t>
  </si>
  <si>
    <t>ε17</t>
  </si>
  <si>
    <t>H16</t>
  </si>
  <si>
    <t>K30</t>
  </si>
  <si>
    <t>T3</t>
  </si>
  <si>
    <t>V5</t>
  </si>
  <si>
    <t>M28</t>
  </si>
  <si>
    <t>W31</t>
  </si>
  <si>
    <t>P2</t>
  </si>
  <si>
    <t>J8</t>
  </si>
  <si>
    <t>Q25</t>
  </si>
  <si>
    <t>δ30</t>
  </si>
  <si>
    <t>E3</t>
  </si>
  <si>
    <t>C5</t>
  </si>
  <si>
    <t>β28</t>
  </si>
  <si>
    <t>B31</t>
  </si>
  <si>
    <t>Y2</t>
  </si>
  <si>
    <t>ε8</t>
  </si>
  <si>
    <t>H25</t>
  </si>
  <si>
    <t>L18</t>
  </si>
  <si>
    <t>S15</t>
  </si>
  <si>
    <t>U9</t>
  </si>
  <si>
    <t>N24</t>
  </si>
  <si>
    <t>X19</t>
  </si>
  <si>
    <t>O14</t>
  </si>
  <si>
    <t>I12</t>
  </si>
  <si>
    <t>R21</t>
  </si>
  <si>
    <t>γ18</t>
  </si>
  <si>
    <t>F15</t>
  </si>
  <si>
    <t>D9</t>
  </si>
  <si>
    <t>α24</t>
  </si>
  <si>
    <t>A19</t>
  </si>
  <si>
    <t>Z14</t>
  </si>
  <si>
    <t>ζ12</t>
  </si>
  <si>
    <t>G21</t>
  </si>
  <si>
    <t>L7</t>
  </si>
  <si>
    <t>S26</t>
  </si>
  <si>
    <t>U32</t>
  </si>
  <si>
    <t>N1</t>
  </si>
  <si>
    <t>X6</t>
  </si>
  <si>
    <t>O27</t>
  </si>
  <si>
    <t>I29</t>
  </si>
  <si>
    <t>R4</t>
  </si>
  <si>
    <t>γ7</t>
  </si>
  <si>
    <t>F26</t>
  </si>
  <si>
    <t>D32</t>
  </si>
  <si>
    <t>α1</t>
  </si>
  <si>
    <t>A6</t>
  </si>
  <si>
    <t>Z27</t>
  </si>
  <si>
    <t>ζ29</t>
  </si>
  <si>
    <t>G4</t>
  </si>
  <si>
    <t>P24</t>
  </si>
  <si>
    <t>W9</t>
  </si>
  <si>
    <t>Q15</t>
  </si>
  <si>
    <t>J18</t>
  </si>
  <si>
    <t>T21</t>
  </si>
  <si>
    <t>K12</t>
  </si>
  <si>
    <t>M14</t>
  </si>
  <si>
    <t>V19</t>
  </si>
  <si>
    <t>Y24</t>
  </si>
  <si>
    <t>B9</t>
  </si>
  <si>
    <t>H15</t>
  </si>
  <si>
    <t>ε18</t>
  </si>
  <si>
    <t>E21</t>
  </si>
  <si>
    <t>δ12</t>
  </si>
  <si>
    <t>β14</t>
  </si>
  <si>
    <t>C19</t>
  </si>
  <si>
    <t>P1</t>
  </si>
  <si>
    <t>W32</t>
  </si>
  <si>
    <t>Q26</t>
  </si>
  <si>
    <t>J7</t>
  </si>
  <si>
    <t>T4</t>
  </si>
  <si>
    <t>K29</t>
  </si>
  <si>
    <t>M27</t>
  </si>
  <si>
    <t>V6</t>
  </si>
  <si>
    <t>Y1</t>
  </si>
  <si>
    <t>B32</t>
  </si>
  <si>
    <t>H26</t>
  </si>
  <si>
    <t>ε7</t>
  </si>
  <si>
    <t>E4</t>
  </si>
  <si>
    <t>δ29</t>
  </si>
  <si>
    <t>β27</t>
  </si>
  <si>
    <t>C6</t>
  </si>
  <si>
    <t>O13</t>
  </si>
  <si>
    <t>X20</t>
  </si>
  <si>
    <t>R22</t>
  </si>
  <si>
    <t>I11</t>
  </si>
  <si>
    <t>S16</t>
  </si>
  <si>
    <t>L17</t>
  </si>
  <si>
    <t>N23</t>
  </si>
  <si>
    <t>U10</t>
  </si>
  <si>
    <t>Z13</t>
  </si>
  <si>
    <t>A20</t>
  </si>
  <si>
    <t>G22</t>
  </si>
  <si>
    <t>ζ11</t>
  </si>
  <si>
    <t>F16</t>
  </si>
  <si>
    <t>γ17</t>
  </si>
  <si>
    <t>α23</t>
  </si>
  <si>
    <t>D10</t>
  </si>
  <si>
    <t>O28</t>
  </si>
  <si>
    <t>X5</t>
  </si>
  <si>
    <t>R3</t>
  </si>
  <si>
    <t>I30</t>
  </si>
  <si>
    <t>S25</t>
  </si>
  <si>
    <t>L8</t>
  </si>
  <si>
    <t>N2</t>
  </si>
  <si>
    <t>U31</t>
  </si>
  <si>
    <t>Z28</t>
  </si>
  <si>
    <t>A5</t>
  </si>
  <si>
    <t>G3</t>
  </si>
  <si>
    <t>ζ30</t>
  </si>
  <si>
    <t>F25</t>
  </si>
  <si>
    <t>γ8</t>
  </si>
  <si>
    <t>α2</t>
  </si>
  <si>
    <t>D31</t>
  </si>
  <si>
    <t>S21</t>
  </si>
  <si>
    <t>L12</t>
  </si>
  <si>
    <t>N14</t>
  </si>
  <si>
    <t>U19</t>
  </si>
  <si>
    <t>O24</t>
  </si>
  <si>
    <t>X9</t>
  </si>
  <si>
    <t>R15</t>
  </si>
  <si>
    <t>I18</t>
  </si>
  <si>
    <t>F21</t>
  </si>
  <si>
    <t>γ12</t>
  </si>
  <si>
    <t>α14</t>
  </si>
  <si>
    <t>D19</t>
  </si>
  <si>
    <t>Z24</t>
  </si>
  <si>
    <t>A9</t>
  </si>
  <si>
    <t>G15</t>
  </si>
  <si>
    <t>ζ18</t>
  </si>
  <si>
    <t>S4</t>
  </si>
  <si>
    <t>L29</t>
  </si>
  <si>
    <t>N27</t>
  </si>
  <si>
    <t>U6</t>
  </si>
  <si>
    <t>O1</t>
  </si>
  <si>
    <t>X32</t>
  </si>
  <si>
    <t>R26</t>
  </si>
  <si>
    <t>I7</t>
  </si>
  <si>
    <t>F4</t>
  </si>
  <si>
    <t>γ29</t>
  </si>
  <si>
    <t>D6</t>
  </si>
  <si>
    <t>Z1</t>
  </si>
  <si>
    <t>A32</t>
  </si>
  <si>
    <t>G26</t>
  </si>
  <si>
    <t>ζ7</t>
  </si>
  <si>
    <t>T16</t>
  </si>
  <si>
    <t>K17</t>
  </si>
  <si>
    <t>M23</t>
  </si>
  <si>
    <t>V10</t>
  </si>
  <si>
    <t>P13</t>
  </si>
  <si>
    <t>W20</t>
  </si>
  <si>
    <t>Q22</t>
  </si>
  <si>
    <t>J11</t>
  </si>
  <si>
    <t>E16</t>
  </si>
  <si>
    <t>δ17</t>
  </si>
  <si>
    <t>β23</t>
  </si>
  <si>
    <t>C10</t>
  </si>
  <si>
    <t>Y13</t>
  </si>
  <si>
    <t>B20</t>
  </si>
  <si>
    <t>H22</t>
  </si>
  <si>
    <t>ε11</t>
  </si>
  <si>
    <t>T25</t>
  </si>
  <si>
    <t>K8</t>
  </si>
  <si>
    <t>M2</t>
  </si>
  <si>
    <t>V31</t>
  </si>
  <si>
    <t>P28</t>
  </si>
  <si>
    <t>W5</t>
  </si>
  <si>
    <t>Q3</t>
  </si>
  <si>
    <t>J30</t>
  </si>
  <si>
    <t>E25</t>
  </si>
  <si>
    <t>δ8</t>
  </si>
  <si>
    <t>β2</t>
  </si>
  <si>
    <t>C31</t>
  </si>
  <si>
    <t>Y28</t>
  </si>
  <si>
    <t>B5</t>
  </si>
  <si>
    <t>H3</t>
  </si>
  <si>
    <t>ε30</t>
  </si>
  <si>
    <t>ζ31</t>
  </si>
  <si>
    <t>G2</t>
  </si>
  <si>
    <t>A8</t>
  </si>
  <si>
    <t>Z25</t>
  </si>
  <si>
    <t>D30</t>
  </si>
  <si>
    <t>γ5</t>
  </si>
  <si>
    <t>F28</t>
  </si>
  <si>
    <t>I31</t>
  </si>
  <si>
    <t>R2</t>
  </si>
  <si>
    <t>X8</t>
  </si>
  <si>
    <t>O25</t>
  </si>
  <si>
    <t>U30</t>
  </si>
  <si>
    <t>N3</t>
  </si>
  <si>
    <t>L5</t>
  </si>
  <si>
    <t>S28</t>
  </si>
  <si>
    <t>ζ10</t>
  </si>
  <si>
    <t>G23</t>
  </si>
  <si>
    <t>A17</t>
  </si>
  <si>
    <t>Z16</t>
  </si>
  <si>
    <t>D11</t>
  </si>
  <si>
    <t>α22</t>
  </si>
  <si>
    <t>γ20</t>
  </si>
  <si>
    <t>F13</t>
  </si>
  <si>
    <t>I10</t>
  </si>
  <si>
    <t>R23</t>
  </si>
  <si>
    <t>X17</t>
  </si>
  <si>
    <t>O16</t>
  </si>
  <si>
    <t>U11</t>
  </si>
  <si>
    <t>N22</t>
  </si>
  <si>
    <t>L20</t>
  </si>
  <si>
    <t>S13</t>
  </si>
  <si>
    <t>ε6</t>
  </si>
  <si>
    <t>H27</t>
  </si>
  <si>
    <t>B29</t>
  </si>
  <si>
    <t>Y4</t>
  </si>
  <si>
    <t>C7</t>
  </si>
  <si>
    <t>β26</t>
  </si>
  <si>
    <t>δ32</t>
  </si>
  <si>
    <t>E1</t>
  </si>
  <si>
    <t>J6</t>
  </si>
  <si>
    <t>Q27</t>
  </si>
  <si>
    <t>W29</t>
  </si>
  <si>
    <t>P4</t>
  </si>
  <si>
    <t>V7</t>
  </si>
  <si>
    <t>M26</t>
  </si>
  <si>
    <t>K32</t>
  </si>
  <si>
    <t>T1</t>
  </si>
  <si>
    <t>ε19</t>
  </si>
  <si>
    <t>H14</t>
  </si>
  <si>
    <t>B12</t>
  </si>
  <si>
    <t>Y21</t>
  </si>
  <si>
    <t>C18</t>
  </si>
  <si>
    <t>β15</t>
  </si>
  <si>
    <t>δ9</t>
  </si>
  <si>
    <t>E24</t>
  </si>
  <si>
    <t>J19</t>
  </si>
  <si>
    <t>Q14</t>
  </si>
  <si>
    <t>W12</t>
  </si>
  <si>
    <t>P21</t>
  </si>
  <si>
    <t>V18</t>
  </si>
  <si>
    <t>M15</t>
  </si>
  <si>
    <t>K9</t>
  </si>
  <si>
    <t>T24</t>
  </si>
  <si>
    <t>C30</t>
  </si>
  <si>
    <t>β3</t>
  </si>
  <si>
    <t>δ5</t>
  </si>
  <si>
    <t>E28</t>
  </si>
  <si>
    <t>ε31</t>
  </si>
  <si>
    <t>H2</t>
  </si>
  <si>
    <t>B8</t>
  </si>
  <si>
    <t>Y25</t>
  </si>
  <si>
    <t>V30</t>
  </si>
  <si>
    <t>M3</t>
  </si>
  <si>
    <t>K5</t>
  </si>
  <si>
    <t>T28</t>
  </si>
  <si>
    <t>J31</t>
  </si>
  <si>
    <t>Q2</t>
  </si>
  <si>
    <t>W8</t>
  </si>
  <si>
    <t>P25</t>
  </si>
  <si>
    <t>C11</t>
  </si>
  <si>
    <t>β22</t>
  </si>
  <si>
    <t>δ20</t>
  </si>
  <si>
    <t>E13</t>
  </si>
  <si>
    <t>ε10</t>
  </si>
  <si>
    <t>H23</t>
  </si>
  <si>
    <t>B17</t>
  </si>
  <si>
    <t>Y16</t>
  </si>
  <si>
    <t>V11</t>
  </si>
  <si>
    <t>M22</t>
  </si>
  <si>
    <t>K20</t>
  </si>
  <si>
    <t>T13</t>
  </si>
  <si>
    <t>J10</t>
  </si>
  <si>
    <t>Q23</t>
  </si>
  <si>
    <t>W17</t>
  </si>
  <si>
    <t>P16</t>
  </si>
  <si>
    <t>D7</t>
  </si>
  <si>
    <t>α26</t>
  </si>
  <si>
    <t>γ32</t>
  </si>
  <si>
    <t>F1</t>
  </si>
  <si>
    <t>ζ6</t>
  </si>
  <si>
    <t>G27</t>
  </si>
  <si>
    <t>A29</t>
  </si>
  <si>
    <t>Z4</t>
  </si>
  <si>
    <t>U7</t>
  </si>
  <si>
    <t>N26</t>
  </si>
  <si>
    <t>L32</t>
  </si>
  <si>
    <t>I6</t>
  </si>
  <si>
    <t>R27</t>
  </si>
  <si>
    <t>X29</t>
  </si>
  <si>
    <t>O4</t>
  </si>
  <si>
    <t>D18</t>
  </si>
  <si>
    <t>α15</t>
  </si>
  <si>
    <t>γ9</t>
  </si>
  <si>
    <t>F24</t>
  </si>
  <si>
    <t>ζ19</t>
  </si>
  <si>
    <t>G14</t>
  </si>
  <si>
    <t>A12</t>
  </si>
  <si>
    <t>Z21</t>
  </si>
  <si>
    <t>U18</t>
  </si>
  <si>
    <t>N15</t>
  </si>
  <si>
    <t>L9</t>
  </si>
  <si>
    <t>S24</t>
  </si>
  <si>
    <t>I19</t>
  </si>
  <si>
    <t>R14</t>
  </si>
  <si>
    <t>X12</t>
  </si>
  <si>
    <t>O21</t>
  </si>
  <si>
    <t>H1</t>
  </si>
  <si>
    <t>ε32</t>
  </si>
  <si>
    <t>Y26</t>
  </si>
  <si>
    <t>B7</t>
  </si>
  <si>
    <t>β4</t>
  </si>
  <si>
    <t>C29</t>
  </si>
  <si>
    <t>E27</t>
  </si>
  <si>
    <t>δ6</t>
  </si>
  <si>
    <t>Q1</t>
  </si>
  <si>
    <t>J32</t>
  </si>
  <si>
    <t>P26</t>
  </si>
  <si>
    <t>W7</t>
  </si>
  <si>
    <t>M4</t>
  </si>
  <si>
    <t>V29</t>
  </si>
  <si>
    <t>T27</t>
  </si>
  <si>
    <t>K6</t>
  </si>
  <si>
    <t>H24</t>
  </si>
  <si>
    <t>ε9</t>
  </si>
  <si>
    <t>Y15</t>
  </si>
  <si>
    <t>B18</t>
  </si>
  <si>
    <t>β21</t>
  </si>
  <si>
    <t>C12</t>
  </si>
  <si>
    <t>E14</t>
  </si>
  <si>
    <t>δ19</t>
  </si>
  <si>
    <t>Q24</t>
  </si>
  <si>
    <t>J9</t>
  </si>
  <si>
    <t>P15</t>
  </si>
  <si>
    <t>W18</t>
  </si>
  <si>
    <t>M21</t>
  </si>
  <si>
    <t>V12</t>
  </si>
  <si>
    <t>T14</t>
  </si>
  <si>
    <t>K19</t>
  </si>
  <si>
    <t>G28</t>
  </si>
  <si>
    <t>ζ32</t>
  </si>
  <si>
    <t>Z3</t>
  </si>
  <si>
    <t>A30</t>
  </si>
  <si>
    <t>α25</t>
  </si>
  <si>
    <t>D8</t>
  </si>
  <si>
    <t>F2</t>
  </si>
  <si>
    <t>γ31</t>
  </si>
  <si>
    <t>R28</t>
  </si>
  <si>
    <t>I5</t>
  </si>
  <si>
    <t>O3</t>
  </si>
  <si>
    <t>X30</t>
  </si>
  <si>
    <t>N25</t>
  </si>
  <si>
    <t>U8</t>
  </si>
  <si>
    <t>L31</t>
  </si>
  <si>
    <t>G13</t>
  </si>
  <si>
    <t>ζ20</t>
  </si>
  <si>
    <t>Z22</t>
  </si>
  <si>
    <t>A11</t>
  </si>
  <si>
    <t>α16</t>
  </si>
  <si>
    <t>D17</t>
  </si>
  <si>
    <t>F23</t>
  </si>
  <si>
    <t>γ10</t>
  </si>
  <si>
    <t>R13</t>
  </si>
  <si>
    <t>I20</t>
  </si>
  <si>
    <t>O22</t>
  </si>
  <si>
    <t>X11</t>
  </si>
  <si>
    <t>N16</t>
  </si>
  <si>
    <t>U17</t>
  </si>
  <si>
    <t>S23</t>
  </si>
  <si>
    <t>L10</t>
  </si>
  <si>
    <t>α4</t>
  </si>
  <si>
    <t>D29</t>
  </si>
  <si>
    <t>F27</t>
  </si>
  <si>
    <t>γ6</t>
  </si>
  <si>
    <t>G1</t>
  </si>
  <si>
    <t>Z26</t>
  </si>
  <si>
    <t>A7</t>
  </si>
  <si>
    <t>N4</t>
  </si>
  <si>
    <t>U29</t>
  </si>
  <si>
    <t>S27</t>
  </si>
  <si>
    <t>L6</t>
  </si>
  <si>
    <t>R1</t>
  </si>
  <si>
    <t>I32</t>
  </si>
  <si>
    <t>O26</t>
  </si>
  <si>
    <t>X7</t>
  </si>
  <si>
    <t>α21</t>
  </si>
  <si>
    <t>D12</t>
  </si>
  <si>
    <t>F14</t>
  </si>
  <si>
    <t>γ19</t>
  </si>
  <si>
    <t>G24</t>
  </si>
  <si>
    <t>ζ9</t>
  </si>
  <si>
    <t>Z15</t>
  </si>
  <si>
    <t>A18</t>
  </si>
  <si>
    <t>N21</t>
  </si>
  <si>
    <t>U12</t>
  </si>
  <si>
    <t>S14</t>
  </si>
  <si>
    <t>L19</t>
  </si>
  <si>
    <t>R24</t>
  </si>
  <si>
    <t>I9</t>
  </si>
  <si>
    <t>O15</t>
  </si>
  <si>
    <t>X18</t>
  </si>
  <si>
    <t>β25</t>
  </si>
  <si>
    <t>C8</t>
  </si>
  <si>
    <t>E2</t>
  </si>
  <si>
    <t>δ31</t>
  </si>
  <si>
    <t>H28</t>
  </si>
  <si>
    <t>ε5</t>
  </si>
  <si>
    <t>Y3</t>
  </si>
  <si>
    <t>B30</t>
  </si>
  <si>
    <t>M25</t>
  </si>
  <si>
    <t>V8</t>
  </si>
  <si>
    <t>T2</t>
  </si>
  <si>
    <t>K31</t>
  </si>
  <si>
    <t>Q28</t>
  </si>
  <si>
    <t>J5</t>
  </si>
  <si>
    <t>P3</t>
  </si>
  <si>
    <t>W30</t>
  </si>
  <si>
    <t>β16</t>
  </si>
  <si>
    <t>C17</t>
  </si>
  <si>
    <t>E23</t>
  </si>
  <si>
    <t>δ10</t>
  </si>
  <si>
    <t>H13</t>
  </si>
  <si>
    <t>ε20</t>
  </si>
  <si>
    <t>Y22</t>
  </si>
  <si>
    <t>B11</t>
  </si>
  <si>
    <t>M16</t>
  </si>
  <si>
    <t>V17</t>
  </si>
  <si>
    <t>T23</t>
  </si>
  <si>
    <t>K10</t>
  </si>
  <si>
    <t>Q13</t>
  </si>
  <si>
    <t>J20</t>
  </si>
  <si>
    <t>P22</t>
  </si>
  <si>
    <t>W11</t>
  </si>
  <si>
    <t>Trimagic Square Matrix n32</t>
  </si>
  <si>
    <t>The Key</t>
  </si>
  <si>
    <t>=</t>
  </si>
  <si>
    <t>α3</t>
  </si>
  <si>
    <t>α7</t>
  </si>
  <si>
    <r>
      <t>β5</t>
    </r>
    <r>
      <rPr>
        <sz val="10"/>
        <rFont val="Arial"/>
        <family val="2"/>
      </rPr>
      <t/>
    </r>
  </si>
  <si>
    <r>
      <t>β6</t>
    </r>
    <r>
      <rPr>
        <sz val="10"/>
        <rFont val="Arial"/>
        <family val="2"/>
      </rPr>
      <t/>
    </r>
  </si>
  <si>
    <r>
      <t>β8</t>
    </r>
    <r>
      <rPr>
        <sz val="10"/>
        <rFont val="Arial"/>
        <family val="2"/>
      </rPr>
      <t/>
    </r>
  </si>
  <si>
    <r>
      <t>β9</t>
    </r>
    <r>
      <rPr>
        <sz val="10"/>
        <rFont val="Arial"/>
        <family val="2"/>
      </rPr>
      <t/>
    </r>
  </si>
  <si>
    <r>
      <t>β11</t>
    </r>
    <r>
      <rPr>
        <sz val="10"/>
        <rFont val="Arial"/>
        <family val="2"/>
      </rPr>
      <t/>
    </r>
  </si>
  <si>
    <r>
      <t>β12</t>
    </r>
    <r>
      <rPr>
        <sz val="10"/>
        <rFont val="Arial"/>
        <family val="2"/>
      </rPr>
      <t/>
    </r>
  </si>
  <si>
    <r>
      <t>β14</t>
    </r>
    <r>
      <rPr>
        <sz val="10"/>
        <rFont val="Arial"/>
        <family val="2"/>
      </rPr>
      <t/>
    </r>
  </si>
  <si>
    <r>
      <t>β15</t>
    </r>
    <r>
      <rPr>
        <sz val="10"/>
        <rFont val="Arial"/>
        <family val="2"/>
      </rPr>
      <t/>
    </r>
  </si>
  <si>
    <r>
      <t>β17</t>
    </r>
    <r>
      <rPr>
        <sz val="10"/>
        <rFont val="Arial"/>
        <family val="2"/>
      </rPr>
      <t/>
    </r>
  </si>
  <si>
    <r>
      <t>β18</t>
    </r>
    <r>
      <rPr>
        <sz val="10"/>
        <rFont val="Arial"/>
        <family val="2"/>
      </rPr>
      <t/>
    </r>
  </si>
  <si>
    <r>
      <t>β20</t>
    </r>
    <r>
      <rPr>
        <sz val="10"/>
        <rFont val="Arial"/>
        <family val="2"/>
      </rPr>
      <t/>
    </r>
  </si>
  <si>
    <r>
      <t>β21</t>
    </r>
    <r>
      <rPr>
        <sz val="10"/>
        <rFont val="Arial"/>
        <family val="2"/>
      </rPr>
      <t/>
    </r>
  </si>
  <si>
    <r>
      <t>β23</t>
    </r>
    <r>
      <rPr>
        <sz val="10"/>
        <rFont val="Arial"/>
        <family val="2"/>
      </rPr>
      <t/>
    </r>
  </si>
  <si>
    <r>
      <t>β24</t>
    </r>
    <r>
      <rPr>
        <sz val="10"/>
        <rFont val="Arial"/>
        <family val="2"/>
      </rPr>
      <t/>
    </r>
  </si>
  <si>
    <r>
      <t>β26</t>
    </r>
    <r>
      <rPr>
        <sz val="10"/>
        <rFont val="Arial"/>
        <family val="2"/>
      </rPr>
      <t/>
    </r>
  </si>
  <si>
    <r>
      <t>β27</t>
    </r>
    <r>
      <rPr>
        <sz val="10"/>
        <rFont val="Arial"/>
        <family val="2"/>
      </rPr>
      <t/>
    </r>
  </si>
  <si>
    <r>
      <t>β29</t>
    </r>
    <r>
      <rPr>
        <sz val="10"/>
        <rFont val="Arial"/>
        <family val="2"/>
      </rPr>
      <t/>
    </r>
  </si>
  <si>
    <r>
      <t>β30</t>
    </r>
    <r>
      <rPr>
        <sz val="10"/>
        <rFont val="Arial"/>
        <family val="2"/>
      </rPr>
      <t/>
    </r>
  </si>
  <si>
    <r>
      <t>β32</t>
    </r>
    <r>
      <rPr>
        <sz val="10"/>
        <rFont val="Arial"/>
        <family val="2"/>
      </rPr>
      <t/>
    </r>
  </si>
  <si>
    <r>
      <t>γ3</t>
    </r>
    <r>
      <rPr>
        <sz val="10"/>
        <rFont val="Arial"/>
        <family val="2"/>
      </rPr>
      <t/>
    </r>
  </si>
  <si>
    <r>
      <t>γ6</t>
    </r>
    <r>
      <rPr>
        <sz val="10"/>
        <rFont val="Arial"/>
        <family val="2"/>
      </rPr>
      <t/>
    </r>
  </si>
  <si>
    <r>
      <t>γ9</t>
    </r>
    <r>
      <rPr>
        <sz val="10"/>
        <rFont val="Arial"/>
        <family val="2"/>
      </rPr>
      <t/>
    </r>
  </si>
  <si>
    <r>
      <t>γ12</t>
    </r>
    <r>
      <rPr>
        <sz val="10"/>
        <rFont val="Arial"/>
        <family val="2"/>
      </rPr>
      <t/>
    </r>
  </si>
  <si>
    <r>
      <t>γ15</t>
    </r>
    <r>
      <rPr>
        <sz val="10"/>
        <rFont val="Arial"/>
        <family val="2"/>
      </rPr>
      <t/>
    </r>
  </si>
  <si>
    <r>
      <t>γ18</t>
    </r>
    <r>
      <rPr>
        <sz val="10"/>
        <rFont val="Arial"/>
        <family val="2"/>
      </rPr>
      <t/>
    </r>
  </si>
  <si>
    <r>
      <t>γ21</t>
    </r>
    <r>
      <rPr>
        <sz val="10"/>
        <rFont val="Arial"/>
        <family val="2"/>
      </rPr>
      <t/>
    </r>
  </si>
  <si>
    <r>
      <t>γ24</t>
    </r>
    <r>
      <rPr>
        <sz val="10"/>
        <rFont val="Arial"/>
        <family val="2"/>
      </rPr>
      <t/>
    </r>
  </si>
  <si>
    <r>
      <t>γ27</t>
    </r>
    <r>
      <rPr>
        <sz val="10"/>
        <rFont val="Arial"/>
        <family val="2"/>
      </rPr>
      <t/>
    </r>
  </si>
  <si>
    <r>
      <t>γ30</t>
    </r>
    <r>
      <rPr>
        <sz val="10"/>
        <rFont val="Arial"/>
        <family val="2"/>
      </rPr>
      <t/>
    </r>
  </si>
  <si>
    <r>
      <t>δ4</t>
    </r>
    <r>
      <rPr>
        <sz val="10"/>
        <rFont val="Arial"/>
        <family val="2"/>
      </rPr>
      <t/>
    </r>
  </si>
  <si>
    <r>
      <t>δ5</t>
    </r>
    <r>
      <rPr>
        <sz val="10"/>
        <rFont val="Arial"/>
        <family val="2"/>
      </rPr>
      <t/>
    </r>
  </si>
  <si>
    <r>
      <t>δ6</t>
    </r>
    <r>
      <rPr>
        <sz val="10"/>
        <rFont val="Arial"/>
        <family val="2"/>
      </rPr>
      <t/>
    </r>
  </si>
  <si>
    <r>
      <t>δ7</t>
    </r>
    <r>
      <rPr>
        <sz val="10"/>
        <rFont val="Arial"/>
        <family val="2"/>
      </rPr>
      <t/>
    </r>
  </si>
  <si>
    <r>
      <t>δ8</t>
    </r>
    <r>
      <rPr>
        <sz val="10"/>
        <rFont val="Arial"/>
        <family val="2"/>
      </rPr>
      <t/>
    </r>
  </si>
  <si>
    <r>
      <t>δ9</t>
    </r>
    <r>
      <rPr>
        <sz val="10"/>
        <rFont val="Arial"/>
        <family val="2"/>
      </rPr>
      <t/>
    </r>
  </si>
  <si>
    <r>
      <t>δ10</t>
    </r>
    <r>
      <rPr>
        <sz val="10"/>
        <rFont val="Arial"/>
        <family val="2"/>
      </rPr>
      <t/>
    </r>
  </si>
  <si>
    <r>
      <t>δ11</t>
    </r>
    <r>
      <rPr>
        <sz val="10"/>
        <rFont val="Arial"/>
        <family val="2"/>
      </rPr>
      <t/>
    </r>
  </si>
  <si>
    <r>
      <t>δ12</t>
    </r>
    <r>
      <rPr>
        <sz val="10"/>
        <rFont val="Arial"/>
        <family val="2"/>
      </rPr>
      <t/>
    </r>
  </si>
  <si>
    <r>
      <t>δ13</t>
    </r>
    <r>
      <rPr>
        <sz val="10"/>
        <rFont val="Arial"/>
        <family val="2"/>
      </rPr>
      <t/>
    </r>
  </si>
  <si>
    <r>
      <t>δ14</t>
    </r>
    <r>
      <rPr>
        <sz val="10"/>
        <rFont val="Arial"/>
        <family val="2"/>
      </rPr>
      <t/>
    </r>
  </si>
  <si>
    <r>
      <t>δ15</t>
    </r>
    <r>
      <rPr>
        <sz val="10"/>
        <rFont val="Arial"/>
        <family val="2"/>
      </rPr>
      <t/>
    </r>
  </si>
  <si>
    <r>
      <t>δ16</t>
    </r>
    <r>
      <rPr>
        <sz val="10"/>
        <rFont val="Arial"/>
        <family val="2"/>
      </rPr>
      <t/>
    </r>
  </si>
  <si>
    <r>
      <t>δ17</t>
    </r>
    <r>
      <rPr>
        <sz val="10"/>
        <rFont val="Arial"/>
        <family val="2"/>
      </rPr>
      <t/>
    </r>
  </si>
  <si>
    <r>
      <t>δ18</t>
    </r>
    <r>
      <rPr>
        <sz val="10"/>
        <rFont val="Arial"/>
        <family val="2"/>
      </rPr>
      <t/>
    </r>
  </si>
  <si>
    <r>
      <t>δ19</t>
    </r>
    <r>
      <rPr>
        <sz val="10"/>
        <rFont val="Arial"/>
        <family val="2"/>
      </rPr>
      <t/>
    </r>
  </si>
  <si>
    <r>
      <t>δ20</t>
    </r>
    <r>
      <rPr>
        <sz val="10"/>
        <rFont val="Arial"/>
        <family val="2"/>
      </rPr>
      <t/>
    </r>
  </si>
  <si>
    <r>
      <t>δ21</t>
    </r>
    <r>
      <rPr>
        <sz val="10"/>
        <rFont val="Arial"/>
        <family val="2"/>
      </rPr>
      <t/>
    </r>
  </si>
  <si>
    <r>
      <t>δ22</t>
    </r>
    <r>
      <rPr>
        <sz val="10"/>
        <rFont val="Arial"/>
        <family val="2"/>
      </rPr>
      <t/>
    </r>
  </si>
  <si>
    <r>
      <t>δ23</t>
    </r>
    <r>
      <rPr>
        <sz val="10"/>
        <rFont val="Arial"/>
        <family val="2"/>
      </rPr>
      <t/>
    </r>
  </si>
  <si>
    <r>
      <t>δ24</t>
    </r>
    <r>
      <rPr>
        <sz val="10"/>
        <rFont val="Arial"/>
        <family val="2"/>
      </rPr>
      <t/>
    </r>
  </si>
  <si>
    <r>
      <t>δ25</t>
    </r>
    <r>
      <rPr>
        <sz val="10"/>
        <rFont val="Arial"/>
        <family val="2"/>
      </rPr>
      <t/>
    </r>
  </si>
  <si>
    <r>
      <t>δ26</t>
    </r>
    <r>
      <rPr>
        <sz val="10"/>
        <rFont val="Arial"/>
        <family val="2"/>
      </rPr>
      <t/>
    </r>
  </si>
  <si>
    <r>
      <t>δ27</t>
    </r>
    <r>
      <rPr>
        <sz val="10"/>
        <rFont val="Arial"/>
        <family val="2"/>
      </rPr>
      <t/>
    </r>
  </si>
  <si>
    <r>
      <t>δ28</t>
    </r>
    <r>
      <rPr>
        <sz val="10"/>
        <rFont val="Arial"/>
        <family val="2"/>
      </rPr>
      <t/>
    </r>
  </si>
  <si>
    <r>
      <t>δ29</t>
    </r>
    <r>
      <rPr>
        <sz val="10"/>
        <rFont val="Arial"/>
        <family val="2"/>
      </rPr>
      <t/>
    </r>
  </si>
  <si>
    <r>
      <t>δ30</t>
    </r>
    <r>
      <rPr>
        <sz val="10"/>
        <rFont val="Arial"/>
        <family val="2"/>
      </rPr>
      <t/>
    </r>
  </si>
  <si>
    <r>
      <t>δ31</t>
    </r>
    <r>
      <rPr>
        <sz val="10"/>
        <rFont val="Arial"/>
        <family val="2"/>
      </rPr>
      <t/>
    </r>
  </si>
  <si>
    <r>
      <t>δ32</t>
    </r>
    <r>
      <rPr>
        <sz val="10"/>
        <rFont val="Arial"/>
        <family val="2"/>
      </rPr>
      <t/>
    </r>
  </si>
  <si>
    <r>
      <t>ε6</t>
    </r>
    <r>
      <rPr>
        <sz val="10"/>
        <rFont val="Arial"/>
        <family val="2"/>
      </rPr>
      <t/>
    </r>
  </si>
  <si>
    <r>
      <t>ε9</t>
    </r>
    <r>
      <rPr>
        <sz val="10"/>
        <rFont val="Arial"/>
        <family val="2"/>
      </rPr>
      <t/>
    </r>
  </si>
  <si>
    <r>
      <t>ε12</t>
    </r>
    <r>
      <rPr>
        <sz val="10"/>
        <rFont val="Arial"/>
        <family val="2"/>
      </rPr>
      <t/>
    </r>
  </si>
  <si>
    <r>
      <t>ε15</t>
    </r>
    <r>
      <rPr>
        <sz val="10"/>
        <rFont val="Arial"/>
        <family val="2"/>
      </rPr>
      <t/>
    </r>
  </si>
  <si>
    <r>
      <t>ε18</t>
    </r>
    <r>
      <rPr>
        <sz val="10"/>
        <rFont val="Arial"/>
        <family val="2"/>
      </rPr>
      <t/>
    </r>
  </si>
  <si>
    <r>
      <t>ε21</t>
    </r>
    <r>
      <rPr>
        <sz val="10"/>
        <rFont val="Arial"/>
        <family val="2"/>
      </rPr>
      <t/>
    </r>
  </si>
  <si>
    <r>
      <t>ε24</t>
    </r>
    <r>
      <rPr>
        <sz val="10"/>
        <rFont val="Arial"/>
        <family val="2"/>
      </rPr>
      <t/>
    </r>
  </si>
  <si>
    <r>
      <t>ε27</t>
    </r>
    <r>
      <rPr>
        <sz val="10"/>
        <rFont val="Arial"/>
        <family val="2"/>
      </rPr>
      <t/>
    </r>
  </si>
  <si>
    <r>
      <t>ε30</t>
    </r>
    <r>
      <rPr>
        <sz val="10"/>
        <rFont val="Arial"/>
        <family val="2"/>
      </rPr>
      <t/>
    </r>
  </si>
  <si>
    <t>ζ5</t>
  </si>
  <si>
    <t>Put only in one Integer in a and d.</t>
  </si>
  <si>
    <t>a =</t>
  </si>
  <si>
    <t>a = 0,1,2,3……</t>
  </si>
  <si>
    <t>[-∞ &lt; a &lt; ∞]</t>
  </si>
  <si>
    <t>d =</t>
  </si>
  <si>
    <t>d = 1,2,3,4……</t>
  </si>
  <si>
    <t>num: [d ≠ 0]</t>
  </si>
  <si>
    <t>Σ =</t>
  </si>
  <si>
    <t>Σy = sum(A1:ζ32) /n</t>
  </si>
  <si>
    <t>Σ(n:a,d) = ½·n·[2·a + d·(n^2 -1)]</t>
  </si>
  <si>
    <t>[Hunter and Madachy 1975]</t>
  </si>
  <si>
    <t>MS order n =</t>
  </si>
  <si>
    <t>MQM copy right © 2024</t>
  </si>
  <si>
    <t>A</t>
  </si>
  <si>
    <t>β</t>
  </si>
  <si>
    <t>M</t>
  </si>
  <si>
    <t>α</t>
  </si>
  <si>
    <t>E</t>
  </si>
  <si>
    <t>ζ</t>
  </si>
  <si>
    <t>I</t>
  </si>
  <si>
    <t>L</t>
  </si>
  <si>
    <t>δ</t>
  </si>
  <si>
    <t>K</t>
  </si>
  <si>
    <t>ε</t>
  </si>
  <si>
    <t>ϒ5</t>
  </si>
  <si>
    <t>Trimagic Square 3a</t>
  </si>
  <si>
    <t>Trimagic Square 3b</t>
  </si>
  <si>
    <t>ϒ6</t>
  </si>
  <si>
    <t>ϒ4</t>
  </si>
  <si>
    <t>ϒ2</t>
  </si>
  <si>
    <t>ϒ8</t>
  </si>
  <si>
    <t>ϒ3</t>
  </si>
  <si>
    <t>ϒ1</t>
  </si>
  <si>
    <t>ϒ7</t>
  </si>
  <si>
    <t>ϒ</t>
  </si>
  <si>
    <t>ϒ19</t>
  </si>
  <si>
    <t>ϒ27</t>
  </si>
  <si>
    <t>ϒ21</t>
  </si>
  <si>
    <t>ϒ13</t>
  </si>
  <si>
    <t>ϒ23</t>
  </si>
  <si>
    <t>ϒ17</t>
  </si>
  <si>
    <t>ϒ28</t>
  </si>
  <si>
    <t>ϒ18</t>
  </si>
  <si>
    <t>ϒ20</t>
  </si>
  <si>
    <t>ϒ22</t>
  </si>
  <si>
    <t>ϒ24</t>
  </si>
  <si>
    <t>ϒ29</t>
  </si>
  <si>
    <t>ϒ14</t>
  </si>
  <si>
    <t>β9</t>
  </si>
  <si>
    <t>ϒ12</t>
  </si>
  <si>
    <t>ϒ11</t>
  </si>
  <si>
    <t>ϒ31</t>
  </si>
  <si>
    <t>ϒ32</t>
  </si>
  <si>
    <t>ϒ10</t>
  </si>
  <si>
    <t>ϒ16</t>
  </si>
  <si>
    <t>ϒ9</t>
  </si>
  <si>
    <t>ϒ15</t>
  </si>
  <si>
    <t>ϒ25</t>
  </si>
  <si>
    <t>ϒ30</t>
  </si>
  <si>
    <t>ϒ26</t>
  </si>
  <si>
    <t>Credit: Mikael Hermansson, 2025. www.squaremagie.se &amp; www.squaremagie.com</t>
  </si>
  <si>
    <t>Ms Matrix n32 1a</t>
  </si>
  <si>
    <t>Ms Matrix n32 1b</t>
  </si>
  <si>
    <t>Ms Matrix n32 2a</t>
  </si>
  <si>
    <t>Ms Matrix n32 2b</t>
  </si>
  <si>
    <t>SquareHouse B.</t>
  </si>
  <si>
    <t>Trimagic Square 3a (1a)</t>
  </si>
  <si>
    <t>Trimagic Square 3b (1b)</t>
  </si>
  <si>
    <t xml:space="preserve"> (new column and 4x new broken tri- diagonal)</t>
  </si>
  <si>
    <t xml:space="preserve"> (same column and 4x new broken tri- diagonal)</t>
  </si>
  <si>
    <t>d1:</t>
  </si>
  <si>
    <t>d2:</t>
  </si>
  <si>
    <t>d1</t>
  </si>
  <si>
    <t>d2</t>
  </si>
  <si>
    <t>d3</t>
  </si>
  <si>
    <t>d4</t>
  </si>
  <si>
    <t>(new super 4x bi-diagonal)</t>
  </si>
  <si>
    <t>Trimagic Square 4a</t>
  </si>
  <si>
    <t>Trimagic Square 4b</t>
  </si>
  <si>
    <t>Trimagic Square 5a</t>
  </si>
  <si>
    <t>Trimagic Square 5b</t>
  </si>
  <si>
    <t>Trimagic Square 6a</t>
  </si>
  <si>
    <t>Trimagic Square 6b</t>
  </si>
  <si>
    <r>
      <t xml:space="preserve">SquareHouse </t>
    </r>
    <r>
      <rPr>
        <sz val="10"/>
        <color rgb="FF7030A0"/>
        <rFont val="Calibri"/>
        <family val="2"/>
      </rPr>
      <t>α</t>
    </r>
    <r>
      <rPr>
        <sz val="10"/>
        <color rgb="FF7030A0"/>
        <rFont val="Calibri"/>
        <family val="2"/>
        <scheme val="minor"/>
      </rPr>
      <t>.</t>
    </r>
  </si>
  <si>
    <t>SquareHouse A.</t>
  </si>
  <si>
    <t>SquareHouse AB.</t>
  </si>
  <si>
    <t>(Modern Quantum Mechanics. SquareHouse B. New tri- column and rows. New 4x tri-diagonal.)</t>
  </si>
  <si>
    <t>SquareHouse C.</t>
  </si>
  <si>
    <t>Special Trimagic Square 1a</t>
  </si>
  <si>
    <t>Special Trimagic Square 1b</t>
  </si>
  <si>
    <t>Special Trimagic Square 2a</t>
  </si>
  <si>
    <t>Special Trimagic Square 2b</t>
  </si>
  <si>
    <t>Bimagic Square Matrix n32</t>
  </si>
  <si>
    <t>Ms Matrix n32 3a</t>
  </si>
  <si>
    <t>B</t>
  </si>
  <si>
    <t>C</t>
  </si>
  <si>
    <t>D</t>
  </si>
  <si>
    <t>F</t>
  </si>
  <si>
    <t>G</t>
  </si>
  <si>
    <t>H</t>
  </si>
  <si>
    <t>J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</si>
  <si>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</si>
  <si>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</si>
  <si>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</si>
  <si>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</si>
  <si>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</si>
  <si>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</si>
  <si>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</si>
  <si>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</si>
  <si>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</si>
  <si>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</si>
  <si>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</si>
  <si>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</si>
  <si>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</si>
  <si>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Ms Matrix n32 3b</t>
  </si>
  <si>
    <t>Ms Matrix n32 4a</t>
  </si>
  <si>
    <t>Ms Matrix n32 4b</t>
  </si>
  <si>
    <t>Partiell Trimagic Square 4b</t>
  </si>
  <si>
    <t>Partiell Trimagic Square 4a</t>
  </si>
  <si>
    <t>Partiell Trimagic Square 3b</t>
  </si>
  <si>
    <t>Partiell Trimagic Square 3a</t>
  </si>
  <si>
    <t>Partiell Trimagic Square 2b</t>
  </si>
  <si>
    <t>Partiell Trimagic Square 2a</t>
  </si>
  <si>
    <t>Partiell Trimagic Square 1b</t>
  </si>
  <si>
    <t>Partiell Trimagic Square 1a</t>
  </si>
  <si>
    <r>
      <t>S</t>
    </r>
    <r>
      <rPr>
        <b/>
        <sz val="10"/>
        <rFont val="Calibri"/>
        <family val="2"/>
      </rPr>
      <t>α</t>
    </r>
  </si>
  <si>
    <t>World champion on partiell cabalistic trimagic square of n32 with tri-column and rows, new 4x bi-diagonal.</t>
  </si>
  <si>
    <t>/&lt;--New tri- column and rows compare with SquareHouse A and SquareHouse B. New 2x tri- coloured main diagonal--&gt;/</t>
  </si>
  <si>
    <t>Trimagic Square 32x32 B by Mikael Hermansson, June 2026.</t>
  </si>
  <si>
    <t>Trimagic Square 32x32 A by Mikael Hermansson, June 2026.</t>
  </si>
  <si>
    <t>Credit: Mikael Hermansson, 2026. www.squaremagie.se &amp; www.squaremagie.com</t>
  </si>
  <si>
    <t>/&lt;--Original William Benson &amp; Oswald Jacoby, 1976. Same column and rows, 4x trimagic diagonal--&gt;/</t>
  </si>
  <si>
    <t>/&lt;--Original William Benson &amp; Oswald Jacoby. Same column and new rows, 4x trimagic diagonal--&gt;/</t>
  </si>
  <si>
    <t>Trimagic Square 32x32 C by Mikael Hermansson, June 2026.</t>
  </si>
  <si>
    <t>/&lt;--Original William Benson &amp; Oswald Jacoby. New column and same rows, 4x trimagic diagonal--&gt;/</t>
  </si>
  <si>
    <t>A world champion cabalistic trimagic square of n32, with new column and rows, new 4x tri- diagonal.</t>
  </si>
  <si>
    <t>Trimagic Square 4a (1a)</t>
  </si>
  <si>
    <t>Trimagic Square 4b (1b)</t>
  </si>
  <si>
    <t>Trimagic Square 32x32 G by Mikael Hermansson, July 2026.</t>
  </si>
  <si>
    <t>Trimagic Square 32x32 F by Mikael Hermansson, July 2026.</t>
  </si>
  <si>
    <t>Trimagic Square 32x32 H by Mikael Hermansson, July 2026.</t>
  </si>
  <si>
    <t>Partiell/Trimagic Square Matrix n32</t>
  </si>
  <si>
    <t>Trimagic Square 32x32 I by Mikael Hermansson, July 2026.</t>
  </si>
  <si>
    <t>Trimagic Square 32x32 E by Mikael Hermansson, July 2026.</t>
  </si>
  <si>
    <t>Trimagic Square 32x32 J by Mikael Hermansson, July 2026.</t>
  </si>
  <si>
    <t>/&lt;-A world champion trimagic square of order 32, with new super column and rows, new 2x tri- diagonal + 2x bi- diagonal.-&gt;/</t>
  </si>
  <si>
    <t>Trimagic Square 32x32 K by Mikael Hermansson, July 2026.</t>
  </si>
  <si>
    <t>Trimagic Square 32x32 D by Mikael Hermansson, June 2026.</t>
  </si>
  <si>
    <r>
      <t xml:space="preserve">SquareHouse </t>
    </r>
    <r>
      <rPr>
        <sz val="10"/>
        <color rgb="FF7030A0"/>
        <rFont val="Calibri"/>
        <family val="2"/>
      </rPr>
      <t>α</t>
    </r>
    <r>
      <rPr>
        <i/>
        <sz val="10"/>
        <color rgb="FF7030A0"/>
        <rFont val="Calibri"/>
        <family val="2"/>
        <scheme val="minor"/>
      </rPr>
      <t>.</t>
    </r>
  </si>
  <si>
    <t xml:space="preserve">Trimagic Square 1a </t>
  </si>
  <si>
    <t xml:space="preserve">Trimagic Square 1b </t>
  </si>
  <si>
    <t>Trimagic Square 1c</t>
  </si>
  <si>
    <t>Trimagic Square 2c</t>
  </si>
  <si>
    <t>Trimagic Square 3c</t>
  </si>
  <si>
    <t>Trimagic Square 6c</t>
  </si>
  <si>
    <t>Trimagic Square 5c</t>
  </si>
  <si>
    <t>Trimagic Square 4c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</si>
</sst>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rgb="FF7030A0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i/>
      <sz val="10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0"/>
      <name val="Calibri"/>
      <family val="2"/>
    </font>
    <font>
      <sz val="10"/>
      <color theme="1" tint="0.34998626667073579"/>
      <name val="Calibri"/>
      <family val="2"/>
    </font>
    <font>
      <sz val="11"/>
      <name val="Calibri"/>
      <family val="2"/>
      <scheme val="minor"/>
    </font>
    <font>
      <b/>
      <sz val="10"/>
      <color theme="0" tint="-0.1499984740745262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0"/>
      <color rgb="FF7030A0"/>
      <name val="Calibri"/>
      <family val="2"/>
    </font>
    <font>
      <sz val="8"/>
      <name val="Arial"/>
      <family val="2"/>
    </font>
    <font>
      <sz val="10"/>
      <color theme="1" tint="0.14999847407452621"/>
      <name val="Calibri"/>
      <family val="2"/>
      <scheme val="minor"/>
    </font>
    <font>
      <sz val="10"/>
      <color theme="1" tint="0.14999847407452621"/>
      <name val="Calibri"/>
      <family val="2"/>
    </font>
    <font>
      <sz val="10"/>
      <color theme="1" tint="0.49998474074526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1" tint="4.9989318521683403E-2"/>
      <name val="Calibri"/>
      <family val="2"/>
    </font>
    <font>
      <b/>
      <sz val="10"/>
      <name val="Calibri"/>
      <family val="2"/>
    </font>
    <font>
      <b/>
      <sz val="10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 style="thin">
        <color rgb="FFFFFF00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thin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thin">
        <color rgb="FFFFFF00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thin">
        <color rgb="FFFFFF00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6795556505021"/>
      </left>
      <right style="thin">
        <color rgb="FFFFFF00"/>
      </right>
      <top style="dotted">
        <color theme="0" tint="-0.14996795556505021"/>
      </top>
      <bottom style="thin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6795556505021"/>
      </right>
      <top style="medium">
        <color rgb="FFFFFF00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dotted">
        <color theme="0" tint="-0.14996795556505021"/>
      </right>
      <top style="dotted">
        <color theme="0" tint="-0.14996795556505021"/>
      </top>
      <bottom style="medium">
        <color rgb="FFFFFF00"/>
      </bottom>
      <diagonal/>
    </border>
    <border>
      <left style="dotted">
        <color theme="0" tint="-0.14996795556505021"/>
      </left>
      <right style="medium">
        <color rgb="FFFFFF00"/>
      </right>
      <top style="dotted">
        <color theme="0" tint="-0.14996795556505021"/>
      </top>
      <bottom style="medium">
        <color rgb="FFFFFF00"/>
      </bottom>
      <diagonal/>
    </border>
    <border>
      <left style="medium">
        <color rgb="FFFFFF0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medium">
        <color rgb="FFFFFF00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medium">
        <color rgb="FFFFFF00"/>
      </top>
      <bottom style="dotted">
        <color theme="0" tint="-0.14996795556505021"/>
      </bottom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medium">
        <color rgb="FFFFFF00"/>
      </right>
      <top style="dotted">
        <color theme="0" tint="-0.14996795556505021"/>
      </top>
      <bottom style="dotted">
        <color theme="0" tint="-0.14996795556505021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/>
      <diagonal/>
    </border>
    <border>
      <left style="medium">
        <color rgb="FFFFFF00"/>
      </left>
      <right style="hair">
        <color theme="0"/>
      </right>
      <top style="dotted">
        <color theme="0" tint="-0.14996795556505021"/>
      </top>
      <bottom/>
      <diagonal/>
    </border>
    <border>
      <left style="medium">
        <color rgb="FFFFFF00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medium">
        <color rgb="FFFFFF00"/>
      </left>
      <right/>
      <top style="dotted">
        <color theme="0" tint="-0.14996795556505021"/>
      </top>
      <bottom/>
      <diagonal/>
    </border>
    <border>
      <left style="medium">
        <color rgb="FFFFFF00"/>
      </left>
      <right/>
      <top style="dotted">
        <color theme="0" tint="-0.14993743705557422"/>
      </top>
      <bottom style="dotted">
        <color theme="0" tint="-0.14993743705557422"/>
      </bottom>
      <diagonal/>
    </border>
    <border>
      <left style="hair">
        <color theme="0"/>
      </left>
      <right style="hair">
        <color theme="0"/>
      </right>
      <top style="dotted">
        <color theme="0" tint="-0.14993743705557422"/>
      </top>
      <bottom style="dotted">
        <color theme="0" tint="-0.14993743705557422"/>
      </bottom>
      <diagonal/>
    </border>
    <border>
      <left style="medium">
        <color rgb="FFFFFF00"/>
      </left>
      <right/>
      <top style="dotted">
        <color theme="0" tint="-0.14993743705557422"/>
      </top>
      <bottom/>
      <diagonal/>
    </border>
    <border>
      <left style="hair">
        <color theme="0"/>
      </left>
      <right style="hair">
        <color theme="0"/>
      </right>
      <top style="dotted">
        <color theme="0" tint="-0.14993743705557422"/>
      </top>
      <bottom/>
      <diagonal/>
    </border>
    <border>
      <left style="medium">
        <color rgb="FFFFFF00"/>
      </left>
      <right/>
      <top style="dotted">
        <color theme="0" tint="-0.14996795556505021"/>
      </top>
      <bottom style="medium">
        <color rgb="FFFFFF00"/>
      </bottom>
      <diagonal/>
    </border>
    <border>
      <left style="hair">
        <color theme="0"/>
      </left>
      <right style="hair">
        <color theme="0"/>
      </right>
      <top style="dotted">
        <color theme="0" tint="-0.14996795556505021"/>
      </top>
      <bottom style="medium">
        <color rgb="FFFFFF00"/>
      </bottom>
      <diagonal/>
    </border>
    <border>
      <left/>
      <right/>
      <top style="medium">
        <color rgb="FFFFFF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6795556505021"/>
      </bottom>
      <diagonal/>
    </border>
    <border>
      <left style="dotted">
        <color theme="0" tint="-0.14996795556505021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3743705557422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6795556505021"/>
      </right>
      <top style="medium">
        <color rgb="FFFFFF00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3743705557422"/>
      </top>
      <bottom style="dotted">
        <color theme="0" tint="-0.14993743705557422"/>
      </bottom>
      <diagonal/>
    </border>
    <border>
      <left style="dotted">
        <color theme="0" tint="-0.14996795556505021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3743705557422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3743705557422"/>
      </left>
      <right style="dotted">
        <color theme="0" tint="-0.14996795556505021"/>
      </right>
      <top style="dotted">
        <color theme="0" tint="-0.14993743705557422"/>
      </top>
      <bottom style="medium">
        <color rgb="FFFFFF00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dotted">
        <color theme="0" tint="-0.14996795556505021"/>
      </left>
      <right/>
      <top style="dotted">
        <color theme="0" tint="-0.14996795556505021"/>
      </top>
      <bottom style="dotted">
        <color theme="0" tint="-0.14993743705557422"/>
      </bottom>
      <diagonal/>
    </border>
    <border>
      <left style="dotted">
        <color theme="0" tint="-0.14996795556505021"/>
      </left>
      <right/>
      <top style="dotted">
        <color theme="0" tint="-0.14993743705557422"/>
      </top>
      <bottom style="dotted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FF0000"/>
      </top>
      <bottom/>
      <diagonal/>
    </border>
    <border>
      <left style="thin">
        <color theme="1"/>
      </left>
      <right/>
      <top/>
      <bottom/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66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8" fillId="0" borderId="0" xfId="0" applyFont="1"/>
    <xf numFmtId="0" fontId="3" fillId="0" borderId="5" xfId="0" applyFont="1" applyBorder="1"/>
    <xf numFmtId="0" fontId="3" fillId="3" borderId="5" xfId="0" applyFont="1" applyFill="1" applyBorder="1"/>
    <xf numFmtId="0" fontId="3" fillId="2" borderId="5" xfId="0" applyFont="1" applyFill="1" applyBorder="1"/>
    <xf numFmtId="0" fontId="7" fillId="0" borderId="5" xfId="0" applyFont="1" applyBorder="1"/>
    <xf numFmtId="0" fontId="6" fillId="0" borderId="5" xfId="0" applyFont="1" applyBorder="1"/>
    <xf numFmtId="0" fontId="3" fillId="4" borderId="5" xfId="0" applyFont="1" applyFill="1" applyBorder="1"/>
    <xf numFmtId="0" fontId="3" fillId="5" borderId="5" xfId="0" applyFont="1" applyFill="1" applyBorder="1"/>
    <xf numFmtId="0" fontId="10" fillId="0" borderId="0" xfId="0" applyFont="1" applyAlignment="1">
      <alignment horizontal="center"/>
    </xf>
    <xf numFmtId="0" fontId="11" fillId="6" borderId="0" xfId="1" applyFont="1" applyFill="1" applyAlignment="1">
      <alignment horizontal="center"/>
    </xf>
    <xf numFmtId="0" fontId="13" fillId="0" borderId="24" xfId="1" applyFont="1" applyBorder="1" applyAlignment="1">
      <alignment horizontal="center"/>
    </xf>
    <xf numFmtId="0" fontId="12" fillId="6" borderId="35" xfId="0" applyFont="1" applyFill="1" applyBorder="1"/>
    <xf numFmtId="0" fontId="12" fillId="6" borderId="35" xfId="0" applyFont="1" applyFill="1" applyBorder="1" applyAlignment="1">
      <alignment horizontal="center"/>
    </xf>
    <xf numFmtId="0" fontId="14" fillId="6" borderId="0" xfId="0" applyFont="1" applyFill="1" applyAlignment="1">
      <alignment horizontal="left"/>
    </xf>
    <xf numFmtId="0" fontId="12" fillId="6" borderId="0" xfId="0" applyFont="1" applyFill="1" applyAlignment="1">
      <alignment horizontal="center"/>
    </xf>
    <xf numFmtId="0" fontId="2" fillId="6" borderId="0" xfId="0" applyFont="1" applyFill="1"/>
    <xf numFmtId="0" fontId="5" fillId="6" borderId="0" xfId="0" applyFont="1" applyFill="1"/>
    <xf numFmtId="0" fontId="3" fillId="6" borderId="0" xfId="0" applyFont="1" applyFill="1"/>
    <xf numFmtId="0" fontId="4" fillId="6" borderId="0" xfId="0" applyFont="1" applyFill="1"/>
    <xf numFmtId="0" fontId="9" fillId="0" borderId="0" xfId="0" applyFont="1" applyAlignment="1">
      <alignment horizontal="left"/>
    </xf>
    <xf numFmtId="0" fontId="14" fillId="6" borderId="0" xfId="0" applyFont="1" applyFill="1" applyAlignment="1">
      <alignment horizontal="center"/>
    </xf>
    <xf numFmtId="0" fontId="15" fillId="0" borderId="19" xfId="1" applyFont="1" applyBorder="1" applyAlignment="1">
      <alignment horizontal="center" vertical="center"/>
    </xf>
    <xf numFmtId="0" fontId="15" fillId="0" borderId="20" xfId="1" applyFont="1" applyBorder="1" applyAlignment="1">
      <alignment horizontal="center"/>
    </xf>
    <xf numFmtId="0" fontId="15" fillId="0" borderId="21" xfId="1" applyFont="1" applyBorder="1" applyAlignment="1">
      <alignment horizontal="center"/>
    </xf>
    <xf numFmtId="0" fontId="15" fillId="0" borderId="22" xfId="1" applyFont="1" applyBorder="1" applyAlignment="1">
      <alignment horizontal="center" vertical="center"/>
    </xf>
    <xf numFmtId="0" fontId="15" fillId="0" borderId="23" xfId="1" applyFont="1" applyBorder="1" applyAlignment="1">
      <alignment horizontal="center"/>
    </xf>
    <xf numFmtId="0" fontId="15" fillId="0" borderId="24" xfId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6" borderId="0" xfId="1" applyFont="1" applyFill="1"/>
    <xf numFmtId="0" fontId="18" fillId="6" borderId="0" xfId="1" applyFont="1" applyFill="1"/>
    <xf numFmtId="0" fontId="18" fillId="6" borderId="0" xfId="1" applyFont="1" applyFill="1" applyAlignment="1">
      <alignment horizontal="right"/>
    </xf>
    <xf numFmtId="0" fontId="8" fillId="6" borderId="0" xfId="1" applyFont="1" applyFill="1" applyAlignment="1">
      <alignment horizontal="left"/>
    </xf>
    <xf numFmtId="0" fontId="17" fillId="6" borderId="0" xfId="1" applyFont="1" applyFill="1" applyAlignment="1">
      <alignment horizontal="center"/>
    </xf>
    <xf numFmtId="0" fontId="18" fillId="6" borderId="0" xfId="1" applyFont="1" applyFill="1" applyAlignment="1">
      <alignment horizontal="left"/>
    </xf>
    <xf numFmtId="0" fontId="17" fillId="0" borderId="37" xfId="1" applyFont="1" applyBorder="1"/>
    <xf numFmtId="0" fontId="17" fillId="0" borderId="36" xfId="1" applyFont="1" applyBorder="1"/>
    <xf numFmtId="0" fontId="17" fillId="6" borderId="0" xfId="1" applyFont="1" applyFill="1" applyAlignment="1">
      <alignment horizontal="left"/>
    </xf>
    <xf numFmtId="2" fontId="17" fillId="6" borderId="0" xfId="1" applyNumberFormat="1" applyFont="1" applyFill="1" applyAlignment="1">
      <alignment horizontal="center"/>
    </xf>
    <xf numFmtId="0" fontId="9" fillId="6" borderId="0" xfId="1" applyFont="1" applyFill="1" applyAlignment="1">
      <alignment horizontal="left"/>
    </xf>
    <xf numFmtId="0" fontId="19" fillId="0" borderId="10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2" xfId="0" applyFont="1" applyBorder="1" applyAlignment="1">
      <alignment horizontal="left"/>
    </xf>
    <xf numFmtId="0" fontId="19" fillId="0" borderId="14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19" fillId="0" borderId="15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20" fillId="6" borderId="0" xfId="1" applyFont="1" applyFill="1" applyAlignment="1">
      <alignment horizontal="left"/>
    </xf>
    <xf numFmtId="0" fontId="21" fillId="6" borderId="0" xfId="1" applyFont="1" applyFill="1" applyAlignment="1">
      <alignment horizontal="center"/>
    </xf>
    <xf numFmtId="0" fontId="15" fillId="0" borderId="25" xfId="1" applyFont="1" applyBorder="1" applyAlignment="1">
      <alignment horizontal="center"/>
    </xf>
    <xf numFmtId="0" fontId="15" fillId="0" borderId="26" xfId="1" applyFont="1" applyBorder="1" applyAlignment="1">
      <alignment horizontal="center" vertical="center"/>
    </xf>
    <xf numFmtId="0" fontId="15" fillId="0" borderId="27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29" xfId="0" applyFont="1" applyBorder="1" applyAlignment="1">
      <alignment horizontal="center"/>
    </xf>
    <xf numFmtId="0" fontId="15" fillId="0" borderId="30" xfId="1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5" fillId="0" borderId="32" xfId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0" fontId="15" fillId="0" borderId="34" xfId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23" fillId="0" borderId="5" xfId="0" applyFont="1" applyBorder="1"/>
    <xf numFmtId="0" fontId="19" fillId="0" borderId="5" xfId="0" applyFont="1" applyBorder="1"/>
    <xf numFmtId="0" fontId="14" fillId="6" borderId="0" xfId="1" applyFont="1" applyFill="1" applyAlignment="1">
      <alignment horizontal="left"/>
    </xf>
    <xf numFmtId="0" fontId="24" fillId="6" borderId="0" xfId="0" applyFont="1" applyFill="1"/>
    <xf numFmtId="0" fontId="8" fillId="6" borderId="0" xfId="0" applyFont="1" applyFill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5" xfId="0" applyFont="1" applyBorder="1"/>
    <xf numFmtId="0" fontId="27" fillId="0" borderId="0" xfId="0" applyFont="1"/>
    <xf numFmtId="0" fontId="23" fillId="0" borderId="14" xfId="0" applyFont="1" applyBorder="1"/>
    <xf numFmtId="0" fontId="23" fillId="0" borderId="12" xfId="0" applyFont="1" applyBorder="1"/>
    <xf numFmtId="0" fontId="23" fillId="0" borderId="17" xfId="0" applyFont="1" applyBorder="1"/>
    <xf numFmtId="0" fontId="22" fillId="0" borderId="0" xfId="0" applyFont="1"/>
    <xf numFmtId="0" fontId="19" fillId="0" borderId="0" xfId="0" applyFont="1" applyAlignment="1">
      <alignment horizontal="left"/>
    </xf>
    <xf numFmtId="0" fontId="23" fillId="0" borderId="13" xfId="0" applyFont="1" applyBorder="1"/>
    <xf numFmtId="0" fontId="23" fillId="0" borderId="15" xfId="0" applyFont="1" applyBorder="1"/>
    <xf numFmtId="0" fontId="23" fillId="0" borderId="18" xfId="0" applyFont="1" applyBorder="1"/>
    <xf numFmtId="0" fontId="19" fillId="0" borderId="39" xfId="0" applyFont="1" applyBorder="1" applyAlignment="1">
      <alignment horizontal="left"/>
    </xf>
    <xf numFmtId="0" fontId="23" fillId="0" borderId="40" xfId="0" applyFont="1" applyBorder="1"/>
    <xf numFmtId="0" fontId="19" fillId="0" borderId="40" xfId="0" applyFont="1" applyBorder="1" applyAlignment="1">
      <alignment horizontal="left"/>
    </xf>
    <xf numFmtId="0" fontId="19" fillId="0" borderId="41" xfId="0" applyFont="1" applyBorder="1" applyAlignment="1">
      <alignment horizontal="left"/>
    </xf>
    <xf numFmtId="0" fontId="23" fillId="0" borderId="42" xfId="0" applyFont="1" applyBorder="1"/>
    <xf numFmtId="0" fontId="19" fillId="0" borderId="43" xfId="0" applyFont="1" applyBorder="1" applyAlignment="1">
      <alignment horizontal="left"/>
    </xf>
    <xf numFmtId="0" fontId="19" fillId="0" borderId="42" xfId="0" applyFont="1" applyBorder="1" applyAlignment="1">
      <alignment horizontal="left"/>
    </xf>
    <xf numFmtId="0" fontId="23" fillId="0" borderId="10" xfId="0" applyFont="1" applyBorder="1"/>
    <xf numFmtId="0" fontId="19" fillId="0" borderId="44" xfId="0" applyFont="1" applyBorder="1" applyAlignment="1">
      <alignment horizontal="left"/>
    </xf>
    <xf numFmtId="0" fontId="23" fillId="0" borderId="45" xfId="0" applyFont="1" applyBorder="1"/>
    <xf numFmtId="0" fontId="19" fillId="0" borderId="45" xfId="0" applyFont="1" applyBorder="1" applyAlignment="1">
      <alignment horizontal="left"/>
    </xf>
    <xf numFmtId="0" fontId="19" fillId="0" borderId="46" xfId="0" applyFont="1" applyBorder="1" applyAlignment="1">
      <alignment horizontal="left"/>
    </xf>
    <xf numFmtId="0" fontId="28" fillId="0" borderId="0" xfId="0" applyFont="1"/>
    <xf numFmtId="0" fontId="23" fillId="0" borderId="48" xfId="0" applyFont="1" applyBorder="1"/>
    <xf numFmtId="0" fontId="23" fillId="0" borderId="49" xfId="0" applyFont="1" applyBorder="1"/>
    <xf numFmtId="0" fontId="23" fillId="0" borderId="47" xfId="0" applyFont="1" applyBorder="1"/>
    <xf numFmtId="0" fontId="23" fillId="0" borderId="38" xfId="0" applyFont="1" applyBorder="1"/>
    <xf numFmtId="0" fontId="3" fillId="0" borderId="50" xfId="0" applyFont="1" applyBorder="1"/>
    <xf numFmtId="0" fontId="19" fillId="6" borderId="0" xfId="0" applyFont="1" applyFill="1"/>
    <xf numFmtId="0" fontId="4" fillId="0" borderId="0" xfId="0" applyFont="1" applyAlignment="1">
      <alignment horizontal="center"/>
    </xf>
    <xf numFmtId="0" fontId="9" fillId="0" borderId="0" xfId="0" applyFont="1"/>
    <xf numFmtId="0" fontId="17" fillId="3" borderId="0" xfId="0" applyFont="1" applyFill="1"/>
    <xf numFmtId="0" fontId="17" fillId="0" borderId="0" xfId="0" applyFont="1"/>
    <xf numFmtId="0" fontId="17" fillId="4" borderId="0" xfId="0" applyFont="1" applyFill="1"/>
    <xf numFmtId="0" fontId="17" fillId="5" borderId="0" xfId="0" applyFont="1" applyFill="1"/>
    <xf numFmtId="0" fontId="17" fillId="2" borderId="0" xfId="0" applyFont="1" applyFill="1"/>
    <xf numFmtId="0" fontId="17" fillId="3" borderId="5" xfId="0" applyFont="1" applyFill="1" applyBorder="1"/>
    <xf numFmtId="0" fontId="17" fillId="0" borderId="5" xfId="0" applyFont="1" applyBorder="1"/>
    <xf numFmtId="0" fontId="17" fillId="4" borderId="5" xfId="0" applyFont="1" applyFill="1" applyBorder="1"/>
    <xf numFmtId="0" fontId="17" fillId="5" borderId="5" xfId="0" applyFont="1" applyFill="1" applyBorder="1"/>
    <xf numFmtId="0" fontId="17" fillId="2" borderId="5" xfId="0" applyFont="1" applyFill="1" applyBorder="1"/>
    <xf numFmtId="0" fontId="3" fillId="0" borderId="51" xfId="0" applyFont="1" applyBorder="1"/>
    <xf numFmtId="0" fontId="7" fillId="0" borderId="0" xfId="0" applyFont="1"/>
    <xf numFmtId="0" fontId="26" fillId="0" borderId="0" xfId="0" applyFont="1"/>
    <xf numFmtId="0" fontId="6" fillId="0" borderId="0" xfId="0" applyFont="1"/>
    <xf numFmtId="0" fontId="24" fillId="0" borderId="0" xfId="0" applyFont="1"/>
    <xf numFmtId="0" fontId="31" fillId="0" borderId="5" xfId="0" applyFont="1" applyBorder="1" applyAlignment="1">
      <alignment horizontal="left"/>
    </xf>
    <xf numFmtId="0" fontId="31" fillId="0" borderId="0" xfId="0" applyFont="1"/>
    <xf numFmtId="0" fontId="31" fillId="0" borderId="5" xfId="0" applyFont="1" applyBorder="1"/>
    <xf numFmtId="0" fontId="32" fillId="0" borderId="5" xfId="0" applyFont="1" applyBorder="1"/>
    <xf numFmtId="0" fontId="32" fillId="0" borderId="38" xfId="0" applyFont="1" applyBorder="1"/>
    <xf numFmtId="0" fontId="32" fillId="0" borderId="10" xfId="0" applyFont="1" applyBorder="1"/>
    <xf numFmtId="0" fontId="31" fillId="0" borderId="2" xfId="0" applyFont="1" applyBorder="1" applyAlignment="1">
      <alignment horizontal="left"/>
    </xf>
    <xf numFmtId="0" fontId="31" fillId="0" borderId="3" xfId="0" applyFont="1" applyBorder="1" applyAlignment="1">
      <alignment horizontal="left"/>
    </xf>
    <xf numFmtId="0" fontId="31" fillId="0" borderId="6" xfId="0" applyFont="1" applyBorder="1" applyAlignment="1">
      <alignment horizontal="left"/>
    </xf>
    <xf numFmtId="0" fontId="31" fillId="0" borderId="4" xfId="0" applyFont="1" applyBorder="1" applyAlignment="1">
      <alignment horizontal="left"/>
    </xf>
    <xf numFmtId="0" fontId="31" fillId="0" borderId="7" xfId="0" applyFont="1" applyBorder="1" applyAlignment="1">
      <alignment horizontal="left"/>
    </xf>
    <xf numFmtId="0" fontId="31" fillId="0" borderId="8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3" fillId="0" borderId="0" xfId="0" applyFont="1"/>
    <xf numFmtId="0" fontId="17" fillId="3" borderId="11" xfId="0" applyFont="1" applyFill="1" applyBorder="1"/>
    <xf numFmtId="0" fontId="7" fillId="0" borderId="12" xfId="0" applyFont="1" applyBorder="1"/>
    <xf numFmtId="0" fontId="17" fillId="0" borderId="12" xfId="0" applyFont="1" applyBorder="1"/>
    <xf numFmtId="0" fontId="17" fillId="4" borderId="12" xfId="0" applyFont="1" applyFill="1" applyBorder="1"/>
    <xf numFmtId="0" fontId="17" fillId="5" borderId="12" xfId="0" applyFont="1" applyFill="1" applyBorder="1"/>
    <xf numFmtId="0" fontId="17" fillId="2" borderId="13" xfId="0" applyFont="1" applyFill="1" applyBorder="1"/>
    <xf numFmtId="0" fontId="7" fillId="0" borderId="14" xfId="0" applyFont="1" applyBorder="1"/>
    <xf numFmtId="0" fontId="17" fillId="0" borderId="15" xfId="0" applyFont="1" applyBorder="1"/>
    <xf numFmtId="0" fontId="17" fillId="0" borderId="14" xfId="0" applyFont="1" applyBorder="1"/>
    <xf numFmtId="0" fontId="17" fillId="4" borderId="14" xfId="0" applyFont="1" applyFill="1" applyBorder="1"/>
    <xf numFmtId="0" fontId="17" fillId="5" borderId="15" xfId="0" applyFont="1" applyFill="1" applyBorder="1"/>
    <xf numFmtId="0" fontId="17" fillId="5" borderId="14" xfId="0" applyFont="1" applyFill="1" applyBorder="1"/>
    <xf numFmtId="0" fontId="17" fillId="4" borderId="15" xfId="0" applyFont="1" applyFill="1" applyBorder="1"/>
    <xf numFmtId="0" fontId="7" fillId="0" borderId="15" xfId="0" applyFont="1" applyBorder="1"/>
    <xf numFmtId="0" fontId="17" fillId="2" borderId="16" xfId="0" applyFont="1" applyFill="1" applyBorder="1"/>
    <xf numFmtId="0" fontId="17" fillId="0" borderId="17" xfId="0" applyFont="1" applyBorder="1"/>
    <xf numFmtId="0" fontId="17" fillId="5" borderId="17" xfId="0" applyFont="1" applyFill="1" applyBorder="1"/>
    <xf numFmtId="0" fontId="17" fillId="4" borderId="17" xfId="0" applyFont="1" applyFill="1" applyBorder="1"/>
    <xf numFmtId="0" fontId="7" fillId="0" borderId="17" xfId="0" applyFont="1" applyBorder="1"/>
    <xf numFmtId="0" fontId="17" fillId="3" borderId="18" xfId="0" applyFont="1" applyFill="1" applyBorder="1"/>
    <xf numFmtId="0" fontId="8" fillId="0" borderId="52" xfId="0" applyFont="1" applyBorder="1"/>
    <xf numFmtId="0" fontId="7" fillId="0" borderId="53" xfId="0" applyFont="1" applyBorder="1"/>
    <xf numFmtId="0" fontId="17" fillId="3" borderId="35" xfId="0" applyFont="1" applyFill="1" applyBorder="1"/>
    <xf numFmtId="0" fontId="17" fillId="0" borderId="35" xfId="0" applyFont="1" applyBorder="1"/>
    <xf numFmtId="0" fontId="17" fillId="4" borderId="35" xfId="0" applyFont="1" applyFill="1" applyBorder="1"/>
    <xf numFmtId="0" fontId="17" fillId="5" borderId="35" xfId="0" applyFont="1" applyFill="1" applyBorder="1"/>
    <xf numFmtId="0" fontId="17" fillId="2" borderId="35" xfId="0" applyFont="1" applyFill="1" applyBorder="1"/>
    <xf numFmtId="0" fontId="17" fillId="0" borderId="54" xfId="0" applyFont="1" applyBorder="1"/>
    <xf numFmtId="0" fontId="17" fillId="3" borderId="55" xfId="0" applyFont="1" applyFill="1" applyBorder="1"/>
    <xf numFmtId="0" fontId="17" fillId="2" borderId="56" xfId="0" applyFont="1" applyFill="1" applyBorder="1"/>
    <xf numFmtId="0" fontId="17" fillId="0" borderId="55" xfId="0" applyFont="1" applyBorder="1"/>
    <xf numFmtId="0" fontId="17" fillId="0" borderId="56" xfId="0" applyFont="1" applyBorder="1"/>
    <xf numFmtId="0" fontId="17" fillId="4" borderId="55" xfId="0" applyFont="1" applyFill="1" applyBorder="1"/>
    <xf numFmtId="0" fontId="17" fillId="5" borderId="56" xfId="0" applyFont="1" applyFill="1" applyBorder="1"/>
    <xf numFmtId="0" fontId="17" fillId="5" borderId="55" xfId="0" applyFont="1" applyFill="1" applyBorder="1"/>
    <xf numFmtId="0" fontId="17" fillId="4" borderId="56" xfId="0" applyFont="1" applyFill="1" applyBorder="1"/>
    <xf numFmtId="0" fontId="17" fillId="2" borderId="55" xfId="0" applyFont="1" applyFill="1" applyBorder="1"/>
    <xf numFmtId="0" fontId="17" fillId="3" borderId="56" xfId="0" applyFont="1" applyFill="1" applyBorder="1"/>
    <xf numFmtId="0" fontId="17" fillId="0" borderId="57" xfId="0" applyFont="1" applyBorder="1"/>
    <xf numFmtId="0" fontId="17" fillId="2" borderId="58" xfId="0" applyFont="1" applyFill="1" applyBorder="1"/>
    <xf numFmtId="0" fontId="17" fillId="0" borderId="58" xfId="0" applyFont="1" applyBorder="1"/>
    <xf numFmtId="0" fontId="17" fillId="5" borderId="58" xfId="0" applyFont="1" applyFill="1" applyBorder="1"/>
    <xf numFmtId="0" fontId="17" fillId="4" borderId="58" xfId="0" applyFont="1" applyFill="1" applyBorder="1"/>
    <xf numFmtId="0" fontId="17" fillId="3" borderId="58" xfId="0" applyFont="1" applyFill="1" applyBorder="1"/>
    <xf numFmtId="0" fontId="7" fillId="0" borderId="59" xfId="0" applyFont="1" applyBorder="1"/>
    <xf numFmtId="0" fontId="3" fillId="0" borderId="12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17" xfId="0" applyFont="1" applyBorder="1"/>
    <xf numFmtId="0" fontId="3" fillId="3" borderId="11" xfId="0" applyFont="1" applyFill="1" applyBorder="1"/>
    <xf numFmtId="0" fontId="3" fillId="3" borderId="18" xfId="0" applyFont="1" applyFill="1" applyBorder="1"/>
    <xf numFmtId="0" fontId="3" fillId="2" borderId="16" xfId="0" applyFont="1" applyFill="1" applyBorder="1"/>
    <xf numFmtId="0" fontId="3" fillId="2" borderId="13" xfId="0" applyFont="1" applyFill="1" applyBorder="1"/>
    <xf numFmtId="0" fontId="3" fillId="5" borderId="12" xfId="0" applyFont="1" applyFill="1" applyBorder="1"/>
    <xf numFmtId="0" fontId="3" fillId="5" borderId="15" xfId="0" applyFont="1" applyFill="1" applyBorder="1"/>
    <xf numFmtId="0" fontId="3" fillId="5" borderId="17" xfId="0" applyFont="1" applyFill="1" applyBorder="1"/>
    <xf numFmtId="0" fontId="3" fillId="5" borderId="14" xfId="0" applyFont="1" applyFill="1" applyBorder="1"/>
    <xf numFmtId="0" fontId="3" fillId="4" borderId="12" xfId="0" applyFont="1" applyFill="1" applyBorder="1"/>
    <xf numFmtId="0" fontId="3" fillId="4" borderId="14" xfId="0" applyFont="1" applyFill="1" applyBorder="1"/>
    <xf numFmtId="0" fontId="3" fillId="4" borderId="17" xfId="0" applyFont="1" applyFill="1" applyBorder="1"/>
    <xf numFmtId="0" fontId="3" fillId="4" borderId="15" xfId="0" applyFont="1" applyFill="1" applyBorder="1"/>
    <xf numFmtId="0" fontId="7" fillId="0" borderId="11" xfId="0" applyFont="1" applyBorder="1"/>
    <xf numFmtId="0" fontId="3" fillId="3" borderId="12" xfId="0" applyFont="1" applyFill="1" applyBorder="1"/>
    <xf numFmtId="0" fontId="3" fillId="2" borderId="12" xfId="0" applyFont="1" applyFill="1" applyBorder="1"/>
    <xf numFmtId="0" fontId="3" fillId="0" borderId="13" xfId="0" applyFont="1" applyBorder="1"/>
    <xf numFmtId="0" fontId="3" fillId="3" borderId="14" xfId="0" applyFont="1" applyFill="1" applyBorder="1"/>
    <xf numFmtId="0" fontId="3" fillId="2" borderId="15" xfId="0" applyFont="1" applyFill="1" applyBorder="1"/>
    <xf numFmtId="0" fontId="3" fillId="2" borderId="14" xfId="0" applyFont="1" applyFill="1" applyBorder="1"/>
    <xf numFmtId="0" fontId="3" fillId="3" borderId="15" xfId="0" applyFont="1" applyFill="1" applyBorder="1"/>
    <xf numFmtId="0" fontId="3" fillId="0" borderId="16" xfId="0" applyFont="1" applyBorder="1"/>
    <xf numFmtId="0" fontId="3" fillId="2" borderId="17" xfId="0" applyFont="1" applyFill="1" applyBorder="1"/>
    <xf numFmtId="0" fontId="3" fillId="3" borderId="17" xfId="0" applyFont="1" applyFill="1" applyBorder="1"/>
    <xf numFmtId="0" fontId="7" fillId="0" borderId="18" xfId="0" applyFont="1" applyBorder="1"/>
    <xf numFmtId="0" fontId="17" fillId="3" borderId="12" xfId="0" applyFont="1" applyFill="1" applyBorder="1"/>
    <xf numFmtId="0" fontId="17" fillId="2" borderId="12" xfId="0" applyFont="1" applyFill="1" applyBorder="1"/>
    <xf numFmtId="0" fontId="17" fillId="0" borderId="13" xfId="0" applyFont="1" applyBorder="1"/>
    <xf numFmtId="0" fontId="17" fillId="3" borderId="14" xfId="0" applyFont="1" applyFill="1" applyBorder="1"/>
    <xf numFmtId="0" fontId="17" fillId="2" borderId="14" xfId="0" applyFont="1" applyFill="1" applyBorder="1"/>
    <xf numFmtId="0" fontId="17" fillId="2" borderId="15" xfId="0" applyFont="1" applyFill="1" applyBorder="1"/>
    <xf numFmtId="0" fontId="17" fillId="3" borderId="15" xfId="0" applyFont="1" applyFill="1" applyBorder="1"/>
    <xf numFmtId="0" fontId="17" fillId="0" borderId="16" xfId="0" applyFont="1" applyBorder="1"/>
    <xf numFmtId="0" fontId="17" fillId="2" borderId="17" xfId="0" applyFont="1" applyFill="1" applyBorder="1"/>
    <xf numFmtId="0" fontId="17" fillId="3" borderId="17" xfId="0" applyFont="1" applyFill="1" applyBorder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8" fillId="0" borderId="60" xfId="0" applyFont="1" applyBorder="1"/>
    <xf numFmtId="0" fontId="3" fillId="4" borderId="16" xfId="0" applyFont="1" applyFill="1" applyBorder="1"/>
    <xf numFmtId="0" fontId="3" fillId="5" borderId="18" xfId="0" applyFont="1" applyFill="1" applyBorder="1"/>
    <xf numFmtId="0" fontId="26" fillId="0" borderId="16" xfId="0" applyFont="1" applyBorder="1"/>
    <xf numFmtId="0" fontId="6" fillId="0" borderId="13" xfId="0" applyFont="1" applyBorder="1"/>
    <xf numFmtId="0" fontId="39" fillId="0" borderId="0" xfId="0" applyFont="1"/>
    <xf numFmtId="0" fontId="6" fillId="0" borderId="12" xfId="0" applyFont="1" applyBorder="1"/>
    <xf numFmtId="0" fontId="6" fillId="0" borderId="15" xfId="0" applyFont="1" applyBorder="1"/>
    <xf numFmtId="0" fontId="26" fillId="0" borderId="14" xfId="0" applyFont="1" applyBorder="1"/>
    <xf numFmtId="0" fontId="26" fillId="0" borderId="17" xfId="0" applyFont="1" applyBorder="1"/>
    <xf numFmtId="0" fontId="2" fillId="6" borderId="0" xfId="0" applyFont="1" applyFill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22" fillId="0" borderId="2" xfId="0" applyFont="1" applyBorder="1"/>
    <xf numFmtId="0" fontId="22" fillId="0" borderId="3" xfId="0" applyFont="1" applyBorder="1"/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2" fillId="0" borderId="5" xfId="0" applyFont="1" applyBorder="1"/>
    <xf numFmtId="0" fontId="3" fillId="0" borderId="6" xfId="0" applyFont="1" applyBorder="1" applyAlignment="1">
      <alignment horizontal="left"/>
    </xf>
    <xf numFmtId="0" fontId="22" fillId="0" borderId="4" xfId="0" applyFont="1" applyBorder="1"/>
    <xf numFmtId="0" fontId="22" fillId="0" borderId="6" xfId="0" applyFont="1" applyBorder="1"/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22" fillId="0" borderId="8" xfId="0" applyFont="1" applyBorder="1"/>
    <xf numFmtId="0" fontId="22" fillId="0" borderId="9" xfId="0" applyFont="1" applyBorder="1"/>
    <xf numFmtId="0" fontId="34" fillId="0" borderId="1" xfId="0" applyFont="1" applyBorder="1" applyAlignment="1">
      <alignment horizontal="left"/>
    </xf>
    <xf numFmtId="0" fontId="34" fillId="0" borderId="2" xfId="0" applyFont="1" applyBorder="1" applyAlignment="1">
      <alignment horizontal="left"/>
    </xf>
    <xf numFmtId="0" fontId="35" fillId="0" borderId="2" xfId="0" applyFont="1" applyBorder="1"/>
    <xf numFmtId="0" fontId="35" fillId="0" borderId="3" xfId="0" applyFont="1" applyBorder="1"/>
    <xf numFmtId="0" fontId="34" fillId="0" borderId="4" xfId="0" applyFont="1" applyBorder="1" applyAlignment="1">
      <alignment horizontal="left"/>
    </xf>
    <xf numFmtId="0" fontId="34" fillId="0" borderId="5" xfId="0" applyFont="1" applyBorder="1" applyAlignment="1">
      <alignment horizontal="left"/>
    </xf>
    <xf numFmtId="0" fontId="35" fillId="0" borderId="5" xfId="0" applyFont="1" applyBorder="1"/>
    <xf numFmtId="0" fontId="34" fillId="0" borderId="6" xfId="0" applyFont="1" applyBorder="1" applyAlignment="1">
      <alignment horizontal="left"/>
    </xf>
    <xf numFmtId="0" fontId="35" fillId="0" borderId="4" xfId="0" applyFont="1" applyBorder="1"/>
    <xf numFmtId="0" fontId="35" fillId="0" borderId="6" xfId="0" applyFont="1" applyBorder="1"/>
    <xf numFmtId="0" fontId="34" fillId="0" borderId="7" xfId="0" applyFont="1" applyBorder="1" applyAlignment="1">
      <alignment horizontal="left"/>
    </xf>
    <xf numFmtId="0" fontId="34" fillId="0" borderId="8" xfId="0" applyFont="1" applyBorder="1" applyAlignment="1">
      <alignment horizontal="left"/>
    </xf>
    <xf numFmtId="0" fontId="35" fillId="0" borderId="8" xfId="0" applyFont="1" applyBorder="1"/>
    <xf numFmtId="0" fontId="35" fillId="0" borderId="9" xfId="0" applyFont="1" applyBorder="1"/>
    <xf numFmtId="0" fontId="31" fillId="0" borderId="1" xfId="0" applyFont="1" applyBorder="1" applyAlignment="1">
      <alignment horizontal="left"/>
    </xf>
    <xf numFmtId="0" fontId="31" fillId="0" borderId="9" xfId="0" applyFont="1" applyBorder="1" applyAlignment="1">
      <alignment horizontal="left"/>
    </xf>
    <xf numFmtId="0" fontId="16" fillId="0" borderId="0" xfId="0" applyFont="1"/>
    <xf numFmtId="0" fontId="6" fillId="3" borderId="11" xfId="0" applyFont="1" applyFill="1" applyBorder="1"/>
    <xf numFmtId="0" fontId="6" fillId="3" borderId="5" xfId="0" applyFont="1" applyFill="1" applyBorder="1"/>
    <xf numFmtId="0" fontId="6" fillId="4" borderId="17" xfId="0" applyFont="1" applyFill="1" applyBorder="1"/>
    <xf numFmtId="0" fontId="6" fillId="4" borderId="5" xfId="0" applyFont="1" applyFill="1" applyBorder="1"/>
    <xf numFmtId="0" fontId="6" fillId="4" borderId="15" xfId="0" applyFont="1" applyFill="1" applyBorder="1"/>
    <xf numFmtId="0" fontId="17" fillId="5" borderId="13" xfId="0" applyFont="1" applyFill="1" applyBorder="1"/>
    <xf numFmtId="0" fontId="6" fillId="4" borderId="18" xfId="0" applyFont="1" applyFill="1" applyBorder="1"/>
  </cellXfs>
  <cellStyles count="2">
    <cellStyle name="Normal" xfId="0" builtinId="0"/>
    <cellStyle name="Normal 2" xfId="1" xr:uid="{E47EC7C0-9276-4DF0-93AC-61149EDDD53A}"/>
  </cellStyles>
  <dxfs count="0"/>
  <tableStyles count="0" defaultTableStyle="TableStyleMedium2" defaultPivotStyle="PivotStyleLight16"/>
  <colors>
    <mruColors>
      <color rgb="FFFFCCFF"/>
      <color rgb="FFCCCCFF"/>
      <color rgb="FFFFFFCC"/>
      <color rgb="FFCCFFCC"/>
      <color rgb="FFFFCCCC"/>
      <color rgb="FFCCECFF"/>
      <color rgb="FF66FFFF"/>
      <color rgb="FF99CCFF"/>
      <color rgb="FFDDDDDD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E3977-7D2F-43AF-9C09-971259DE24FB}">
  <sheetPr>
    <tabColor rgb="FFFFCCCC"/>
  </sheetPr>
  <dimension ref="A1:AJ520"/>
  <sheetViews>
    <sheetView tabSelected="1"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1230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2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1185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1232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/>
      <c r="M7" s="2" t="s">
        <v>5</v>
      </c>
    </row>
    <row r="8" spans="1:36" x14ac:dyDescent="0.2">
      <c r="A8" s="1">
        <v>1</v>
      </c>
      <c r="B8" s="132">
        <v>2</v>
      </c>
      <c r="C8" s="133">
        <v>421</v>
      </c>
      <c r="D8" s="134">
        <v>1017</v>
      </c>
      <c r="E8" s="134">
        <v>606</v>
      </c>
      <c r="F8" s="134">
        <v>899</v>
      </c>
      <c r="G8" s="134">
        <v>552</v>
      </c>
      <c r="H8" s="134">
        <v>124</v>
      </c>
      <c r="I8" s="134">
        <v>479</v>
      </c>
      <c r="J8" s="134">
        <v>759</v>
      </c>
      <c r="K8" s="134">
        <v>852</v>
      </c>
      <c r="L8" s="134">
        <v>272</v>
      </c>
      <c r="M8" s="134">
        <v>171</v>
      </c>
      <c r="N8" s="134">
        <v>374</v>
      </c>
      <c r="O8" s="134">
        <v>209</v>
      </c>
      <c r="P8" s="134">
        <v>653</v>
      </c>
      <c r="Q8" s="135">
        <v>810</v>
      </c>
      <c r="R8" s="136">
        <v>458</v>
      </c>
      <c r="S8" s="134">
        <v>109</v>
      </c>
      <c r="T8" s="134">
        <v>561</v>
      </c>
      <c r="U8" s="134">
        <v>918</v>
      </c>
      <c r="V8" s="134">
        <v>587</v>
      </c>
      <c r="W8" s="134">
        <v>1008</v>
      </c>
      <c r="X8" s="134">
        <v>436</v>
      </c>
      <c r="Y8" s="134">
        <v>23</v>
      </c>
      <c r="Z8" s="134">
        <v>831</v>
      </c>
      <c r="AA8" s="134">
        <v>668</v>
      </c>
      <c r="AB8" s="134">
        <v>200</v>
      </c>
      <c r="AC8" s="134">
        <v>355</v>
      </c>
      <c r="AD8" s="134">
        <v>190</v>
      </c>
      <c r="AE8" s="134">
        <v>281</v>
      </c>
      <c r="AF8" s="134">
        <v>837</v>
      </c>
      <c r="AG8" s="137">
        <v>738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108">
        <v>54</v>
      </c>
      <c r="D9" s="109">
        <v>618</v>
      </c>
      <c r="E9" s="109">
        <v>973</v>
      </c>
      <c r="F9" s="109">
        <v>532</v>
      </c>
      <c r="G9" s="109">
        <v>951</v>
      </c>
      <c r="H9" s="109">
        <v>491</v>
      </c>
      <c r="I9" s="109">
        <v>80</v>
      </c>
      <c r="J9" s="109">
        <v>872</v>
      </c>
      <c r="K9" s="109">
        <v>707</v>
      </c>
      <c r="L9" s="109">
        <v>159</v>
      </c>
      <c r="M9" s="109">
        <v>316</v>
      </c>
      <c r="N9" s="109">
        <v>229</v>
      </c>
      <c r="O9" s="109">
        <v>322</v>
      </c>
      <c r="P9" s="110">
        <v>798</v>
      </c>
      <c r="Q9" s="109">
        <v>697</v>
      </c>
      <c r="R9" s="109">
        <v>89</v>
      </c>
      <c r="S9" s="111">
        <v>510</v>
      </c>
      <c r="T9" s="109">
        <v>930</v>
      </c>
      <c r="U9" s="109">
        <v>517</v>
      </c>
      <c r="V9" s="109">
        <v>988</v>
      </c>
      <c r="W9" s="109">
        <v>639</v>
      </c>
      <c r="X9" s="109">
        <v>35</v>
      </c>
      <c r="Y9" s="109">
        <v>392</v>
      </c>
      <c r="Z9" s="109">
        <v>688</v>
      </c>
      <c r="AA9" s="109">
        <v>779</v>
      </c>
      <c r="AB9" s="109">
        <v>343</v>
      </c>
      <c r="AC9" s="109">
        <v>244</v>
      </c>
      <c r="AD9" s="109">
        <v>301</v>
      </c>
      <c r="AE9" s="109">
        <v>138</v>
      </c>
      <c r="AF9" s="112">
        <v>726</v>
      </c>
      <c r="AG9" s="139">
        <v>881</v>
      </c>
      <c r="AH9" s="5">
        <f t="shared" ref="AH9:AH47" si="0">SUM(B9:AG9)</f>
        <v>16400</v>
      </c>
      <c r="AI9" s="5">
        <f t="shared" ref="AI9:AI47" si="1">SUMSQ(B9:AG9)</f>
        <v>11201200</v>
      </c>
      <c r="AJ9" s="2">
        <f t="shared" ref="AJ9:AJ47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40">
        <v>931</v>
      </c>
      <c r="C10" s="109">
        <v>520</v>
      </c>
      <c r="D10" s="108">
        <v>92</v>
      </c>
      <c r="E10" s="9">
        <v>511</v>
      </c>
      <c r="F10" s="109">
        <v>34</v>
      </c>
      <c r="G10" s="109">
        <v>389</v>
      </c>
      <c r="H10" s="109">
        <v>985</v>
      </c>
      <c r="I10" s="109">
        <v>638</v>
      </c>
      <c r="J10" s="109">
        <v>342</v>
      </c>
      <c r="K10" s="109">
        <v>241</v>
      </c>
      <c r="L10" s="109">
        <v>685</v>
      </c>
      <c r="M10" s="109">
        <v>778</v>
      </c>
      <c r="N10" s="109">
        <v>727</v>
      </c>
      <c r="O10" s="110">
        <v>884</v>
      </c>
      <c r="P10" s="109">
        <v>304</v>
      </c>
      <c r="Q10" s="109">
        <v>139</v>
      </c>
      <c r="R10" s="109">
        <v>619</v>
      </c>
      <c r="S10" s="109">
        <v>976</v>
      </c>
      <c r="T10" s="111">
        <v>404</v>
      </c>
      <c r="U10" s="109">
        <v>55</v>
      </c>
      <c r="V10" s="109">
        <v>490</v>
      </c>
      <c r="W10" s="109">
        <v>77</v>
      </c>
      <c r="X10" s="109">
        <v>529</v>
      </c>
      <c r="Y10" s="109">
        <v>950</v>
      </c>
      <c r="Z10" s="109">
        <v>158</v>
      </c>
      <c r="AA10" s="109">
        <v>313</v>
      </c>
      <c r="AB10" s="109">
        <v>869</v>
      </c>
      <c r="AC10" s="109">
        <v>706</v>
      </c>
      <c r="AD10" s="109">
        <v>799</v>
      </c>
      <c r="AE10" s="112">
        <v>700</v>
      </c>
      <c r="AF10" s="109">
        <v>232</v>
      </c>
      <c r="AG10" s="139">
        <v>323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40">
        <v>564</v>
      </c>
      <c r="C11" s="109">
        <v>919</v>
      </c>
      <c r="D11" s="9">
        <v>459</v>
      </c>
      <c r="E11" s="108">
        <v>112</v>
      </c>
      <c r="F11" s="109">
        <v>433</v>
      </c>
      <c r="G11" s="109">
        <v>22</v>
      </c>
      <c r="H11" s="109">
        <v>586</v>
      </c>
      <c r="I11" s="109">
        <v>1005</v>
      </c>
      <c r="J11" s="109">
        <v>197</v>
      </c>
      <c r="K11" s="109">
        <v>354</v>
      </c>
      <c r="L11" s="109">
        <v>830</v>
      </c>
      <c r="M11" s="109">
        <v>665</v>
      </c>
      <c r="N11" s="110">
        <v>840</v>
      </c>
      <c r="O11" s="109">
        <v>739</v>
      </c>
      <c r="P11" s="109">
        <v>191</v>
      </c>
      <c r="Q11" s="109">
        <v>284</v>
      </c>
      <c r="R11" s="109">
        <v>1020</v>
      </c>
      <c r="S11" s="109">
        <v>607</v>
      </c>
      <c r="T11" s="109">
        <v>3</v>
      </c>
      <c r="U11" s="111">
        <v>424</v>
      </c>
      <c r="V11" s="109">
        <v>121</v>
      </c>
      <c r="W11" s="109">
        <v>478</v>
      </c>
      <c r="X11" s="109">
        <v>898</v>
      </c>
      <c r="Y11" s="109">
        <v>549</v>
      </c>
      <c r="Z11" s="109">
        <v>269</v>
      </c>
      <c r="AA11" s="109">
        <v>170</v>
      </c>
      <c r="AB11" s="109">
        <v>758</v>
      </c>
      <c r="AC11" s="109">
        <v>849</v>
      </c>
      <c r="AD11" s="112">
        <v>656</v>
      </c>
      <c r="AE11" s="109">
        <v>811</v>
      </c>
      <c r="AF11" s="109">
        <v>375</v>
      </c>
      <c r="AG11" s="139">
        <v>212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40">
        <v>800</v>
      </c>
      <c r="C12" s="109">
        <v>699</v>
      </c>
      <c r="D12" s="109">
        <v>231</v>
      </c>
      <c r="E12" s="109">
        <v>324</v>
      </c>
      <c r="F12" s="108">
        <v>157</v>
      </c>
      <c r="G12" s="9">
        <v>314</v>
      </c>
      <c r="H12" s="109">
        <v>870</v>
      </c>
      <c r="I12" s="109">
        <v>705</v>
      </c>
      <c r="J12" s="109">
        <v>489</v>
      </c>
      <c r="K12" s="109">
        <v>78</v>
      </c>
      <c r="L12" s="109">
        <v>530</v>
      </c>
      <c r="M12" s="110">
        <v>949</v>
      </c>
      <c r="N12" s="109">
        <v>620</v>
      </c>
      <c r="O12" s="109">
        <v>975</v>
      </c>
      <c r="P12" s="109">
        <v>403</v>
      </c>
      <c r="Q12" s="109">
        <v>56</v>
      </c>
      <c r="R12" s="109">
        <v>728</v>
      </c>
      <c r="S12" s="109">
        <v>883</v>
      </c>
      <c r="T12" s="109">
        <v>303</v>
      </c>
      <c r="U12" s="109">
        <v>140</v>
      </c>
      <c r="V12" s="111">
        <v>341</v>
      </c>
      <c r="W12" s="109">
        <v>242</v>
      </c>
      <c r="X12" s="109">
        <v>686</v>
      </c>
      <c r="Y12" s="109">
        <v>777</v>
      </c>
      <c r="Z12" s="109">
        <v>33</v>
      </c>
      <c r="AA12" s="109">
        <v>390</v>
      </c>
      <c r="AB12" s="109">
        <v>986</v>
      </c>
      <c r="AC12" s="112">
        <v>637</v>
      </c>
      <c r="AD12" s="109">
        <v>932</v>
      </c>
      <c r="AE12" s="109">
        <v>519</v>
      </c>
      <c r="AF12" s="109">
        <v>91</v>
      </c>
      <c r="AG12" s="139">
        <v>512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40">
        <v>655</v>
      </c>
      <c r="C13" s="109">
        <v>812</v>
      </c>
      <c r="D13" s="109">
        <v>376</v>
      </c>
      <c r="E13" s="109">
        <v>211</v>
      </c>
      <c r="F13" s="9">
        <v>270</v>
      </c>
      <c r="G13" s="108">
        <v>169</v>
      </c>
      <c r="H13" s="109">
        <v>757</v>
      </c>
      <c r="I13" s="109">
        <v>850</v>
      </c>
      <c r="J13" s="109">
        <v>122</v>
      </c>
      <c r="K13" s="109">
        <v>477</v>
      </c>
      <c r="L13" s="110">
        <v>897</v>
      </c>
      <c r="M13" s="109">
        <v>550</v>
      </c>
      <c r="N13" s="109">
        <v>1019</v>
      </c>
      <c r="O13" s="109">
        <v>608</v>
      </c>
      <c r="P13" s="109">
        <v>4</v>
      </c>
      <c r="Q13" s="109">
        <v>423</v>
      </c>
      <c r="R13" s="109">
        <v>839</v>
      </c>
      <c r="S13" s="109">
        <v>740</v>
      </c>
      <c r="T13" s="109">
        <v>192</v>
      </c>
      <c r="U13" s="109">
        <v>283</v>
      </c>
      <c r="V13" s="109">
        <v>198</v>
      </c>
      <c r="W13" s="111">
        <v>353</v>
      </c>
      <c r="X13" s="109">
        <v>829</v>
      </c>
      <c r="Y13" s="109">
        <v>666</v>
      </c>
      <c r="Z13" s="109">
        <v>434</v>
      </c>
      <c r="AA13" s="109">
        <v>21</v>
      </c>
      <c r="AB13" s="112">
        <v>585</v>
      </c>
      <c r="AC13" s="109">
        <v>1006</v>
      </c>
      <c r="AD13" s="109">
        <v>563</v>
      </c>
      <c r="AE13" s="109">
        <v>920</v>
      </c>
      <c r="AF13" s="109">
        <v>460</v>
      </c>
      <c r="AG13" s="139">
        <v>111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40">
        <v>189</v>
      </c>
      <c r="C14" s="109">
        <v>282</v>
      </c>
      <c r="D14" s="109">
        <v>838</v>
      </c>
      <c r="E14" s="109">
        <v>737</v>
      </c>
      <c r="F14" s="109">
        <v>832</v>
      </c>
      <c r="G14" s="109">
        <v>667</v>
      </c>
      <c r="H14" s="108">
        <v>199</v>
      </c>
      <c r="I14" s="9">
        <v>356</v>
      </c>
      <c r="J14" s="109">
        <v>588</v>
      </c>
      <c r="K14" s="110">
        <v>1007</v>
      </c>
      <c r="L14" s="109">
        <v>435</v>
      </c>
      <c r="M14" s="109">
        <v>24</v>
      </c>
      <c r="N14" s="109">
        <v>457</v>
      </c>
      <c r="O14" s="109">
        <v>110</v>
      </c>
      <c r="P14" s="109">
        <v>562</v>
      </c>
      <c r="Q14" s="109">
        <v>917</v>
      </c>
      <c r="R14" s="109">
        <v>373</v>
      </c>
      <c r="S14" s="109">
        <v>210</v>
      </c>
      <c r="T14" s="109">
        <v>654</v>
      </c>
      <c r="U14" s="109">
        <v>809</v>
      </c>
      <c r="V14" s="109">
        <v>760</v>
      </c>
      <c r="W14" s="109">
        <v>851</v>
      </c>
      <c r="X14" s="111">
        <v>271</v>
      </c>
      <c r="Y14" s="109">
        <v>172</v>
      </c>
      <c r="Z14" s="109">
        <v>900</v>
      </c>
      <c r="AA14" s="112">
        <v>551</v>
      </c>
      <c r="AB14" s="109">
        <v>123</v>
      </c>
      <c r="AC14" s="109">
        <v>480</v>
      </c>
      <c r="AD14" s="109">
        <v>1</v>
      </c>
      <c r="AE14" s="109">
        <v>422</v>
      </c>
      <c r="AF14" s="109">
        <v>1018</v>
      </c>
      <c r="AG14" s="139">
        <v>605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40">
        <v>302</v>
      </c>
      <c r="C15" s="109">
        <v>137</v>
      </c>
      <c r="D15" s="109">
        <v>725</v>
      </c>
      <c r="E15" s="109">
        <v>882</v>
      </c>
      <c r="F15" s="109">
        <v>687</v>
      </c>
      <c r="G15" s="109">
        <v>780</v>
      </c>
      <c r="H15" s="9">
        <v>344</v>
      </c>
      <c r="I15" s="108">
        <v>243</v>
      </c>
      <c r="J15" s="110">
        <v>987</v>
      </c>
      <c r="K15" s="109">
        <v>640</v>
      </c>
      <c r="L15" s="109">
        <v>36</v>
      </c>
      <c r="M15" s="109">
        <v>391</v>
      </c>
      <c r="N15" s="109">
        <v>90</v>
      </c>
      <c r="O15" s="109">
        <v>509</v>
      </c>
      <c r="P15" s="109">
        <v>929</v>
      </c>
      <c r="Q15" s="109">
        <v>518</v>
      </c>
      <c r="R15" s="109">
        <v>230</v>
      </c>
      <c r="S15" s="109">
        <v>321</v>
      </c>
      <c r="T15" s="109">
        <v>797</v>
      </c>
      <c r="U15" s="109">
        <v>698</v>
      </c>
      <c r="V15" s="109">
        <v>871</v>
      </c>
      <c r="W15" s="109">
        <v>708</v>
      </c>
      <c r="X15" s="109">
        <v>160</v>
      </c>
      <c r="Y15" s="111">
        <v>315</v>
      </c>
      <c r="Z15" s="112">
        <v>531</v>
      </c>
      <c r="AA15" s="109">
        <v>952</v>
      </c>
      <c r="AB15" s="109">
        <v>492</v>
      </c>
      <c r="AC15" s="109">
        <v>79</v>
      </c>
      <c r="AD15" s="109">
        <v>402</v>
      </c>
      <c r="AE15" s="109">
        <v>53</v>
      </c>
      <c r="AF15" s="109">
        <v>617</v>
      </c>
      <c r="AG15" s="139">
        <v>974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40">
        <v>1023</v>
      </c>
      <c r="C16" s="109">
        <v>604</v>
      </c>
      <c r="D16" s="109">
        <v>8</v>
      </c>
      <c r="E16" s="109">
        <v>419</v>
      </c>
      <c r="F16" s="109">
        <v>126</v>
      </c>
      <c r="G16" s="109">
        <v>473</v>
      </c>
      <c r="H16" s="109">
        <v>901</v>
      </c>
      <c r="I16" s="110">
        <v>546</v>
      </c>
      <c r="J16" s="108">
        <v>266</v>
      </c>
      <c r="K16" s="9">
        <v>173</v>
      </c>
      <c r="L16" s="109">
        <v>753</v>
      </c>
      <c r="M16" s="109">
        <v>854</v>
      </c>
      <c r="N16" s="109">
        <v>651</v>
      </c>
      <c r="O16" s="109">
        <v>816</v>
      </c>
      <c r="P16" s="109">
        <v>372</v>
      </c>
      <c r="Q16" s="109">
        <v>215</v>
      </c>
      <c r="R16" s="109">
        <v>567</v>
      </c>
      <c r="S16" s="109">
        <v>916</v>
      </c>
      <c r="T16" s="109">
        <v>464</v>
      </c>
      <c r="U16" s="109">
        <v>107</v>
      </c>
      <c r="V16" s="109">
        <v>438</v>
      </c>
      <c r="W16" s="109">
        <v>17</v>
      </c>
      <c r="X16" s="109">
        <v>589</v>
      </c>
      <c r="Y16" s="112">
        <v>1002</v>
      </c>
      <c r="Z16" s="111">
        <v>194</v>
      </c>
      <c r="AA16" s="109">
        <v>357</v>
      </c>
      <c r="AB16" s="109">
        <v>825</v>
      </c>
      <c r="AC16" s="109">
        <v>670</v>
      </c>
      <c r="AD16" s="109">
        <v>835</v>
      </c>
      <c r="AE16" s="109">
        <v>744</v>
      </c>
      <c r="AF16" s="109">
        <v>188</v>
      </c>
      <c r="AG16" s="139">
        <v>287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40">
        <v>624</v>
      </c>
      <c r="C17" s="109">
        <v>971</v>
      </c>
      <c r="D17" s="109">
        <v>407</v>
      </c>
      <c r="E17" s="109">
        <v>52</v>
      </c>
      <c r="F17" s="109">
        <v>493</v>
      </c>
      <c r="G17" s="109">
        <v>74</v>
      </c>
      <c r="H17" s="110">
        <v>534</v>
      </c>
      <c r="I17" s="109">
        <v>945</v>
      </c>
      <c r="J17" s="9">
        <v>153</v>
      </c>
      <c r="K17" s="108">
        <v>318</v>
      </c>
      <c r="L17" s="109">
        <v>866</v>
      </c>
      <c r="M17" s="109">
        <v>709</v>
      </c>
      <c r="N17" s="109">
        <v>796</v>
      </c>
      <c r="O17" s="109">
        <v>703</v>
      </c>
      <c r="P17" s="109">
        <v>227</v>
      </c>
      <c r="Q17" s="109">
        <v>328</v>
      </c>
      <c r="R17" s="109">
        <v>936</v>
      </c>
      <c r="S17" s="109">
        <v>515</v>
      </c>
      <c r="T17" s="109">
        <v>95</v>
      </c>
      <c r="U17" s="109">
        <v>508</v>
      </c>
      <c r="V17" s="109">
        <v>37</v>
      </c>
      <c r="W17" s="109">
        <v>386</v>
      </c>
      <c r="X17" s="112">
        <v>990</v>
      </c>
      <c r="Y17" s="109">
        <v>633</v>
      </c>
      <c r="Z17" s="109">
        <v>337</v>
      </c>
      <c r="AA17" s="111">
        <v>246</v>
      </c>
      <c r="AB17" s="109">
        <v>682</v>
      </c>
      <c r="AC17" s="109">
        <v>781</v>
      </c>
      <c r="AD17" s="109">
        <v>724</v>
      </c>
      <c r="AE17" s="109">
        <v>887</v>
      </c>
      <c r="AF17" s="109">
        <v>299</v>
      </c>
      <c r="AG17" s="139">
        <v>144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40">
        <v>94</v>
      </c>
      <c r="C18" s="109">
        <v>505</v>
      </c>
      <c r="D18" s="109">
        <v>933</v>
      </c>
      <c r="E18" s="109">
        <v>514</v>
      </c>
      <c r="F18" s="109">
        <v>991</v>
      </c>
      <c r="G18" s="110">
        <v>636</v>
      </c>
      <c r="H18" s="109">
        <v>40</v>
      </c>
      <c r="I18" s="109">
        <v>387</v>
      </c>
      <c r="J18" s="109">
        <v>683</v>
      </c>
      <c r="K18" s="109">
        <v>784</v>
      </c>
      <c r="L18" s="108">
        <v>340</v>
      </c>
      <c r="M18" s="9">
        <v>247</v>
      </c>
      <c r="N18" s="109">
        <v>298</v>
      </c>
      <c r="O18" s="109">
        <v>141</v>
      </c>
      <c r="P18" s="109">
        <v>721</v>
      </c>
      <c r="Q18" s="109">
        <v>886</v>
      </c>
      <c r="R18" s="109">
        <v>406</v>
      </c>
      <c r="S18" s="109">
        <v>49</v>
      </c>
      <c r="T18" s="109">
        <v>621</v>
      </c>
      <c r="U18" s="109">
        <v>970</v>
      </c>
      <c r="V18" s="109">
        <v>535</v>
      </c>
      <c r="W18" s="112">
        <v>948</v>
      </c>
      <c r="X18" s="109">
        <v>496</v>
      </c>
      <c r="Y18" s="109">
        <v>75</v>
      </c>
      <c r="Z18" s="109">
        <v>867</v>
      </c>
      <c r="AA18" s="109">
        <v>712</v>
      </c>
      <c r="AB18" s="111">
        <v>156</v>
      </c>
      <c r="AC18" s="109">
        <v>319</v>
      </c>
      <c r="AD18" s="109">
        <v>226</v>
      </c>
      <c r="AE18" s="109">
        <v>325</v>
      </c>
      <c r="AF18" s="109">
        <v>793</v>
      </c>
      <c r="AG18" s="139">
        <v>702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40">
        <v>461</v>
      </c>
      <c r="C19" s="109">
        <v>106</v>
      </c>
      <c r="D19" s="109">
        <v>566</v>
      </c>
      <c r="E19" s="109">
        <v>913</v>
      </c>
      <c r="F19" s="110">
        <v>592</v>
      </c>
      <c r="G19" s="109">
        <v>1003</v>
      </c>
      <c r="H19" s="109">
        <v>439</v>
      </c>
      <c r="I19" s="109">
        <v>20</v>
      </c>
      <c r="J19" s="109">
        <v>828</v>
      </c>
      <c r="K19" s="109">
        <v>671</v>
      </c>
      <c r="L19" s="9">
        <v>195</v>
      </c>
      <c r="M19" s="108">
        <v>360</v>
      </c>
      <c r="N19" s="109">
        <v>185</v>
      </c>
      <c r="O19" s="109">
        <v>286</v>
      </c>
      <c r="P19" s="109">
        <v>834</v>
      </c>
      <c r="Q19" s="109">
        <v>741</v>
      </c>
      <c r="R19" s="109">
        <v>5</v>
      </c>
      <c r="S19" s="109">
        <v>418</v>
      </c>
      <c r="T19" s="109">
        <v>1022</v>
      </c>
      <c r="U19" s="109">
        <v>601</v>
      </c>
      <c r="V19" s="112">
        <v>904</v>
      </c>
      <c r="W19" s="109">
        <v>547</v>
      </c>
      <c r="X19" s="109">
        <v>127</v>
      </c>
      <c r="Y19" s="109">
        <v>476</v>
      </c>
      <c r="Z19" s="109">
        <v>756</v>
      </c>
      <c r="AA19" s="109">
        <v>855</v>
      </c>
      <c r="AB19" s="109">
        <v>267</v>
      </c>
      <c r="AC19" s="111">
        <v>176</v>
      </c>
      <c r="AD19" s="109">
        <v>369</v>
      </c>
      <c r="AE19" s="109">
        <v>214</v>
      </c>
      <c r="AF19" s="109">
        <v>650</v>
      </c>
      <c r="AG19" s="139">
        <v>813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40">
        <v>225</v>
      </c>
      <c r="C20" s="109">
        <v>326</v>
      </c>
      <c r="D20" s="109">
        <v>794</v>
      </c>
      <c r="E20" s="110">
        <v>701</v>
      </c>
      <c r="F20" s="109">
        <v>868</v>
      </c>
      <c r="G20" s="109">
        <v>711</v>
      </c>
      <c r="H20" s="109">
        <v>155</v>
      </c>
      <c r="I20" s="109">
        <v>320</v>
      </c>
      <c r="J20" s="109">
        <v>536</v>
      </c>
      <c r="K20" s="109">
        <v>947</v>
      </c>
      <c r="L20" s="109">
        <v>495</v>
      </c>
      <c r="M20" s="109">
        <v>76</v>
      </c>
      <c r="N20" s="108">
        <v>405</v>
      </c>
      <c r="O20" s="9">
        <v>50</v>
      </c>
      <c r="P20" s="109">
        <v>622</v>
      </c>
      <c r="Q20" s="109">
        <v>969</v>
      </c>
      <c r="R20" s="109">
        <v>297</v>
      </c>
      <c r="S20" s="109">
        <v>142</v>
      </c>
      <c r="T20" s="109">
        <v>722</v>
      </c>
      <c r="U20" s="112">
        <v>885</v>
      </c>
      <c r="V20" s="109">
        <v>684</v>
      </c>
      <c r="W20" s="109">
        <v>783</v>
      </c>
      <c r="X20" s="109">
        <v>339</v>
      </c>
      <c r="Y20" s="109">
        <v>248</v>
      </c>
      <c r="Z20" s="109">
        <v>992</v>
      </c>
      <c r="AA20" s="109">
        <v>635</v>
      </c>
      <c r="AB20" s="109">
        <v>39</v>
      </c>
      <c r="AC20" s="109">
        <v>388</v>
      </c>
      <c r="AD20" s="111">
        <v>93</v>
      </c>
      <c r="AE20" s="109">
        <v>506</v>
      </c>
      <c r="AF20" s="109">
        <v>934</v>
      </c>
      <c r="AG20" s="139">
        <v>513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40">
        <v>370</v>
      </c>
      <c r="C21" s="109">
        <v>213</v>
      </c>
      <c r="D21" s="110">
        <v>649</v>
      </c>
      <c r="E21" s="109">
        <v>814</v>
      </c>
      <c r="F21" s="109">
        <v>755</v>
      </c>
      <c r="G21" s="109">
        <v>856</v>
      </c>
      <c r="H21" s="109">
        <v>268</v>
      </c>
      <c r="I21" s="109">
        <v>175</v>
      </c>
      <c r="J21" s="109">
        <v>903</v>
      </c>
      <c r="K21" s="109">
        <v>548</v>
      </c>
      <c r="L21" s="109">
        <v>128</v>
      </c>
      <c r="M21" s="109">
        <v>475</v>
      </c>
      <c r="N21" s="9">
        <v>6</v>
      </c>
      <c r="O21" s="108">
        <v>417</v>
      </c>
      <c r="P21" s="109">
        <v>1021</v>
      </c>
      <c r="Q21" s="109">
        <v>602</v>
      </c>
      <c r="R21" s="109">
        <v>186</v>
      </c>
      <c r="S21" s="109">
        <v>285</v>
      </c>
      <c r="T21" s="112">
        <v>833</v>
      </c>
      <c r="U21" s="109">
        <v>742</v>
      </c>
      <c r="V21" s="109">
        <v>827</v>
      </c>
      <c r="W21" s="109">
        <v>672</v>
      </c>
      <c r="X21" s="109">
        <v>196</v>
      </c>
      <c r="Y21" s="109">
        <v>359</v>
      </c>
      <c r="Z21" s="109">
        <v>591</v>
      </c>
      <c r="AA21" s="109">
        <v>1004</v>
      </c>
      <c r="AB21" s="109">
        <v>440</v>
      </c>
      <c r="AC21" s="109">
        <v>19</v>
      </c>
      <c r="AD21" s="109">
        <v>462</v>
      </c>
      <c r="AE21" s="111">
        <v>105</v>
      </c>
      <c r="AF21" s="109">
        <v>565</v>
      </c>
      <c r="AG21" s="139">
        <v>914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40">
        <v>836</v>
      </c>
      <c r="C22" s="110">
        <v>743</v>
      </c>
      <c r="D22" s="109">
        <v>187</v>
      </c>
      <c r="E22" s="109">
        <v>288</v>
      </c>
      <c r="F22" s="109">
        <v>193</v>
      </c>
      <c r="G22" s="109">
        <v>358</v>
      </c>
      <c r="H22" s="109">
        <v>826</v>
      </c>
      <c r="I22" s="109">
        <v>669</v>
      </c>
      <c r="J22" s="109">
        <v>437</v>
      </c>
      <c r="K22" s="109">
        <v>18</v>
      </c>
      <c r="L22" s="109">
        <v>590</v>
      </c>
      <c r="M22" s="109">
        <v>1001</v>
      </c>
      <c r="N22" s="109">
        <v>568</v>
      </c>
      <c r="O22" s="109">
        <v>915</v>
      </c>
      <c r="P22" s="108">
        <v>463</v>
      </c>
      <c r="Q22" s="9">
        <v>108</v>
      </c>
      <c r="R22" s="109">
        <v>652</v>
      </c>
      <c r="S22" s="112">
        <v>815</v>
      </c>
      <c r="T22" s="109">
        <v>371</v>
      </c>
      <c r="U22" s="109">
        <v>216</v>
      </c>
      <c r="V22" s="109">
        <v>265</v>
      </c>
      <c r="W22" s="109">
        <v>174</v>
      </c>
      <c r="X22" s="109">
        <v>754</v>
      </c>
      <c r="Y22" s="109">
        <v>853</v>
      </c>
      <c r="Z22" s="109">
        <v>125</v>
      </c>
      <c r="AA22" s="109">
        <v>474</v>
      </c>
      <c r="AB22" s="109">
        <v>902</v>
      </c>
      <c r="AC22" s="109">
        <v>545</v>
      </c>
      <c r="AD22" s="109">
        <v>1024</v>
      </c>
      <c r="AE22" s="109">
        <v>603</v>
      </c>
      <c r="AF22" s="111">
        <v>7</v>
      </c>
      <c r="AG22" s="139">
        <v>420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41">
        <v>723</v>
      </c>
      <c r="C23" s="109">
        <v>888</v>
      </c>
      <c r="D23" s="109">
        <v>300</v>
      </c>
      <c r="E23" s="109">
        <v>143</v>
      </c>
      <c r="F23" s="109">
        <v>338</v>
      </c>
      <c r="G23" s="109">
        <v>245</v>
      </c>
      <c r="H23" s="109">
        <v>681</v>
      </c>
      <c r="I23" s="109">
        <v>782</v>
      </c>
      <c r="J23" s="109">
        <v>38</v>
      </c>
      <c r="K23" s="109">
        <v>385</v>
      </c>
      <c r="L23" s="109">
        <v>989</v>
      </c>
      <c r="M23" s="109">
        <v>634</v>
      </c>
      <c r="N23" s="109">
        <v>935</v>
      </c>
      <c r="O23" s="109">
        <v>516</v>
      </c>
      <c r="P23" s="9">
        <v>96</v>
      </c>
      <c r="Q23" s="108">
        <v>507</v>
      </c>
      <c r="R23" s="112">
        <v>795</v>
      </c>
      <c r="S23" s="109">
        <v>704</v>
      </c>
      <c r="T23" s="109">
        <v>228</v>
      </c>
      <c r="U23" s="109">
        <v>327</v>
      </c>
      <c r="V23" s="109">
        <v>154</v>
      </c>
      <c r="W23" s="109">
        <v>317</v>
      </c>
      <c r="X23" s="109">
        <v>865</v>
      </c>
      <c r="Y23" s="109">
        <v>710</v>
      </c>
      <c r="Z23" s="109">
        <v>494</v>
      </c>
      <c r="AA23" s="109">
        <v>73</v>
      </c>
      <c r="AB23" s="109">
        <v>533</v>
      </c>
      <c r="AC23" s="109">
        <v>946</v>
      </c>
      <c r="AD23" s="109">
        <v>623</v>
      </c>
      <c r="AE23" s="109">
        <v>972</v>
      </c>
      <c r="AF23" s="109">
        <v>408</v>
      </c>
      <c r="AG23" s="142">
        <v>51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43">
        <v>966</v>
      </c>
      <c r="C24" s="109">
        <v>609</v>
      </c>
      <c r="D24" s="109">
        <v>61</v>
      </c>
      <c r="E24" s="109">
        <v>410</v>
      </c>
      <c r="F24" s="109">
        <v>71</v>
      </c>
      <c r="G24" s="109">
        <v>484</v>
      </c>
      <c r="H24" s="109">
        <v>960</v>
      </c>
      <c r="I24" s="109">
        <v>539</v>
      </c>
      <c r="J24" s="109">
        <v>307</v>
      </c>
      <c r="K24" s="109">
        <v>152</v>
      </c>
      <c r="L24" s="109">
        <v>716</v>
      </c>
      <c r="M24" s="109">
        <v>879</v>
      </c>
      <c r="N24" s="109">
        <v>690</v>
      </c>
      <c r="O24" s="109">
        <v>789</v>
      </c>
      <c r="P24" s="109">
        <v>329</v>
      </c>
      <c r="Q24" s="112">
        <v>238</v>
      </c>
      <c r="R24" s="108">
        <v>526</v>
      </c>
      <c r="S24" s="9">
        <v>937</v>
      </c>
      <c r="T24" s="109">
        <v>501</v>
      </c>
      <c r="U24" s="109">
        <v>82</v>
      </c>
      <c r="V24" s="109">
        <v>399</v>
      </c>
      <c r="W24" s="109">
        <v>44</v>
      </c>
      <c r="X24" s="109">
        <v>632</v>
      </c>
      <c r="Y24" s="109">
        <v>979</v>
      </c>
      <c r="Z24" s="109">
        <v>251</v>
      </c>
      <c r="AA24" s="109">
        <v>352</v>
      </c>
      <c r="AB24" s="109">
        <v>772</v>
      </c>
      <c r="AC24" s="109">
        <v>679</v>
      </c>
      <c r="AD24" s="109">
        <v>890</v>
      </c>
      <c r="AE24" s="109">
        <v>733</v>
      </c>
      <c r="AF24" s="109">
        <v>129</v>
      </c>
      <c r="AG24" s="144">
        <v>294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40">
        <v>597</v>
      </c>
      <c r="C25" s="111">
        <v>1010</v>
      </c>
      <c r="D25" s="109">
        <v>430</v>
      </c>
      <c r="E25" s="109">
        <v>9</v>
      </c>
      <c r="F25" s="109">
        <v>472</v>
      </c>
      <c r="G25" s="109">
        <v>115</v>
      </c>
      <c r="H25" s="109">
        <v>559</v>
      </c>
      <c r="I25" s="109">
        <v>908</v>
      </c>
      <c r="J25" s="109">
        <v>164</v>
      </c>
      <c r="K25" s="109">
        <v>263</v>
      </c>
      <c r="L25" s="109">
        <v>859</v>
      </c>
      <c r="M25" s="109">
        <v>768</v>
      </c>
      <c r="N25" s="109">
        <v>801</v>
      </c>
      <c r="O25" s="109">
        <v>646</v>
      </c>
      <c r="P25" s="112">
        <v>218</v>
      </c>
      <c r="Q25" s="109">
        <v>381</v>
      </c>
      <c r="R25" s="9">
        <v>925</v>
      </c>
      <c r="S25" s="108">
        <v>570</v>
      </c>
      <c r="T25" s="109">
        <v>102</v>
      </c>
      <c r="U25" s="109">
        <v>449</v>
      </c>
      <c r="V25" s="109">
        <v>32</v>
      </c>
      <c r="W25" s="109">
        <v>443</v>
      </c>
      <c r="X25" s="109">
        <v>999</v>
      </c>
      <c r="Y25" s="109">
        <v>580</v>
      </c>
      <c r="Z25" s="109">
        <v>364</v>
      </c>
      <c r="AA25" s="109">
        <v>207</v>
      </c>
      <c r="AB25" s="109">
        <v>659</v>
      </c>
      <c r="AC25" s="109">
        <v>824</v>
      </c>
      <c r="AD25" s="109">
        <v>745</v>
      </c>
      <c r="AE25" s="109">
        <v>846</v>
      </c>
      <c r="AF25" s="110">
        <v>274</v>
      </c>
      <c r="AG25" s="139">
        <v>181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40">
        <v>103</v>
      </c>
      <c r="C26" s="109">
        <v>452</v>
      </c>
      <c r="D26" s="111">
        <v>928</v>
      </c>
      <c r="E26" s="109">
        <v>571</v>
      </c>
      <c r="F26" s="109">
        <v>998</v>
      </c>
      <c r="G26" s="109">
        <v>577</v>
      </c>
      <c r="H26" s="109">
        <v>29</v>
      </c>
      <c r="I26" s="109">
        <v>442</v>
      </c>
      <c r="J26" s="109">
        <v>658</v>
      </c>
      <c r="K26" s="109">
        <v>821</v>
      </c>
      <c r="L26" s="109">
        <v>361</v>
      </c>
      <c r="M26" s="109">
        <v>206</v>
      </c>
      <c r="N26" s="109">
        <v>275</v>
      </c>
      <c r="O26" s="112">
        <v>184</v>
      </c>
      <c r="P26" s="109">
        <v>748</v>
      </c>
      <c r="Q26" s="109">
        <v>847</v>
      </c>
      <c r="R26" s="109">
        <v>431</v>
      </c>
      <c r="S26" s="109">
        <v>12</v>
      </c>
      <c r="T26" s="108">
        <v>600</v>
      </c>
      <c r="U26" s="9">
        <v>1011</v>
      </c>
      <c r="V26" s="109">
        <v>558</v>
      </c>
      <c r="W26" s="109">
        <v>905</v>
      </c>
      <c r="X26" s="109">
        <v>469</v>
      </c>
      <c r="Y26" s="109">
        <v>114</v>
      </c>
      <c r="Z26" s="109">
        <v>858</v>
      </c>
      <c r="AA26" s="109">
        <v>765</v>
      </c>
      <c r="AB26" s="109">
        <v>161</v>
      </c>
      <c r="AC26" s="109">
        <v>262</v>
      </c>
      <c r="AD26" s="109">
        <v>219</v>
      </c>
      <c r="AE26" s="110">
        <v>384</v>
      </c>
      <c r="AF26" s="109">
        <v>804</v>
      </c>
      <c r="AG26" s="139">
        <v>647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40">
        <v>504</v>
      </c>
      <c r="C27" s="109">
        <v>83</v>
      </c>
      <c r="D27" s="109">
        <v>527</v>
      </c>
      <c r="E27" s="111">
        <v>940</v>
      </c>
      <c r="F27" s="109">
        <v>629</v>
      </c>
      <c r="G27" s="109">
        <v>978</v>
      </c>
      <c r="H27" s="109">
        <v>398</v>
      </c>
      <c r="I27" s="109">
        <v>41</v>
      </c>
      <c r="J27" s="109">
        <v>769</v>
      </c>
      <c r="K27" s="109">
        <v>678</v>
      </c>
      <c r="L27" s="109">
        <v>250</v>
      </c>
      <c r="M27" s="109">
        <v>349</v>
      </c>
      <c r="N27" s="112">
        <v>132</v>
      </c>
      <c r="O27" s="109">
        <v>295</v>
      </c>
      <c r="P27" s="109">
        <v>891</v>
      </c>
      <c r="Q27" s="109">
        <v>736</v>
      </c>
      <c r="R27" s="109">
        <v>64</v>
      </c>
      <c r="S27" s="109">
        <v>411</v>
      </c>
      <c r="T27" s="9">
        <v>967</v>
      </c>
      <c r="U27" s="108">
        <v>612</v>
      </c>
      <c r="V27" s="109">
        <v>957</v>
      </c>
      <c r="W27" s="109">
        <v>538</v>
      </c>
      <c r="X27" s="109">
        <v>70</v>
      </c>
      <c r="Y27" s="109">
        <v>481</v>
      </c>
      <c r="Z27" s="109">
        <v>713</v>
      </c>
      <c r="AA27" s="109">
        <v>878</v>
      </c>
      <c r="AB27" s="109">
        <v>306</v>
      </c>
      <c r="AC27" s="109">
        <v>149</v>
      </c>
      <c r="AD27" s="110">
        <v>332</v>
      </c>
      <c r="AE27" s="109">
        <v>239</v>
      </c>
      <c r="AF27" s="109">
        <v>691</v>
      </c>
      <c r="AG27" s="139">
        <v>792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40">
        <v>220</v>
      </c>
      <c r="C28" s="109">
        <v>383</v>
      </c>
      <c r="D28" s="109">
        <v>803</v>
      </c>
      <c r="E28" s="109">
        <v>648</v>
      </c>
      <c r="F28" s="111">
        <v>857</v>
      </c>
      <c r="G28" s="109">
        <v>766</v>
      </c>
      <c r="H28" s="109">
        <v>162</v>
      </c>
      <c r="I28" s="109">
        <v>261</v>
      </c>
      <c r="J28" s="109">
        <v>557</v>
      </c>
      <c r="K28" s="109">
        <v>906</v>
      </c>
      <c r="L28" s="109">
        <v>470</v>
      </c>
      <c r="M28" s="112">
        <v>113</v>
      </c>
      <c r="N28" s="109">
        <v>432</v>
      </c>
      <c r="O28" s="109">
        <v>11</v>
      </c>
      <c r="P28" s="109">
        <v>599</v>
      </c>
      <c r="Q28" s="109">
        <v>1012</v>
      </c>
      <c r="R28" s="109">
        <v>276</v>
      </c>
      <c r="S28" s="109">
        <v>183</v>
      </c>
      <c r="T28" s="109">
        <v>747</v>
      </c>
      <c r="U28" s="109">
        <v>848</v>
      </c>
      <c r="V28" s="108">
        <v>657</v>
      </c>
      <c r="W28" s="9">
        <v>822</v>
      </c>
      <c r="X28" s="109">
        <v>362</v>
      </c>
      <c r="Y28" s="109">
        <v>205</v>
      </c>
      <c r="Z28" s="109">
        <v>997</v>
      </c>
      <c r="AA28" s="109">
        <v>578</v>
      </c>
      <c r="AB28" s="109">
        <v>30</v>
      </c>
      <c r="AC28" s="110">
        <v>441</v>
      </c>
      <c r="AD28" s="109">
        <v>104</v>
      </c>
      <c r="AE28" s="109">
        <v>451</v>
      </c>
      <c r="AF28" s="109">
        <v>927</v>
      </c>
      <c r="AG28" s="139">
        <v>572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40">
        <v>331</v>
      </c>
      <c r="C29" s="109">
        <v>240</v>
      </c>
      <c r="D29" s="109">
        <v>692</v>
      </c>
      <c r="E29" s="109">
        <v>791</v>
      </c>
      <c r="F29" s="109">
        <v>714</v>
      </c>
      <c r="G29" s="111">
        <v>877</v>
      </c>
      <c r="H29" s="109">
        <v>305</v>
      </c>
      <c r="I29" s="109">
        <v>150</v>
      </c>
      <c r="J29" s="109">
        <v>958</v>
      </c>
      <c r="K29" s="109">
        <v>537</v>
      </c>
      <c r="L29" s="112">
        <v>69</v>
      </c>
      <c r="M29" s="109">
        <v>482</v>
      </c>
      <c r="N29" s="109">
        <v>63</v>
      </c>
      <c r="O29" s="109">
        <v>412</v>
      </c>
      <c r="P29" s="109">
        <v>968</v>
      </c>
      <c r="Q29" s="109">
        <v>611</v>
      </c>
      <c r="R29" s="109">
        <v>131</v>
      </c>
      <c r="S29" s="109">
        <v>296</v>
      </c>
      <c r="T29" s="109">
        <v>892</v>
      </c>
      <c r="U29" s="109">
        <v>735</v>
      </c>
      <c r="V29" s="9">
        <v>770</v>
      </c>
      <c r="W29" s="108">
        <v>677</v>
      </c>
      <c r="X29" s="109">
        <v>249</v>
      </c>
      <c r="Y29" s="109">
        <v>350</v>
      </c>
      <c r="Z29" s="109">
        <v>630</v>
      </c>
      <c r="AA29" s="109">
        <v>977</v>
      </c>
      <c r="AB29" s="110">
        <v>397</v>
      </c>
      <c r="AC29" s="109">
        <v>42</v>
      </c>
      <c r="AD29" s="109">
        <v>503</v>
      </c>
      <c r="AE29" s="109">
        <v>84</v>
      </c>
      <c r="AF29" s="109">
        <v>528</v>
      </c>
      <c r="AG29" s="139">
        <v>939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40">
        <v>889</v>
      </c>
      <c r="C30" s="109">
        <v>734</v>
      </c>
      <c r="D30" s="109">
        <v>130</v>
      </c>
      <c r="E30" s="109">
        <v>293</v>
      </c>
      <c r="F30" s="109">
        <v>252</v>
      </c>
      <c r="G30" s="109">
        <v>351</v>
      </c>
      <c r="H30" s="111">
        <v>771</v>
      </c>
      <c r="I30" s="109">
        <v>680</v>
      </c>
      <c r="J30" s="109">
        <v>400</v>
      </c>
      <c r="K30" s="112">
        <v>43</v>
      </c>
      <c r="L30" s="109">
        <v>631</v>
      </c>
      <c r="M30" s="109">
        <v>980</v>
      </c>
      <c r="N30" s="109">
        <v>525</v>
      </c>
      <c r="O30" s="109">
        <v>938</v>
      </c>
      <c r="P30" s="109">
        <v>502</v>
      </c>
      <c r="Q30" s="109">
        <v>81</v>
      </c>
      <c r="R30" s="109">
        <v>689</v>
      </c>
      <c r="S30" s="109">
        <v>790</v>
      </c>
      <c r="T30" s="109">
        <v>330</v>
      </c>
      <c r="U30" s="109">
        <v>237</v>
      </c>
      <c r="V30" s="109">
        <v>308</v>
      </c>
      <c r="W30" s="109">
        <v>151</v>
      </c>
      <c r="X30" s="108">
        <v>715</v>
      </c>
      <c r="Y30" s="9">
        <v>880</v>
      </c>
      <c r="Z30" s="109">
        <v>72</v>
      </c>
      <c r="AA30" s="110">
        <v>483</v>
      </c>
      <c r="AB30" s="109">
        <v>959</v>
      </c>
      <c r="AC30" s="109">
        <v>540</v>
      </c>
      <c r="AD30" s="109">
        <v>965</v>
      </c>
      <c r="AE30" s="109">
        <v>610</v>
      </c>
      <c r="AF30" s="109">
        <v>62</v>
      </c>
      <c r="AG30" s="139">
        <v>409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40">
        <v>746</v>
      </c>
      <c r="C31" s="109">
        <v>845</v>
      </c>
      <c r="D31" s="109">
        <v>273</v>
      </c>
      <c r="E31" s="109">
        <v>182</v>
      </c>
      <c r="F31" s="109">
        <v>363</v>
      </c>
      <c r="G31" s="109">
        <v>208</v>
      </c>
      <c r="H31" s="109">
        <v>660</v>
      </c>
      <c r="I31" s="111">
        <v>823</v>
      </c>
      <c r="J31" s="112">
        <v>31</v>
      </c>
      <c r="K31" s="109">
        <v>444</v>
      </c>
      <c r="L31" s="109">
        <v>1000</v>
      </c>
      <c r="M31" s="109">
        <v>579</v>
      </c>
      <c r="N31" s="109">
        <v>926</v>
      </c>
      <c r="O31" s="109">
        <v>569</v>
      </c>
      <c r="P31" s="109">
        <v>101</v>
      </c>
      <c r="Q31" s="109">
        <v>450</v>
      </c>
      <c r="R31" s="109">
        <v>802</v>
      </c>
      <c r="S31" s="109">
        <v>645</v>
      </c>
      <c r="T31" s="109">
        <v>217</v>
      </c>
      <c r="U31" s="109">
        <v>382</v>
      </c>
      <c r="V31" s="109">
        <v>163</v>
      </c>
      <c r="W31" s="109">
        <v>264</v>
      </c>
      <c r="X31" s="9">
        <v>860</v>
      </c>
      <c r="Y31" s="108">
        <v>767</v>
      </c>
      <c r="Z31" s="110">
        <v>471</v>
      </c>
      <c r="AA31" s="109">
        <v>116</v>
      </c>
      <c r="AB31" s="109">
        <v>560</v>
      </c>
      <c r="AC31" s="109">
        <v>907</v>
      </c>
      <c r="AD31" s="109">
        <v>598</v>
      </c>
      <c r="AE31" s="109">
        <v>1009</v>
      </c>
      <c r="AF31" s="109">
        <v>429</v>
      </c>
      <c r="AG31" s="139">
        <v>10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40">
        <v>59</v>
      </c>
      <c r="C32" s="109">
        <v>416</v>
      </c>
      <c r="D32" s="109">
        <v>964</v>
      </c>
      <c r="E32" s="109">
        <v>615</v>
      </c>
      <c r="F32" s="109">
        <v>954</v>
      </c>
      <c r="G32" s="109">
        <v>541</v>
      </c>
      <c r="H32" s="109">
        <v>65</v>
      </c>
      <c r="I32" s="112">
        <v>486</v>
      </c>
      <c r="J32" s="111">
        <v>718</v>
      </c>
      <c r="K32" s="109">
        <v>873</v>
      </c>
      <c r="L32" s="109">
        <v>309</v>
      </c>
      <c r="M32" s="109">
        <v>146</v>
      </c>
      <c r="N32" s="109">
        <v>335</v>
      </c>
      <c r="O32" s="109">
        <v>236</v>
      </c>
      <c r="P32" s="109">
        <v>696</v>
      </c>
      <c r="Q32" s="109">
        <v>787</v>
      </c>
      <c r="R32" s="109">
        <v>499</v>
      </c>
      <c r="S32" s="109">
        <v>88</v>
      </c>
      <c r="T32" s="109">
        <v>524</v>
      </c>
      <c r="U32" s="109">
        <v>943</v>
      </c>
      <c r="V32" s="109">
        <v>626</v>
      </c>
      <c r="W32" s="109">
        <v>981</v>
      </c>
      <c r="X32" s="109">
        <v>393</v>
      </c>
      <c r="Y32" s="110">
        <v>46</v>
      </c>
      <c r="Z32" s="108">
        <v>774</v>
      </c>
      <c r="AA32" s="9">
        <v>673</v>
      </c>
      <c r="AB32" s="109">
        <v>253</v>
      </c>
      <c r="AC32" s="109">
        <v>346</v>
      </c>
      <c r="AD32" s="109">
        <v>135</v>
      </c>
      <c r="AE32" s="109">
        <v>292</v>
      </c>
      <c r="AF32" s="109">
        <v>896</v>
      </c>
      <c r="AG32" s="139">
        <v>731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40">
        <v>428</v>
      </c>
      <c r="C33" s="109">
        <v>15</v>
      </c>
      <c r="D33" s="109">
        <v>595</v>
      </c>
      <c r="E33" s="109">
        <v>1016</v>
      </c>
      <c r="F33" s="109">
        <v>553</v>
      </c>
      <c r="G33" s="109">
        <v>910</v>
      </c>
      <c r="H33" s="112">
        <v>466</v>
      </c>
      <c r="I33" s="109">
        <v>117</v>
      </c>
      <c r="J33" s="109">
        <v>861</v>
      </c>
      <c r="K33" s="111">
        <v>762</v>
      </c>
      <c r="L33" s="109">
        <v>166</v>
      </c>
      <c r="M33" s="109">
        <v>257</v>
      </c>
      <c r="N33" s="109">
        <v>224</v>
      </c>
      <c r="O33" s="109">
        <v>379</v>
      </c>
      <c r="P33" s="109">
        <v>807</v>
      </c>
      <c r="Q33" s="109">
        <v>644</v>
      </c>
      <c r="R33" s="109">
        <v>100</v>
      </c>
      <c r="S33" s="109">
        <v>455</v>
      </c>
      <c r="T33" s="109">
        <v>923</v>
      </c>
      <c r="U33" s="109">
        <v>576</v>
      </c>
      <c r="V33" s="109">
        <v>993</v>
      </c>
      <c r="W33" s="109">
        <v>582</v>
      </c>
      <c r="X33" s="110">
        <v>26</v>
      </c>
      <c r="Y33" s="109">
        <v>445</v>
      </c>
      <c r="Z33" s="9">
        <v>661</v>
      </c>
      <c r="AA33" s="108">
        <v>818</v>
      </c>
      <c r="AB33" s="109">
        <v>366</v>
      </c>
      <c r="AC33" s="109">
        <v>201</v>
      </c>
      <c r="AD33" s="109">
        <v>280</v>
      </c>
      <c r="AE33" s="109">
        <v>179</v>
      </c>
      <c r="AF33" s="109">
        <v>751</v>
      </c>
      <c r="AG33" s="139">
        <v>844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40">
        <v>922</v>
      </c>
      <c r="C34" s="109">
        <v>573</v>
      </c>
      <c r="D34" s="109">
        <v>97</v>
      </c>
      <c r="E34" s="109">
        <v>454</v>
      </c>
      <c r="F34" s="109">
        <v>27</v>
      </c>
      <c r="G34" s="112">
        <v>448</v>
      </c>
      <c r="H34" s="109">
        <v>996</v>
      </c>
      <c r="I34" s="109">
        <v>583</v>
      </c>
      <c r="J34" s="109">
        <v>367</v>
      </c>
      <c r="K34" s="109">
        <v>204</v>
      </c>
      <c r="L34" s="111">
        <v>664</v>
      </c>
      <c r="M34" s="109">
        <v>819</v>
      </c>
      <c r="N34" s="109">
        <v>750</v>
      </c>
      <c r="O34" s="109">
        <v>841</v>
      </c>
      <c r="P34" s="109">
        <v>277</v>
      </c>
      <c r="Q34" s="109">
        <v>178</v>
      </c>
      <c r="R34" s="109">
        <v>594</v>
      </c>
      <c r="S34" s="109">
        <v>1013</v>
      </c>
      <c r="T34" s="109">
        <v>425</v>
      </c>
      <c r="U34" s="109">
        <v>14</v>
      </c>
      <c r="V34" s="109">
        <v>467</v>
      </c>
      <c r="W34" s="110">
        <v>120</v>
      </c>
      <c r="X34" s="109">
        <v>556</v>
      </c>
      <c r="Y34" s="109">
        <v>911</v>
      </c>
      <c r="Z34" s="109">
        <v>167</v>
      </c>
      <c r="AA34" s="109">
        <v>260</v>
      </c>
      <c r="AB34" s="108">
        <v>864</v>
      </c>
      <c r="AC34" s="9">
        <v>763</v>
      </c>
      <c r="AD34" s="109">
        <v>806</v>
      </c>
      <c r="AE34" s="109">
        <v>641</v>
      </c>
      <c r="AF34" s="109">
        <v>221</v>
      </c>
      <c r="AG34" s="139">
        <v>378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40">
        <v>521</v>
      </c>
      <c r="C35" s="109">
        <v>942</v>
      </c>
      <c r="D35" s="109">
        <v>498</v>
      </c>
      <c r="E35" s="109">
        <v>85</v>
      </c>
      <c r="F35" s="112">
        <v>396</v>
      </c>
      <c r="G35" s="109">
        <v>47</v>
      </c>
      <c r="H35" s="109">
        <v>627</v>
      </c>
      <c r="I35" s="109">
        <v>984</v>
      </c>
      <c r="J35" s="109">
        <v>256</v>
      </c>
      <c r="K35" s="109">
        <v>347</v>
      </c>
      <c r="L35" s="109">
        <v>775</v>
      </c>
      <c r="M35" s="111">
        <v>676</v>
      </c>
      <c r="N35" s="109">
        <v>893</v>
      </c>
      <c r="O35" s="109">
        <v>730</v>
      </c>
      <c r="P35" s="109">
        <v>134</v>
      </c>
      <c r="Q35" s="109">
        <v>289</v>
      </c>
      <c r="R35" s="109">
        <v>961</v>
      </c>
      <c r="S35" s="109">
        <v>614</v>
      </c>
      <c r="T35" s="109">
        <v>58</v>
      </c>
      <c r="U35" s="109">
        <v>413</v>
      </c>
      <c r="V35" s="110">
        <v>68</v>
      </c>
      <c r="W35" s="109">
        <v>487</v>
      </c>
      <c r="X35" s="109">
        <v>955</v>
      </c>
      <c r="Y35" s="109">
        <v>544</v>
      </c>
      <c r="Z35" s="109">
        <v>312</v>
      </c>
      <c r="AA35" s="109">
        <v>147</v>
      </c>
      <c r="AB35" s="9">
        <v>719</v>
      </c>
      <c r="AC35" s="108">
        <v>876</v>
      </c>
      <c r="AD35" s="109">
        <v>693</v>
      </c>
      <c r="AE35" s="109">
        <v>786</v>
      </c>
      <c r="AF35" s="109">
        <v>334</v>
      </c>
      <c r="AG35" s="139">
        <v>233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40">
        <v>805</v>
      </c>
      <c r="C36" s="109">
        <v>642</v>
      </c>
      <c r="D36" s="109">
        <v>222</v>
      </c>
      <c r="E36" s="112">
        <v>377</v>
      </c>
      <c r="F36" s="109">
        <v>168</v>
      </c>
      <c r="G36" s="109">
        <v>259</v>
      </c>
      <c r="H36" s="109">
        <v>863</v>
      </c>
      <c r="I36" s="109">
        <v>764</v>
      </c>
      <c r="J36" s="109">
        <v>468</v>
      </c>
      <c r="K36" s="109">
        <v>119</v>
      </c>
      <c r="L36" s="109">
        <v>555</v>
      </c>
      <c r="M36" s="109">
        <v>912</v>
      </c>
      <c r="N36" s="111">
        <v>593</v>
      </c>
      <c r="O36" s="109">
        <v>1014</v>
      </c>
      <c r="P36" s="109">
        <v>426</v>
      </c>
      <c r="Q36" s="109">
        <v>13</v>
      </c>
      <c r="R36" s="109">
        <v>749</v>
      </c>
      <c r="S36" s="109">
        <v>842</v>
      </c>
      <c r="T36" s="109">
        <v>278</v>
      </c>
      <c r="U36" s="110">
        <v>177</v>
      </c>
      <c r="V36" s="109">
        <v>368</v>
      </c>
      <c r="W36" s="109">
        <v>203</v>
      </c>
      <c r="X36" s="109">
        <v>663</v>
      </c>
      <c r="Y36" s="109">
        <v>820</v>
      </c>
      <c r="Z36" s="109">
        <v>28</v>
      </c>
      <c r="AA36" s="109">
        <v>447</v>
      </c>
      <c r="AB36" s="109">
        <v>995</v>
      </c>
      <c r="AC36" s="109">
        <v>584</v>
      </c>
      <c r="AD36" s="108">
        <v>921</v>
      </c>
      <c r="AE36" s="9">
        <v>574</v>
      </c>
      <c r="AF36" s="109">
        <v>98</v>
      </c>
      <c r="AG36" s="139">
        <v>453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40">
        <v>694</v>
      </c>
      <c r="C37" s="109">
        <v>785</v>
      </c>
      <c r="D37" s="112">
        <v>333</v>
      </c>
      <c r="E37" s="109">
        <v>234</v>
      </c>
      <c r="F37" s="109">
        <v>311</v>
      </c>
      <c r="G37" s="109">
        <v>148</v>
      </c>
      <c r="H37" s="109">
        <v>720</v>
      </c>
      <c r="I37" s="109">
        <v>875</v>
      </c>
      <c r="J37" s="109">
        <v>67</v>
      </c>
      <c r="K37" s="109">
        <v>488</v>
      </c>
      <c r="L37" s="109">
        <v>956</v>
      </c>
      <c r="M37" s="109">
        <v>543</v>
      </c>
      <c r="N37" s="109">
        <v>962</v>
      </c>
      <c r="O37" s="111">
        <v>613</v>
      </c>
      <c r="P37" s="109">
        <v>57</v>
      </c>
      <c r="Q37" s="109">
        <v>414</v>
      </c>
      <c r="R37" s="109">
        <v>894</v>
      </c>
      <c r="S37" s="109">
        <v>729</v>
      </c>
      <c r="T37" s="110">
        <v>133</v>
      </c>
      <c r="U37" s="109">
        <v>290</v>
      </c>
      <c r="V37" s="109">
        <v>255</v>
      </c>
      <c r="W37" s="109">
        <v>348</v>
      </c>
      <c r="X37" s="109">
        <v>776</v>
      </c>
      <c r="Y37" s="109">
        <v>675</v>
      </c>
      <c r="Z37" s="109">
        <v>395</v>
      </c>
      <c r="AA37" s="109">
        <v>48</v>
      </c>
      <c r="AB37" s="109">
        <v>628</v>
      </c>
      <c r="AC37" s="109">
        <v>983</v>
      </c>
      <c r="AD37" s="9">
        <v>522</v>
      </c>
      <c r="AE37" s="108">
        <v>941</v>
      </c>
      <c r="AF37" s="109">
        <v>497</v>
      </c>
      <c r="AG37" s="139">
        <v>86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40">
        <v>136</v>
      </c>
      <c r="C38" s="112">
        <v>291</v>
      </c>
      <c r="D38" s="109">
        <v>895</v>
      </c>
      <c r="E38" s="109">
        <v>732</v>
      </c>
      <c r="F38" s="109">
        <v>773</v>
      </c>
      <c r="G38" s="109">
        <v>674</v>
      </c>
      <c r="H38" s="109">
        <v>254</v>
      </c>
      <c r="I38" s="109">
        <v>345</v>
      </c>
      <c r="J38" s="109">
        <v>625</v>
      </c>
      <c r="K38" s="109">
        <v>982</v>
      </c>
      <c r="L38" s="109">
        <v>394</v>
      </c>
      <c r="M38" s="109">
        <v>45</v>
      </c>
      <c r="N38" s="109">
        <v>500</v>
      </c>
      <c r="O38" s="109">
        <v>87</v>
      </c>
      <c r="P38" s="111">
        <v>523</v>
      </c>
      <c r="Q38" s="109">
        <v>944</v>
      </c>
      <c r="R38" s="109">
        <v>336</v>
      </c>
      <c r="S38" s="110">
        <v>235</v>
      </c>
      <c r="T38" s="109">
        <v>695</v>
      </c>
      <c r="U38" s="109">
        <v>788</v>
      </c>
      <c r="V38" s="109">
        <v>717</v>
      </c>
      <c r="W38" s="109">
        <v>874</v>
      </c>
      <c r="X38" s="109">
        <v>310</v>
      </c>
      <c r="Y38" s="109">
        <v>145</v>
      </c>
      <c r="Z38" s="109">
        <v>953</v>
      </c>
      <c r="AA38" s="109">
        <v>542</v>
      </c>
      <c r="AB38" s="109">
        <v>66</v>
      </c>
      <c r="AC38" s="109">
        <v>485</v>
      </c>
      <c r="AD38" s="109">
        <v>60</v>
      </c>
      <c r="AE38" s="109">
        <v>415</v>
      </c>
      <c r="AF38" s="108">
        <v>963</v>
      </c>
      <c r="AG38" s="145">
        <v>616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46">
        <v>279</v>
      </c>
      <c r="C39" s="147">
        <v>180</v>
      </c>
      <c r="D39" s="147">
        <v>752</v>
      </c>
      <c r="E39" s="147">
        <v>843</v>
      </c>
      <c r="F39" s="147">
        <v>662</v>
      </c>
      <c r="G39" s="147">
        <v>817</v>
      </c>
      <c r="H39" s="147">
        <v>365</v>
      </c>
      <c r="I39" s="147">
        <v>202</v>
      </c>
      <c r="J39" s="147">
        <v>994</v>
      </c>
      <c r="K39" s="147">
        <v>581</v>
      </c>
      <c r="L39" s="147">
        <v>25</v>
      </c>
      <c r="M39" s="147">
        <v>446</v>
      </c>
      <c r="N39" s="147">
        <v>99</v>
      </c>
      <c r="O39" s="147">
        <v>456</v>
      </c>
      <c r="P39" s="147">
        <v>924</v>
      </c>
      <c r="Q39" s="148">
        <v>575</v>
      </c>
      <c r="R39" s="149">
        <v>223</v>
      </c>
      <c r="S39" s="147">
        <v>380</v>
      </c>
      <c r="T39" s="147">
        <v>808</v>
      </c>
      <c r="U39" s="147">
        <v>643</v>
      </c>
      <c r="V39" s="147">
        <v>862</v>
      </c>
      <c r="W39" s="147">
        <v>761</v>
      </c>
      <c r="X39" s="147">
        <v>165</v>
      </c>
      <c r="Y39" s="147">
        <v>258</v>
      </c>
      <c r="Z39" s="147">
        <v>554</v>
      </c>
      <c r="AA39" s="147">
        <v>909</v>
      </c>
      <c r="AB39" s="147">
        <v>465</v>
      </c>
      <c r="AC39" s="147">
        <v>118</v>
      </c>
      <c r="AD39" s="147">
        <v>427</v>
      </c>
      <c r="AE39" s="147">
        <v>16</v>
      </c>
      <c r="AF39" s="150">
        <v>596</v>
      </c>
      <c r="AG39" s="151">
        <v>1015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B43" s="2" t="s">
        <v>5</v>
      </c>
      <c r="AH43" s="5"/>
      <c r="AI43" s="5"/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266</v>
      </c>
      <c r="K44" s="2">
        <f>K17</f>
        <v>318</v>
      </c>
      <c r="L44" s="2">
        <f>L18</f>
        <v>340</v>
      </c>
      <c r="M44" s="2">
        <f>M19</f>
        <v>360</v>
      </c>
      <c r="N44" s="2">
        <f>N20</f>
        <v>405</v>
      </c>
      <c r="O44" s="2">
        <f>O21</f>
        <v>417</v>
      </c>
      <c r="P44" s="2">
        <f>P22</f>
        <v>463</v>
      </c>
      <c r="Q44" s="2">
        <f>Q23</f>
        <v>507</v>
      </c>
      <c r="R44" s="2">
        <f>R24</f>
        <v>526</v>
      </c>
      <c r="S44" s="2">
        <f>S25</f>
        <v>570</v>
      </c>
      <c r="T44" s="2">
        <f>T26</f>
        <v>600</v>
      </c>
      <c r="U44" s="2">
        <f>U27</f>
        <v>612</v>
      </c>
      <c r="V44" s="2">
        <f>V28</f>
        <v>657</v>
      </c>
      <c r="W44" s="2">
        <f>W29</f>
        <v>677</v>
      </c>
      <c r="X44" s="2">
        <f>X30</f>
        <v>715</v>
      </c>
      <c r="Y44" s="2">
        <f>Y31</f>
        <v>767</v>
      </c>
      <c r="Z44" s="2">
        <f>Z32</f>
        <v>774</v>
      </c>
      <c r="AA44" s="2">
        <f>AA33</f>
        <v>818</v>
      </c>
      <c r="AB44" s="2">
        <f>AB34</f>
        <v>864</v>
      </c>
      <c r="AC44" s="2">
        <f>AC35</f>
        <v>876</v>
      </c>
      <c r="AD44" s="2">
        <f>AD36</f>
        <v>921</v>
      </c>
      <c r="AE44" s="2">
        <f>AE37</f>
        <v>941</v>
      </c>
      <c r="AF44" s="2">
        <f>AF38</f>
        <v>963</v>
      </c>
      <c r="AG44" s="2">
        <f>AG39</f>
        <v>1015</v>
      </c>
      <c r="AH44" s="152">
        <f t="shared" si="0"/>
        <v>16400</v>
      </c>
      <c r="AI44" s="5">
        <f t="shared" si="1"/>
        <v>11201200</v>
      </c>
      <c r="AJ44" s="2">
        <f t="shared" si="2"/>
        <v>8606720000</v>
      </c>
    </row>
    <row r="45" spans="1:36" x14ac:dyDescent="0.2">
      <c r="A45" s="3" t="s">
        <v>1174</v>
      </c>
      <c r="B45" s="2">
        <f>B39</f>
        <v>279</v>
      </c>
      <c r="C45" s="2">
        <f>C38</f>
        <v>291</v>
      </c>
      <c r="D45" s="2">
        <f>D37</f>
        <v>333</v>
      </c>
      <c r="E45" s="2">
        <f>E36</f>
        <v>377</v>
      </c>
      <c r="F45" s="2">
        <f>F35</f>
        <v>396</v>
      </c>
      <c r="G45" s="2">
        <f>G34</f>
        <v>448</v>
      </c>
      <c r="H45" s="2">
        <f>H33</f>
        <v>466</v>
      </c>
      <c r="I45" s="2">
        <f>I32</f>
        <v>486</v>
      </c>
      <c r="J45" s="2">
        <f>J31</f>
        <v>31</v>
      </c>
      <c r="K45" s="2">
        <f>K30</f>
        <v>43</v>
      </c>
      <c r="L45" s="2">
        <f>L29</f>
        <v>69</v>
      </c>
      <c r="M45" s="2">
        <f>M28</f>
        <v>113</v>
      </c>
      <c r="N45" s="2">
        <f>N27</f>
        <v>132</v>
      </c>
      <c r="O45" s="2">
        <f>O26</f>
        <v>184</v>
      </c>
      <c r="P45" s="2">
        <f>P25</f>
        <v>218</v>
      </c>
      <c r="Q45" s="2">
        <f>Q24</f>
        <v>238</v>
      </c>
      <c r="R45" s="2">
        <f>R23</f>
        <v>795</v>
      </c>
      <c r="S45" s="2">
        <f>S22</f>
        <v>815</v>
      </c>
      <c r="T45" s="2">
        <f>T21</f>
        <v>833</v>
      </c>
      <c r="U45" s="2">
        <f>U20</f>
        <v>885</v>
      </c>
      <c r="V45" s="2">
        <f>V19</f>
        <v>904</v>
      </c>
      <c r="W45" s="2">
        <f>W18</f>
        <v>948</v>
      </c>
      <c r="X45" s="2">
        <f>X17</f>
        <v>990</v>
      </c>
      <c r="Y45" s="2">
        <f>Y16</f>
        <v>1002</v>
      </c>
      <c r="Z45" s="2">
        <f>Z15</f>
        <v>531</v>
      </c>
      <c r="AA45" s="2">
        <f>AA14</f>
        <v>551</v>
      </c>
      <c r="AB45" s="2">
        <f>AB13</f>
        <v>585</v>
      </c>
      <c r="AC45" s="2">
        <f>AC12</f>
        <v>637</v>
      </c>
      <c r="AD45" s="2">
        <f>AD11</f>
        <v>656</v>
      </c>
      <c r="AE45" s="2">
        <f>AE10</f>
        <v>700</v>
      </c>
      <c r="AF45" s="2">
        <f>AF9</f>
        <v>726</v>
      </c>
      <c r="AG45" s="2">
        <f>AG8</f>
        <v>738</v>
      </c>
      <c r="AH45" s="152">
        <f t="shared" si="0"/>
        <v>16400</v>
      </c>
      <c r="AI45" s="5">
        <f t="shared" si="1"/>
        <v>11201200</v>
      </c>
      <c r="AJ45" s="2">
        <f t="shared" si="2"/>
        <v>8606720000</v>
      </c>
    </row>
    <row r="46" spans="1:36" x14ac:dyDescent="0.2">
      <c r="A46" s="3" t="s">
        <v>1175</v>
      </c>
      <c r="B46" s="2">
        <f>B24</f>
        <v>966</v>
      </c>
      <c r="C46" s="2">
        <f>C25</f>
        <v>1010</v>
      </c>
      <c r="D46" s="2">
        <f>D26</f>
        <v>928</v>
      </c>
      <c r="E46" s="2">
        <f>E27</f>
        <v>940</v>
      </c>
      <c r="F46" s="2">
        <f>F28</f>
        <v>857</v>
      </c>
      <c r="G46" s="2">
        <f>G29</f>
        <v>877</v>
      </c>
      <c r="H46" s="2">
        <f>H30</f>
        <v>771</v>
      </c>
      <c r="I46" s="2">
        <f>I31</f>
        <v>823</v>
      </c>
      <c r="J46" s="2">
        <f>J32</f>
        <v>718</v>
      </c>
      <c r="K46" s="2">
        <f>K33</f>
        <v>762</v>
      </c>
      <c r="L46" s="2">
        <f>L34</f>
        <v>664</v>
      </c>
      <c r="M46" s="2">
        <f>M35</f>
        <v>676</v>
      </c>
      <c r="N46" s="2">
        <f>N36</f>
        <v>593</v>
      </c>
      <c r="O46" s="2">
        <f>O37</f>
        <v>613</v>
      </c>
      <c r="P46" s="2">
        <f>P38</f>
        <v>523</v>
      </c>
      <c r="Q46" s="2">
        <f>Q39</f>
        <v>575</v>
      </c>
      <c r="R46" s="2">
        <f>R8</f>
        <v>458</v>
      </c>
      <c r="S46" s="2">
        <f>S9</f>
        <v>510</v>
      </c>
      <c r="T46" s="2">
        <f>T10</f>
        <v>404</v>
      </c>
      <c r="U46" s="2">
        <f>U11</f>
        <v>424</v>
      </c>
      <c r="V46" s="2">
        <f>V12</f>
        <v>341</v>
      </c>
      <c r="W46" s="2">
        <f>W13</f>
        <v>353</v>
      </c>
      <c r="X46" s="2">
        <f>X14</f>
        <v>271</v>
      </c>
      <c r="Y46" s="2">
        <f>Y15</f>
        <v>315</v>
      </c>
      <c r="Z46" s="2">
        <f>Z16</f>
        <v>194</v>
      </c>
      <c r="AA46" s="2">
        <f>AA17</f>
        <v>246</v>
      </c>
      <c r="AB46" s="2">
        <f>AB18</f>
        <v>156</v>
      </c>
      <c r="AC46" s="2">
        <f>AC19</f>
        <v>176</v>
      </c>
      <c r="AD46" s="2">
        <f>AD20</f>
        <v>93</v>
      </c>
      <c r="AE46" s="2">
        <f>AE21</f>
        <v>105</v>
      </c>
      <c r="AF46" s="2">
        <f>AF22</f>
        <v>7</v>
      </c>
      <c r="AG46" s="2">
        <f>AG23</f>
        <v>51</v>
      </c>
      <c r="AH46" s="152">
        <f t="shared" si="0"/>
        <v>16400</v>
      </c>
      <c r="AI46" s="5">
        <f t="shared" si="1"/>
        <v>11201200</v>
      </c>
      <c r="AJ46" s="2">
        <f t="shared" si="2"/>
        <v>8606720000</v>
      </c>
    </row>
    <row r="47" spans="1:36" x14ac:dyDescent="0.2">
      <c r="A47" s="3" t="s">
        <v>1176</v>
      </c>
      <c r="B47" s="2">
        <f>B23</f>
        <v>723</v>
      </c>
      <c r="C47" s="2">
        <f>C22</f>
        <v>743</v>
      </c>
      <c r="D47" s="2">
        <f>D21</f>
        <v>649</v>
      </c>
      <c r="E47" s="2">
        <f>E20</f>
        <v>701</v>
      </c>
      <c r="F47" s="2">
        <f>F19</f>
        <v>592</v>
      </c>
      <c r="G47" s="2">
        <f>G18</f>
        <v>636</v>
      </c>
      <c r="H47" s="2">
        <f>H17</f>
        <v>534</v>
      </c>
      <c r="I47" s="2">
        <f>I16</f>
        <v>546</v>
      </c>
      <c r="J47" s="2">
        <f>J15</f>
        <v>987</v>
      </c>
      <c r="K47" s="2">
        <f>K14</f>
        <v>1007</v>
      </c>
      <c r="L47" s="2">
        <f>L13</f>
        <v>897</v>
      </c>
      <c r="M47" s="2">
        <f>M12</f>
        <v>949</v>
      </c>
      <c r="N47" s="2">
        <f>N11</f>
        <v>840</v>
      </c>
      <c r="O47" s="2">
        <f>O10</f>
        <v>884</v>
      </c>
      <c r="P47" s="2">
        <f>P9</f>
        <v>798</v>
      </c>
      <c r="Q47" s="2">
        <f>Q8</f>
        <v>810</v>
      </c>
      <c r="R47" s="2">
        <f>R39</f>
        <v>223</v>
      </c>
      <c r="S47" s="2">
        <f>S38</f>
        <v>235</v>
      </c>
      <c r="T47" s="2">
        <f>T37</f>
        <v>133</v>
      </c>
      <c r="U47" s="2">
        <f>U36</f>
        <v>177</v>
      </c>
      <c r="V47" s="2">
        <f>V35</f>
        <v>68</v>
      </c>
      <c r="W47" s="2">
        <f>W34</f>
        <v>120</v>
      </c>
      <c r="X47" s="2">
        <f>X33</f>
        <v>26</v>
      </c>
      <c r="Y47" s="2">
        <f>Y32</f>
        <v>46</v>
      </c>
      <c r="Z47" s="2">
        <f>Z31</f>
        <v>471</v>
      </c>
      <c r="AA47" s="2">
        <f>AA30</f>
        <v>483</v>
      </c>
      <c r="AB47" s="2">
        <f>AB29</f>
        <v>397</v>
      </c>
      <c r="AC47" s="2">
        <f>AC28</f>
        <v>441</v>
      </c>
      <c r="AD47" s="2">
        <f>AD27</f>
        <v>332</v>
      </c>
      <c r="AE47" s="2">
        <f>AE26</f>
        <v>384</v>
      </c>
      <c r="AF47" s="2">
        <f>AF25</f>
        <v>274</v>
      </c>
      <c r="AG47" s="2">
        <f>AG24</f>
        <v>294</v>
      </c>
      <c r="AH47" s="152">
        <f t="shared" si="0"/>
        <v>16400</v>
      </c>
      <c r="AI47" s="5">
        <f t="shared" si="1"/>
        <v>11201200</v>
      </c>
      <c r="AJ47" s="2">
        <f t="shared" si="2"/>
        <v>8606720000</v>
      </c>
    </row>
    <row r="50" spans="1:36" ht="13.5" thickBot="1" x14ac:dyDescent="0.25">
      <c r="B50" s="1" t="s">
        <v>8</v>
      </c>
      <c r="D50" s="131"/>
    </row>
    <row r="51" spans="1:36" x14ac:dyDescent="0.2">
      <c r="A51" s="1">
        <v>1</v>
      </c>
      <c r="B51" s="153">
        <v>6</v>
      </c>
      <c r="C51" s="154">
        <v>417</v>
      </c>
      <c r="D51" s="155">
        <v>1021</v>
      </c>
      <c r="E51" s="155">
        <v>602</v>
      </c>
      <c r="F51" s="155">
        <v>903</v>
      </c>
      <c r="G51" s="155">
        <v>548</v>
      </c>
      <c r="H51" s="155">
        <v>128</v>
      </c>
      <c r="I51" s="155">
        <v>475</v>
      </c>
      <c r="J51" s="155">
        <v>755</v>
      </c>
      <c r="K51" s="155">
        <v>856</v>
      </c>
      <c r="L51" s="155">
        <v>268</v>
      </c>
      <c r="M51" s="155">
        <v>175</v>
      </c>
      <c r="N51" s="155">
        <v>370</v>
      </c>
      <c r="O51" s="155">
        <v>213</v>
      </c>
      <c r="P51" s="156">
        <v>649</v>
      </c>
      <c r="Q51" s="155">
        <v>814</v>
      </c>
      <c r="R51" s="155">
        <v>462</v>
      </c>
      <c r="S51" s="157">
        <v>105</v>
      </c>
      <c r="T51" s="155">
        <v>565</v>
      </c>
      <c r="U51" s="155">
        <v>914</v>
      </c>
      <c r="V51" s="155">
        <v>591</v>
      </c>
      <c r="W51" s="155">
        <v>1004</v>
      </c>
      <c r="X51" s="155">
        <v>440</v>
      </c>
      <c r="Y51" s="155">
        <v>19</v>
      </c>
      <c r="Z51" s="155">
        <v>827</v>
      </c>
      <c r="AA51" s="155">
        <v>672</v>
      </c>
      <c r="AB51" s="155">
        <v>196</v>
      </c>
      <c r="AC51" s="155">
        <v>359</v>
      </c>
      <c r="AD51" s="155">
        <v>186</v>
      </c>
      <c r="AE51" s="155">
        <v>285</v>
      </c>
      <c r="AF51" s="158">
        <v>833</v>
      </c>
      <c r="AG51" s="159">
        <v>742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160">
        <v>405</v>
      </c>
      <c r="C52" s="114">
        <v>50</v>
      </c>
      <c r="D52" s="104">
        <v>622</v>
      </c>
      <c r="E52" s="104">
        <v>969</v>
      </c>
      <c r="F52" s="104">
        <v>536</v>
      </c>
      <c r="G52" s="104">
        <v>947</v>
      </c>
      <c r="H52" s="104">
        <v>495</v>
      </c>
      <c r="I52" s="104">
        <v>76</v>
      </c>
      <c r="J52" s="104">
        <v>868</v>
      </c>
      <c r="K52" s="104">
        <v>711</v>
      </c>
      <c r="L52" s="104">
        <v>155</v>
      </c>
      <c r="M52" s="104">
        <v>320</v>
      </c>
      <c r="N52" s="104">
        <v>225</v>
      </c>
      <c r="O52" s="104">
        <v>326</v>
      </c>
      <c r="P52" s="104">
        <v>794</v>
      </c>
      <c r="Q52" s="105">
        <v>701</v>
      </c>
      <c r="R52" s="106">
        <v>93</v>
      </c>
      <c r="S52" s="104">
        <v>506</v>
      </c>
      <c r="T52" s="104">
        <v>934</v>
      </c>
      <c r="U52" s="104">
        <v>513</v>
      </c>
      <c r="V52" s="104">
        <v>992</v>
      </c>
      <c r="W52" s="104">
        <v>635</v>
      </c>
      <c r="X52" s="104">
        <v>39</v>
      </c>
      <c r="Y52" s="104">
        <v>388</v>
      </c>
      <c r="Z52" s="104">
        <v>684</v>
      </c>
      <c r="AA52" s="104">
        <v>783</v>
      </c>
      <c r="AB52" s="104">
        <v>339</v>
      </c>
      <c r="AC52" s="104">
        <v>248</v>
      </c>
      <c r="AD52" s="104">
        <v>297</v>
      </c>
      <c r="AE52" s="104">
        <v>142</v>
      </c>
      <c r="AF52" s="104">
        <v>722</v>
      </c>
      <c r="AG52" s="161">
        <v>885</v>
      </c>
      <c r="AH52" s="5">
        <f t="shared" ref="AH52:AH82" si="6">SUM(B52:AG52)</f>
        <v>16400</v>
      </c>
      <c r="AI52" s="5">
        <f t="shared" ref="AI52:AI82" si="7">SUMSQ(B52:AG52)</f>
        <v>11201200</v>
      </c>
      <c r="AJ52" s="2">
        <f t="shared" ref="AJ52:AJ90" si="8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62">
        <v>935</v>
      </c>
      <c r="C53" s="104">
        <v>516</v>
      </c>
      <c r="D53" s="114">
        <v>96</v>
      </c>
      <c r="E53" s="103">
        <v>507</v>
      </c>
      <c r="F53" s="104">
        <v>38</v>
      </c>
      <c r="G53" s="104">
        <v>385</v>
      </c>
      <c r="H53" s="104">
        <v>989</v>
      </c>
      <c r="I53" s="104">
        <v>634</v>
      </c>
      <c r="J53" s="104">
        <v>338</v>
      </c>
      <c r="K53" s="104">
        <v>245</v>
      </c>
      <c r="L53" s="104">
        <v>681</v>
      </c>
      <c r="M53" s="104">
        <v>782</v>
      </c>
      <c r="N53" s="105">
        <v>723</v>
      </c>
      <c r="O53" s="104">
        <v>888</v>
      </c>
      <c r="P53" s="104">
        <v>300</v>
      </c>
      <c r="Q53" s="104">
        <v>143</v>
      </c>
      <c r="R53" s="104">
        <v>623</v>
      </c>
      <c r="S53" s="104">
        <v>972</v>
      </c>
      <c r="T53" s="104">
        <v>408</v>
      </c>
      <c r="U53" s="106">
        <v>51</v>
      </c>
      <c r="V53" s="104">
        <v>494</v>
      </c>
      <c r="W53" s="104">
        <v>73</v>
      </c>
      <c r="X53" s="104">
        <v>533</v>
      </c>
      <c r="Y53" s="104">
        <v>946</v>
      </c>
      <c r="Z53" s="104">
        <v>154</v>
      </c>
      <c r="AA53" s="104">
        <v>317</v>
      </c>
      <c r="AB53" s="104">
        <v>865</v>
      </c>
      <c r="AC53" s="104">
        <v>710</v>
      </c>
      <c r="AD53" s="107">
        <v>795</v>
      </c>
      <c r="AE53" s="104">
        <v>704</v>
      </c>
      <c r="AF53" s="104">
        <v>228</v>
      </c>
      <c r="AG53" s="163">
        <v>327</v>
      </c>
      <c r="AH53" s="5">
        <f t="shared" si="6"/>
        <v>16400</v>
      </c>
      <c r="AI53" s="5">
        <f t="shared" si="7"/>
        <v>11201200</v>
      </c>
      <c r="AJ53" s="2">
        <f t="shared" si="8"/>
        <v>8606720000</v>
      </c>
    </row>
    <row r="54" spans="1:36" x14ac:dyDescent="0.2">
      <c r="A54" s="1">
        <v>4</v>
      </c>
      <c r="B54" s="162">
        <v>568</v>
      </c>
      <c r="C54" s="104">
        <v>915</v>
      </c>
      <c r="D54" s="103">
        <v>463</v>
      </c>
      <c r="E54" s="114">
        <v>108</v>
      </c>
      <c r="F54" s="104">
        <v>437</v>
      </c>
      <c r="G54" s="104">
        <v>18</v>
      </c>
      <c r="H54" s="104">
        <v>590</v>
      </c>
      <c r="I54" s="104">
        <v>1001</v>
      </c>
      <c r="J54" s="104">
        <v>193</v>
      </c>
      <c r="K54" s="104">
        <v>358</v>
      </c>
      <c r="L54" s="104">
        <v>826</v>
      </c>
      <c r="M54" s="104">
        <v>669</v>
      </c>
      <c r="N54" s="104">
        <v>836</v>
      </c>
      <c r="O54" s="105">
        <v>743</v>
      </c>
      <c r="P54" s="104">
        <v>187</v>
      </c>
      <c r="Q54" s="104">
        <v>288</v>
      </c>
      <c r="R54" s="104">
        <v>1024</v>
      </c>
      <c r="S54" s="104">
        <v>603</v>
      </c>
      <c r="T54" s="106">
        <v>7</v>
      </c>
      <c r="U54" s="104">
        <v>420</v>
      </c>
      <c r="V54" s="104">
        <v>125</v>
      </c>
      <c r="W54" s="104">
        <v>474</v>
      </c>
      <c r="X54" s="104">
        <v>902</v>
      </c>
      <c r="Y54" s="104">
        <v>545</v>
      </c>
      <c r="Z54" s="104">
        <v>265</v>
      </c>
      <c r="AA54" s="104">
        <v>174</v>
      </c>
      <c r="AB54" s="104">
        <v>754</v>
      </c>
      <c r="AC54" s="104">
        <v>853</v>
      </c>
      <c r="AD54" s="104">
        <v>652</v>
      </c>
      <c r="AE54" s="107">
        <v>815</v>
      </c>
      <c r="AF54" s="104">
        <v>371</v>
      </c>
      <c r="AG54" s="163">
        <v>216</v>
      </c>
      <c r="AH54" s="5">
        <f t="shared" si="6"/>
        <v>16400</v>
      </c>
      <c r="AI54" s="5">
        <f t="shared" si="7"/>
        <v>11201200</v>
      </c>
      <c r="AJ54" s="2">
        <f t="shared" si="8"/>
        <v>8606720000</v>
      </c>
    </row>
    <row r="55" spans="1:36" x14ac:dyDescent="0.2">
      <c r="A55" s="1">
        <v>5</v>
      </c>
      <c r="B55" s="162">
        <v>796</v>
      </c>
      <c r="C55" s="104">
        <v>703</v>
      </c>
      <c r="D55" s="104">
        <v>227</v>
      </c>
      <c r="E55" s="104">
        <v>328</v>
      </c>
      <c r="F55" s="114">
        <v>153</v>
      </c>
      <c r="G55" s="103">
        <v>318</v>
      </c>
      <c r="H55" s="104">
        <v>866</v>
      </c>
      <c r="I55" s="104">
        <v>709</v>
      </c>
      <c r="J55" s="104">
        <v>493</v>
      </c>
      <c r="K55" s="104">
        <v>74</v>
      </c>
      <c r="L55" s="105">
        <v>534</v>
      </c>
      <c r="M55" s="104">
        <v>945</v>
      </c>
      <c r="N55" s="104">
        <v>624</v>
      </c>
      <c r="O55" s="104">
        <v>971</v>
      </c>
      <c r="P55" s="104">
        <v>407</v>
      </c>
      <c r="Q55" s="104">
        <v>52</v>
      </c>
      <c r="R55" s="104">
        <v>724</v>
      </c>
      <c r="S55" s="104">
        <v>887</v>
      </c>
      <c r="T55" s="104">
        <v>299</v>
      </c>
      <c r="U55" s="104">
        <v>144</v>
      </c>
      <c r="V55" s="104">
        <v>337</v>
      </c>
      <c r="W55" s="106">
        <v>246</v>
      </c>
      <c r="X55" s="104">
        <v>682</v>
      </c>
      <c r="Y55" s="104">
        <v>781</v>
      </c>
      <c r="Z55" s="104">
        <v>37</v>
      </c>
      <c r="AA55" s="104">
        <v>386</v>
      </c>
      <c r="AB55" s="107">
        <v>990</v>
      </c>
      <c r="AC55" s="104">
        <v>633</v>
      </c>
      <c r="AD55" s="104">
        <v>936</v>
      </c>
      <c r="AE55" s="104">
        <v>515</v>
      </c>
      <c r="AF55" s="104">
        <v>95</v>
      </c>
      <c r="AG55" s="163">
        <v>508</v>
      </c>
      <c r="AH55" s="5">
        <f t="shared" si="6"/>
        <v>16400</v>
      </c>
      <c r="AI55" s="5">
        <f t="shared" si="7"/>
        <v>11201200</v>
      </c>
      <c r="AJ55" s="2">
        <f t="shared" si="8"/>
        <v>8606720000</v>
      </c>
    </row>
    <row r="56" spans="1:36" x14ac:dyDescent="0.2">
      <c r="A56" s="1">
        <v>6</v>
      </c>
      <c r="B56" s="162">
        <v>651</v>
      </c>
      <c r="C56" s="104">
        <v>816</v>
      </c>
      <c r="D56" s="104">
        <v>372</v>
      </c>
      <c r="E56" s="104">
        <v>215</v>
      </c>
      <c r="F56" s="103">
        <v>266</v>
      </c>
      <c r="G56" s="114">
        <v>173</v>
      </c>
      <c r="H56" s="104">
        <v>753</v>
      </c>
      <c r="I56" s="104">
        <v>854</v>
      </c>
      <c r="J56" s="104">
        <v>126</v>
      </c>
      <c r="K56" s="104">
        <v>473</v>
      </c>
      <c r="L56" s="104">
        <v>901</v>
      </c>
      <c r="M56" s="105">
        <v>546</v>
      </c>
      <c r="N56" s="104">
        <v>1023</v>
      </c>
      <c r="O56" s="104">
        <v>604</v>
      </c>
      <c r="P56" s="104">
        <v>8</v>
      </c>
      <c r="Q56" s="104">
        <v>419</v>
      </c>
      <c r="R56" s="104">
        <v>835</v>
      </c>
      <c r="S56" s="104">
        <v>744</v>
      </c>
      <c r="T56" s="104">
        <v>188</v>
      </c>
      <c r="U56" s="104">
        <v>287</v>
      </c>
      <c r="V56" s="106">
        <v>194</v>
      </c>
      <c r="W56" s="104">
        <v>357</v>
      </c>
      <c r="X56" s="104">
        <v>825</v>
      </c>
      <c r="Y56" s="104">
        <v>670</v>
      </c>
      <c r="Z56" s="104">
        <v>438</v>
      </c>
      <c r="AA56" s="104">
        <v>17</v>
      </c>
      <c r="AB56" s="104">
        <v>589</v>
      </c>
      <c r="AC56" s="107">
        <v>1002</v>
      </c>
      <c r="AD56" s="104">
        <v>567</v>
      </c>
      <c r="AE56" s="104">
        <v>916</v>
      </c>
      <c r="AF56" s="104">
        <v>464</v>
      </c>
      <c r="AG56" s="163">
        <v>107</v>
      </c>
      <c r="AH56" s="5">
        <f t="shared" si="6"/>
        <v>16400</v>
      </c>
      <c r="AI56" s="5">
        <f t="shared" si="7"/>
        <v>11201200</v>
      </c>
      <c r="AJ56" s="2">
        <f t="shared" si="8"/>
        <v>8606720000</v>
      </c>
    </row>
    <row r="57" spans="1:36" x14ac:dyDescent="0.2">
      <c r="A57" s="1">
        <v>7</v>
      </c>
      <c r="B57" s="162">
        <v>185</v>
      </c>
      <c r="C57" s="104">
        <v>286</v>
      </c>
      <c r="D57" s="104">
        <v>834</v>
      </c>
      <c r="E57" s="104">
        <v>741</v>
      </c>
      <c r="F57" s="104">
        <v>828</v>
      </c>
      <c r="G57" s="104">
        <v>671</v>
      </c>
      <c r="H57" s="114">
        <v>195</v>
      </c>
      <c r="I57" s="103">
        <v>360</v>
      </c>
      <c r="J57" s="105">
        <v>592</v>
      </c>
      <c r="K57" s="104">
        <v>1003</v>
      </c>
      <c r="L57" s="104">
        <v>439</v>
      </c>
      <c r="M57" s="104">
        <v>20</v>
      </c>
      <c r="N57" s="104">
        <v>461</v>
      </c>
      <c r="O57" s="104">
        <v>106</v>
      </c>
      <c r="P57" s="104">
        <v>566</v>
      </c>
      <c r="Q57" s="104">
        <v>913</v>
      </c>
      <c r="R57" s="104">
        <v>369</v>
      </c>
      <c r="S57" s="104">
        <v>214</v>
      </c>
      <c r="T57" s="104">
        <v>650</v>
      </c>
      <c r="U57" s="104">
        <v>813</v>
      </c>
      <c r="V57" s="104">
        <v>756</v>
      </c>
      <c r="W57" s="104">
        <v>855</v>
      </c>
      <c r="X57" s="104">
        <v>267</v>
      </c>
      <c r="Y57" s="106">
        <v>176</v>
      </c>
      <c r="Z57" s="107">
        <v>904</v>
      </c>
      <c r="AA57" s="104">
        <v>547</v>
      </c>
      <c r="AB57" s="104">
        <v>127</v>
      </c>
      <c r="AC57" s="104">
        <v>476</v>
      </c>
      <c r="AD57" s="104">
        <v>5</v>
      </c>
      <c r="AE57" s="104">
        <v>418</v>
      </c>
      <c r="AF57" s="104">
        <v>1022</v>
      </c>
      <c r="AG57" s="163">
        <v>601</v>
      </c>
      <c r="AH57" s="5">
        <f t="shared" si="6"/>
        <v>16400</v>
      </c>
      <c r="AI57" s="5">
        <f t="shared" si="7"/>
        <v>11201200</v>
      </c>
      <c r="AJ57" s="2">
        <f t="shared" si="8"/>
        <v>8606720000</v>
      </c>
    </row>
    <row r="58" spans="1:36" x14ac:dyDescent="0.2">
      <c r="A58" s="1">
        <v>8</v>
      </c>
      <c r="B58" s="162">
        <v>298</v>
      </c>
      <c r="C58" s="104">
        <v>141</v>
      </c>
      <c r="D58" s="104">
        <v>721</v>
      </c>
      <c r="E58" s="104">
        <v>886</v>
      </c>
      <c r="F58" s="104">
        <v>683</v>
      </c>
      <c r="G58" s="104">
        <v>784</v>
      </c>
      <c r="H58" s="103">
        <v>340</v>
      </c>
      <c r="I58" s="114">
        <v>247</v>
      </c>
      <c r="J58" s="104">
        <v>991</v>
      </c>
      <c r="K58" s="105">
        <v>636</v>
      </c>
      <c r="L58" s="104">
        <v>40</v>
      </c>
      <c r="M58" s="104">
        <v>387</v>
      </c>
      <c r="N58" s="104">
        <v>94</v>
      </c>
      <c r="O58" s="104">
        <v>505</v>
      </c>
      <c r="P58" s="104">
        <v>933</v>
      </c>
      <c r="Q58" s="104">
        <v>514</v>
      </c>
      <c r="R58" s="104">
        <v>226</v>
      </c>
      <c r="S58" s="104">
        <v>325</v>
      </c>
      <c r="T58" s="104">
        <v>793</v>
      </c>
      <c r="U58" s="104">
        <v>702</v>
      </c>
      <c r="V58" s="104">
        <v>867</v>
      </c>
      <c r="W58" s="104">
        <v>712</v>
      </c>
      <c r="X58" s="106">
        <v>156</v>
      </c>
      <c r="Y58" s="104">
        <v>319</v>
      </c>
      <c r="Z58" s="104">
        <v>535</v>
      </c>
      <c r="AA58" s="107">
        <v>948</v>
      </c>
      <c r="AB58" s="104">
        <v>496</v>
      </c>
      <c r="AC58" s="104">
        <v>75</v>
      </c>
      <c r="AD58" s="104">
        <v>406</v>
      </c>
      <c r="AE58" s="104">
        <v>49</v>
      </c>
      <c r="AF58" s="104">
        <v>621</v>
      </c>
      <c r="AG58" s="163">
        <v>970</v>
      </c>
      <c r="AH58" s="5">
        <f t="shared" si="6"/>
        <v>16400</v>
      </c>
      <c r="AI58" s="5">
        <f t="shared" si="7"/>
        <v>11201200</v>
      </c>
      <c r="AJ58" s="2">
        <f t="shared" si="8"/>
        <v>8606720000</v>
      </c>
    </row>
    <row r="59" spans="1:36" x14ac:dyDescent="0.2">
      <c r="A59" s="1">
        <v>9</v>
      </c>
      <c r="B59" s="162">
        <v>1019</v>
      </c>
      <c r="C59" s="104">
        <v>608</v>
      </c>
      <c r="D59" s="104">
        <v>4</v>
      </c>
      <c r="E59" s="104">
        <v>423</v>
      </c>
      <c r="F59" s="104">
        <v>122</v>
      </c>
      <c r="G59" s="104">
        <v>477</v>
      </c>
      <c r="H59" s="105">
        <v>897</v>
      </c>
      <c r="I59" s="104">
        <v>550</v>
      </c>
      <c r="J59" s="114">
        <v>270</v>
      </c>
      <c r="K59" s="103">
        <v>169</v>
      </c>
      <c r="L59" s="104">
        <v>757</v>
      </c>
      <c r="M59" s="104">
        <v>850</v>
      </c>
      <c r="N59" s="104">
        <v>655</v>
      </c>
      <c r="O59" s="104">
        <v>812</v>
      </c>
      <c r="P59" s="104">
        <v>376</v>
      </c>
      <c r="Q59" s="104">
        <v>211</v>
      </c>
      <c r="R59" s="104">
        <v>563</v>
      </c>
      <c r="S59" s="104">
        <v>920</v>
      </c>
      <c r="T59" s="104">
        <v>460</v>
      </c>
      <c r="U59" s="104">
        <v>111</v>
      </c>
      <c r="V59" s="104">
        <v>434</v>
      </c>
      <c r="W59" s="104">
        <v>21</v>
      </c>
      <c r="X59" s="107">
        <v>585</v>
      </c>
      <c r="Y59" s="104">
        <v>1006</v>
      </c>
      <c r="Z59" s="104">
        <v>198</v>
      </c>
      <c r="AA59" s="106">
        <v>353</v>
      </c>
      <c r="AB59" s="104">
        <v>829</v>
      </c>
      <c r="AC59" s="104">
        <v>666</v>
      </c>
      <c r="AD59" s="104">
        <v>839</v>
      </c>
      <c r="AE59" s="104">
        <v>740</v>
      </c>
      <c r="AF59" s="104">
        <v>192</v>
      </c>
      <c r="AG59" s="163">
        <v>283</v>
      </c>
      <c r="AH59" s="5">
        <f t="shared" si="6"/>
        <v>16400</v>
      </c>
      <c r="AI59" s="5">
        <f t="shared" si="7"/>
        <v>11201200</v>
      </c>
      <c r="AJ59" s="2">
        <f t="shared" si="8"/>
        <v>8606720000</v>
      </c>
    </row>
    <row r="60" spans="1:36" x14ac:dyDescent="0.2">
      <c r="A60" s="1">
        <v>10</v>
      </c>
      <c r="B60" s="162">
        <v>620</v>
      </c>
      <c r="C60" s="104">
        <v>975</v>
      </c>
      <c r="D60" s="104">
        <v>403</v>
      </c>
      <c r="E60" s="104">
        <v>56</v>
      </c>
      <c r="F60" s="104">
        <v>489</v>
      </c>
      <c r="G60" s="104">
        <v>78</v>
      </c>
      <c r="H60" s="104">
        <v>530</v>
      </c>
      <c r="I60" s="105">
        <v>949</v>
      </c>
      <c r="J60" s="103">
        <v>157</v>
      </c>
      <c r="K60" s="114">
        <v>314</v>
      </c>
      <c r="L60" s="104">
        <v>870</v>
      </c>
      <c r="M60" s="104">
        <v>705</v>
      </c>
      <c r="N60" s="104">
        <v>800</v>
      </c>
      <c r="O60" s="104">
        <v>699</v>
      </c>
      <c r="P60" s="104">
        <v>231</v>
      </c>
      <c r="Q60" s="104">
        <v>324</v>
      </c>
      <c r="R60" s="104">
        <v>932</v>
      </c>
      <c r="S60" s="104">
        <v>519</v>
      </c>
      <c r="T60" s="104">
        <v>91</v>
      </c>
      <c r="U60" s="104">
        <v>512</v>
      </c>
      <c r="V60" s="104">
        <v>33</v>
      </c>
      <c r="W60" s="104">
        <v>390</v>
      </c>
      <c r="X60" s="104">
        <v>986</v>
      </c>
      <c r="Y60" s="107">
        <v>637</v>
      </c>
      <c r="Z60" s="106">
        <v>341</v>
      </c>
      <c r="AA60" s="104">
        <v>242</v>
      </c>
      <c r="AB60" s="104">
        <v>686</v>
      </c>
      <c r="AC60" s="104">
        <v>777</v>
      </c>
      <c r="AD60" s="104">
        <v>728</v>
      </c>
      <c r="AE60" s="104">
        <v>883</v>
      </c>
      <c r="AF60" s="104">
        <v>303</v>
      </c>
      <c r="AG60" s="163">
        <v>140</v>
      </c>
      <c r="AH60" s="5">
        <f t="shared" si="6"/>
        <v>16400</v>
      </c>
      <c r="AI60" s="5">
        <f t="shared" si="7"/>
        <v>11201200</v>
      </c>
      <c r="AJ60" s="2">
        <f t="shared" si="8"/>
        <v>8606720000</v>
      </c>
    </row>
    <row r="61" spans="1:36" x14ac:dyDescent="0.2">
      <c r="A61" s="1">
        <v>11</v>
      </c>
      <c r="B61" s="162">
        <v>90</v>
      </c>
      <c r="C61" s="104">
        <v>509</v>
      </c>
      <c r="D61" s="104">
        <v>929</v>
      </c>
      <c r="E61" s="104">
        <v>518</v>
      </c>
      <c r="F61" s="105">
        <v>987</v>
      </c>
      <c r="G61" s="104">
        <v>640</v>
      </c>
      <c r="H61" s="104">
        <v>36</v>
      </c>
      <c r="I61" s="104">
        <v>391</v>
      </c>
      <c r="J61" s="104">
        <v>687</v>
      </c>
      <c r="K61" s="104">
        <v>780</v>
      </c>
      <c r="L61" s="114">
        <v>344</v>
      </c>
      <c r="M61" s="103">
        <v>243</v>
      </c>
      <c r="N61" s="104">
        <v>302</v>
      </c>
      <c r="O61" s="104">
        <v>137</v>
      </c>
      <c r="P61" s="104">
        <v>725</v>
      </c>
      <c r="Q61" s="104">
        <v>882</v>
      </c>
      <c r="R61" s="104">
        <v>402</v>
      </c>
      <c r="S61" s="104">
        <v>53</v>
      </c>
      <c r="T61" s="104">
        <v>617</v>
      </c>
      <c r="U61" s="104">
        <v>974</v>
      </c>
      <c r="V61" s="107">
        <v>531</v>
      </c>
      <c r="W61" s="104">
        <v>952</v>
      </c>
      <c r="X61" s="104">
        <v>492</v>
      </c>
      <c r="Y61" s="104">
        <v>79</v>
      </c>
      <c r="Z61" s="104">
        <v>871</v>
      </c>
      <c r="AA61" s="104">
        <v>708</v>
      </c>
      <c r="AB61" s="104">
        <v>160</v>
      </c>
      <c r="AC61" s="106">
        <v>315</v>
      </c>
      <c r="AD61" s="104">
        <v>230</v>
      </c>
      <c r="AE61" s="104">
        <v>321</v>
      </c>
      <c r="AF61" s="104">
        <v>797</v>
      </c>
      <c r="AG61" s="163">
        <v>698</v>
      </c>
      <c r="AH61" s="5">
        <f t="shared" si="6"/>
        <v>16400</v>
      </c>
      <c r="AI61" s="5">
        <f t="shared" si="7"/>
        <v>11201200</v>
      </c>
      <c r="AJ61" s="2">
        <f t="shared" si="8"/>
        <v>8606720000</v>
      </c>
    </row>
    <row r="62" spans="1:36" x14ac:dyDescent="0.2">
      <c r="A62" s="1">
        <v>12</v>
      </c>
      <c r="B62" s="162">
        <v>457</v>
      </c>
      <c r="C62" s="104">
        <v>110</v>
      </c>
      <c r="D62" s="104">
        <v>562</v>
      </c>
      <c r="E62" s="104">
        <v>917</v>
      </c>
      <c r="F62" s="104">
        <v>588</v>
      </c>
      <c r="G62" s="105">
        <v>1007</v>
      </c>
      <c r="H62" s="104">
        <v>435</v>
      </c>
      <c r="I62" s="104">
        <v>24</v>
      </c>
      <c r="J62" s="104">
        <v>832</v>
      </c>
      <c r="K62" s="104">
        <v>667</v>
      </c>
      <c r="L62" s="103">
        <v>199</v>
      </c>
      <c r="M62" s="114">
        <v>356</v>
      </c>
      <c r="N62" s="104">
        <v>189</v>
      </c>
      <c r="O62" s="104">
        <v>282</v>
      </c>
      <c r="P62" s="104">
        <v>838</v>
      </c>
      <c r="Q62" s="104">
        <v>737</v>
      </c>
      <c r="R62" s="104">
        <v>1</v>
      </c>
      <c r="S62" s="104">
        <v>422</v>
      </c>
      <c r="T62" s="104">
        <v>1018</v>
      </c>
      <c r="U62" s="104">
        <v>605</v>
      </c>
      <c r="V62" s="104">
        <v>900</v>
      </c>
      <c r="W62" s="107">
        <v>551</v>
      </c>
      <c r="X62" s="104">
        <v>123</v>
      </c>
      <c r="Y62" s="104">
        <v>480</v>
      </c>
      <c r="Z62" s="104">
        <v>760</v>
      </c>
      <c r="AA62" s="104">
        <v>851</v>
      </c>
      <c r="AB62" s="106">
        <v>271</v>
      </c>
      <c r="AC62" s="104">
        <v>172</v>
      </c>
      <c r="AD62" s="104">
        <v>373</v>
      </c>
      <c r="AE62" s="104">
        <v>210</v>
      </c>
      <c r="AF62" s="104">
        <v>654</v>
      </c>
      <c r="AG62" s="163">
        <v>809</v>
      </c>
      <c r="AH62" s="5">
        <f t="shared" si="6"/>
        <v>16400</v>
      </c>
      <c r="AI62" s="5">
        <f t="shared" si="7"/>
        <v>11201200</v>
      </c>
      <c r="AJ62" s="2">
        <f t="shared" si="8"/>
        <v>8606720000</v>
      </c>
    </row>
    <row r="63" spans="1:36" x14ac:dyDescent="0.2">
      <c r="A63" s="1">
        <v>13</v>
      </c>
      <c r="B63" s="162">
        <v>229</v>
      </c>
      <c r="C63" s="104">
        <v>322</v>
      </c>
      <c r="D63" s="105">
        <v>798</v>
      </c>
      <c r="E63" s="104">
        <v>697</v>
      </c>
      <c r="F63" s="104">
        <v>872</v>
      </c>
      <c r="G63" s="104">
        <v>707</v>
      </c>
      <c r="H63" s="104">
        <v>159</v>
      </c>
      <c r="I63" s="104">
        <v>316</v>
      </c>
      <c r="J63" s="104">
        <v>532</v>
      </c>
      <c r="K63" s="104">
        <v>951</v>
      </c>
      <c r="L63" s="104">
        <v>491</v>
      </c>
      <c r="M63" s="104">
        <v>80</v>
      </c>
      <c r="N63" s="114">
        <v>401</v>
      </c>
      <c r="O63" s="103">
        <v>54</v>
      </c>
      <c r="P63" s="104">
        <v>618</v>
      </c>
      <c r="Q63" s="104">
        <v>973</v>
      </c>
      <c r="R63" s="104">
        <v>301</v>
      </c>
      <c r="S63" s="104">
        <v>138</v>
      </c>
      <c r="T63" s="107">
        <v>726</v>
      </c>
      <c r="U63" s="104">
        <v>881</v>
      </c>
      <c r="V63" s="104">
        <v>688</v>
      </c>
      <c r="W63" s="104">
        <v>779</v>
      </c>
      <c r="X63" s="104">
        <v>343</v>
      </c>
      <c r="Y63" s="104">
        <v>244</v>
      </c>
      <c r="Z63" s="104">
        <v>988</v>
      </c>
      <c r="AA63" s="104">
        <v>639</v>
      </c>
      <c r="AB63" s="104">
        <v>35</v>
      </c>
      <c r="AC63" s="104">
        <v>392</v>
      </c>
      <c r="AD63" s="104">
        <v>89</v>
      </c>
      <c r="AE63" s="106">
        <v>510</v>
      </c>
      <c r="AF63" s="104">
        <v>930</v>
      </c>
      <c r="AG63" s="163">
        <v>517</v>
      </c>
      <c r="AH63" s="5">
        <f t="shared" si="6"/>
        <v>16400</v>
      </c>
      <c r="AI63" s="5">
        <f t="shared" si="7"/>
        <v>11201200</v>
      </c>
      <c r="AJ63" s="2">
        <f t="shared" si="8"/>
        <v>8606720000</v>
      </c>
    </row>
    <row r="64" spans="1:36" x14ac:dyDescent="0.2">
      <c r="A64" s="1">
        <v>14</v>
      </c>
      <c r="B64" s="162">
        <v>374</v>
      </c>
      <c r="C64" s="104">
        <v>209</v>
      </c>
      <c r="D64" s="104">
        <v>653</v>
      </c>
      <c r="E64" s="105">
        <v>810</v>
      </c>
      <c r="F64" s="104">
        <v>759</v>
      </c>
      <c r="G64" s="104">
        <v>852</v>
      </c>
      <c r="H64" s="104">
        <v>272</v>
      </c>
      <c r="I64" s="104">
        <v>171</v>
      </c>
      <c r="J64" s="104">
        <v>899</v>
      </c>
      <c r="K64" s="104">
        <v>552</v>
      </c>
      <c r="L64" s="104">
        <v>124</v>
      </c>
      <c r="M64" s="104">
        <v>479</v>
      </c>
      <c r="N64" s="103">
        <v>2</v>
      </c>
      <c r="O64" s="114">
        <v>421</v>
      </c>
      <c r="P64" s="104">
        <v>1017</v>
      </c>
      <c r="Q64" s="104">
        <v>606</v>
      </c>
      <c r="R64" s="104">
        <v>190</v>
      </c>
      <c r="S64" s="104">
        <v>281</v>
      </c>
      <c r="T64" s="104">
        <v>837</v>
      </c>
      <c r="U64" s="107">
        <v>738</v>
      </c>
      <c r="V64" s="104">
        <v>831</v>
      </c>
      <c r="W64" s="104">
        <v>668</v>
      </c>
      <c r="X64" s="104">
        <v>200</v>
      </c>
      <c r="Y64" s="104">
        <v>355</v>
      </c>
      <c r="Z64" s="104">
        <v>587</v>
      </c>
      <c r="AA64" s="104">
        <v>1008</v>
      </c>
      <c r="AB64" s="104">
        <v>436</v>
      </c>
      <c r="AC64" s="104">
        <v>23</v>
      </c>
      <c r="AD64" s="106">
        <v>458</v>
      </c>
      <c r="AE64" s="104">
        <v>109</v>
      </c>
      <c r="AF64" s="104">
        <v>561</v>
      </c>
      <c r="AG64" s="163">
        <v>918</v>
      </c>
      <c r="AH64" s="5">
        <f t="shared" si="6"/>
        <v>16400</v>
      </c>
      <c r="AI64" s="5">
        <f t="shared" si="7"/>
        <v>11201200</v>
      </c>
      <c r="AJ64" s="2">
        <f t="shared" si="8"/>
        <v>8606720000</v>
      </c>
    </row>
    <row r="65" spans="1:36" x14ac:dyDescent="0.2">
      <c r="A65" s="1">
        <v>15</v>
      </c>
      <c r="B65" s="164">
        <v>840</v>
      </c>
      <c r="C65" s="104">
        <v>739</v>
      </c>
      <c r="D65" s="104">
        <v>191</v>
      </c>
      <c r="E65" s="104">
        <v>284</v>
      </c>
      <c r="F65" s="104">
        <v>197</v>
      </c>
      <c r="G65" s="104">
        <v>354</v>
      </c>
      <c r="H65" s="104">
        <v>830</v>
      </c>
      <c r="I65" s="104">
        <v>665</v>
      </c>
      <c r="J65" s="104">
        <v>433</v>
      </c>
      <c r="K65" s="104">
        <v>22</v>
      </c>
      <c r="L65" s="104">
        <v>586</v>
      </c>
      <c r="M65" s="104">
        <v>1005</v>
      </c>
      <c r="N65" s="104">
        <v>564</v>
      </c>
      <c r="O65" s="104">
        <v>919</v>
      </c>
      <c r="P65" s="114">
        <v>459</v>
      </c>
      <c r="Q65" s="103">
        <v>112</v>
      </c>
      <c r="R65" s="107">
        <v>656</v>
      </c>
      <c r="S65" s="104">
        <v>811</v>
      </c>
      <c r="T65" s="104">
        <v>375</v>
      </c>
      <c r="U65" s="104">
        <v>212</v>
      </c>
      <c r="V65" s="104">
        <v>269</v>
      </c>
      <c r="W65" s="104">
        <v>170</v>
      </c>
      <c r="X65" s="104">
        <v>758</v>
      </c>
      <c r="Y65" s="104">
        <v>849</v>
      </c>
      <c r="Z65" s="104">
        <v>121</v>
      </c>
      <c r="AA65" s="104">
        <v>478</v>
      </c>
      <c r="AB65" s="104">
        <v>898</v>
      </c>
      <c r="AC65" s="104">
        <v>549</v>
      </c>
      <c r="AD65" s="104">
        <v>1020</v>
      </c>
      <c r="AE65" s="104">
        <v>607</v>
      </c>
      <c r="AF65" s="104">
        <v>3</v>
      </c>
      <c r="AG65" s="165">
        <v>424</v>
      </c>
      <c r="AH65" s="5">
        <f t="shared" si="6"/>
        <v>16400</v>
      </c>
      <c r="AI65" s="5">
        <f t="shared" si="7"/>
        <v>11201200</v>
      </c>
      <c r="AJ65" s="2">
        <f t="shared" si="8"/>
        <v>8606720000</v>
      </c>
    </row>
    <row r="66" spans="1:36" x14ac:dyDescent="0.2">
      <c r="A66" s="1">
        <v>16</v>
      </c>
      <c r="B66" s="162">
        <v>727</v>
      </c>
      <c r="C66" s="105">
        <v>884</v>
      </c>
      <c r="D66" s="104">
        <v>304</v>
      </c>
      <c r="E66" s="104">
        <v>139</v>
      </c>
      <c r="F66" s="104">
        <v>342</v>
      </c>
      <c r="G66" s="104">
        <v>241</v>
      </c>
      <c r="H66" s="104">
        <v>685</v>
      </c>
      <c r="I66" s="104">
        <v>778</v>
      </c>
      <c r="J66" s="104">
        <v>34</v>
      </c>
      <c r="K66" s="104">
        <v>389</v>
      </c>
      <c r="L66" s="104">
        <v>985</v>
      </c>
      <c r="M66" s="104">
        <v>638</v>
      </c>
      <c r="N66" s="104">
        <v>931</v>
      </c>
      <c r="O66" s="104">
        <v>520</v>
      </c>
      <c r="P66" s="103">
        <v>92</v>
      </c>
      <c r="Q66" s="114">
        <v>511</v>
      </c>
      <c r="R66" s="104">
        <v>799</v>
      </c>
      <c r="S66" s="107">
        <v>700</v>
      </c>
      <c r="T66" s="104">
        <v>232</v>
      </c>
      <c r="U66" s="104">
        <v>323</v>
      </c>
      <c r="V66" s="104">
        <v>158</v>
      </c>
      <c r="W66" s="104">
        <v>313</v>
      </c>
      <c r="X66" s="104">
        <v>869</v>
      </c>
      <c r="Y66" s="104">
        <v>706</v>
      </c>
      <c r="Z66" s="104">
        <v>490</v>
      </c>
      <c r="AA66" s="104">
        <v>77</v>
      </c>
      <c r="AB66" s="104">
        <v>529</v>
      </c>
      <c r="AC66" s="104">
        <v>950</v>
      </c>
      <c r="AD66" s="104">
        <v>619</v>
      </c>
      <c r="AE66" s="104">
        <v>976</v>
      </c>
      <c r="AF66" s="106">
        <v>404</v>
      </c>
      <c r="AG66" s="163">
        <v>55</v>
      </c>
      <c r="AH66" s="5">
        <f t="shared" si="6"/>
        <v>16400</v>
      </c>
      <c r="AI66" s="5">
        <f t="shared" si="7"/>
        <v>11201200</v>
      </c>
      <c r="AJ66" s="2">
        <f t="shared" si="8"/>
        <v>8606720000</v>
      </c>
    </row>
    <row r="67" spans="1:36" x14ac:dyDescent="0.2">
      <c r="A67" s="1">
        <v>17</v>
      </c>
      <c r="B67" s="162">
        <v>962</v>
      </c>
      <c r="C67" s="106">
        <v>613</v>
      </c>
      <c r="D67" s="104">
        <v>57</v>
      </c>
      <c r="E67" s="104">
        <v>414</v>
      </c>
      <c r="F67" s="104">
        <v>67</v>
      </c>
      <c r="G67" s="104">
        <v>488</v>
      </c>
      <c r="H67" s="104">
        <v>956</v>
      </c>
      <c r="I67" s="104">
        <v>543</v>
      </c>
      <c r="J67" s="104">
        <v>311</v>
      </c>
      <c r="K67" s="104">
        <v>148</v>
      </c>
      <c r="L67" s="104">
        <v>720</v>
      </c>
      <c r="M67" s="104">
        <v>875</v>
      </c>
      <c r="N67" s="104">
        <v>694</v>
      </c>
      <c r="O67" s="104">
        <v>785</v>
      </c>
      <c r="P67" s="107">
        <v>333</v>
      </c>
      <c r="Q67" s="104">
        <v>234</v>
      </c>
      <c r="R67" s="114">
        <v>522</v>
      </c>
      <c r="S67" s="103">
        <v>941</v>
      </c>
      <c r="T67" s="104">
        <v>497</v>
      </c>
      <c r="U67" s="104">
        <v>86</v>
      </c>
      <c r="V67" s="104">
        <v>395</v>
      </c>
      <c r="W67" s="104">
        <v>48</v>
      </c>
      <c r="X67" s="104">
        <v>628</v>
      </c>
      <c r="Y67" s="104">
        <v>983</v>
      </c>
      <c r="Z67" s="104">
        <v>255</v>
      </c>
      <c r="AA67" s="104">
        <v>348</v>
      </c>
      <c r="AB67" s="104">
        <v>776</v>
      </c>
      <c r="AC67" s="104">
        <v>675</v>
      </c>
      <c r="AD67" s="104">
        <v>894</v>
      </c>
      <c r="AE67" s="104">
        <v>729</v>
      </c>
      <c r="AF67" s="105">
        <v>133</v>
      </c>
      <c r="AG67" s="163">
        <v>290</v>
      </c>
      <c r="AH67" s="5">
        <f t="shared" si="6"/>
        <v>16400</v>
      </c>
      <c r="AI67" s="5">
        <f t="shared" si="7"/>
        <v>11201200</v>
      </c>
      <c r="AJ67" s="2">
        <f t="shared" si="8"/>
        <v>8606720000</v>
      </c>
    </row>
    <row r="68" spans="1:36" x14ac:dyDescent="0.2">
      <c r="A68" s="1">
        <v>18</v>
      </c>
      <c r="B68" s="166">
        <v>593</v>
      </c>
      <c r="C68" s="104">
        <v>1014</v>
      </c>
      <c r="D68" s="104">
        <v>426</v>
      </c>
      <c r="E68" s="104">
        <v>13</v>
      </c>
      <c r="F68" s="104">
        <v>468</v>
      </c>
      <c r="G68" s="104">
        <v>119</v>
      </c>
      <c r="H68" s="104">
        <v>555</v>
      </c>
      <c r="I68" s="104">
        <v>912</v>
      </c>
      <c r="J68" s="104">
        <v>168</v>
      </c>
      <c r="K68" s="104">
        <v>259</v>
      </c>
      <c r="L68" s="104">
        <v>863</v>
      </c>
      <c r="M68" s="104">
        <v>764</v>
      </c>
      <c r="N68" s="104">
        <v>805</v>
      </c>
      <c r="O68" s="104">
        <v>642</v>
      </c>
      <c r="P68" s="104">
        <v>222</v>
      </c>
      <c r="Q68" s="107">
        <v>377</v>
      </c>
      <c r="R68" s="103">
        <v>921</v>
      </c>
      <c r="S68" s="114">
        <v>574</v>
      </c>
      <c r="T68" s="104">
        <v>98</v>
      </c>
      <c r="U68" s="104">
        <v>453</v>
      </c>
      <c r="V68" s="104">
        <v>28</v>
      </c>
      <c r="W68" s="104">
        <v>447</v>
      </c>
      <c r="X68" s="104">
        <v>995</v>
      </c>
      <c r="Y68" s="104">
        <v>584</v>
      </c>
      <c r="Z68" s="104">
        <v>368</v>
      </c>
      <c r="AA68" s="104">
        <v>203</v>
      </c>
      <c r="AB68" s="104">
        <v>663</v>
      </c>
      <c r="AC68" s="104">
        <v>820</v>
      </c>
      <c r="AD68" s="104">
        <v>749</v>
      </c>
      <c r="AE68" s="104">
        <v>842</v>
      </c>
      <c r="AF68" s="104">
        <v>278</v>
      </c>
      <c r="AG68" s="167">
        <v>177</v>
      </c>
      <c r="AH68" s="5">
        <f t="shared" si="6"/>
        <v>16400</v>
      </c>
      <c r="AI68" s="5">
        <f t="shared" si="7"/>
        <v>11201200</v>
      </c>
      <c r="AJ68" s="2">
        <f t="shared" si="8"/>
        <v>8606720000</v>
      </c>
    </row>
    <row r="69" spans="1:36" x14ac:dyDescent="0.2">
      <c r="A69" s="1">
        <v>19</v>
      </c>
      <c r="B69" s="162">
        <v>99</v>
      </c>
      <c r="C69" s="104">
        <v>456</v>
      </c>
      <c r="D69" s="104">
        <v>924</v>
      </c>
      <c r="E69" s="106">
        <v>575</v>
      </c>
      <c r="F69" s="104">
        <v>994</v>
      </c>
      <c r="G69" s="104">
        <v>581</v>
      </c>
      <c r="H69" s="104">
        <v>25</v>
      </c>
      <c r="I69" s="104">
        <v>446</v>
      </c>
      <c r="J69" s="104">
        <v>662</v>
      </c>
      <c r="K69" s="104">
        <v>817</v>
      </c>
      <c r="L69" s="104">
        <v>365</v>
      </c>
      <c r="M69" s="104">
        <v>202</v>
      </c>
      <c r="N69" s="107">
        <v>279</v>
      </c>
      <c r="O69" s="104">
        <v>180</v>
      </c>
      <c r="P69" s="104">
        <v>752</v>
      </c>
      <c r="Q69" s="104">
        <v>843</v>
      </c>
      <c r="R69" s="104">
        <v>427</v>
      </c>
      <c r="S69" s="104">
        <v>16</v>
      </c>
      <c r="T69" s="114">
        <v>596</v>
      </c>
      <c r="U69" s="103">
        <v>1015</v>
      </c>
      <c r="V69" s="104">
        <v>554</v>
      </c>
      <c r="W69" s="104">
        <v>909</v>
      </c>
      <c r="X69" s="104">
        <v>465</v>
      </c>
      <c r="Y69" s="104">
        <v>118</v>
      </c>
      <c r="Z69" s="104">
        <v>862</v>
      </c>
      <c r="AA69" s="104">
        <v>761</v>
      </c>
      <c r="AB69" s="104">
        <v>165</v>
      </c>
      <c r="AC69" s="104">
        <v>258</v>
      </c>
      <c r="AD69" s="105">
        <v>223</v>
      </c>
      <c r="AE69" s="104">
        <v>380</v>
      </c>
      <c r="AF69" s="104">
        <v>808</v>
      </c>
      <c r="AG69" s="163">
        <v>643</v>
      </c>
      <c r="AH69" s="5">
        <f t="shared" si="6"/>
        <v>16400</v>
      </c>
      <c r="AI69" s="5">
        <f t="shared" si="7"/>
        <v>11201200</v>
      </c>
      <c r="AJ69" s="2">
        <f t="shared" si="8"/>
        <v>8606720000</v>
      </c>
    </row>
    <row r="70" spans="1:36" x14ac:dyDescent="0.2">
      <c r="A70" s="1">
        <v>20</v>
      </c>
      <c r="B70" s="162">
        <v>500</v>
      </c>
      <c r="C70" s="104">
        <v>87</v>
      </c>
      <c r="D70" s="106">
        <v>523</v>
      </c>
      <c r="E70" s="104">
        <v>944</v>
      </c>
      <c r="F70" s="104">
        <v>625</v>
      </c>
      <c r="G70" s="104">
        <v>982</v>
      </c>
      <c r="H70" s="104">
        <v>394</v>
      </c>
      <c r="I70" s="104">
        <v>45</v>
      </c>
      <c r="J70" s="104">
        <v>773</v>
      </c>
      <c r="K70" s="104">
        <v>674</v>
      </c>
      <c r="L70" s="104">
        <v>254</v>
      </c>
      <c r="M70" s="104">
        <v>345</v>
      </c>
      <c r="N70" s="104">
        <v>136</v>
      </c>
      <c r="O70" s="107">
        <v>291</v>
      </c>
      <c r="P70" s="104">
        <v>895</v>
      </c>
      <c r="Q70" s="104">
        <v>732</v>
      </c>
      <c r="R70" s="104">
        <v>60</v>
      </c>
      <c r="S70" s="104">
        <v>415</v>
      </c>
      <c r="T70" s="103">
        <v>963</v>
      </c>
      <c r="U70" s="114">
        <v>616</v>
      </c>
      <c r="V70" s="104">
        <v>953</v>
      </c>
      <c r="W70" s="104">
        <v>542</v>
      </c>
      <c r="X70" s="104">
        <v>66</v>
      </c>
      <c r="Y70" s="104">
        <v>485</v>
      </c>
      <c r="Z70" s="104">
        <v>717</v>
      </c>
      <c r="AA70" s="104">
        <v>874</v>
      </c>
      <c r="AB70" s="104">
        <v>310</v>
      </c>
      <c r="AC70" s="104">
        <v>145</v>
      </c>
      <c r="AD70" s="104">
        <v>336</v>
      </c>
      <c r="AE70" s="105">
        <v>235</v>
      </c>
      <c r="AF70" s="104">
        <v>695</v>
      </c>
      <c r="AG70" s="163">
        <v>788</v>
      </c>
      <c r="AH70" s="5">
        <f t="shared" si="6"/>
        <v>16400</v>
      </c>
      <c r="AI70" s="5">
        <f t="shared" si="7"/>
        <v>11201200</v>
      </c>
      <c r="AJ70" s="2">
        <f t="shared" si="8"/>
        <v>8606720000</v>
      </c>
    </row>
    <row r="71" spans="1:36" x14ac:dyDescent="0.2">
      <c r="A71" s="1">
        <v>21</v>
      </c>
      <c r="B71" s="162">
        <v>224</v>
      </c>
      <c r="C71" s="104">
        <v>379</v>
      </c>
      <c r="D71" s="104">
        <v>807</v>
      </c>
      <c r="E71" s="104">
        <v>644</v>
      </c>
      <c r="F71" s="104">
        <v>861</v>
      </c>
      <c r="G71" s="106">
        <v>762</v>
      </c>
      <c r="H71" s="104">
        <v>166</v>
      </c>
      <c r="I71" s="104">
        <v>257</v>
      </c>
      <c r="J71" s="104">
        <v>553</v>
      </c>
      <c r="K71" s="104">
        <v>910</v>
      </c>
      <c r="L71" s="107">
        <v>466</v>
      </c>
      <c r="M71" s="104">
        <v>117</v>
      </c>
      <c r="N71" s="104">
        <v>428</v>
      </c>
      <c r="O71" s="104">
        <v>15</v>
      </c>
      <c r="P71" s="104">
        <v>595</v>
      </c>
      <c r="Q71" s="104">
        <v>1016</v>
      </c>
      <c r="R71" s="104">
        <v>280</v>
      </c>
      <c r="S71" s="104">
        <v>179</v>
      </c>
      <c r="T71" s="104">
        <v>751</v>
      </c>
      <c r="U71" s="104">
        <v>844</v>
      </c>
      <c r="V71" s="114">
        <v>661</v>
      </c>
      <c r="W71" s="103">
        <v>818</v>
      </c>
      <c r="X71" s="104">
        <v>366</v>
      </c>
      <c r="Y71" s="104">
        <v>201</v>
      </c>
      <c r="Z71" s="104">
        <v>993</v>
      </c>
      <c r="AA71" s="104">
        <v>582</v>
      </c>
      <c r="AB71" s="105">
        <v>26</v>
      </c>
      <c r="AC71" s="104">
        <v>445</v>
      </c>
      <c r="AD71" s="104">
        <v>100</v>
      </c>
      <c r="AE71" s="104">
        <v>455</v>
      </c>
      <c r="AF71" s="104">
        <v>923</v>
      </c>
      <c r="AG71" s="163">
        <v>576</v>
      </c>
      <c r="AH71" s="5">
        <f t="shared" si="6"/>
        <v>16400</v>
      </c>
      <c r="AI71" s="5">
        <f t="shared" si="7"/>
        <v>11201200</v>
      </c>
      <c r="AJ71" s="2">
        <f t="shared" si="8"/>
        <v>8606720000</v>
      </c>
    </row>
    <row r="72" spans="1:36" x14ac:dyDescent="0.2">
      <c r="A72" s="1">
        <v>22</v>
      </c>
      <c r="B72" s="162">
        <v>335</v>
      </c>
      <c r="C72" s="104">
        <v>236</v>
      </c>
      <c r="D72" s="104">
        <v>696</v>
      </c>
      <c r="E72" s="104">
        <v>787</v>
      </c>
      <c r="F72" s="106">
        <v>718</v>
      </c>
      <c r="G72" s="104">
        <v>873</v>
      </c>
      <c r="H72" s="104">
        <v>309</v>
      </c>
      <c r="I72" s="104">
        <v>146</v>
      </c>
      <c r="J72" s="104">
        <v>954</v>
      </c>
      <c r="K72" s="104">
        <v>541</v>
      </c>
      <c r="L72" s="104">
        <v>65</v>
      </c>
      <c r="M72" s="107">
        <v>486</v>
      </c>
      <c r="N72" s="104">
        <v>59</v>
      </c>
      <c r="O72" s="104">
        <v>416</v>
      </c>
      <c r="P72" s="104">
        <v>964</v>
      </c>
      <c r="Q72" s="104">
        <v>615</v>
      </c>
      <c r="R72" s="104">
        <v>135</v>
      </c>
      <c r="S72" s="104">
        <v>292</v>
      </c>
      <c r="T72" s="104">
        <v>896</v>
      </c>
      <c r="U72" s="104">
        <v>731</v>
      </c>
      <c r="V72" s="103">
        <v>774</v>
      </c>
      <c r="W72" s="114">
        <v>673</v>
      </c>
      <c r="X72" s="104">
        <v>253</v>
      </c>
      <c r="Y72" s="104">
        <v>346</v>
      </c>
      <c r="Z72" s="104">
        <v>626</v>
      </c>
      <c r="AA72" s="104">
        <v>981</v>
      </c>
      <c r="AB72" s="104">
        <v>393</v>
      </c>
      <c r="AC72" s="105">
        <v>46</v>
      </c>
      <c r="AD72" s="104">
        <v>499</v>
      </c>
      <c r="AE72" s="104">
        <v>88</v>
      </c>
      <c r="AF72" s="104">
        <v>524</v>
      </c>
      <c r="AG72" s="163">
        <v>943</v>
      </c>
      <c r="AH72" s="5">
        <f t="shared" si="6"/>
        <v>16400</v>
      </c>
      <c r="AI72" s="5">
        <f t="shared" si="7"/>
        <v>11201200</v>
      </c>
      <c r="AJ72" s="2">
        <f t="shared" si="8"/>
        <v>8606720000</v>
      </c>
    </row>
    <row r="73" spans="1:36" x14ac:dyDescent="0.2">
      <c r="A73" s="1">
        <v>23</v>
      </c>
      <c r="B73" s="162">
        <v>893</v>
      </c>
      <c r="C73" s="104">
        <v>730</v>
      </c>
      <c r="D73" s="104">
        <v>134</v>
      </c>
      <c r="E73" s="104">
        <v>289</v>
      </c>
      <c r="F73" s="104">
        <v>256</v>
      </c>
      <c r="G73" s="104">
        <v>347</v>
      </c>
      <c r="H73" s="104">
        <v>775</v>
      </c>
      <c r="I73" s="106">
        <v>676</v>
      </c>
      <c r="J73" s="107">
        <v>396</v>
      </c>
      <c r="K73" s="104">
        <v>47</v>
      </c>
      <c r="L73" s="104">
        <v>627</v>
      </c>
      <c r="M73" s="104">
        <v>984</v>
      </c>
      <c r="N73" s="104">
        <v>521</v>
      </c>
      <c r="O73" s="104">
        <v>942</v>
      </c>
      <c r="P73" s="104">
        <v>498</v>
      </c>
      <c r="Q73" s="104">
        <v>85</v>
      </c>
      <c r="R73" s="104">
        <v>693</v>
      </c>
      <c r="S73" s="104">
        <v>786</v>
      </c>
      <c r="T73" s="104">
        <v>334</v>
      </c>
      <c r="U73" s="104">
        <v>233</v>
      </c>
      <c r="V73" s="104">
        <v>312</v>
      </c>
      <c r="W73" s="104">
        <v>147</v>
      </c>
      <c r="X73" s="114">
        <v>719</v>
      </c>
      <c r="Y73" s="103">
        <v>876</v>
      </c>
      <c r="Z73" s="105">
        <v>68</v>
      </c>
      <c r="AA73" s="104">
        <v>487</v>
      </c>
      <c r="AB73" s="104">
        <v>955</v>
      </c>
      <c r="AC73" s="104">
        <v>544</v>
      </c>
      <c r="AD73" s="104">
        <v>961</v>
      </c>
      <c r="AE73" s="104">
        <v>614</v>
      </c>
      <c r="AF73" s="104">
        <v>58</v>
      </c>
      <c r="AG73" s="163">
        <v>413</v>
      </c>
      <c r="AH73" s="5">
        <f t="shared" si="6"/>
        <v>16400</v>
      </c>
      <c r="AI73" s="5">
        <f t="shared" si="7"/>
        <v>11201200</v>
      </c>
      <c r="AJ73" s="2">
        <f t="shared" si="8"/>
        <v>8606720000</v>
      </c>
    </row>
    <row r="74" spans="1:36" x14ac:dyDescent="0.2">
      <c r="A74" s="1">
        <v>24</v>
      </c>
      <c r="B74" s="162">
        <v>750</v>
      </c>
      <c r="C74" s="104">
        <v>841</v>
      </c>
      <c r="D74" s="104">
        <v>277</v>
      </c>
      <c r="E74" s="104">
        <v>178</v>
      </c>
      <c r="F74" s="104">
        <v>367</v>
      </c>
      <c r="G74" s="104">
        <v>204</v>
      </c>
      <c r="H74" s="106">
        <v>664</v>
      </c>
      <c r="I74" s="104">
        <v>819</v>
      </c>
      <c r="J74" s="104">
        <v>27</v>
      </c>
      <c r="K74" s="107">
        <v>448</v>
      </c>
      <c r="L74" s="104">
        <v>996</v>
      </c>
      <c r="M74" s="104">
        <v>583</v>
      </c>
      <c r="N74" s="104">
        <v>922</v>
      </c>
      <c r="O74" s="104">
        <v>573</v>
      </c>
      <c r="P74" s="104">
        <v>97</v>
      </c>
      <c r="Q74" s="104">
        <v>454</v>
      </c>
      <c r="R74" s="104">
        <v>806</v>
      </c>
      <c r="S74" s="104">
        <v>641</v>
      </c>
      <c r="T74" s="104">
        <v>221</v>
      </c>
      <c r="U74" s="104">
        <v>378</v>
      </c>
      <c r="V74" s="104">
        <v>167</v>
      </c>
      <c r="W74" s="104">
        <v>260</v>
      </c>
      <c r="X74" s="103">
        <v>864</v>
      </c>
      <c r="Y74" s="114">
        <v>763</v>
      </c>
      <c r="Z74" s="104">
        <v>467</v>
      </c>
      <c r="AA74" s="105">
        <v>120</v>
      </c>
      <c r="AB74" s="104">
        <v>556</v>
      </c>
      <c r="AC74" s="104">
        <v>911</v>
      </c>
      <c r="AD74" s="104">
        <v>594</v>
      </c>
      <c r="AE74" s="104">
        <v>1013</v>
      </c>
      <c r="AF74" s="104">
        <v>425</v>
      </c>
      <c r="AG74" s="163">
        <v>14</v>
      </c>
      <c r="AH74" s="5">
        <f t="shared" si="6"/>
        <v>16400</v>
      </c>
      <c r="AI74" s="5">
        <f t="shared" si="7"/>
        <v>11201200</v>
      </c>
      <c r="AJ74" s="2">
        <f t="shared" si="8"/>
        <v>8606720000</v>
      </c>
    </row>
    <row r="75" spans="1:36" x14ac:dyDescent="0.2">
      <c r="A75" s="1">
        <v>25</v>
      </c>
      <c r="B75" s="162">
        <v>63</v>
      </c>
      <c r="C75" s="104">
        <v>412</v>
      </c>
      <c r="D75" s="104">
        <v>968</v>
      </c>
      <c r="E75" s="104">
        <v>611</v>
      </c>
      <c r="F75" s="104">
        <v>958</v>
      </c>
      <c r="G75" s="104">
        <v>537</v>
      </c>
      <c r="H75" s="107">
        <v>69</v>
      </c>
      <c r="I75" s="104">
        <v>482</v>
      </c>
      <c r="J75" s="104">
        <v>714</v>
      </c>
      <c r="K75" s="106">
        <v>877</v>
      </c>
      <c r="L75" s="104">
        <v>305</v>
      </c>
      <c r="M75" s="104">
        <v>150</v>
      </c>
      <c r="N75" s="104">
        <v>331</v>
      </c>
      <c r="O75" s="104">
        <v>240</v>
      </c>
      <c r="P75" s="104">
        <v>692</v>
      </c>
      <c r="Q75" s="104">
        <v>791</v>
      </c>
      <c r="R75" s="104">
        <v>503</v>
      </c>
      <c r="S75" s="104">
        <v>84</v>
      </c>
      <c r="T75" s="104">
        <v>528</v>
      </c>
      <c r="U75" s="104">
        <v>939</v>
      </c>
      <c r="V75" s="104">
        <v>630</v>
      </c>
      <c r="W75" s="104">
        <v>977</v>
      </c>
      <c r="X75" s="105">
        <v>397</v>
      </c>
      <c r="Y75" s="104">
        <v>42</v>
      </c>
      <c r="Z75" s="114">
        <v>770</v>
      </c>
      <c r="AA75" s="103">
        <v>677</v>
      </c>
      <c r="AB75" s="104">
        <v>249</v>
      </c>
      <c r="AC75" s="104">
        <v>350</v>
      </c>
      <c r="AD75" s="104">
        <v>131</v>
      </c>
      <c r="AE75" s="104">
        <v>296</v>
      </c>
      <c r="AF75" s="104">
        <v>892</v>
      </c>
      <c r="AG75" s="163">
        <v>735</v>
      </c>
      <c r="AH75" s="5">
        <f t="shared" si="6"/>
        <v>16400</v>
      </c>
      <c r="AI75" s="5">
        <f t="shared" si="7"/>
        <v>11201200</v>
      </c>
      <c r="AJ75" s="2">
        <f t="shared" si="8"/>
        <v>8606720000</v>
      </c>
    </row>
    <row r="76" spans="1:36" x14ac:dyDescent="0.2">
      <c r="A76" s="1">
        <v>26</v>
      </c>
      <c r="B76" s="162">
        <v>432</v>
      </c>
      <c r="C76" s="104">
        <v>11</v>
      </c>
      <c r="D76" s="104">
        <v>599</v>
      </c>
      <c r="E76" s="104">
        <v>1012</v>
      </c>
      <c r="F76" s="104">
        <v>557</v>
      </c>
      <c r="G76" s="104">
        <v>906</v>
      </c>
      <c r="H76" s="104">
        <v>470</v>
      </c>
      <c r="I76" s="107">
        <v>113</v>
      </c>
      <c r="J76" s="106">
        <v>857</v>
      </c>
      <c r="K76" s="104">
        <v>766</v>
      </c>
      <c r="L76" s="104">
        <v>162</v>
      </c>
      <c r="M76" s="104">
        <v>261</v>
      </c>
      <c r="N76" s="104">
        <v>220</v>
      </c>
      <c r="O76" s="104">
        <v>383</v>
      </c>
      <c r="P76" s="104">
        <v>803</v>
      </c>
      <c r="Q76" s="104">
        <v>648</v>
      </c>
      <c r="R76" s="104">
        <v>104</v>
      </c>
      <c r="S76" s="104">
        <v>451</v>
      </c>
      <c r="T76" s="104">
        <v>927</v>
      </c>
      <c r="U76" s="104">
        <v>572</v>
      </c>
      <c r="V76" s="104">
        <v>997</v>
      </c>
      <c r="W76" s="104">
        <v>578</v>
      </c>
      <c r="X76" s="104">
        <v>30</v>
      </c>
      <c r="Y76" s="105">
        <v>441</v>
      </c>
      <c r="Z76" s="103">
        <v>657</v>
      </c>
      <c r="AA76" s="114">
        <v>822</v>
      </c>
      <c r="AB76" s="104">
        <v>362</v>
      </c>
      <c r="AC76" s="104">
        <v>205</v>
      </c>
      <c r="AD76" s="104">
        <v>276</v>
      </c>
      <c r="AE76" s="104">
        <v>183</v>
      </c>
      <c r="AF76" s="104">
        <v>747</v>
      </c>
      <c r="AG76" s="163">
        <v>848</v>
      </c>
      <c r="AH76" s="5">
        <f t="shared" si="6"/>
        <v>16400</v>
      </c>
      <c r="AI76" s="5">
        <f t="shared" si="7"/>
        <v>11201200</v>
      </c>
      <c r="AJ76" s="2">
        <f t="shared" si="8"/>
        <v>8606720000</v>
      </c>
    </row>
    <row r="77" spans="1:36" x14ac:dyDescent="0.2">
      <c r="A77" s="1">
        <v>27</v>
      </c>
      <c r="B77" s="162">
        <v>926</v>
      </c>
      <c r="C77" s="104">
        <v>569</v>
      </c>
      <c r="D77" s="104">
        <v>101</v>
      </c>
      <c r="E77" s="104">
        <v>450</v>
      </c>
      <c r="F77" s="107">
        <v>31</v>
      </c>
      <c r="G77" s="104">
        <v>444</v>
      </c>
      <c r="H77" s="104">
        <v>1000</v>
      </c>
      <c r="I77" s="104">
        <v>579</v>
      </c>
      <c r="J77" s="104">
        <v>363</v>
      </c>
      <c r="K77" s="104">
        <v>208</v>
      </c>
      <c r="L77" s="104">
        <v>660</v>
      </c>
      <c r="M77" s="106">
        <v>823</v>
      </c>
      <c r="N77" s="104">
        <v>746</v>
      </c>
      <c r="O77" s="104">
        <v>845</v>
      </c>
      <c r="P77" s="104">
        <v>273</v>
      </c>
      <c r="Q77" s="104">
        <v>182</v>
      </c>
      <c r="R77" s="104">
        <v>598</v>
      </c>
      <c r="S77" s="104">
        <v>1009</v>
      </c>
      <c r="T77" s="104">
        <v>429</v>
      </c>
      <c r="U77" s="104">
        <v>10</v>
      </c>
      <c r="V77" s="105">
        <v>471</v>
      </c>
      <c r="W77" s="104">
        <v>116</v>
      </c>
      <c r="X77" s="104">
        <v>560</v>
      </c>
      <c r="Y77" s="104">
        <v>907</v>
      </c>
      <c r="Z77" s="104">
        <v>163</v>
      </c>
      <c r="AA77" s="104">
        <v>264</v>
      </c>
      <c r="AB77" s="114">
        <v>860</v>
      </c>
      <c r="AC77" s="103">
        <v>767</v>
      </c>
      <c r="AD77" s="104">
        <v>802</v>
      </c>
      <c r="AE77" s="104">
        <v>645</v>
      </c>
      <c r="AF77" s="104">
        <v>217</v>
      </c>
      <c r="AG77" s="163">
        <v>382</v>
      </c>
      <c r="AH77" s="5">
        <f t="shared" si="6"/>
        <v>16400</v>
      </c>
      <c r="AI77" s="5">
        <f t="shared" si="7"/>
        <v>11201200</v>
      </c>
      <c r="AJ77" s="2">
        <f t="shared" si="8"/>
        <v>8606720000</v>
      </c>
    </row>
    <row r="78" spans="1:36" x14ac:dyDescent="0.2">
      <c r="A78" s="1">
        <v>28</v>
      </c>
      <c r="B78" s="162">
        <v>525</v>
      </c>
      <c r="C78" s="104">
        <v>938</v>
      </c>
      <c r="D78" s="104">
        <v>502</v>
      </c>
      <c r="E78" s="104">
        <v>81</v>
      </c>
      <c r="F78" s="104">
        <v>400</v>
      </c>
      <c r="G78" s="107">
        <v>43</v>
      </c>
      <c r="H78" s="104">
        <v>631</v>
      </c>
      <c r="I78" s="104">
        <v>980</v>
      </c>
      <c r="J78" s="104">
        <v>252</v>
      </c>
      <c r="K78" s="104">
        <v>351</v>
      </c>
      <c r="L78" s="106">
        <v>771</v>
      </c>
      <c r="M78" s="104">
        <v>680</v>
      </c>
      <c r="N78" s="104">
        <v>889</v>
      </c>
      <c r="O78" s="104">
        <v>734</v>
      </c>
      <c r="P78" s="104">
        <v>130</v>
      </c>
      <c r="Q78" s="104">
        <v>293</v>
      </c>
      <c r="R78" s="104">
        <v>965</v>
      </c>
      <c r="S78" s="104">
        <v>610</v>
      </c>
      <c r="T78" s="104">
        <v>62</v>
      </c>
      <c r="U78" s="104">
        <v>409</v>
      </c>
      <c r="V78" s="104">
        <v>72</v>
      </c>
      <c r="W78" s="105">
        <v>483</v>
      </c>
      <c r="X78" s="104">
        <v>959</v>
      </c>
      <c r="Y78" s="104">
        <v>540</v>
      </c>
      <c r="Z78" s="104">
        <v>308</v>
      </c>
      <c r="AA78" s="104">
        <v>151</v>
      </c>
      <c r="AB78" s="103">
        <v>715</v>
      </c>
      <c r="AC78" s="114">
        <v>880</v>
      </c>
      <c r="AD78" s="104">
        <v>689</v>
      </c>
      <c r="AE78" s="104">
        <v>790</v>
      </c>
      <c r="AF78" s="104">
        <v>330</v>
      </c>
      <c r="AG78" s="163">
        <v>237</v>
      </c>
      <c r="AH78" s="5">
        <f t="shared" si="6"/>
        <v>16400</v>
      </c>
      <c r="AI78" s="5">
        <f t="shared" si="7"/>
        <v>11201200</v>
      </c>
      <c r="AJ78" s="2">
        <f t="shared" si="8"/>
        <v>8606720000</v>
      </c>
    </row>
    <row r="79" spans="1:36" x14ac:dyDescent="0.2">
      <c r="A79" s="1">
        <v>29</v>
      </c>
      <c r="B79" s="162">
        <v>801</v>
      </c>
      <c r="C79" s="104">
        <v>646</v>
      </c>
      <c r="D79" s="107">
        <v>218</v>
      </c>
      <c r="E79" s="104">
        <v>381</v>
      </c>
      <c r="F79" s="104">
        <v>164</v>
      </c>
      <c r="G79" s="104">
        <v>263</v>
      </c>
      <c r="H79" s="104">
        <v>859</v>
      </c>
      <c r="I79" s="104">
        <v>768</v>
      </c>
      <c r="J79" s="104">
        <v>472</v>
      </c>
      <c r="K79" s="104">
        <v>115</v>
      </c>
      <c r="L79" s="104">
        <v>559</v>
      </c>
      <c r="M79" s="104">
        <v>908</v>
      </c>
      <c r="N79" s="104">
        <v>597</v>
      </c>
      <c r="O79" s="106">
        <v>1010</v>
      </c>
      <c r="P79" s="104">
        <v>430</v>
      </c>
      <c r="Q79" s="104">
        <v>9</v>
      </c>
      <c r="R79" s="104">
        <v>745</v>
      </c>
      <c r="S79" s="104">
        <v>846</v>
      </c>
      <c r="T79" s="105">
        <v>274</v>
      </c>
      <c r="U79" s="104">
        <v>181</v>
      </c>
      <c r="V79" s="104">
        <v>364</v>
      </c>
      <c r="W79" s="104">
        <v>207</v>
      </c>
      <c r="X79" s="104">
        <v>659</v>
      </c>
      <c r="Y79" s="104">
        <v>824</v>
      </c>
      <c r="Z79" s="104">
        <v>32</v>
      </c>
      <c r="AA79" s="104">
        <v>443</v>
      </c>
      <c r="AB79" s="104">
        <v>999</v>
      </c>
      <c r="AC79" s="104">
        <v>580</v>
      </c>
      <c r="AD79" s="114">
        <v>925</v>
      </c>
      <c r="AE79" s="103">
        <v>570</v>
      </c>
      <c r="AF79" s="104">
        <v>102</v>
      </c>
      <c r="AG79" s="163">
        <v>449</v>
      </c>
      <c r="AH79" s="5">
        <f t="shared" si="6"/>
        <v>16400</v>
      </c>
      <c r="AI79" s="5">
        <f t="shared" si="7"/>
        <v>11201200</v>
      </c>
      <c r="AJ79" s="2">
        <f t="shared" si="8"/>
        <v>8606720000</v>
      </c>
    </row>
    <row r="80" spans="1:36" x14ac:dyDescent="0.2">
      <c r="A80" s="1">
        <v>30</v>
      </c>
      <c r="B80" s="162">
        <v>690</v>
      </c>
      <c r="C80" s="104">
        <v>789</v>
      </c>
      <c r="D80" s="104">
        <v>329</v>
      </c>
      <c r="E80" s="107">
        <v>238</v>
      </c>
      <c r="F80" s="104">
        <v>307</v>
      </c>
      <c r="G80" s="104">
        <v>152</v>
      </c>
      <c r="H80" s="104">
        <v>716</v>
      </c>
      <c r="I80" s="104">
        <v>879</v>
      </c>
      <c r="J80" s="104">
        <v>71</v>
      </c>
      <c r="K80" s="104">
        <v>484</v>
      </c>
      <c r="L80" s="104">
        <v>960</v>
      </c>
      <c r="M80" s="104">
        <v>539</v>
      </c>
      <c r="N80" s="106">
        <v>966</v>
      </c>
      <c r="O80" s="104">
        <v>609</v>
      </c>
      <c r="P80" s="104">
        <v>61</v>
      </c>
      <c r="Q80" s="104">
        <v>410</v>
      </c>
      <c r="R80" s="104">
        <v>890</v>
      </c>
      <c r="S80" s="104">
        <v>733</v>
      </c>
      <c r="T80" s="104">
        <v>129</v>
      </c>
      <c r="U80" s="105">
        <v>294</v>
      </c>
      <c r="V80" s="104">
        <v>251</v>
      </c>
      <c r="W80" s="104">
        <v>352</v>
      </c>
      <c r="X80" s="104">
        <v>772</v>
      </c>
      <c r="Y80" s="104">
        <v>679</v>
      </c>
      <c r="Z80" s="104">
        <v>399</v>
      </c>
      <c r="AA80" s="104">
        <v>44</v>
      </c>
      <c r="AB80" s="104">
        <v>632</v>
      </c>
      <c r="AC80" s="104">
        <v>979</v>
      </c>
      <c r="AD80" s="103">
        <v>526</v>
      </c>
      <c r="AE80" s="114">
        <v>937</v>
      </c>
      <c r="AF80" s="104">
        <v>501</v>
      </c>
      <c r="AG80" s="163">
        <v>82</v>
      </c>
      <c r="AH80" s="5">
        <f t="shared" si="6"/>
        <v>16400</v>
      </c>
      <c r="AI80" s="5">
        <f t="shared" si="7"/>
        <v>11201200</v>
      </c>
      <c r="AJ80" s="2">
        <f t="shared" si="8"/>
        <v>8606720000</v>
      </c>
    </row>
    <row r="81" spans="1:36" x14ac:dyDescent="0.2">
      <c r="A81" s="1">
        <v>31</v>
      </c>
      <c r="B81" s="168">
        <v>132</v>
      </c>
      <c r="C81" s="104">
        <v>295</v>
      </c>
      <c r="D81" s="104">
        <v>891</v>
      </c>
      <c r="E81" s="104">
        <v>736</v>
      </c>
      <c r="F81" s="104">
        <v>769</v>
      </c>
      <c r="G81" s="104">
        <v>678</v>
      </c>
      <c r="H81" s="104">
        <v>250</v>
      </c>
      <c r="I81" s="104">
        <v>349</v>
      </c>
      <c r="J81" s="104">
        <v>629</v>
      </c>
      <c r="K81" s="104">
        <v>978</v>
      </c>
      <c r="L81" s="104">
        <v>398</v>
      </c>
      <c r="M81" s="104">
        <v>41</v>
      </c>
      <c r="N81" s="104">
        <v>504</v>
      </c>
      <c r="O81" s="104">
        <v>83</v>
      </c>
      <c r="P81" s="104">
        <v>527</v>
      </c>
      <c r="Q81" s="106">
        <v>940</v>
      </c>
      <c r="R81" s="105">
        <v>332</v>
      </c>
      <c r="S81" s="104">
        <v>239</v>
      </c>
      <c r="T81" s="104">
        <v>691</v>
      </c>
      <c r="U81" s="104">
        <v>792</v>
      </c>
      <c r="V81" s="104">
        <v>713</v>
      </c>
      <c r="W81" s="104">
        <v>878</v>
      </c>
      <c r="X81" s="104">
        <v>306</v>
      </c>
      <c r="Y81" s="104">
        <v>149</v>
      </c>
      <c r="Z81" s="104">
        <v>957</v>
      </c>
      <c r="AA81" s="104">
        <v>538</v>
      </c>
      <c r="AB81" s="104">
        <v>70</v>
      </c>
      <c r="AC81" s="104">
        <v>481</v>
      </c>
      <c r="AD81" s="104">
        <v>64</v>
      </c>
      <c r="AE81" s="104">
        <v>411</v>
      </c>
      <c r="AF81" s="114">
        <v>967</v>
      </c>
      <c r="AG81" s="169">
        <v>612</v>
      </c>
      <c r="AH81" s="5">
        <f t="shared" si="6"/>
        <v>16400</v>
      </c>
      <c r="AI81" s="5">
        <f t="shared" si="7"/>
        <v>11201200</v>
      </c>
      <c r="AJ81" s="2">
        <f t="shared" si="8"/>
        <v>8606720000</v>
      </c>
    </row>
    <row r="82" spans="1:36" ht="13.5" thickBot="1" x14ac:dyDescent="0.25">
      <c r="A82" s="1">
        <v>32</v>
      </c>
      <c r="B82" s="170">
        <v>275</v>
      </c>
      <c r="C82" s="171">
        <v>184</v>
      </c>
      <c r="D82" s="172">
        <v>748</v>
      </c>
      <c r="E82" s="172">
        <v>847</v>
      </c>
      <c r="F82" s="172">
        <v>658</v>
      </c>
      <c r="G82" s="172">
        <v>821</v>
      </c>
      <c r="H82" s="172">
        <v>361</v>
      </c>
      <c r="I82" s="172">
        <v>206</v>
      </c>
      <c r="J82" s="172">
        <v>998</v>
      </c>
      <c r="K82" s="172">
        <v>577</v>
      </c>
      <c r="L82" s="172">
        <v>29</v>
      </c>
      <c r="M82" s="172">
        <v>442</v>
      </c>
      <c r="N82" s="172">
        <v>103</v>
      </c>
      <c r="O82" s="172">
        <v>452</v>
      </c>
      <c r="P82" s="173">
        <v>928</v>
      </c>
      <c r="Q82" s="172">
        <v>571</v>
      </c>
      <c r="R82" s="172">
        <v>219</v>
      </c>
      <c r="S82" s="174">
        <v>384</v>
      </c>
      <c r="T82" s="172">
        <v>804</v>
      </c>
      <c r="U82" s="172">
        <v>647</v>
      </c>
      <c r="V82" s="172">
        <v>858</v>
      </c>
      <c r="W82" s="172">
        <v>765</v>
      </c>
      <c r="X82" s="172">
        <v>161</v>
      </c>
      <c r="Y82" s="172">
        <v>262</v>
      </c>
      <c r="Z82" s="172">
        <v>558</v>
      </c>
      <c r="AA82" s="172">
        <v>905</v>
      </c>
      <c r="AB82" s="172">
        <v>469</v>
      </c>
      <c r="AC82" s="172">
        <v>114</v>
      </c>
      <c r="AD82" s="172">
        <v>431</v>
      </c>
      <c r="AE82" s="172">
        <v>12</v>
      </c>
      <c r="AF82" s="175">
        <v>600</v>
      </c>
      <c r="AG82" s="176">
        <v>1011</v>
      </c>
      <c r="AH82" s="5">
        <f t="shared" si="6"/>
        <v>16400</v>
      </c>
      <c r="AI82" s="5">
        <f t="shared" si="7"/>
        <v>11201200</v>
      </c>
      <c r="AJ82" s="2">
        <f t="shared" si="8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9">SUM(C51:C82)</f>
        <v>16400</v>
      </c>
      <c r="D83" s="5">
        <f t="shared" si="9"/>
        <v>16400</v>
      </c>
      <c r="E83" s="5">
        <f t="shared" si="9"/>
        <v>16400</v>
      </c>
      <c r="F83" s="5">
        <f t="shared" si="9"/>
        <v>16400</v>
      </c>
      <c r="G83" s="5">
        <f t="shared" si="9"/>
        <v>16400</v>
      </c>
      <c r="H83" s="5">
        <f t="shared" si="9"/>
        <v>16400</v>
      </c>
      <c r="I83" s="5">
        <f t="shared" si="9"/>
        <v>16400</v>
      </c>
      <c r="J83" s="5">
        <f t="shared" si="9"/>
        <v>16400</v>
      </c>
      <c r="K83" s="5">
        <f t="shared" si="9"/>
        <v>16400</v>
      </c>
      <c r="L83" s="5">
        <f t="shared" si="9"/>
        <v>16400</v>
      </c>
      <c r="M83" s="5">
        <f t="shared" si="9"/>
        <v>16400</v>
      </c>
      <c r="N83" s="5">
        <f t="shared" si="9"/>
        <v>16400</v>
      </c>
      <c r="O83" s="5">
        <f t="shared" si="9"/>
        <v>16400</v>
      </c>
      <c r="P83" s="5">
        <f t="shared" si="9"/>
        <v>16400</v>
      </c>
      <c r="Q83" s="5">
        <f t="shared" si="9"/>
        <v>16400</v>
      </c>
      <c r="R83" s="5">
        <f t="shared" si="9"/>
        <v>16400</v>
      </c>
      <c r="S83" s="5">
        <f t="shared" si="9"/>
        <v>16400</v>
      </c>
      <c r="T83" s="5">
        <f t="shared" si="9"/>
        <v>16400</v>
      </c>
      <c r="U83" s="5">
        <f t="shared" si="9"/>
        <v>16400</v>
      </c>
      <c r="V83" s="5">
        <f t="shared" si="9"/>
        <v>16400</v>
      </c>
      <c r="W83" s="5">
        <f t="shared" si="9"/>
        <v>16400</v>
      </c>
      <c r="X83" s="5">
        <f t="shared" si="9"/>
        <v>16400</v>
      </c>
      <c r="Y83" s="5">
        <f t="shared" si="9"/>
        <v>16400</v>
      </c>
      <c r="Z83" s="5">
        <f t="shared" si="9"/>
        <v>16400</v>
      </c>
      <c r="AA83" s="5">
        <f t="shared" si="9"/>
        <v>16400</v>
      </c>
      <c r="AB83" s="5">
        <f t="shared" si="9"/>
        <v>16400</v>
      </c>
      <c r="AC83" s="5">
        <f t="shared" si="9"/>
        <v>16400</v>
      </c>
      <c r="AD83" s="5">
        <f t="shared" si="9"/>
        <v>16400</v>
      </c>
      <c r="AE83" s="5">
        <f t="shared" si="9"/>
        <v>16400</v>
      </c>
      <c r="AF83" s="5">
        <f t="shared" si="9"/>
        <v>16400</v>
      </c>
      <c r="AG83" s="5">
        <f t="shared" si="9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0">SUMSQ(C51:C82)</f>
        <v>11201200</v>
      </c>
      <c r="D84" s="5">
        <f t="shared" si="10"/>
        <v>11201200</v>
      </c>
      <c r="E84" s="5">
        <f t="shared" si="10"/>
        <v>11201200</v>
      </c>
      <c r="F84" s="5">
        <f t="shared" si="10"/>
        <v>11201200</v>
      </c>
      <c r="G84" s="5">
        <f t="shared" si="10"/>
        <v>11201200</v>
      </c>
      <c r="H84" s="5">
        <f t="shared" si="10"/>
        <v>11201200</v>
      </c>
      <c r="I84" s="5">
        <f t="shared" si="10"/>
        <v>11201200</v>
      </c>
      <c r="J84" s="5">
        <f t="shared" si="10"/>
        <v>11201200</v>
      </c>
      <c r="K84" s="5">
        <f t="shared" si="10"/>
        <v>11201200</v>
      </c>
      <c r="L84" s="5">
        <f t="shared" si="10"/>
        <v>11201200</v>
      </c>
      <c r="M84" s="5">
        <f t="shared" si="10"/>
        <v>11201200</v>
      </c>
      <c r="N84" s="5">
        <f t="shared" si="10"/>
        <v>11201200</v>
      </c>
      <c r="O84" s="5">
        <f t="shared" si="10"/>
        <v>11201200</v>
      </c>
      <c r="P84" s="5">
        <f t="shared" si="10"/>
        <v>11201200</v>
      </c>
      <c r="Q84" s="5">
        <f t="shared" si="10"/>
        <v>11201200</v>
      </c>
      <c r="R84" s="5">
        <f t="shared" si="10"/>
        <v>11201200</v>
      </c>
      <c r="S84" s="5">
        <f t="shared" si="10"/>
        <v>11201200</v>
      </c>
      <c r="T84" s="5">
        <f t="shared" si="10"/>
        <v>11201200</v>
      </c>
      <c r="U84" s="5">
        <f t="shared" si="10"/>
        <v>11201200</v>
      </c>
      <c r="V84" s="5">
        <f t="shared" si="10"/>
        <v>11201200</v>
      </c>
      <c r="W84" s="5">
        <f t="shared" si="10"/>
        <v>11201200</v>
      </c>
      <c r="X84" s="5">
        <f t="shared" si="10"/>
        <v>11201200</v>
      </c>
      <c r="Y84" s="5">
        <f t="shared" si="10"/>
        <v>11201200</v>
      </c>
      <c r="Z84" s="5">
        <f t="shared" si="10"/>
        <v>11201200</v>
      </c>
      <c r="AA84" s="5">
        <f t="shared" si="10"/>
        <v>11201200</v>
      </c>
      <c r="AB84" s="5">
        <f t="shared" si="10"/>
        <v>11201200</v>
      </c>
      <c r="AC84" s="5">
        <f t="shared" si="10"/>
        <v>11201200</v>
      </c>
      <c r="AD84" s="5">
        <f t="shared" si="10"/>
        <v>11201200</v>
      </c>
      <c r="AE84" s="5">
        <f t="shared" si="10"/>
        <v>11201200</v>
      </c>
      <c r="AF84" s="5">
        <f t="shared" si="10"/>
        <v>11201200</v>
      </c>
      <c r="AG84" s="5">
        <f t="shared" si="10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1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1"/>
        <v>8606720000</v>
      </c>
      <c r="E85" s="2">
        <f t="shared" si="11"/>
        <v>8606720000</v>
      </c>
      <c r="F85" s="2">
        <f t="shared" si="11"/>
        <v>8606720000</v>
      </c>
      <c r="G85" s="2">
        <f t="shared" si="11"/>
        <v>8606720000</v>
      </c>
      <c r="H85" s="2">
        <f t="shared" si="11"/>
        <v>8606720000</v>
      </c>
      <c r="I85" s="2">
        <f t="shared" si="11"/>
        <v>8606720000</v>
      </c>
      <c r="J85" s="2">
        <f t="shared" si="11"/>
        <v>8606720000</v>
      </c>
      <c r="K85" s="2">
        <f t="shared" si="11"/>
        <v>8606720000</v>
      </c>
      <c r="L85" s="2">
        <f t="shared" si="11"/>
        <v>8606720000</v>
      </c>
      <c r="M85" s="2">
        <f t="shared" si="11"/>
        <v>8606720000</v>
      </c>
      <c r="N85" s="2">
        <f t="shared" si="11"/>
        <v>8606720000</v>
      </c>
      <c r="O85" s="2">
        <f t="shared" si="11"/>
        <v>8606720000</v>
      </c>
      <c r="P85" s="2">
        <f t="shared" si="11"/>
        <v>8606720000</v>
      </c>
      <c r="Q85" s="2">
        <f t="shared" si="11"/>
        <v>8606720000</v>
      </c>
      <c r="R85" s="2">
        <f t="shared" si="11"/>
        <v>8606720000</v>
      </c>
      <c r="S85" s="2">
        <f t="shared" si="11"/>
        <v>8606720000</v>
      </c>
      <c r="T85" s="2">
        <f t="shared" si="11"/>
        <v>8606720000</v>
      </c>
      <c r="U85" s="2">
        <f t="shared" si="11"/>
        <v>8606720000</v>
      </c>
      <c r="V85" s="2">
        <f t="shared" si="11"/>
        <v>8606720000</v>
      </c>
      <c r="W85" s="2">
        <f t="shared" si="11"/>
        <v>8606720000</v>
      </c>
      <c r="X85" s="2">
        <f t="shared" si="11"/>
        <v>8606720000</v>
      </c>
      <c r="Y85" s="2">
        <f t="shared" si="11"/>
        <v>8606720000</v>
      </c>
      <c r="Z85" s="2">
        <f t="shared" si="11"/>
        <v>8606720000</v>
      </c>
      <c r="AA85" s="2">
        <f t="shared" si="11"/>
        <v>8606720000</v>
      </c>
      <c r="AB85" s="2">
        <f t="shared" si="11"/>
        <v>8606720000</v>
      </c>
      <c r="AC85" s="2">
        <f t="shared" si="11"/>
        <v>8606720000</v>
      </c>
      <c r="AD85" s="2">
        <f t="shared" si="11"/>
        <v>8606720000</v>
      </c>
      <c r="AE85" s="2">
        <f t="shared" si="11"/>
        <v>8606720000</v>
      </c>
      <c r="AF85" s="2">
        <f t="shared" si="11"/>
        <v>8606720000</v>
      </c>
      <c r="AG85" s="2">
        <f t="shared" si="11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6</v>
      </c>
      <c r="C87" s="2">
        <f>C52</f>
        <v>50</v>
      </c>
      <c r="D87" s="2">
        <f>D53</f>
        <v>96</v>
      </c>
      <c r="E87" s="2">
        <f>E54</f>
        <v>108</v>
      </c>
      <c r="F87" s="2">
        <f>F55</f>
        <v>153</v>
      </c>
      <c r="G87" s="2">
        <f>G56</f>
        <v>173</v>
      </c>
      <c r="H87" s="2">
        <f>H57</f>
        <v>195</v>
      </c>
      <c r="I87" s="2">
        <f>I58</f>
        <v>247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522</v>
      </c>
      <c r="S87" s="2">
        <f>S68</f>
        <v>574</v>
      </c>
      <c r="T87" s="2">
        <f>T69</f>
        <v>596</v>
      </c>
      <c r="U87" s="2">
        <f>U70</f>
        <v>616</v>
      </c>
      <c r="V87" s="2">
        <f>V71</f>
        <v>661</v>
      </c>
      <c r="W87" s="2">
        <f>W72</f>
        <v>673</v>
      </c>
      <c r="X87" s="2">
        <f>X73</f>
        <v>719</v>
      </c>
      <c r="Y87" s="2">
        <f>Y74</f>
        <v>763</v>
      </c>
      <c r="Z87" s="2">
        <f>Z75</f>
        <v>770</v>
      </c>
      <c r="AA87" s="2">
        <f>AA76</f>
        <v>822</v>
      </c>
      <c r="AB87" s="2">
        <f>AB77</f>
        <v>860</v>
      </c>
      <c r="AC87" s="2">
        <f>AC78</f>
        <v>880</v>
      </c>
      <c r="AD87" s="2">
        <f>AD79</f>
        <v>925</v>
      </c>
      <c r="AE87" s="2">
        <f>AE80</f>
        <v>937</v>
      </c>
      <c r="AF87" s="2">
        <f>AF81</f>
        <v>967</v>
      </c>
      <c r="AG87" s="2">
        <f>AG82</f>
        <v>1011</v>
      </c>
      <c r="AH87" s="152">
        <f t="shared" ref="AH87:AH90" si="12">SUM(B87:AG87)</f>
        <v>16400</v>
      </c>
      <c r="AI87" s="5">
        <f t="shared" ref="AI87:AI90" si="13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275</v>
      </c>
      <c r="C88" s="2">
        <f>C81</f>
        <v>295</v>
      </c>
      <c r="D88" s="2">
        <f>D80</f>
        <v>329</v>
      </c>
      <c r="E88" s="2">
        <f>E79</f>
        <v>381</v>
      </c>
      <c r="F88" s="2">
        <f>F78</f>
        <v>400</v>
      </c>
      <c r="G88" s="2">
        <f>G77</f>
        <v>444</v>
      </c>
      <c r="H88" s="2">
        <f>H76</f>
        <v>470</v>
      </c>
      <c r="I88" s="2">
        <f>I75</f>
        <v>482</v>
      </c>
      <c r="J88" s="2">
        <f>J74</f>
        <v>27</v>
      </c>
      <c r="K88" s="2">
        <f>K73</f>
        <v>47</v>
      </c>
      <c r="L88" s="2">
        <f>L72</f>
        <v>65</v>
      </c>
      <c r="M88" s="2">
        <f>M71</f>
        <v>117</v>
      </c>
      <c r="N88" s="2">
        <f>N70</f>
        <v>136</v>
      </c>
      <c r="O88" s="2">
        <f>O69</f>
        <v>180</v>
      </c>
      <c r="P88" s="2">
        <f>P68</f>
        <v>222</v>
      </c>
      <c r="Q88" s="2">
        <f>Q67</f>
        <v>234</v>
      </c>
      <c r="R88" s="2">
        <f>R66</f>
        <v>799</v>
      </c>
      <c r="S88" s="2">
        <f>S65</f>
        <v>811</v>
      </c>
      <c r="T88" s="2">
        <f>T64</f>
        <v>837</v>
      </c>
      <c r="U88" s="2">
        <f>U63</f>
        <v>881</v>
      </c>
      <c r="V88" s="2">
        <f>V62</f>
        <v>900</v>
      </c>
      <c r="W88" s="2">
        <f>W61</f>
        <v>952</v>
      </c>
      <c r="X88" s="2">
        <f>X60</f>
        <v>986</v>
      </c>
      <c r="Y88" s="2">
        <f>Y59</f>
        <v>1006</v>
      </c>
      <c r="Z88" s="2">
        <f>Z58</f>
        <v>535</v>
      </c>
      <c r="AA88" s="2">
        <f>AA57</f>
        <v>547</v>
      </c>
      <c r="AB88" s="2">
        <f>AB56</f>
        <v>589</v>
      </c>
      <c r="AC88" s="2">
        <f>AC55</f>
        <v>633</v>
      </c>
      <c r="AD88" s="2">
        <f>AD54</f>
        <v>652</v>
      </c>
      <c r="AE88" s="2">
        <f>AE53</f>
        <v>704</v>
      </c>
      <c r="AF88" s="2">
        <f>AF52</f>
        <v>722</v>
      </c>
      <c r="AG88" s="2">
        <f>AG51</f>
        <v>742</v>
      </c>
      <c r="AH88" s="152">
        <f t="shared" si="12"/>
        <v>16400</v>
      </c>
      <c r="AI88" s="5">
        <f t="shared" si="13"/>
        <v>11201200</v>
      </c>
      <c r="AJ88" s="2">
        <f t="shared" si="8"/>
        <v>8606720000</v>
      </c>
    </row>
    <row r="89" spans="1:36" x14ac:dyDescent="0.2">
      <c r="A89" s="3" t="s">
        <v>1175</v>
      </c>
      <c r="B89" s="2">
        <f>B67</f>
        <v>962</v>
      </c>
      <c r="C89" s="2">
        <f>C68</f>
        <v>1014</v>
      </c>
      <c r="D89" s="2">
        <f>D69</f>
        <v>924</v>
      </c>
      <c r="E89" s="2">
        <f>E70</f>
        <v>944</v>
      </c>
      <c r="F89" s="2">
        <f>F71</f>
        <v>861</v>
      </c>
      <c r="G89" s="2">
        <f>G72</f>
        <v>873</v>
      </c>
      <c r="H89" s="2">
        <f>H73</f>
        <v>775</v>
      </c>
      <c r="I89" s="2">
        <f>I74</f>
        <v>819</v>
      </c>
      <c r="J89" s="2">
        <f>J75</f>
        <v>714</v>
      </c>
      <c r="K89" s="2">
        <f>K76</f>
        <v>766</v>
      </c>
      <c r="L89" s="2">
        <f>L77</f>
        <v>660</v>
      </c>
      <c r="M89" s="2">
        <f>M78</f>
        <v>680</v>
      </c>
      <c r="N89" s="2">
        <f>N79</f>
        <v>597</v>
      </c>
      <c r="O89" s="2">
        <f>O80</f>
        <v>609</v>
      </c>
      <c r="P89" s="2">
        <f>P81</f>
        <v>527</v>
      </c>
      <c r="Q89" s="2">
        <f>Q82</f>
        <v>571</v>
      </c>
      <c r="R89" s="2">
        <f>R51</f>
        <v>462</v>
      </c>
      <c r="S89" s="2">
        <f>S52</f>
        <v>506</v>
      </c>
      <c r="T89" s="2">
        <f>T53</f>
        <v>408</v>
      </c>
      <c r="U89" s="2">
        <f>U54</f>
        <v>420</v>
      </c>
      <c r="V89" s="2">
        <f>V55</f>
        <v>337</v>
      </c>
      <c r="W89" s="2">
        <f>W56</f>
        <v>357</v>
      </c>
      <c r="X89" s="2">
        <f>X57</f>
        <v>267</v>
      </c>
      <c r="Y89" s="2">
        <f>Y58</f>
        <v>319</v>
      </c>
      <c r="Z89" s="2">
        <f>Z59</f>
        <v>198</v>
      </c>
      <c r="AA89" s="2">
        <f>AA60</f>
        <v>242</v>
      </c>
      <c r="AB89" s="2">
        <f>AB61</f>
        <v>160</v>
      </c>
      <c r="AC89" s="2">
        <f>AC62</f>
        <v>172</v>
      </c>
      <c r="AD89" s="2">
        <f>AD63</f>
        <v>89</v>
      </c>
      <c r="AE89" s="2">
        <f>AE64</f>
        <v>109</v>
      </c>
      <c r="AF89" s="2">
        <f>AF65</f>
        <v>3</v>
      </c>
      <c r="AG89" s="2">
        <f>AG66</f>
        <v>55</v>
      </c>
      <c r="AH89" s="152">
        <f t="shared" si="12"/>
        <v>16400</v>
      </c>
      <c r="AI89" s="5">
        <f t="shared" si="13"/>
        <v>11201200</v>
      </c>
      <c r="AJ89" s="2">
        <f t="shared" si="8"/>
        <v>8606720000</v>
      </c>
    </row>
    <row r="90" spans="1:36" x14ac:dyDescent="0.2">
      <c r="A90" s="3" t="s">
        <v>1176</v>
      </c>
      <c r="B90" s="2">
        <f>B66</f>
        <v>727</v>
      </c>
      <c r="C90" s="2">
        <f>C65</f>
        <v>739</v>
      </c>
      <c r="D90" s="2">
        <f>D64</f>
        <v>653</v>
      </c>
      <c r="E90" s="2">
        <f>E63</f>
        <v>697</v>
      </c>
      <c r="F90" s="2">
        <f>F62</f>
        <v>588</v>
      </c>
      <c r="G90" s="2">
        <f>G61</f>
        <v>640</v>
      </c>
      <c r="H90" s="2">
        <f>H60</f>
        <v>530</v>
      </c>
      <c r="I90" s="2">
        <f>I59</f>
        <v>550</v>
      </c>
      <c r="J90" s="2">
        <f>J58</f>
        <v>991</v>
      </c>
      <c r="K90" s="2">
        <f>K57</f>
        <v>1003</v>
      </c>
      <c r="L90" s="2">
        <f>L56</f>
        <v>901</v>
      </c>
      <c r="M90" s="2">
        <f>M55</f>
        <v>945</v>
      </c>
      <c r="N90" s="2">
        <f>N54</f>
        <v>836</v>
      </c>
      <c r="O90" s="2">
        <f>O53</f>
        <v>888</v>
      </c>
      <c r="P90" s="2">
        <f>P52</f>
        <v>794</v>
      </c>
      <c r="Q90" s="2">
        <f>Q51</f>
        <v>814</v>
      </c>
      <c r="R90" s="2">
        <f>R82</f>
        <v>219</v>
      </c>
      <c r="S90" s="2">
        <f>S81</f>
        <v>239</v>
      </c>
      <c r="T90" s="2">
        <f>T80</f>
        <v>129</v>
      </c>
      <c r="U90" s="2">
        <f>U79</f>
        <v>181</v>
      </c>
      <c r="V90" s="2">
        <f>V78</f>
        <v>72</v>
      </c>
      <c r="W90" s="2">
        <f>W77</f>
        <v>116</v>
      </c>
      <c r="X90" s="2">
        <f>X76</f>
        <v>30</v>
      </c>
      <c r="Y90" s="2">
        <f>Y75</f>
        <v>42</v>
      </c>
      <c r="Z90" s="2">
        <f>Z74</f>
        <v>467</v>
      </c>
      <c r="AA90" s="2">
        <f>AA73</f>
        <v>487</v>
      </c>
      <c r="AB90" s="2">
        <f>AB72</f>
        <v>393</v>
      </c>
      <c r="AC90" s="2">
        <f>AC71</f>
        <v>445</v>
      </c>
      <c r="AD90" s="2">
        <f>AD70</f>
        <v>336</v>
      </c>
      <c r="AE90" s="2">
        <f>AE69</f>
        <v>380</v>
      </c>
      <c r="AF90" s="2">
        <f>AF68</f>
        <v>278</v>
      </c>
      <c r="AG90" s="2">
        <f>AG67</f>
        <v>290</v>
      </c>
      <c r="AH90" s="152">
        <f t="shared" si="12"/>
        <v>16400</v>
      </c>
      <c r="AI90" s="5">
        <f t="shared" si="13"/>
        <v>11201200</v>
      </c>
      <c r="AJ90" s="2">
        <f t="shared" si="8"/>
        <v>8606720000</v>
      </c>
    </row>
    <row r="93" spans="1:36" ht="13.5" thickBot="1" x14ac:dyDescent="0.25">
      <c r="A93" s="71"/>
      <c r="B93" s="1" t="s">
        <v>13</v>
      </c>
      <c r="D93" s="131"/>
      <c r="F93" s="2" t="s">
        <v>5</v>
      </c>
    </row>
    <row r="94" spans="1:36" x14ac:dyDescent="0.2">
      <c r="A94" s="1">
        <v>1</v>
      </c>
      <c r="B94" s="181">
        <v>3</v>
      </c>
      <c r="C94" s="133">
        <v>424</v>
      </c>
      <c r="D94" s="177">
        <v>1020</v>
      </c>
      <c r="E94" s="177">
        <v>607</v>
      </c>
      <c r="F94" s="177">
        <v>898</v>
      </c>
      <c r="G94" s="177">
        <v>549</v>
      </c>
      <c r="H94" s="177">
        <v>121</v>
      </c>
      <c r="I94" s="177">
        <v>478</v>
      </c>
      <c r="J94" s="177">
        <v>758</v>
      </c>
      <c r="K94" s="177">
        <v>849</v>
      </c>
      <c r="L94" s="177">
        <v>269</v>
      </c>
      <c r="M94" s="177">
        <v>170</v>
      </c>
      <c r="N94" s="177">
        <v>375</v>
      </c>
      <c r="O94" s="177">
        <v>212</v>
      </c>
      <c r="P94" s="177">
        <v>656</v>
      </c>
      <c r="Q94" s="189">
        <v>811</v>
      </c>
      <c r="R94" s="185">
        <v>459</v>
      </c>
      <c r="S94" s="177">
        <v>112</v>
      </c>
      <c r="T94" s="177">
        <v>564</v>
      </c>
      <c r="U94" s="177">
        <v>919</v>
      </c>
      <c r="V94" s="177">
        <v>586</v>
      </c>
      <c r="W94" s="177">
        <v>1005</v>
      </c>
      <c r="X94" s="177">
        <v>433</v>
      </c>
      <c r="Y94" s="177">
        <v>22</v>
      </c>
      <c r="Z94" s="177">
        <v>830</v>
      </c>
      <c r="AA94" s="177">
        <v>665</v>
      </c>
      <c r="AB94" s="177">
        <v>197</v>
      </c>
      <c r="AC94" s="177">
        <v>354</v>
      </c>
      <c r="AD94" s="177">
        <v>191</v>
      </c>
      <c r="AE94" s="177">
        <v>284</v>
      </c>
      <c r="AF94" s="177">
        <v>840</v>
      </c>
      <c r="AG94" s="184">
        <v>739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404</v>
      </c>
      <c r="C95" s="7">
        <v>55</v>
      </c>
      <c r="D95" s="6">
        <v>619</v>
      </c>
      <c r="E95" s="6">
        <v>976</v>
      </c>
      <c r="F95" s="6">
        <v>529</v>
      </c>
      <c r="G95" s="6">
        <v>950</v>
      </c>
      <c r="H95" s="6">
        <v>490</v>
      </c>
      <c r="I95" s="6">
        <v>77</v>
      </c>
      <c r="J95" s="6">
        <v>869</v>
      </c>
      <c r="K95" s="6">
        <v>706</v>
      </c>
      <c r="L95" s="6">
        <v>158</v>
      </c>
      <c r="M95" s="6">
        <v>313</v>
      </c>
      <c r="N95" s="6">
        <v>232</v>
      </c>
      <c r="O95" s="6">
        <v>323</v>
      </c>
      <c r="P95" s="11">
        <v>799</v>
      </c>
      <c r="Q95" s="6">
        <v>700</v>
      </c>
      <c r="R95" s="6">
        <v>92</v>
      </c>
      <c r="S95" s="12">
        <v>511</v>
      </c>
      <c r="T95" s="6">
        <v>931</v>
      </c>
      <c r="U95" s="6">
        <v>520</v>
      </c>
      <c r="V95" s="6">
        <v>985</v>
      </c>
      <c r="W95" s="6">
        <v>638</v>
      </c>
      <c r="X95" s="6">
        <v>34</v>
      </c>
      <c r="Y95" s="6">
        <v>389</v>
      </c>
      <c r="Z95" s="6">
        <v>685</v>
      </c>
      <c r="AA95" s="6">
        <v>778</v>
      </c>
      <c r="AB95" s="6">
        <v>342</v>
      </c>
      <c r="AC95" s="6">
        <v>241</v>
      </c>
      <c r="AD95" s="6">
        <v>304</v>
      </c>
      <c r="AE95" s="6">
        <v>139</v>
      </c>
      <c r="AF95" s="8">
        <v>727</v>
      </c>
      <c r="AG95" s="179">
        <v>884</v>
      </c>
      <c r="AH95" s="5">
        <f t="shared" ref="AH95:AH125" si="14">SUM(B95:AG95)</f>
        <v>16400</v>
      </c>
      <c r="AI95" s="5">
        <f t="shared" ref="AI95:AI125" si="15">SUMSQ(B95:AG95)</f>
        <v>11201200</v>
      </c>
      <c r="AJ95" s="2">
        <f t="shared" ref="AJ95:AJ133" si="16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930</v>
      </c>
      <c r="C96" s="6">
        <v>517</v>
      </c>
      <c r="D96" s="7">
        <v>89</v>
      </c>
      <c r="E96" s="9">
        <v>510</v>
      </c>
      <c r="F96" s="6">
        <v>35</v>
      </c>
      <c r="G96" s="6">
        <v>392</v>
      </c>
      <c r="H96" s="6">
        <v>988</v>
      </c>
      <c r="I96" s="6">
        <v>639</v>
      </c>
      <c r="J96" s="6">
        <v>343</v>
      </c>
      <c r="K96" s="6">
        <v>244</v>
      </c>
      <c r="L96" s="6">
        <v>688</v>
      </c>
      <c r="M96" s="6">
        <v>779</v>
      </c>
      <c r="N96" s="6">
        <v>726</v>
      </c>
      <c r="O96" s="11">
        <v>881</v>
      </c>
      <c r="P96" s="6">
        <v>301</v>
      </c>
      <c r="Q96" s="6">
        <v>138</v>
      </c>
      <c r="R96" s="6">
        <v>618</v>
      </c>
      <c r="S96" s="6">
        <v>973</v>
      </c>
      <c r="T96" s="12">
        <v>401</v>
      </c>
      <c r="U96" s="6">
        <v>54</v>
      </c>
      <c r="V96" s="6">
        <v>491</v>
      </c>
      <c r="W96" s="6">
        <v>80</v>
      </c>
      <c r="X96" s="6">
        <v>532</v>
      </c>
      <c r="Y96" s="6">
        <v>951</v>
      </c>
      <c r="Z96" s="6">
        <v>159</v>
      </c>
      <c r="AA96" s="6">
        <v>316</v>
      </c>
      <c r="AB96" s="6">
        <v>872</v>
      </c>
      <c r="AC96" s="6">
        <v>707</v>
      </c>
      <c r="AD96" s="6">
        <v>798</v>
      </c>
      <c r="AE96" s="8">
        <v>697</v>
      </c>
      <c r="AF96" s="6">
        <v>229</v>
      </c>
      <c r="AG96" s="179">
        <v>322</v>
      </c>
      <c r="AH96" s="5">
        <f t="shared" si="14"/>
        <v>16400</v>
      </c>
      <c r="AI96" s="5">
        <f t="shared" si="15"/>
        <v>11201200</v>
      </c>
      <c r="AJ96" s="2">
        <f t="shared" si="16"/>
        <v>8606720000</v>
      </c>
    </row>
    <row r="97" spans="1:36" x14ac:dyDescent="0.2">
      <c r="A97" s="1">
        <v>4</v>
      </c>
      <c r="B97" s="178">
        <v>561</v>
      </c>
      <c r="C97" s="6">
        <v>918</v>
      </c>
      <c r="D97" s="9">
        <v>458</v>
      </c>
      <c r="E97" s="7">
        <v>109</v>
      </c>
      <c r="F97" s="6">
        <v>436</v>
      </c>
      <c r="G97" s="6">
        <v>23</v>
      </c>
      <c r="H97" s="6">
        <v>587</v>
      </c>
      <c r="I97" s="6">
        <v>1008</v>
      </c>
      <c r="J97" s="6">
        <v>200</v>
      </c>
      <c r="K97" s="6">
        <v>355</v>
      </c>
      <c r="L97" s="6">
        <v>831</v>
      </c>
      <c r="M97" s="6">
        <v>668</v>
      </c>
      <c r="N97" s="11">
        <v>837</v>
      </c>
      <c r="O97" s="6">
        <v>738</v>
      </c>
      <c r="P97" s="6">
        <v>190</v>
      </c>
      <c r="Q97" s="6">
        <v>281</v>
      </c>
      <c r="R97" s="6">
        <v>1017</v>
      </c>
      <c r="S97" s="6">
        <v>606</v>
      </c>
      <c r="T97" s="6">
        <v>2</v>
      </c>
      <c r="U97" s="12">
        <v>421</v>
      </c>
      <c r="V97" s="6">
        <v>124</v>
      </c>
      <c r="W97" s="6">
        <v>479</v>
      </c>
      <c r="X97" s="6">
        <v>899</v>
      </c>
      <c r="Y97" s="6">
        <v>552</v>
      </c>
      <c r="Z97" s="6">
        <v>272</v>
      </c>
      <c r="AA97" s="6">
        <v>171</v>
      </c>
      <c r="AB97" s="6">
        <v>759</v>
      </c>
      <c r="AC97" s="6">
        <v>852</v>
      </c>
      <c r="AD97" s="8">
        <v>653</v>
      </c>
      <c r="AE97" s="6">
        <v>810</v>
      </c>
      <c r="AF97" s="6">
        <v>374</v>
      </c>
      <c r="AG97" s="179">
        <v>209</v>
      </c>
      <c r="AH97" s="5">
        <f t="shared" si="14"/>
        <v>16400</v>
      </c>
      <c r="AI97" s="5">
        <f t="shared" si="15"/>
        <v>11201200</v>
      </c>
      <c r="AJ97" s="2">
        <f t="shared" si="16"/>
        <v>8606720000</v>
      </c>
    </row>
    <row r="98" spans="1:36" x14ac:dyDescent="0.2">
      <c r="A98" s="1">
        <v>5</v>
      </c>
      <c r="B98" s="178">
        <v>797</v>
      </c>
      <c r="C98" s="6">
        <v>698</v>
      </c>
      <c r="D98" s="6">
        <v>230</v>
      </c>
      <c r="E98" s="6">
        <v>321</v>
      </c>
      <c r="F98" s="7">
        <v>160</v>
      </c>
      <c r="G98" s="9">
        <v>315</v>
      </c>
      <c r="H98" s="6">
        <v>871</v>
      </c>
      <c r="I98" s="6">
        <v>708</v>
      </c>
      <c r="J98" s="6">
        <v>492</v>
      </c>
      <c r="K98" s="6">
        <v>79</v>
      </c>
      <c r="L98" s="6">
        <v>531</v>
      </c>
      <c r="M98" s="11">
        <v>952</v>
      </c>
      <c r="N98" s="6">
        <v>617</v>
      </c>
      <c r="O98" s="6">
        <v>974</v>
      </c>
      <c r="P98" s="6">
        <v>402</v>
      </c>
      <c r="Q98" s="6">
        <v>53</v>
      </c>
      <c r="R98" s="6">
        <v>725</v>
      </c>
      <c r="S98" s="6">
        <v>882</v>
      </c>
      <c r="T98" s="6">
        <v>302</v>
      </c>
      <c r="U98" s="6">
        <v>137</v>
      </c>
      <c r="V98" s="12">
        <v>344</v>
      </c>
      <c r="W98" s="6">
        <v>243</v>
      </c>
      <c r="X98" s="6">
        <v>687</v>
      </c>
      <c r="Y98" s="6">
        <v>780</v>
      </c>
      <c r="Z98" s="6">
        <v>36</v>
      </c>
      <c r="AA98" s="6">
        <v>391</v>
      </c>
      <c r="AB98" s="6">
        <v>987</v>
      </c>
      <c r="AC98" s="8">
        <v>640</v>
      </c>
      <c r="AD98" s="6">
        <v>929</v>
      </c>
      <c r="AE98" s="6">
        <v>518</v>
      </c>
      <c r="AF98" s="6">
        <v>90</v>
      </c>
      <c r="AG98" s="179">
        <v>509</v>
      </c>
      <c r="AH98" s="5">
        <f t="shared" si="14"/>
        <v>16400</v>
      </c>
      <c r="AI98" s="5">
        <f t="shared" si="15"/>
        <v>11201200</v>
      </c>
      <c r="AJ98" s="2">
        <f t="shared" si="16"/>
        <v>8606720000</v>
      </c>
    </row>
    <row r="99" spans="1:36" x14ac:dyDescent="0.2">
      <c r="A99" s="1">
        <v>6</v>
      </c>
      <c r="B99" s="178">
        <v>654</v>
      </c>
      <c r="C99" s="6">
        <v>809</v>
      </c>
      <c r="D99" s="6">
        <v>373</v>
      </c>
      <c r="E99" s="6">
        <v>210</v>
      </c>
      <c r="F99" s="9">
        <v>271</v>
      </c>
      <c r="G99" s="7">
        <v>172</v>
      </c>
      <c r="H99" s="6">
        <v>760</v>
      </c>
      <c r="I99" s="6">
        <v>851</v>
      </c>
      <c r="J99" s="6">
        <v>123</v>
      </c>
      <c r="K99" s="6">
        <v>480</v>
      </c>
      <c r="L99" s="11">
        <v>900</v>
      </c>
      <c r="M99" s="6">
        <v>551</v>
      </c>
      <c r="N99" s="6">
        <v>1018</v>
      </c>
      <c r="O99" s="6">
        <v>605</v>
      </c>
      <c r="P99" s="6">
        <v>1</v>
      </c>
      <c r="Q99" s="6">
        <v>422</v>
      </c>
      <c r="R99" s="6">
        <v>838</v>
      </c>
      <c r="S99" s="6">
        <v>737</v>
      </c>
      <c r="T99" s="6">
        <v>189</v>
      </c>
      <c r="U99" s="6">
        <v>282</v>
      </c>
      <c r="V99" s="6">
        <v>199</v>
      </c>
      <c r="W99" s="12">
        <v>356</v>
      </c>
      <c r="X99" s="6">
        <v>832</v>
      </c>
      <c r="Y99" s="6">
        <v>667</v>
      </c>
      <c r="Z99" s="6">
        <v>435</v>
      </c>
      <c r="AA99" s="6">
        <v>24</v>
      </c>
      <c r="AB99" s="8">
        <v>588</v>
      </c>
      <c r="AC99" s="6">
        <v>1007</v>
      </c>
      <c r="AD99" s="6">
        <v>562</v>
      </c>
      <c r="AE99" s="6">
        <v>917</v>
      </c>
      <c r="AF99" s="6">
        <v>457</v>
      </c>
      <c r="AG99" s="179">
        <v>110</v>
      </c>
      <c r="AH99" s="5">
        <f t="shared" si="14"/>
        <v>16400</v>
      </c>
      <c r="AI99" s="5">
        <f t="shared" si="15"/>
        <v>11201200</v>
      </c>
      <c r="AJ99" s="2">
        <f t="shared" si="16"/>
        <v>8606720000</v>
      </c>
    </row>
    <row r="100" spans="1:36" x14ac:dyDescent="0.2">
      <c r="A100" s="1">
        <v>7</v>
      </c>
      <c r="B100" s="178">
        <v>192</v>
      </c>
      <c r="C100" s="6">
        <v>283</v>
      </c>
      <c r="D100" s="6">
        <v>839</v>
      </c>
      <c r="E100" s="6">
        <v>740</v>
      </c>
      <c r="F100" s="6">
        <v>829</v>
      </c>
      <c r="G100" s="6">
        <v>666</v>
      </c>
      <c r="H100" s="7">
        <v>198</v>
      </c>
      <c r="I100" s="9">
        <v>353</v>
      </c>
      <c r="J100" s="6">
        <v>585</v>
      </c>
      <c r="K100" s="11">
        <v>1006</v>
      </c>
      <c r="L100" s="6">
        <v>434</v>
      </c>
      <c r="M100" s="6">
        <v>21</v>
      </c>
      <c r="N100" s="6">
        <v>460</v>
      </c>
      <c r="O100" s="6">
        <v>111</v>
      </c>
      <c r="P100" s="6">
        <v>563</v>
      </c>
      <c r="Q100" s="6">
        <v>920</v>
      </c>
      <c r="R100" s="6">
        <v>376</v>
      </c>
      <c r="S100" s="6">
        <v>211</v>
      </c>
      <c r="T100" s="6">
        <v>655</v>
      </c>
      <c r="U100" s="6">
        <v>812</v>
      </c>
      <c r="V100" s="6">
        <v>757</v>
      </c>
      <c r="W100" s="6">
        <v>850</v>
      </c>
      <c r="X100" s="12">
        <v>270</v>
      </c>
      <c r="Y100" s="6">
        <v>169</v>
      </c>
      <c r="Z100" s="6">
        <v>897</v>
      </c>
      <c r="AA100" s="8">
        <v>550</v>
      </c>
      <c r="AB100" s="6">
        <v>122</v>
      </c>
      <c r="AC100" s="6">
        <v>477</v>
      </c>
      <c r="AD100" s="6">
        <v>4</v>
      </c>
      <c r="AE100" s="6">
        <v>423</v>
      </c>
      <c r="AF100" s="6">
        <v>1019</v>
      </c>
      <c r="AG100" s="179">
        <v>608</v>
      </c>
      <c r="AH100" s="5">
        <f t="shared" si="14"/>
        <v>16400</v>
      </c>
      <c r="AI100" s="5">
        <f t="shared" si="15"/>
        <v>11201200</v>
      </c>
      <c r="AJ100" s="2">
        <f t="shared" si="16"/>
        <v>8606720000</v>
      </c>
    </row>
    <row r="101" spans="1:36" x14ac:dyDescent="0.2">
      <c r="A101" s="1">
        <v>8</v>
      </c>
      <c r="B101" s="178">
        <v>303</v>
      </c>
      <c r="C101" s="6">
        <v>140</v>
      </c>
      <c r="D101" s="6">
        <v>728</v>
      </c>
      <c r="E101" s="6">
        <v>883</v>
      </c>
      <c r="F101" s="6">
        <v>686</v>
      </c>
      <c r="G101" s="6">
        <v>777</v>
      </c>
      <c r="H101" s="9">
        <v>341</v>
      </c>
      <c r="I101" s="7">
        <v>242</v>
      </c>
      <c r="J101" s="11">
        <v>986</v>
      </c>
      <c r="K101" s="6">
        <v>637</v>
      </c>
      <c r="L101" s="6">
        <v>33</v>
      </c>
      <c r="M101" s="6">
        <v>390</v>
      </c>
      <c r="N101" s="6">
        <v>91</v>
      </c>
      <c r="O101" s="6">
        <v>512</v>
      </c>
      <c r="P101" s="6">
        <v>932</v>
      </c>
      <c r="Q101" s="6">
        <v>519</v>
      </c>
      <c r="R101" s="6">
        <v>231</v>
      </c>
      <c r="S101" s="6">
        <v>324</v>
      </c>
      <c r="T101" s="6">
        <v>800</v>
      </c>
      <c r="U101" s="6">
        <v>699</v>
      </c>
      <c r="V101" s="6">
        <v>870</v>
      </c>
      <c r="W101" s="6">
        <v>705</v>
      </c>
      <c r="X101" s="6">
        <v>157</v>
      </c>
      <c r="Y101" s="12">
        <v>314</v>
      </c>
      <c r="Z101" s="8">
        <v>530</v>
      </c>
      <c r="AA101" s="6">
        <v>949</v>
      </c>
      <c r="AB101" s="6">
        <v>489</v>
      </c>
      <c r="AC101" s="6">
        <v>78</v>
      </c>
      <c r="AD101" s="6">
        <v>403</v>
      </c>
      <c r="AE101" s="6">
        <v>56</v>
      </c>
      <c r="AF101" s="6">
        <v>620</v>
      </c>
      <c r="AG101" s="179">
        <v>975</v>
      </c>
      <c r="AH101" s="5">
        <f t="shared" si="14"/>
        <v>16400</v>
      </c>
      <c r="AI101" s="5">
        <f t="shared" si="15"/>
        <v>11201200</v>
      </c>
      <c r="AJ101" s="2">
        <f t="shared" si="16"/>
        <v>8606720000</v>
      </c>
    </row>
    <row r="102" spans="1:36" x14ac:dyDescent="0.2">
      <c r="A102" s="1">
        <v>9</v>
      </c>
      <c r="B102" s="178">
        <v>1022</v>
      </c>
      <c r="C102" s="6">
        <v>601</v>
      </c>
      <c r="D102" s="6">
        <v>5</v>
      </c>
      <c r="E102" s="6">
        <v>418</v>
      </c>
      <c r="F102" s="6">
        <v>127</v>
      </c>
      <c r="G102" s="6">
        <v>476</v>
      </c>
      <c r="H102" s="6">
        <v>904</v>
      </c>
      <c r="I102" s="11">
        <v>547</v>
      </c>
      <c r="J102" s="7">
        <v>267</v>
      </c>
      <c r="K102" s="9">
        <v>176</v>
      </c>
      <c r="L102" s="6">
        <v>756</v>
      </c>
      <c r="M102" s="6">
        <v>855</v>
      </c>
      <c r="N102" s="6">
        <v>650</v>
      </c>
      <c r="O102" s="6">
        <v>813</v>
      </c>
      <c r="P102" s="6">
        <v>369</v>
      </c>
      <c r="Q102" s="6">
        <v>214</v>
      </c>
      <c r="R102" s="6">
        <v>566</v>
      </c>
      <c r="S102" s="6">
        <v>913</v>
      </c>
      <c r="T102" s="6">
        <v>461</v>
      </c>
      <c r="U102" s="6">
        <v>106</v>
      </c>
      <c r="V102" s="6">
        <v>439</v>
      </c>
      <c r="W102" s="6">
        <v>20</v>
      </c>
      <c r="X102" s="6">
        <v>592</v>
      </c>
      <c r="Y102" s="8">
        <v>1003</v>
      </c>
      <c r="Z102" s="12">
        <v>195</v>
      </c>
      <c r="AA102" s="6">
        <v>360</v>
      </c>
      <c r="AB102" s="6">
        <v>828</v>
      </c>
      <c r="AC102" s="6">
        <v>671</v>
      </c>
      <c r="AD102" s="6">
        <v>834</v>
      </c>
      <c r="AE102" s="6">
        <v>741</v>
      </c>
      <c r="AF102" s="6">
        <v>185</v>
      </c>
      <c r="AG102" s="179">
        <v>286</v>
      </c>
      <c r="AH102" s="5">
        <f t="shared" si="14"/>
        <v>16400</v>
      </c>
      <c r="AI102" s="5">
        <f t="shared" si="15"/>
        <v>11201200</v>
      </c>
      <c r="AJ102" s="2">
        <f t="shared" si="16"/>
        <v>8606720000</v>
      </c>
    </row>
    <row r="103" spans="1:36" x14ac:dyDescent="0.2">
      <c r="A103" s="1">
        <v>10</v>
      </c>
      <c r="B103" s="178">
        <v>621</v>
      </c>
      <c r="C103" s="6">
        <v>970</v>
      </c>
      <c r="D103" s="6">
        <v>406</v>
      </c>
      <c r="E103" s="6">
        <v>49</v>
      </c>
      <c r="F103" s="6">
        <v>496</v>
      </c>
      <c r="G103" s="6">
        <v>75</v>
      </c>
      <c r="H103" s="11">
        <v>535</v>
      </c>
      <c r="I103" s="6">
        <v>948</v>
      </c>
      <c r="J103" s="9">
        <v>156</v>
      </c>
      <c r="K103" s="7">
        <v>319</v>
      </c>
      <c r="L103" s="6">
        <v>867</v>
      </c>
      <c r="M103" s="6">
        <v>712</v>
      </c>
      <c r="N103" s="6">
        <v>793</v>
      </c>
      <c r="O103" s="6">
        <v>702</v>
      </c>
      <c r="P103" s="6">
        <v>226</v>
      </c>
      <c r="Q103" s="6">
        <v>325</v>
      </c>
      <c r="R103" s="6">
        <v>933</v>
      </c>
      <c r="S103" s="6">
        <v>514</v>
      </c>
      <c r="T103" s="6">
        <v>94</v>
      </c>
      <c r="U103" s="6">
        <v>505</v>
      </c>
      <c r="V103" s="6">
        <v>40</v>
      </c>
      <c r="W103" s="6">
        <v>387</v>
      </c>
      <c r="X103" s="8">
        <v>991</v>
      </c>
      <c r="Y103" s="6">
        <v>636</v>
      </c>
      <c r="Z103" s="6">
        <v>340</v>
      </c>
      <c r="AA103" s="12">
        <v>247</v>
      </c>
      <c r="AB103" s="6">
        <v>683</v>
      </c>
      <c r="AC103" s="6">
        <v>784</v>
      </c>
      <c r="AD103" s="6">
        <v>721</v>
      </c>
      <c r="AE103" s="6">
        <v>886</v>
      </c>
      <c r="AF103" s="6">
        <v>298</v>
      </c>
      <c r="AG103" s="179">
        <v>141</v>
      </c>
      <c r="AH103" s="5">
        <f t="shared" si="14"/>
        <v>16400</v>
      </c>
      <c r="AI103" s="5">
        <f t="shared" si="15"/>
        <v>11201200</v>
      </c>
      <c r="AJ103" s="2">
        <f t="shared" si="16"/>
        <v>8606720000</v>
      </c>
    </row>
    <row r="104" spans="1:36" x14ac:dyDescent="0.2">
      <c r="A104" s="1">
        <v>11</v>
      </c>
      <c r="B104" s="178">
        <v>95</v>
      </c>
      <c r="C104" s="6">
        <v>508</v>
      </c>
      <c r="D104" s="6">
        <v>936</v>
      </c>
      <c r="E104" s="6">
        <v>515</v>
      </c>
      <c r="F104" s="6">
        <v>990</v>
      </c>
      <c r="G104" s="11">
        <v>633</v>
      </c>
      <c r="H104" s="6">
        <v>37</v>
      </c>
      <c r="I104" s="6">
        <v>386</v>
      </c>
      <c r="J104" s="6">
        <v>682</v>
      </c>
      <c r="K104" s="6">
        <v>781</v>
      </c>
      <c r="L104" s="7">
        <v>337</v>
      </c>
      <c r="M104" s="9">
        <v>246</v>
      </c>
      <c r="N104" s="6">
        <v>299</v>
      </c>
      <c r="O104" s="6">
        <v>144</v>
      </c>
      <c r="P104" s="6">
        <v>724</v>
      </c>
      <c r="Q104" s="6">
        <v>887</v>
      </c>
      <c r="R104" s="6">
        <v>407</v>
      </c>
      <c r="S104" s="6">
        <v>52</v>
      </c>
      <c r="T104" s="6">
        <v>624</v>
      </c>
      <c r="U104" s="6">
        <v>971</v>
      </c>
      <c r="V104" s="6">
        <v>534</v>
      </c>
      <c r="W104" s="8">
        <v>945</v>
      </c>
      <c r="X104" s="6">
        <v>493</v>
      </c>
      <c r="Y104" s="6">
        <v>74</v>
      </c>
      <c r="Z104" s="6">
        <v>866</v>
      </c>
      <c r="AA104" s="6">
        <v>709</v>
      </c>
      <c r="AB104" s="12">
        <v>153</v>
      </c>
      <c r="AC104" s="6">
        <v>318</v>
      </c>
      <c r="AD104" s="6">
        <v>227</v>
      </c>
      <c r="AE104" s="6">
        <v>328</v>
      </c>
      <c r="AF104" s="6">
        <v>796</v>
      </c>
      <c r="AG104" s="179">
        <v>703</v>
      </c>
      <c r="AH104" s="5">
        <f t="shared" si="14"/>
        <v>16400</v>
      </c>
      <c r="AI104" s="5">
        <f t="shared" si="15"/>
        <v>11201200</v>
      </c>
      <c r="AJ104" s="2">
        <f t="shared" si="16"/>
        <v>8606720000</v>
      </c>
    </row>
    <row r="105" spans="1:36" x14ac:dyDescent="0.2">
      <c r="A105" s="1">
        <v>12</v>
      </c>
      <c r="B105" s="178">
        <v>464</v>
      </c>
      <c r="C105" s="6">
        <v>107</v>
      </c>
      <c r="D105" s="6">
        <v>567</v>
      </c>
      <c r="E105" s="6">
        <v>916</v>
      </c>
      <c r="F105" s="11">
        <v>589</v>
      </c>
      <c r="G105" s="6">
        <v>1002</v>
      </c>
      <c r="H105" s="6">
        <v>438</v>
      </c>
      <c r="I105" s="6">
        <v>17</v>
      </c>
      <c r="J105" s="6">
        <v>825</v>
      </c>
      <c r="K105" s="6">
        <v>670</v>
      </c>
      <c r="L105" s="9">
        <v>194</v>
      </c>
      <c r="M105" s="7">
        <v>357</v>
      </c>
      <c r="N105" s="6">
        <v>188</v>
      </c>
      <c r="O105" s="6">
        <v>287</v>
      </c>
      <c r="P105" s="6">
        <v>835</v>
      </c>
      <c r="Q105" s="6">
        <v>744</v>
      </c>
      <c r="R105" s="6">
        <v>8</v>
      </c>
      <c r="S105" s="6">
        <v>419</v>
      </c>
      <c r="T105" s="6">
        <v>1023</v>
      </c>
      <c r="U105" s="6">
        <v>604</v>
      </c>
      <c r="V105" s="8">
        <v>901</v>
      </c>
      <c r="W105" s="6">
        <v>546</v>
      </c>
      <c r="X105" s="6">
        <v>126</v>
      </c>
      <c r="Y105" s="6">
        <v>473</v>
      </c>
      <c r="Z105" s="6">
        <v>753</v>
      </c>
      <c r="AA105" s="6">
        <v>854</v>
      </c>
      <c r="AB105" s="6">
        <v>266</v>
      </c>
      <c r="AC105" s="12">
        <v>173</v>
      </c>
      <c r="AD105" s="6">
        <v>372</v>
      </c>
      <c r="AE105" s="6">
        <v>215</v>
      </c>
      <c r="AF105" s="6">
        <v>651</v>
      </c>
      <c r="AG105" s="179">
        <v>816</v>
      </c>
      <c r="AH105" s="5">
        <f t="shared" si="14"/>
        <v>16400</v>
      </c>
      <c r="AI105" s="5">
        <f t="shared" si="15"/>
        <v>11201200</v>
      </c>
      <c r="AJ105" s="2">
        <f t="shared" si="16"/>
        <v>8606720000</v>
      </c>
    </row>
    <row r="106" spans="1:36" x14ac:dyDescent="0.2">
      <c r="A106" s="1">
        <v>13</v>
      </c>
      <c r="B106" s="178">
        <v>228</v>
      </c>
      <c r="C106" s="6">
        <v>327</v>
      </c>
      <c r="D106" s="6">
        <v>795</v>
      </c>
      <c r="E106" s="11">
        <v>704</v>
      </c>
      <c r="F106" s="6">
        <v>865</v>
      </c>
      <c r="G106" s="6">
        <v>710</v>
      </c>
      <c r="H106" s="6">
        <v>154</v>
      </c>
      <c r="I106" s="6">
        <v>317</v>
      </c>
      <c r="J106" s="6">
        <v>533</v>
      </c>
      <c r="K106" s="6">
        <v>946</v>
      </c>
      <c r="L106" s="6">
        <v>494</v>
      </c>
      <c r="M106" s="6">
        <v>73</v>
      </c>
      <c r="N106" s="7">
        <v>408</v>
      </c>
      <c r="O106" s="9">
        <v>51</v>
      </c>
      <c r="P106" s="6">
        <v>623</v>
      </c>
      <c r="Q106" s="6">
        <v>972</v>
      </c>
      <c r="R106" s="6">
        <v>300</v>
      </c>
      <c r="S106" s="6">
        <v>143</v>
      </c>
      <c r="T106" s="6">
        <v>723</v>
      </c>
      <c r="U106" s="8">
        <v>888</v>
      </c>
      <c r="V106" s="6">
        <v>681</v>
      </c>
      <c r="W106" s="6">
        <v>782</v>
      </c>
      <c r="X106" s="6">
        <v>338</v>
      </c>
      <c r="Y106" s="6">
        <v>245</v>
      </c>
      <c r="Z106" s="6">
        <v>989</v>
      </c>
      <c r="AA106" s="6">
        <v>634</v>
      </c>
      <c r="AB106" s="6">
        <v>38</v>
      </c>
      <c r="AC106" s="6">
        <v>385</v>
      </c>
      <c r="AD106" s="12">
        <v>96</v>
      </c>
      <c r="AE106" s="6">
        <v>507</v>
      </c>
      <c r="AF106" s="6">
        <v>935</v>
      </c>
      <c r="AG106" s="179">
        <v>516</v>
      </c>
      <c r="AH106" s="5">
        <f t="shared" si="14"/>
        <v>16400</v>
      </c>
      <c r="AI106" s="5">
        <f t="shared" si="15"/>
        <v>11201200</v>
      </c>
      <c r="AJ106" s="2">
        <f t="shared" si="16"/>
        <v>8606720000</v>
      </c>
    </row>
    <row r="107" spans="1:36" x14ac:dyDescent="0.2">
      <c r="A107" s="1">
        <v>14</v>
      </c>
      <c r="B107" s="178">
        <v>371</v>
      </c>
      <c r="C107" s="6">
        <v>216</v>
      </c>
      <c r="D107" s="11">
        <v>652</v>
      </c>
      <c r="E107" s="6">
        <v>815</v>
      </c>
      <c r="F107" s="6">
        <v>754</v>
      </c>
      <c r="G107" s="6">
        <v>853</v>
      </c>
      <c r="H107" s="6">
        <v>265</v>
      </c>
      <c r="I107" s="6">
        <v>174</v>
      </c>
      <c r="J107" s="6">
        <v>902</v>
      </c>
      <c r="K107" s="6">
        <v>545</v>
      </c>
      <c r="L107" s="6">
        <v>125</v>
      </c>
      <c r="M107" s="6">
        <v>474</v>
      </c>
      <c r="N107" s="9">
        <v>7</v>
      </c>
      <c r="O107" s="7">
        <v>420</v>
      </c>
      <c r="P107" s="6">
        <v>1024</v>
      </c>
      <c r="Q107" s="6">
        <v>603</v>
      </c>
      <c r="R107" s="6">
        <v>187</v>
      </c>
      <c r="S107" s="6">
        <v>288</v>
      </c>
      <c r="T107" s="8">
        <v>836</v>
      </c>
      <c r="U107" s="6">
        <v>743</v>
      </c>
      <c r="V107" s="6">
        <v>826</v>
      </c>
      <c r="W107" s="6">
        <v>669</v>
      </c>
      <c r="X107" s="6">
        <v>193</v>
      </c>
      <c r="Y107" s="6">
        <v>358</v>
      </c>
      <c r="Z107" s="6">
        <v>590</v>
      </c>
      <c r="AA107" s="6">
        <v>1001</v>
      </c>
      <c r="AB107" s="6">
        <v>437</v>
      </c>
      <c r="AC107" s="6">
        <v>18</v>
      </c>
      <c r="AD107" s="6">
        <v>463</v>
      </c>
      <c r="AE107" s="12">
        <v>108</v>
      </c>
      <c r="AF107" s="6">
        <v>568</v>
      </c>
      <c r="AG107" s="179">
        <v>915</v>
      </c>
      <c r="AH107" s="5">
        <f t="shared" si="14"/>
        <v>16400</v>
      </c>
      <c r="AI107" s="5">
        <f t="shared" si="15"/>
        <v>11201200</v>
      </c>
      <c r="AJ107" s="2">
        <f t="shared" si="16"/>
        <v>8606720000</v>
      </c>
    </row>
    <row r="108" spans="1:36" x14ac:dyDescent="0.2">
      <c r="A108" s="1">
        <v>15</v>
      </c>
      <c r="B108" s="178">
        <v>833</v>
      </c>
      <c r="C108" s="11">
        <v>742</v>
      </c>
      <c r="D108" s="6">
        <v>186</v>
      </c>
      <c r="E108" s="6">
        <v>285</v>
      </c>
      <c r="F108" s="6">
        <v>196</v>
      </c>
      <c r="G108" s="6">
        <v>359</v>
      </c>
      <c r="H108" s="6">
        <v>827</v>
      </c>
      <c r="I108" s="6">
        <v>672</v>
      </c>
      <c r="J108" s="6">
        <v>440</v>
      </c>
      <c r="K108" s="6">
        <v>19</v>
      </c>
      <c r="L108" s="6">
        <v>591</v>
      </c>
      <c r="M108" s="6">
        <v>1004</v>
      </c>
      <c r="N108" s="6">
        <v>565</v>
      </c>
      <c r="O108" s="6">
        <v>914</v>
      </c>
      <c r="P108" s="7">
        <v>462</v>
      </c>
      <c r="Q108" s="9">
        <v>105</v>
      </c>
      <c r="R108" s="6">
        <v>649</v>
      </c>
      <c r="S108" s="8">
        <v>814</v>
      </c>
      <c r="T108" s="6">
        <v>370</v>
      </c>
      <c r="U108" s="6">
        <v>213</v>
      </c>
      <c r="V108" s="6">
        <v>268</v>
      </c>
      <c r="W108" s="6">
        <v>175</v>
      </c>
      <c r="X108" s="6">
        <v>755</v>
      </c>
      <c r="Y108" s="6">
        <v>856</v>
      </c>
      <c r="Z108" s="6">
        <v>128</v>
      </c>
      <c r="AA108" s="6">
        <v>475</v>
      </c>
      <c r="AB108" s="6">
        <v>903</v>
      </c>
      <c r="AC108" s="6">
        <v>548</v>
      </c>
      <c r="AD108" s="6">
        <v>1021</v>
      </c>
      <c r="AE108" s="6">
        <v>602</v>
      </c>
      <c r="AF108" s="12">
        <v>6</v>
      </c>
      <c r="AG108" s="179">
        <v>417</v>
      </c>
      <c r="AH108" s="5">
        <f t="shared" si="14"/>
        <v>16400</v>
      </c>
      <c r="AI108" s="5">
        <f t="shared" si="15"/>
        <v>11201200</v>
      </c>
      <c r="AJ108" s="2">
        <f t="shared" si="16"/>
        <v>8606720000</v>
      </c>
    </row>
    <row r="109" spans="1:36" x14ac:dyDescent="0.2">
      <c r="A109" s="1">
        <v>16</v>
      </c>
      <c r="B109" s="190">
        <v>722</v>
      </c>
      <c r="C109" s="6">
        <v>885</v>
      </c>
      <c r="D109" s="6">
        <v>297</v>
      </c>
      <c r="E109" s="6">
        <v>142</v>
      </c>
      <c r="F109" s="6">
        <v>339</v>
      </c>
      <c r="G109" s="6">
        <v>248</v>
      </c>
      <c r="H109" s="6">
        <v>684</v>
      </c>
      <c r="I109" s="6">
        <v>783</v>
      </c>
      <c r="J109" s="6">
        <v>39</v>
      </c>
      <c r="K109" s="6">
        <v>388</v>
      </c>
      <c r="L109" s="6">
        <v>992</v>
      </c>
      <c r="M109" s="6">
        <v>635</v>
      </c>
      <c r="N109" s="6">
        <v>934</v>
      </c>
      <c r="O109" s="6">
        <v>513</v>
      </c>
      <c r="P109" s="9">
        <v>93</v>
      </c>
      <c r="Q109" s="7">
        <v>506</v>
      </c>
      <c r="R109" s="8">
        <v>794</v>
      </c>
      <c r="S109" s="6">
        <v>701</v>
      </c>
      <c r="T109" s="6">
        <v>225</v>
      </c>
      <c r="U109" s="6">
        <v>326</v>
      </c>
      <c r="V109" s="6">
        <v>155</v>
      </c>
      <c r="W109" s="6">
        <v>320</v>
      </c>
      <c r="X109" s="6">
        <v>868</v>
      </c>
      <c r="Y109" s="6">
        <v>711</v>
      </c>
      <c r="Z109" s="6">
        <v>495</v>
      </c>
      <c r="AA109" s="6">
        <v>76</v>
      </c>
      <c r="AB109" s="6">
        <v>536</v>
      </c>
      <c r="AC109" s="6">
        <v>947</v>
      </c>
      <c r="AD109" s="6">
        <v>622</v>
      </c>
      <c r="AE109" s="6">
        <v>969</v>
      </c>
      <c r="AF109" s="6">
        <v>405</v>
      </c>
      <c r="AG109" s="186">
        <v>50</v>
      </c>
      <c r="AH109" s="5">
        <f t="shared" si="14"/>
        <v>16400</v>
      </c>
      <c r="AI109" s="5">
        <f t="shared" si="15"/>
        <v>11201200</v>
      </c>
      <c r="AJ109" s="2">
        <f t="shared" si="16"/>
        <v>8606720000</v>
      </c>
    </row>
    <row r="110" spans="1:36" x14ac:dyDescent="0.2">
      <c r="A110" s="1">
        <v>17</v>
      </c>
      <c r="B110" s="188">
        <v>967</v>
      </c>
      <c r="C110" s="6">
        <v>612</v>
      </c>
      <c r="D110" s="6">
        <v>64</v>
      </c>
      <c r="E110" s="6">
        <v>411</v>
      </c>
      <c r="F110" s="6">
        <v>70</v>
      </c>
      <c r="G110" s="6">
        <v>481</v>
      </c>
      <c r="H110" s="6">
        <v>957</v>
      </c>
      <c r="I110" s="6">
        <v>538</v>
      </c>
      <c r="J110" s="6">
        <v>306</v>
      </c>
      <c r="K110" s="6">
        <v>149</v>
      </c>
      <c r="L110" s="6">
        <v>713</v>
      </c>
      <c r="M110" s="6">
        <v>878</v>
      </c>
      <c r="N110" s="6">
        <v>691</v>
      </c>
      <c r="O110" s="6">
        <v>792</v>
      </c>
      <c r="P110" s="6">
        <v>332</v>
      </c>
      <c r="Q110" s="8">
        <v>239</v>
      </c>
      <c r="R110" s="7">
        <v>527</v>
      </c>
      <c r="S110" s="9">
        <v>940</v>
      </c>
      <c r="T110" s="6">
        <v>504</v>
      </c>
      <c r="U110" s="6">
        <v>83</v>
      </c>
      <c r="V110" s="6">
        <v>398</v>
      </c>
      <c r="W110" s="6">
        <v>41</v>
      </c>
      <c r="X110" s="6">
        <v>629</v>
      </c>
      <c r="Y110" s="6">
        <v>978</v>
      </c>
      <c r="Z110" s="6">
        <v>250</v>
      </c>
      <c r="AA110" s="6">
        <v>349</v>
      </c>
      <c r="AB110" s="6">
        <v>769</v>
      </c>
      <c r="AC110" s="6">
        <v>678</v>
      </c>
      <c r="AD110" s="6">
        <v>891</v>
      </c>
      <c r="AE110" s="6">
        <v>736</v>
      </c>
      <c r="AF110" s="6">
        <v>132</v>
      </c>
      <c r="AG110" s="192">
        <v>295</v>
      </c>
      <c r="AH110" s="5">
        <f t="shared" si="14"/>
        <v>16400</v>
      </c>
      <c r="AI110" s="5">
        <f t="shared" si="15"/>
        <v>11201200</v>
      </c>
      <c r="AJ110" s="2">
        <f t="shared" si="16"/>
        <v>8606720000</v>
      </c>
    </row>
    <row r="111" spans="1:36" x14ac:dyDescent="0.2">
      <c r="A111" s="1">
        <v>18</v>
      </c>
      <c r="B111" s="178">
        <v>600</v>
      </c>
      <c r="C111" s="12">
        <v>1011</v>
      </c>
      <c r="D111" s="6">
        <v>431</v>
      </c>
      <c r="E111" s="6">
        <v>12</v>
      </c>
      <c r="F111" s="6">
        <v>469</v>
      </c>
      <c r="G111" s="6">
        <v>114</v>
      </c>
      <c r="H111" s="6">
        <v>558</v>
      </c>
      <c r="I111" s="6">
        <v>905</v>
      </c>
      <c r="J111" s="6">
        <v>161</v>
      </c>
      <c r="K111" s="6">
        <v>262</v>
      </c>
      <c r="L111" s="6">
        <v>858</v>
      </c>
      <c r="M111" s="6">
        <v>765</v>
      </c>
      <c r="N111" s="6">
        <v>804</v>
      </c>
      <c r="O111" s="6">
        <v>647</v>
      </c>
      <c r="P111" s="8">
        <v>219</v>
      </c>
      <c r="Q111" s="6">
        <v>384</v>
      </c>
      <c r="R111" s="9">
        <v>928</v>
      </c>
      <c r="S111" s="7">
        <v>571</v>
      </c>
      <c r="T111" s="6">
        <v>103</v>
      </c>
      <c r="U111" s="6">
        <v>452</v>
      </c>
      <c r="V111" s="6">
        <v>29</v>
      </c>
      <c r="W111" s="6">
        <v>442</v>
      </c>
      <c r="X111" s="6">
        <v>998</v>
      </c>
      <c r="Y111" s="6">
        <v>577</v>
      </c>
      <c r="Z111" s="6">
        <v>361</v>
      </c>
      <c r="AA111" s="6">
        <v>206</v>
      </c>
      <c r="AB111" s="6">
        <v>658</v>
      </c>
      <c r="AC111" s="6">
        <v>821</v>
      </c>
      <c r="AD111" s="6">
        <v>748</v>
      </c>
      <c r="AE111" s="6">
        <v>847</v>
      </c>
      <c r="AF111" s="11">
        <v>275</v>
      </c>
      <c r="AG111" s="179">
        <v>184</v>
      </c>
      <c r="AH111" s="5">
        <f t="shared" si="14"/>
        <v>16400</v>
      </c>
      <c r="AI111" s="5">
        <f t="shared" si="15"/>
        <v>11201200</v>
      </c>
      <c r="AJ111" s="2">
        <f t="shared" si="16"/>
        <v>8606720000</v>
      </c>
    </row>
    <row r="112" spans="1:36" x14ac:dyDescent="0.2">
      <c r="A112" s="1">
        <v>19</v>
      </c>
      <c r="B112" s="178">
        <v>102</v>
      </c>
      <c r="C112" s="6">
        <v>449</v>
      </c>
      <c r="D112" s="12">
        <v>925</v>
      </c>
      <c r="E112" s="6">
        <v>570</v>
      </c>
      <c r="F112" s="6">
        <v>999</v>
      </c>
      <c r="G112" s="6">
        <v>580</v>
      </c>
      <c r="H112" s="6">
        <v>32</v>
      </c>
      <c r="I112" s="6">
        <v>443</v>
      </c>
      <c r="J112" s="6">
        <v>659</v>
      </c>
      <c r="K112" s="6">
        <v>824</v>
      </c>
      <c r="L112" s="6">
        <v>364</v>
      </c>
      <c r="M112" s="6">
        <v>207</v>
      </c>
      <c r="N112" s="6">
        <v>274</v>
      </c>
      <c r="O112" s="8">
        <v>181</v>
      </c>
      <c r="P112" s="6">
        <v>745</v>
      </c>
      <c r="Q112" s="6">
        <v>846</v>
      </c>
      <c r="R112" s="6">
        <v>430</v>
      </c>
      <c r="S112" s="6">
        <v>9</v>
      </c>
      <c r="T112" s="7">
        <v>597</v>
      </c>
      <c r="U112" s="9">
        <v>1010</v>
      </c>
      <c r="V112" s="6">
        <v>559</v>
      </c>
      <c r="W112" s="6">
        <v>908</v>
      </c>
      <c r="X112" s="6">
        <v>472</v>
      </c>
      <c r="Y112" s="6">
        <v>115</v>
      </c>
      <c r="Z112" s="6">
        <v>859</v>
      </c>
      <c r="AA112" s="6">
        <v>768</v>
      </c>
      <c r="AB112" s="6">
        <v>164</v>
      </c>
      <c r="AC112" s="6">
        <v>263</v>
      </c>
      <c r="AD112" s="6">
        <v>218</v>
      </c>
      <c r="AE112" s="11">
        <v>381</v>
      </c>
      <c r="AF112" s="6">
        <v>801</v>
      </c>
      <c r="AG112" s="179">
        <v>646</v>
      </c>
      <c r="AH112" s="5">
        <f t="shared" si="14"/>
        <v>16400</v>
      </c>
      <c r="AI112" s="5">
        <f t="shared" si="15"/>
        <v>11201200</v>
      </c>
      <c r="AJ112" s="2">
        <f t="shared" si="16"/>
        <v>8606720000</v>
      </c>
    </row>
    <row r="113" spans="1:36" x14ac:dyDescent="0.2">
      <c r="A113" s="1">
        <v>20</v>
      </c>
      <c r="B113" s="178">
        <v>501</v>
      </c>
      <c r="C113" s="6">
        <v>82</v>
      </c>
      <c r="D113" s="6">
        <v>526</v>
      </c>
      <c r="E113" s="12">
        <v>937</v>
      </c>
      <c r="F113" s="6">
        <v>632</v>
      </c>
      <c r="G113" s="6">
        <v>979</v>
      </c>
      <c r="H113" s="6">
        <v>399</v>
      </c>
      <c r="I113" s="6">
        <v>44</v>
      </c>
      <c r="J113" s="6">
        <v>772</v>
      </c>
      <c r="K113" s="6">
        <v>679</v>
      </c>
      <c r="L113" s="6">
        <v>251</v>
      </c>
      <c r="M113" s="6">
        <v>352</v>
      </c>
      <c r="N113" s="8">
        <v>129</v>
      </c>
      <c r="O113" s="6">
        <v>294</v>
      </c>
      <c r="P113" s="6">
        <v>890</v>
      </c>
      <c r="Q113" s="6">
        <v>733</v>
      </c>
      <c r="R113" s="6">
        <v>61</v>
      </c>
      <c r="S113" s="6">
        <v>410</v>
      </c>
      <c r="T113" s="9">
        <v>966</v>
      </c>
      <c r="U113" s="7">
        <v>609</v>
      </c>
      <c r="V113" s="6">
        <v>960</v>
      </c>
      <c r="W113" s="6">
        <v>539</v>
      </c>
      <c r="X113" s="6">
        <v>71</v>
      </c>
      <c r="Y113" s="6">
        <v>484</v>
      </c>
      <c r="Z113" s="6">
        <v>716</v>
      </c>
      <c r="AA113" s="6">
        <v>879</v>
      </c>
      <c r="AB113" s="6">
        <v>307</v>
      </c>
      <c r="AC113" s="6">
        <v>152</v>
      </c>
      <c r="AD113" s="11">
        <v>329</v>
      </c>
      <c r="AE113" s="6">
        <v>238</v>
      </c>
      <c r="AF113" s="6">
        <v>690</v>
      </c>
      <c r="AG113" s="179">
        <v>789</v>
      </c>
      <c r="AH113" s="5">
        <f t="shared" si="14"/>
        <v>16400</v>
      </c>
      <c r="AI113" s="5">
        <f t="shared" si="15"/>
        <v>11201200</v>
      </c>
      <c r="AJ113" s="2">
        <f t="shared" si="16"/>
        <v>8606720000</v>
      </c>
    </row>
    <row r="114" spans="1:36" x14ac:dyDescent="0.2">
      <c r="A114" s="1">
        <v>21</v>
      </c>
      <c r="B114" s="178">
        <v>217</v>
      </c>
      <c r="C114" s="6">
        <v>382</v>
      </c>
      <c r="D114" s="6">
        <v>802</v>
      </c>
      <c r="E114" s="6">
        <v>645</v>
      </c>
      <c r="F114" s="12">
        <v>860</v>
      </c>
      <c r="G114" s="6">
        <v>767</v>
      </c>
      <c r="H114" s="6">
        <v>163</v>
      </c>
      <c r="I114" s="6">
        <v>264</v>
      </c>
      <c r="J114" s="6">
        <v>560</v>
      </c>
      <c r="K114" s="6">
        <v>907</v>
      </c>
      <c r="L114" s="6">
        <v>471</v>
      </c>
      <c r="M114" s="8">
        <v>116</v>
      </c>
      <c r="N114" s="6">
        <v>429</v>
      </c>
      <c r="O114" s="6">
        <v>10</v>
      </c>
      <c r="P114" s="6">
        <v>598</v>
      </c>
      <c r="Q114" s="6">
        <v>1009</v>
      </c>
      <c r="R114" s="6">
        <v>273</v>
      </c>
      <c r="S114" s="6">
        <v>182</v>
      </c>
      <c r="T114" s="6">
        <v>746</v>
      </c>
      <c r="U114" s="6">
        <v>845</v>
      </c>
      <c r="V114" s="7">
        <v>660</v>
      </c>
      <c r="W114" s="9">
        <v>823</v>
      </c>
      <c r="X114" s="6">
        <v>363</v>
      </c>
      <c r="Y114" s="6">
        <v>208</v>
      </c>
      <c r="Z114" s="6">
        <v>1000</v>
      </c>
      <c r="AA114" s="6">
        <v>579</v>
      </c>
      <c r="AB114" s="6">
        <v>31</v>
      </c>
      <c r="AC114" s="11">
        <v>444</v>
      </c>
      <c r="AD114" s="6">
        <v>101</v>
      </c>
      <c r="AE114" s="6">
        <v>450</v>
      </c>
      <c r="AF114" s="6">
        <v>926</v>
      </c>
      <c r="AG114" s="179">
        <v>569</v>
      </c>
      <c r="AH114" s="5">
        <f t="shared" si="14"/>
        <v>16400</v>
      </c>
      <c r="AI114" s="5">
        <f t="shared" si="15"/>
        <v>11201200</v>
      </c>
      <c r="AJ114" s="2">
        <f t="shared" si="16"/>
        <v>8606720000</v>
      </c>
    </row>
    <row r="115" spans="1:36" x14ac:dyDescent="0.2">
      <c r="A115" s="1">
        <v>22</v>
      </c>
      <c r="B115" s="178">
        <v>330</v>
      </c>
      <c r="C115" s="6">
        <v>237</v>
      </c>
      <c r="D115" s="6">
        <v>689</v>
      </c>
      <c r="E115" s="6">
        <v>790</v>
      </c>
      <c r="F115" s="6">
        <v>715</v>
      </c>
      <c r="G115" s="12">
        <v>880</v>
      </c>
      <c r="H115" s="6">
        <v>308</v>
      </c>
      <c r="I115" s="6">
        <v>151</v>
      </c>
      <c r="J115" s="6">
        <v>959</v>
      </c>
      <c r="K115" s="6">
        <v>540</v>
      </c>
      <c r="L115" s="8">
        <v>72</v>
      </c>
      <c r="M115" s="6">
        <v>483</v>
      </c>
      <c r="N115" s="6">
        <v>62</v>
      </c>
      <c r="O115" s="6">
        <v>409</v>
      </c>
      <c r="P115" s="6">
        <v>965</v>
      </c>
      <c r="Q115" s="6">
        <v>610</v>
      </c>
      <c r="R115" s="6">
        <v>130</v>
      </c>
      <c r="S115" s="6">
        <v>293</v>
      </c>
      <c r="T115" s="6">
        <v>889</v>
      </c>
      <c r="U115" s="6">
        <v>734</v>
      </c>
      <c r="V115" s="9">
        <v>771</v>
      </c>
      <c r="W115" s="7">
        <v>680</v>
      </c>
      <c r="X115" s="6">
        <v>252</v>
      </c>
      <c r="Y115" s="6">
        <v>351</v>
      </c>
      <c r="Z115" s="6">
        <v>631</v>
      </c>
      <c r="AA115" s="6">
        <v>980</v>
      </c>
      <c r="AB115" s="11">
        <v>400</v>
      </c>
      <c r="AC115" s="6">
        <v>43</v>
      </c>
      <c r="AD115" s="6">
        <v>502</v>
      </c>
      <c r="AE115" s="6">
        <v>81</v>
      </c>
      <c r="AF115" s="6">
        <v>525</v>
      </c>
      <c r="AG115" s="179">
        <v>938</v>
      </c>
      <c r="AH115" s="5">
        <f t="shared" si="14"/>
        <v>16400</v>
      </c>
      <c r="AI115" s="5">
        <f t="shared" si="15"/>
        <v>11201200</v>
      </c>
      <c r="AJ115" s="2">
        <f t="shared" si="16"/>
        <v>8606720000</v>
      </c>
    </row>
    <row r="116" spans="1:36" x14ac:dyDescent="0.2">
      <c r="A116" s="1">
        <v>23</v>
      </c>
      <c r="B116" s="178">
        <v>892</v>
      </c>
      <c r="C116" s="6">
        <v>735</v>
      </c>
      <c r="D116" s="6">
        <v>131</v>
      </c>
      <c r="E116" s="6">
        <v>296</v>
      </c>
      <c r="F116" s="6">
        <v>249</v>
      </c>
      <c r="G116" s="6">
        <v>350</v>
      </c>
      <c r="H116" s="12">
        <v>770</v>
      </c>
      <c r="I116" s="6">
        <v>677</v>
      </c>
      <c r="J116" s="6">
        <v>397</v>
      </c>
      <c r="K116" s="8">
        <v>42</v>
      </c>
      <c r="L116" s="6">
        <v>630</v>
      </c>
      <c r="M116" s="6">
        <v>977</v>
      </c>
      <c r="N116" s="6">
        <v>528</v>
      </c>
      <c r="O116" s="6">
        <v>939</v>
      </c>
      <c r="P116" s="6">
        <v>503</v>
      </c>
      <c r="Q116" s="6">
        <v>84</v>
      </c>
      <c r="R116" s="6">
        <v>692</v>
      </c>
      <c r="S116" s="6">
        <v>791</v>
      </c>
      <c r="T116" s="6">
        <v>331</v>
      </c>
      <c r="U116" s="6">
        <v>240</v>
      </c>
      <c r="V116" s="6">
        <v>305</v>
      </c>
      <c r="W116" s="6">
        <v>150</v>
      </c>
      <c r="X116" s="7">
        <v>714</v>
      </c>
      <c r="Y116" s="9">
        <v>877</v>
      </c>
      <c r="Z116" s="6">
        <v>69</v>
      </c>
      <c r="AA116" s="11">
        <v>482</v>
      </c>
      <c r="AB116" s="6">
        <v>958</v>
      </c>
      <c r="AC116" s="6">
        <v>537</v>
      </c>
      <c r="AD116" s="6">
        <v>968</v>
      </c>
      <c r="AE116" s="6">
        <v>611</v>
      </c>
      <c r="AF116" s="6">
        <v>63</v>
      </c>
      <c r="AG116" s="179">
        <v>412</v>
      </c>
      <c r="AH116" s="5">
        <f t="shared" si="14"/>
        <v>16400</v>
      </c>
      <c r="AI116" s="5">
        <f t="shared" si="15"/>
        <v>11201200</v>
      </c>
      <c r="AJ116" s="2">
        <f t="shared" si="16"/>
        <v>8606720000</v>
      </c>
    </row>
    <row r="117" spans="1:36" x14ac:dyDescent="0.2">
      <c r="A117" s="1">
        <v>24</v>
      </c>
      <c r="B117" s="178">
        <v>747</v>
      </c>
      <c r="C117" s="6">
        <v>848</v>
      </c>
      <c r="D117" s="6">
        <v>276</v>
      </c>
      <c r="E117" s="6">
        <v>183</v>
      </c>
      <c r="F117" s="6">
        <v>362</v>
      </c>
      <c r="G117" s="6">
        <v>205</v>
      </c>
      <c r="H117" s="6">
        <v>657</v>
      </c>
      <c r="I117" s="12">
        <v>822</v>
      </c>
      <c r="J117" s="8">
        <v>30</v>
      </c>
      <c r="K117" s="6">
        <v>441</v>
      </c>
      <c r="L117" s="6">
        <v>997</v>
      </c>
      <c r="M117" s="6">
        <v>578</v>
      </c>
      <c r="N117" s="6">
        <v>927</v>
      </c>
      <c r="O117" s="6">
        <v>572</v>
      </c>
      <c r="P117" s="6">
        <v>104</v>
      </c>
      <c r="Q117" s="6">
        <v>451</v>
      </c>
      <c r="R117" s="6">
        <v>803</v>
      </c>
      <c r="S117" s="6">
        <v>648</v>
      </c>
      <c r="T117" s="6">
        <v>220</v>
      </c>
      <c r="U117" s="6">
        <v>383</v>
      </c>
      <c r="V117" s="6">
        <v>162</v>
      </c>
      <c r="W117" s="6">
        <v>261</v>
      </c>
      <c r="X117" s="9">
        <v>857</v>
      </c>
      <c r="Y117" s="7">
        <v>766</v>
      </c>
      <c r="Z117" s="11">
        <v>470</v>
      </c>
      <c r="AA117" s="6">
        <v>113</v>
      </c>
      <c r="AB117" s="6">
        <v>557</v>
      </c>
      <c r="AC117" s="6">
        <v>906</v>
      </c>
      <c r="AD117" s="6">
        <v>599</v>
      </c>
      <c r="AE117" s="6">
        <v>1012</v>
      </c>
      <c r="AF117" s="6">
        <v>432</v>
      </c>
      <c r="AG117" s="179">
        <v>11</v>
      </c>
      <c r="AH117" s="5">
        <f t="shared" si="14"/>
        <v>16400</v>
      </c>
      <c r="AI117" s="5">
        <f t="shared" si="15"/>
        <v>11201200</v>
      </c>
      <c r="AJ117" s="2">
        <f t="shared" si="16"/>
        <v>8606720000</v>
      </c>
    </row>
    <row r="118" spans="1:36" x14ac:dyDescent="0.2">
      <c r="A118" s="1">
        <v>25</v>
      </c>
      <c r="B118" s="178">
        <v>58</v>
      </c>
      <c r="C118" s="6">
        <v>413</v>
      </c>
      <c r="D118" s="6">
        <v>961</v>
      </c>
      <c r="E118" s="6">
        <v>614</v>
      </c>
      <c r="F118" s="6">
        <v>955</v>
      </c>
      <c r="G118" s="6">
        <v>544</v>
      </c>
      <c r="H118" s="6">
        <v>68</v>
      </c>
      <c r="I118" s="8">
        <v>487</v>
      </c>
      <c r="J118" s="12">
        <v>719</v>
      </c>
      <c r="K118" s="6">
        <v>876</v>
      </c>
      <c r="L118" s="6">
        <v>312</v>
      </c>
      <c r="M118" s="6">
        <v>147</v>
      </c>
      <c r="N118" s="6">
        <v>334</v>
      </c>
      <c r="O118" s="6">
        <v>233</v>
      </c>
      <c r="P118" s="6">
        <v>693</v>
      </c>
      <c r="Q118" s="6">
        <v>786</v>
      </c>
      <c r="R118" s="6">
        <v>498</v>
      </c>
      <c r="S118" s="6">
        <v>85</v>
      </c>
      <c r="T118" s="6">
        <v>521</v>
      </c>
      <c r="U118" s="6">
        <v>942</v>
      </c>
      <c r="V118" s="6">
        <v>627</v>
      </c>
      <c r="W118" s="6">
        <v>984</v>
      </c>
      <c r="X118" s="6">
        <v>396</v>
      </c>
      <c r="Y118" s="11">
        <v>47</v>
      </c>
      <c r="Z118" s="7">
        <v>775</v>
      </c>
      <c r="AA118" s="9">
        <v>676</v>
      </c>
      <c r="AB118" s="6">
        <v>256</v>
      </c>
      <c r="AC118" s="6">
        <v>347</v>
      </c>
      <c r="AD118" s="6">
        <v>134</v>
      </c>
      <c r="AE118" s="6">
        <v>289</v>
      </c>
      <c r="AF118" s="6">
        <v>893</v>
      </c>
      <c r="AG118" s="179">
        <v>730</v>
      </c>
      <c r="AH118" s="5">
        <f t="shared" si="14"/>
        <v>16400</v>
      </c>
      <c r="AI118" s="5">
        <f t="shared" si="15"/>
        <v>11201200</v>
      </c>
      <c r="AJ118" s="2">
        <f t="shared" si="16"/>
        <v>8606720000</v>
      </c>
    </row>
    <row r="119" spans="1:36" x14ac:dyDescent="0.2">
      <c r="A119" s="1">
        <v>26</v>
      </c>
      <c r="B119" s="178">
        <v>425</v>
      </c>
      <c r="C119" s="6">
        <v>14</v>
      </c>
      <c r="D119" s="6">
        <v>594</v>
      </c>
      <c r="E119" s="6">
        <v>1013</v>
      </c>
      <c r="F119" s="6">
        <v>556</v>
      </c>
      <c r="G119" s="6">
        <v>911</v>
      </c>
      <c r="H119" s="8">
        <v>467</v>
      </c>
      <c r="I119" s="6">
        <v>120</v>
      </c>
      <c r="J119" s="6">
        <v>864</v>
      </c>
      <c r="K119" s="12">
        <v>763</v>
      </c>
      <c r="L119" s="6">
        <v>167</v>
      </c>
      <c r="M119" s="6">
        <v>260</v>
      </c>
      <c r="N119" s="6">
        <v>221</v>
      </c>
      <c r="O119" s="6">
        <v>378</v>
      </c>
      <c r="P119" s="6">
        <v>806</v>
      </c>
      <c r="Q119" s="6">
        <v>641</v>
      </c>
      <c r="R119" s="6">
        <v>97</v>
      </c>
      <c r="S119" s="6">
        <v>454</v>
      </c>
      <c r="T119" s="6">
        <v>922</v>
      </c>
      <c r="U119" s="6">
        <v>573</v>
      </c>
      <c r="V119" s="6">
        <v>996</v>
      </c>
      <c r="W119" s="6">
        <v>583</v>
      </c>
      <c r="X119" s="11">
        <v>27</v>
      </c>
      <c r="Y119" s="6">
        <v>448</v>
      </c>
      <c r="Z119" s="9">
        <v>664</v>
      </c>
      <c r="AA119" s="7">
        <v>819</v>
      </c>
      <c r="AB119" s="6">
        <v>367</v>
      </c>
      <c r="AC119" s="6">
        <v>204</v>
      </c>
      <c r="AD119" s="6">
        <v>277</v>
      </c>
      <c r="AE119" s="6">
        <v>178</v>
      </c>
      <c r="AF119" s="6">
        <v>750</v>
      </c>
      <c r="AG119" s="179">
        <v>841</v>
      </c>
      <c r="AH119" s="5">
        <f t="shared" si="14"/>
        <v>16400</v>
      </c>
      <c r="AI119" s="5">
        <f t="shared" si="15"/>
        <v>11201200</v>
      </c>
      <c r="AJ119" s="2">
        <f t="shared" si="16"/>
        <v>8606720000</v>
      </c>
    </row>
    <row r="120" spans="1:36" x14ac:dyDescent="0.2">
      <c r="A120" s="1">
        <v>27</v>
      </c>
      <c r="B120" s="178">
        <v>923</v>
      </c>
      <c r="C120" s="6">
        <v>576</v>
      </c>
      <c r="D120" s="6">
        <v>100</v>
      </c>
      <c r="E120" s="6">
        <v>455</v>
      </c>
      <c r="F120" s="6">
        <v>26</v>
      </c>
      <c r="G120" s="8">
        <v>445</v>
      </c>
      <c r="H120" s="6">
        <v>993</v>
      </c>
      <c r="I120" s="6">
        <v>582</v>
      </c>
      <c r="J120" s="6">
        <v>366</v>
      </c>
      <c r="K120" s="6">
        <v>201</v>
      </c>
      <c r="L120" s="12">
        <v>661</v>
      </c>
      <c r="M120" s="6">
        <v>818</v>
      </c>
      <c r="N120" s="6">
        <v>751</v>
      </c>
      <c r="O120" s="6">
        <v>844</v>
      </c>
      <c r="P120" s="6">
        <v>280</v>
      </c>
      <c r="Q120" s="6">
        <v>179</v>
      </c>
      <c r="R120" s="6">
        <v>595</v>
      </c>
      <c r="S120" s="6">
        <v>1016</v>
      </c>
      <c r="T120" s="6">
        <v>428</v>
      </c>
      <c r="U120" s="6">
        <v>15</v>
      </c>
      <c r="V120" s="6">
        <v>466</v>
      </c>
      <c r="W120" s="11">
        <v>117</v>
      </c>
      <c r="X120" s="6">
        <v>553</v>
      </c>
      <c r="Y120" s="6">
        <v>910</v>
      </c>
      <c r="Z120" s="6">
        <v>166</v>
      </c>
      <c r="AA120" s="6">
        <v>257</v>
      </c>
      <c r="AB120" s="7">
        <v>861</v>
      </c>
      <c r="AC120" s="9">
        <v>762</v>
      </c>
      <c r="AD120" s="6">
        <v>807</v>
      </c>
      <c r="AE120" s="6">
        <v>644</v>
      </c>
      <c r="AF120" s="6">
        <v>224</v>
      </c>
      <c r="AG120" s="179">
        <v>379</v>
      </c>
      <c r="AH120" s="5">
        <f t="shared" si="14"/>
        <v>16400</v>
      </c>
      <c r="AI120" s="5">
        <f t="shared" si="15"/>
        <v>11201200</v>
      </c>
      <c r="AJ120" s="2">
        <f t="shared" si="16"/>
        <v>8606720000</v>
      </c>
    </row>
    <row r="121" spans="1:36" x14ac:dyDescent="0.2">
      <c r="A121" s="1">
        <v>28</v>
      </c>
      <c r="B121" s="178">
        <v>524</v>
      </c>
      <c r="C121" s="6">
        <v>943</v>
      </c>
      <c r="D121" s="6">
        <v>499</v>
      </c>
      <c r="E121" s="6">
        <v>88</v>
      </c>
      <c r="F121" s="8">
        <v>393</v>
      </c>
      <c r="G121" s="6">
        <v>46</v>
      </c>
      <c r="H121" s="6">
        <v>626</v>
      </c>
      <c r="I121" s="6">
        <v>981</v>
      </c>
      <c r="J121" s="6">
        <v>253</v>
      </c>
      <c r="K121" s="6">
        <v>346</v>
      </c>
      <c r="L121" s="6">
        <v>774</v>
      </c>
      <c r="M121" s="12">
        <v>673</v>
      </c>
      <c r="N121" s="6">
        <v>896</v>
      </c>
      <c r="O121" s="6">
        <v>731</v>
      </c>
      <c r="P121" s="6">
        <v>135</v>
      </c>
      <c r="Q121" s="6">
        <v>292</v>
      </c>
      <c r="R121" s="6">
        <v>964</v>
      </c>
      <c r="S121" s="6">
        <v>615</v>
      </c>
      <c r="T121" s="6">
        <v>59</v>
      </c>
      <c r="U121" s="6">
        <v>416</v>
      </c>
      <c r="V121" s="11">
        <v>65</v>
      </c>
      <c r="W121" s="6">
        <v>486</v>
      </c>
      <c r="X121" s="6">
        <v>954</v>
      </c>
      <c r="Y121" s="6">
        <v>541</v>
      </c>
      <c r="Z121" s="6">
        <v>309</v>
      </c>
      <c r="AA121" s="6">
        <v>146</v>
      </c>
      <c r="AB121" s="9">
        <v>718</v>
      </c>
      <c r="AC121" s="7">
        <v>873</v>
      </c>
      <c r="AD121" s="6">
        <v>696</v>
      </c>
      <c r="AE121" s="6">
        <v>787</v>
      </c>
      <c r="AF121" s="6">
        <v>335</v>
      </c>
      <c r="AG121" s="179">
        <v>236</v>
      </c>
      <c r="AH121" s="5">
        <f t="shared" si="14"/>
        <v>16400</v>
      </c>
      <c r="AI121" s="5">
        <f t="shared" si="15"/>
        <v>11201200</v>
      </c>
      <c r="AJ121" s="2">
        <f t="shared" si="16"/>
        <v>8606720000</v>
      </c>
    </row>
    <row r="122" spans="1:36" x14ac:dyDescent="0.2">
      <c r="A122" s="1">
        <v>29</v>
      </c>
      <c r="B122" s="178">
        <v>808</v>
      </c>
      <c r="C122" s="6">
        <v>643</v>
      </c>
      <c r="D122" s="6">
        <v>223</v>
      </c>
      <c r="E122" s="8">
        <v>380</v>
      </c>
      <c r="F122" s="6">
        <v>165</v>
      </c>
      <c r="G122" s="6">
        <v>258</v>
      </c>
      <c r="H122" s="6">
        <v>862</v>
      </c>
      <c r="I122" s="6">
        <v>761</v>
      </c>
      <c r="J122" s="6">
        <v>465</v>
      </c>
      <c r="K122" s="6">
        <v>118</v>
      </c>
      <c r="L122" s="6">
        <v>554</v>
      </c>
      <c r="M122" s="6">
        <v>909</v>
      </c>
      <c r="N122" s="12">
        <v>596</v>
      </c>
      <c r="O122" s="6">
        <v>1015</v>
      </c>
      <c r="P122" s="6">
        <v>427</v>
      </c>
      <c r="Q122" s="6">
        <v>16</v>
      </c>
      <c r="R122" s="6">
        <v>752</v>
      </c>
      <c r="S122" s="6">
        <v>843</v>
      </c>
      <c r="T122" s="6">
        <v>279</v>
      </c>
      <c r="U122" s="11">
        <v>180</v>
      </c>
      <c r="V122" s="6">
        <v>365</v>
      </c>
      <c r="W122" s="6">
        <v>202</v>
      </c>
      <c r="X122" s="6">
        <v>662</v>
      </c>
      <c r="Y122" s="6">
        <v>817</v>
      </c>
      <c r="Z122" s="6">
        <v>25</v>
      </c>
      <c r="AA122" s="6">
        <v>446</v>
      </c>
      <c r="AB122" s="6">
        <v>994</v>
      </c>
      <c r="AC122" s="6">
        <v>581</v>
      </c>
      <c r="AD122" s="7">
        <v>924</v>
      </c>
      <c r="AE122" s="9">
        <v>575</v>
      </c>
      <c r="AF122" s="6">
        <v>99</v>
      </c>
      <c r="AG122" s="179">
        <v>456</v>
      </c>
      <c r="AH122" s="5">
        <f t="shared" si="14"/>
        <v>16400</v>
      </c>
      <c r="AI122" s="5">
        <f t="shared" si="15"/>
        <v>11201200</v>
      </c>
      <c r="AJ122" s="2">
        <f t="shared" si="16"/>
        <v>8606720000</v>
      </c>
    </row>
    <row r="123" spans="1:36" x14ac:dyDescent="0.2">
      <c r="A123" s="1">
        <v>30</v>
      </c>
      <c r="B123" s="178">
        <v>695</v>
      </c>
      <c r="C123" s="6">
        <v>788</v>
      </c>
      <c r="D123" s="8">
        <v>336</v>
      </c>
      <c r="E123" s="6">
        <v>235</v>
      </c>
      <c r="F123" s="6">
        <v>310</v>
      </c>
      <c r="G123" s="6">
        <v>145</v>
      </c>
      <c r="H123" s="6">
        <v>717</v>
      </c>
      <c r="I123" s="6">
        <v>874</v>
      </c>
      <c r="J123" s="6">
        <v>66</v>
      </c>
      <c r="K123" s="6">
        <v>485</v>
      </c>
      <c r="L123" s="6">
        <v>953</v>
      </c>
      <c r="M123" s="6">
        <v>542</v>
      </c>
      <c r="N123" s="6">
        <v>963</v>
      </c>
      <c r="O123" s="12">
        <v>616</v>
      </c>
      <c r="P123" s="6">
        <v>60</v>
      </c>
      <c r="Q123" s="6">
        <v>415</v>
      </c>
      <c r="R123" s="6">
        <v>895</v>
      </c>
      <c r="S123" s="6">
        <v>732</v>
      </c>
      <c r="T123" s="11">
        <v>136</v>
      </c>
      <c r="U123" s="6">
        <v>291</v>
      </c>
      <c r="V123" s="6">
        <v>254</v>
      </c>
      <c r="W123" s="6">
        <v>345</v>
      </c>
      <c r="X123" s="6">
        <v>773</v>
      </c>
      <c r="Y123" s="6">
        <v>674</v>
      </c>
      <c r="Z123" s="6">
        <v>394</v>
      </c>
      <c r="AA123" s="6">
        <v>45</v>
      </c>
      <c r="AB123" s="6">
        <v>625</v>
      </c>
      <c r="AC123" s="6">
        <v>982</v>
      </c>
      <c r="AD123" s="9">
        <v>523</v>
      </c>
      <c r="AE123" s="7">
        <v>944</v>
      </c>
      <c r="AF123" s="6">
        <v>500</v>
      </c>
      <c r="AG123" s="179">
        <v>87</v>
      </c>
      <c r="AH123" s="5">
        <f t="shared" si="14"/>
        <v>16400</v>
      </c>
      <c r="AI123" s="5">
        <f t="shared" si="15"/>
        <v>11201200</v>
      </c>
      <c r="AJ123" s="2">
        <f t="shared" si="16"/>
        <v>8606720000</v>
      </c>
    </row>
    <row r="124" spans="1:36" x14ac:dyDescent="0.2">
      <c r="A124" s="1">
        <v>31</v>
      </c>
      <c r="B124" s="178">
        <v>133</v>
      </c>
      <c r="C124" s="8">
        <v>290</v>
      </c>
      <c r="D124" s="6">
        <v>894</v>
      </c>
      <c r="E124" s="6">
        <v>729</v>
      </c>
      <c r="F124" s="6">
        <v>776</v>
      </c>
      <c r="G124" s="6">
        <v>675</v>
      </c>
      <c r="H124" s="6">
        <v>255</v>
      </c>
      <c r="I124" s="6">
        <v>348</v>
      </c>
      <c r="J124" s="6">
        <v>628</v>
      </c>
      <c r="K124" s="6">
        <v>983</v>
      </c>
      <c r="L124" s="6">
        <v>395</v>
      </c>
      <c r="M124" s="6">
        <v>48</v>
      </c>
      <c r="N124" s="6">
        <v>497</v>
      </c>
      <c r="O124" s="6">
        <v>86</v>
      </c>
      <c r="P124" s="12">
        <v>522</v>
      </c>
      <c r="Q124" s="6">
        <v>941</v>
      </c>
      <c r="R124" s="6">
        <v>333</v>
      </c>
      <c r="S124" s="11">
        <v>234</v>
      </c>
      <c r="T124" s="6">
        <v>694</v>
      </c>
      <c r="U124" s="6">
        <v>785</v>
      </c>
      <c r="V124" s="6">
        <v>720</v>
      </c>
      <c r="W124" s="6">
        <v>875</v>
      </c>
      <c r="X124" s="6">
        <v>311</v>
      </c>
      <c r="Y124" s="6">
        <v>148</v>
      </c>
      <c r="Z124" s="6">
        <v>956</v>
      </c>
      <c r="AA124" s="6">
        <v>543</v>
      </c>
      <c r="AB124" s="6">
        <v>67</v>
      </c>
      <c r="AC124" s="6">
        <v>488</v>
      </c>
      <c r="AD124" s="6">
        <v>57</v>
      </c>
      <c r="AE124" s="6">
        <v>414</v>
      </c>
      <c r="AF124" s="7">
        <v>962</v>
      </c>
      <c r="AG124" s="145">
        <v>613</v>
      </c>
      <c r="AH124" s="5">
        <f t="shared" si="14"/>
        <v>16400</v>
      </c>
      <c r="AI124" s="5">
        <f t="shared" si="15"/>
        <v>11201200</v>
      </c>
      <c r="AJ124" s="2">
        <f t="shared" si="16"/>
        <v>8606720000</v>
      </c>
    </row>
    <row r="125" spans="1:36" ht="13.5" thickBot="1" x14ac:dyDescent="0.25">
      <c r="A125" s="1">
        <v>32</v>
      </c>
      <c r="B125" s="183">
        <v>278</v>
      </c>
      <c r="C125" s="180">
        <v>177</v>
      </c>
      <c r="D125" s="180">
        <v>749</v>
      </c>
      <c r="E125" s="180">
        <v>842</v>
      </c>
      <c r="F125" s="180">
        <v>663</v>
      </c>
      <c r="G125" s="180">
        <v>820</v>
      </c>
      <c r="H125" s="180">
        <v>368</v>
      </c>
      <c r="I125" s="180">
        <v>203</v>
      </c>
      <c r="J125" s="180">
        <v>995</v>
      </c>
      <c r="K125" s="180">
        <v>584</v>
      </c>
      <c r="L125" s="180">
        <v>28</v>
      </c>
      <c r="M125" s="180">
        <v>447</v>
      </c>
      <c r="N125" s="180">
        <v>98</v>
      </c>
      <c r="O125" s="180">
        <v>453</v>
      </c>
      <c r="P125" s="180">
        <v>921</v>
      </c>
      <c r="Q125" s="187">
        <v>574</v>
      </c>
      <c r="R125" s="191">
        <v>222</v>
      </c>
      <c r="S125" s="180">
        <v>377</v>
      </c>
      <c r="T125" s="180">
        <v>805</v>
      </c>
      <c r="U125" s="180">
        <v>642</v>
      </c>
      <c r="V125" s="180">
        <v>863</v>
      </c>
      <c r="W125" s="180">
        <v>764</v>
      </c>
      <c r="X125" s="180">
        <v>168</v>
      </c>
      <c r="Y125" s="180">
        <v>259</v>
      </c>
      <c r="Z125" s="180">
        <v>555</v>
      </c>
      <c r="AA125" s="180">
        <v>912</v>
      </c>
      <c r="AB125" s="180">
        <v>468</v>
      </c>
      <c r="AC125" s="180">
        <v>119</v>
      </c>
      <c r="AD125" s="180">
        <v>426</v>
      </c>
      <c r="AE125" s="180">
        <v>13</v>
      </c>
      <c r="AF125" s="150">
        <v>593</v>
      </c>
      <c r="AG125" s="182">
        <v>1014</v>
      </c>
      <c r="AH125" s="5">
        <f t="shared" si="14"/>
        <v>16400</v>
      </c>
      <c r="AI125" s="5">
        <f t="shared" si="15"/>
        <v>11201200</v>
      </c>
      <c r="AJ125" s="2">
        <f t="shared" si="16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17">SUM(C94:C125)</f>
        <v>16400</v>
      </c>
      <c r="D126" s="5">
        <f t="shared" si="17"/>
        <v>16400</v>
      </c>
      <c r="E126" s="5">
        <f t="shared" si="17"/>
        <v>16400</v>
      </c>
      <c r="F126" s="5">
        <f t="shared" si="17"/>
        <v>16400</v>
      </c>
      <c r="G126" s="5">
        <f t="shared" si="17"/>
        <v>16400</v>
      </c>
      <c r="H126" s="5">
        <f t="shared" si="17"/>
        <v>16400</v>
      </c>
      <c r="I126" s="5">
        <f t="shared" si="17"/>
        <v>16400</v>
      </c>
      <c r="J126" s="5">
        <f t="shared" si="17"/>
        <v>16400</v>
      </c>
      <c r="K126" s="5">
        <f t="shared" si="17"/>
        <v>16400</v>
      </c>
      <c r="L126" s="5">
        <f t="shared" si="17"/>
        <v>16400</v>
      </c>
      <c r="M126" s="5">
        <f t="shared" si="17"/>
        <v>16400</v>
      </c>
      <c r="N126" s="5">
        <f t="shared" si="17"/>
        <v>16400</v>
      </c>
      <c r="O126" s="5">
        <f t="shared" si="17"/>
        <v>16400</v>
      </c>
      <c r="P126" s="5">
        <f t="shared" si="17"/>
        <v>16400</v>
      </c>
      <c r="Q126" s="5">
        <f t="shared" si="17"/>
        <v>16400</v>
      </c>
      <c r="R126" s="5">
        <f t="shared" si="17"/>
        <v>16400</v>
      </c>
      <c r="S126" s="5">
        <f t="shared" si="17"/>
        <v>16400</v>
      </c>
      <c r="T126" s="5">
        <f t="shared" si="17"/>
        <v>16400</v>
      </c>
      <c r="U126" s="5">
        <f t="shared" si="17"/>
        <v>16400</v>
      </c>
      <c r="V126" s="5">
        <f t="shared" si="17"/>
        <v>16400</v>
      </c>
      <c r="W126" s="5">
        <f t="shared" si="17"/>
        <v>16400</v>
      </c>
      <c r="X126" s="5">
        <f t="shared" si="17"/>
        <v>16400</v>
      </c>
      <c r="Y126" s="5">
        <f t="shared" si="17"/>
        <v>16400</v>
      </c>
      <c r="Z126" s="5">
        <f t="shared" si="17"/>
        <v>16400</v>
      </c>
      <c r="AA126" s="5">
        <f t="shared" si="17"/>
        <v>16400</v>
      </c>
      <c r="AB126" s="5">
        <f t="shared" si="17"/>
        <v>16400</v>
      </c>
      <c r="AC126" s="5">
        <f t="shared" si="17"/>
        <v>16400</v>
      </c>
      <c r="AD126" s="5">
        <f t="shared" si="17"/>
        <v>16400</v>
      </c>
      <c r="AE126" s="5">
        <f t="shared" si="17"/>
        <v>16400</v>
      </c>
      <c r="AF126" s="5">
        <f t="shared" si="17"/>
        <v>16400</v>
      </c>
      <c r="AG126" s="5">
        <f t="shared" si="17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18">SUMSQ(C94:C125)</f>
        <v>11201200</v>
      </c>
      <c r="D127" s="5">
        <f t="shared" si="18"/>
        <v>11201200</v>
      </c>
      <c r="E127" s="5">
        <f t="shared" si="18"/>
        <v>11201200</v>
      </c>
      <c r="F127" s="5">
        <f t="shared" si="18"/>
        <v>11201200</v>
      </c>
      <c r="G127" s="5">
        <f t="shared" si="18"/>
        <v>11201200</v>
      </c>
      <c r="H127" s="5">
        <f t="shared" si="18"/>
        <v>11201200</v>
      </c>
      <c r="I127" s="5">
        <f t="shared" si="18"/>
        <v>11201200</v>
      </c>
      <c r="J127" s="5">
        <f t="shared" si="18"/>
        <v>11201200</v>
      </c>
      <c r="K127" s="5">
        <f t="shared" si="18"/>
        <v>11201200</v>
      </c>
      <c r="L127" s="5">
        <f t="shared" si="18"/>
        <v>11201200</v>
      </c>
      <c r="M127" s="5">
        <f t="shared" si="18"/>
        <v>11201200</v>
      </c>
      <c r="N127" s="5">
        <f t="shared" si="18"/>
        <v>11201200</v>
      </c>
      <c r="O127" s="5">
        <f t="shared" si="18"/>
        <v>11201200</v>
      </c>
      <c r="P127" s="5">
        <f t="shared" si="18"/>
        <v>11201200</v>
      </c>
      <c r="Q127" s="5">
        <f t="shared" si="18"/>
        <v>11201200</v>
      </c>
      <c r="R127" s="5">
        <f t="shared" si="18"/>
        <v>11201200</v>
      </c>
      <c r="S127" s="5">
        <f t="shared" si="18"/>
        <v>11201200</v>
      </c>
      <c r="T127" s="5">
        <f t="shared" si="18"/>
        <v>11201200</v>
      </c>
      <c r="U127" s="5">
        <f t="shared" si="18"/>
        <v>11201200</v>
      </c>
      <c r="V127" s="5">
        <f t="shared" si="18"/>
        <v>11201200</v>
      </c>
      <c r="W127" s="5">
        <f t="shared" si="18"/>
        <v>11201200</v>
      </c>
      <c r="X127" s="5">
        <f t="shared" si="18"/>
        <v>11201200</v>
      </c>
      <c r="Y127" s="5">
        <f t="shared" si="18"/>
        <v>11201200</v>
      </c>
      <c r="Z127" s="5">
        <f t="shared" si="18"/>
        <v>11201200</v>
      </c>
      <c r="AA127" s="5">
        <f t="shared" si="18"/>
        <v>11201200</v>
      </c>
      <c r="AB127" s="5">
        <f t="shared" si="18"/>
        <v>11201200</v>
      </c>
      <c r="AC127" s="5">
        <f t="shared" si="18"/>
        <v>11201200</v>
      </c>
      <c r="AD127" s="5">
        <f t="shared" si="18"/>
        <v>11201200</v>
      </c>
      <c r="AE127" s="5">
        <f t="shared" si="18"/>
        <v>11201200</v>
      </c>
      <c r="AF127" s="5">
        <f t="shared" si="18"/>
        <v>11201200</v>
      </c>
      <c r="AG127" s="5">
        <f t="shared" si="18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19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19"/>
        <v>8606720000</v>
      </c>
      <c r="E128" s="2">
        <f t="shared" si="19"/>
        <v>8606720000</v>
      </c>
      <c r="F128" s="2">
        <f t="shared" si="19"/>
        <v>8606720000</v>
      </c>
      <c r="G128" s="2">
        <f t="shared" si="19"/>
        <v>8606720000</v>
      </c>
      <c r="H128" s="2">
        <f t="shared" si="19"/>
        <v>8606720000</v>
      </c>
      <c r="I128" s="2">
        <f t="shared" si="19"/>
        <v>8606720000</v>
      </c>
      <c r="J128" s="2">
        <f t="shared" si="19"/>
        <v>8606720000</v>
      </c>
      <c r="K128" s="2">
        <f t="shared" si="19"/>
        <v>8606720000</v>
      </c>
      <c r="L128" s="2">
        <f t="shared" si="19"/>
        <v>8606720000</v>
      </c>
      <c r="M128" s="2">
        <f t="shared" si="19"/>
        <v>8606720000</v>
      </c>
      <c r="N128" s="2">
        <f t="shared" si="19"/>
        <v>8606720000</v>
      </c>
      <c r="O128" s="2">
        <f t="shared" si="19"/>
        <v>8606720000</v>
      </c>
      <c r="P128" s="2">
        <f t="shared" si="19"/>
        <v>8606720000</v>
      </c>
      <c r="Q128" s="2">
        <f t="shared" si="19"/>
        <v>8606720000</v>
      </c>
      <c r="R128" s="2">
        <f t="shared" si="19"/>
        <v>8606720000</v>
      </c>
      <c r="S128" s="2">
        <f t="shared" si="19"/>
        <v>8606720000</v>
      </c>
      <c r="T128" s="2">
        <f t="shared" si="19"/>
        <v>8606720000</v>
      </c>
      <c r="U128" s="2">
        <f t="shared" si="19"/>
        <v>8606720000</v>
      </c>
      <c r="V128" s="2">
        <f t="shared" si="19"/>
        <v>8606720000</v>
      </c>
      <c r="W128" s="2">
        <f t="shared" si="19"/>
        <v>8606720000</v>
      </c>
      <c r="X128" s="2">
        <f t="shared" si="19"/>
        <v>8606720000</v>
      </c>
      <c r="Y128" s="2">
        <f t="shared" si="19"/>
        <v>8606720000</v>
      </c>
      <c r="Z128" s="2">
        <f t="shared" si="19"/>
        <v>8606720000</v>
      </c>
      <c r="AA128" s="2">
        <f t="shared" si="19"/>
        <v>8606720000</v>
      </c>
      <c r="AB128" s="2">
        <f t="shared" si="19"/>
        <v>8606720000</v>
      </c>
      <c r="AC128" s="2">
        <f t="shared" si="19"/>
        <v>8606720000</v>
      </c>
      <c r="AD128" s="2">
        <f t="shared" si="19"/>
        <v>8606720000</v>
      </c>
      <c r="AE128" s="2">
        <f t="shared" si="19"/>
        <v>8606720000</v>
      </c>
      <c r="AF128" s="2">
        <f t="shared" si="19"/>
        <v>8606720000</v>
      </c>
      <c r="AG128" s="2">
        <f t="shared" si="19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</row>
    <row r="130" spans="1:36" x14ac:dyDescent="0.2">
      <c r="A130" s="3" t="s">
        <v>1173</v>
      </c>
      <c r="B130" s="2">
        <f>B94</f>
        <v>3</v>
      </c>
      <c r="C130" s="2">
        <f>C95</f>
        <v>55</v>
      </c>
      <c r="D130" s="2">
        <f>D96</f>
        <v>89</v>
      </c>
      <c r="E130" s="2">
        <f>E97</f>
        <v>109</v>
      </c>
      <c r="F130" s="2">
        <f>F98</f>
        <v>160</v>
      </c>
      <c r="G130" s="2">
        <f>G99</f>
        <v>172</v>
      </c>
      <c r="H130" s="2">
        <f>H100</f>
        <v>198</v>
      </c>
      <c r="I130" s="2">
        <f>I101</f>
        <v>242</v>
      </c>
      <c r="J130" s="2">
        <f>J102</f>
        <v>267</v>
      </c>
      <c r="K130" s="2">
        <f>K103</f>
        <v>319</v>
      </c>
      <c r="L130" s="2">
        <f>L104</f>
        <v>337</v>
      </c>
      <c r="M130" s="2">
        <f>M105</f>
        <v>357</v>
      </c>
      <c r="N130" s="2">
        <f>N106</f>
        <v>408</v>
      </c>
      <c r="O130" s="2">
        <f>O107</f>
        <v>420</v>
      </c>
      <c r="P130" s="2">
        <f>P108</f>
        <v>462</v>
      </c>
      <c r="Q130" s="2">
        <f>Q109</f>
        <v>506</v>
      </c>
      <c r="R130" s="2">
        <f>R110</f>
        <v>527</v>
      </c>
      <c r="S130" s="2">
        <f>S111</f>
        <v>571</v>
      </c>
      <c r="T130" s="2">
        <f>T112</f>
        <v>597</v>
      </c>
      <c r="U130" s="2">
        <f>U113</f>
        <v>609</v>
      </c>
      <c r="V130" s="2">
        <f>V114</f>
        <v>660</v>
      </c>
      <c r="W130" s="2">
        <f>W115</f>
        <v>680</v>
      </c>
      <c r="X130" s="2">
        <f>X116</f>
        <v>714</v>
      </c>
      <c r="Y130" s="2">
        <f>Y117</f>
        <v>766</v>
      </c>
      <c r="Z130" s="2">
        <f>Z118</f>
        <v>775</v>
      </c>
      <c r="AA130" s="2">
        <f>AA119</f>
        <v>819</v>
      </c>
      <c r="AB130" s="2">
        <f>AB120</f>
        <v>861</v>
      </c>
      <c r="AC130" s="2">
        <f>AC121</f>
        <v>873</v>
      </c>
      <c r="AD130" s="2">
        <f>AD122</f>
        <v>924</v>
      </c>
      <c r="AE130" s="2">
        <f>AE123</f>
        <v>944</v>
      </c>
      <c r="AF130" s="2">
        <f>AF124</f>
        <v>962</v>
      </c>
      <c r="AG130" s="2">
        <f>AG125</f>
        <v>1014</v>
      </c>
      <c r="AH130" s="217">
        <f t="shared" ref="AH130:AH133" si="20">SUM(B130:AG130)</f>
        <v>16400</v>
      </c>
      <c r="AI130" s="5">
        <f t="shared" ref="AI130:AI133" si="21">SUMSQ(B130:AG130)</f>
        <v>11201200</v>
      </c>
      <c r="AJ130" s="2">
        <f t="shared" si="16"/>
        <v>8606720000</v>
      </c>
    </row>
    <row r="131" spans="1:36" x14ac:dyDescent="0.2">
      <c r="A131" s="3" t="s">
        <v>1174</v>
      </c>
      <c r="B131" s="2">
        <f>B125</f>
        <v>278</v>
      </c>
      <c r="C131" s="2">
        <f>C124</f>
        <v>290</v>
      </c>
      <c r="D131" s="2">
        <f>D123</f>
        <v>336</v>
      </c>
      <c r="E131" s="2">
        <f>E122</f>
        <v>380</v>
      </c>
      <c r="F131" s="2">
        <f>F121</f>
        <v>393</v>
      </c>
      <c r="G131" s="2">
        <f>G120</f>
        <v>445</v>
      </c>
      <c r="H131" s="2">
        <f>H119</f>
        <v>467</v>
      </c>
      <c r="I131" s="2">
        <f>I118</f>
        <v>487</v>
      </c>
      <c r="J131" s="2">
        <f>J117</f>
        <v>30</v>
      </c>
      <c r="K131" s="2">
        <f>K116</f>
        <v>42</v>
      </c>
      <c r="L131" s="2">
        <f>L115</f>
        <v>72</v>
      </c>
      <c r="M131" s="2">
        <f>M114</f>
        <v>116</v>
      </c>
      <c r="N131" s="2">
        <f>N113</f>
        <v>129</v>
      </c>
      <c r="O131" s="2">
        <f>O112</f>
        <v>181</v>
      </c>
      <c r="P131" s="2">
        <f>P111</f>
        <v>219</v>
      </c>
      <c r="Q131" s="2">
        <f>Q110</f>
        <v>239</v>
      </c>
      <c r="R131" s="2">
        <f>R109</f>
        <v>794</v>
      </c>
      <c r="S131" s="2">
        <f>S108</f>
        <v>814</v>
      </c>
      <c r="T131" s="2">
        <f>T107</f>
        <v>836</v>
      </c>
      <c r="U131" s="2">
        <f>U106</f>
        <v>888</v>
      </c>
      <c r="V131" s="2">
        <f>V105</f>
        <v>901</v>
      </c>
      <c r="W131" s="2">
        <f>W104</f>
        <v>945</v>
      </c>
      <c r="X131" s="2">
        <f>X103</f>
        <v>991</v>
      </c>
      <c r="Y131" s="2">
        <f>Y102</f>
        <v>1003</v>
      </c>
      <c r="Z131" s="2">
        <f>Z101</f>
        <v>530</v>
      </c>
      <c r="AA131" s="2">
        <f>AA100</f>
        <v>550</v>
      </c>
      <c r="AB131" s="2">
        <f>AB99</f>
        <v>588</v>
      </c>
      <c r="AC131" s="2">
        <f>AC98</f>
        <v>640</v>
      </c>
      <c r="AD131" s="2">
        <f>AD97</f>
        <v>653</v>
      </c>
      <c r="AE131" s="2">
        <f>AE96</f>
        <v>697</v>
      </c>
      <c r="AF131" s="2">
        <f>AF95</f>
        <v>727</v>
      </c>
      <c r="AG131" s="2">
        <f>AG94</f>
        <v>739</v>
      </c>
      <c r="AH131" s="217">
        <f t="shared" si="20"/>
        <v>16400</v>
      </c>
      <c r="AI131" s="5">
        <f t="shared" si="21"/>
        <v>11201200</v>
      </c>
      <c r="AJ131" s="2">
        <f t="shared" si="16"/>
        <v>8606720000</v>
      </c>
    </row>
    <row r="132" spans="1:36" x14ac:dyDescent="0.2">
      <c r="A132" s="3" t="s">
        <v>1175</v>
      </c>
      <c r="B132" s="2">
        <f>B110</f>
        <v>967</v>
      </c>
      <c r="C132" s="2">
        <f>C111</f>
        <v>1011</v>
      </c>
      <c r="D132" s="2">
        <f>D112</f>
        <v>925</v>
      </c>
      <c r="E132" s="2">
        <f>E113</f>
        <v>937</v>
      </c>
      <c r="F132" s="2">
        <f>F114</f>
        <v>860</v>
      </c>
      <c r="G132" s="2">
        <f>G115</f>
        <v>880</v>
      </c>
      <c r="H132" s="2">
        <f>H116</f>
        <v>770</v>
      </c>
      <c r="I132" s="2">
        <f>I117</f>
        <v>822</v>
      </c>
      <c r="J132" s="2">
        <f>J118</f>
        <v>719</v>
      </c>
      <c r="K132" s="2">
        <f>K119</f>
        <v>763</v>
      </c>
      <c r="L132" s="2">
        <f>L120</f>
        <v>661</v>
      </c>
      <c r="M132" s="2">
        <f>M121</f>
        <v>673</v>
      </c>
      <c r="N132" s="2">
        <f>N122</f>
        <v>596</v>
      </c>
      <c r="O132" s="2">
        <f>O123</f>
        <v>616</v>
      </c>
      <c r="P132" s="2">
        <f>P124</f>
        <v>522</v>
      </c>
      <c r="Q132" s="2">
        <f>Q125</f>
        <v>574</v>
      </c>
      <c r="R132" s="2">
        <f>R94</f>
        <v>459</v>
      </c>
      <c r="S132" s="2">
        <f>S95</f>
        <v>511</v>
      </c>
      <c r="T132" s="2">
        <f>T96</f>
        <v>401</v>
      </c>
      <c r="U132" s="2">
        <f>U97</f>
        <v>421</v>
      </c>
      <c r="V132" s="2">
        <f>V98</f>
        <v>344</v>
      </c>
      <c r="W132" s="2">
        <f>W99</f>
        <v>356</v>
      </c>
      <c r="X132" s="2">
        <f>X100</f>
        <v>270</v>
      </c>
      <c r="Y132" s="2">
        <f>Y101</f>
        <v>314</v>
      </c>
      <c r="Z132" s="2">
        <f>Z102</f>
        <v>195</v>
      </c>
      <c r="AA132" s="2">
        <f>AA103</f>
        <v>247</v>
      </c>
      <c r="AB132" s="2">
        <f>AB104</f>
        <v>153</v>
      </c>
      <c r="AC132" s="2">
        <f>AC105</f>
        <v>173</v>
      </c>
      <c r="AD132" s="2">
        <f>AD106</f>
        <v>96</v>
      </c>
      <c r="AE132" s="2">
        <f>AE107</f>
        <v>108</v>
      </c>
      <c r="AF132" s="2">
        <f>AF108</f>
        <v>6</v>
      </c>
      <c r="AG132" s="2">
        <f>AG109</f>
        <v>50</v>
      </c>
      <c r="AH132" s="217">
        <f t="shared" si="20"/>
        <v>16400</v>
      </c>
      <c r="AI132" s="5">
        <f t="shared" si="21"/>
        <v>11201200</v>
      </c>
      <c r="AJ132" s="2">
        <f t="shared" si="16"/>
        <v>8606720000</v>
      </c>
    </row>
    <row r="133" spans="1:36" x14ac:dyDescent="0.2">
      <c r="A133" s="3" t="s">
        <v>1176</v>
      </c>
      <c r="B133" s="2">
        <f>B109</f>
        <v>722</v>
      </c>
      <c r="C133" s="2">
        <f>C108</f>
        <v>742</v>
      </c>
      <c r="D133" s="2">
        <f>D107</f>
        <v>652</v>
      </c>
      <c r="E133" s="2">
        <f>E106</f>
        <v>704</v>
      </c>
      <c r="F133" s="2">
        <f>F105</f>
        <v>589</v>
      </c>
      <c r="G133" s="2">
        <f>G104</f>
        <v>633</v>
      </c>
      <c r="H133" s="2">
        <f>H103</f>
        <v>535</v>
      </c>
      <c r="I133" s="2">
        <f>I102</f>
        <v>547</v>
      </c>
      <c r="J133" s="2">
        <f>J101</f>
        <v>986</v>
      </c>
      <c r="K133" s="2">
        <f>K100</f>
        <v>1006</v>
      </c>
      <c r="L133" s="2">
        <f>L99</f>
        <v>900</v>
      </c>
      <c r="M133" s="2">
        <f>M98</f>
        <v>952</v>
      </c>
      <c r="N133" s="2">
        <f>N97</f>
        <v>837</v>
      </c>
      <c r="O133" s="2">
        <f>O96</f>
        <v>881</v>
      </c>
      <c r="P133" s="2">
        <f>P95</f>
        <v>799</v>
      </c>
      <c r="Q133" s="2">
        <f>Q94</f>
        <v>811</v>
      </c>
      <c r="R133" s="2">
        <f>R125</f>
        <v>222</v>
      </c>
      <c r="S133" s="2">
        <f>S124</f>
        <v>234</v>
      </c>
      <c r="T133" s="2">
        <f>T123</f>
        <v>136</v>
      </c>
      <c r="U133" s="2">
        <f>U122</f>
        <v>180</v>
      </c>
      <c r="V133" s="2">
        <f>V121</f>
        <v>65</v>
      </c>
      <c r="W133" s="2">
        <f>W120</f>
        <v>117</v>
      </c>
      <c r="X133" s="2">
        <f>X119</f>
        <v>27</v>
      </c>
      <c r="Y133" s="2">
        <f>Y118</f>
        <v>47</v>
      </c>
      <c r="Z133" s="2">
        <f>Z117</f>
        <v>470</v>
      </c>
      <c r="AA133" s="2">
        <f>AA116</f>
        <v>482</v>
      </c>
      <c r="AB133" s="2">
        <f>AB115</f>
        <v>400</v>
      </c>
      <c r="AC133" s="2">
        <f>AC114</f>
        <v>444</v>
      </c>
      <c r="AD133" s="2">
        <f>AD113</f>
        <v>329</v>
      </c>
      <c r="AE133" s="2">
        <f>AE112</f>
        <v>381</v>
      </c>
      <c r="AF133" s="2">
        <f>AF111</f>
        <v>275</v>
      </c>
      <c r="AG133" s="2">
        <f>AG110</f>
        <v>295</v>
      </c>
      <c r="AH133" s="217">
        <f t="shared" si="20"/>
        <v>16400</v>
      </c>
      <c r="AI133" s="5">
        <f t="shared" si="21"/>
        <v>11201200</v>
      </c>
      <c r="AJ133" s="2">
        <f t="shared" si="16"/>
        <v>8606720000</v>
      </c>
    </row>
    <row r="136" spans="1:36" ht="13.5" thickBot="1" x14ac:dyDescent="0.25">
      <c r="B136" s="1" t="s">
        <v>14</v>
      </c>
      <c r="D136" s="131"/>
      <c r="J136" s="2" t="s">
        <v>5</v>
      </c>
    </row>
    <row r="137" spans="1:36" x14ac:dyDescent="0.2">
      <c r="A137" s="1">
        <v>1</v>
      </c>
      <c r="B137" s="193">
        <v>7</v>
      </c>
      <c r="C137" s="194">
        <v>420</v>
      </c>
      <c r="D137" s="177">
        <v>1024</v>
      </c>
      <c r="E137" s="177">
        <v>603</v>
      </c>
      <c r="F137" s="177">
        <v>902</v>
      </c>
      <c r="G137" s="177">
        <v>545</v>
      </c>
      <c r="H137" s="177">
        <v>125</v>
      </c>
      <c r="I137" s="177">
        <v>474</v>
      </c>
      <c r="J137" s="177">
        <v>754</v>
      </c>
      <c r="K137" s="177">
        <v>853</v>
      </c>
      <c r="L137" s="177">
        <v>265</v>
      </c>
      <c r="M137" s="177">
        <v>174</v>
      </c>
      <c r="N137" s="177">
        <v>371</v>
      </c>
      <c r="O137" s="177">
        <v>216</v>
      </c>
      <c r="P137" s="189">
        <v>652</v>
      </c>
      <c r="Q137" s="177">
        <v>815</v>
      </c>
      <c r="R137" s="177">
        <v>463</v>
      </c>
      <c r="S137" s="185">
        <v>108</v>
      </c>
      <c r="T137" s="177">
        <v>568</v>
      </c>
      <c r="U137" s="177">
        <v>915</v>
      </c>
      <c r="V137" s="177">
        <v>590</v>
      </c>
      <c r="W137" s="177">
        <v>1001</v>
      </c>
      <c r="X137" s="177">
        <v>437</v>
      </c>
      <c r="Y137" s="177">
        <v>18</v>
      </c>
      <c r="Z137" s="177">
        <v>826</v>
      </c>
      <c r="AA137" s="177">
        <v>669</v>
      </c>
      <c r="AB137" s="177">
        <v>193</v>
      </c>
      <c r="AC137" s="177">
        <v>358</v>
      </c>
      <c r="AD137" s="177">
        <v>187</v>
      </c>
      <c r="AE137" s="177">
        <v>288</v>
      </c>
      <c r="AF137" s="195">
        <v>836</v>
      </c>
      <c r="AG137" s="196">
        <v>743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408</v>
      </c>
      <c r="C138" s="9">
        <v>51</v>
      </c>
      <c r="D138" s="6">
        <v>623</v>
      </c>
      <c r="E138" s="6">
        <v>972</v>
      </c>
      <c r="F138" s="6">
        <v>533</v>
      </c>
      <c r="G138" s="6">
        <v>946</v>
      </c>
      <c r="H138" s="6">
        <v>494</v>
      </c>
      <c r="I138" s="6">
        <v>73</v>
      </c>
      <c r="J138" s="6">
        <v>865</v>
      </c>
      <c r="K138" s="6">
        <v>710</v>
      </c>
      <c r="L138" s="6">
        <v>154</v>
      </c>
      <c r="M138" s="6">
        <v>317</v>
      </c>
      <c r="N138" s="6">
        <v>228</v>
      </c>
      <c r="O138" s="6">
        <v>327</v>
      </c>
      <c r="P138" s="6">
        <v>795</v>
      </c>
      <c r="Q138" s="11">
        <v>704</v>
      </c>
      <c r="R138" s="12">
        <v>96</v>
      </c>
      <c r="S138" s="6">
        <v>507</v>
      </c>
      <c r="T138" s="6">
        <v>935</v>
      </c>
      <c r="U138" s="6">
        <v>516</v>
      </c>
      <c r="V138" s="6">
        <v>989</v>
      </c>
      <c r="W138" s="6">
        <v>634</v>
      </c>
      <c r="X138" s="6">
        <v>38</v>
      </c>
      <c r="Y138" s="6">
        <v>385</v>
      </c>
      <c r="Z138" s="6">
        <v>681</v>
      </c>
      <c r="AA138" s="6">
        <v>782</v>
      </c>
      <c r="AB138" s="6">
        <v>338</v>
      </c>
      <c r="AC138" s="6">
        <v>245</v>
      </c>
      <c r="AD138" s="6">
        <v>300</v>
      </c>
      <c r="AE138" s="6">
        <v>143</v>
      </c>
      <c r="AF138" s="6">
        <v>723</v>
      </c>
      <c r="AG138" s="198">
        <v>888</v>
      </c>
      <c r="AH138" s="5">
        <f t="shared" ref="AH138:AH168" si="22">SUM(B138:AG138)</f>
        <v>16400</v>
      </c>
      <c r="AI138" s="5">
        <f t="shared" ref="AI138:AI168" si="23">SUMSQ(B138:AG138)</f>
        <v>11201200</v>
      </c>
      <c r="AJ138" s="2">
        <f t="shared" ref="AJ138:AJ176" si="24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934</v>
      </c>
      <c r="C139" s="6">
        <v>513</v>
      </c>
      <c r="D139" s="9">
        <v>93</v>
      </c>
      <c r="E139" s="7">
        <v>506</v>
      </c>
      <c r="F139" s="6">
        <v>39</v>
      </c>
      <c r="G139" s="6">
        <v>388</v>
      </c>
      <c r="H139" s="6">
        <v>992</v>
      </c>
      <c r="I139" s="6">
        <v>635</v>
      </c>
      <c r="J139" s="6">
        <v>339</v>
      </c>
      <c r="K139" s="6">
        <v>248</v>
      </c>
      <c r="L139" s="6">
        <v>684</v>
      </c>
      <c r="M139" s="6">
        <v>783</v>
      </c>
      <c r="N139" s="11">
        <v>722</v>
      </c>
      <c r="O139" s="6">
        <v>885</v>
      </c>
      <c r="P139" s="6">
        <v>297</v>
      </c>
      <c r="Q139" s="6">
        <v>142</v>
      </c>
      <c r="R139" s="6">
        <v>622</v>
      </c>
      <c r="S139" s="6">
        <v>969</v>
      </c>
      <c r="T139" s="6">
        <v>405</v>
      </c>
      <c r="U139" s="12">
        <v>50</v>
      </c>
      <c r="V139" s="6">
        <v>495</v>
      </c>
      <c r="W139" s="6">
        <v>76</v>
      </c>
      <c r="X139" s="6">
        <v>536</v>
      </c>
      <c r="Y139" s="6">
        <v>947</v>
      </c>
      <c r="Z139" s="6">
        <v>155</v>
      </c>
      <c r="AA139" s="6">
        <v>320</v>
      </c>
      <c r="AB139" s="6">
        <v>868</v>
      </c>
      <c r="AC139" s="6">
        <v>711</v>
      </c>
      <c r="AD139" s="8">
        <v>794</v>
      </c>
      <c r="AE139" s="6">
        <v>701</v>
      </c>
      <c r="AF139" s="6">
        <v>225</v>
      </c>
      <c r="AG139" s="179">
        <v>326</v>
      </c>
      <c r="AH139" s="5">
        <f t="shared" si="22"/>
        <v>16400</v>
      </c>
      <c r="AI139" s="5">
        <f t="shared" si="23"/>
        <v>11201200</v>
      </c>
      <c r="AJ139" s="2">
        <f t="shared" si="24"/>
        <v>8606720000</v>
      </c>
    </row>
    <row r="140" spans="1:36" x14ac:dyDescent="0.2">
      <c r="A140" s="1">
        <v>4</v>
      </c>
      <c r="B140" s="178">
        <v>565</v>
      </c>
      <c r="C140" s="6">
        <v>914</v>
      </c>
      <c r="D140" s="7">
        <v>462</v>
      </c>
      <c r="E140" s="9">
        <v>105</v>
      </c>
      <c r="F140" s="6">
        <v>440</v>
      </c>
      <c r="G140" s="6">
        <v>19</v>
      </c>
      <c r="H140" s="6">
        <v>591</v>
      </c>
      <c r="I140" s="6">
        <v>1004</v>
      </c>
      <c r="J140" s="6">
        <v>196</v>
      </c>
      <c r="K140" s="6">
        <v>359</v>
      </c>
      <c r="L140" s="6">
        <v>827</v>
      </c>
      <c r="M140" s="6">
        <v>672</v>
      </c>
      <c r="N140" s="6">
        <v>833</v>
      </c>
      <c r="O140" s="11">
        <v>742</v>
      </c>
      <c r="P140" s="6">
        <v>186</v>
      </c>
      <c r="Q140" s="6">
        <v>285</v>
      </c>
      <c r="R140" s="6">
        <v>1021</v>
      </c>
      <c r="S140" s="6">
        <v>602</v>
      </c>
      <c r="T140" s="12">
        <v>6</v>
      </c>
      <c r="U140" s="6">
        <v>417</v>
      </c>
      <c r="V140" s="6">
        <v>128</v>
      </c>
      <c r="W140" s="6">
        <v>475</v>
      </c>
      <c r="X140" s="6">
        <v>903</v>
      </c>
      <c r="Y140" s="6">
        <v>548</v>
      </c>
      <c r="Z140" s="6">
        <v>268</v>
      </c>
      <c r="AA140" s="6">
        <v>175</v>
      </c>
      <c r="AB140" s="6">
        <v>755</v>
      </c>
      <c r="AC140" s="6">
        <v>856</v>
      </c>
      <c r="AD140" s="6">
        <v>649</v>
      </c>
      <c r="AE140" s="8">
        <v>814</v>
      </c>
      <c r="AF140" s="6">
        <v>370</v>
      </c>
      <c r="AG140" s="179">
        <v>213</v>
      </c>
      <c r="AH140" s="5">
        <f t="shared" si="22"/>
        <v>16400</v>
      </c>
      <c r="AI140" s="5">
        <f t="shared" si="23"/>
        <v>11201200</v>
      </c>
      <c r="AJ140" s="2">
        <f t="shared" si="24"/>
        <v>8606720000</v>
      </c>
    </row>
    <row r="141" spans="1:36" x14ac:dyDescent="0.2">
      <c r="A141" s="1">
        <v>5</v>
      </c>
      <c r="B141" s="178">
        <v>793</v>
      </c>
      <c r="C141" s="6">
        <v>702</v>
      </c>
      <c r="D141" s="6">
        <v>226</v>
      </c>
      <c r="E141" s="6">
        <v>325</v>
      </c>
      <c r="F141" s="9">
        <v>156</v>
      </c>
      <c r="G141" s="7">
        <v>319</v>
      </c>
      <c r="H141" s="6">
        <v>867</v>
      </c>
      <c r="I141" s="6">
        <v>712</v>
      </c>
      <c r="J141" s="6">
        <v>496</v>
      </c>
      <c r="K141" s="6">
        <v>75</v>
      </c>
      <c r="L141" s="11">
        <v>535</v>
      </c>
      <c r="M141" s="6">
        <v>948</v>
      </c>
      <c r="N141" s="6">
        <v>621</v>
      </c>
      <c r="O141" s="6">
        <v>970</v>
      </c>
      <c r="P141" s="6">
        <v>406</v>
      </c>
      <c r="Q141" s="6">
        <v>49</v>
      </c>
      <c r="R141" s="6">
        <v>721</v>
      </c>
      <c r="S141" s="6">
        <v>886</v>
      </c>
      <c r="T141" s="6">
        <v>298</v>
      </c>
      <c r="U141" s="6">
        <v>141</v>
      </c>
      <c r="V141" s="6">
        <v>340</v>
      </c>
      <c r="W141" s="12">
        <v>247</v>
      </c>
      <c r="X141" s="6">
        <v>683</v>
      </c>
      <c r="Y141" s="6">
        <v>784</v>
      </c>
      <c r="Z141" s="6">
        <v>40</v>
      </c>
      <c r="AA141" s="6">
        <v>387</v>
      </c>
      <c r="AB141" s="8">
        <v>991</v>
      </c>
      <c r="AC141" s="6">
        <v>636</v>
      </c>
      <c r="AD141" s="6">
        <v>933</v>
      </c>
      <c r="AE141" s="6">
        <v>514</v>
      </c>
      <c r="AF141" s="6">
        <v>94</v>
      </c>
      <c r="AG141" s="179">
        <v>505</v>
      </c>
      <c r="AH141" s="5">
        <f t="shared" si="22"/>
        <v>16400</v>
      </c>
      <c r="AI141" s="5">
        <f t="shared" si="23"/>
        <v>11201200</v>
      </c>
      <c r="AJ141" s="2">
        <f t="shared" si="24"/>
        <v>8606720000</v>
      </c>
    </row>
    <row r="142" spans="1:36" x14ac:dyDescent="0.2">
      <c r="A142" s="1">
        <v>6</v>
      </c>
      <c r="B142" s="178">
        <v>650</v>
      </c>
      <c r="C142" s="6">
        <v>813</v>
      </c>
      <c r="D142" s="6">
        <v>369</v>
      </c>
      <c r="E142" s="6">
        <v>214</v>
      </c>
      <c r="F142" s="7">
        <v>267</v>
      </c>
      <c r="G142" s="9">
        <v>176</v>
      </c>
      <c r="H142" s="6">
        <v>756</v>
      </c>
      <c r="I142" s="6">
        <v>855</v>
      </c>
      <c r="J142" s="6">
        <v>127</v>
      </c>
      <c r="K142" s="6">
        <v>476</v>
      </c>
      <c r="L142" s="6">
        <v>904</v>
      </c>
      <c r="M142" s="11">
        <v>547</v>
      </c>
      <c r="N142" s="6">
        <v>1022</v>
      </c>
      <c r="O142" s="6">
        <v>601</v>
      </c>
      <c r="P142" s="6">
        <v>5</v>
      </c>
      <c r="Q142" s="6">
        <v>418</v>
      </c>
      <c r="R142" s="6">
        <v>834</v>
      </c>
      <c r="S142" s="6">
        <v>741</v>
      </c>
      <c r="T142" s="6">
        <v>185</v>
      </c>
      <c r="U142" s="6">
        <v>286</v>
      </c>
      <c r="V142" s="12">
        <v>195</v>
      </c>
      <c r="W142" s="6">
        <v>360</v>
      </c>
      <c r="X142" s="6">
        <v>828</v>
      </c>
      <c r="Y142" s="6">
        <v>671</v>
      </c>
      <c r="Z142" s="6">
        <v>439</v>
      </c>
      <c r="AA142" s="6">
        <v>20</v>
      </c>
      <c r="AB142" s="6">
        <v>592</v>
      </c>
      <c r="AC142" s="8">
        <v>1003</v>
      </c>
      <c r="AD142" s="6">
        <v>566</v>
      </c>
      <c r="AE142" s="6">
        <v>913</v>
      </c>
      <c r="AF142" s="6">
        <v>461</v>
      </c>
      <c r="AG142" s="179">
        <v>106</v>
      </c>
      <c r="AH142" s="5">
        <f t="shared" si="22"/>
        <v>16400</v>
      </c>
      <c r="AI142" s="5">
        <f t="shared" si="23"/>
        <v>11201200</v>
      </c>
      <c r="AJ142" s="2">
        <f t="shared" si="24"/>
        <v>8606720000</v>
      </c>
    </row>
    <row r="143" spans="1:36" x14ac:dyDescent="0.2">
      <c r="A143" s="1">
        <v>7</v>
      </c>
      <c r="B143" s="178">
        <v>188</v>
      </c>
      <c r="C143" s="6">
        <v>287</v>
      </c>
      <c r="D143" s="6">
        <v>835</v>
      </c>
      <c r="E143" s="6">
        <v>744</v>
      </c>
      <c r="F143" s="6">
        <v>825</v>
      </c>
      <c r="G143" s="6">
        <v>670</v>
      </c>
      <c r="H143" s="9">
        <v>194</v>
      </c>
      <c r="I143" s="7">
        <v>357</v>
      </c>
      <c r="J143" s="11">
        <v>589</v>
      </c>
      <c r="K143" s="6">
        <v>1002</v>
      </c>
      <c r="L143" s="6">
        <v>438</v>
      </c>
      <c r="M143" s="6">
        <v>17</v>
      </c>
      <c r="N143" s="6">
        <v>464</v>
      </c>
      <c r="O143" s="6">
        <v>107</v>
      </c>
      <c r="P143" s="6">
        <v>567</v>
      </c>
      <c r="Q143" s="6">
        <v>916</v>
      </c>
      <c r="R143" s="6">
        <v>372</v>
      </c>
      <c r="S143" s="6">
        <v>215</v>
      </c>
      <c r="T143" s="6">
        <v>651</v>
      </c>
      <c r="U143" s="6">
        <v>816</v>
      </c>
      <c r="V143" s="6">
        <v>753</v>
      </c>
      <c r="W143" s="6">
        <v>854</v>
      </c>
      <c r="X143" s="6">
        <v>266</v>
      </c>
      <c r="Y143" s="12">
        <v>173</v>
      </c>
      <c r="Z143" s="8">
        <v>901</v>
      </c>
      <c r="AA143" s="6">
        <v>546</v>
      </c>
      <c r="AB143" s="6">
        <v>126</v>
      </c>
      <c r="AC143" s="6">
        <v>473</v>
      </c>
      <c r="AD143" s="6">
        <v>8</v>
      </c>
      <c r="AE143" s="6">
        <v>419</v>
      </c>
      <c r="AF143" s="6">
        <v>1023</v>
      </c>
      <c r="AG143" s="179">
        <v>604</v>
      </c>
      <c r="AH143" s="5">
        <f t="shared" si="22"/>
        <v>16400</v>
      </c>
      <c r="AI143" s="5">
        <f t="shared" si="23"/>
        <v>11201200</v>
      </c>
      <c r="AJ143" s="2">
        <f t="shared" si="24"/>
        <v>8606720000</v>
      </c>
    </row>
    <row r="144" spans="1:36" x14ac:dyDescent="0.2">
      <c r="A144" s="1">
        <v>8</v>
      </c>
      <c r="B144" s="178">
        <v>299</v>
      </c>
      <c r="C144" s="6">
        <v>144</v>
      </c>
      <c r="D144" s="6">
        <v>724</v>
      </c>
      <c r="E144" s="6">
        <v>887</v>
      </c>
      <c r="F144" s="6">
        <v>682</v>
      </c>
      <c r="G144" s="6">
        <v>781</v>
      </c>
      <c r="H144" s="7">
        <v>337</v>
      </c>
      <c r="I144" s="9">
        <v>246</v>
      </c>
      <c r="J144" s="6">
        <v>990</v>
      </c>
      <c r="K144" s="11">
        <v>633</v>
      </c>
      <c r="L144" s="6">
        <v>37</v>
      </c>
      <c r="M144" s="6">
        <v>386</v>
      </c>
      <c r="N144" s="6">
        <v>95</v>
      </c>
      <c r="O144" s="6">
        <v>508</v>
      </c>
      <c r="P144" s="6">
        <v>936</v>
      </c>
      <c r="Q144" s="6">
        <v>515</v>
      </c>
      <c r="R144" s="6">
        <v>227</v>
      </c>
      <c r="S144" s="6">
        <v>328</v>
      </c>
      <c r="T144" s="6">
        <v>796</v>
      </c>
      <c r="U144" s="6">
        <v>703</v>
      </c>
      <c r="V144" s="6">
        <v>866</v>
      </c>
      <c r="W144" s="6">
        <v>709</v>
      </c>
      <c r="X144" s="12">
        <v>153</v>
      </c>
      <c r="Y144" s="6">
        <v>318</v>
      </c>
      <c r="Z144" s="6">
        <v>534</v>
      </c>
      <c r="AA144" s="8">
        <v>945</v>
      </c>
      <c r="AB144" s="6">
        <v>493</v>
      </c>
      <c r="AC144" s="6">
        <v>74</v>
      </c>
      <c r="AD144" s="6">
        <v>407</v>
      </c>
      <c r="AE144" s="6">
        <v>52</v>
      </c>
      <c r="AF144" s="6">
        <v>624</v>
      </c>
      <c r="AG144" s="179">
        <v>971</v>
      </c>
      <c r="AH144" s="5">
        <f t="shared" si="22"/>
        <v>16400</v>
      </c>
      <c r="AI144" s="5">
        <f t="shared" si="23"/>
        <v>11201200</v>
      </c>
      <c r="AJ144" s="2">
        <f t="shared" si="24"/>
        <v>8606720000</v>
      </c>
    </row>
    <row r="145" spans="1:36" x14ac:dyDescent="0.2">
      <c r="A145" s="1">
        <v>9</v>
      </c>
      <c r="B145" s="178">
        <v>1018</v>
      </c>
      <c r="C145" s="6">
        <v>605</v>
      </c>
      <c r="D145" s="6">
        <v>1</v>
      </c>
      <c r="E145" s="6">
        <v>422</v>
      </c>
      <c r="F145" s="6">
        <v>123</v>
      </c>
      <c r="G145" s="6">
        <v>480</v>
      </c>
      <c r="H145" s="11">
        <v>900</v>
      </c>
      <c r="I145" s="6">
        <v>551</v>
      </c>
      <c r="J145" s="9">
        <v>271</v>
      </c>
      <c r="K145" s="7">
        <v>172</v>
      </c>
      <c r="L145" s="6">
        <v>760</v>
      </c>
      <c r="M145" s="6">
        <v>851</v>
      </c>
      <c r="N145" s="6">
        <v>654</v>
      </c>
      <c r="O145" s="6">
        <v>809</v>
      </c>
      <c r="P145" s="6">
        <v>373</v>
      </c>
      <c r="Q145" s="6">
        <v>210</v>
      </c>
      <c r="R145" s="6">
        <v>562</v>
      </c>
      <c r="S145" s="6">
        <v>917</v>
      </c>
      <c r="T145" s="6">
        <v>457</v>
      </c>
      <c r="U145" s="6">
        <v>110</v>
      </c>
      <c r="V145" s="6">
        <v>435</v>
      </c>
      <c r="W145" s="6">
        <v>24</v>
      </c>
      <c r="X145" s="8">
        <v>588</v>
      </c>
      <c r="Y145" s="6">
        <v>1007</v>
      </c>
      <c r="Z145" s="6">
        <v>199</v>
      </c>
      <c r="AA145" s="12">
        <v>356</v>
      </c>
      <c r="AB145" s="6">
        <v>832</v>
      </c>
      <c r="AC145" s="6">
        <v>667</v>
      </c>
      <c r="AD145" s="6">
        <v>838</v>
      </c>
      <c r="AE145" s="6">
        <v>737</v>
      </c>
      <c r="AF145" s="6">
        <v>189</v>
      </c>
      <c r="AG145" s="179">
        <v>282</v>
      </c>
      <c r="AH145" s="5">
        <f t="shared" si="22"/>
        <v>16400</v>
      </c>
      <c r="AI145" s="5">
        <f t="shared" si="23"/>
        <v>11201200</v>
      </c>
      <c r="AJ145" s="2">
        <f t="shared" si="24"/>
        <v>8606720000</v>
      </c>
    </row>
    <row r="146" spans="1:36" x14ac:dyDescent="0.2">
      <c r="A146" s="1">
        <v>10</v>
      </c>
      <c r="B146" s="178">
        <v>617</v>
      </c>
      <c r="C146" s="6">
        <v>974</v>
      </c>
      <c r="D146" s="6">
        <v>402</v>
      </c>
      <c r="E146" s="6">
        <v>53</v>
      </c>
      <c r="F146" s="6">
        <v>492</v>
      </c>
      <c r="G146" s="6">
        <v>79</v>
      </c>
      <c r="H146" s="6">
        <v>531</v>
      </c>
      <c r="I146" s="11">
        <v>952</v>
      </c>
      <c r="J146" s="7">
        <v>160</v>
      </c>
      <c r="K146" s="9">
        <v>315</v>
      </c>
      <c r="L146" s="6">
        <v>871</v>
      </c>
      <c r="M146" s="6">
        <v>708</v>
      </c>
      <c r="N146" s="6">
        <v>797</v>
      </c>
      <c r="O146" s="6">
        <v>698</v>
      </c>
      <c r="P146" s="6">
        <v>230</v>
      </c>
      <c r="Q146" s="6">
        <v>321</v>
      </c>
      <c r="R146" s="6">
        <v>929</v>
      </c>
      <c r="S146" s="6">
        <v>518</v>
      </c>
      <c r="T146" s="6">
        <v>90</v>
      </c>
      <c r="U146" s="6">
        <v>509</v>
      </c>
      <c r="V146" s="6">
        <v>36</v>
      </c>
      <c r="W146" s="6">
        <v>391</v>
      </c>
      <c r="X146" s="6">
        <v>987</v>
      </c>
      <c r="Y146" s="8">
        <v>640</v>
      </c>
      <c r="Z146" s="12">
        <v>344</v>
      </c>
      <c r="AA146" s="6">
        <v>243</v>
      </c>
      <c r="AB146" s="6">
        <v>687</v>
      </c>
      <c r="AC146" s="6">
        <v>780</v>
      </c>
      <c r="AD146" s="6">
        <v>725</v>
      </c>
      <c r="AE146" s="6">
        <v>882</v>
      </c>
      <c r="AF146" s="6">
        <v>302</v>
      </c>
      <c r="AG146" s="179">
        <v>137</v>
      </c>
      <c r="AH146" s="5">
        <f t="shared" si="22"/>
        <v>16400</v>
      </c>
      <c r="AI146" s="5">
        <f t="shared" si="23"/>
        <v>11201200</v>
      </c>
      <c r="AJ146" s="2">
        <f t="shared" si="24"/>
        <v>8606720000</v>
      </c>
    </row>
    <row r="147" spans="1:36" x14ac:dyDescent="0.2">
      <c r="A147" s="1">
        <v>11</v>
      </c>
      <c r="B147" s="178">
        <v>91</v>
      </c>
      <c r="C147" s="6">
        <v>512</v>
      </c>
      <c r="D147" s="6">
        <v>932</v>
      </c>
      <c r="E147" s="6">
        <v>519</v>
      </c>
      <c r="F147" s="11">
        <v>986</v>
      </c>
      <c r="G147" s="6">
        <v>637</v>
      </c>
      <c r="H147" s="6">
        <v>33</v>
      </c>
      <c r="I147" s="6">
        <v>390</v>
      </c>
      <c r="J147" s="6">
        <v>686</v>
      </c>
      <c r="K147" s="6">
        <v>777</v>
      </c>
      <c r="L147" s="9">
        <v>341</v>
      </c>
      <c r="M147" s="7">
        <v>242</v>
      </c>
      <c r="N147" s="6">
        <v>303</v>
      </c>
      <c r="O147" s="6">
        <v>140</v>
      </c>
      <c r="P147" s="6">
        <v>728</v>
      </c>
      <c r="Q147" s="6">
        <v>883</v>
      </c>
      <c r="R147" s="6">
        <v>403</v>
      </c>
      <c r="S147" s="6">
        <v>56</v>
      </c>
      <c r="T147" s="6">
        <v>620</v>
      </c>
      <c r="U147" s="6">
        <v>975</v>
      </c>
      <c r="V147" s="8">
        <v>530</v>
      </c>
      <c r="W147" s="6">
        <v>949</v>
      </c>
      <c r="X147" s="6">
        <v>489</v>
      </c>
      <c r="Y147" s="6">
        <v>78</v>
      </c>
      <c r="Z147" s="6">
        <v>870</v>
      </c>
      <c r="AA147" s="6">
        <v>705</v>
      </c>
      <c r="AB147" s="6">
        <v>157</v>
      </c>
      <c r="AC147" s="12">
        <v>314</v>
      </c>
      <c r="AD147" s="6">
        <v>231</v>
      </c>
      <c r="AE147" s="6">
        <v>324</v>
      </c>
      <c r="AF147" s="6">
        <v>800</v>
      </c>
      <c r="AG147" s="179">
        <v>699</v>
      </c>
      <c r="AH147" s="5">
        <f t="shared" si="22"/>
        <v>16400</v>
      </c>
      <c r="AI147" s="5">
        <f t="shared" si="23"/>
        <v>11201200</v>
      </c>
      <c r="AJ147" s="2">
        <f t="shared" si="24"/>
        <v>8606720000</v>
      </c>
    </row>
    <row r="148" spans="1:36" x14ac:dyDescent="0.2">
      <c r="A148" s="1">
        <v>12</v>
      </c>
      <c r="B148" s="178">
        <v>460</v>
      </c>
      <c r="C148" s="6">
        <v>111</v>
      </c>
      <c r="D148" s="6">
        <v>563</v>
      </c>
      <c r="E148" s="6">
        <v>920</v>
      </c>
      <c r="F148" s="6">
        <v>585</v>
      </c>
      <c r="G148" s="11">
        <v>1006</v>
      </c>
      <c r="H148" s="6">
        <v>434</v>
      </c>
      <c r="I148" s="6">
        <v>21</v>
      </c>
      <c r="J148" s="6">
        <v>829</v>
      </c>
      <c r="K148" s="6">
        <v>666</v>
      </c>
      <c r="L148" s="7">
        <v>198</v>
      </c>
      <c r="M148" s="9">
        <v>353</v>
      </c>
      <c r="N148" s="6">
        <v>192</v>
      </c>
      <c r="O148" s="6">
        <v>283</v>
      </c>
      <c r="P148" s="6">
        <v>839</v>
      </c>
      <c r="Q148" s="6">
        <v>740</v>
      </c>
      <c r="R148" s="6">
        <v>4</v>
      </c>
      <c r="S148" s="6">
        <v>423</v>
      </c>
      <c r="T148" s="6">
        <v>1019</v>
      </c>
      <c r="U148" s="6">
        <v>608</v>
      </c>
      <c r="V148" s="6">
        <v>897</v>
      </c>
      <c r="W148" s="8">
        <v>550</v>
      </c>
      <c r="X148" s="6">
        <v>122</v>
      </c>
      <c r="Y148" s="6">
        <v>477</v>
      </c>
      <c r="Z148" s="6">
        <v>757</v>
      </c>
      <c r="AA148" s="6">
        <v>850</v>
      </c>
      <c r="AB148" s="12">
        <v>270</v>
      </c>
      <c r="AC148" s="6">
        <v>169</v>
      </c>
      <c r="AD148" s="6">
        <v>376</v>
      </c>
      <c r="AE148" s="6">
        <v>211</v>
      </c>
      <c r="AF148" s="6">
        <v>655</v>
      </c>
      <c r="AG148" s="179">
        <v>812</v>
      </c>
      <c r="AH148" s="5">
        <f t="shared" si="22"/>
        <v>16400</v>
      </c>
      <c r="AI148" s="5">
        <f t="shared" si="23"/>
        <v>11201200</v>
      </c>
      <c r="AJ148" s="2">
        <f t="shared" si="24"/>
        <v>8606720000</v>
      </c>
    </row>
    <row r="149" spans="1:36" x14ac:dyDescent="0.2">
      <c r="A149" s="1">
        <v>13</v>
      </c>
      <c r="B149" s="178">
        <v>232</v>
      </c>
      <c r="C149" s="6">
        <v>323</v>
      </c>
      <c r="D149" s="11">
        <v>799</v>
      </c>
      <c r="E149" s="6">
        <v>700</v>
      </c>
      <c r="F149" s="6">
        <v>869</v>
      </c>
      <c r="G149" s="6">
        <v>706</v>
      </c>
      <c r="H149" s="6">
        <v>158</v>
      </c>
      <c r="I149" s="6">
        <v>313</v>
      </c>
      <c r="J149" s="6">
        <v>529</v>
      </c>
      <c r="K149" s="6">
        <v>950</v>
      </c>
      <c r="L149" s="6">
        <v>490</v>
      </c>
      <c r="M149" s="6">
        <v>77</v>
      </c>
      <c r="N149" s="9">
        <v>404</v>
      </c>
      <c r="O149" s="7">
        <v>55</v>
      </c>
      <c r="P149" s="6">
        <v>619</v>
      </c>
      <c r="Q149" s="6">
        <v>976</v>
      </c>
      <c r="R149" s="6">
        <v>304</v>
      </c>
      <c r="S149" s="6">
        <v>139</v>
      </c>
      <c r="T149" s="8">
        <v>727</v>
      </c>
      <c r="U149" s="6">
        <v>884</v>
      </c>
      <c r="V149" s="6">
        <v>685</v>
      </c>
      <c r="W149" s="6">
        <v>778</v>
      </c>
      <c r="X149" s="6">
        <v>342</v>
      </c>
      <c r="Y149" s="6">
        <v>241</v>
      </c>
      <c r="Z149" s="6">
        <v>985</v>
      </c>
      <c r="AA149" s="6">
        <v>638</v>
      </c>
      <c r="AB149" s="6">
        <v>34</v>
      </c>
      <c r="AC149" s="6">
        <v>389</v>
      </c>
      <c r="AD149" s="6">
        <v>92</v>
      </c>
      <c r="AE149" s="12">
        <v>511</v>
      </c>
      <c r="AF149" s="6">
        <v>931</v>
      </c>
      <c r="AG149" s="179">
        <v>520</v>
      </c>
      <c r="AH149" s="5">
        <f t="shared" si="22"/>
        <v>16400</v>
      </c>
      <c r="AI149" s="5">
        <f t="shared" si="23"/>
        <v>11201200</v>
      </c>
      <c r="AJ149" s="2">
        <f t="shared" si="24"/>
        <v>8606720000</v>
      </c>
    </row>
    <row r="150" spans="1:36" x14ac:dyDescent="0.2">
      <c r="A150" s="1">
        <v>14</v>
      </c>
      <c r="B150" s="178">
        <v>375</v>
      </c>
      <c r="C150" s="6">
        <v>212</v>
      </c>
      <c r="D150" s="6">
        <v>656</v>
      </c>
      <c r="E150" s="11">
        <v>811</v>
      </c>
      <c r="F150" s="6">
        <v>758</v>
      </c>
      <c r="G150" s="6">
        <v>849</v>
      </c>
      <c r="H150" s="6">
        <v>269</v>
      </c>
      <c r="I150" s="6">
        <v>170</v>
      </c>
      <c r="J150" s="6">
        <v>898</v>
      </c>
      <c r="K150" s="6">
        <v>549</v>
      </c>
      <c r="L150" s="6">
        <v>121</v>
      </c>
      <c r="M150" s="6">
        <v>478</v>
      </c>
      <c r="N150" s="7">
        <v>3</v>
      </c>
      <c r="O150" s="9">
        <v>424</v>
      </c>
      <c r="P150" s="6">
        <v>1020</v>
      </c>
      <c r="Q150" s="6">
        <v>607</v>
      </c>
      <c r="R150" s="6">
        <v>191</v>
      </c>
      <c r="S150" s="6">
        <v>284</v>
      </c>
      <c r="T150" s="6">
        <v>840</v>
      </c>
      <c r="U150" s="8">
        <v>739</v>
      </c>
      <c r="V150" s="6">
        <v>830</v>
      </c>
      <c r="W150" s="6">
        <v>665</v>
      </c>
      <c r="X150" s="6">
        <v>197</v>
      </c>
      <c r="Y150" s="6">
        <v>354</v>
      </c>
      <c r="Z150" s="6">
        <v>586</v>
      </c>
      <c r="AA150" s="6">
        <v>1005</v>
      </c>
      <c r="AB150" s="6">
        <v>433</v>
      </c>
      <c r="AC150" s="6">
        <v>22</v>
      </c>
      <c r="AD150" s="12">
        <v>459</v>
      </c>
      <c r="AE150" s="6">
        <v>112</v>
      </c>
      <c r="AF150" s="6">
        <v>564</v>
      </c>
      <c r="AG150" s="179">
        <v>919</v>
      </c>
      <c r="AH150" s="5">
        <f t="shared" si="22"/>
        <v>16400</v>
      </c>
      <c r="AI150" s="5">
        <f t="shared" si="23"/>
        <v>11201200</v>
      </c>
      <c r="AJ150" s="2">
        <f t="shared" si="24"/>
        <v>8606720000</v>
      </c>
    </row>
    <row r="151" spans="1:36" x14ac:dyDescent="0.2">
      <c r="A151" s="1">
        <v>15</v>
      </c>
      <c r="B151" s="190">
        <v>837</v>
      </c>
      <c r="C151" s="6">
        <v>738</v>
      </c>
      <c r="D151" s="6">
        <v>190</v>
      </c>
      <c r="E151" s="6">
        <v>281</v>
      </c>
      <c r="F151" s="6">
        <v>200</v>
      </c>
      <c r="G151" s="6">
        <v>355</v>
      </c>
      <c r="H151" s="6">
        <v>831</v>
      </c>
      <c r="I151" s="6">
        <v>668</v>
      </c>
      <c r="J151" s="6">
        <v>436</v>
      </c>
      <c r="K151" s="6">
        <v>23</v>
      </c>
      <c r="L151" s="6">
        <v>587</v>
      </c>
      <c r="M151" s="6">
        <v>1008</v>
      </c>
      <c r="N151" s="6">
        <v>561</v>
      </c>
      <c r="O151" s="6">
        <v>918</v>
      </c>
      <c r="P151" s="9">
        <v>458</v>
      </c>
      <c r="Q151" s="7">
        <v>109</v>
      </c>
      <c r="R151" s="8">
        <v>653</v>
      </c>
      <c r="S151" s="6">
        <v>810</v>
      </c>
      <c r="T151" s="6">
        <v>374</v>
      </c>
      <c r="U151" s="6">
        <v>209</v>
      </c>
      <c r="V151" s="6">
        <v>272</v>
      </c>
      <c r="W151" s="6">
        <v>171</v>
      </c>
      <c r="X151" s="6">
        <v>759</v>
      </c>
      <c r="Y151" s="6">
        <v>852</v>
      </c>
      <c r="Z151" s="6">
        <v>124</v>
      </c>
      <c r="AA151" s="6">
        <v>479</v>
      </c>
      <c r="AB151" s="6">
        <v>899</v>
      </c>
      <c r="AC151" s="6">
        <v>552</v>
      </c>
      <c r="AD151" s="6">
        <v>1017</v>
      </c>
      <c r="AE151" s="6">
        <v>606</v>
      </c>
      <c r="AF151" s="6">
        <v>2</v>
      </c>
      <c r="AG151" s="186">
        <v>421</v>
      </c>
      <c r="AH151" s="5">
        <f t="shared" si="22"/>
        <v>16400</v>
      </c>
      <c r="AI151" s="5">
        <f t="shared" si="23"/>
        <v>11201200</v>
      </c>
      <c r="AJ151" s="2">
        <f t="shared" si="24"/>
        <v>8606720000</v>
      </c>
    </row>
    <row r="152" spans="1:36" x14ac:dyDescent="0.2">
      <c r="A152" s="1">
        <v>16</v>
      </c>
      <c r="B152" s="178">
        <v>726</v>
      </c>
      <c r="C152" s="11">
        <v>881</v>
      </c>
      <c r="D152" s="6">
        <v>301</v>
      </c>
      <c r="E152" s="6">
        <v>138</v>
      </c>
      <c r="F152" s="6">
        <v>343</v>
      </c>
      <c r="G152" s="6">
        <v>244</v>
      </c>
      <c r="H152" s="6">
        <v>688</v>
      </c>
      <c r="I152" s="6">
        <v>779</v>
      </c>
      <c r="J152" s="6">
        <v>35</v>
      </c>
      <c r="K152" s="6">
        <v>392</v>
      </c>
      <c r="L152" s="6">
        <v>988</v>
      </c>
      <c r="M152" s="6">
        <v>639</v>
      </c>
      <c r="N152" s="6">
        <v>930</v>
      </c>
      <c r="O152" s="6">
        <v>517</v>
      </c>
      <c r="P152" s="7">
        <v>89</v>
      </c>
      <c r="Q152" s="9">
        <v>510</v>
      </c>
      <c r="R152" s="6">
        <v>798</v>
      </c>
      <c r="S152" s="8">
        <v>697</v>
      </c>
      <c r="T152" s="6">
        <v>229</v>
      </c>
      <c r="U152" s="6">
        <v>322</v>
      </c>
      <c r="V152" s="6">
        <v>159</v>
      </c>
      <c r="W152" s="6">
        <v>316</v>
      </c>
      <c r="X152" s="6">
        <v>872</v>
      </c>
      <c r="Y152" s="6">
        <v>707</v>
      </c>
      <c r="Z152" s="6">
        <v>491</v>
      </c>
      <c r="AA152" s="6">
        <v>80</v>
      </c>
      <c r="AB152" s="6">
        <v>532</v>
      </c>
      <c r="AC152" s="6">
        <v>951</v>
      </c>
      <c r="AD152" s="6">
        <v>618</v>
      </c>
      <c r="AE152" s="6">
        <v>973</v>
      </c>
      <c r="AF152" s="12">
        <v>401</v>
      </c>
      <c r="AG152" s="179">
        <v>54</v>
      </c>
      <c r="AH152" s="5">
        <f t="shared" si="22"/>
        <v>16400</v>
      </c>
      <c r="AI152" s="5">
        <f t="shared" si="23"/>
        <v>11201200</v>
      </c>
      <c r="AJ152" s="2">
        <f t="shared" si="24"/>
        <v>8606720000</v>
      </c>
    </row>
    <row r="153" spans="1:36" x14ac:dyDescent="0.2">
      <c r="A153" s="1">
        <v>17</v>
      </c>
      <c r="B153" s="178">
        <v>963</v>
      </c>
      <c r="C153" s="12">
        <v>616</v>
      </c>
      <c r="D153" s="6">
        <v>60</v>
      </c>
      <c r="E153" s="6">
        <v>415</v>
      </c>
      <c r="F153" s="6">
        <v>66</v>
      </c>
      <c r="G153" s="6">
        <v>485</v>
      </c>
      <c r="H153" s="6">
        <v>953</v>
      </c>
      <c r="I153" s="6">
        <v>542</v>
      </c>
      <c r="J153" s="6">
        <v>310</v>
      </c>
      <c r="K153" s="6">
        <v>145</v>
      </c>
      <c r="L153" s="6">
        <v>717</v>
      </c>
      <c r="M153" s="6">
        <v>874</v>
      </c>
      <c r="N153" s="6">
        <v>695</v>
      </c>
      <c r="O153" s="6">
        <v>788</v>
      </c>
      <c r="P153" s="8">
        <v>336</v>
      </c>
      <c r="Q153" s="6">
        <v>235</v>
      </c>
      <c r="R153" s="9">
        <v>523</v>
      </c>
      <c r="S153" s="7">
        <v>944</v>
      </c>
      <c r="T153" s="6">
        <v>500</v>
      </c>
      <c r="U153" s="6">
        <v>87</v>
      </c>
      <c r="V153" s="6">
        <v>394</v>
      </c>
      <c r="W153" s="6">
        <v>45</v>
      </c>
      <c r="X153" s="6">
        <v>625</v>
      </c>
      <c r="Y153" s="6">
        <v>982</v>
      </c>
      <c r="Z153" s="6">
        <v>254</v>
      </c>
      <c r="AA153" s="6">
        <v>345</v>
      </c>
      <c r="AB153" s="6">
        <v>773</v>
      </c>
      <c r="AC153" s="6">
        <v>674</v>
      </c>
      <c r="AD153" s="6">
        <v>895</v>
      </c>
      <c r="AE153" s="6">
        <v>732</v>
      </c>
      <c r="AF153" s="11">
        <v>136</v>
      </c>
      <c r="AG153" s="179">
        <v>291</v>
      </c>
      <c r="AH153" s="5">
        <f t="shared" si="22"/>
        <v>16400</v>
      </c>
      <c r="AI153" s="5">
        <f t="shared" si="23"/>
        <v>11201200</v>
      </c>
      <c r="AJ153" s="2">
        <f t="shared" si="24"/>
        <v>8606720000</v>
      </c>
    </row>
    <row r="154" spans="1:36" x14ac:dyDescent="0.2">
      <c r="A154" s="1">
        <v>18</v>
      </c>
      <c r="B154" s="188">
        <v>596</v>
      </c>
      <c r="C154" s="6">
        <v>1015</v>
      </c>
      <c r="D154" s="6">
        <v>427</v>
      </c>
      <c r="E154" s="6">
        <v>16</v>
      </c>
      <c r="F154" s="6">
        <v>465</v>
      </c>
      <c r="G154" s="6">
        <v>118</v>
      </c>
      <c r="H154" s="6">
        <v>554</v>
      </c>
      <c r="I154" s="6">
        <v>909</v>
      </c>
      <c r="J154" s="6">
        <v>165</v>
      </c>
      <c r="K154" s="6">
        <v>258</v>
      </c>
      <c r="L154" s="6">
        <v>862</v>
      </c>
      <c r="M154" s="6">
        <v>761</v>
      </c>
      <c r="N154" s="6">
        <v>808</v>
      </c>
      <c r="O154" s="6">
        <v>643</v>
      </c>
      <c r="P154" s="6">
        <v>223</v>
      </c>
      <c r="Q154" s="8">
        <v>380</v>
      </c>
      <c r="R154" s="7">
        <v>924</v>
      </c>
      <c r="S154" s="9">
        <v>575</v>
      </c>
      <c r="T154" s="6">
        <v>99</v>
      </c>
      <c r="U154" s="6">
        <v>456</v>
      </c>
      <c r="V154" s="6">
        <v>25</v>
      </c>
      <c r="W154" s="6">
        <v>446</v>
      </c>
      <c r="X154" s="6">
        <v>994</v>
      </c>
      <c r="Y154" s="6">
        <v>581</v>
      </c>
      <c r="Z154" s="6">
        <v>365</v>
      </c>
      <c r="AA154" s="6">
        <v>202</v>
      </c>
      <c r="AB154" s="6">
        <v>662</v>
      </c>
      <c r="AC154" s="6">
        <v>817</v>
      </c>
      <c r="AD154" s="6">
        <v>752</v>
      </c>
      <c r="AE154" s="6">
        <v>843</v>
      </c>
      <c r="AF154" s="6">
        <v>279</v>
      </c>
      <c r="AG154" s="192">
        <v>180</v>
      </c>
      <c r="AH154" s="5">
        <f t="shared" si="22"/>
        <v>16400</v>
      </c>
      <c r="AI154" s="5">
        <f t="shared" si="23"/>
        <v>11201200</v>
      </c>
      <c r="AJ154" s="2">
        <f t="shared" si="24"/>
        <v>8606720000</v>
      </c>
    </row>
    <row r="155" spans="1:36" x14ac:dyDescent="0.2">
      <c r="A155" s="1">
        <v>19</v>
      </c>
      <c r="B155" s="178">
        <v>98</v>
      </c>
      <c r="C155" s="6">
        <v>453</v>
      </c>
      <c r="D155" s="6">
        <v>921</v>
      </c>
      <c r="E155" s="12">
        <v>574</v>
      </c>
      <c r="F155" s="6">
        <v>995</v>
      </c>
      <c r="G155" s="6">
        <v>584</v>
      </c>
      <c r="H155" s="6">
        <v>28</v>
      </c>
      <c r="I155" s="6">
        <v>447</v>
      </c>
      <c r="J155" s="6">
        <v>663</v>
      </c>
      <c r="K155" s="6">
        <v>820</v>
      </c>
      <c r="L155" s="6">
        <v>368</v>
      </c>
      <c r="M155" s="6">
        <v>203</v>
      </c>
      <c r="N155" s="8">
        <v>278</v>
      </c>
      <c r="O155" s="6">
        <v>177</v>
      </c>
      <c r="P155" s="6">
        <v>749</v>
      </c>
      <c r="Q155" s="6">
        <v>842</v>
      </c>
      <c r="R155" s="6">
        <v>426</v>
      </c>
      <c r="S155" s="6">
        <v>13</v>
      </c>
      <c r="T155" s="9">
        <v>593</v>
      </c>
      <c r="U155" s="7">
        <v>1014</v>
      </c>
      <c r="V155" s="6">
        <v>555</v>
      </c>
      <c r="W155" s="6">
        <v>912</v>
      </c>
      <c r="X155" s="6">
        <v>468</v>
      </c>
      <c r="Y155" s="6">
        <v>119</v>
      </c>
      <c r="Z155" s="6">
        <v>863</v>
      </c>
      <c r="AA155" s="6">
        <v>764</v>
      </c>
      <c r="AB155" s="6">
        <v>168</v>
      </c>
      <c r="AC155" s="6">
        <v>259</v>
      </c>
      <c r="AD155" s="11">
        <v>222</v>
      </c>
      <c r="AE155" s="6">
        <v>377</v>
      </c>
      <c r="AF155" s="6">
        <v>805</v>
      </c>
      <c r="AG155" s="179">
        <v>642</v>
      </c>
      <c r="AH155" s="5">
        <f t="shared" si="22"/>
        <v>16400</v>
      </c>
      <c r="AI155" s="5">
        <f t="shared" si="23"/>
        <v>11201200</v>
      </c>
      <c r="AJ155" s="2">
        <f t="shared" si="24"/>
        <v>8606720000</v>
      </c>
    </row>
    <row r="156" spans="1:36" x14ac:dyDescent="0.2">
      <c r="A156" s="1">
        <v>20</v>
      </c>
      <c r="B156" s="178">
        <v>497</v>
      </c>
      <c r="C156" s="6">
        <v>86</v>
      </c>
      <c r="D156" s="12">
        <v>522</v>
      </c>
      <c r="E156" s="6">
        <v>941</v>
      </c>
      <c r="F156" s="6">
        <v>628</v>
      </c>
      <c r="G156" s="6">
        <v>983</v>
      </c>
      <c r="H156" s="6">
        <v>395</v>
      </c>
      <c r="I156" s="6">
        <v>48</v>
      </c>
      <c r="J156" s="6">
        <v>776</v>
      </c>
      <c r="K156" s="6">
        <v>675</v>
      </c>
      <c r="L156" s="6">
        <v>255</v>
      </c>
      <c r="M156" s="6">
        <v>348</v>
      </c>
      <c r="N156" s="6">
        <v>133</v>
      </c>
      <c r="O156" s="8">
        <v>290</v>
      </c>
      <c r="P156" s="6">
        <v>894</v>
      </c>
      <c r="Q156" s="6">
        <v>729</v>
      </c>
      <c r="R156" s="6">
        <v>57</v>
      </c>
      <c r="S156" s="6">
        <v>414</v>
      </c>
      <c r="T156" s="7">
        <v>962</v>
      </c>
      <c r="U156" s="9">
        <v>613</v>
      </c>
      <c r="V156" s="6">
        <v>956</v>
      </c>
      <c r="W156" s="6">
        <v>543</v>
      </c>
      <c r="X156" s="6">
        <v>67</v>
      </c>
      <c r="Y156" s="6">
        <v>488</v>
      </c>
      <c r="Z156" s="6">
        <v>720</v>
      </c>
      <c r="AA156" s="6">
        <v>875</v>
      </c>
      <c r="AB156" s="6">
        <v>311</v>
      </c>
      <c r="AC156" s="6">
        <v>148</v>
      </c>
      <c r="AD156" s="6">
        <v>333</v>
      </c>
      <c r="AE156" s="11">
        <v>234</v>
      </c>
      <c r="AF156" s="6">
        <v>694</v>
      </c>
      <c r="AG156" s="179">
        <v>785</v>
      </c>
      <c r="AH156" s="5">
        <f t="shared" si="22"/>
        <v>16400</v>
      </c>
      <c r="AI156" s="5">
        <f t="shared" si="23"/>
        <v>11201200</v>
      </c>
      <c r="AJ156" s="2">
        <f t="shared" si="24"/>
        <v>8606720000</v>
      </c>
    </row>
    <row r="157" spans="1:36" x14ac:dyDescent="0.2">
      <c r="A157" s="1">
        <v>21</v>
      </c>
      <c r="B157" s="178">
        <v>221</v>
      </c>
      <c r="C157" s="6">
        <v>378</v>
      </c>
      <c r="D157" s="6">
        <v>806</v>
      </c>
      <c r="E157" s="6">
        <v>641</v>
      </c>
      <c r="F157" s="6">
        <v>864</v>
      </c>
      <c r="G157" s="12">
        <v>763</v>
      </c>
      <c r="H157" s="6">
        <v>167</v>
      </c>
      <c r="I157" s="6">
        <v>260</v>
      </c>
      <c r="J157" s="6">
        <v>556</v>
      </c>
      <c r="K157" s="6">
        <v>911</v>
      </c>
      <c r="L157" s="8">
        <v>467</v>
      </c>
      <c r="M157" s="6">
        <v>120</v>
      </c>
      <c r="N157" s="6">
        <v>425</v>
      </c>
      <c r="O157" s="6">
        <v>14</v>
      </c>
      <c r="P157" s="6">
        <v>594</v>
      </c>
      <c r="Q157" s="6">
        <v>1013</v>
      </c>
      <c r="R157" s="6">
        <v>277</v>
      </c>
      <c r="S157" s="6">
        <v>178</v>
      </c>
      <c r="T157" s="6">
        <v>750</v>
      </c>
      <c r="U157" s="6">
        <v>841</v>
      </c>
      <c r="V157" s="9">
        <v>664</v>
      </c>
      <c r="W157" s="7">
        <v>819</v>
      </c>
      <c r="X157" s="6">
        <v>367</v>
      </c>
      <c r="Y157" s="6">
        <v>204</v>
      </c>
      <c r="Z157" s="6">
        <v>996</v>
      </c>
      <c r="AA157" s="6">
        <v>583</v>
      </c>
      <c r="AB157" s="11">
        <v>27</v>
      </c>
      <c r="AC157" s="6">
        <v>448</v>
      </c>
      <c r="AD157" s="6">
        <v>97</v>
      </c>
      <c r="AE157" s="6">
        <v>454</v>
      </c>
      <c r="AF157" s="6">
        <v>922</v>
      </c>
      <c r="AG157" s="179">
        <v>573</v>
      </c>
      <c r="AH157" s="5">
        <f t="shared" si="22"/>
        <v>16400</v>
      </c>
      <c r="AI157" s="5">
        <f t="shared" si="23"/>
        <v>11201200</v>
      </c>
      <c r="AJ157" s="2">
        <f t="shared" si="24"/>
        <v>8606720000</v>
      </c>
    </row>
    <row r="158" spans="1:36" x14ac:dyDescent="0.2">
      <c r="A158" s="1">
        <v>22</v>
      </c>
      <c r="B158" s="178">
        <v>334</v>
      </c>
      <c r="C158" s="6">
        <v>233</v>
      </c>
      <c r="D158" s="6">
        <v>693</v>
      </c>
      <c r="E158" s="6">
        <v>786</v>
      </c>
      <c r="F158" s="12">
        <v>719</v>
      </c>
      <c r="G158" s="6">
        <v>876</v>
      </c>
      <c r="H158" s="6">
        <v>312</v>
      </c>
      <c r="I158" s="6">
        <v>147</v>
      </c>
      <c r="J158" s="6">
        <v>955</v>
      </c>
      <c r="K158" s="6">
        <v>544</v>
      </c>
      <c r="L158" s="6">
        <v>68</v>
      </c>
      <c r="M158" s="8">
        <v>487</v>
      </c>
      <c r="N158" s="6">
        <v>58</v>
      </c>
      <c r="O158" s="6">
        <v>413</v>
      </c>
      <c r="P158" s="6">
        <v>961</v>
      </c>
      <c r="Q158" s="6">
        <v>614</v>
      </c>
      <c r="R158" s="6">
        <v>134</v>
      </c>
      <c r="S158" s="6">
        <v>289</v>
      </c>
      <c r="T158" s="6">
        <v>893</v>
      </c>
      <c r="U158" s="6">
        <v>730</v>
      </c>
      <c r="V158" s="7">
        <v>775</v>
      </c>
      <c r="W158" s="9">
        <v>676</v>
      </c>
      <c r="X158" s="6">
        <v>256</v>
      </c>
      <c r="Y158" s="6">
        <v>347</v>
      </c>
      <c r="Z158" s="6">
        <v>627</v>
      </c>
      <c r="AA158" s="6">
        <v>984</v>
      </c>
      <c r="AB158" s="6">
        <v>396</v>
      </c>
      <c r="AC158" s="11">
        <v>47</v>
      </c>
      <c r="AD158" s="6">
        <v>498</v>
      </c>
      <c r="AE158" s="6">
        <v>85</v>
      </c>
      <c r="AF158" s="6">
        <v>521</v>
      </c>
      <c r="AG158" s="179">
        <v>942</v>
      </c>
      <c r="AH158" s="5">
        <f t="shared" si="22"/>
        <v>16400</v>
      </c>
      <c r="AI158" s="5">
        <f t="shared" si="23"/>
        <v>11201200</v>
      </c>
      <c r="AJ158" s="2">
        <f t="shared" si="24"/>
        <v>8606720000</v>
      </c>
    </row>
    <row r="159" spans="1:36" x14ac:dyDescent="0.2">
      <c r="A159" s="1">
        <v>23</v>
      </c>
      <c r="B159" s="178">
        <v>896</v>
      </c>
      <c r="C159" s="6">
        <v>731</v>
      </c>
      <c r="D159" s="6">
        <v>135</v>
      </c>
      <c r="E159" s="6">
        <v>292</v>
      </c>
      <c r="F159" s="6">
        <v>253</v>
      </c>
      <c r="G159" s="6">
        <v>346</v>
      </c>
      <c r="H159" s="6">
        <v>774</v>
      </c>
      <c r="I159" s="12">
        <v>673</v>
      </c>
      <c r="J159" s="8">
        <v>393</v>
      </c>
      <c r="K159" s="6">
        <v>46</v>
      </c>
      <c r="L159" s="6">
        <v>626</v>
      </c>
      <c r="M159" s="6">
        <v>981</v>
      </c>
      <c r="N159" s="6">
        <v>524</v>
      </c>
      <c r="O159" s="6">
        <v>943</v>
      </c>
      <c r="P159" s="6">
        <v>499</v>
      </c>
      <c r="Q159" s="6">
        <v>88</v>
      </c>
      <c r="R159" s="6">
        <v>696</v>
      </c>
      <c r="S159" s="6">
        <v>787</v>
      </c>
      <c r="T159" s="6">
        <v>335</v>
      </c>
      <c r="U159" s="6">
        <v>236</v>
      </c>
      <c r="V159" s="6">
        <v>309</v>
      </c>
      <c r="W159" s="6">
        <v>146</v>
      </c>
      <c r="X159" s="9">
        <v>718</v>
      </c>
      <c r="Y159" s="7">
        <v>873</v>
      </c>
      <c r="Z159" s="11">
        <v>65</v>
      </c>
      <c r="AA159" s="6">
        <v>486</v>
      </c>
      <c r="AB159" s="6">
        <v>954</v>
      </c>
      <c r="AC159" s="6">
        <v>541</v>
      </c>
      <c r="AD159" s="6">
        <v>964</v>
      </c>
      <c r="AE159" s="6">
        <v>615</v>
      </c>
      <c r="AF159" s="6">
        <v>59</v>
      </c>
      <c r="AG159" s="179">
        <v>416</v>
      </c>
      <c r="AH159" s="5">
        <f t="shared" si="22"/>
        <v>16400</v>
      </c>
      <c r="AI159" s="5">
        <f t="shared" si="23"/>
        <v>11201200</v>
      </c>
      <c r="AJ159" s="2">
        <f t="shared" si="24"/>
        <v>8606720000</v>
      </c>
    </row>
    <row r="160" spans="1:36" x14ac:dyDescent="0.2">
      <c r="A160" s="1">
        <v>24</v>
      </c>
      <c r="B160" s="178">
        <v>751</v>
      </c>
      <c r="C160" s="6">
        <v>844</v>
      </c>
      <c r="D160" s="6">
        <v>280</v>
      </c>
      <c r="E160" s="6">
        <v>179</v>
      </c>
      <c r="F160" s="6">
        <v>366</v>
      </c>
      <c r="G160" s="6">
        <v>201</v>
      </c>
      <c r="H160" s="12">
        <v>661</v>
      </c>
      <c r="I160" s="6">
        <v>818</v>
      </c>
      <c r="J160" s="6">
        <v>26</v>
      </c>
      <c r="K160" s="8">
        <v>445</v>
      </c>
      <c r="L160" s="6">
        <v>993</v>
      </c>
      <c r="M160" s="6">
        <v>582</v>
      </c>
      <c r="N160" s="6">
        <v>923</v>
      </c>
      <c r="O160" s="6">
        <v>576</v>
      </c>
      <c r="P160" s="6">
        <v>100</v>
      </c>
      <c r="Q160" s="6">
        <v>455</v>
      </c>
      <c r="R160" s="6">
        <v>807</v>
      </c>
      <c r="S160" s="6">
        <v>644</v>
      </c>
      <c r="T160" s="6">
        <v>224</v>
      </c>
      <c r="U160" s="6">
        <v>379</v>
      </c>
      <c r="V160" s="6">
        <v>166</v>
      </c>
      <c r="W160" s="6">
        <v>257</v>
      </c>
      <c r="X160" s="7">
        <v>861</v>
      </c>
      <c r="Y160" s="9">
        <v>762</v>
      </c>
      <c r="Z160" s="6">
        <v>466</v>
      </c>
      <c r="AA160" s="11">
        <v>117</v>
      </c>
      <c r="AB160" s="6">
        <v>553</v>
      </c>
      <c r="AC160" s="6">
        <v>910</v>
      </c>
      <c r="AD160" s="6">
        <v>595</v>
      </c>
      <c r="AE160" s="6">
        <v>1016</v>
      </c>
      <c r="AF160" s="6">
        <v>428</v>
      </c>
      <c r="AG160" s="179">
        <v>15</v>
      </c>
      <c r="AH160" s="5">
        <f t="shared" si="22"/>
        <v>16400</v>
      </c>
      <c r="AI160" s="5">
        <f t="shared" si="23"/>
        <v>11201200</v>
      </c>
      <c r="AJ160" s="2">
        <f t="shared" si="24"/>
        <v>8606720000</v>
      </c>
    </row>
    <row r="161" spans="1:36" x14ac:dyDescent="0.2">
      <c r="A161" s="1">
        <v>25</v>
      </c>
      <c r="B161" s="178">
        <v>62</v>
      </c>
      <c r="C161" s="6">
        <v>409</v>
      </c>
      <c r="D161" s="6">
        <v>965</v>
      </c>
      <c r="E161" s="6">
        <v>610</v>
      </c>
      <c r="F161" s="6">
        <v>959</v>
      </c>
      <c r="G161" s="6">
        <v>540</v>
      </c>
      <c r="H161" s="8">
        <v>72</v>
      </c>
      <c r="I161" s="6">
        <v>483</v>
      </c>
      <c r="J161" s="6">
        <v>715</v>
      </c>
      <c r="K161" s="12">
        <v>880</v>
      </c>
      <c r="L161" s="6">
        <v>308</v>
      </c>
      <c r="M161" s="6">
        <v>151</v>
      </c>
      <c r="N161" s="6">
        <v>330</v>
      </c>
      <c r="O161" s="6">
        <v>237</v>
      </c>
      <c r="P161" s="6">
        <v>689</v>
      </c>
      <c r="Q161" s="6">
        <v>790</v>
      </c>
      <c r="R161" s="6">
        <v>502</v>
      </c>
      <c r="S161" s="6">
        <v>81</v>
      </c>
      <c r="T161" s="6">
        <v>525</v>
      </c>
      <c r="U161" s="6">
        <v>938</v>
      </c>
      <c r="V161" s="6">
        <v>631</v>
      </c>
      <c r="W161" s="6">
        <v>980</v>
      </c>
      <c r="X161" s="11">
        <v>400</v>
      </c>
      <c r="Y161" s="6">
        <v>43</v>
      </c>
      <c r="Z161" s="9">
        <v>771</v>
      </c>
      <c r="AA161" s="7">
        <v>680</v>
      </c>
      <c r="AB161" s="6">
        <v>252</v>
      </c>
      <c r="AC161" s="6">
        <v>351</v>
      </c>
      <c r="AD161" s="6">
        <v>130</v>
      </c>
      <c r="AE161" s="6">
        <v>293</v>
      </c>
      <c r="AF161" s="6">
        <v>889</v>
      </c>
      <c r="AG161" s="179">
        <v>734</v>
      </c>
      <c r="AH161" s="5">
        <f t="shared" si="22"/>
        <v>16400</v>
      </c>
      <c r="AI161" s="5">
        <f t="shared" si="23"/>
        <v>11201200</v>
      </c>
      <c r="AJ161" s="2">
        <f t="shared" si="24"/>
        <v>8606720000</v>
      </c>
    </row>
    <row r="162" spans="1:36" x14ac:dyDescent="0.2">
      <c r="A162" s="1">
        <v>26</v>
      </c>
      <c r="B162" s="178">
        <v>429</v>
      </c>
      <c r="C162" s="6">
        <v>10</v>
      </c>
      <c r="D162" s="6">
        <v>598</v>
      </c>
      <c r="E162" s="6">
        <v>1009</v>
      </c>
      <c r="F162" s="6">
        <v>560</v>
      </c>
      <c r="G162" s="6">
        <v>907</v>
      </c>
      <c r="H162" s="6">
        <v>471</v>
      </c>
      <c r="I162" s="8">
        <v>116</v>
      </c>
      <c r="J162" s="12">
        <v>860</v>
      </c>
      <c r="K162" s="6">
        <v>767</v>
      </c>
      <c r="L162" s="6">
        <v>163</v>
      </c>
      <c r="M162" s="6">
        <v>264</v>
      </c>
      <c r="N162" s="6">
        <v>217</v>
      </c>
      <c r="O162" s="6">
        <v>382</v>
      </c>
      <c r="P162" s="6">
        <v>802</v>
      </c>
      <c r="Q162" s="6">
        <v>645</v>
      </c>
      <c r="R162" s="6">
        <v>101</v>
      </c>
      <c r="S162" s="6">
        <v>450</v>
      </c>
      <c r="T162" s="6">
        <v>926</v>
      </c>
      <c r="U162" s="6">
        <v>569</v>
      </c>
      <c r="V162" s="6">
        <v>1000</v>
      </c>
      <c r="W162" s="6">
        <v>579</v>
      </c>
      <c r="X162" s="6">
        <v>31</v>
      </c>
      <c r="Y162" s="11">
        <v>444</v>
      </c>
      <c r="Z162" s="7">
        <v>660</v>
      </c>
      <c r="AA162" s="9">
        <v>823</v>
      </c>
      <c r="AB162" s="6">
        <v>363</v>
      </c>
      <c r="AC162" s="6">
        <v>208</v>
      </c>
      <c r="AD162" s="6">
        <v>273</v>
      </c>
      <c r="AE162" s="6">
        <v>182</v>
      </c>
      <c r="AF162" s="6">
        <v>746</v>
      </c>
      <c r="AG162" s="179">
        <v>845</v>
      </c>
      <c r="AH162" s="5">
        <f t="shared" si="22"/>
        <v>16400</v>
      </c>
      <c r="AI162" s="5">
        <f t="shared" si="23"/>
        <v>11201200</v>
      </c>
      <c r="AJ162" s="2">
        <f t="shared" si="24"/>
        <v>8606720000</v>
      </c>
    </row>
    <row r="163" spans="1:36" x14ac:dyDescent="0.2">
      <c r="A163" s="1">
        <v>27</v>
      </c>
      <c r="B163" s="178">
        <v>927</v>
      </c>
      <c r="C163" s="6">
        <v>572</v>
      </c>
      <c r="D163" s="6">
        <v>104</v>
      </c>
      <c r="E163" s="6">
        <v>451</v>
      </c>
      <c r="F163" s="8">
        <v>30</v>
      </c>
      <c r="G163" s="6">
        <v>441</v>
      </c>
      <c r="H163" s="6">
        <v>997</v>
      </c>
      <c r="I163" s="6">
        <v>578</v>
      </c>
      <c r="J163" s="6">
        <v>362</v>
      </c>
      <c r="K163" s="6">
        <v>205</v>
      </c>
      <c r="L163" s="6">
        <v>657</v>
      </c>
      <c r="M163" s="12">
        <v>822</v>
      </c>
      <c r="N163" s="6">
        <v>747</v>
      </c>
      <c r="O163" s="6">
        <v>848</v>
      </c>
      <c r="P163" s="6">
        <v>276</v>
      </c>
      <c r="Q163" s="6">
        <v>183</v>
      </c>
      <c r="R163" s="6">
        <v>599</v>
      </c>
      <c r="S163" s="6">
        <v>1012</v>
      </c>
      <c r="T163" s="6">
        <v>432</v>
      </c>
      <c r="U163" s="6">
        <v>11</v>
      </c>
      <c r="V163" s="11">
        <v>470</v>
      </c>
      <c r="W163" s="6">
        <v>113</v>
      </c>
      <c r="X163" s="6">
        <v>557</v>
      </c>
      <c r="Y163" s="6">
        <v>906</v>
      </c>
      <c r="Z163" s="6">
        <v>162</v>
      </c>
      <c r="AA163" s="6">
        <v>261</v>
      </c>
      <c r="AB163" s="9">
        <v>857</v>
      </c>
      <c r="AC163" s="7">
        <v>766</v>
      </c>
      <c r="AD163" s="6">
        <v>803</v>
      </c>
      <c r="AE163" s="6">
        <v>648</v>
      </c>
      <c r="AF163" s="6">
        <v>220</v>
      </c>
      <c r="AG163" s="179">
        <v>383</v>
      </c>
      <c r="AH163" s="5">
        <f t="shared" si="22"/>
        <v>16400</v>
      </c>
      <c r="AI163" s="5">
        <f t="shared" si="23"/>
        <v>11201200</v>
      </c>
      <c r="AJ163" s="2">
        <f t="shared" si="24"/>
        <v>8606720000</v>
      </c>
    </row>
    <row r="164" spans="1:36" x14ac:dyDescent="0.2">
      <c r="A164" s="1">
        <v>28</v>
      </c>
      <c r="B164" s="178">
        <v>528</v>
      </c>
      <c r="C164" s="6">
        <v>939</v>
      </c>
      <c r="D164" s="6">
        <v>503</v>
      </c>
      <c r="E164" s="6">
        <v>84</v>
      </c>
      <c r="F164" s="6">
        <v>397</v>
      </c>
      <c r="G164" s="8">
        <v>42</v>
      </c>
      <c r="H164" s="6">
        <v>630</v>
      </c>
      <c r="I164" s="6">
        <v>977</v>
      </c>
      <c r="J164" s="6">
        <v>249</v>
      </c>
      <c r="K164" s="6">
        <v>350</v>
      </c>
      <c r="L164" s="12">
        <v>770</v>
      </c>
      <c r="M164" s="6">
        <v>677</v>
      </c>
      <c r="N164" s="6">
        <v>892</v>
      </c>
      <c r="O164" s="6">
        <v>735</v>
      </c>
      <c r="P164" s="6">
        <v>131</v>
      </c>
      <c r="Q164" s="6">
        <v>296</v>
      </c>
      <c r="R164" s="6">
        <v>968</v>
      </c>
      <c r="S164" s="6">
        <v>611</v>
      </c>
      <c r="T164" s="6">
        <v>63</v>
      </c>
      <c r="U164" s="6">
        <v>412</v>
      </c>
      <c r="V164" s="6">
        <v>69</v>
      </c>
      <c r="W164" s="11">
        <v>482</v>
      </c>
      <c r="X164" s="6">
        <v>958</v>
      </c>
      <c r="Y164" s="6">
        <v>537</v>
      </c>
      <c r="Z164" s="6">
        <v>305</v>
      </c>
      <c r="AA164" s="6">
        <v>150</v>
      </c>
      <c r="AB164" s="7">
        <v>714</v>
      </c>
      <c r="AC164" s="9">
        <v>877</v>
      </c>
      <c r="AD164" s="6">
        <v>692</v>
      </c>
      <c r="AE164" s="6">
        <v>791</v>
      </c>
      <c r="AF164" s="6">
        <v>331</v>
      </c>
      <c r="AG164" s="179">
        <v>240</v>
      </c>
      <c r="AH164" s="5">
        <f t="shared" si="22"/>
        <v>16400</v>
      </c>
      <c r="AI164" s="5">
        <f t="shared" si="23"/>
        <v>11201200</v>
      </c>
      <c r="AJ164" s="2">
        <f t="shared" si="24"/>
        <v>8606720000</v>
      </c>
    </row>
    <row r="165" spans="1:36" x14ac:dyDescent="0.2">
      <c r="A165" s="1">
        <v>29</v>
      </c>
      <c r="B165" s="178">
        <v>804</v>
      </c>
      <c r="C165" s="6">
        <v>647</v>
      </c>
      <c r="D165" s="8">
        <v>219</v>
      </c>
      <c r="E165" s="6">
        <v>384</v>
      </c>
      <c r="F165" s="6">
        <v>161</v>
      </c>
      <c r="G165" s="6">
        <v>262</v>
      </c>
      <c r="H165" s="6">
        <v>858</v>
      </c>
      <c r="I165" s="6">
        <v>765</v>
      </c>
      <c r="J165" s="6">
        <v>469</v>
      </c>
      <c r="K165" s="6">
        <v>114</v>
      </c>
      <c r="L165" s="6">
        <v>558</v>
      </c>
      <c r="M165" s="6">
        <v>905</v>
      </c>
      <c r="N165" s="6">
        <v>600</v>
      </c>
      <c r="O165" s="12">
        <v>1011</v>
      </c>
      <c r="P165" s="6">
        <v>431</v>
      </c>
      <c r="Q165" s="6">
        <v>12</v>
      </c>
      <c r="R165" s="6">
        <v>748</v>
      </c>
      <c r="S165" s="6">
        <v>847</v>
      </c>
      <c r="T165" s="11">
        <v>275</v>
      </c>
      <c r="U165" s="6">
        <v>184</v>
      </c>
      <c r="V165" s="6">
        <v>361</v>
      </c>
      <c r="W165" s="6">
        <v>206</v>
      </c>
      <c r="X165" s="6">
        <v>658</v>
      </c>
      <c r="Y165" s="6">
        <v>821</v>
      </c>
      <c r="Z165" s="6">
        <v>29</v>
      </c>
      <c r="AA165" s="6">
        <v>442</v>
      </c>
      <c r="AB165" s="6">
        <v>998</v>
      </c>
      <c r="AC165" s="6">
        <v>577</v>
      </c>
      <c r="AD165" s="9">
        <v>928</v>
      </c>
      <c r="AE165" s="7">
        <v>571</v>
      </c>
      <c r="AF165" s="6">
        <v>103</v>
      </c>
      <c r="AG165" s="179">
        <v>452</v>
      </c>
      <c r="AH165" s="5">
        <f t="shared" si="22"/>
        <v>16400</v>
      </c>
      <c r="AI165" s="5">
        <f t="shared" si="23"/>
        <v>11201200</v>
      </c>
      <c r="AJ165" s="2">
        <f t="shared" si="24"/>
        <v>8606720000</v>
      </c>
    </row>
    <row r="166" spans="1:36" x14ac:dyDescent="0.2">
      <c r="A166" s="1">
        <v>30</v>
      </c>
      <c r="B166" s="178">
        <v>691</v>
      </c>
      <c r="C166" s="6">
        <v>792</v>
      </c>
      <c r="D166" s="6">
        <v>332</v>
      </c>
      <c r="E166" s="8">
        <v>239</v>
      </c>
      <c r="F166" s="6">
        <v>306</v>
      </c>
      <c r="G166" s="6">
        <v>149</v>
      </c>
      <c r="H166" s="6">
        <v>713</v>
      </c>
      <c r="I166" s="6">
        <v>878</v>
      </c>
      <c r="J166" s="6">
        <v>70</v>
      </c>
      <c r="K166" s="6">
        <v>481</v>
      </c>
      <c r="L166" s="6">
        <v>957</v>
      </c>
      <c r="M166" s="6">
        <v>538</v>
      </c>
      <c r="N166" s="12">
        <v>967</v>
      </c>
      <c r="O166" s="6">
        <v>612</v>
      </c>
      <c r="P166" s="6">
        <v>64</v>
      </c>
      <c r="Q166" s="6">
        <v>411</v>
      </c>
      <c r="R166" s="6">
        <v>891</v>
      </c>
      <c r="S166" s="6">
        <v>736</v>
      </c>
      <c r="T166" s="6">
        <v>132</v>
      </c>
      <c r="U166" s="11">
        <v>295</v>
      </c>
      <c r="V166" s="6">
        <v>250</v>
      </c>
      <c r="W166" s="6">
        <v>349</v>
      </c>
      <c r="X166" s="6">
        <v>769</v>
      </c>
      <c r="Y166" s="6">
        <v>678</v>
      </c>
      <c r="Z166" s="6">
        <v>398</v>
      </c>
      <c r="AA166" s="6">
        <v>41</v>
      </c>
      <c r="AB166" s="6">
        <v>629</v>
      </c>
      <c r="AC166" s="6">
        <v>978</v>
      </c>
      <c r="AD166" s="7">
        <v>527</v>
      </c>
      <c r="AE166" s="9">
        <v>940</v>
      </c>
      <c r="AF166" s="6">
        <v>504</v>
      </c>
      <c r="AG166" s="179">
        <v>83</v>
      </c>
      <c r="AH166" s="5">
        <f t="shared" si="22"/>
        <v>16400</v>
      </c>
      <c r="AI166" s="5">
        <f t="shared" si="23"/>
        <v>11201200</v>
      </c>
      <c r="AJ166" s="2">
        <f t="shared" si="24"/>
        <v>8606720000</v>
      </c>
    </row>
    <row r="167" spans="1:36" x14ac:dyDescent="0.2">
      <c r="A167" s="1">
        <v>31</v>
      </c>
      <c r="B167" s="199">
        <v>129</v>
      </c>
      <c r="C167" s="6">
        <v>294</v>
      </c>
      <c r="D167" s="6">
        <v>890</v>
      </c>
      <c r="E167" s="6">
        <v>733</v>
      </c>
      <c r="F167" s="6">
        <v>772</v>
      </c>
      <c r="G167" s="6">
        <v>679</v>
      </c>
      <c r="H167" s="6">
        <v>251</v>
      </c>
      <c r="I167" s="6">
        <v>352</v>
      </c>
      <c r="J167" s="6">
        <v>632</v>
      </c>
      <c r="K167" s="6">
        <v>979</v>
      </c>
      <c r="L167" s="6">
        <v>399</v>
      </c>
      <c r="M167" s="6">
        <v>44</v>
      </c>
      <c r="N167" s="6">
        <v>501</v>
      </c>
      <c r="O167" s="6">
        <v>82</v>
      </c>
      <c r="P167" s="6">
        <v>526</v>
      </c>
      <c r="Q167" s="12">
        <v>937</v>
      </c>
      <c r="R167" s="11">
        <v>329</v>
      </c>
      <c r="S167" s="6">
        <v>238</v>
      </c>
      <c r="T167" s="6">
        <v>690</v>
      </c>
      <c r="U167" s="6">
        <v>789</v>
      </c>
      <c r="V167" s="6">
        <v>716</v>
      </c>
      <c r="W167" s="6">
        <v>879</v>
      </c>
      <c r="X167" s="6">
        <v>307</v>
      </c>
      <c r="Y167" s="6">
        <v>152</v>
      </c>
      <c r="Z167" s="6">
        <v>960</v>
      </c>
      <c r="AA167" s="6">
        <v>539</v>
      </c>
      <c r="AB167" s="6">
        <v>71</v>
      </c>
      <c r="AC167" s="6">
        <v>484</v>
      </c>
      <c r="AD167" s="6">
        <v>61</v>
      </c>
      <c r="AE167" s="6">
        <v>410</v>
      </c>
      <c r="AF167" s="9">
        <v>966</v>
      </c>
      <c r="AG167" s="200">
        <v>609</v>
      </c>
      <c r="AH167" s="5">
        <f t="shared" si="22"/>
        <v>16400</v>
      </c>
      <c r="AI167" s="5">
        <f t="shared" si="23"/>
        <v>11201200</v>
      </c>
      <c r="AJ167" s="2">
        <f t="shared" si="24"/>
        <v>8606720000</v>
      </c>
    </row>
    <row r="168" spans="1:36" ht="13.5" thickBot="1" x14ac:dyDescent="0.25">
      <c r="A168" s="1">
        <v>32</v>
      </c>
      <c r="B168" s="201">
        <v>274</v>
      </c>
      <c r="C168" s="202">
        <v>181</v>
      </c>
      <c r="D168" s="180">
        <v>745</v>
      </c>
      <c r="E168" s="180">
        <v>846</v>
      </c>
      <c r="F168" s="180">
        <v>659</v>
      </c>
      <c r="G168" s="180">
        <v>824</v>
      </c>
      <c r="H168" s="180">
        <v>364</v>
      </c>
      <c r="I168" s="180">
        <v>207</v>
      </c>
      <c r="J168" s="180">
        <v>999</v>
      </c>
      <c r="K168" s="180">
        <v>580</v>
      </c>
      <c r="L168" s="180">
        <v>32</v>
      </c>
      <c r="M168" s="180">
        <v>443</v>
      </c>
      <c r="N168" s="180">
        <v>102</v>
      </c>
      <c r="O168" s="180">
        <v>449</v>
      </c>
      <c r="P168" s="187">
        <v>925</v>
      </c>
      <c r="Q168" s="180">
        <v>570</v>
      </c>
      <c r="R168" s="180">
        <v>218</v>
      </c>
      <c r="S168" s="191">
        <v>381</v>
      </c>
      <c r="T168" s="180">
        <v>801</v>
      </c>
      <c r="U168" s="180">
        <v>646</v>
      </c>
      <c r="V168" s="180">
        <v>859</v>
      </c>
      <c r="W168" s="180">
        <v>768</v>
      </c>
      <c r="X168" s="180">
        <v>164</v>
      </c>
      <c r="Y168" s="180">
        <v>263</v>
      </c>
      <c r="Z168" s="180">
        <v>559</v>
      </c>
      <c r="AA168" s="180">
        <v>908</v>
      </c>
      <c r="AB168" s="180">
        <v>472</v>
      </c>
      <c r="AC168" s="180">
        <v>115</v>
      </c>
      <c r="AD168" s="180">
        <v>430</v>
      </c>
      <c r="AE168" s="180">
        <v>9</v>
      </c>
      <c r="AF168" s="203">
        <v>597</v>
      </c>
      <c r="AG168" s="204">
        <v>1010</v>
      </c>
      <c r="AH168" s="5">
        <f t="shared" si="22"/>
        <v>16400</v>
      </c>
      <c r="AI168" s="5">
        <f t="shared" si="23"/>
        <v>11201200</v>
      </c>
      <c r="AJ168" s="2">
        <f t="shared" si="24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5">SUM(C137:C168)</f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si="25"/>
        <v>16400</v>
      </c>
      <c r="K169" s="5">
        <f t="shared" si="25"/>
        <v>16400</v>
      </c>
      <c r="L169" s="5">
        <f t="shared" si="25"/>
        <v>16400</v>
      </c>
      <c r="M169" s="5">
        <f t="shared" si="25"/>
        <v>16400</v>
      </c>
      <c r="N169" s="5">
        <f t="shared" si="25"/>
        <v>16400</v>
      </c>
      <c r="O169" s="5">
        <f t="shared" si="25"/>
        <v>16400</v>
      </c>
      <c r="P169" s="5">
        <f t="shared" si="25"/>
        <v>16400</v>
      </c>
      <c r="Q169" s="5">
        <f t="shared" si="25"/>
        <v>16400</v>
      </c>
      <c r="R169" s="5">
        <f t="shared" si="25"/>
        <v>16400</v>
      </c>
      <c r="S169" s="5">
        <f t="shared" si="25"/>
        <v>16400</v>
      </c>
      <c r="T169" s="5">
        <f t="shared" si="25"/>
        <v>16400</v>
      </c>
      <c r="U169" s="5">
        <f t="shared" si="25"/>
        <v>16400</v>
      </c>
      <c r="V169" s="5">
        <f t="shared" si="25"/>
        <v>16400</v>
      </c>
      <c r="W169" s="5">
        <f t="shared" si="25"/>
        <v>16400</v>
      </c>
      <c r="X169" s="5">
        <f t="shared" si="25"/>
        <v>16400</v>
      </c>
      <c r="Y169" s="5">
        <f t="shared" si="25"/>
        <v>16400</v>
      </c>
      <c r="Z169" s="5">
        <f t="shared" si="25"/>
        <v>16400</v>
      </c>
      <c r="AA169" s="5">
        <f t="shared" si="25"/>
        <v>16400</v>
      </c>
      <c r="AB169" s="5">
        <f t="shared" si="25"/>
        <v>16400</v>
      </c>
      <c r="AC169" s="5">
        <f t="shared" si="25"/>
        <v>16400</v>
      </c>
      <c r="AD169" s="5">
        <f t="shared" si="25"/>
        <v>16400</v>
      </c>
      <c r="AE169" s="5">
        <f t="shared" si="25"/>
        <v>16400</v>
      </c>
      <c r="AF169" s="5">
        <f t="shared" si="25"/>
        <v>16400</v>
      </c>
      <c r="AG169" s="5">
        <f t="shared" si="25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6">SUMSQ(C137:C168)</f>
        <v>11201200</v>
      </c>
      <c r="D170" s="5">
        <f t="shared" si="26"/>
        <v>11201200</v>
      </c>
      <c r="E170" s="5">
        <f t="shared" si="26"/>
        <v>11201200</v>
      </c>
      <c r="F170" s="5">
        <f t="shared" si="26"/>
        <v>11201200</v>
      </c>
      <c r="G170" s="5">
        <f t="shared" si="26"/>
        <v>11201200</v>
      </c>
      <c r="H170" s="5">
        <f t="shared" si="26"/>
        <v>11201200</v>
      </c>
      <c r="I170" s="5">
        <f t="shared" si="26"/>
        <v>11201200</v>
      </c>
      <c r="J170" s="5">
        <f t="shared" si="26"/>
        <v>11201200</v>
      </c>
      <c r="K170" s="5">
        <f t="shared" si="26"/>
        <v>11201200</v>
      </c>
      <c r="L170" s="5">
        <f t="shared" si="26"/>
        <v>11201200</v>
      </c>
      <c r="M170" s="5">
        <f t="shared" si="26"/>
        <v>11201200</v>
      </c>
      <c r="N170" s="5">
        <f t="shared" si="26"/>
        <v>11201200</v>
      </c>
      <c r="O170" s="5">
        <f t="shared" si="26"/>
        <v>11201200</v>
      </c>
      <c r="P170" s="5">
        <f t="shared" si="26"/>
        <v>11201200</v>
      </c>
      <c r="Q170" s="5">
        <f t="shared" si="26"/>
        <v>11201200</v>
      </c>
      <c r="R170" s="5">
        <f t="shared" si="26"/>
        <v>11201200</v>
      </c>
      <c r="S170" s="5">
        <f t="shared" si="26"/>
        <v>11201200</v>
      </c>
      <c r="T170" s="5">
        <f t="shared" si="26"/>
        <v>11201200</v>
      </c>
      <c r="U170" s="5">
        <f t="shared" si="26"/>
        <v>11201200</v>
      </c>
      <c r="V170" s="5">
        <f t="shared" si="26"/>
        <v>11201200</v>
      </c>
      <c r="W170" s="5">
        <f t="shared" si="26"/>
        <v>11201200</v>
      </c>
      <c r="X170" s="5">
        <f t="shared" si="26"/>
        <v>11201200</v>
      </c>
      <c r="Y170" s="5">
        <f t="shared" si="26"/>
        <v>11201200</v>
      </c>
      <c r="Z170" s="5">
        <f t="shared" si="26"/>
        <v>11201200</v>
      </c>
      <c r="AA170" s="5">
        <f t="shared" si="26"/>
        <v>11201200</v>
      </c>
      <c r="AB170" s="5">
        <f t="shared" si="26"/>
        <v>11201200</v>
      </c>
      <c r="AC170" s="5">
        <f t="shared" si="26"/>
        <v>11201200</v>
      </c>
      <c r="AD170" s="5">
        <f t="shared" si="26"/>
        <v>11201200</v>
      </c>
      <c r="AE170" s="5">
        <f t="shared" si="26"/>
        <v>11201200</v>
      </c>
      <c r="AF170" s="5">
        <f t="shared" si="26"/>
        <v>11201200</v>
      </c>
      <c r="AG170" s="5">
        <f t="shared" si="26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27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27"/>
        <v>8606720000</v>
      </c>
      <c r="E171" s="2">
        <f t="shared" si="27"/>
        <v>8606720000</v>
      </c>
      <c r="F171" s="2">
        <f t="shared" si="27"/>
        <v>8606720000</v>
      </c>
      <c r="G171" s="2">
        <f t="shared" si="27"/>
        <v>8606720000</v>
      </c>
      <c r="H171" s="2">
        <f t="shared" si="27"/>
        <v>8606720000</v>
      </c>
      <c r="I171" s="2">
        <f t="shared" si="27"/>
        <v>8606720000</v>
      </c>
      <c r="J171" s="2">
        <f t="shared" si="27"/>
        <v>8606720000</v>
      </c>
      <c r="K171" s="2">
        <f t="shared" si="27"/>
        <v>8606720000</v>
      </c>
      <c r="L171" s="2">
        <f t="shared" si="27"/>
        <v>8606720000</v>
      </c>
      <c r="M171" s="2">
        <f t="shared" si="27"/>
        <v>8606720000</v>
      </c>
      <c r="N171" s="2">
        <f t="shared" si="27"/>
        <v>8606720000</v>
      </c>
      <c r="O171" s="2">
        <f t="shared" si="27"/>
        <v>8606720000</v>
      </c>
      <c r="P171" s="2">
        <f t="shared" si="27"/>
        <v>8606720000</v>
      </c>
      <c r="Q171" s="2">
        <f t="shared" si="27"/>
        <v>8606720000</v>
      </c>
      <c r="R171" s="2">
        <f t="shared" si="27"/>
        <v>8606720000</v>
      </c>
      <c r="S171" s="2">
        <f t="shared" si="27"/>
        <v>8606720000</v>
      </c>
      <c r="T171" s="2">
        <f t="shared" si="27"/>
        <v>8606720000</v>
      </c>
      <c r="U171" s="2">
        <f t="shared" si="27"/>
        <v>8606720000</v>
      </c>
      <c r="V171" s="2">
        <f t="shared" si="27"/>
        <v>8606720000</v>
      </c>
      <c r="W171" s="2">
        <f t="shared" si="27"/>
        <v>8606720000</v>
      </c>
      <c r="X171" s="2">
        <f t="shared" si="27"/>
        <v>8606720000</v>
      </c>
      <c r="Y171" s="2">
        <f t="shared" si="27"/>
        <v>8606720000</v>
      </c>
      <c r="Z171" s="2">
        <f t="shared" si="27"/>
        <v>8606720000</v>
      </c>
      <c r="AA171" s="2">
        <f t="shared" si="27"/>
        <v>8606720000</v>
      </c>
      <c r="AB171" s="2">
        <f t="shared" si="27"/>
        <v>8606720000</v>
      </c>
      <c r="AC171" s="2">
        <f t="shared" si="27"/>
        <v>8606720000</v>
      </c>
      <c r="AD171" s="2">
        <f t="shared" si="27"/>
        <v>8606720000</v>
      </c>
      <c r="AE171" s="2">
        <f t="shared" si="27"/>
        <v>8606720000</v>
      </c>
      <c r="AF171" s="2">
        <f t="shared" si="27"/>
        <v>8606720000</v>
      </c>
      <c r="AG171" s="2">
        <f t="shared" si="27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7</v>
      </c>
      <c r="C173" s="2">
        <f>C138</f>
        <v>51</v>
      </c>
      <c r="D173" s="2">
        <f>D139</f>
        <v>93</v>
      </c>
      <c r="E173" s="2">
        <f>E140</f>
        <v>105</v>
      </c>
      <c r="F173" s="2">
        <f>F141</f>
        <v>156</v>
      </c>
      <c r="G173" s="2">
        <f>G142</f>
        <v>176</v>
      </c>
      <c r="H173" s="2">
        <f>H143</f>
        <v>194</v>
      </c>
      <c r="I173" s="2">
        <f>I144</f>
        <v>246</v>
      </c>
      <c r="J173" s="2">
        <f>J145</f>
        <v>271</v>
      </c>
      <c r="K173" s="2">
        <f>K146</f>
        <v>315</v>
      </c>
      <c r="L173" s="2">
        <f>L147</f>
        <v>341</v>
      </c>
      <c r="M173" s="2">
        <f>M148</f>
        <v>353</v>
      </c>
      <c r="N173" s="2">
        <f>N149</f>
        <v>404</v>
      </c>
      <c r="O173" s="2">
        <f>O150</f>
        <v>424</v>
      </c>
      <c r="P173" s="2">
        <f>P151</f>
        <v>458</v>
      </c>
      <c r="Q173" s="2">
        <f>Q152</f>
        <v>510</v>
      </c>
      <c r="R173" s="2">
        <f>R153</f>
        <v>523</v>
      </c>
      <c r="S173" s="2">
        <f>S154</f>
        <v>575</v>
      </c>
      <c r="T173" s="2">
        <f>T155</f>
        <v>593</v>
      </c>
      <c r="U173" s="2">
        <f>U156</f>
        <v>613</v>
      </c>
      <c r="V173" s="2">
        <f>V157</f>
        <v>664</v>
      </c>
      <c r="W173" s="2">
        <f>W158</f>
        <v>676</v>
      </c>
      <c r="X173" s="2">
        <f>X159</f>
        <v>718</v>
      </c>
      <c r="Y173" s="2">
        <f>Y160</f>
        <v>762</v>
      </c>
      <c r="Z173" s="2">
        <f>Z161</f>
        <v>771</v>
      </c>
      <c r="AA173" s="2">
        <f>AA162</f>
        <v>823</v>
      </c>
      <c r="AB173" s="2">
        <f>AB163</f>
        <v>857</v>
      </c>
      <c r="AC173" s="2">
        <f>AC164</f>
        <v>877</v>
      </c>
      <c r="AD173" s="2">
        <f>AD165</f>
        <v>928</v>
      </c>
      <c r="AE173" s="2">
        <f>AE166</f>
        <v>940</v>
      </c>
      <c r="AF173" s="2">
        <f>AF167</f>
        <v>966</v>
      </c>
      <c r="AG173" s="2">
        <f>AG168</f>
        <v>1010</v>
      </c>
      <c r="AH173" s="217">
        <f t="shared" ref="AH173:AH176" si="28">SUM(B173:AG173)</f>
        <v>16400</v>
      </c>
      <c r="AI173" s="5">
        <f t="shared" ref="AI173:AI176" si="29">SUMSQ(B173:AG173)</f>
        <v>11201200</v>
      </c>
      <c r="AJ173" s="2">
        <f t="shared" si="24"/>
        <v>8606720000</v>
      </c>
    </row>
    <row r="174" spans="1:36" x14ac:dyDescent="0.2">
      <c r="A174" s="3" t="s">
        <v>1174</v>
      </c>
      <c r="B174" s="2">
        <f>B168</f>
        <v>274</v>
      </c>
      <c r="C174" s="2">
        <f>C167</f>
        <v>294</v>
      </c>
      <c r="D174" s="2">
        <f>D166</f>
        <v>332</v>
      </c>
      <c r="E174" s="2">
        <f>E165</f>
        <v>384</v>
      </c>
      <c r="F174" s="2">
        <f>F164</f>
        <v>397</v>
      </c>
      <c r="G174" s="2">
        <f>G163</f>
        <v>441</v>
      </c>
      <c r="H174" s="2">
        <f>H162</f>
        <v>471</v>
      </c>
      <c r="I174" s="2">
        <f>I161</f>
        <v>483</v>
      </c>
      <c r="J174" s="2">
        <f>J160</f>
        <v>26</v>
      </c>
      <c r="K174" s="2">
        <f>K159</f>
        <v>46</v>
      </c>
      <c r="L174" s="2">
        <f>L158</f>
        <v>68</v>
      </c>
      <c r="M174" s="2">
        <f>M157</f>
        <v>120</v>
      </c>
      <c r="N174" s="2">
        <f>N156</f>
        <v>133</v>
      </c>
      <c r="O174" s="2">
        <f>O155</f>
        <v>177</v>
      </c>
      <c r="P174" s="2">
        <f>P154</f>
        <v>223</v>
      </c>
      <c r="Q174" s="2">
        <f>Q153</f>
        <v>235</v>
      </c>
      <c r="R174" s="2">
        <f>R152</f>
        <v>798</v>
      </c>
      <c r="S174" s="2">
        <f>S151</f>
        <v>810</v>
      </c>
      <c r="T174" s="2">
        <f>T150</f>
        <v>840</v>
      </c>
      <c r="U174" s="2">
        <f>U149</f>
        <v>884</v>
      </c>
      <c r="V174" s="2">
        <f>V148</f>
        <v>897</v>
      </c>
      <c r="W174" s="2">
        <f>W147</f>
        <v>949</v>
      </c>
      <c r="X174" s="2">
        <f>X146</f>
        <v>987</v>
      </c>
      <c r="Y174" s="2">
        <f>Y145</f>
        <v>1007</v>
      </c>
      <c r="Z174" s="2">
        <f>Z144</f>
        <v>534</v>
      </c>
      <c r="AA174" s="2">
        <f>AA143</f>
        <v>546</v>
      </c>
      <c r="AB174" s="2">
        <f>AB142</f>
        <v>592</v>
      </c>
      <c r="AC174" s="2">
        <f>AC141</f>
        <v>636</v>
      </c>
      <c r="AD174" s="2">
        <f>AD140</f>
        <v>649</v>
      </c>
      <c r="AE174" s="2">
        <f>AE139</f>
        <v>701</v>
      </c>
      <c r="AF174" s="2">
        <f>AF138</f>
        <v>723</v>
      </c>
      <c r="AG174" s="2">
        <f>AG137</f>
        <v>743</v>
      </c>
      <c r="AH174" s="217">
        <f t="shared" si="28"/>
        <v>16400</v>
      </c>
      <c r="AI174" s="5">
        <f t="shared" si="29"/>
        <v>11201200</v>
      </c>
      <c r="AJ174" s="2">
        <f t="shared" si="24"/>
        <v>8606720000</v>
      </c>
    </row>
    <row r="175" spans="1:36" x14ac:dyDescent="0.2">
      <c r="A175" s="3" t="s">
        <v>1175</v>
      </c>
      <c r="B175" s="2">
        <f>B153</f>
        <v>963</v>
      </c>
      <c r="C175" s="2">
        <f>C154</f>
        <v>1015</v>
      </c>
      <c r="D175" s="2">
        <f>D155</f>
        <v>921</v>
      </c>
      <c r="E175" s="2">
        <f>E156</f>
        <v>941</v>
      </c>
      <c r="F175" s="2">
        <f>F157</f>
        <v>864</v>
      </c>
      <c r="G175" s="2">
        <f>G158</f>
        <v>876</v>
      </c>
      <c r="H175" s="2">
        <f>H159</f>
        <v>774</v>
      </c>
      <c r="I175" s="2">
        <f>I160</f>
        <v>818</v>
      </c>
      <c r="J175" s="2">
        <f>J161</f>
        <v>715</v>
      </c>
      <c r="K175" s="2">
        <f>K162</f>
        <v>767</v>
      </c>
      <c r="L175" s="2">
        <f>L163</f>
        <v>657</v>
      </c>
      <c r="M175" s="2">
        <f>M164</f>
        <v>677</v>
      </c>
      <c r="N175" s="2">
        <f>N165</f>
        <v>600</v>
      </c>
      <c r="O175" s="2">
        <f>O166</f>
        <v>612</v>
      </c>
      <c r="P175" s="2">
        <f>P167</f>
        <v>526</v>
      </c>
      <c r="Q175" s="2">
        <f>Q168</f>
        <v>570</v>
      </c>
      <c r="R175" s="2">
        <f>R137</f>
        <v>463</v>
      </c>
      <c r="S175" s="2">
        <f>S138</f>
        <v>507</v>
      </c>
      <c r="T175" s="2">
        <f>T139</f>
        <v>405</v>
      </c>
      <c r="U175" s="2">
        <f>U140</f>
        <v>417</v>
      </c>
      <c r="V175" s="2">
        <f>V141</f>
        <v>340</v>
      </c>
      <c r="W175" s="2">
        <f>W142</f>
        <v>360</v>
      </c>
      <c r="X175" s="2">
        <f>X143</f>
        <v>266</v>
      </c>
      <c r="Y175" s="2">
        <f>Y144</f>
        <v>318</v>
      </c>
      <c r="Z175" s="2">
        <f>Z145</f>
        <v>199</v>
      </c>
      <c r="AA175" s="2">
        <f>AA146</f>
        <v>243</v>
      </c>
      <c r="AB175" s="2">
        <f>AB147</f>
        <v>157</v>
      </c>
      <c r="AC175" s="2">
        <f>AC148</f>
        <v>169</v>
      </c>
      <c r="AD175" s="2">
        <f>AD149</f>
        <v>92</v>
      </c>
      <c r="AE175" s="2">
        <f>AE150</f>
        <v>112</v>
      </c>
      <c r="AF175" s="2">
        <f>AF151</f>
        <v>2</v>
      </c>
      <c r="AG175" s="2">
        <f>AG152</f>
        <v>54</v>
      </c>
      <c r="AH175" s="217">
        <f t="shared" si="28"/>
        <v>16400</v>
      </c>
      <c r="AI175" s="5">
        <f t="shared" si="29"/>
        <v>11201200</v>
      </c>
      <c r="AJ175" s="2">
        <f t="shared" si="24"/>
        <v>8606720000</v>
      </c>
    </row>
    <row r="176" spans="1:36" x14ac:dyDescent="0.2">
      <c r="A176" s="3" t="s">
        <v>1176</v>
      </c>
      <c r="B176" s="2">
        <f>B152</f>
        <v>726</v>
      </c>
      <c r="C176" s="2">
        <f>C151</f>
        <v>738</v>
      </c>
      <c r="D176" s="2">
        <f>D150</f>
        <v>656</v>
      </c>
      <c r="E176" s="2">
        <f>E149</f>
        <v>700</v>
      </c>
      <c r="F176" s="2">
        <f>F148</f>
        <v>585</v>
      </c>
      <c r="G176" s="2">
        <f>G147</f>
        <v>637</v>
      </c>
      <c r="H176" s="2">
        <f>H146</f>
        <v>531</v>
      </c>
      <c r="I176" s="2">
        <f>I145</f>
        <v>551</v>
      </c>
      <c r="J176" s="2">
        <f>J144</f>
        <v>990</v>
      </c>
      <c r="K176" s="2">
        <f>K143</f>
        <v>1002</v>
      </c>
      <c r="L176" s="2">
        <f>L142</f>
        <v>904</v>
      </c>
      <c r="M176" s="2">
        <f>M141</f>
        <v>948</v>
      </c>
      <c r="N176" s="2">
        <f>N140</f>
        <v>833</v>
      </c>
      <c r="O176" s="2">
        <f>O139</f>
        <v>885</v>
      </c>
      <c r="P176" s="2">
        <f>P138</f>
        <v>795</v>
      </c>
      <c r="Q176" s="2">
        <f>Q137</f>
        <v>815</v>
      </c>
      <c r="R176" s="2">
        <f>R168</f>
        <v>218</v>
      </c>
      <c r="S176" s="2">
        <f>S167</f>
        <v>238</v>
      </c>
      <c r="T176" s="2">
        <f>T166</f>
        <v>132</v>
      </c>
      <c r="U176" s="2">
        <f>U165</f>
        <v>184</v>
      </c>
      <c r="V176" s="2">
        <f>V164</f>
        <v>69</v>
      </c>
      <c r="W176" s="2">
        <f>W163</f>
        <v>113</v>
      </c>
      <c r="X176" s="2">
        <f>X162</f>
        <v>31</v>
      </c>
      <c r="Y176" s="2">
        <f>Y161</f>
        <v>43</v>
      </c>
      <c r="Z176" s="2">
        <f>Z160</f>
        <v>466</v>
      </c>
      <c r="AA176" s="2">
        <f>AA159</f>
        <v>486</v>
      </c>
      <c r="AB176" s="2">
        <f>AB158</f>
        <v>396</v>
      </c>
      <c r="AC176" s="2">
        <f>AC157</f>
        <v>448</v>
      </c>
      <c r="AD176" s="2">
        <f>AD156</f>
        <v>333</v>
      </c>
      <c r="AE176" s="2">
        <f>AE155</f>
        <v>377</v>
      </c>
      <c r="AF176" s="2">
        <f>AF154</f>
        <v>279</v>
      </c>
      <c r="AG176" s="2">
        <f>AG153</f>
        <v>291</v>
      </c>
      <c r="AH176" s="217">
        <f t="shared" si="28"/>
        <v>16400</v>
      </c>
      <c r="AI176" s="5">
        <f t="shared" si="29"/>
        <v>11201200</v>
      </c>
      <c r="AJ176" s="2">
        <f t="shared" si="24"/>
        <v>8606720000</v>
      </c>
    </row>
    <row r="179" spans="1:36" ht="13.5" thickBot="1" x14ac:dyDescent="0.25">
      <c r="A179" s="71"/>
      <c r="B179" s="1" t="s">
        <v>1126</v>
      </c>
      <c r="D179" s="131"/>
    </row>
    <row r="180" spans="1:36" x14ac:dyDescent="0.2">
      <c r="A180" s="1">
        <v>1</v>
      </c>
      <c r="B180" s="181">
        <v>10</v>
      </c>
      <c r="C180" s="133">
        <v>429</v>
      </c>
      <c r="D180" s="177">
        <v>1009</v>
      </c>
      <c r="E180" s="177">
        <v>598</v>
      </c>
      <c r="F180" s="177">
        <v>907</v>
      </c>
      <c r="G180" s="177">
        <v>560</v>
      </c>
      <c r="H180" s="177">
        <v>116</v>
      </c>
      <c r="I180" s="177">
        <v>471</v>
      </c>
      <c r="J180" s="177">
        <v>767</v>
      </c>
      <c r="K180" s="177">
        <v>860</v>
      </c>
      <c r="L180" s="177">
        <v>264</v>
      </c>
      <c r="M180" s="177">
        <v>163</v>
      </c>
      <c r="N180" s="177">
        <v>382</v>
      </c>
      <c r="O180" s="177">
        <v>217</v>
      </c>
      <c r="P180" s="177">
        <v>645</v>
      </c>
      <c r="Q180" s="189">
        <v>802</v>
      </c>
      <c r="R180" s="185">
        <v>450</v>
      </c>
      <c r="S180" s="177">
        <v>101</v>
      </c>
      <c r="T180" s="177">
        <v>569</v>
      </c>
      <c r="U180" s="177">
        <v>926</v>
      </c>
      <c r="V180" s="177">
        <v>579</v>
      </c>
      <c r="W180" s="177">
        <v>1000</v>
      </c>
      <c r="X180" s="177">
        <v>444</v>
      </c>
      <c r="Y180" s="177">
        <v>31</v>
      </c>
      <c r="Z180" s="177">
        <v>823</v>
      </c>
      <c r="AA180" s="177">
        <v>660</v>
      </c>
      <c r="AB180" s="177">
        <v>208</v>
      </c>
      <c r="AC180" s="177">
        <v>363</v>
      </c>
      <c r="AD180" s="177">
        <v>182</v>
      </c>
      <c r="AE180" s="177">
        <v>273</v>
      </c>
      <c r="AF180" s="177">
        <v>845</v>
      </c>
      <c r="AG180" s="184">
        <v>746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409</v>
      </c>
      <c r="C181" s="7">
        <v>62</v>
      </c>
      <c r="D181" s="6">
        <v>610</v>
      </c>
      <c r="E181" s="6">
        <v>965</v>
      </c>
      <c r="F181" s="6">
        <v>540</v>
      </c>
      <c r="G181" s="6">
        <v>959</v>
      </c>
      <c r="H181" s="6">
        <v>483</v>
      </c>
      <c r="I181" s="6">
        <v>72</v>
      </c>
      <c r="J181" s="6">
        <v>880</v>
      </c>
      <c r="K181" s="6">
        <v>715</v>
      </c>
      <c r="L181" s="6">
        <v>151</v>
      </c>
      <c r="M181" s="6">
        <v>308</v>
      </c>
      <c r="N181" s="6">
        <v>237</v>
      </c>
      <c r="O181" s="6">
        <v>330</v>
      </c>
      <c r="P181" s="11">
        <v>790</v>
      </c>
      <c r="Q181" s="6">
        <v>689</v>
      </c>
      <c r="R181" s="6">
        <v>81</v>
      </c>
      <c r="S181" s="12">
        <v>502</v>
      </c>
      <c r="T181" s="6">
        <v>938</v>
      </c>
      <c r="U181" s="6">
        <v>525</v>
      </c>
      <c r="V181" s="6">
        <v>980</v>
      </c>
      <c r="W181" s="6">
        <v>631</v>
      </c>
      <c r="X181" s="6">
        <v>43</v>
      </c>
      <c r="Y181" s="6">
        <v>400</v>
      </c>
      <c r="Z181" s="6">
        <v>680</v>
      </c>
      <c r="AA181" s="6">
        <v>771</v>
      </c>
      <c r="AB181" s="6">
        <v>351</v>
      </c>
      <c r="AC181" s="6">
        <v>252</v>
      </c>
      <c r="AD181" s="6">
        <v>293</v>
      </c>
      <c r="AE181" s="6">
        <v>130</v>
      </c>
      <c r="AF181" s="8">
        <v>734</v>
      </c>
      <c r="AG181" s="179">
        <v>889</v>
      </c>
      <c r="AH181" s="5">
        <f t="shared" ref="AH181:AH211" si="30">SUM(B181:AG181)</f>
        <v>16400</v>
      </c>
      <c r="AI181" s="5">
        <f t="shared" ref="AI181:AI211" si="31">SUMSQ(B181:AG181)</f>
        <v>11201200</v>
      </c>
      <c r="AJ181" s="2">
        <f t="shared" ref="AJ181:AJ219" si="32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939</v>
      </c>
      <c r="C182" s="6">
        <v>528</v>
      </c>
      <c r="D182" s="7">
        <v>84</v>
      </c>
      <c r="E182" s="9">
        <v>503</v>
      </c>
      <c r="F182" s="6">
        <v>42</v>
      </c>
      <c r="G182" s="6">
        <v>397</v>
      </c>
      <c r="H182" s="6">
        <v>977</v>
      </c>
      <c r="I182" s="6">
        <v>630</v>
      </c>
      <c r="J182" s="6">
        <v>350</v>
      </c>
      <c r="K182" s="6">
        <v>249</v>
      </c>
      <c r="L182" s="6">
        <v>677</v>
      </c>
      <c r="M182" s="6">
        <v>770</v>
      </c>
      <c r="N182" s="6">
        <v>735</v>
      </c>
      <c r="O182" s="11">
        <v>892</v>
      </c>
      <c r="P182" s="6">
        <v>296</v>
      </c>
      <c r="Q182" s="6">
        <v>131</v>
      </c>
      <c r="R182" s="6">
        <v>611</v>
      </c>
      <c r="S182" s="6">
        <v>968</v>
      </c>
      <c r="T182" s="12">
        <v>412</v>
      </c>
      <c r="U182" s="6">
        <v>63</v>
      </c>
      <c r="V182" s="6">
        <v>482</v>
      </c>
      <c r="W182" s="6">
        <v>69</v>
      </c>
      <c r="X182" s="6">
        <v>537</v>
      </c>
      <c r="Y182" s="6">
        <v>958</v>
      </c>
      <c r="Z182" s="6">
        <v>150</v>
      </c>
      <c r="AA182" s="6">
        <v>305</v>
      </c>
      <c r="AB182" s="6">
        <v>877</v>
      </c>
      <c r="AC182" s="6">
        <v>714</v>
      </c>
      <c r="AD182" s="6">
        <v>791</v>
      </c>
      <c r="AE182" s="8">
        <v>692</v>
      </c>
      <c r="AF182" s="6">
        <v>240</v>
      </c>
      <c r="AG182" s="179">
        <v>331</v>
      </c>
      <c r="AH182" s="5">
        <f t="shared" si="30"/>
        <v>16400</v>
      </c>
      <c r="AI182" s="5">
        <f t="shared" si="31"/>
        <v>11201200</v>
      </c>
      <c r="AJ182" s="2">
        <f t="shared" si="32"/>
        <v>8606720000</v>
      </c>
    </row>
    <row r="183" spans="1:36" x14ac:dyDescent="0.2">
      <c r="A183" s="1">
        <v>4</v>
      </c>
      <c r="B183" s="178">
        <v>572</v>
      </c>
      <c r="C183" s="6">
        <v>927</v>
      </c>
      <c r="D183" s="9">
        <v>451</v>
      </c>
      <c r="E183" s="7">
        <v>104</v>
      </c>
      <c r="F183" s="6">
        <v>441</v>
      </c>
      <c r="G183" s="6">
        <v>30</v>
      </c>
      <c r="H183" s="6">
        <v>578</v>
      </c>
      <c r="I183" s="6">
        <v>997</v>
      </c>
      <c r="J183" s="6">
        <v>205</v>
      </c>
      <c r="K183" s="6">
        <v>362</v>
      </c>
      <c r="L183" s="6">
        <v>822</v>
      </c>
      <c r="M183" s="6">
        <v>657</v>
      </c>
      <c r="N183" s="11">
        <v>848</v>
      </c>
      <c r="O183" s="6">
        <v>747</v>
      </c>
      <c r="P183" s="6">
        <v>183</v>
      </c>
      <c r="Q183" s="6">
        <v>276</v>
      </c>
      <c r="R183" s="6">
        <v>1012</v>
      </c>
      <c r="S183" s="6">
        <v>599</v>
      </c>
      <c r="T183" s="6">
        <v>11</v>
      </c>
      <c r="U183" s="12">
        <v>432</v>
      </c>
      <c r="V183" s="6">
        <v>113</v>
      </c>
      <c r="W183" s="6">
        <v>470</v>
      </c>
      <c r="X183" s="6">
        <v>906</v>
      </c>
      <c r="Y183" s="6">
        <v>557</v>
      </c>
      <c r="Z183" s="6">
        <v>261</v>
      </c>
      <c r="AA183" s="6">
        <v>162</v>
      </c>
      <c r="AB183" s="6">
        <v>766</v>
      </c>
      <c r="AC183" s="6">
        <v>857</v>
      </c>
      <c r="AD183" s="8">
        <v>648</v>
      </c>
      <c r="AE183" s="6">
        <v>803</v>
      </c>
      <c r="AF183" s="6">
        <v>383</v>
      </c>
      <c r="AG183" s="179">
        <v>220</v>
      </c>
      <c r="AH183" s="5">
        <f t="shared" si="30"/>
        <v>16400</v>
      </c>
      <c r="AI183" s="5">
        <f t="shared" si="31"/>
        <v>11201200</v>
      </c>
      <c r="AJ183" s="2">
        <f t="shared" si="32"/>
        <v>8606720000</v>
      </c>
    </row>
    <row r="184" spans="1:36" x14ac:dyDescent="0.2">
      <c r="A184" s="1">
        <v>5</v>
      </c>
      <c r="B184" s="178">
        <v>792</v>
      </c>
      <c r="C184" s="6">
        <v>691</v>
      </c>
      <c r="D184" s="6">
        <v>239</v>
      </c>
      <c r="E184" s="6">
        <v>332</v>
      </c>
      <c r="F184" s="7">
        <v>149</v>
      </c>
      <c r="G184" s="9">
        <v>306</v>
      </c>
      <c r="H184" s="6">
        <v>878</v>
      </c>
      <c r="I184" s="6">
        <v>713</v>
      </c>
      <c r="J184" s="6">
        <v>481</v>
      </c>
      <c r="K184" s="6">
        <v>70</v>
      </c>
      <c r="L184" s="6">
        <v>538</v>
      </c>
      <c r="M184" s="11">
        <v>957</v>
      </c>
      <c r="N184" s="6">
        <v>612</v>
      </c>
      <c r="O184" s="6">
        <v>967</v>
      </c>
      <c r="P184" s="6">
        <v>411</v>
      </c>
      <c r="Q184" s="6">
        <v>64</v>
      </c>
      <c r="R184" s="6">
        <v>736</v>
      </c>
      <c r="S184" s="6">
        <v>891</v>
      </c>
      <c r="T184" s="6">
        <v>295</v>
      </c>
      <c r="U184" s="6">
        <v>132</v>
      </c>
      <c r="V184" s="12">
        <v>349</v>
      </c>
      <c r="W184" s="6">
        <v>250</v>
      </c>
      <c r="X184" s="6">
        <v>678</v>
      </c>
      <c r="Y184" s="6">
        <v>769</v>
      </c>
      <c r="Z184" s="6">
        <v>41</v>
      </c>
      <c r="AA184" s="6">
        <v>398</v>
      </c>
      <c r="AB184" s="6">
        <v>978</v>
      </c>
      <c r="AC184" s="8">
        <v>629</v>
      </c>
      <c r="AD184" s="6">
        <v>940</v>
      </c>
      <c r="AE184" s="6">
        <v>527</v>
      </c>
      <c r="AF184" s="6">
        <v>83</v>
      </c>
      <c r="AG184" s="179">
        <v>504</v>
      </c>
      <c r="AH184" s="5">
        <f t="shared" si="30"/>
        <v>16400</v>
      </c>
      <c r="AI184" s="5">
        <f t="shared" si="31"/>
        <v>11201200</v>
      </c>
      <c r="AJ184" s="2">
        <f t="shared" si="32"/>
        <v>8606720000</v>
      </c>
    </row>
    <row r="185" spans="1:36" x14ac:dyDescent="0.2">
      <c r="A185" s="1">
        <v>6</v>
      </c>
      <c r="B185" s="178">
        <v>647</v>
      </c>
      <c r="C185" s="6">
        <v>804</v>
      </c>
      <c r="D185" s="6">
        <v>384</v>
      </c>
      <c r="E185" s="6">
        <v>219</v>
      </c>
      <c r="F185" s="9">
        <v>262</v>
      </c>
      <c r="G185" s="7">
        <v>161</v>
      </c>
      <c r="H185" s="6">
        <v>765</v>
      </c>
      <c r="I185" s="6">
        <v>858</v>
      </c>
      <c r="J185" s="6">
        <v>114</v>
      </c>
      <c r="K185" s="6">
        <v>469</v>
      </c>
      <c r="L185" s="11">
        <v>905</v>
      </c>
      <c r="M185" s="6">
        <v>558</v>
      </c>
      <c r="N185" s="6">
        <v>1011</v>
      </c>
      <c r="O185" s="6">
        <v>600</v>
      </c>
      <c r="P185" s="6">
        <v>12</v>
      </c>
      <c r="Q185" s="6">
        <v>431</v>
      </c>
      <c r="R185" s="6">
        <v>847</v>
      </c>
      <c r="S185" s="6">
        <v>748</v>
      </c>
      <c r="T185" s="6">
        <v>184</v>
      </c>
      <c r="U185" s="6">
        <v>275</v>
      </c>
      <c r="V185" s="6">
        <v>206</v>
      </c>
      <c r="W185" s="12">
        <v>361</v>
      </c>
      <c r="X185" s="6">
        <v>821</v>
      </c>
      <c r="Y185" s="6">
        <v>658</v>
      </c>
      <c r="Z185" s="6">
        <v>442</v>
      </c>
      <c r="AA185" s="6">
        <v>29</v>
      </c>
      <c r="AB185" s="8">
        <v>577</v>
      </c>
      <c r="AC185" s="6">
        <v>998</v>
      </c>
      <c r="AD185" s="6">
        <v>571</v>
      </c>
      <c r="AE185" s="6">
        <v>928</v>
      </c>
      <c r="AF185" s="6">
        <v>452</v>
      </c>
      <c r="AG185" s="179">
        <v>103</v>
      </c>
      <c r="AH185" s="5">
        <f t="shared" si="30"/>
        <v>16400</v>
      </c>
      <c r="AI185" s="5">
        <f t="shared" si="31"/>
        <v>11201200</v>
      </c>
      <c r="AJ185" s="2">
        <f t="shared" si="32"/>
        <v>8606720000</v>
      </c>
    </row>
    <row r="186" spans="1:36" x14ac:dyDescent="0.2">
      <c r="A186" s="1">
        <v>7</v>
      </c>
      <c r="B186" s="178">
        <v>181</v>
      </c>
      <c r="C186" s="6">
        <v>274</v>
      </c>
      <c r="D186" s="6">
        <v>846</v>
      </c>
      <c r="E186" s="6">
        <v>745</v>
      </c>
      <c r="F186" s="6">
        <v>824</v>
      </c>
      <c r="G186" s="6">
        <v>659</v>
      </c>
      <c r="H186" s="7">
        <v>207</v>
      </c>
      <c r="I186" s="9">
        <v>364</v>
      </c>
      <c r="J186" s="6">
        <v>580</v>
      </c>
      <c r="K186" s="11">
        <v>999</v>
      </c>
      <c r="L186" s="6">
        <v>443</v>
      </c>
      <c r="M186" s="6">
        <v>32</v>
      </c>
      <c r="N186" s="6">
        <v>449</v>
      </c>
      <c r="O186" s="6">
        <v>102</v>
      </c>
      <c r="P186" s="6">
        <v>570</v>
      </c>
      <c r="Q186" s="6">
        <v>925</v>
      </c>
      <c r="R186" s="6">
        <v>381</v>
      </c>
      <c r="S186" s="6">
        <v>218</v>
      </c>
      <c r="T186" s="6">
        <v>646</v>
      </c>
      <c r="U186" s="6">
        <v>801</v>
      </c>
      <c r="V186" s="6">
        <v>768</v>
      </c>
      <c r="W186" s="6">
        <v>859</v>
      </c>
      <c r="X186" s="12">
        <v>263</v>
      </c>
      <c r="Y186" s="6">
        <v>164</v>
      </c>
      <c r="Z186" s="6">
        <v>908</v>
      </c>
      <c r="AA186" s="8">
        <v>559</v>
      </c>
      <c r="AB186" s="6">
        <v>115</v>
      </c>
      <c r="AC186" s="6">
        <v>472</v>
      </c>
      <c r="AD186" s="6">
        <v>9</v>
      </c>
      <c r="AE186" s="6">
        <v>430</v>
      </c>
      <c r="AF186" s="6">
        <v>1010</v>
      </c>
      <c r="AG186" s="179">
        <v>597</v>
      </c>
      <c r="AH186" s="5">
        <f t="shared" si="30"/>
        <v>16400</v>
      </c>
      <c r="AI186" s="5">
        <f t="shared" si="31"/>
        <v>11201200</v>
      </c>
      <c r="AJ186" s="2">
        <f t="shared" si="32"/>
        <v>8606720000</v>
      </c>
    </row>
    <row r="187" spans="1:36" x14ac:dyDescent="0.2">
      <c r="A187" s="1">
        <v>8</v>
      </c>
      <c r="B187" s="178">
        <v>294</v>
      </c>
      <c r="C187" s="6">
        <v>129</v>
      </c>
      <c r="D187" s="6">
        <v>733</v>
      </c>
      <c r="E187" s="6">
        <v>890</v>
      </c>
      <c r="F187" s="6">
        <v>679</v>
      </c>
      <c r="G187" s="6">
        <v>772</v>
      </c>
      <c r="H187" s="9">
        <v>352</v>
      </c>
      <c r="I187" s="7">
        <v>251</v>
      </c>
      <c r="J187" s="11">
        <v>979</v>
      </c>
      <c r="K187" s="6">
        <v>632</v>
      </c>
      <c r="L187" s="6">
        <v>44</v>
      </c>
      <c r="M187" s="6">
        <v>399</v>
      </c>
      <c r="N187" s="6">
        <v>82</v>
      </c>
      <c r="O187" s="6">
        <v>501</v>
      </c>
      <c r="P187" s="6">
        <v>937</v>
      </c>
      <c r="Q187" s="6">
        <v>526</v>
      </c>
      <c r="R187" s="6">
        <v>238</v>
      </c>
      <c r="S187" s="6">
        <v>329</v>
      </c>
      <c r="T187" s="6">
        <v>789</v>
      </c>
      <c r="U187" s="6">
        <v>690</v>
      </c>
      <c r="V187" s="6">
        <v>879</v>
      </c>
      <c r="W187" s="6">
        <v>716</v>
      </c>
      <c r="X187" s="6">
        <v>152</v>
      </c>
      <c r="Y187" s="12">
        <v>307</v>
      </c>
      <c r="Z187" s="8">
        <v>539</v>
      </c>
      <c r="AA187" s="6">
        <v>960</v>
      </c>
      <c r="AB187" s="6">
        <v>484</v>
      </c>
      <c r="AC187" s="6">
        <v>71</v>
      </c>
      <c r="AD187" s="6">
        <v>410</v>
      </c>
      <c r="AE187" s="6">
        <v>61</v>
      </c>
      <c r="AF187" s="6">
        <v>609</v>
      </c>
      <c r="AG187" s="179">
        <v>966</v>
      </c>
      <c r="AH187" s="5">
        <f t="shared" si="30"/>
        <v>16400</v>
      </c>
      <c r="AI187" s="5">
        <f t="shared" si="31"/>
        <v>11201200</v>
      </c>
      <c r="AJ187" s="2">
        <f t="shared" si="32"/>
        <v>8606720000</v>
      </c>
    </row>
    <row r="188" spans="1:36" x14ac:dyDescent="0.2">
      <c r="A188" s="1">
        <v>9</v>
      </c>
      <c r="B188" s="178">
        <v>1015</v>
      </c>
      <c r="C188" s="6">
        <v>596</v>
      </c>
      <c r="D188" s="6">
        <v>16</v>
      </c>
      <c r="E188" s="6">
        <v>427</v>
      </c>
      <c r="F188" s="6">
        <v>118</v>
      </c>
      <c r="G188" s="6">
        <v>465</v>
      </c>
      <c r="H188" s="6">
        <v>909</v>
      </c>
      <c r="I188" s="11">
        <v>554</v>
      </c>
      <c r="J188" s="7">
        <v>258</v>
      </c>
      <c r="K188" s="9">
        <v>165</v>
      </c>
      <c r="L188" s="6">
        <v>761</v>
      </c>
      <c r="M188" s="6">
        <v>862</v>
      </c>
      <c r="N188" s="6">
        <v>643</v>
      </c>
      <c r="O188" s="6">
        <v>808</v>
      </c>
      <c r="P188" s="6">
        <v>380</v>
      </c>
      <c r="Q188" s="6">
        <v>223</v>
      </c>
      <c r="R188" s="6">
        <v>575</v>
      </c>
      <c r="S188" s="6">
        <v>924</v>
      </c>
      <c r="T188" s="6">
        <v>456</v>
      </c>
      <c r="U188" s="6">
        <v>99</v>
      </c>
      <c r="V188" s="6">
        <v>446</v>
      </c>
      <c r="W188" s="6">
        <v>25</v>
      </c>
      <c r="X188" s="6">
        <v>581</v>
      </c>
      <c r="Y188" s="8">
        <v>994</v>
      </c>
      <c r="Z188" s="12">
        <v>202</v>
      </c>
      <c r="AA188" s="6">
        <v>365</v>
      </c>
      <c r="AB188" s="6">
        <v>817</v>
      </c>
      <c r="AC188" s="6">
        <v>662</v>
      </c>
      <c r="AD188" s="6">
        <v>843</v>
      </c>
      <c r="AE188" s="6">
        <v>752</v>
      </c>
      <c r="AF188" s="6">
        <v>180</v>
      </c>
      <c r="AG188" s="179">
        <v>279</v>
      </c>
      <c r="AH188" s="5">
        <f t="shared" si="30"/>
        <v>16400</v>
      </c>
      <c r="AI188" s="5">
        <f t="shared" si="31"/>
        <v>11201200</v>
      </c>
      <c r="AJ188" s="2">
        <f t="shared" si="32"/>
        <v>8606720000</v>
      </c>
    </row>
    <row r="189" spans="1:36" x14ac:dyDescent="0.2">
      <c r="A189" s="1">
        <v>10</v>
      </c>
      <c r="B189" s="178">
        <v>616</v>
      </c>
      <c r="C189" s="6">
        <v>963</v>
      </c>
      <c r="D189" s="6">
        <v>415</v>
      </c>
      <c r="E189" s="6">
        <v>60</v>
      </c>
      <c r="F189" s="6">
        <v>485</v>
      </c>
      <c r="G189" s="6">
        <v>66</v>
      </c>
      <c r="H189" s="11">
        <v>542</v>
      </c>
      <c r="I189" s="6">
        <v>953</v>
      </c>
      <c r="J189" s="9">
        <v>145</v>
      </c>
      <c r="K189" s="7">
        <v>310</v>
      </c>
      <c r="L189" s="6">
        <v>874</v>
      </c>
      <c r="M189" s="6">
        <v>717</v>
      </c>
      <c r="N189" s="6">
        <v>788</v>
      </c>
      <c r="O189" s="6">
        <v>695</v>
      </c>
      <c r="P189" s="6">
        <v>235</v>
      </c>
      <c r="Q189" s="6">
        <v>336</v>
      </c>
      <c r="R189" s="6">
        <v>944</v>
      </c>
      <c r="S189" s="6">
        <v>523</v>
      </c>
      <c r="T189" s="6">
        <v>87</v>
      </c>
      <c r="U189" s="6">
        <v>500</v>
      </c>
      <c r="V189" s="6">
        <v>45</v>
      </c>
      <c r="W189" s="6">
        <v>394</v>
      </c>
      <c r="X189" s="8">
        <v>982</v>
      </c>
      <c r="Y189" s="6">
        <v>625</v>
      </c>
      <c r="Z189" s="6">
        <v>345</v>
      </c>
      <c r="AA189" s="12">
        <v>254</v>
      </c>
      <c r="AB189" s="6">
        <v>674</v>
      </c>
      <c r="AC189" s="6">
        <v>773</v>
      </c>
      <c r="AD189" s="6">
        <v>732</v>
      </c>
      <c r="AE189" s="6">
        <v>895</v>
      </c>
      <c r="AF189" s="6">
        <v>291</v>
      </c>
      <c r="AG189" s="179">
        <v>136</v>
      </c>
      <c r="AH189" s="5">
        <f t="shared" si="30"/>
        <v>16400</v>
      </c>
      <c r="AI189" s="5">
        <f t="shared" si="31"/>
        <v>11201200</v>
      </c>
      <c r="AJ189" s="2">
        <f t="shared" si="32"/>
        <v>8606720000</v>
      </c>
    </row>
    <row r="190" spans="1:36" x14ac:dyDescent="0.2">
      <c r="A190" s="1">
        <v>11</v>
      </c>
      <c r="B190" s="178">
        <v>86</v>
      </c>
      <c r="C190" s="6">
        <v>497</v>
      </c>
      <c r="D190" s="6">
        <v>941</v>
      </c>
      <c r="E190" s="6">
        <v>522</v>
      </c>
      <c r="F190" s="6">
        <v>983</v>
      </c>
      <c r="G190" s="11">
        <v>628</v>
      </c>
      <c r="H190" s="6">
        <v>48</v>
      </c>
      <c r="I190" s="6">
        <v>395</v>
      </c>
      <c r="J190" s="6">
        <v>675</v>
      </c>
      <c r="K190" s="6">
        <v>776</v>
      </c>
      <c r="L190" s="7">
        <v>348</v>
      </c>
      <c r="M190" s="9">
        <v>255</v>
      </c>
      <c r="N190" s="6">
        <v>290</v>
      </c>
      <c r="O190" s="6">
        <v>133</v>
      </c>
      <c r="P190" s="6">
        <v>729</v>
      </c>
      <c r="Q190" s="6">
        <v>894</v>
      </c>
      <c r="R190" s="6">
        <v>414</v>
      </c>
      <c r="S190" s="6">
        <v>57</v>
      </c>
      <c r="T190" s="6">
        <v>613</v>
      </c>
      <c r="U190" s="6">
        <v>962</v>
      </c>
      <c r="V190" s="6">
        <v>543</v>
      </c>
      <c r="W190" s="8">
        <v>956</v>
      </c>
      <c r="X190" s="6">
        <v>488</v>
      </c>
      <c r="Y190" s="6">
        <v>67</v>
      </c>
      <c r="Z190" s="6">
        <v>875</v>
      </c>
      <c r="AA190" s="6">
        <v>720</v>
      </c>
      <c r="AB190" s="12">
        <v>148</v>
      </c>
      <c r="AC190" s="6">
        <v>311</v>
      </c>
      <c r="AD190" s="6">
        <v>234</v>
      </c>
      <c r="AE190" s="6">
        <v>333</v>
      </c>
      <c r="AF190" s="6">
        <v>785</v>
      </c>
      <c r="AG190" s="179">
        <v>694</v>
      </c>
      <c r="AH190" s="5">
        <f t="shared" si="30"/>
        <v>16400</v>
      </c>
      <c r="AI190" s="5">
        <f t="shared" si="31"/>
        <v>11201200</v>
      </c>
      <c r="AJ190" s="2">
        <f t="shared" si="32"/>
        <v>8606720000</v>
      </c>
    </row>
    <row r="191" spans="1:36" x14ac:dyDescent="0.2">
      <c r="A191" s="1">
        <v>12</v>
      </c>
      <c r="B191" s="178">
        <v>453</v>
      </c>
      <c r="C191" s="6">
        <v>98</v>
      </c>
      <c r="D191" s="6">
        <v>574</v>
      </c>
      <c r="E191" s="6">
        <v>921</v>
      </c>
      <c r="F191" s="11">
        <v>584</v>
      </c>
      <c r="G191" s="6">
        <v>995</v>
      </c>
      <c r="H191" s="6">
        <v>447</v>
      </c>
      <c r="I191" s="6">
        <v>28</v>
      </c>
      <c r="J191" s="6">
        <v>820</v>
      </c>
      <c r="K191" s="6">
        <v>663</v>
      </c>
      <c r="L191" s="9">
        <v>203</v>
      </c>
      <c r="M191" s="7">
        <v>368</v>
      </c>
      <c r="N191" s="6">
        <v>177</v>
      </c>
      <c r="O191" s="6">
        <v>278</v>
      </c>
      <c r="P191" s="6">
        <v>842</v>
      </c>
      <c r="Q191" s="6">
        <v>749</v>
      </c>
      <c r="R191" s="6">
        <v>13</v>
      </c>
      <c r="S191" s="6">
        <v>426</v>
      </c>
      <c r="T191" s="6">
        <v>1014</v>
      </c>
      <c r="U191" s="6">
        <v>593</v>
      </c>
      <c r="V191" s="8">
        <v>912</v>
      </c>
      <c r="W191" s="6">
        <v>555</v>
      </c>
      <c r="X191" s="6">
        <v>119</v>
      </c>
      <c r="Y191" s="6">
        <v>468</v>
      </c>
      <c r="Z191" s="6">
        <v>764</v>
      </c>
      <c r="AA191" s="6">
        <v>863</v>
      </c>
      <c r="AB191" s="6">
        <v>259</v>
      </c>
      <c r="AC191" s="12">
        <v>168</v>
      </c>
      <c r="AD191" s="6">
        <v>377</v>
      </c>
      <c r="AE191" s="6">
        <v>222</v>
      </c>
      <c r="AF191" s="6">
        <v>642</v>
      </c>
      <c r="AG191" s="179">
        <v>805</v>
      </c>
      <c r="AH191" s="5">
        <f t="shared" si="30"/>
        <v>16400</v>
      </c>
      <c r="AI191" s="5">
        <f t="shared" si="31"/>
        <v>11201200</v>
      </c>
      <c r="AJ191" s="2">
        <f t="shared" si="32"/>
        <v>8606720000</v>
      </c>
    </row>
    <row r="192" spans="1:36" x14ac:dyDescent="0.2">
      <c r="A192" s="1">
        <v>13</v>
      </c>
      <c r="B192" s="178">
        <v>233</v>
      </c>
      <c r="C192" s="6">
        <v>334</v>
      </c>
      <c r="D192" s="6">
        <v>786</v>
      </c>
      <c r="E192" s="11">
        <v>693</v>
      </c>
      <c r="F192" s="6">
        <v>876</v>
      </c>
      <c r="G192" s="6">
        <v>719</v>
      </c>
      <c r="H192" s="6">
        <v>147</v>
      </c>
      <c r="I192" s="6">
        <v>312</v>
      </c>
      <c r="J192" s="6">
        <v>544</v>
      </c>
      <c r="K192" s="6">
        <v>955</v>
      </c>
      <c r="L192" s="6">
        <v>487</v>
      </c>
      <c r="M192" s="6">
        <v>68</v>
      </c>
      <c r="N192" s="7">
        <v>413</v>
      </c>
      <c r="O192" s="9">
        <v>58</v>
      </c>
      <c r="P192" s="6">
        <v>614</v>
      </c>
      <c r="Q192" s="6">
        <v>961</v>
      </c>
      <c r="R192" s="6">
        <v>289</v>
      </c>
      <c r="S192" s="6">
        <v>134</v>
      </c>
      <c r="T192" s="6">
        <v>730</v>
      </c>
      <c r="U192" s="8">
        <v>893</v>
      </c>
      <c r="V192" s="6">
        <v>676</v>
      </c>
      <c r="W192" s="6">
        <v>775</v>
      </c>
      <c r="X192" s="6">
        <v>347</v>
      </c>
      <c r="Y192" s="6">
        <v>256</v>
      </c>
      <c r="Z192" s="6">
        <v>984</v>
      </c>
      <c r="AA192" s="6">
        <v>627</v>
      </c>
      <c r="AB192" s="6">
        <v>47</v>
      </c>
      <c r="AC192" s="6">
        <v>396</v>
      </c>
      <c r="AD192" s="12">
        <v>85</v>
      </c>
      <c r="AE192" s="6">
        <v>498</v>
      </c>
      <c r="AF192" s="6">
        <v>942</v>
      </c>
      <c r="AG192" s="179">
        <v>521</v>
      </c>
      <c r="AH192" s="5">
        <f t="shared" si="30"/>
        <v>16400</v>
      </c>
      <c r="AI192" s="5">
        <f t="shared" si="31"/>
        <v>11201200</v>
      </c>
      <c r="AJ192" s="2">
        <f t="shared" si="32"/>
        <v>8606720000</v>
      </c>
    </row>
    <row r="193" spans="1:36" x14ac:dyDescent="0.2">
      <c r="A193" s="1">
        <v>14</v>
      </c>
      <c r="B193" s="178">
        <v>378</v>
      </c>
      <c r="C193" s="6">
        <v>221</v>
      </c>
      <c r="D193" s="11">
        <v>641</v>
      </c>
      <c r="E193" s="6">
        <v>806</v>
      </c>
      <c r="F193" s="6">
        <v>763</v>
      </c>
      <c r="G193" s="6">
        <v>864</v>
      </c>
      <c r="H193" s="6">
        <v>260</v>
      </c>
      <c r="I193" s="6">
        <v>167</v>
      </c>
      <c r="J193" s="6">
        <v>911</v>
      </c>
      <c r="K193" s="6">
        <v>556</v>
      </c>
      <c r="L193" s="6">
        <v>120</v>
      </c>
      <c r="M193" s="6">
        <v>467</v>
      </c>
      <c r="N193" s="9">
        <v>14</v>
      </c>
      <c r="O193" s="7">
        <v>425</v>
      </c>
      <c r="P193" s="6">
        <v>1013</v>
      </c>
      <c r="Q193" s="6">
        <v>594</v>
      </c>
      <c r="R193" s="6">
        <v>178</v>
      </c>
      <c r="S193" s="6">
        <v>277</v>
      </c>
      <c r="T193" s="8">
        <v>841</v>
      </c>
      <c r="U193" s="6">
        <v>750</v>
      </c>
      <c r="V193" s="6">
        <v>819</v>
      </c>
      <c r="W193" s="6">
        <v>664</v>
      </c>
      <c r="X193" s="6">
        <v>204</v>
      </c>
      <c r="Y193" s="6">
        <v>367</v>
      </c>
      <c r="Z193" s="6">
        <v>583</v>
      </c>
      <c r="AA193" s="6">
        <v>996</v>
      </c>
      <c r="AB193" s="6">
        <v>448</v>
      </c>
      <c r="AC193" s="6">
        <v>27</v>
      </c>
      <c r="AD193" s="6">
        <v>454</v>
      </c>
      <c r="AE193" s="12">
        <v>97</v>
      </c>
      <c r="AF193" s="6">
        <v>573</v>
      </c>
      <c r="AG193" s="179">
        <v>922</v>
      </c>
      <c r="AH193" s="5">
        <f t="shared" si="30"/>
        <v>16400</v>
      </c>
      <c r="AI193" s="5">
        <f t="shared" si="31"/>
        <v>11201200</v>
      </c>
      <c r="AJ193" s="2">
        <f t="shared" si="32"/>
        <v>8606720000</v>
      </c>
    </row>
    <row r="194" spans="1:36" x14ac:dyDescent="0.2">
      <c r="A194" s="1">
        <v>15</v>
      </c>
      <c r="B194" s="178">
        <v>844</v>
      </c>
      <c r="C194" s="11">
        <v>751</v>
      </c>
      <c r="D194" s="6">
        <v>179</v>
      </c>
      <c r="E194" s="6">
        <v>280</v>
      </c>
      <c r="F194" s="6">
        <v>201</v>
      </c>
      <c r="G194" s="6">
        <v>366</v>
      </c>
      <c r="H194" s="6">
        <v>818</v>
      </c>
      <c r="I194" s="6">
        <v>661</v>
      </c>
      <c r="J194" s="6">
        <v>445</v>
      </c>
      <c r="K194" s="6">
        <v>26</v>
      </c>
      <c r="L194" s="6">
        <v>582</v>
      </c>
      <c r="M194" s="6">
        <v>993</v>
      </c>
      <c r="N194" s="6">
        <v>576</v>
      </c>
      <c r="O194" s="6">
        <v>923</v>
      </c>
      <c r="P194" s="7">
        <v>455</v>
      </c>
      <c r="Q194" s="9">
        <v>100</v>
      </c>
      <c r="R194" s="6">
        <v>644</v>
      </c>
      <c r="S194" s="8">
        <v>807</v>
      </c>
      <c r="T194" s="6">
        <v>379</v>
      </c>
      <c r="U194" s="6">
        <v>224</v>
      </c>
      <c r="V194" s="6">
        <v>257</v>
      </c>
      <c r="W194" s="6">
        <v>166</v>
      </c>
      <c r="X194" s="6">
        <v>762</v>
      </c>
      <c r="Y194" s="6">
        <v>861</v>
      </c>
      <c r="Z194" s="6">
        <v>117</v>
      </c>
      <c r="AA194" s="6">
        <v>466</v>
      </c>
      <c r="AB194" s="6">
        <v>910</v>
      </c>
      <c r="AC194" s="6">
        <v>553</v>
      </c>
      <c r="AD194" s="6">
        <v>1016</v>
      </c>
      <c r="AE194" s="6">
        <v>595</v>
      </c>
      <c r="AF194" s="12">
        <v>15</v>
      </c>
      <c r="AG194" s="179">
        <v>428</v>
      </c>
      <c r="AH194" s="5">
        <f t="shared" si="30"/>
        <v>16400</v>
      </c>
      <c r="AI194" s="5">
        <f t="shared" si="31"/>
        <v>11201200</v>
      </c>
      <c r="AJ194" s="2">
        <f t="shared" si="32"/>
        <v>8606720000</v>
      </c>
    </row>
    <row r="195" spans="1:36" x14ac:dyDescent="0.2">
      <c r="A195" s="1">
        <v>16</v>
      </c>
      <c r="B195" s="190">
        <v>731</v>
      </c>
      <c r="C195" s="6">
        <v>896</v>
      </c>
      <c r="D195" s="6">
        <v>292</v>
      </c>
      <c r="E195" s="6">
        <v>135</v>
      </c>
      <c r="F195" s="6">
        <v>346</v>
      </c>
      <c r="G195" s="6">
        <v>253</v>
      </c>
      <c r="H195" s="6">
        <v>673</v>
      </c>
      <c r="I195" s="6">
        <v>774</v>
      </c>
      <c r="J195" s="6">
        <v>46</v>
      </c>
      <c r="K195" s="6">
        <v>393</v>
      </c>
      <c r="L195" s="6">
        <v>981</v>
      </c>
      <c r="M195" s="6">
        <v>626</v>
      </c>
      <c r="N195" s="6">
        <v>943</v>
      </c>
      <c r="O195" s="6">
        <v>524</v>
      </c>
      <c r="P195" s="9">
        <v>88</v>
      </c>
      <c r="Q195" s="7">
        <v>499</v>
      </c>
      <c r="R195" s="8">
        <v>787</v>
      </c>
      <c r="S195" s="6">
        <v>696</v>
      </c>
      <c r="T195" s="6">
        <v>236</v>
      </c>
      <c r="U195" s="6">
        <v>335</v>
      </c>
      <c r="V195" s="6">
        <v>146</v>
      </c>
      <c r="W195" s="6">
        <v>309</v>
      </c>
      <c r="X195" s="6">
        <v>873</v>
      </c>
      <c r="Y195" s="6">
        <v>718</v>
      </c>
      <c r="Z195" s="6">
        <v>486</v>
      </c>
      <c r="AA195" s="6">
        <v>65</v>
      </c>
      <c r="AB195" s="6">
        <v>541</v>
      </c>
      <c r="AC195" s="6">
        <v>954</v>
      </c>
      <c r="AD195" s="6">
        <v>615</v>
      </c>
      <c r="AE195" s="6">
        <v>964</v>
      </c>
      <c r="AF195" s="6">
        <v>416</v>
      </c>
      <c r="AG195" s="186">
        <v>59</v>
      </c>
      <c r="AH195" s="5">
        <f t="shared" si="30"/>
        <v>16400</v>
      </c>
      <c r="AI195" s="5">
        <f t="shared" si="31"/>
        <v>11201200</v>
      </c>
      <c r="AJ195" s="2">
        <f t="shared" si="32"/>
        <v>8606720000</v>
      </c>
    </row>
    <row r="196" spans="1:36" x14ac:dyDescent="0.2">
      <c r="A196" s="1">
        <v>17</v>
      </c>
      <c r="B196" s="188">
        <v>974</v>
      </c>
      <c r="C196" s="6">
        <v>617</v>
      </c>
      <c r="D196" s="6">
        <v>53</v>
      </c>
      <c r="E196" s="6">
        <v>402</v>
      </c>
      <c r="F196" s="6">
        <v>79</v>
      </c>
      <c r="G196" s="6">
        <v>492</v>
      </c>
      <c r="H196" s="6">
        <v>952</v>
      </c>
      <c r="I196" s="6">
        <v>531</v>
      </c>
      <c r="J196" s="6">
        <v>315</v>
      </c>
      <c r="K196" s="6">
        <v>160</v>
      </c>
      <c r="L196" s="6">
        <v>708</v>
      </c>
      <c r="M196" s="6">
        <v>871</v>
      </c>
      <c r="N196" s="6">
        <v>698</v>
      </c>
      <c r="O196" s="6">
        <v>797</v>
      </c>
      <c r="P196" s="6">
        <v>321</v>
      </c>
      <c r="Q196" s="8">
        <v>230</v>
      </c>
      <c r="R196" s="7">
        <v>518</v>
      </c>
      <c r="S196" s="9">
        <v>929</v>
      </c>
      <c r="T196" s="6">
        <v>509</v>
      </c>
      <c r="U196" s="6">
        <v>90</v>
      </c>
      <c r="V196" s="6">
        <v>391</v>
      </c>
      <c r="W196" s="6">
        <v>36</v>
      </c>
      <c r="X196" s="6">
        <v>640</v>
      </c>
      <c r="Y196" s="6">
        <v>987</v>
      </c>
      <c r="Z196" s="6">
        <v>243</v>
      </c>
      <c r="AA196" s="6">
        <v>344</v>
      </c>
      <c r="AB196" s="6">
        <v>780</v>
      </c>
      <c r="AC196" s="6">
        <v>687</v>
      </c>
      <c r="AD196" s="6">
        <v>882</v>
      </c>
      <c r="AE196" s="6">
        <v>725</v>
      </c>
      <c r="AF196" s="6">
        <v>137</v>
      </c>
      <c r="AG196" s="192">
        <v>302</v>
      </c>
      <c r="AH196" s="5">
        <f t="shared" si="30"/>
        <v>16400</v>
      </c>
      <c r="AI196" s="5">
        <f t="shared" si="31"/>
        <v>11201200</v>
      </c>
      <c r="AJ196" s="2">
        <f t="shared" si="32"/>
        <v>8606720000</v>
      </c>
    </row>
    <row r="197" spans="1:36" x14ac:dyDescent="0.2">
      <c r="A197" s="1">
        <v>18</v>
      </c>
      <c r="B197" s="178">
        <v>605</v>
      </c>
      <c r="C197" s="12">
        <v>1018</v>
      </c>
      <c r="D197" s="6">
        <v>422</v>
      </c>
      <c r="E197" s="6">
        <v>1</v>
      </c>
      <c r="F197" s="6">
        <v>480</v>
      </c>
      <c r="G197" s="6">
        <v>123</v>
      </c>
      <c r="H197" s="6">
        <v>551</v>
      </c>
      <c r="I197" s="6">
        <v>900</v>
      </c>
      <c r="J197" s="6">
        <v>172</v>
      </c>
      <c r="K197" s="6">
        <v>271</v>
      </c>
      <c r="L197" s="6">
        <v>851</v>
      </c>
      <c r="M197" s="6">
        <v>760</v>
      </c>
      <c r="N197" s="6">
        <v>809</v>
      </c>
      <c r="O197" s="6">
        <v>654</v>
      </c>
      <c r="P197" s="8">
        <v>210</v>
      </c>
      <c r="Q197" s="6">
        <v>373</v>
      </c>
      <c r="R197" s="9">
        <v>917</v>
      </c>
      <c r="S197" s="7">
        <v>562</v>
      </c>
      <c r="T197" s="6">
        <v>110</v>
      </c>
      <c r="U197" s="6">
        <v>457</v>
      </c>
      <c r="V197" s="6">
        <v>24</v>
      </c>
      <c r="W197" s="6">
        <v>435</v>
      </c>
      <c r="X197" s="6">
        <v>1007</v>
      </c>
      <c r="Y197" s="6">
        <v>588</v>
      </c>
      <c r="Z197" s="6">
        <v>356</v>
      </c>
      <c r="AA197" s="6">
        <v>199</v>
      </c>
      <c r="AB197" s="6">
        <v>667</v>
      </c>
      <c r="AC197" s="6">
        <v>832</v>
      </c>
      <c r="AD197" s="6">
        <v>737</v>
      </c>
      <c r="AE197" s="6">
        <v>838</v>
      </c>
      <c r="AF197" s="11">
        <v>282</v>
      </c>
      <c r="AG197" s="179">
        <v>189</v>
      </c>
      <c r="AH197" s="5">
        <f t="shared" si="30"/>
        <v>16400</v>
      </c>
      <c r="AI197" s="5">
        <f t="shared" si="31"/>
        <v>11201200</v>
      </c>
      <c r="AJ197" s="2">
        <f t="shared" si="32"/>
        <v>8606720000</v>
      </c>
    </row>
    <row r="198" spans="1:36" x14ac:dyDescent="0.2">
      <c r="A198" s="1">
        <v>19</v>
      </c>
      <c r="B198" s="178">
        <v>111</v>
      </c>
      <c r="C198" s="6">
        <v>460</v>
      </c>
      <c r="D198" s="12">
        <v>920</v>
      </c>
      <c r="E198" s="6">
        <v>563</v>
      </c>
      <c r="F198" s="6">
        <v>1006</v>
      </c>
      <c r="G198" s="6">
        <v>585</v>
      </c>
      <c r="H198" s="6">
        <v>21</v>
      </c>
      <c r="I198" s="6">
        <v>434</v>
      </c>
      <c r="J198" s="6">
        <v>666</v>
      </c>
      <c r="K198" s="6">
        <v>829</v>
      </c>
      <c r="L198" s="6">
        <v>353</v>
      </c>
      <c r="M198" s="6">
        <v>198</v>
      </c>
      <c r="N198" s="6">
        <v>283</v>
      </c>
      <c r="O198" s="8">
        <v>192</v>
      </c>
      <c r="P198" s="6">
        <v>740</v>
      </c>
      <c r="Q198" s="6">
        <v>839</v>
      </c>
      <c r="R198" s="6">
        <v>423</v>
      </c>
      <c r="S198" s="6">
        <v>4</v>
      </c>
      <c r="T198" s="7">
        <v>608</v>
      </c>
      <c r="U198" s="9">
        <v>1019</v>
      </c>
      <c r="V198" s="6">
        <v>550</v>
      </c>
      <c r="W198" s="6">
        <v>897</v>
      </c>
      <c r="X198" s="6">
        <v>477</v>
      </c>
      <c r="Y198" s="6">
        <v>122</v>
      </c>
      <c r="Z198" s="6">
        <v>850</v>
      </c>
      <c r="AA198" s="6">
        <v>757</v>
      </c>
      <c r="AB198" s="6">
        <v>169</v>
      </c>
      <c r="AC198" s="6">
        <v>270</v>
      </c>
      <c r="AD198" s="6">
        <v>211</v>
      </c>
      <c r="AE198" s="11">
        <v>376</v>
      </c>
      <c r="AF198" s="6">
        <v>812</v>
      </c>
      <c r="AG198" s="179">
        <v>655</v>
      </c>
      <c r="AH198" s="5">
        <f t="shared" si="30"/>
        <v>16400</v>
      </c>
      <c r="AI198" s="5">
        <f t="shared" si="31"/>
        <v>11201200</v>
      </c>
      <c r="AJ198" s="2">
        <f t="shared" si="32"/>
        <v>8606720000</v>
      </c>
    </row>
    <row r="199" spans="1:36" x14ac:dyDescent="0.2">
      <c r="A199" s="1">
        <v>20</v>
      </c>
      <c r="B199" s="178">
        <v>512</v>
      </c>
      <c r="C199" s="6">
        <v>91</v>
      </c>
      <c r="D199" s="6">
        <v>519</v>
      </c>
      <c r="E199" s="12">
        <v>932</v>
      </c>
      <c r="F199" s="6">
        <v>637</v>
      </c>
      <c r="G199" s="6">
        <v>986</v>
      </c>
      <c r="H199" s="6">
        <v>390</v>
      </c>
      <c r="I199" s="6">
        <v>33</v>
      </c>
      <c r="J199" s="6">
        <v>777</v>
      </c>
      <c r="K199" s="6">
        <v>686</v>
      </c>
      <c r="L199" s="6">
        <v>242</v>
      </c>
      <c r="M199" s="6">
        <v>341</v>
      </c>
      <c r="N199" s="8">
        <v>140</v>
      </c>
      <c r="O199" s="6">
        <v>303</v>
      </c>
      <c r="P199" s="6">
        <v>883</v>
      </c>
      <c r="Q199" s="6">
        <v>728</v>
      </c>
      <c r="R199" s="6">
        <v>56</v>
      </c>
      <c r="S199" s="6">
        <v>403</v>
      </c>
      <c r="T199" s="9">
        <v>975</v>
      </c>
      <c r="U199" s="7">
        <v>620</v>
      </c>
      <c r="V199" s="6">
        <v>949</v>
      </c>
      <c r="W199" s="6">
        <v>530</v>
      </c>
      <c r="X199" s="6">
        <v>78</v>
      </c>
      <c r="Y199" s="6">
        <v>489</v>
      </c>
      <c r="Z199" s="6">
        <v>705</v>
      </c>
      <c r="AA199" s="6">
        <v>870</v>
      </c>
      <c r="AB199" s="6">
        <v>314</v>
      </c>
      <c r="AC199" s="6">
        <v>157</v>
      </c>
      <c r="AD199" s="11">
        <v>324</v>
      </c>
      <c r="AE199" s="6">
        <v>231</v>
      </c>
      <c r="AF199" s="6">
        <v>699</v>
      </c>
      <c r="AG199" s="179">
        <v>800</v>
      </c>
      <c r="AH199" s="5">
        <f t="shared" si="30"/>
        <v>16400</v>
      </c>
      <c r="AI199" s="5">
        <f t="shared" si="31"/>
        <v>11201200</v>
      </c>
      <c r="AJ199" s="2">
        <f t="shared" si="32"/>
        <v>8606720000</v>
      </c>
    </row>
    <row r="200" spans="1:36" x14ac:dyDescent="0.2">
      <c r="A200" s="1">
        <v>21</v>
      </c>
      <c r="B200" s="178">
        <v>212</v>
      </c>
      <c r="C200" s="6">
        <v>375</v>
      </c>
      <c r="D200" s="6">
        <v>811</v>
      </c>
      <c r="E200" s="6">
        <v>656</v>
      </c>
      <c r="F200" s="12">
        <v>849</v>
      </c>
      <c r="G200" s="6">
        <v>758</v>
      </c>
      <c r="H200" s="6">
        <v>170</v>
      </c>
      <c r="I200" s="6">
        <v>269</v>
      </c>
      <c r="J200" s="6">
        <v>549</v>
      </c>
      <c r="K200" s="6">
        <v>898</v>
      </c>
      <c r="L200" s="6">
        <v>478</v>
      </c>
      <c r="M200" s="8">
        <v>121</v>
      </c>
      <c r="N200" s="6">
        <v>424</v>
      </c>
      <c r="O200" s="6">
        <v>3</v>
      </c>
      <c r="P200" s="6">
        <v>607</v>
      </c>
      <c r="Q200" s="6">
        <v>1020</v>
      </c>
      <c r="R200" s="6">
        <v>284</v>
      </c>
      <c r="S200" s="6">
        <v>191</v>
      </c>
      <c r="T200" s="6">
        <v>739</v>
      </c>
      <c r="U200" s="6">
        <v>840</v>
      </c>
      <c r="V200" s="7">
        <v>665</v>
      </c>
      <c r="W200" s="9">
        <v>830</v>
      </c>
      <c r="X200" s="6">
        <v>354</v>
      </c>
      <c r="Y200" s="6">
        <v>197</v>
      </c>
      <c r="Z200" s="6">
        <v>1005</v>
      </c>
      <c r="AA200" s="6">
        <v>586</v>
      </c>
      <c r="AB200" s="6">
        <v>22</v>
      </c>
      <c r="AC200" s="11">
        <v>433</v>
      </c>
      <c r="AD200" s="6">
        <v>112</v>
      </c>
      <c r="AE200" s="6">
        <v>459</v>
      </c>
      <c r="AF200" s="6">
        <v>919</v>
      </c>
      <c r="AG200" s="179">
        <v>564</v>
      </c>
      <c r="AH200" s="5">
        <f t="shared" si="30"/>
        <v>16400</v>
      </c>
      <c r="AI200" s="5">
        <f t="shared" si="31"/>
        <v>11201200</v>
      </c>
      <c r="AJ200" s="2">
        <f t="shared" si="32"/>
        <v>8606720000</v>
      </c>
    </row>
    <row r="201" spans="1:36" x14ac:dyDescent="0.2">
      <c r="A201" s="1">
        <v>22</v>
      </c>
      <c r="B201" s="178">
        <v>323</v>
      </c>
      <c r="C201" s="6">
        <v>232</v>
      </c>
      <c r="D201" s="6">
        <v>700</v>
      </c>
      <c r="E201" s="6">
        <v>799</v>
      </c>
      <c r="F201" s="6">
        <v>706</v>
      </c>
      <c r="G201" s="12">
        <v>869</v>
      </c>
      <c r="H201" s="6">
        <v>313</v>
      </c>
      <c r="I201" s="6">
        <v>158</v>
      </c>
      <c r="J201" s="6">
        <v>950</v>
      </c>
      <c r="K201" s="6">
        <v>529</v>
      </c>
      <c r="L201" s="8">
        <v>77</v>
      </c>
      <c r="M201" s="6">
        <v>490</v>
      </c>
      <c r="N201" s="6">
        <v>55</v>
      </c>
      <c r="O201" s="6">
        <v>404</v>
      </c>
      <c r="P201" s="6">
        <v>976</v>
      </c>
      <c r="Q201" s="6">
        <v>619</v>
      </c>
      <c r="R201" s="6">
        <v>139</v>
      </c>
      <c r="S201" s="6">
        <v>304</v>
      </c>
      <c r="T201" s="6">
        <v>884</v>
      </c>
      <c r="U201" s="6">
        <v>727</v>
      </c>
      <c r="V201" s="9">
        <v>778</v>
      </c>
      <c r="W201" s="7">
        <v>685</v>
      </c>
      <c r="X201" s="6">
        <v>241</v>
      </c>
      <c r="Y201" s="6">
        <v>342</v>
      </c>
      <c r="Z201" s="6">
        <v>638</v>
      </c>
      <c r="AA201" s="6">
        <v>985</v>
      </c>
      <c r="AB201" s="11">
        <v>389</v>
      </c>
      <c r="AC201" s="6">
        <v>34</v>
      </c>
      <c r="AD201" s="6">
        <v>511</v>
      </c>
      <c r="AE201" s="6">
        <v>92</v>
      </c>
      <c r="AF201" s="6">
        <v>520</v>
      </c>
      <c r="AG201" s="179">
        <v>931</v>
      </c>
      <c r="AH201" s="5">
        <f t="shared" si="30"/>
        <v>16400</v>
      </c>
      <c r="AI201" s="5">
        <f t="shared" si="31"/>
        <v>11201200</v>
      </c>
      <c r="AJ201" s="2">
        <f t="shared" si="32"/>
        <v>8606720000</v>
      </c>
    </row>
    <row r="202" spans="1:36" x14ac:dyDescent="0.2">
      <c r="A202" s="1">
        <v>23</v>
      </c>
      <c r="B202" s="178">
        <v>881</v>
      </c>
      <c r="C202" s="6">
        <v>726</v>
      </c>
      <c r="D202" s="6">
        <v>138</v>
      </c>
      <c r="E202" s="6">
        <v>301</v>
      </c>
      <c r="F202" s="6">
        <v>244</v>
      </c>
      <c r="G202" s="6">
        <v>343</v>
      </c>
      <c r="H202" s="12">
        <v>779</v>
      </c>
      <c r="I202" s="6">
        <v>688</v>
      </c>
      <c r="J202" s="6">
        <v>392</v>
      </c>
      <c r="K202" s="8">
        <v>35</v>
      </c>
      <c r="L202" s="6">
        <v>639</v>
      </c>
      <c r="M202" s="6">
        <v>988</v>
      </c>
      <c r="N202" s="6">
        <v>517</v>
      </c>
      <c r="O202" s="6">
        <v>930</v>
      </c>
      <c r="P202" s="6">
        <v>510</v>
      </c>
      <c r="Q202" s="6">
        <v>89</v>
      </c>
      <c r="R202" s="6">
        <v>697</v>
      </c>
      <c r="S202" s="6">
        <v>798</v>
      </c>
      <c r="T202" s="6">
        <v>322</v>
      </c>
      <c r="U202" s="6">
        <v>229</v>
      </c>
      <c r="V202" s="6">
        <v>316</v>
      </c>
      <c r="W202" s="6">
        <v>159</v>
      </c>
      <c r="X202" s="7">
        <v>707</v>
      </c>
      <c r="Y202" s="9">
        <v>872</v>
      </c>
      <c r="Z202" s="6">
        <v>80</v>
      </c>
      <c r="AA202" s="11">
        <v>491</v>
      </c>
      <c r="AB202" s="6">
        <v>951</v>
      </c>
      <c r="AC202" s="6">
        <v>532</v>
      </c>
      <c r="AD202" s="6">
        <v>973</v>
      </c>
      <c r="AE202" s="6">
        <v>618</v>
      </c>
      <c r="AF202" s="6">
        <v>54</v>
      </c>
      <c r="AG202" s="179">
        <v>401</v>
      </c>
      <c r="AH202" s="5">
        <f t="shared" si="30"/>
        <v>16400</v>
      </c>
      <c r="AI202" s="5">
        <f t="shared" si="31"/>
        <v>11201200</v>
      </c>
      <c r="AJ202" s="2">
        <f t="shared" si="32"/>
        <v>8606720000</v>
      </c>
    </row>
    <row r="203" spans="1:36" x14ac:dyDescent="0.2">
      <c r="A203" s="1">
        <v>24</v>
      </c>
      <c r="B203" s="178">
        <v>738</v>
      </c>
      <c r="C203" s="6">
        <v>837</v>
      </c>
      <c r="D203" s="6">
        <v>281</v>
      </c>
      <c r="E203" s="6">
        <v>190</v>
      </c>
      <c r="F203" s="6">
        <v>355</v>
      </c>
      <c r="G203" s="6">
        <v>200</v>
      </c>
      <c r="H203" s="6">
        <v>668</v>
      </c>
      <c r="I203" s="12">
        <v>831</v>
      </c>
      <c r="J203" s="8">
        <v>23</v>
      </c>
      <c r="K203" s="6">
        <v>436</v>
      </c>
      <c r="L203" s="6">
        <v>1008</v>
      </c>
      <c r="M203" s="6">
        <v>587</v>
      </c>
      <c r="N203" s="6">
        <v>918</v>
      </c>
      <c r="O203" s="6">
        <v>561</v>
      </c>
      <c r="P203" s="6">
        <v>109</v>
      </c>
      <c r="Q203" s="6">
        <v>458</v>
      </c>
      <c r="R203" s="6">
        <v>810</v>
      </c>
      <c r="S203" s="6">
        <v>653</v>
      </c>
      <c r="T203" s="6">
        <v>209</v>
      </c>
      <c r="U203" s="6">
        <v>374</v>
      </c>
      <c r="V203" s="6">
        <v>171</v>
      </c>
      <c r="W203" s="6">
        <v>272</v>
      </c>
      <c r="X203" s="9">
        <v>852</v>
      </c>
      <c r="Y203" s="7">
        <v>759</v>
      </c>
      <c r="Z203" s="11">
        <v>479</v>
      </c>
      <c r="AA203" s="6">
        <v>124</v>
      </c>
      <c r="AB203" s="6">
        <v>552</v>
      </c>
      <c r="AC203" s="6">
        <v>899</v>
      </c>
      <c r="AD203" s="6">
        <v>606</v>
      </c>
      <c r="AE203" s="6">
        <v>1017</v>
      </c>
      <c r="AF203" s="6">
        <v>421</v>
      </c>
      <c r="AG203" s="179">
        <v>2</v>
      </c>
      <c r="AH203" s="5">
        <f t="shared" si="30"/>
        <v>16400</v>
      </c>
      <c r="AI203" s="5">
        <f t="shared" si="31"/>
        <v>11201200</v>
      </c>
      <c r="AJ203" s="2">
        <f t="shared" si="32"/>
        <v>8606720000</v>
      </c>
    </row>
    <row r="204" spans="1:36" x14ac:dyDescent="0.2">
      <c r="A204" s="1">
        <v>25</v>
      </c>
      <c r="B204" s="178">
        <v>51</v>
      </c>
      <c r="C204" s="6">
        <v>408</v>
      </c>
      <c r="D204" s="6">
        <v>972</v>
      </c>
      <c r="E204" s="6">
        <v>623</v>
      </c>
      <c r="F204" s="6">
        <v>946</v>
      </c>
      <c r="G204" s="6">
        <v>533</v>
      </c>
      <c r="H204" s="6">
        <v>73</v>
      </c>
      <c r="I204" s="8">
        <v>494</v>
      </c>
      <c r="J204" s="12">
        <v>710</v>
      </c>
      <c r="K204" s="6">
        <v>865</v>
      </c>
      <c r="L204" s="6">
        <v>317</v>
      </c>
      <c r="M204" s="6">
        <v>154</v>
      </c>
      <c r="N204" s="6">
        <v>327</v>
      </c>
      <c r="O204" s="6">
        <v>228</v>
      </c>
      <c r="P204" s="6">
        <v>704</v>
      </c>
      <c r="Q204" s="6">
        <v>795</v>
      </c>
      <c r="R204" s="6">
        <v>507</v>
      </c>
      <c r="S204" s="6">
        <v>96</v>
      </c>
      <c r="T204" s="6">
        <v>516</v>
      </c>
      <c r="U204" s="6">
        <v>935</v>
      </c>
      <c r="V204" s="6">
        <v>634</v>
      </c>
      <c r="W204" s="6">
        <v>989</v>
      </c>
      <c r="X204" s="6">
        <v>385</v>
      </c>
      <c r="Y204" s="11">
        <v>38</v>
      </c>
      <c r="Z204" s="7">
        <v>782</v>
      </c>
      <c r="AA204" s="9">
        <v>681</v>
      </c>
      <c r="AB204" s="6">
        <v>245</v>
      </c>
      <c r="AC204" s="6">
        <v>338</v>
      </c>
      <c r="AD204" s="6">
        <v>143</v>
      </c>
      <c r="AE204" s="6">
        <v>300</v>
      </c>
      <c r="AF204" s="6">
        <v>888</v>
      </c>
      <c r="AG204" s="179">
        <v>723</v>
      </c>
      <c r="AH204" s="5">
        <f t="shared" si="30"/>
        <v>16400</v>
      </c>
      <c r="AI204" s="5">
        <f t="shared" si="31"/>
        <v>11201200</v>
      </c>
      <c r="AJ204" s="2">
        <f t="shared" si="32"/>
        <v>8606720000</v>
      </c>
    </row>
    <row r="205" spans="1:36" x14ac:dyDescent="0.2">
      <c r="A205" s="1">
        <v>26</v>
      </c>
      <c r="B205" s="178">
        <v>420</v>
      </c>
      <c r="C205" s="6">
        <v>7</v>
      </c>
      <c r="D205" s="6">
        <v>603</v>
      </c>
      <c r="E205" s="6">
        <v>1024</v>
      </c>
      <c r="F205" s="6">
        <v>545</v>
      </c>
      <c r="G205" s="6">
        <v>902</v>
      </c>
      <c r="H205" s="8">
        <v>474</v>
      </c>
      <c r="I205" s="6">
        <v>125</v>
      </c>
      <c r="J205" s="6">
        <v>853</v>
      </c>
      <c r="K205" s="12">
        <v>754</v>
      </c>
      <c r="L205" s="6">
        <v>174</v>
      </c>
      <c r="M205" s="6">
        <v>265</v>
      </c>
      <c r="N205" s="6">
        <v>216</v>
      </c>
      <c r="O205" s="6">
        <v>371</v>
      </c>
      <c r="P205" s="6">
        <v>815</v>
      </c>
      <c r="Q205" s="6">
        <v>652</v>
      </c>
      <c r="R205" s="6">
        <v>108</v>
      </c>
      <c r="S205" s="6">
        <v>463</v>
      </c>
      <c r="T205" s="6">
        <v>915</v>
      </c>
      <c r="U205" s="6">
        <v>568</v>
      </c>
      <c r="V205" s="6">
        <v>1001</v>
      </c>
      <c r="W205" s="6">
        <v>590</v>
      </c>
      <c r="X205" s="11">
        <v>18</v>
      </c>
      <c r="Y205" s="6">
        <v>437</v>
      </c>
      <c r="Z205" s="9">
        <v>669</v>
      </c>
      <c r="AA205" s="7">
        <v>826</v>
      </c>
      <c r="AB205" s="6">
        <v>358</v>
      </c>
      <c r="AC205" s="6">
        <v>193</v>
      </c>
      <c r="AD205" s="6">
        <v>288</v>
      </c>
      <c r="AE205" s="6">
        <v>187</v>
      </c>
      <c r="AF205" s="6">
        <v>743</v>
      </c>
      <c r="AG205" s="179">
        <v>836</v>
      </c>
      <c r="AH205" s="5">
        <f t="shared" si="30"/>
        <v>16400</v>
      </c>
      <c r="AI205" s="5">
        <f t="shared" si="31"/>
        <v>11201200</v>
      </c>
      <c r="AJ205" s="2">
        <f t="shared" si="32"/>
        <v>8606720000</v>
      </c>
    </row>
    <row r="206" spans="1:36" x14ac:dyDescent="0.2">
      <c r="A206" s="1">
        <v>27</v>
      </c>
      <c r="B206" s="178">
        <v>914</v>
      </c>
      <c r="C206" s="6">
        <v>565</v>
      </c>
      <c r="D206" s="6">
        <v>105</v>
      </c>
      <c r="E206" s="6">
        <v>462</v>
      </c>
      <c r="F206" s="6">
        <v>19</v>
      </c>
      <c r="G206" s="8">
        <v>440</v>
      </c>
      <c r="H206" s="6">
        <v>1004</v>
      </c>
      <c r="I206" s="6">
        <v>591</v>
      </c>
      <c r="J206" s="6">
        <v>359</v>
      </c>
      <c r="K206" s="6">
        <v>196</v>
      </c>
      <c r="L206" s="12">
        <v>672</v>
      </c>
      <c r="M206" s="6">
        <v>827</v>
      </c>
      <c r="N206" s="6">
        <v>742</v>
      </c>
      <c r="O206" s="6">
        <v>833</v>
      </c>
      <c r="P206" s="6">
        <v>285</v>
      </c>
      <c r="Q206" s="6">
        <v>186</v>
      </c>
      <c r="R206" s="6">
        <v>602</v>
      </c>
      <c r="S206" s="6">
        <v>1021</v>
      </c>
      <c r="T206" s="6">
        <v>417</v>
      </c>
      <c r="U206" s="6">
        <v>6</v>
      </c>
      <c r="V206" s="6">
        <v>475</v>
      </c>
      <c r="W206" s="11">
        <v>128</v>
      </c>
      <c r="X206" s="6">
        <v>548</v>
      </c>
      <c r="Y206" s="6">
        <v>903</v>
      </c>
      <c r="Z206" s="6">
        <v>175</v>
      </c>
      <c r="AA206" s="6">
        <v>268</v>
      </c>
      <c r="AB206" s="7">
        <v>856</v>
      </c>
      <c r="AC206" s="9">
        <v>755</v>
      </c>
      <c r="AD206" s="6">
        <v>814</v>
      </c>
      <c r="AE206" s="6">
        <v>649</v>
      </c>
      <c r="AF206" s="6">
        <v>213</v>
      </c>
      <c r="AG206" s="179">
        <v>370</v>
      </c>
      <c r="AH206" s="5">
        <f t="shared" si="30"/>
        <v>16400</v>
      </c>
      <c r="AI206" s="5">
        <f t="shared" si="31"/>
        <v>11201200</v>
      </c>
      <c r="AJ206" s="2">
        <f t="shared" si="32"/>
        <v>8606720000</v>
      </c>
    </row>
    <row r="207" spans="1:36" x14ac:dyDescent="0.2">
      <c r="A207" s="1">
        <v>28</v>
      </c>
      <c r="B207" s="178">
        <v>513</v>
      </c>
      <c r="C207" s="6">
        <v>934</v>
      </c>
      <c r="D207" s="6">
        <v>506</v>
      </c>
      <c r="E207" s="6">
        <v>93</v>
      </c>
      <c r="F207" s="8">
        <v>388</v>
      </c>
      <c r="G207" s="6">
        <v>39</v>
      </c>
      <c r="H207" s="6">
        <v>635</v>
      </c>
      <c r="I207" s="6">
        <v>992</v>
      </c>
      <c r="J207" s="6">
        <v>248</v>
      </c>
      <c r="K207" s="6">
        <v>339</v>
      </c>
      <c r="L207" s="6">
        <v>783</v>
      </c>
      <c r="M207" s="12">
        <v>684</v>
      </c>
      <c r="N207" s="6">
        <v>885</v>
      </c>
      <c r="O207" s="6">
        <v>722</v>
      </c>
      <c r="P207" s="6">
        <v>142</v>
      </c>
      <c r="Q207" s="6">
        <v>297</v>
      </c>
      <c r="R207" s="6">
        <v>969</v>
      </c>
      <c r="S207" s="6">
        <v>622</v>
      </c>
      <c r="T207" s="6">
        <v>50</v>
      </c>
      <c r="U207" s="6">
        <v>405</v>
      </c>
      <c r="V207" s="11">
        <v>76</v>
      </c>
      <c r="W207" s="6">
        <v>495</v>
      </c>
      <c r="X207" s="6">
        <v>947</v>
      </c>
      <c r="Y207" s="6">
        <v>536</v>
      </c>
      <c r="Z207" s="6">
        <v>320</v>
      </c>
      <c r="AA207" s="6">
        <v>155</v>
      </c>
      <c r="AB207" s="9">
        <v>711</v>
      </c>
      <c r="AC207" s="7">
        <v>868</v>
      </c>
      <c r="AD207" s="6">
        <v>701</v>
      </c>
      <c r="AE207" s="6">
        <v>794</v>
      </c>
      <c r="AF207" s="6">
        <v>326</v>
      </c>
      <c r="AG207" s="179">
        <v>225</v>
      </c>
      <c r="AH207" s="5">
        <f t="shared" si="30"/>
        <v>16400</v>
      </c>
      <c r="AI207" s="5">
        <f t="shared" si="31"/>
        <v>11201200</v>
      </c>
      <c r="AJ207" s="2">
        <f t="shared" si="32"/>
        <v>8606720000</v>
      </c>
    </row>
    <row r="208" spans="1:36" x14ac:dyDescent="0.2">
      <c r="A208" s="1">
        <v>29</v>
      </c>
      <c r="B208" s="178">
        <v>813</v>
      </c>
      <c r="C208" s="6">
        <v>650</v>
      </c>
      <c r="D208" s="6">
        <v>214</v>
      </c>
      <c r="E208" s="8">
        <v>369</v>
      </c>
      <c r="F208" s="6">
        <v>176</v>
      </c>
      <c r="G208" s="6">
        <v>267</v>
      </c>
      <c r="H208" s="6">
        <v>855</v>
      </c>
      <c r="I208" s="6">
        <v>756</v>
      </c>
      <c r="J208" s="6">
        <v>476</v>
      </c>
      <c r="K208" s="6">
        <v>127</v>
      </c>
      <c r="L208" s="6">
        <v>547</v>
      </c>
      <c r="M208" s="6">
        <v>904</v>
      </c>
      <c r="N208" s="12">
        <v>601</v>
      </c>
      <c r="O208" s="6">
        <v>1022</v>
      </c>
      <c r="P208" s="6">
        <v>418</v>
      </c>
      <c r="Q208" s="6">
        <v>5</v>
      </c>
      <c r="R208" s="6">
        <v>741</v>
      </c>
      <c r="S208" s="6">
        <v>834</v>
      </c>
      <c r="T208" s="6">
        <v>286</v>
      </c>
      <c r="U208" s="11">
        <v>185</v>
      </c>
      <c r="V208" s="6">
        <v>360</v>
      </c>
      <c r="W208" s="6">
        <v>195</v>
      </c>
      <c r="X208" s="6">
        <v>671</v>
      </c>
      <c r="Y208" s="6">
        <v>828</v>
      </c>
      <c r="Z208" s="6">
        <v>20</v>
      </c>
      <c r="AA208" s="6">
        <v>439</v>
      </c>
      <c r="AB208" s="6">
        <v>1003</v>
      </c>
      <c r="AC208" s="6">
        <v>592</v>
      </c>
      <c r="AD208" s="7">
        <v>913</v>
      </c>
      <c r="AE208" s="9">
        <v>566</v>
      </c>
      <c r="AF208" s="6">
        <v>106</v>
      </c>
      <c r="AG208" s="179">
        <v>461</v>
      </c>
      <c r="AH208" s="5">
        <f t="shared" si="30"/>
        <v>16400</v>
      </c>
      <c r="AI208" s="5">
        <f t="shared" si="31"/>
        <v>11201200</v>
      </c>
      <c r="AJ208" s="2">
        <f t="shared" si="32"/>
        <v>8606720000</v>
      </c>
    </row>
    <row r="209" spans="1:36" x14ac:dyDescent="0.2">
      <c r="A209" s="1">
        <v>30</v>
      </c>
      <c r="B209" s="178">
        <v>702</v>
      </c>
      <c r="C209" s="6">
        <v>793</v>
      </c>
      <c r="D209" s="8">
        <v>325</v>
      </c>
      <c r="E209" s="6">
        <v>226</v>
      </c>
      <c r="F209" s="6">
        <v>319</v>
      </c>
      <c r="G209" s="6">
        <v>156</v>
      </c>
      <c r="H209" s="6">
        <v>712</v>
      </c>
      <c r="I209" s="6">
        <v>867</v>
      </c>
      <c r="J209" s="6">
        <v>75</v>
      </c>
      <c r="K209" s="6">
        <v>496</v>
      </c>
      <c r="L209" s="6">
        <v>948</v>
      </c>
      <c r="M209" s="6">
        <v>535</v>
      </c>
      <c r="N209" s="6">
        <v>970</v>
      </c>
      <c r="O209" s="12">
        <v>621</v>
      </c>
      <c r="P209" s="6">
        <v>49</v>
      </c>
      <c r="Q209" s="6">
        <v>406</v>
      </c>
      <c r="R209" s="6">
        <v>886</v>
      </c>
      <c r="S209" s="6">
        <v>721</v>
      </c>
      <c r="T209" s="11">
        <v>141</v>
      </c>
      <c r="U209" s="6">
        <v>298</v>
      </c>
      <c r="V209" s="6">
        <v>247</v>
      </c>
      <c r="W209" s="6">
        <v>340</v>
      </c>
      <c r="X209" s="6">
        <v>784</v>
      </c>
      <c r="Y209" s="6">
        <v>683</v>
      </c>
      <c r="Z209" s="6">
        <v>387</v>
      </c>
      <c r="AA209" s="6">
        <v>40</v>
      </c>
      <c r="AB209" s="6">
        <v>636</v>
      </c>
      <c r="AC209" s="6">
        <v>991</v>
      </c>
      <c r="AD209" s="9">
        <v>514</v>
      </c>
      <c r="AE209" s="7">
        <v>933</v>
      </c>
      <c r="AF209" s="6">
        <v>505</v>
      </c>
      <c r="AG209" s="179">
        <v>94</v>
      </c>
      <c r="AH209" s="5">
        <f t="shared" si="30"/>
        <v>16400</v>
      </c>
      <c r="AI209" s="5">
        <f t="shared" si="31"/>
        <v>11201200</v>
      </c>
      <c r="AJ209" s="2">
        <f t="shared" si="32"/>
        <v>8606720000</v>
      </c>
    </row>
    <row r="210" spans="1:36" x14ac:dyDescent="0.2">
      <c r="A210" s="1">
        <v>31</v>
      </c>
      <c r="B210" s="178">
        <v>144</v>
      </c>
      <c r="C210" s="8">
        <v>299</v>
      </c>
      <c r="D210" s="6">
        <v>887</v>
      </c>
      <c r="E210" s="6">
        <v>724</v>
      </c>
      <c r="F210" s="6">
        <v>781</v>
      </c>
      <c r="G210" s="6">
        <v>682</v>
      </c>
      <c r="H210" s="6">
        <v>246</v>
      </c>
      <c r="I210" s="6">
        <v>337</v>
      </c>
      <c r="J210" s="6">
        <v>633</v>
      </c>
      <c r="K210" s="6">
        <v>990</v>
      </c>
      <c r="L210" s="6">
        <v>386</v>
      </c>
      <c r="M210" s="6">
        <v>37</v>
      </c>
      <c r="N210" s="6">
        <v>508</v>
      </c>
      <c r="O210" s="6">
        <v>95</v>
      </c>
      <c r="P210" s="12">
        <v>515</v>
      </c>
      <c r="Q210" s="6">
        <v>936</v>
      </c>
      <c r="R210" s="6">
        <v>328</v>
      </c>
      <c r="S210" s="11">
        <v>227</v>
      </c>
      <c r="T210" s="6">
        <v>703</v>
      </c>
      <c r="U210" s="6">
        <v>796</v>
      </c>
      <c r="V210" s="6">
        <v>709</v>
      </c>
      <c r="W210" s="6">
        <v>866</v>
      </c>
      <c r="X210" s="6">
        <v>318</v>
      </c>
      <c r="Y210" s="6">
        <v>153</v>
      </c>
      <c r="Z210" s="6">
        <v>945</v>
      </c>
      <c r="AA210" s="6">
        <v>534</v>
      </c>
      <c r="AB210" s="6">
        <v>74</v>
      </c>
      <c r="AC210" s="6">
        <v>493</v>
      </c>
      <c r="AD210" s="6">
        <v>52</v>
      </c>
      <c r="AE210" s="6">
        <v>407</v>
      </c>
      <c r="AF210" s="7">
        <v>971</v>
      </c>
      <c r="AG210" s="145">
        <v>624</v>
      </c>
      <c r="AH210" s="5">
        <f t="shared" si="30"/>
        <v>16400</v>
      </c>
      <c r="AI210" s="5">
        <f t="shared" si="31"/>
        <v>11201200</v>
      </c>
      <c r="AJ210" s="2">
        <f t="shared" si="32"/>
        <v>8606720000</v>
      </c>
    </row>
    <row r="211" spans="1:36" ht="13.5" thickBot="1" x14ac:dyDescent="0.25">
      <c r="A211" s="1">
        <v>32</v>
      </c>
      <c r="B211" s="183">
        <v>287</v>
      </c>
      <c r="C211" s="180">
        <v>188</v>
      </c>
      <c r="D211" s="180">
        <v>744</v>
      </c>
      <c r="E211" s="180">
        <v>835</v>
      </c>
      <c r="F211" s="180">
        <v>670</v>
      </c>
      <c r="G211" s="180">
        <v>825</v>
      </c>
      <c r="H211" s="180">
        <v>357</v>
      </c>
      <c r="I211" s="180">
        <v>194</v>
      </c>
      <c r="J211" s="180">
        <v>1002</v>
      </c>
      <c r="K211" s="180">
        <v>589</v>
      </c>
      <c r="L211" s="180">
        <v>17</v>
      </c>
      <c r="M211" s="180">
        <v>438</v>
      </c>
      <c r="N211" s="180">
        <v>107</v>
      </c>
      <c r="O211" s="180">
        <v>464</v>
      </c>
      <c r="P211" s="180">
        <v>916</v>
      </c>
      <c r="Q211" s="187">
        <v>567</v>
      </c>
      <c r="R211" s="191">
        <v>215</v>
      </c>
      <c r="S211" s="180">
        <v>372</v>
      </c>
      <c r="T211" s="180">
        <v>816</v>
      </c>
      <c r="U211" s="180">
        <v>651</v>
      </c>
      <c r="V211" s="180">
        <v>854</v>
      </c>
      <c r="W211" s="180">
        <v>753</v>
      </c>
      <c r="X211" s="180">
        <v>173</v>
      </c>
      <c r="Y211" s="180">
        <v>266</v>
      </c>
      <c r="Z211" s="180">
        <v>546</v>
      </c>
      <c r="AA211" s="180">
        <v>901</v>
      </c>
      <c r="AB211" s="180">
        <v>473</v>
      </c>
      <c r="AC211" s="180">
        <v>126</v>
      </c>
      <c r="AD211" s="180">
        <v>419</v>
      </c>
      <c r="AE211" s="180">
        <v>8</v>
      </c>
      <c r="AF211" s="150">
        <v>604</v>
      </c>
      <c r="AG211" s="182">
        <v>1023</v>
      </c>
      <c r="AH211" s="5">
        <f t="shared" si="30"/>
        <v>16400</v>
      </c>
      <c r="AI211" s="5">
        <f t="shared" si="31"/>
        <v>11201200</v>
      </c>
      <c r="AJ211" s="2">
        <f t="shared" si="32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3">SUM(C180:C211)</f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4">SUMSQ(C180:C211)</f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5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</row>
    <row r="216" spans="1:36" x14ac:dyDescent="0.2">
      <c r="A216" s="3" t="s">
        <v>1173</v>
      </c>
      <c r="B216" s="2">
        <f>B180</f>
        <v>10</v>
      </c>
      <c r="C216" s="2">
        <f>C181</f>
        <v>62</v>
      </c>
      <c r="D216" s="2">
        <f>D182</f>
        <v>84</v>
      </c>
      <c r="E216" s="2">
        <f>E183</f>
        <v>104</v>
      </c>
      <c r="F216" s="2">
        <f>F184</f>
        <v>149</v>
      </c>
      <c r="G216" s="2">
        <f>G185</f>
        <v>161</v>
      </c>
      <c r="H216" s="2">
        <f>H186</f>
        <v>207</v>
      </c>
      <c r="I216" s="2">
        <f>I187</f>
        <v>251</v>
      </c>
      <c r="J216" s="2">
        <f>J188</f>
        <v>258</v>
      </c>
      <c r="K216" s="2">
        <f>K189</f>
        <v>310</v>
      </c>
      <c r="L216" s="2">
        <f>L190</f>
        <v>348</v>
      </c>
      <c r="M216" s="2">
        <f>M191</f>
        <v>368</v>
      </c>
      <c r="N216" s="2">
        <f>N192</f>
        <v>413</v>
      </c>
      <c r="O216" s="2">
        <f>O193</f>
        <v>425</v>
      </c>
      <c r="P216" s="2">
        <f>P194</f>
        <v>455</v>
      </c>
      <c r="Q216" s="2">
        <f>Q195</f>
        <v>499</v>
      </c>
      <c r="R216" s="2">
        <f>R196</f>
        <v>518</v>
      </c>
      <c r="S216" s="2">
        <f>S197</f>
        <v>562</v>
      </c>
      <c r="T216" s="2">
        <f>T198</f>
        <v>608</v>
      </c>
      <c r="U216" s="2">
        <f>U199</f>
        <v>620</v>
      </c>
      <c r="V216" s="2">
        <f>V200</f>
        <v>665</v>
      </c>
      <c r="W216" s="2">
        <f>W201</f>
        <v>685</v>
      </c>
      <c r="X216" s="2">
        <f>X202</f>
        <v>707</v>
      </c>
      <c r="Y216" s="2">
        <f>Y203</f>
        <v>759</v>
      </c>
      <c r="Z216" s="2">
        <f>Z204</f>
        <v>782</v>
      </c>
      <c r="AA216" s="2">
        <f>AA205</f>
        <v>826</v>
      </c>
      <c r="AB216" s="2">
        <f>AB206</f>
        <v>856</v>
      </c>
      <c r="AC216" s="2">
        <f>AC207</f>
        <v>868</v>
      </c>
      <c r="AD216" s="2">
        <f>AD208</f>
        <v>913</v>
      </c>
      <c r="AE216" s="2">
        <f>AE209</f>
        <v>933</v>
      </c>
      <c r="AF216" s="2">
        <f>AF210</f>
        <v>971</v>
      </c>
      <c r="AG216" s="2">
        <f>AG211</f>
        <v>1023</v>
      </c>
      <c r="AH216" s="217">
        <f t="shared" ref="AH216:AH219" si="36">SUM(B216:AG216)</f>
        <v>16400</v>
      </c>
      <c r="AI216" s="5">
        <f t="shared" ref="AI216:AI219" si="37">SUMSQ(B216:AG216)</f>
        <v>11201200</v>
      </c>
      <c r="AJ216" s="2">
        <f t="shared" si="32"/>
        <v>8606720000</v>
      </c>
    </row>
    <row r="217" spans="1:36" x14ac:dyDescent="0.2">
      <c r="A217" s="3" t="s">
        <v>1174</v>
      </c>
      <c r="B217" s="2">
        <f>B211</f>
        <v>287</v>
      </c>
      <c r="C217" s="2">
        <f>C210</f>
        <v>299</v>
      </c>
      <c r="D217" s="2">
        <f>D209</f>
        <v>325</v>
      </c>
      <c r="E217" s="2">
        <f>E208</f>
        <v>369</v>
      </c>
      <c r="F217" s="2">
        <f>F207</f>
        <v>388</v>
      </c>
      <c r="G217" s="2">
        <f>G206</f>
        <v>440</v>
      </c>
      <c r="H217" s="2">
        <f>H205</f>
        <v>474</v>
      </c>
      <c r="I217" s="2">
        <f>I204</f>
        <v>494</v>
      </c>
      <c r="J217" s="2">
        <f>J203</f>
        <v>23</v>
      </c>
      <c r="K217" s="2">
        <f>K202</f>
        <v>35</v>
      </c>
      <c r="L217" s="2">
        <f>L201</f>
        <v>77</v>
      </c>
      <c r="M217" s="2">
        <f>M200</f>
        <v>121</v>
      </c>
      <c r="N217" s="2">
        <f>N199</f>
        <v>140</v>
      </c>
      <c r="O217" s="2">
        <f>O198</f>
        <v>192</v>
      </c>
      <c r="P217" s="2">
        <f>P197</f>
        <v>210</v>
      </c>
      <c r="Q217" s="2">
        <f>Q196</f>
        <v>230</v>
      </c>
      <c r="R217" s="2">
        <f>R195</f>
        <v>787</v>
      </c>
      <c r="S217" s="2">
        <f>S194</f>
        <v>807</v>
      </c>
      <c r="T217" s="2">
        <f>T193</f>
        <v>841</v>
      </c>
      <c r="U217" s="2">
        <f>U192</f>
        <v>893</v>
      </c>
      <c r="V217" s="2">
        <f>V191</f>
        <v>912</v>
      </c>
      <c r="W217" s="2">
        <f>W190</f>
        <v>956</v>
      </c>
      <c r="X217" s="2">
        <f>X189</f>
        <v>982</v>
      </c>
      <c r="Y217" s="2">
        <f>Y188</f>
        <v>994</v>
      </c>
      <c r="Z217" s="2">
        <f>Z187</f>
        <v>539</v>
      </c>
      <c r="AA217" s="2">
        <f>AA186</f>
        <v>559</v>
      </c>
      <c r="AB217" s="2">
        <f>AB185</f>
        <v>577</v>
      </c>
      <c r="AC217" s="2">
        <f>AC184</f>
        <v>629</v>
      </c>
      <c r="AD217" s="2">
        <f>AD183</f>
        <v>648</v>
      </c>
      <c r="AE217" s="2">
        <f>AE182</f>
        <v>692</v>
      </c>
      <c r="AF217" s="2">
        <f>AF181</f>
        <v>734</v>
      </c>
      <c r="AG217" s="2">
        <f>AG180</f>
        <v>746</v>
      </c>
      <c r="AH217" s="217">
        <f t="shared" si="36"/>
        <v>16400</v>
      </c>
      <c r="AI217" s="5">
        <f t="shared" si="37"/>
        <v>11201200</v>
      </c>
      <c r="AJ217" s="2">
        <f t="shared" si="32"/>
        <v>8606720000</v>
      </c>
    </row>
    <row r="218" spans="1:36" x14ac:dyDescent="0.2">
      <c r="A218" s="3" t="s">
        <v>1175</v>
      </c>
      <c r="B218" s="2">
        <f>B196</f>
        <v>974</v>
      </c>
      <c r="C218" s="2">
        <f>C197</f>
        <v>1018</v>
      </c>
      <c r="D218" s="2">
        <f>D198</f>
        <v>920</v>
      </c>
      <c r="E218" s="2">
        <f>E199</f>
        <v>932</v>
      </c>
      <c r="F218" s="2">
        <f>F200</f>
        <v>849</v>
      </c>
      <c r="G218" s="2">
        <f>G201</f>
        <v>869</v>
      </c>
      <c r="H218" s="2">
        <f>H202</f>
        <v>779</v>
      </c>
      <c r="I218" s="2">
        <f>I203</f>
        <v>831</v>
      </c>
      <c r="J218" s="2">
        <f>J204</f>
        <v>710</v>
      </c>
      <c r="K218" s="2">
        <f>K205</f>
        <v>754</v>
      </c>
      <c r="L218" s="2">
        <f>L206</f>
        <v>672</v>
      </c>
      <c r="M218" s="2">
        <f>M207</f>
        <v>684</v>
      </c>
      <c r="N218" s="2">
        <f>N208</f>
        <v>601</v>
      </c>
      <c r="O218" s="2">
        <f>O209</f>
        <v>621</v>
      </c>
      <c r="P218" s="2">
        <f>P210</f>
        <v>515</v>
      </c>
      <c r="Q218" s="2">
        <f>Q211</f>
        <v>567</v>
      </c>
      <c r="R218" s="2">
        <f>R180</f>
        <v>450</v>
      </c>
      <c r="S218" s="2">
        <f>S181</f>
        <v>502</v>
      </c>
      <c r="T218" s="2">
        <f>T182</f>
        <v>412</v>
      </c>
      <c r="U218" s="2">
        <f>U183</f>
        <v>432</v>
      </c>
      <c r="V218" s="2">
        <f>V184</f>
        <v>349</v>
      </c>
      <c r="W218" s="2">
        <f>W185</f>
        <v>361</v>
      </c>
      <c r="X218" s="2">
        <f>X186</f>
        <v>263</v>
      </c>
      <c r="Y218" s="2">
        <f>Y187</f>
        <v>307</v>
      </c>
      <c r="Z218" s="2">
        <f>Z188</f>
        <v>202</v>
      </c>
      <c r="AA218" s="2">
        <f>AA189</f>
        <v>254</v>
      </c>
      <c r="AB218" s="2">
        <f>AB190</f>
        <v>148</v>
      </c>
      <c r="AC218" s="2">
        <f>AC191</f>
        <v>168</v>
      </c>
      <c r="AD218" s="2">
        <f>AD192</f>
        <v>85</v>
      </c>
      <c r="AE218" s="2">
        <f>AE193</f>
        <v>97</v>
      </c>
      <c r="AF218" s="2">
        <f>AF194</f>
        <v>15</v>
      </c>
      <c r="AG218" s="2">
        <f>AG195</f>
        <v>59</v>
      </c>
      <c r="AH218" s="217">
        <f t="shared" si="36"/>
        <v>16400</v>
      </c>
      <c r="AI218" s="5">
        <f t="shared" si="37"/>
        <v>11201200</v>
      </c>
      <c r="AJ218" s="2">
        <f t="shared" si="32"/>
        <v>8606720000</v>
      </c>
    </row>
    <row r="219" spans="1:36" x14ac:dyDescent="0.2">
      <c r="A219" s="3" t="s">
        <v>1176</v>
      </c>
      <c r="B219" s="2">
        <f>B195</f>
        <v>731</v>
      </c>
      <c r="C219" s="2">
        <f>C194</f>
        <v>751</v>
      </c>
      <c r="D219" s="2">
        <f>D193</f>
        <v>641</v>
      </c>
      <c r="E219" s="2">
        <f>E192</f>
        <v>693</v>
      </c>
      <c r="F219" s="2">
        <f>F191</f>
        <v>584</v>
      </c>
      <c r="G219" s="2">
        <f>G190</f>
        <v>628</v>
      </c>
      <c r="H219" s="2">
        <f>H189</f>
        <v>542</v>
      </c>
      <c r="I219" s="2">
        <f>I188</f>
        <v>554</v>
      </c>
      <c r="J219" s="2">
        <f>J187</f>
        <v>979</v>
      </c>
      <c r="K219" s="2">
        <f>K186</f>
        <v>999</v>
      </c>
      <c r="L219" s="2">
        <f>L185</f>
        <v>905</v>
      </c>
      <c r="M219" s="2">
        <f>M184</f>
        <v>957</v>
      </c>
      <c r="N219" s="2">
        <f>N183</f>
        <v>848</v>
      </c>
      <c r="O219" s="2">
        <f>O182</f>
        <v>892</v>
      </c>
      <c r="P219" s="2">
        <f>P181</f>
        <v>790</v>
      </c>
      <c r="Q219" s="2">
        <f>Q180</f>
        <v>802</v>
      </c>
      <c r="R219" s="2">
        <f>R211</f>
        <v>215</v>
      </c>
      <c r="S219" s="2">
        <f>S210</f>
        <v>227</v>
      </c>
      <c r="T219" s="2">
        <f>T209</f>
        <v>141</v>
      </c>
      <c r="U219" s="2">
        <f>U208</f>
        <v>185</v>
      </c>
      <c r="V219" s="2">
        <f>V207</f>
        <v>76</v>
      </c>
      <c r="W219" s="2">
        <f>W206</f>
        <v>128</v>
      </c>
      <c r="X219" s="2">
        <f>X205</f>
        <v>18</v>
      </c>
      <c r="Y219" s="2">
        <f>Y204</f>
        <v>38</v>
      </c>
      <c r="Z219" s="2">
        <f>Z203</f>
        <v>479</v>
      </c>
      <c r="AA219" s="2">
        <f>AA202</f>
        <v>491</v>
      </c>
      <c r="AB219" s="2">
        <f>AB201</f>
        <v>389</v>
      </c>
      <c r="AC219" s="2">
        <f>AC200</f>
        <v>433</v>
      </c>
      <c r="AD219" s="2">
        <f>AD199</f>
        <v>324</v>
      </c>
      <c r="AE219" s="2">
        <f>AE198</f>
        <v>376</v>
      </c>
      <c r="AF219" s="2">
        <f>AF197</f>
        <v>282</v>
      </c>
      <c r="AG219" s="2">
        <f>AG196</f>
        <v>302</v>
      </c>
      <c r="AH219" s="217">
        <f t="shared" si="36"/>
        <v>16400</v>
      </c>
      <c r="AI219" s="5">
        <f t="shared" si="37"/>
        <v>11201200</v>
      </c>
      <c r="AJ219" s="2">
        <f t="shared" si="32"/>
        <v>8606720000</v>
      </c>
    </row>
    <row r="222" spans="1:36" ht="13.5" thickBot="1" x14ac:dyDescent="0.25">
      <c r="A222" s="71" t="s">
        <v>5</v>
      </c>
      <c r="B222" s="1" t="s">
        <v>1127</v>
      </c>
      <c r="D222" s="131"/>
      <c r="F222" s="2" t="s">
        <v>5</v>
      </c>
    </row>
    <row r="223" spans="1:36" x14ac:dyDescent="0.2">
      <c r="A223" s="1">
        <v>1</v>
      </c>
      <c r="B223" s="193">
        <v>14</v>
      </c>
      <c r="C223" s="194">
        <v>425</v>
      </c>
      <c r="D223" s="177">
        <v>1013</v>
      </c>
      <c r="E223" s="177">
        <v>594</v>
      </c>
      <c r="F223" s="177">
        <v>911</v>
      </c>
      <c r="G223" s="177">
        <v>556</v>
      </c>
      <c r="H223" s="177">
        <v>120</v>
      </c>
      <c r="I223" s="177">
        <v>467</v>
      </c>
      <c r="J223" s="177">
        <v>763</v>
      </c>
      <c r="K223" s="177">
        <v>864</v>
      </c>
      <c r="L223" s="177">
        <v>260</v>
      </c>
      <c r="M223" s="177">
        <v>167</v>
      </c>
      <c r="N223" s="177">
        <v>378</v>
      </c>
      <c r="O223" s="177">
        <v>221</v>
      </c>
      <c r="P223" s="189">
        <v>641</v>
      </c>
      <c r="Q223" s="177">
        <v>806</v>
      </c>
      <c r="R223" s="177">
        <v>454</v>
      </c>
      <c r="S223" s="185">
        <v>97</v>
      </c>
      <c r="T223" s="177">
        <v>573</v>
      </c>
      <c r="U223" s="177">
        <v>922</v>
      </c>
      <c r="V223" s="177">
        <v>583</v>
      </c>
      <c r="W223" s="177">
        <v>996</v>
      </c>
      <c r="X223" s="177">
        <v>448</v>
      </c>
      <c r="Y223" s="177">
        <v>27</v>
      </c>
      <c r="Z223" s="177">
        <v>819</v>
      </c>
      <c r="AA223" s="177">
        <v>664</v>
      </c>
      <c r="AB223" s="177">
        <v>204</v>
      </c>
      <c r="AC223" s="177">
        <v>367</v>
      </c>
      <c r="AD223" s="177">
        <v>178</v>
      </c>
      <c r="AE223" s="177">
        <v>277</v>
      </c>
      <c r="AF223" s="195">
        <v>841</v>
      </c>
      <c r="AG223" s="196">
        <v>750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413</v>
      </c>
      <c r="C224" s="9">
        <v>58</v>
      </c>
      <c r="D224" s="6">
        <v>614</v>
      </c>
      <c r="E224" s="6">
        <v>961</v>
      </c>
      <c r="F224" s="6">
        <v>544</v>
      </c>
      <c r="G224" s="6">
        <v>955</v>
      </c>
      <c r="H224" s="6">
        <v>487</v>
      </c>
      <c r="I224" s="6">
        <v>68</v>
      </c>
      <c r="J224" s="6">
        <v>876</v>
      </c>
      <c r="K224" s="6">
        <v>719</v>
      </c>
      <c r="L224" s="6">
        <v>147</v>
      </c>
      <c r="M224" s="6">
        <v>312</v>
      </c>
      <c r="N224" s="6">
        <v>233</v>
      </c>
      <c r="O224" s="6">
        <v>334</v>
      </c>
      <c r="P224" s="6">
        <v>786</v>
      </c>
      <c r="Q224" s="11">
        <v>693</v>
      </c>
      <c r="R224" s="12">
        <v>85</v>
      </c>
      <c r="S224" s="6">
        <v>498</v>
      </c>
      <c r="T224" s="6">
        <v>942</v>
      </c>
      <c r="U224" s="6">
        <v>521</v>
      </c>
      <c r="V224" s="6">
        <v>984</v>
      </c>
      <c r="W224" s="6">
        <v>627</v>
      </c>
      <c r="X224" s="6">
        <v>47</v>
      </c>
      <c r="Y224" s="6">
        <v>396</v>
      </c>
      <c r="Z224" s="6">
        <v>676</v>
      </c>
      <c r="AA224" s="6">
        <v>775</v>
      </c>
      <c r="AB224" s="6">
        <v>347</v>
      </c>
      <c r="AC224" s="6">
        <v>256</v>
      </c>
      <c r="AD224" s="6">
        <v>289</v>
      </c>
      <c r="AE224" s="6">
        <v>134</v>
      </c>
      <c r="AF224" s="6">
        <v>730</v>
      </c>
      <c r="AG224" s="198">
        <v>893</v>
      </c>
      <c r="AH224" s="5">
        <f t="shared" ref="AH224:AH254" si="38">SUM(B224:AG224)</f>
        <v>16400</v>
      </c>
      <c r="AI224" s="5">
        <f t="shared" ref="AI224:AI254" si="39">SUMSQ(B224:AG224)</f>
        <v>11201200</v>
      </c>
      <c r="AJ224" s="2">
        <f t="shared" ref="AJ224:AJ254" si="40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943</v>
      </c>
      <c r="C225" s="6">
        <v>524</v>
      </c>
      <c r="D225" s="9">
        <v>88</v>
      </c>
      <c r="E225" s="7">
        <v>499</v>
      </c>
      <c r="F225" s="6">
        <v>46</v>
      </c>
      <c r="G225" s="6">
        <v>393</v>
      </c>
      <c r="H225" s="6">
        <v>981</v>
      </c>
      <c r="I225" s="6">
        <v>626</v>
      </c>
      <c r="J225" s="6">
        <v>346</v>
      </c>
      <c r="K225" s="6">
        <v>253</v>
      </c>
      <c r="L225" s="6">
        <v>673</v>
      </c>
      <c r="M225" s="6">
        <v>774</v>
      </c>
      <c r="N225" s="11">
        <v>731</v>
      </c>
      <c r="O225" s="6">
        <v>896</v>
      </c>
      <c r="P225" s="6">
        <v>292</v>
      </c>
      <c r="Q225" s="6">
        <v>135</v>
      </c>
      <c r="R225" s="6">
        <v>615</v>
      </c>
      <c r="S225" s="6">
        <v>964</v>
      </c>
      <c r="T225" s="6">
        <v>416</v>
      </c>
      <c r="U225" s="12">
        <v>59</v>
      </c>
      <c r="V225" s="6">
        <v>486</v>
      </c>
      <c r="W225" s="6">
        <v>65</v>
      </c>
      <c r="X225" s="6">
        <v>541</v>
      </c>
      <c r="Y225" s="6">
        <v>954</v>
      </c>
      <c r="Z225" s="6">
        <v>146</v>
      </c>
      <c r="AA225" s="6">
        <v>309</v>
      </c>
      <c r="AB225" s="6">
        <v>873</v>
      </c>
      <c r="AC225" s="6">
        <v>718</v>
      </c>
      <c r="AD225" s="8">
        <v>787</v>
      </c>
      <c r="AE225" s="6">
        <v>696</v>
      </c>
      <c r="AF225" s="6">
        <v>236</v>
      </c>
      <c r="AG225" s="179">
        <v>335</v>
      </c>
      <c r="AH225" s="5">
        <f t="shared" si="38"/>
        <v>16400</v>
      </c>
      <c r="AI225" s="5">
        <f t="shared" si="39"/>
        <v>11201200</v>
      </c>
      <c r="AJ225" s="2">
        <f t="shared" si="40"/>
        <v>8606720000</v>
      </c>
    </row>
    <row r="226" spans="1:36" x14ac:dyDescent="0.2">
      <c r="A226" s="1">
        <v>4</v>
      </c>
      <c r="B226" s="178">
        <v>576</v>
      </c>
      <c r="C226" s="6">
        <v>923</v>
      </c>
      <c r="D226" s="7">
        <v>455</v>
      </c>
      <c r="E226" s="9">
        <v>100</v>
      </c>
      <c r="F226" s="6">
        <v>445</v>
      </c>
      <c r="G226" s="6">
        <v>26</v>
      </c>
      <c r="H226" s="6">
        <v>582</v>
      </c>
      <c r="I226" s="6">
        <v>993</v>
      </c>
      <c r="J226" s="6">
        <v>201</v>
      </c>
      <c r="K226" s="6">
        <v>366</v>
      </c>
      <c r="L226" s="6">
        <v>818</v>
      </c>
      <c r="M226" s="6">
        <v>661</v>
      </c>
      <c r="N226" s="6">
        <v>844</v>
      </c>
      <c r="O226" s="11">
        <v>751</v>
      </c>
      <c r="P226" s="6">
        <v>179</v>
      </c>
      <c r="Q226" s="6">
        <v>280</v>
      </c>
      <c r="R226" s="6">
        <v>1016</v>
      </c>
      <c r="S226" s="6">
        <v>595</v>
      </c>
      <c r="T226" s="12">
        <v>15</v>
      </c>
      <c r="U226" s="6">
        <v>428</v>
      </c>
      <c r="V226" s="6">
        <v>117</v>
      </c>
      <c r="W226" s="6">
        <v>466</v>
      </c>
      <c r="X226" s="6">
        <v>910</v>
      </c>
      <c r="Y226" s="6">
        <v>553</v>
      </c>
      <c r="Z226" s="6">
        <v>257</v>
      </c>
      <c r="AA226" s="6">
        <v>166</v>
      </c>
      <c r="AB226" s="6">
        <v>762</v>
      </c>
      <c r="AC226" s="6">
        <v>861</v>
      </c>
      <c r="AD226" s="6">
        <v>644</v>
      </c>
      <c r="AE226" s="8">
        <v>807</v>
      </c>
      <c r="AF226" s="6">
        <v>379</v>
      </c>
      <c r="AG226" s="179">
        <v>224</v>
      </c>
      <c r="AH226" s="5">
        <f t="shared" si="38"/>
        <v>16400</v>
      </c>
      <c r="AI226" s="5">
        <f t="shared" si="39"/>
        <v>11201200</v>
      </c>
      <c r="AJ226" s="2">
        <f t="shared" si="40"/>
        <v>8606720000</v>
      </c>
    </row>
    <row r="227" spans="1:36" x14ac:dyDescent="0.2">
      <c r="A227" s="1">
        <v>5</v>
      </c>
      <c r="B227" s="178">
        <v>788</v>
      </c>
      <c r="C227" s="6">
        <v>695</v>
      </c>
      <c r="D227" s="6">
        <v>235</v>
      </c>
      <c r="E227" s="6">
        <v>336</v>
      </c>
      <c r="F227" s="9">
        <v>145</v>
      </c>
      <c r="G227" s="7">
        <v>310</v>
      </c>
      <c r="H227" s="6">
        <v>874</v>
      </c>
      <c r="I227" s="6">
        <v>717</v>
      </c>
      <c r="J227" s="6">
        <v>485</v>
      </c>
      <c r="K227" s="6">
        <v>66</v>
      </c>
      <c r="L227" s="11">
        <v>542</v>
      </c>
      <c r="M227" s="6">
        <v>953</v>
      </c>
      <c r="N227" s="6">
        <v>616</v>
      </c>
      <c r="O227" s="6">
        <v>963</v>
      </c>
      <c r="P227" s="6">
        <v>415</v>
      </c>
      <c r="Q227" s="6">
        <v>60</v>
      </c>
      <c r="R227" s="6">
        <v>732</v>
      </c>
      <c r="S227" s="6">
        <v>895</v>
      </c>
      <c r="T227" s="6">
        <v>291</v>
      </c>
      <c r="U227" s="6">
        <v>136</v>
      </c>
      <c r="V227" s="6">
        <v>345</v>
      </c>
      <c r="W227" s="12">
        <v>254</v>
      </c>
      <c r="X227" s="6">
        <v>674</v>
      </c>
      <c r="Y227" s="6">
        <v>773</v>
      </c>
      <c r="Z227" s="6">
        <v>45</v>
      </c>
      <c r="AA227" s="6">
        <v>394</v>
      </c>
      <c r="AB227" s="8">
        <v>982</v>
      </c>
      <c r="AC227" s="6">
        <v>625</v>
      </c>
      <c r="AD227" s="6">
        <v>944</v>
      </c>
      <c r="AE227" s="6">
        <v>523</v>
      </c>
      <c r="AF227" s="6">
        <v>87</v>
      </c>
      <c r="AG227" s="179">
        <v>500</v>
      </c>
      <c r="AH227" s="5">
        <f t="shared" si="38"/>
        <v>16400</v>
      </c>
      <c r="AI227" s="5">
        <f t="shared" si="39"/>
        <v>11201200</v>
      </c>
      <c r="AJ227" s="2">
        <f t="shared" si="40"/>
        <v>8606720000</v>
      </c>
    </row>
    <row r="228" spans="1:36" x14ac:dyDescent="0.2">
      <c r="A228" s="1">
        <v>6</v>
      </c>
      <c r="B228" s="178">
        <v>643</v>
      </c>
      <c r="C228" s="6">
        <v>808</v>
      </c>
      <c r="D228" s="6">
        <v>380</v>
      </c>
      <c r="E228" s="6">
        <v>223</v>
      </c>
      <c r="F228" s="7">
        <v>258</v>
      </c>
      <c r="G228" s="9">
        <v>165</v>
      </c>
      <c r="H228" s="6">
        <v>761</v>
      </c>
      <c r="I228" s="6">
        <v>862</v>
      </c>
      <c r="J228" s="6">
        <v>118</v>
      </c>
      <c r="K228" s="6">
        <v>465</v>
      </c>
      <c r="L228" s="6">
        <v>909</v>
      </c>
      <c r="M228" s="11">
        <v>554</v>
      </c>
      <c r="N228" s="6">
        <v>1015</v>
      </c>
      <c r="O228" s="6">
        <v>596</v>
      </c>
      <c r="P228" s="6">
        <v>16</v>
      </c>
      <c r="Q228" s="6">
        <v>427</v>
      </c>
      <c r="R228" s="6">
        <v>843</v>
      </c>
      <c r="S228" s="6">
        <v>752</v>
      </c>
      <c r="T228" s="6">
        <v>180</v>
      </c>
      <c r="U228" s="6">
        <v>279</v>
      </c>
      <c r="V228" s="12">
        <v>202</v>
      </c>
      <c r="W228" s="6">
        <v>365</v>
      </c>
      <c r="X228" s="6">
        <v>817</v>
      </c>
      <c r="Y228" s="6">
        <v>662</v>
      </c>
      <c r="Z228" s="6">
        <v>446</v>
      </c>
      <c r="AA228" s="6">
        <v>25</v>
      </c>
      <c r="AB228" s="6">
        <v>581</v>
      </c>
      <c r="AC228" s="8">
        <v>994</v>
      </c>
      <c r="AD228" s="6">
        <v>575</v>
      </c>
      <c r="AE228" s="6">
        <v>924</v>
      </c>
      <c r="AF228" s="6">
        <v>456</v>
      </c>
      <c r="AG228" s="179">
        <v>99</v>
      </c>
      <c r="AH228" s="5">
        <f t="shared" si="38"/>
        <v>16400</v>
      </c>
      <c r="AI228" s="5">
        <f t="shared" si="39"/>
        <v>11201200</v>
      </c>
      <c r="AJ228" s="2">
        <f t="shared" si="40"/>
        <v>8606720000</v>
      </c>
    </row>
    <row r="229" spans="1:36" x14ac:dyDescent="0.2">
      <c r="A229" s="1">
        <v>7</v>
      </c>
      <c r="B229" s="178">
        <v>177</v>
      </c>
      <c r="C229" s="6">
        <v>278</v>
      </c>
      <c r="D229" s="6">
        <v>842</v>
      </c>
      <c r="E229" s="6">
        <v>749</v>
      </c>
      <c r="F229" s="6">
        <v>820</v>
      </c>
      <c r="G229" s="6">
        <v>663</v>
      </c>
      <c r="H229" s="9">
        <v>203</v>
      </c>
      <c r="I229" s="7">
        <v>368</v>
      </c>
      <c r="J229" s="11">
        <v>584</v>
      </c>
      <c r="K229" s="6">
        <v>995</v>
      </c>
      <c r="L229" s="6">
        <v>447</v>
      </c>
      <c r="M229" s="6">
        <v>28</v>
      </c>
      <c r="N229" s="6">
        <v>453</v>
      </c>
      <c r="O229" s="6">
        <v>98</v>
      </c>
      <c r="P229" s="6">
        <v>574</v>
      </c>
      <c r="Q229" s="6">
        <v>921</v>
      </c>
      <c r="R229" s="6">
        <v>377</v>
      </c>
      <c r="S229" s="6">
        <v>222</v>
      </c>
      <c r="T229" s="6">
        <v>642</v>
      </c>
      <c r="U229" s="6">
        <v>805</v>
      </c>
      <c r="V229" s="6">
        <v>764</v>
      </c>
      <c r="W229" s="6">
        <v>863</v>
      </c>
      <c r="X229" s="6">
        <v>259</v>
      </c>
      <c r="Y229" s="12">
        <v>168</v>
      </c>
      <c r="Z229" s="8">
        <v>912</v>
      </c>
      <c r="AA229" s="6">
        <v>555</v>
      </c>
      <c r="AB229" s="6">
        <v>119</v>
      </c>
      <c r="AC229" s="6">
        <v>468</v>
      </c>
      <c r="AD229" s="6">
        <v>13</v>
      </c>
      <c r="AE229" s="6">
        <v>426</v>
      </c>
      <c r="AF229" s="6">
        <v>1014</v>
      </c>
      <c r="AG229" s="179">
        <v>593</v>
      </c>
      <c r="AH229" s="5">
        <f t="shared" si="38"/>
        <v>16400</v>
      </c>
      <c r="AI229" s="5">
        <f t="shared" si="39"/>
        <v>11201200</v>
      </c>
      <c r="AJ229" s="2">
        <f t="shared" si="40"/>
        <v>8606720000</v>
      </c>
    </row>
    <row r="230" spans="1:36" x14ac:dyDescent="0.2">
      <c r="A230" s="1">
        <v>8</v>
      </c>
      <c r="B230" s="178">
        <v>290</v>
      </c>
      <c r="C230" s="6">
        <v>133</v>
      </c>
      <c r="D230" s="6">
        <v>729</v>
      </c>
      <c r="E230" s="6">
        <v>894</v>
      </c>
      <c r="F230" s="6">
        <v>675</v>
      </c>
      <c r="G230" s="6">
        <v>776</v>
      </c>
      <c r="H230" s="7">
        <v>348</v>
      </c>
      <c r="I230" s="9">
        <v>255</v>
      </c>
      <c r="J230" s="6">
        <v>983</v>
      </c>
      <c r="K230" s="11">
        <v>628</v>
      </c>
      <c r="L230" s="6">
        <v>48</v>
      </c>
      <c r="M230" s="6">
        <v>395</v>
      </c>
      <c r="N230" s="6">
        <v>86</v>
      </c>
      <c r="O230" s="6">
        <v>497</v>
      </c>
      <c r="P230" s="6">
        <v>941</v>
      </c>
      <c r="Q230" s="6">
        <v>522</v>
      </c>
      <c r="R230" s="6">
        <v>234</v>
      </c>
      <c r="S230" s="6">
        <v>333</v>
      </c>
      <c r="T230" s="6">
        <v>785</v>
      </c>
      <c r="U230" s="6">
        <v>694</v>
      </c>
      <c r="V230" s="6">
        <v>875</v>
      </c>
      <c r="W230" s="6">
        <v>720</v>
      </c>
      <c r="X230" s="12">
        <v>148</v>
      </c>
      <c r="Y230" s="6">
        <v>311</v>
      </c>
      <c r="Z230" s="6">
        <v>543</v>
      </c>
      <c r="AA230" s="8">
        <v>956</v>
      </c>
      <c r="AB230" s="6">
        <v>488</v>
      </c>
      <c r="AC230" s="6">
        <v>67</v>
      </c>
      <c r="AD230" s="6">
        <v>414</v>
      </c>
      <c r="AE230" s="6">
        <v>57</v>
      </c>
      <c r="AF230" s="6">
        <v>613</v>
      </c>
      <c r="AG230" s="179">
        <v>962</v>
      </c>
      <c r="AH230" s="5">
        <f t="shared" si="38"/>
        <v>16400</v>
      </c>
      <c r="AI230" s="5">
        <f t="shared" si="39"/>
        <v>11201200</v>
      </c>
      <c r="AJ230" s="2">
        <f t="shared" si="40"/>
        <v>8606720000</v>
      </c>
    </row>
    <row r="231" spans="1:36" x14ac:dyDescent="0.2">
      <c r="A231" s="1">
        <v>9</v>
      </c>
      <c r="B231" s="178">
        <v>1011</v>
      </c>
      <c r="C231" s="6">
        <v>600</v>
      </c>
      <c r="D231" s="6">
        <v>12</v>
      </c>
      <c r="E231" s="6">
        <v>431</v>
      </c>
      <c r="F231" s="6">
        <v>114</v>
      </c>
      <c r="G231" s="6">
        <v>469</v>
      </c>
      <c r="H231" s="11">
        <v>905</v>
      </c>
      <c r="I231" s="6">
        <v>558</v>
      </c>
      <c r="J231" s="9">
        <v>262</v>
      </c>
      <c r="K231" s="7">
        <v>161</v>
      </c>
      <c r="L231" s="6">
        <v>765</v>
      </c>
      <c r="M231" s="6">
        <v>858</v>
      </c>
      <c r="N231" s="6">
        <v>647</v>
      </c>
      <c r="O231" s="6">
        <v>804</v>
      </c>
      <c r="P231" s="6">
        <v>384</v>
      </c>
      <c r="Q231" s="6">
        <v>219</v>
      </c>
      <c r="R231" s="6">
        <v>571</v>
      </c>
      <c r="S231" s="6">
        <v>928</v>
      </c>
      <c r="T231" s="6">
        <v>452</v>
      </c>
      <c r="U231" s="6">
        <v>103</v>
      </c>
      <c r="V231" s="6">
        <v>442</v>
      </c>
      <c r="W231" s="6">
        <v>29</v>
      </c>
      <c r="X231" s="8">
        <v>577</v>
      </c>
      <c r="Y231" s="6">
        <v>998</v>
      </c>
      <c r="Z231" s="6">
        <v>206</v>
      </c>
      <c r="AA231" s="12">
        <v>361</v>
      </c>
      <c r="AB231" s="6">
        <v>821</v>
      </c>
      <c r="AC231" s="6">
        <v>658</v>
      </c>
      <c r="AD231" s="6">
        <v>847</v>
      </c>
      <c r="AE231" s="6">
        <v>748</v>
      </c>
      <c r="AF231" s="6">
        <v>184</v>
      </c>
      <c r="AG231" s="179">
        <v>275</v>
      </c>
      <c r="AH231" s="5">
        <f t="shared" si="38"/>
        <v>16400</v>
      </c>
      <c r="AI231" s="5">
        <f t="shared" si="39"/>
        <v>11201200</v>
      </c>
      <c r="AJ231" s="2">
        <f t="shared" si="40"/>
        <v>8606720000</v>
      </c>
    </row>
    <row r="232" spans="1:36" x14ac:dyDescent="0.2">
      <c r="A232" s="1">
        <v>10</v>
      </c>
      <c r="B232" s="178">
        <v>612</v>
      </c>
      <c r="C232" s="6">
        <v>967</v>
      </c>
      <c r="D232" s="6">
        <v>411</v>
      </c>
      <c r="E232" s="6">
        <v>64</v>
      </c>
      <c r="F232" s="6">
        <v>481</v>
      </c>
      <c r="G232" s="6">
        <v>70</v>
      </c>
      <c r="H232" s="6">
        <v>538</v>
      </c>
      <c r="I232" s="11">
        <v>957</v>
      </c>
      <c r="J232" s="7">
        <v>149</v>
      </c>
      <c r="K232" s="9">
        <v>306</v>
      </c>
      <c r="L232" s="6">
        <v>878</v>
      </c>
      <c r="M232" s="6">
        <v>713</v>
      </c>
      <c r="N232" s="6">
        <v>792</v>
      </c>
      <c r="O232" s="6">
        <v>691</v>
      </c>
      <c r="P232" s="6">
        <v>239</v>
      </c>
      <c r="Q232" s="6">
        <v>332</v>
      </c>
      <c r="R232" s="6">
        <v>940</v>
      </c>
      <c r="S232" s="6">
        <v>527</v>
      </c>
      <c r="T232" s="6">
        <v>83</v>
      </c>
      <c r="U232" s="6">
        <v>504</v>
      </c>
      <c r="V232" s="6">
        <v>41</v>
      </c>
      <c r="W232" s="6">
        <v>398</v>
      </c>
      <c r="X232" s="6">
        <v>978</v>
      </c>
      <c r="Y232" s="8">
        <v>629</v>
      </c>
      <c r="Z232" s="12">
        <v>349</v>
      </c>
      <c r="AA232" s="6">
        <v>250</v>
      </c>
      <c r="AB232" s="6">
        <v>678</v>
      </c>
      <c r="AC232" s="6">
        <v>769</v>
      </c>
      <c r="AD232" s="6">
        <v>736</v>
      </c>
      <c r="AE232" s="6">
        <v>891</v>
      </c>
      <c r="AF232" s="6">
        <v>295</v>
      </c>
      <c r="AG232" s="179">
        <v>132</v>
      </c>
      <c r="AH232" s="5">
        <f t="shared" si="38"/>
        <v>16400</v>
      </c>
      <c r="AI232" s="5">
        <f t="shared" si="39"/>
        <v>11201200</v>
      </c>
      <c r="AJ232" s="2">
        <f t="shared" si="40"/>
        <v>8606720000</v>
      </c>
    </row>
    <row r="233" spans="1:36" x14ac:dyDescent="0.2">
      <c r="A233" s="1">
        <v>11</v>
      </c>
      <c r="B233" s="178">
        <v>82</v>
      </c>
      <c r="C233" s="6">
        <v>501</v>
      </c>
      <c r="D233" s="6">
        <v>937</v>
      </c>
      <c r="E233" s="6">
        <v>526</v>
      </c>
      <c r="F233" s="11">
        <v>979</v>
      </c>
      <c r="G233" s="6">
        <v>632</v>
      </c>
      <c r="H233" s="6">
        <v>44</v>
      </c>
      <c r="I233" s="6">
        <v>399</v>
      </c>
      <c r="J233" s="6">
        <v>679</v>
      </c>
      <c r="K233" s="6">
        <v>772</v>
      </c>
      <c r="L233" s="9">
        <v>352</v>
      </c>
      <c r="M233" s="7">
        <v>251</v>
      </c>
      <c r="N233" s="6">
        <v>294</v>
      </c>
      <c r="O233" s="6">
        <v>129</v>
      </c>
      <c r="P233" s="6">
        <v>733</v>
      </c>
      <c r="Q233" s="6">
        <v>890</v>
      </c>
      <c r="R233" s="6">
        <v>410</v>
      </c>
      <c r="S233" s="6">
        <v>61</v>
      </c>
      <c r="T233" s="6">
        <v>609</v>
      </c>
      <c r="U233" s="6">
        <v>966</v>
      </c>
      <c r="V233" s="8">
        <v>539</v>
      </c>
      <c r="W233" s="6">
        <v>960</v>
      </c>
      <c r="X233" s="6">
        <v>484</v>
      </c>
      <c r="Y233" s="6">
        <v>71</v>
      </c>
      <c r="Z233" s="6">
        <v>879</v>
      </c>
      <c r="AA233" s="6">
        <v>716</v>
      </c>
      <c r="AB233" s="6">
        <v>152</v>
      </c>
      <c r="AC233" s="12">
        <v>307</v>
      </c>
      <c r="AD233" s="6">
        <v>238</v>
      </c>
      <c r="AE233" s="6">
        <v>329</v>
      </c>
      <c r="AF233" s="6">
        <v>789</v>
      </c>
      <c r="AG233" s="179">
        <v>690</v>
      </c>
      <c r="AH233" s="5">
        <f t="shared" si="38"/>
        <v>16400</v>
      </c>
      <c r="AI233" s="5">
        <f t="shared" si="39"/>
        <v>11201200</v>
      </c>
      <c r="AJ233" s="2">
        <f t="shared" si="40"/>
        <v>8606720000</v>
      </c>
    </row>
    <row r="234" spans="1:36" x14ac:dyDescent="0.2">
      <c r="A234" s="1">
        <v>12</v>
      </c>
      <c r="B234" s="178">
        <v>449</v>
      </c>
      <c r="C234" s="6">
        <v>102</v>
      </c>
      <c r="D234" s="6">
        <v>570</v>
      </c>
      <c r="E234" s="6">
        <v>925</v>
      </c>
      <c r="F234" s="6">
        <v>580</v>
      </c>
      <c r="G234" s="11">
        <v>999</v>
      </c>
      <c r="H234" s="6">
        <v>443</v>
      </c>
      <c r="I234" s="6">
        <v>32</v>
      </c>
      <c r="J234" s="6">
        <v>824</v>
      </c>
      <c r="K234" s="6">
        <v>659</v>
      </c>
      <c r="L234" s="7">
        <v>207</v>
      </c>
      <c r="M234" s="9">
        <v>364</v>
      </c>
      <c r="N234" s="6">
        <v>181</v>
      </c>
      <c r="O234" s="6">
        <v>274</v>
      </c>
      <c r="P234" s="6">
        <v>846</v>
      </c>
      <c r="Q234" s="6">
        <v>745</v>
      </c>
      <c r="R234" s="6">
        <v>9</v>
      </c>
      <c r="S234" s="6">
        <v>430</v>
      </c>
      <c r="T234" s="6">
        <v>1010</v>
      </c>
      <c r="U234" s="6">
        <v>597</v>
      </c>
      <c r="V234" s="6">
        <v>908</v>
      </c>
      <c r="W234" s="8">
        <v>559</v>
      </c>
      <c r="X234" s="6">
        <v>115</v>
      </c>
      <c r="Y234" s="6">
        <v>472</v>
      </c>
      <c r="Z234" s="6">
        <v>768</v>
      </c>
      <c r="AA234" s="6">
        <v>859</v>
      </c>
      <c r="AB234" s="12">
        <v>263</v>
      </c>
      <c r="AC234" s="6">
        <v>164</v>
      </c>
      <c r="AD234" s="6">
        <v>381</v>
      </c>
      <c r="AE234" s="6">
        <v>218</v>
      </c>
      <c r="AF234" s="6">
        <v>646</v>
      </c>
      <c r="AG234" s="179">
        <v>801</v>
      </c>
      <c r="AH234" s="5">
        <f t="shared" si="38"/>
        <v>16400</v>
      </c>
      <c r="AI234" s="5">
        <f t="shared" si="39"/>
        <v>11201200</v>
      </c>
      <c r="AJ234" s="2">
        <f t="shared" si="40"/>
        <v>8606720000</v>
      </c>
    </row>
    <row r="235" spans="1:36" x14ac:dyDescent="0.2">
      <c r="A235" s="1">
        <v>13</v>
      </c>
      <c r="B235" s="178">
        <v>237</v>
      </c>
      <c r="C235" s="6">
        <v>330</v>
      </c>
      <c r="D235" s="11">
        <v>790</v>
      </c>
      <c r="E235" s="6">
        <v>689</v>
      </c>
      <c r="F235" s="6">
        <v>880</v>
      </c>
      <c r="G235" s="6">
        <v>715</v>
      </c>
      <c r="H235" s="6">
        <v>151</v>
      </c>
      <c r="I235" s="6">
        <v>308</v>
      </c>
      <c r="J235" s="6">
        <v>540</v>
      </c>
      <c r="K235" s="6">
        <v>959</v>
      </c>
      <c r="L235" s="6">
        <v>483</v>
      </c>
      <c r="M235" s="6">
        <v>72</v>
      </c>
      <c r="N235" s="9">
        <v>409</v>
      </c>
      <c r="O235" s="7">
        <v>62</v>
      </c>
      <c r="P235" s="6">
        <v>610</v>
      </c>
      <c r="Q235" s="6">
        <v>965</v>
      </c>
      <c r="R235" s="6">
        <v>293</v>
      </c>
      <c r="S235" s="6">
        <v>130</v>
      </c>
      <c r="T235" s="8">
        <v>734</v>
      </c>
      <c r="U235" s="6">
        <v>889</v>
      </c>
      <c r="V235" s="6">
        <v>680</v>
      </c>
      <c r="W235" s="6">
        <v>771</v>
      </c>
      <c r="X235" s="6">
        <v>351</v>
      </c>
      <c r="Y235" s="6">
        <v>252</v>
      </c>
      <c r="Z235" s="6">
        <v>980</v>
      </c>
      <c r="AA235" s="6">
        <v>631</v>
      </c>
      <c r="AB235" s="6">
        <v>43</v>
      </c>
      <c r="AC235" s="6">
        <v>400</v>
      </c>
      <c r="AD235" s="6">
        <v>81</v>
      </c>
      <c r="AE235" s="12">
        <v>502</v>
      </c>
      <c r="AF235" s="6">
        <v>938</v>
      </c>
      <c r="AG235" s="179">
        <v>525</v>
      </c>
      <c r="AH235" s="5">
        <f t="shared" si="38"/>
        <v>16400</v>
      </c>
      <c r="AI235" s="5">
        <f t="shared" si="39"/>
        <v>11201200</v>
      </c>
      <c r="AJ235" s="2">
        <f t="shared" si="40"/>
        <v>8606720000</v>
      </c>
    </row>
    <row r="236" spans="1:36" x14ac:dyDescent="0.2">
      <c r="A236" s="1">
        <v>14</v>
      </c>
      <c r="B236" s="178">
        <v>382</v>
      </c>
      <c r="C236" s="6">
        <v>217</v>
      </c>
      <c r="D236" s="6">
        <v>645</v>
      </c>
      <c r="E236" s="11">
        <v>802</v>
      </c>
      <c r="F236" s="6">
        <v>767</v>
      </c>
      <c r="G236" s="6">
        <v>860</v>
      </c>
      <c r="H236" s="6">
        <v>264</v>
      </c>
      <c r="I236" s="6">
        <v>163</v>
      </c>
      <c r="J236" s="6">
        <v>907</v>
      </c>
      <c r="K236" s="6">
        <v>560</v>
      </c>
      <c r="L236" s="6">
        <v>116</v>
      </c>
      <c r="M236" s="6">
        <v>471</v>
      </c>
      <c r="N236" s="7">
        <v>10</v>
      </c>
      <c r="O236" s="9">
        <v>429</v>
      </c>
      <c r="P236" s="6">
        <v>1009</v>
      </c>
      <c r="Q236" s="6">
        <v>598</v>
      </c>
      <c r="R236" s="6">
        <v>182</v>
      </c>
      <c r="S236" s="6">
        <v>273</v>
      </c>
      <c r="T236" s="6">
        <v>845</v>
      </c>
      <c r="U236" s="8">
        <v>746</v>
      </c>
      <c r="V236" s="6">
        <v>823</v>
      </c>
      <c r="W236" s="6">
        <v>660</v>
      </c>
      <c r="X236" s="6">
        <v>208</v>
      </c>
      <c r="Y236" s="6">
        <v>363</v>
      </c>
      <c r="Z236" s="6">
        <v>579</v>
      </c>
      <c r="AA236" s="6">
        <v>1000</v>
      </c>
      <c r="AB236" s="6">
        <v>444</v>
      </c>
      <c r="AC236" s="6">
        <v>31</v>
      </c>
      <c r="AD236" s="12">
        <v>450</v>
      </c>
      <c r="AE236" s="6">
        <v>101</v>
      </c>
      <c r="AF236" s="6">
        <v>569</v>
      </c>
      <c r="AG236" s="179">
        <v>926</v>
      </c>
      <c r="AH236" s="5">
        <f t="shared" si="38"/>
        <v>16400</v>
      </c>
      <c r="AI236" s="5">
        <f t="shared" si="39"/>
        <v>11201200</v>
      </c>
      <c r="AJ236" s="2">
        <f t="shared" si="40"/>
        <v>8606720000</v>
      </c>
    </row>
    <row r="237" spans="1:36" x14ac:dyDescent="0.2">
      <c r="A237" s="1">
        <v>15</v>
      </c>
      <c r="B237" s="190">
        <v>848</v>
      </c>
      <c r="C237" s="6">
        <v>747</v>
      </c>
      <c r="D237" s="6">
        <v>183</v>
      </c>
      <c r="E237" s="6">
        <v>276</v>
      </c>
      <c r="F237" s="6">
        <v>205</v>
      </c>
      <c r="G237" s="6">
        <v>362</v>
      </c>
      <c r="H237" s="6">
        <v>822</v>
      </c>
      <c r="I237" s="6">
        <v>657</v>
      </c>
      <c r="J237" s="6">
        <v>441</v>
      </c>
      <c r="K237" s="6">
        <v>30</v>
      </c>
      <c r="L237" s="6">
        <v>578</v>
      </c>
      <c r="M237" s="6">
        <v>997</v>
      </c>
      <c r="N237" s="6">
        <v>572</v>
      </c>
      <c r="O237" s="6">
        <v>927</v>
      </c>
      <c r="P237" s="9">
        <v>451</v>
      </c>
      <c r="Q237" s="7">
        <v>104</v>
      </c>
      <c r="R237" s="8">
        <v>648</v>
      </c>
      <c r="S237" s="6">
        <v>803</v>
      </c>
      <c r="T237" s="6">
        <v>383</v>
      </c>
      <c r="U237" s="6">
        <v>220</v>
      </c>
      <c r="V237" s="6">
        <v>261</v>
      </c>
      <c r="W237" s="6">
        <v>162</v>
      </c>
      <c r="X237" s="6">
        <v>766</v>
      </c>
      <c r="Y237" s="6">
        <v>857</v>
      </c>
      <c r="Z237" s="6">
        <v>113</v>
      </c>
      <c r="AA237" s="6">
        <v>470</v>
      </c>
      <c r="AB237" s="6">
        <v>906</v>
      </c>
      <c r="AC237" s="6">
        <v>557</v>
      </c>
      <c r="AD237" s="6">
        <v>1012</v>
      </c>
      <c r="AE237" s="6">
        <v>599</v>
      </c>
      <c r="AF237" s="6">
        <v>11</v>
      </c>
      <c r="AG237" s="186">
        <v>432</v>
      </c>
      <c r="AH237" s="5">
        <f t="shared" si="38"/>
        <v>16400</v>
      </c>
      <c r="AI237" s="5">
        <f t="shared" si="39"/>
        <v>11201200</v>
      </c>
      <c r="AJ237" s="2">
        <f t="shared" si="40"/>
        <v>8606720000</v>
      </c>
    </row>
    <row r="238" spans="1:36" x14ac:dyDescent="0.2">
      <c r="A238" s="1">
        <v>16</v>
      </c>
      <c r="B238" s="178">
        <v>735</v>
      </c>
      <c r="C238" s="11">
        <v>892</v>
      </c>
      <c r="D238" s="6">
        <v>296</v>
      </c>
      <c r="E238" s="6">
        <v>131</v>
      </c>
      <c r="F238" s="6">
        <v>350</v>
      </c>
      <c r="G238" s="6">
        <v>249</v>
      </c>
      <c r="H238" s="6">
        <v>677</v>
      </c>
      <c r="I238" s="6">
        <v>770</v>
      </c>
      <c r="J238" s="6">
        <v>42</v>
      </c>
      <c r="K238" s="6">
        <v>397</v>
      </c>
      <c r="L238" s="6">
        <v>977</v>
      </c>
      <c r="M238" s="6">
        <v>630</v>
      </c>
      <c r="N238" s="6">
        <v>939</v>
      </c>
      <c r="O238" s="6">
        <v>528</v>
      </c>
      <c r="P238" s="7">
        <v>84</v>
      </c>
      <c r="Q238" s="9">
        <v>503</v>
      </c>
      <c r="R238" s="6">
        <v>791</v>
      </c>
      <c r="S238" s="8">
        <v>692</v>
      </c>
      <c r="T238" s="6">
        <v>240</v>
      </c>
      <c r="U238" s="6">
        <v>331</v>
      </c>
      <c r="V238" s="6">
        <v>150</v>
      </c>
      <c r="W238" s="6">
        <v>305</v>
      </c>
      <c r="X238" s="6">
        <v>877</v>
      </c>
      <c r="Y238" s="6">
        <v>714</v>
      </c>
      <c r="Z238" s="6">
        <v>482</v>
      </c>
      <c r="AA238" s="6">
        <v>69</v>
      </c>
      <c r="AB238" s="6">
        <v>537</v>
      </c>
      <c r="AC238" s="6">
        <v>958</v>
      </c>
      <c r="AD238" s="6">
        <v>611</v>
      </c>
      <c r="AE238" s="6">
        <v>968</v>
      </c>
      <c r="AF238" s="12">
        <v>412</v>
      </c>
      <c r="AG238" s="179">
        <v>63</v>
      </c>
      <c r="AH238" s="5">
        <f t="shared" si="38"/>
        <v>16400</v>
      </c>
      <c r="AI238" s="5">
        <f t="shared" si="39"/>
        <v>11201200</v>
      </c>
      <c r="AJ238" s="2">
        <f t="shared" si="40"/>
        <v>8606720000</v>
      </c>
    </row>
    <row r="239" spans="1:36" x14ac:dyDescent="0.2">
      <c r="A239" s="1">
        <v>17</v>
      </c>
      <c r="B239" s="178">
        <v>970</v>
      </c>
      <c r="C239" s="12">
        <v>621</v>
      </c>
      <c r="D239" s="6">
        <v>49</v>
      </c>
      <c r="E239" s="6">
        <v>406</v>
      </c>
      <c r="F239" s="6">
        <v>75</v>
      </c>
      <c r="G239" s="6">
        <v>496</v>
      </c>
      <c r="H239" s="6">
        <v>948</v>
      </c>
      <c r="I239" s="6">
        <v>535</v>
      </c>
      <c r="J239" s="6">
        <v>319</v>
      </c>
      <c r="K239" s="6">
        <v>156</v>
      </c>
      <c r="L239" s="6">
        <v>712</v>
      </c>
      <c r="M239" s="6">
        <v>867</v>
      </c>
      <c r="N239" s="6">
        <v>702</v>
      </c>
      <c r="O239" s="6">
        <v>793</v>
      </c>
      <c r="P239" s="8">
        <v>325</v>
      </c>
      <c r="Q239" s="6">
        <v>226</v>
      </c>
      <c r="R239" s="9">
        <v>514</v>
      </c>
      <c r="S239" s="7">
        <v>933</v>
      </c>
      <c r="T239" s="6">
        <v>505</v>
      </c>
      <c r="U239" s="6">
        <v>94</v>
      </c>
      <c r="V239" s="6">
        <v>387</v>
      </c>
      <c r="W239" s="6">
        <v>40</v>
      </c>
      <c r="X239" s="6">
        <v>636</v>
      </c>
      <c r="Y239" s="6">
        <v>991</v>
      </c>
      <c r="Z239" s="6">
        <v>247</v>
      </c>
      <c r="AA239" s="6">
        <v>340</v>
      </c>
      <c r="AB239" s="6">
        <v>784</v>
      </c>
      <c r="AC239" s="6">
        <v>683</v>
      </c>
      <c r="AD239" s="6">
        <v>886</v>
      </c>
      <c r="AE239" s="6">
        <v>721</v>
      </c>
      <c r="AF239" s="11">
        <v>141</v>
      </c>
      <c r="AG239" s="179">
        <v>298</v>
      </c>
      <c r="AH239" s="5">
        <f t="shared" si="38"/>
        <v>16400</v>
      </c>
      <c r="AI239" s="5">
        <f t="shared" si="39"/>
        <v>11201200</v>
      </c>
      <c r="AJ239" s="2">
        <f t="shared" si="40"/>
        <v>8606720000</v>
      </c>
    </row>
    <row r="240" spans="1:36" x14ac:dyDescent="0.2">
      <c r="A240" s="1">
        <v>18</v>
      </c>
      <c r="B240" s="188">
        <v>601</v>
      </c>
      <c r="C240" s="6">
        <v>1022</v>
      </c>
      <c r="D240" s="6">
        <v>418</v>
      </c>
      <c r="E240" s="6">
        <v>5</v>
      </c>
      <c r="F240" s="6">
        <v>476</v>
      </c>
      <c r="G240" s="6">
        <v>127</v>
      </c>
      <c r="H240" s="6">
        <v>547</v>
      </c>
      <c r="I240" s="6">
        <v>904</v>
      </c>
      <c r="J240" s="6">
        <v>176</v>
      </c>
      <c r="K240" s="6">
        <v>267</v>
      </c>
      <c r="L240" s="6">
        <v>855</v>
      </c>
      <c r="M240" s="6">
        <v>756</v>
      </c>
      <c r="N240" s="6">
        <v>813</v>
      </c>
      <c r="O240" s="6">
        <v>650</v>
      </c>
      <c r="P240" s="6">
        <v>214</v>
      </c>
      <c r="Q240" s="8">
        <v>369</v>
      </c>
      <c r="R240" s="7">
        <v>913</v>
      </c>
      <c r="S240" s="9">
        <v>566</v>
      </c>
      <c r="T240" s="6">
        <v>106</v>
      </c>
      <c r="U240" s="6">
        <v>461</v>
      </c>
      <c r="V240" s="6">
        <v>20</v>
      </c>
      <c r="W240" s="6">
        <v>439</v>
      </c>
      <c r="X240" s="6">
        <v>1003</v>
      </c>
      <c r="Y240" s="6">
        <v>592</v>
      </c>
      <c r="Z240" s="6">
        <v>360</v>
      </c>
      <c r="AA240" s="6">
        <v>195</v>
      </c>
      <c r="AB240" s="6">
        <v>671</v>
      </c>
      <c r="AC240" s="6">
        <v>828</v>
      </c>
      <c r="AD240" s="6">
        <v>741</v>
      </c>
      <c r="AE240" s="6">
        <v>834</v>
      </c>
      <c r="AF240" s="6">
        <v>286</v>
      </c>
      <c r="AG240" s="192">
        <v>185</v>
      </c>
      <c r="AH240" s="5">
        <f t="shared" si="38"/>
        <v>16400</v>
      </c>
      <c r="AI240" s="5">
        <f t="shared" si="39"/>
        <v>11201200</v>
      </c>
      <c r="AJ240" s="2">
        <f t="shared" si="40"/>
        <v>8606720000</v>
      </c>
    </row>
    <row r="241" spans="1:36" x14ac:dyDescent="0.2">
      <c r="A241" s="1">
        <v>19</v>
      </c>
      <c r="B241" s="178">
        <v>107</v>
      </c>
      <c r="C241" s="6">
        <v>464</v>
      </c>
      <c r="D241" s="6">
        <v>916</v>
      </c>
      <c r="E241" s="12">
        <v>567</v>
      </c>
      <c r="F241" s="6">
        <v>1002</v>
      </c>
      <c r="G241" s="6">
        <v>589</v>
      </c>
      <c r="H241" s="6">
        <v>17</v>
      </c>
      <c r="I241" s="6">
        <v>438</v>
      </c>
      <c r="J241" s="6">
        <v>670</v>
      </c>
      <c r="K241" s="6">
        <v>825</v>
      </c>
      <c r="L241" s="6">
        <v>357</v>
      </c>
      <c r="M241" s="6">
        <v>194</v>
      </c>
      <c r="N241" s="8">
        <v>287</v>
      </c>
      <c r="O241" s="6">
        <v>188</v>
      </c>
      <c r="P241" s="6">
        <v>744</v>
      </c>
      <c r="Q241" s="6">
        <v>835</v>
      </c>
      <c r="R241" s="6">
        <v>419</v>
      </c>
      <c r="S241" s="6">
        <v>8</v>
      </c>
      <c r="T241" s="9">
        <v>604</v>
      </c>
      <c r="U241" s="7">
        <v>1023</v>
      </c>
      <c r="V241" s="6">
        <v>546</v>
      </c>
      <c r="W241" s="6">
        <v>901</v>
      </c>
      <c r="X241" s="6">
        <v>473</v>
      </c>
      <c r="Y241" s="6">
        <v>126</v>
      </c>
      <c r="Z241" s="6">
        <v>854</v>
      </c>
      <c r="AA241" s="6">
        <v>753</v>
      </c>
      <c r="AB241" s="6">
        <v>173</v>
      </c>
      <c r="AC241" s="6">
        <v>266</v>
      </c>
      <c r="AD241" s="11">
        <v>215</v>
      </c>
      <c r="AE241" s="6">
        <v>372</v>
      </c>
      <c r="AF241" s="6">
        <v>816</v>
      </c>
      <c r="AG241" s="179">
        <v>651</v>
      </c>
      <c r="AH241" s="5">
        <f t="shared" si="38"/>
        <v>16400</v>
      </c>
      <c r="AI241" s="5">
        <f t="shared" si="39"/>
        <v>11201200</v>
      </c>
      <c r="AJ241" s="2">
        <f t="shared" si="40"/>
        <v>8606720000</v>
      </c>
    </row>
    <row r="242" spans="1:36" x14ac:dyDescent="0.2">
      <c r="A242" s="1">
        <v>20</v>
      </c>
      <c r="B242" s="178">
        <v>508</v>
      </c>
      <c r="C242" s="6">
        <v>95</v>
      </c>
      <c r="D242" s="12">
        <v>515</v>
      </c>
      <c r="E242" s="6">
        <v>936</v>
      </c>
      <c r="F242" s="6">
        <v>633</v>
      </c>
      <c r="G242" s="6">
        <v>990</v>
      </c>
      <c r="H242" s="6">
        <v>386</v>
      </c>
      <c r="I242" s="6">
        <v>37</v>
      </c>
      <c r="J242" s="6">
        <v>781</v>
      </c>
      <c r="K242" s="6">
        <v>682</v>
      </c>
      <c r="L242" s="6">
        <v>246</v>
      </c>
      <c r="M242" s="6">
        <v>337</v>
      </c>
      <c r="N242" s="6">
        <v>144</v>
      </c>
      <c r="O242" s="8">
        <v>299</v>
      </c>
      <c r="P242" s="6">
        <v>887</v>
      </c>
      <c r="Q242" s="6">
        <v>724</v>
      </c>
      <c r="R242" s="6">
        <v>52</v>
      </c>
      <c r="S242" s="6">
        <v>407</v>
      </c>
      <c r="T242" s="7">
        <v>971</v>
      </c>
      <c r="U242" s="9">
        <v>624</v>
      </c>
      <c r="V242" s="6">
        <v>945</v>
      </c>
      <c r="W242" s="6">
        <v>534</v>
      </c>
      <c r="X242" s="6">
        <v>74</v>
      </c>
      <c r="Y242" s="6">
        <v>493</v>
      </c>
      <c r="Z242" s="6">
        <v>709</v>
      </c>
      <c r="AA242" s="6">
        <v>866</v>
      </c>
      <c r="AB242" s="6">
        <v>318</v>
      </c>
      <c r="AC242" s="6">
        <v>153</v>
      </c>
      <c r="AD242" s="6">
        <v>328</v>
      </c>
      <c r="AE242" s="11">
        <v>227</v>
      </c>
      <c r="AF242" s="6">
        <v>703</v>
      </c>
      <c r="AG242" s="179">
        <v>796</v>
      </c>
      <c r="AH242" s="5">
        <f t="shared" si="38"/>
        <v>16400</v>
      </c>
      <c r="AI242" s="5">
        <f t="shared" si="39"/>
        <v>11201200</v>
      </c>
      <c r="AJ242" s="2">
        <f t="shared" si="40"/>
        <v>8606720000</v>
      </c>
    </row>
    <row r="243" spans="1:36" x14ac:dyDescent="0.2">
      <c r="A243" s="1">
        <v>21</v>
      </c>
      <c r="B243" s="178">
        <v>216</v>
      </c>
      <c r="C243" s="6">
        <v>371</v>
      </c>
      <c r="D243" s="6">
        <v>815</v>
      </c>
      <c r="E243" s="6">
        <v>652</v>
      </c>
      <c r="F243" s="6">
        <v>853</v>
      </c>
      <c r="G243" s="12">
        <v>754</v>
      </c>
      <c r="H243" s="6">
        <v>174</v>
      </c>
      <c r="I243" s="6">
        <v>265</v>
      </c>
      <c r="J243" s="6">
        <v>545</v>
      </c>
      <c r="K243" s="6">
        <v>902</v>
      </c>
      <c r="L243" s="8">
        <v>474</v>
      </c>
      <c r="M243" s="6">
        <v>125</v>
      </c>
      <c r="N243" s="6">
        <v>420</v>
      </c>
      <c r="O243" s="6">
        <v>7</v>
      </c>
      <c r="P243" s="6">
        <v>603</v>
      </c>
      <c r="Q243" s="6">
        <v>1024</v>
      </c>
      <c r="R243" s="6">
        <v>288</v>
      </c>
      <c r="S243" s="6">
        <v>187</v>
      </c>
      <c r="T243" s="6">
        <v>743</v>
      </c>
      <c r="U243" s="6">
        <v>836</v>
      </c>
      <c r="V243" s="9">
        <v>669</v>
      </c>
      <c r="W243" s="7">
        <v>826</v>
      </c>
      <c r="X243" s="6">
        <v>358</v>
      </c>
      <c r="Y243" s="6">
        <v>193</v>
      </c>
      <c r="Z243" s="6">
        <v>1001</v>
      </c>
      <c r="AA243" s="6">
        <v>590</v>
      </c>
      <c r="AB243" s="11">
        <v>18</v>
      </c>
      <c r="AC243" s="6">
        <v>437</v>
      </c>
      <c r="AD243" s="6">
        <v>108</v>
      </c>
      <c r="AE243" s="6">
        <v>463</v>
      </c>
      <c r="AF243" s="6">
        <v>915</v>
      </c>
      <c r="AG243" s="179">
        <v>568</v>
      </c>
      <c r="AH243" s="5">
        <f t="shared" si="38"/>
        <v>16400</v>
      </c>
      <c r="AI243" s="5">
        <f t="shared" si="39"/>
        <v>11201200</v>
      </c>
      <c r="AJ243" s="2">
        <f t="shared" si="40"/>
        <v>8606720000</v>
      </c>
    </row>
    <row r="244" spans="1:36" x14ac:dyDescent="0.2">
      <c r="A244" s="1">
        <v>22</v>
      </c>
      <c r="B244" s="178">
        <v>327</v>
      </c>
      <c r="C244" s="6">
        <v>228</v>
      </c>
      <c r="D244" s="6">
        <v>704</v>
      </c>
      <c r="E244" s="6">
        <v>795</v>
      </c>
      <c r="F244" s="12">
        <v>710</v>
      </c>
      <c r="G244" s="6">
        <v>865</v>
      </c>
      <c r="H244" s="6">
        <v>317</v>
      </c>
      <c r="I244" s="6">
        <v>154</v>
      </c>
      <c r="J244" s="6">
        <v>946</v>
      </c>
      <c r="K244" s="6">
        <v>533</v>
      </c>
      <c r="L244" s="6">
        <v>73</v>
      </c>
      <c r="M244" s="8">
        <v>494</v>
      </c>
      <c r="N244" s="6">
        <v>51</v>
      </c>
      <c r="O244" s="6">
        <v>408</v>
      </c>
      <c r="P244" s="6">
        <v>972</v>
      </c>
      <c r="Q244" s="6">
        <v>623</v>
      </c>
      <c r="R244" s="6">
        <v>143</v>
      </c>
      <c r="S244" s="6">
        <v>300</v>
      </c>
      <c r="T244" s="6">
        <v>888</v>
      </c>
      <c r="U244" s="6">
        <v>723</v>
      </c>
      <c r="V244" s="7">
        <v>782</v>
      </c>
      <c r="W244" s="9">
        <v>681</v>
      </c>
      <c r="X244" s="6">
        <v>245</v>
      </c>
      <c r="Y244" s="6">
        <v>338</v>
      </c>
      <c r="Z244" s="6">
        <v>634</v>
      </c>
      <c r="AA244" s="6">
        <v>989</v>
      </c>
      <c r="AB244" s="6">
        <v>385</v>
      </c>
      <c r="AC244" s="11">
        <v>38</v>
      </c>
      <c r="AD244" s="6">
        <v>507</v>
      </c>
      <c r="AE244" s="6">
        <v>96</v>
      </c>
      <c r="AF244" s="6">
        <v>516</v>
      </c>
      <c r="AG244" s="179">
        <v>935</v>
      </c>
      <c r="AH244" s="5">
        <f t="shared" si="38"/>
        <v>16400</v>
      </c>
      <c r="AI244" s="5">
        <f t="shared" si="39"/>
        <v>11201200</v>
      </c>
      <c r="AJ244" s="2">
        <f t="shared" si="40"/>
        <v>8606720000</v>
      </c>
    </row>
    <row r="245" spans="1:36" x14ac:dyDescent="0.2">
      <c r="A245" s="1">
        <v>23</v>
      </c>
      <c r="B245" s="178">
        <v>885</v>
      </c>
      <c r="C245" s="6">
        <v>722</v>
      </c>
      <c r="D245" s="6">
        <v>142</v>
      </c>
      <c r="E245" s="6">
        <v>297</v>
      </c>
      <c r="F245" s="6">
        <v>248</v>
      </c>
      <c r="G245" s="6">
        <v>339</v>
      </c>
      <c r="H245" s="6">
        <v>783</v>
      </c>
      <c r="I245" s="12">
        <v>684</v>
      </c>
      <c r="J245" s="8">
        <v>388</v>
      </c>
      <c r="K245" s="6">
        <v>39</v>
      </c>
      <c r="L245" s="6">
        <v>635</v>
      </c>
      <c r="M245" s="6">
        <v>992</v>
      </c>
      <c r="N245" s="6">
        <v>513</v>
      </c>
      <c r="O245" s="6">
        <v>934</v>
      </c>
      <c r="P245" s="6">
        <v>506</v>
      </c>
      <c r="Q245" s="6">
        <v>93</v>
      </c>
      <c r="R245" s="6">
        <v>701</v>
      </c>
      <c r="S245" s="6">
        <v>794</v>
      </c>
      <c r="T245" s="6">
        <v>326</v>
      </c>
      <c r="U245" s="6">
        <v>225</v>
      </c>
      <c r="V245" s="6">
        <v>320</v>
      </c>
      <c r="W245" s="6">
        <v>155</v>
      </c>
      <c r="X245" s="9">
        <v>711</v>
      </c>
      <c r="Y245" s="7">
        <v>868</v>
      </c>
      <c r="Z245" s="11">
        <v>76</v>
      </c>
      <c r="AA245" s="6">
        <v>495</v>
      </c>
      <c r="AB245" s="6">
        <v>947</v>
      </c>
      <c r="AC245" s="6">
        <v>536</v>
      </c>
      <c r="AD245" s="6">
        <v>969</v>
      </c>
      <c r="AE245" s="6">
        <v>622</v>
      </c>
      <c r="AF245" s="6">
        <v>50</v>
      </c>
      <c r="AG245" s="179">
        <v>405</v>
      </c>
      <c r="AH245" s="5">
        <f t="shared" si="38"/>
        <v>16400</v>
      </c>
      <c r="AI245" s="5">
        <f t="shared" si="39"/>
        <v>11201200</v>
      </c>
      <c r="AJ245" s="2">
        <f t="shared" si="40"/>
        <v>8606720000</v>
      </c>
    </row>
    <row r="246" spans="1:36" x14ac:dyDescent="0.2">
      <c r="A246" s="1">
        <v>24</v>
      </c>
      <c r="B246" s="178">
        <v>742</v>
      </c>
      <c r="C246" s="6">
        <v>833</v>
      </c>
      <c r="D246" s="6">
        <v>285</v>
      </c>
      <c r="E246" s="6">
        <v>186</v>
      </c>
      <c r="F246" s="6">
        <v>359</v>
      </c>
      <c r="G246" s="6">
        <v>196</v>
      </c>
      <c r="H246" s="12">
        <v>672</v>
      </c>
      <c r="I246" s="6">
        <v>827</v>
      </c>
      <c r="J246" s="6">
        <v>19</v>
      </c>
      <c r="K246" s="8">
        <v>440</v>
      </c>
      <c r="L246" s="6">
        <v>1004</v>
      </c>
      <c r="M246" s="6">
        <v>591</v>
      </c>
      <c r="N246" s="6">
        <v>914</v>
      </c>
      <c r="O246" s="6">
        <v>565</v>
      </c>
      <c r="P246" s="6">
        <v>105</v>
      </c>
      <c r="Q246" s="6">
        <v>462</v>
      </c>
      <c r="R246" s="6">
        <v>814</v>
      </c>
      <c r="S246" s="6">
        <v>649</v>
      </c>
      <c r="T246" s="6">
        <v>213</v>
      </c>
      <c r="U246" s="6">
        <v>370</v>
      </c>
      <c r="V246" s="6">
        <v>175</v>
      </c>
      <c r="W246" s="6">
        <v>268</v>
      </c>
      <c r="X246" s="7">
        <v>856</v>
      </c>
      <c r="Y246" s="9">
        <v>755</v>
      </c>
      <c r="Z246" s="6">
        <v>475</v>
      </c>
      <c r="AA246" s="11">
        <v>128</v>
      </c>
      <c r="AB246" s="6">
        <v>548</v>
      </c>
      <c r="AC246" s="6">
        <v>903</v>
      </c>
      <c r="AD246" s="6">
        <v>602</v>
      </c>
      <c r="AE246" s="6">
        <v>1021</v>
      </c>
      <c r="AF246" s="6">
        <v>417</v>
      </c>
      <c r="AG246" s="179">
        <v>6</v>
      </c>
      <c r="AH246" s="5">
        <f t="shared" si="38"/>
        <v>16400</v>
      </c>
      <c r="AI246" s="5">
        <f t="shared" si="39"/>
        <v>11201200</v>
      </c>
      <c r="AJ246" s="2">
        <f t="shared" si="40"/>
        <v>8606720000</v>
      </c>
    </row>
    <row r="247" spans="1:36" x14ac:dyDescent="0.2">
      <c r="A247" s="1">
        <v>25</v>
      </c>
      <c r="B247" s="178">
        <v>55</v>
      </c>
      <c r="C247" s="6">
        <v>404</v>
      </c>
      <c r="D247" s="6">
        <v>976</v>
      </c>
      <c r="E247" s="6">
        <v>619</v>
      </c>
      <c r="F247" s="6">
        <v>950</v>
      </c>
      <c r="G247" s="6">
        <v>529</v>
      </c>
      <c r="H247" s="8">
        <v>77</v>
      </c>
      <c r="I247" s="6">
        <v>490</v>
      </c>
      <c r="J247" s="6">
        <v>706</v>
      </c>
      <c r="K247" s="12">
        <v>869</v>
      </c>
      <c r="L247" s="6">
        <v>313</v>
      </c>
      <c r="M247" s="6">
        <v>158</v>
      </c>
      <c r="N247" s="6">
        <v>323</v>
      </c>
      <c r="O247" s="6">
        <v>232</v>
      </c>
      <c r="P247" s="6">
        <v>700</v>
      </c>
      <c r="Q247" s="6">
        <v>799</v>
      </c>
      <c r="R247" s="6">
        <v>511</v>
      </c>
      <c r="S247" s="6">
        <v>92</v>
      </c>
      <c r="T247" s="6">
        <v>520</v>
      </c>
      <c r="U247" s="6">
        <v>931</v>
      </c>
      <c r="V247" s="6">
        <v>638</v>
      </c>
      <c r="W247" s="6">
        <v>985</v>
      </c>
      <c r="X247" s="11">
        <v>389</v>
      </c>
      <c r="Y247" s="6">
        <v>34</v>
      </c>
      <c r="Z247" s="9">
        <v>778</v>
      </c>
      <c r="AA247" s="7">
        <v>685</v>
      </c>
      <c r="AB247" s="6">
        <v>241</v>
      </c>
      <c r="AC247" s="6">
        <v>342</v>
      </c>
      <c r="AD247" s="6">
        <v>139</v>
      </c>
      <c r="AE247" s="6">
        <v>304</v>
      </c>
      <c r="AF247" s="6">
        <v>884</v>
      </c>
      <c r="AG247" s="179">
        <v>727</v>
      </c>
      <c r="AH247" s="5">
        <f t="shared" si="38"/>
        <v>16400</v>
      </c>
      <c r="AI247" s="5">
        <f t="shared" si="39"/>
        <v>11201200</v>
      </c>
      <c r="AJ247" s="2">
        <f t="shared" si="40"/>
        <v>8606720000</v>
      </c>
    </row>
    <row r="248" spans="1:36" x14ac:dyDescent="0.2">
      <c r="A248" s="1">
        <v>26</v>
      </c>
      <c r="B248" s="178">
        <v>424</v>
      </c>
      <c r="C248" s="6">
        <v>3</v>
      </c>
      <c r="D248" s="6">
        <v>607</v>
      </c>
      <c r="E248" s="6">
        <v>1020</v>
      </c>
      <c r="F248" s="6">
        <v>549</v>
      </c>
      <c r="G248" s="6">
        <v>898</v>
      </c>
      <c r="H248" s="6">
        <v>478</v>
      </c>
      <c r="I248" s="8">
        <v>121</v>
      </c>
      <c r="J248" s="12">
        <v>849</v>
      </c>
      <c r="K248" s="6">
        <v>758</v>
      </c>
      <c r="L248" s="6">
        <v>170</v>
      </c>
      <c r="M248" s="6">
        <v>269</v>
      </c>
      <c r="N248" s="6">
        <v>212</v>
      </c>
      <c r="O248" s="6">
        <v>375</v>
      </c>
      <c r="P248" s="6">
        <v>811</v>
      </c>
      <c r="Q248" s="6">
        <v>656</v>
      </c>
      <c r="R248" s="6">
        <v>112</v>
      </c>
      <c r="S248" s="6">
        <v>459</v>
      </c>
      <c r="T248" s="6">
        <v>919</v>
      </c>
      <c r="U248" s="6">
        <v>564</v>
      </c>
      <c r="V248" s="6">
        <v>1005</v>
      </c>
      <c r="W248" s="6">
        <v>586</v>
      </c>
      <c r="X248" s="6">
        <v>22</v>
      </c>
      <c r="Y248" s="11">
        <v>433</v>
      </c>
      <c r="Z248" s="7">
        <v>665</v>
      </c>
      <c r="AA248" s="9">
        <v>830</v>
      </c>
      <c r="AB248" s="6">
        <v>354</v>
      </c>
      <c r="AC248" s="6">
        <v>197</v>
      </c>
      <c r="AD248" s="6">
        <v>284</v>
      </c>
      <c r="AE248" s="6">
        <v>191</v>
      </c>
      <c r="AF248" s="6">
        <v>739</v>
      </c>
      <c r="AG248" s="179">
        <v>840</v>
      </c>
      <c r="AH248" s="5">
        <f t="shared" si="38"/>
        <v>16400</v>
      </c>
      <c r="AI248" s="5">
        <f t="shared" si="39"/>
        <v>11201200</v>
      </c>
      <c r="AJ248" s="2">
        <f t="shared" si="40"/>
        <v>8606720000</v>
      </c>
    </row>
    <row r="249" spans="1:36" x14ac:dyDescent="0.2">
      <c r="A249" s="1">
        <v>27</v>
      </c>
      <c r="B249" s="178">
        <v>918</v>
      </c>
      <c r="C249" s="6">
        <v>561</v>
      </c>
      <c r="D249" s="6">
        <v>109</v>
      </c>
      <c r="E249" s="6">
        <v>458</v>
      </c>
      <c r="F249" s="8">
        <v>23</v>
      </c>
      <c r="G249" s="6">
        <v>436</v>
      </c>
      <c r="H249" s="6">
        <v>1008</v>
      </c>
      <c r="I249" s="6">
        <v>587</v>
      </c>
      <c r="J249" s="6">
        <v>355</v>
      </c>
      <c r="K249" s="6">
        <v>200</v>
      </c>
      <c r="L249" s="6">
        <v>668</v>
      </c>
      <c r="M249" s="12">
        <v>831</v>
      </c>
      <c r="N249" s="6">
        <v>738</v>
      </c>
      <c r="O249" s="6">
        <v>837</v>
      </c>
      <c r="P249" s="6">
        <v>281</v>
      </c>
      <c r="Q249" s="6">
        <v>190</v>
      </c>
      <c r="R249" s="6">
        <v>606</v>
      </c>
      <c r="S249" s="6">
        <v>1017</v>
      </c>
      <c r="T249" s="6">
        <v>421</v>
      </c>
      <c r="U249" s="6">
        <v>2</v>
      </c>
      <c r="V249" s="11">
        <v>479</v>
      </c>
      <c r="W249" s="6">
        <v>124</v>
      </c>
      <c r="X249" s="6">
        <v>552</v>
      </c>
      <c r="Y249" s="6">
        <v>899</v>
      </c>
      <c r="Z249" s="6">
        <v>171</v>
      </c>
      <c r="AA249" s="6">
        <v>272</v>
      </c>
      <c r="AB249" s="9">
        <v>852</v>
      </c>
      <c r="AC249" s="7">
        <v>759</v>
      </c>
      <c r="AD249" s="6">
        <v>810</v>
      </c>
      <c r="AE249" s="6">
        <v>653</v>
      </c>
      <c r="AF249" s="6">
        <v>209</v>
      </c>
      <c r="AG249" s="179">
        <v>374</v>
      </c>
      <c r="AH249" s="5">
        <f t="shared" si="38"/>
        <v>16400</v>
      </c>
      <c r="AI249" s="5">
        <f t="shared" si="39"/>
        <v>11201200</v>
      </c>
      <c r="AJ249" s="2">
        <f t="shared" si="40"/>
        <v>8606720000</v>
      </c>
    </row>
    <row r="250" spans="1:36" x14ac:dyDescent="0.2">
      <c r="A250" s="1">
        <v>28</v>
      </c>
      <c r="B250" s="178">
        <v>517</v>
      </c>
      <c r="C250" s="6">
        <v>930</v>
      </c>
      <c r="D250" s="6">
        <v>510</v>
      </c>
      <c r="E250" s="6">
        <v>89</v>
      </c>
      <c r="F250" s="6">
        <v>392</v>
      </c>
      <c r="G250" s="8">
        <v>35</v>
      </c>
      <c r="H250" s="6">
        <v>639</v>
      </c>
      <c r="I250" s="6">
        <v>988</v>
      </c>
      <c r="J250" s="6">
        <v>244</v>
      </c>
      <c r="K250" s="6">
        <v>343</v>
      </c>
      <c r="L250" s="12">
        <v>779</v>
      </c>
      <c r="M250" s="6">
        <v>688</v>
      </c>
      <c r="N250" s="6">
        <v>881</v>
      </c>
      <c r="O250" s="6">
        <v>726</v>
      </c>
      <c r="P250" s="6">
        <v>138</v>
      </c>
      <c r="Q250" s="6">
        <v>301</v>
      </c>
      <c r="R250" s="6">
        <v>973</v>
      </c>
      <c r="S250" s="6">
        <v>618</v>
      </c>
      <c r="T250" s="6">
        <v>54</v>
      </c>
      <c r="U250" s="6">
        <v>401</v>
      </c>
      <c r="V250" s="6">
        <v>80</v>
      </c>
      <c r="W250" s="11">
        <v>491</v>
      </c>
      <c r="X250" s="6">
        <v>951</v>
      </c>
      <c r="Y250" s="6">
        <v>532</v>
      </c>
      <c r="Z250" s="6">
        <v>316</v>
      </c>
      <c r="AA250" s="6">
        <v>159</v>
      </c>
      <c r="AB250" s="7">
        <v>707</v>
      </c>
      <c r="AC250" s="9">
        <v>872</v>
      </c>
      <c r="AD250" s="6">
        <v>697</v>
      </c>
      <c r="AE250" s="6">
        <v>798</v>
      </c>
      <c r="AF250" s="6">
        <v>322</v>
      </c>
      <c r="AG250" s="179">
        <v>229</v>
      </c>
      <c r="AH250" s="5">
        <f t="shared" si="38"/>
        <v>16400</v>
      </c>
      <c r="AI250" s="5">
        <f t="shared" si="39"/>
        <v>11201200</v>
      </c>
      <c r="AJ250" s="2">
        <f t="shared" si="40"/>
        <v>8606720000</v>
      </c>
    </row>
    <row r="251" spans="1:36" x14ac:dyDescent="0.2">
      <c r="A251" s="1">
        <v>29</v>
      </c>
      <c r="B251" s="178">
        <v>809</v>
      </c>
      <c r="C251" s="6">
        <v>654</v>
      </c>
      <c r="D251" s="8">
        <v>210</v>
      </c>
      <c r="E251" s="6">
        <v>373</v>
      </c>
      <c r="F251" s="6">
        <v>172</v>
      </c>
      <c r="G251" s="6">
        <v>271</v>
      </c>
      <c r="H251" s="6">
        <v>851</v>
      </c>
      <c r="I251" s="6">
        <v>760</v>
      </c>
      <c r="J251" s="6">
        <v>480</v>
      </c>
      <c r="K251" s="6">
        <v>123</v>
      </c>
      <c r="L251" s="6">
        <v>551</v>
      </c>
      <c r="M251" s="6">
        <v>900</v>
      </c>
      <c r="N251" s="6">
        <v>605</v>
      </c>
      <c r="O251" s="12">
        <v>1018</v>
      </c>
      <c r="P251" s="6">
        <v>422</v>
      </c>
      <c r="Q251" s="6">
        <v>1</v>
      </c>
      <c r="R251" s="6">
        <v>737</v>
      </c>
      <c r="S251" s="6">
        <v>838</v>
      </c>
      <c r="T251" s="11">
        <v>282</v>
      </c>
      <c r="U251" s="6">
        <v>189</v>
      </c>
      <c r="V251" s="6">
        <v>356</v>
      </c>
      <c r="W251" s="6">
        <v>199</v>
      </c>
      <c r="X251" s="6">
        <v>667</v>
      </c>
      <c r="Y251" s="6">
        <v>832</v>
      </c>
      <c r="Z251" s="6">
        <v>24</v>
      </c>
      <c r="AA251" s="6">
        <v>435</v>
      </c>
      <c r="AB251" s="6">
        <v>1007</v>
      </c>
      <c r="AC251" s="6">
        <v>588</v>
      </c>
      <c r="AD251" s="9">
        <v>917</v>
      </c>
      <c r="AE251" s="7">
        <v>562</v>
      </c>
      <c r="AF251" s="6">
        <v>110</v>
      </c>
      <c r="AG251" s="179">
        <v>457</v>
      </c>
      <c r="AH251" s="5">
        <f t="shared" si="38"/>
        <v>16400</v>
      </c>
      <c r="AI251" s="5">
        <f t="shared" si="39"/>
        <v>11201200</v>
      </c>
      <c r="AJ251" s="2">
        <f t="shared" si="40"/>
        <v>8606720000</v>
      </c>
    </row>
    <row r="252" spans="1:36" x14ac:dyDescent="0.2">
      <c r="A252" s="1">
        <v>30</v>
      </c>
      <c r="B252" s="178">
        <v>698</v>
      </c>
      <c r="C252" s="6">
        <v>797</v>
      </c>
      <c r="D252" s="6">
        <v>321</v>
      </c>
      <c r="E252" s="8">
        <v>230</v>
      </c>
      <c r="F252" s="6">
        <v>315</v>
      </c>
      <c r="G252" s="6">
        <v>160</v>
      </c>
      <c r="H252" s="6">
        <v>708</v>
      </c>
      <c r="I252" s="6">
        <v>871</v>
      </c>
      <c r="J252" s="6">
        <v>79</v>
      </c>
      <c r="K252" s="6">
        <v>492</v>
      </c>
      <c r="L252" s="6">
        <v>952</v>
      </c>
      <c r="M252" s="6">
        <v>531</v>
      </c>
      <c r="N252" s="12">
        <v>974</v>
      </c>
      <c r="O252" s="6">
        <v>617</v>
      </c>
      <c r="P252" s="6">
        <v>53</v>
      </c>
      <c r="Q252" s="6">
        <v>402</v>
      </c>
      <c r="R252" s="6">
        <v>882</v>
      </c>
      <c r="S252" s="6">
        <v>725</v>
      </c>
      <c r="T252" s="6">
        <v>137</v>
      </c>
      <c r="U252" s="11">
        <v>302</v>
      </c>
      <c r="V252" s="6">
        <v>243</v>
      </c>
      <c r="W252" s="6">
        <v>344</v>
      </c>
      <c r="X252" s="6">
        <v>780</v>
      </c>
      <c r="Y252" s="6">
        <v>687</v>
      </c>
      <c r="Z252" s="6">
        <v>391</v>
      </c>
      <c r="AA252" s="6">
        <v>36</v>
      </c>
      <c r="AB252" s="6">
        <v>640</v>
      </c>
      <c r="AC252" s="6">
        <v>987</v>
      </c>
      <c r="AD252" s="7">
        <v>518</v>
      </c>
      <c r="AE252" s="9">
        <v>929</v>
      </c>
      <c r="AF252" s="6">
        <v>509</v>
      </c>
      <c r="AG252" s="179">
        <v>90</v>
      </c>
      <c r="AH252" s="5">
        <f t="shared" si="38"/>
        <v>16400</v>
      </c>
      <c r="AI252" s="5">
        <f t="shared" si="39"/>
        <v>11201200</v>
      </c>
      <c r="AJ252" s="2">
        <f t="shared" si="40"/>
        <v>8606720000</v>
      </c>
    </row>
    <row r="253" spans="1:36" x14ac:dyDescent="0.2">
      <c r="A253" s="1">
        <v>31</v>
      </c>
      <c r="B253" s="199">
        <v>140</v>
      </c>
      <c r="C253" s="6">
        <v>303</v>
      </c>
      <c r="D253" s="6">
        <v>883</v>
      </c>
      <c r="E253" s="6">
        <v>728</v>
      </c>
      <c r="F253" s="6">
        <v>777</v>
      </c>
      <c r="G253" s="6">
        <v>686</v>
      </c>
      <c r="H253" s="6">
        <v>242</v>
      </c>
      <c r="I253" s="6">
        <v>341</v>
      </c>
      <c r="J253" s="6">
        <v>637</v>
      </c>
      <c r="K253" s="6">
        <v>986</v>
      </c>
      <c r="L253" s="6">
        <v>390</v>
      </c>
      <c r="M253" s="6">
        <v>33</v>
      </c>
      <c r="N253" s="6">
        <v>512</v>
      </c>
      <c r="O253" s="6">
        <v>91</v>
      </c>
      <c r="P253" s="6">
        <v>519</v>
      </c>
      <c r="Q253" s="12">
        <v>932</v>
      </c>
      <c r="R253" s="11">
        <v>324</v>
      </c>
      <c r="S253" s="6">
        <v>231</v>
      </c>
      <c r="T253" s="6">
        <v>699</v>
      </c>
      <c r="U253" s="6">
        <v>800</v>
      </c>
      <c r="V253" s="6">
        <v>705</v>
      </c>
      <c r="W253" s="6">
        <v>870</v>
      </c>
      <c r="X253" s="6">
        <v>314</v>
      </c>
      <c r="Y253" s="6">
        <v>157</v>
      </c>
      <c r="Z253" s="6">
        <v>949</v>
      </c>
      <c r="AA253" s="6">
        <v>530</v>
      </c>
      <c r="AB253" s="6">
        <v>78</v>
      </c>
      <c r="AC253" s="6">
        <v>489</v>
      </c>
      <c r="AD253" s="6">
        <v>56</v>
      </c>
      <c r="AE253" s="6">
        <v>403</v>
      </c>
      <c r="AF253" s="9">
        <v>975</v>
      </c>
      <c r="AG253" s="200">
        <v>620</v>
      </c>
      <c r="AH253" s="5">
        <f t="shared" si="38"/>
        <v>16400</v>
      </c>
      <c r="AI253" s="5">
        <f t="shared" si="39"/>
        <v>11201200</v>
      </c>
      <c r="AJ253" s="2">
        <f t="shared" si="40"/>
        <v>8606720000</v>
      </c>
    </row>
    <row r="254" spans="1:36" ht="13.5" thickBot="1" x14ac:dyDescent="0.25">
      <c r="A254" s="1">
        <v>32</v>
      </c>
      <c r="B254" s="201">
        <v>283</v>
      </c>
      <c r="C254" s="202">
        <v>192</v>
      </c>
      <c r="D254" s="180">
        <v>740</v>
      </c>
      <c r="E254" s="180">
        <v>839</v>
      </c>
      <c r="F254" s="180">
        <v>666</v>
      </c>
      <c r="G254" s="180">
        <v>829</v>
      </c>
      <c r="H254" s="180">
        <v>353</v>
      </c>
      <c r="I254" s="180">
        <v>198</v>
      </c>
      <c r="J254" s="180">
        <v>1006</v>
      </c>
      <c r="K254" s="180">
        <v>585</v>
      </c>
      <c r="L254" s="180">
        <v>21</v>
      </c>
      <c r="M254" s="180">
        <v>434</v>
      </c>
      <c r="N254" s="180">
        <v>111</v>
      </c>
      <c r="O254" s="180">
        <v>460</v>
      </c>
      <c r="P254" s="187">
        <v>920</v>
      </c>
      <c r="Q254" s="180">
        <v>563</v>
      </c>
      <c r="R254" s="180">
        <v>211</v>
      </c>
      <c r="S254" s="191">
        <v>376</v>
      </c>
      <c r="T254" s="180">
        <v>812</v>
      </c>
      <c r="U254" s="180">
        <v>655</v>
      </c>
      <c r="V254" s="180">
        <v>850</v>
      </c>
      <c r="W254" s="180">
        <v>757</v>
      </c>
      <c r="X254" s="180">
        <v>169</v>
      </c>
      <c r="Y254" s="180">
        <v>270</v>
      </c>
      <c r="Z254" s="180">
        <v>550</v>
      </c>
      <c r="AA254" s="180">
        <v>897</v>
      </c>
      <c r="AB254" s="180">
        <v>477</v>
      </c>
      <c r="AC254" s="180">
        <v>122</v>
      </c>
      <c r="AD254" s="180">
        <v>423</v>
      </c>
      <c r="AE254" s="180">
        <v>4</v>
      </c>
      <c r="AF254" s="203">
        <v>608</v>
      </c>
      <c r="AG254" s="204">
        <v>1019</v>
      </c>
      <c r="AH254" s="5">
        <f t="shared" si="38"/>
        <v>16400</v>
      </c>
      <c r="AI254" s="5">
        <f t="shared" si="39"/>
        <v>11201200</v>
      </c>
      <c r="AJ254" s="2">
        <f t="shared" si="40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1">SUM(C223:C254)</f>
        <v>16400</v>
      </c>
      <c r="D255" s="5">
        <f t="shared" si="41"/>
        <v>16400</v>
      </c>
      <c r="E255" s="5">
        <f t="shared" si="41"/>
        <v>16400</v>
      </c>
      <c r="F255" s="5">
        <f t="shared" si="41"/>
        <v>16400</v>
      </c>
      <c r="G255" s="5">
        <f t="shared" si="41"/>
        <v>16400</v>
      </c>
      <c r="H255" s="5">
        <f t="shared" si="41"/>
        <v>16400</v>
      </c>
      <c r="I255" s="5">
        <f t="shared" si="41"/>
        <v>16400</v>
      </c>
      <c r="J255" s="5">
        <f t="shared" si="41"/>
        <v>16400</v>
      </c>
      <c r="K255" s="5">
        <f t="shared" si="41"/>
        <v>16400</v>
      </c>
      <c r="L255" s="5">
        <f t="shared" si="41"/>
        <v>16400</v>
      </c>
      <c r="M255" s="5">
        <f t="shared" si="41"/>
        <v>16400</v>
      </c>
      <c r="N255" s="5">
        <f t="shared" si="41"/>
        <v>16400</v>
      </c>
      <c r="O255" s="5">
        <f t="shared" si="41"/>
        <v>16400</v>
      </c>
      <c r="P255" s="5">
        <f t="shared" si="41"/>
        <v>16400</v>
      </c>
      <c r="Q255" s="5">
        <f t="shared" si="41"/>
        <v>16400</v>
      </c>
      <c r="R255" s="5">
        <f t="shared" si="41"/>
        <v>16400</v>
      </c>
      <c r="S255" s="5">
        <f t="shared" si="41"/>
        <v>16400</v>
      </c>
      <c r="T255" s="5">
        <f t="shared" si="41"/>
        <v>16400</v>
      </c>
      <c r="U255" s="5">
        <f t="shared" si="41"/>
        <v>16400</v>
      </c>
      <c r="V255" s="5">
        <f t="shared" si="41"/>
        <v>16400</v>
      </c>
      <c r="W255" s="5">
        <f t="shared" si="41"/>
        <v>16400</v>
      </c>
      <c r="X255" s="5">
        <f t="shared" si="41"/>
        <v>16400</v>
      </c>
      <c r="Y255" s="5">
        <f t="shared" si="41"/>
        <v>16400</v>
      </c>
      <c r="Z255" s="5">
        <f t="shared" si="41"/>
        <v>16400</v>
      </c>
      <c r="AA255" s="5">
        <f t="shared" si="41"/>
        <v>16400</v>
      </c>
      <c r="AB255" s="5">
        <f t="shared" si="41"/>
        <v>16400</v>
      </c>
      <c r="AC255" s="5">
        <f t="shared" si="41"/>
        <v>16400</v>
      </c>
      <c r="AD255" s="5">
        <f t="shared" si="41"/>
        <v>16400</v>
      </c>
      <c r="AE255" s="5">
        <f t="shared" si="41"/>
        <v>16400</v>
      </c>
      <c r="AF255" s="5">
        <f t="shared" si="41"/>
        <v>16400</v>
      </c>
      <c r="AG255" s="5">
        <f t="shared" si="41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2">SUMSQ(C223:C254)</f>
        <v>11201200</v>
      </c>
      <c r="D256" s="5">
        <f t="shared" si="42"/>
        <v>11201200</v>
      </c>
      <c r="E256" s="5">
        <f t="shared" si="42"/>
        <v>11201200</v>
      </c>
      <c r="F256" s="5">
        <f t="shared" si="42"/>
        <v>11201200</v>
      </c>
      <c r="G256" s="5">
        <f t="shared" si="42"/>
        <v>11201200</v>
      </c>
      <c r="H256" s="5">
        <f t="shared" si="42"/>
        <v>11201200</v>
      </c>
      <c r="I256" s="5">
        <f t="shared" si="42"/>
        <v>11201200</v>
      </c>
      <c r="J256" s="5">
        <f t="shared" si="42"/>
        <v>11201200</v>
      </c>
      <c r="K256" s="5">
        <f t="shared" si="42"/>
        <v>11201200</v>
      </c>
      <c r="L256" s="5">
        <f t="shared" si="42"/>
        <v>11201200</v>
      </c>
      <c r="M256" s="5">
        <f t="shared" si="42"/>
        <v>11201200</v>
      </c>
      <c r="N256" s="5">
        <f t="shared" si="42"/>
        <v>11201200</v>
      </c>
      <c r="O256" s="5">
        <f t="shared" si="42"/>
        <v>11201200</v>
      </c>
      <c r="P256" s="5">
        <f t="shared" si="42"/>
        <v>11201200</v>
      </c>
      <c r="Q256" s="5">
        <f t="shared" si="42"/>
        <v>11201200</v>
      </c>
      <c r="R256" s="5">
        <f t="shared" si="42"/>
        <v>11201200</v>
      </c>
      <c r="S256" s="5">
        <f t="shared" si="42"/>
        <v>11201200</v>
      </c>
      <c r="T256" s="5">
        <f t="shared" si="42"/>
        <v>11201200</v>
      </c>
      <c r="U256" s="5">
        <f t="shared" si="42"/>
        <v>11201200</v>
      </c>
      <c r="V256" s="5">
        <f t="shared" si="42"/>
        <v>11201200</v>
      </c>
      <c r="W256" s="5">
        <f t="shared" si="42"/>
        <v>11201200</v>
      </c>
      <c r="X256" s="5">
        <f t="shared" si="42"/>
        <v>11201200</v>
      </c>
      <c r="Y256" s="5">
        <f t="shared" si="42"/>
        <v>11201200</v>
      </c>
      <c r="Z256" s="5">
        <f t="shared" si="42"/>
        <v>11201200</v>
      </c>
      <c r="AA256" s="5">
        <f t="shared" si="42"/>
        <v>11201200</v>
      </c>
      <c r="AB256" s="5">
        <f t="shared" si="42"/>
        <v>11201200</v>
      </c>
      <c r="AC256" s="5">
        <f t="shared" si="42"/>
        <v>11201200</v>
      </c>
      <c r="AD256" s="5">
        <f t="shared" si="42"/>
        <v>11201200</v>
      </c>
      <c r="AE256" s="5">
        <f t="shared" si="42"/>
        <v>11201200</v>
      </c>
      <c r="AF256" s="5">
        <f t="shared" si="42"/>
        <v>11201200</v>
      </c>
      <c r="AG256" s="5">
        <f t="shared" si="42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3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3"/>
        <v>8606720000</v>
      </c>
      <c r="E257" s="2">
        <f t="shared" si="43"/>
        <v>8606720000</v>
      </c>
      <c r="F257" s="2">
        <f t="shared" si="43"/>
        <v>8606720000</v>
      </c>
      <c r="G257" s="2">
        <f t="shared" si="43"/>
        <v>8606720000</v>
      </c>
      <c r="H257" s="2">
        <f t="shared" si="43"/>
        <v>8606720000</v>
      </c>
      <c r="I257" s="2">
        <f t="shared" si="43"/>
        <v>8606720000</v>
      </c>
      <c r="J257" s="2">
        <f t="shared" si="43"/>
        <v>8606720000</v>
      </c>
      <c r="K257" s="2">
        <f t="shared" si="43"/>
        <v>8606720000</v>
      </c>
      <c r="L257" s="2">
        <f t="shared" si="43"/>
        <v>8606720000</v>
      </c>
      <c r="M257" s="2">
        <f t="shared" si="43"/>
        <v>8606720000</v>
      </c>
      <c r="N257" s="2">
        <f t="shared" si="43"/>
        <v>8606720000</v>
      </c>
      <c r="O257" s="2">
        <f t="shared" si="43"/>
        <v>8606720000</v>
      </c>
      <c r="P257" s="2">
        <f t="shared" si="43"/>
        <v>8606720000</v>
      </c>
      <c r="Q257" s="2">
        <f t="shared" si="43"/>
        <v>8606720000</v>
      </c>
      <c r="R257" s="2">
        <f t="shared" si="43"/>
        <v>8606720000</v>
      </c>
      <c r="S257" s="2">
        <f t="shared" si="43"/>
        <v>8606720000</v>
      </c>
      <c r="T257" s="2">
        <f t="shared" si="43"/>
        <v>8606720000</v>
      </c>
      <c r="U257" s="2">
        <f t="shared" si="43"/>
        <v>8606720000</v>
      </c>
      <c r="V257" s="2">
        <f t="shared" si="43"/>
        <v>8606720000</v>
      </c>
      <c r="W257" s="2">
        <f t="shared" si="43"/>
        <v>8606720000</v>
      </c>
      <c r="X257" s="2">
        <f t="shared" si="43"/>
        <v>8606720000</v>
      </c>
      <c r="Y257" s="2">
        <f t="shared" si="43"/>
        <v>8606720000</v>
      </c>
      <c r="Z257" s="2">
        <f t="shared" si="43"/>
        <v>8606720000</v>
      </c>
      <c r="AA257" s="2">
        <f t="shared" si="43"/>
        <v>8606720000</v>
      </c>
      <c r="AB257" s="2">
        <f t="shared" si="43"/>
        <v>8606720000</v>
      </c>
      <c r="AC257" s="2">
        <f t="shared" si="43"/>
        <v>8606720000</v>
      </c>
      <c r="AD257" s="2">
        <f t="shared" si="43"/>
        <v>8606720000</v>
      </c>
      <c r="AE257" s="2">
        <f t="shared" si="43"/>
        <v>8606720000</v>
      </c>
      <c r="AF257" s="2">
        <f t="shared" si="43"/>
        <v>8606720000</v>
      </c>
      <c r="AG257" s="2">
        <f t="shared" si="43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14</v>
      </c>
      <c r="C259" s="2">
        <f>C224</f>
        <v>58</v>
      </c>
      <c r="D259" s="2">
        <f>D225</f>
        <v>88</v>
      </c>
      <c r="E259" s="2">
        <f>E226</f>
        <v>100</v>
      </c>
      <c r="F259" s="2">
        <f>F227</f>
        <v>145</v>
      </c>
      <c r="G259" s="2">
        <f>G228</f>
        <v>165</v>
      </c>
      <c r="H259" s="2">
        <f>H229</f>
        <v>203</v>
      </c>
      <c r="I259" s="2">
        <f>I230</f>
        <v>255</v>
      </c>
      <c r="J259" s="2">
        <f>J231</f>
        <v>262</v>
      </c>
      <c r="K259" s="2">
        <f>K232</f>
        <v>306</v>
      </c>
      <c r="L259" s="2">
        <f>L233</f>
        <v>352</v>
      </c>
      <c r="M259" s="2">
        <f>M234</f>
        <v>364</v>
      </c>
      <c r="N259" s="2">
        <f>N235</f>
        <v>409</v>
      </c>
      <c r="O259" s="2">
        <f>O236</f>
        <v>429</v>
      </c>
      <c r="P259" s="2">
        <f>P237</f>
        <v>451</v>
      </c>
      <c r="Q259" s="2">
        <f>Q238</f>
        <v>503</v>
      </c>
      <c r="R259" s="2">
        <f>R239</f>
        <v>514</v>
      </c>
      <c r="S259" s="2">
        <f>S240</f>
        <v>566</v>
      </c>
      <c r="T259" s="2">
        <f>T241</f>
        <v>604</v>
      </c>
      <c r="U259" s="2">
        <f>U242</f>
        <v>624</v>
      </c>
      <c r="V259" s="2">
        <f>V243</f>
        <v>669</v>
      </c>
      <c r="W259" s="2">
        <f>W244</f>
        <v>681</v>
      </c>
      <c r="X259" s="2">
        <f>X245</f>
        <v>711</v>
      </c>
      <c r="Y259" s="2">
        <f>Y246</f>
        <v>755</v>
      </c>
      <c r="Z259" s="2">
        <f>Z247</f>
        <v>778</v>
      </c>
      <c r="AA259" s="2">
        <f>AA248</f>
        <v>830</v>
      </c>
      <c r="AB259" s="2">
        <f>AB249</f>
        <v>852</v>
      </c>
      <c r="AC259" s="2">
        <f>AC250</f>
        <v>872</v>
      </c>
      <c r="AD259" s="2">
        <f>AD251</f>
        <v>917</v>
      </c>
      <c r="AE259" s="2">
        <f>AE252</f>
        <v>929</v>
      </c>
      <c r="AF259" s="2">
        <f>AF253</f>
        <v>975</v>
      </c>
      <c r="AG259" s="2">
        <f>AG254</f>
        <v>1019</v>
      </c>
      <c r="AH259" s="217">
        <f t="shared" ref="AH259:AH262" si="44">SUM(B259:AG259)</f>
        <v>16400</v>
      </c>
      <c r="AI259" s="5">
        <f t="shared" ref="AI259:AI262" si="45">SUMSQ(B259:AG259)</f>
        <v>11201200</v>
      </c>
      <c r="AJ259" s="2">
        <f t="shared" ref="AJ259:AJ262" si="46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283</v>
      </c>
      <c r="C260" s="2">
        <f>C253</f>
        <v>303</v>
      </c>
      <c r="D260" s="2">
        <f>D252</f>
        <v>321</v>
      </c>
      <c r="E260" s="2">
        <f>E251</f>
        <v>373</v>
      </c>
      <c r="F260" s="2">
        <f>F250</f>
        <v>392</v>
      </c>
      <c r="G260" s="2">
        <f>G249</f>
        <v>436</v>
      </c>
      <c r="H260" s="2">
        <f>H248</f>
        <v>478</v>
      </c>
      <c r="I260" s="2">
        <f>I247</f>
        <v>490</v>
      </c>
      <c r="J260" s="2">
        <f>J246</f>
        <v>19</v>
      </c>
      <c r="K260" s="2">
        <f>K245</f>
        <v>39</v>
      </c>
      <c r="L260" s="2">
        <f>L244</f>
        <v>73</v>
      </c>
      <c r="M260" s="2">
        <f>M243</f>
        <v>125</v>
      </c>
      <c r="N260" s="2">
        <f>N242</f>
        <v>144</v>
      </c>
      <c r="O260" s="2">
        <f>O241</f>
        <v>188</v>
      </c>
      <c r="P260" s="2">
        <f>P240</f>
        <v>214</v>
      </c>
      <c r="Q260" s="2">
        <f>Q239</f>
        <v>226</v>
      </c>
      <c r="R260" s="2">
        <f>R238</f>
        <v>791</v>
      </c>
      <c r="S260" s="2">
        <f>S237</f>
        <v>803</v>
      </c>
      <c r="T260" s="2">
        <f>T236</f>
        <v>845</v>
      </c>
      <c r="U260" s="2">
        <f>U235</f>
        <v>889</v>
      </c>
      <c r="V260" s="2">
        <f>V234</f>
        <v>908</v>
      </c>
      <c r="W260" s="2">
        <f>W233</f>
        <v>960</v>
      </c>
      <c r="X260" s="2">
        <f>X232</f>
        <v>978</v>
      </c>
      <c r="Y260" s="2">
        <f>Y231</f>
        <v>998</v>
      </c>
      <c r="Z260" s="2">
        <f>Z230</f>
        <v>543</v>
      </c>
      <c r="AA260" s="2">
        <f>AA229</f>
        <v>555</v>
      </c>
      <c r="AB260" s="2">
        <f>AB228</f>
        <v>581</v>
      </c>
      <c r="AC260" s="2">
        <f>AC227</f>
        <v>625</v>
      </c>
      <c r="AD260" s="2">
        <f>AD226</f>
        <v>644</v>
      </c>
      <c r="AE260" s="2">
        <f>AE225</f>
        <v>696</v>
      </c>
      <c r="AF260" s="2">
        <f>AF224</f>
        <v>730</v>
      </c>
      <c r="AG260" s="2">
        <f>AG223</f>
        <v>750</v>
      </c>
      <c r="AH260" s="217">
        <f t="shared" si="44"/>
        <v>16400</v>
      </c>
      <c r="AI260" s="5">
        <f t="shared" si="45"/>
        <v>11201200</v>
      </c>
      <c r="AJ260" s="2">
        <f t="shared" si="46"/>
        <v>8606720000</v>
      </c>
    </row>
    <row r="261" spans="1:36" x14ac:dyDescent="0.2">
      <c r="A261" s="3" t="s">
        <v>1175</v>
      </c>
      <c r="B261" s="2">
        <f>B239</f>
        <v>970</v>
      </c>
      <c r="C261" s="2">
        <f>C240</f>
        <v>1022</v>
      </c>
      <c r="D261" s="2">
        <f>D241</f>
        <v>916</v>
      </c>
      <c r="E261" s="2">
        <f>E242</f>
        <v>936</v>
      </c>
      <c r="F261" s="2">
        <f>F243</f>
        <v>853</v>
      </c>
      <c r="G261" s="2">
        <f>G244</f>
        <v>865</v>
      </c>
      <c r="H261" s="2">
        <f>H245</f>
        <v>783</v>
      </c>
      <c r="I261" s="2">
        <f>I246</f>
        <v>827</v>
      </c>
      <c r="J261" s="2">
        <f>J247</f>
        <v>706</v>
      </c>
      <c r="K261" s="2">
        <f>K248</f>
        <v>758</v>
      </c>
      <c r="L261" s="2">
        <f>L249</f>
        <v>668</v>
      </c>
      <c r="M261" s="2">
        <f>M250</f>
        <v>688</v>
      </c>
      <c r="N261" s="2">
        <f>N251</f>
        <v>605</v>
      </c>
      <c r="O261" s="2">
        <f>O252</f>
        <v>617</v>
      </c>
      <c r="P261" s="2">
        <f>P253</f>
        <v>519</v>
      </c>
      <c r="Q261" s="2">
        <f>Q254</f>
        <v>563</v>
      </c>
      <c r="R261" s="2">
        <f>R223</f>
        <v>454</v>
      </c>
      <c r="S261" s="2">
        <f>S224</f>
        <v>498</v>
      </c>
      <c r="T261" s="2">
        <f>T225</f>
        <v>416</v>
      </c>
      <c r="U261" s="2">
        <f>U226</f>
        <v>428</v>
      </c>
      <c r="V261" s="2">
        <f>V227</f>
        <v>345</v>
      </c>
      <c r="W261" s="2">
        <f>W228</f>
        <v>365</v>
      </c>
      <c r="X261" s="2">
        <f>X229</f>
        <v>259</v>
      </c>
      <c r="Y261" s="2">
        <f>Y230</f>
        <v>311</v>
      </c>
      <c r="Z261" s="2">
        <f>Z231</f>
        <v>206</v>
      </c>
      <c r="AA261" s="2">
        <f>AA232</f>
        <v>250</v>
      </c>
      <c r="AB261" s="2">
        <f>AB233</f>
        <v>152</v>
      </c>
      <c r="AC261" s="2">
        <f>AC234</f>
        <v>164</v>
      </c>
      <c r="AD261" s="2">
        <f>AD235</f>
        <v>81</v>
      </c>
      <c r="AE261" s="2">
        <f>AE236</f>
        <v>101</v>
      </c>
      <c r="AF261" s="2">
        <f>AF237</f>
        <v>11</v>
      </c>
      <c r="AG261" s="2">
        <f>AG238</f>
        <v>63</v>
      </c>
      <c r="AH261" s="217">
        <f t="shared" si="44"/>
        <v>16400</v>
      </c>
      <c r="AI261" s="5">
        <f t="shared" si="45"/>
        <v>11201200</v>
      </c>
      <c r="AJ261" s="2">
        <f t="shared" si="46"/>
        <v>8606720000</v>
      </c>
    </row>
    <row r="262" spans="1:36" x14ac:dyDescent="0.2">
      <c r="A262" s="3" t="s">
        <v>1176</v>
      </c>
      <c r="B262" s="2">
        <f>B238</f>
        <v>735</v>
      </c>
      <c r="C262" s="2">
        <f>C237</f>
        <v>747</v>
      </c>
      <c r="D262" s="2">
        <f>D236</f>
        <v>645</v>
      </c>
      <c r="E262" s="2">
        <f>E235</f>
        <v>689</v>
      </c>
      <c r="F262" s="2">
        <f>F234</f>
        <v>580</v>
      </c>
      <c r="G262" s="2">
        <f>G233</f>
        <v>632</v>
      </c>
      <c r="H262" s="2">
        <f>H232</f>
        <v>538</v>
      </c>
      <c r="I262" s="2">
        <f>I231</f>
        <v>558</v>
      </c>
      <c r="J262" s="2">
        <f>J230</f>
        <v>983</v>
      </c>
      <c r="K262" s="2">
        <f>K229</f>
        <v>995</v>
      </c>
      <c r="L262" s="2">
        <f>L228</f>
        <v>909</v>
      </c>
      <c r="M262" s="2">
        <f>M227</f>
        <v>953</v>
      </c>
      <c r="N262" s="2">
        <f>N226</f>
        <v>844</v>
      </c>
      <c r="O262" s="2">
        <f>O225</f>
        <v>896</v>
      </c>
      <c r="P262" s="2">
        <f>P224</f>
        <v>786</v>
      </c>
      <c r="Q262" s="2">
        <f>Q223</f>
        <v>806</v>
      </c>
      <c r="R262" s="2">
        <f>R254</f>
        <v>211</v>
      </c>
      <c r="S262" s="2">
        <f>S253</f>
        <v>231</v>
      </c>
      <c r="T262" s="2">
        <f>T252</f>
        <v>137</v>
      </c>
      <c r="U262" s="2">
        <f>U251</f>
        <v>189</v>
      </c>
      <c r="V262" s="2">
        <f>V250</f>
        <v>80</v>
      </c>
      <c r="W262" s="2">
        <f>W249</f>
        <v>124</v>
      </c>
      <c r="X262" s="2">
        <f>X248</f>
        <v>22</v>
      </c>
      <c r="Y262" s="2">
        <f>Y247</f>
        <v>34</v>
      </c>
      <c r="Z262" s="2">
        <f>Z246</f>
        <v>475</v>
      </c>
      <c r="AA262" s="2">
        <f>AA245</f>
        <v>495</v>
      </c>
      <c r="AB262" s="2">
        <f>AB244</f>
        <v>385</v>
      </c>
      <c r="AC262" s="2">
        <f>AC243</f>
        <v>437</v>
      </c>
      <c r="AD262" s="2">
        <f>AD242</f>
        <v>328</v>
      </c>
      <c r="AE262" s="2">
        <f>AE241</f>
        <v>372</v>
      </c>
      <c r="AF262" s="2">
        <f>AF240</f>
        <v>286</v>
      </c>
      <c r="AG262" s="2">
        <f>AG239</f>
        <v>298</v>
      </c>
      <c r="AH262" s="217">
        <f t="shared" si="44"/>
        <v>16400</v>
      </c>
      <c r="AI262" s="5">
        <f t="shared" si="45"/>
        <v>11201200</v>
      </c>
      <c r="AJ262" s="2">
        <f t="shared" si="46"/>
        <v>8606720000</v>
      </c>
    </row>
    <row r="265" spans="1:36" ht="13.5" thickBot="1" x14ac:dyDescent="0.25">
      <c r="B265" s="1" t="s">
        <v>1178</v>
      </c>
      <c r="D265" s="131"/>
      <c r="F265" s="2" t="s">
        <v>5</v>
      </c>
    </row>
    <row r="266" spans="1:36" x14ac:dyDescent="0.2">
      <c r="A266" s="1">
        <v>1</v>
      </c>
      <c r="B266" s="181">
        <v>11</v>
      </c>
      <c r="C266" s="133">
        <v>432</v>
      </c>
      <c r="D266" s="177">
        <v>1012</v>
      </c>
      <c r="E266" s="177">
        <v>599</v>
      </c>
      <c r="F266" s="177">
        <v>906</v>
      </c>
      <c r="G266" s="177">
        <v>557</v>
      </c>
      <c r="H266" s="177">
        <v>113</v>
      </c>
      <c r="I266" s="177">
        <v>470</v>
      </c>
      <c r="J266" s="177">
        <v>766</v>
      </c>
      <c r="K266" s="177">
        <v>857</v>
      </c>
      <c r="L266" s="177">
        <v>261</v>
      </c>
      <c r="M266" s="177">
        <v>162</v>
      </c>
      <c r="N266" s="177">
        <v>383</v>
      </c>
      <c r="O266" s="177">
        <v>220</v>
      </c>
      <c r="P266" s="177">
        <v>648</v>
      </c>
      <c r="Q266" s="189">
        <v>803</v>
      </c>
      <c r="R266" s="185">
        <v>451</v>
      </c>
      <c r="S266" s="177">
        <v>104</v>
      </c>
      <c r="T266" s="177">
        <v>572</v>
      </c>
      <c r="U266" s="177">
        <v>927</v>
      </c>
      <c r="V266" s="177">
        <v>578</v>
      </c>
      <c r="W266" s="177">
        <v>997</v>
      </c>
      <c r="X266" s="177">
        <v>441</v>
      </c>
      <c r="Y266" s="177">
        <v>30</v>
      </c>
      <c r="Z266" s="177">
        <v>822</v>
      </c>
      <c r="AA266" s="177">
        <v>657</v>
      </c>
      <c r="AB266" s="177">
        <v>205</v>
      </c>
      <c r="AC266" s="177">
        <v>362</v>
      </c>
      <c r="AD266" s="177">
        <v>183</v>
      </c>
      <c r="AE266" s="177">
        <v>276</v>
      </c>
      <c r="AF266" s="177">
        <v>848</v>
      </c>
      <c r="AG266" s="184">
        <v>747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412</v>
      </c>
      <c r="C267" s="7">
        <v>63</v>
      </c>
      <c r="D267" s="6">
        <v>611</v>
      </c>
      <c r="E267" s="6">
        <v>968</v>
      </c>
      <c r="F267" s="6">
        <v>537</v>
      </c>
      <c r="G267" s="6">
        <v>958</v>
      </c>
      <c r="H267" s="6">
        <v>482</v>
      </c>
      <c r="I267" s="6">
        <v>69</v>
      </c>
      <c r="J267" s="6">
        <v>877</v>
      </c>
      <c r="K267" s="6">
        <v>714</v>
      </c>
      <c r="L267" s="6">
        <v>150</v>
      </c>
      <c r="M267" s="6">
        <v>305</v>
      </c>
      <c r="N267" s="6">
        <v>240</v>
      </c>
      <c r="O267" s="6">
        <v>331</v>
      </c>
      <c r="P267" s="11">
        <v>791</v>
      </c>
      <c r="Q267" s="6">
        <v>692</v>
      </c>
      <c r="R267" s="6">
        <v>84</v>
      </c>
      <c r="S267" s="12">
        <v>503</v>
      </c>
      <c r="T267" s="6">
        <v>939</v>
      </c>
      <c r="U267" s="6">
        <v>528</v>
      </c>
      <c r="V267" s="6">
        <v>977</v>
      </c>
      <c r="W267" s="6">
        <v>630</v>
      </c>
      <c r="X267" s="6">
        <v>42</v>
      </c>
      <c r="Y267" s="6">
        <v>397</v>
      </c>
      <c r="Z267" s="6">
        <v>677</v>
      </c>
      <c r="AA267" s="6">
        <v>770</v>
      </c>
      <c r="AB267" s="6">
        <v>350</v>
      </c>
      <c r="AC267" s="6">
        <v>249</v>
      </c>
      <c r="AD267" s="6">
        <v>296</v>
      </c>
      <c r="AE267" s="6">
        <v>131</v>
      </c>
      <c r="AF267" s="8">
        <v>735</v>
      </c>
      <c r="AG267" s="179">
        <v>892</v>
      </c>
      <c r="AH267" s="5">
        <f t="shared" ref="AH267:AH297" si="47">SUM(B267:AG267)</f>
        <v>16400</v>
      </c>
      <c r="AI267" s="5">
        <f t="shared" ref="AI267:AI297" si="48">SUMSQ(B267:AG267)</f>
        <v>11201200</v>
      </c>
      <c r="AJ267" s="2">
        <f t="shared" ref="AJ267:AJ297" si="49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938</v>
      </c>
      <c r="C268" s="6">
        <v>525</v>
      </c>
      <c r="D268" s="7">
        <v>81</v>
      </c>
      <c r="E268" s="9">
        <v>502</v>
      </c>
      <c r="F268" s="6">
        <v>43</v>
      </c>
      <c r="G268" s="6">
        <v>400</v>
      </c>
      <c r="H268" s="6">
        <v>980</v>
      </c>
      <c r="I268" s="6">
        <v>631</v>
      </c>
      <c r="J268" s="6">
        <v>351</v>
      </c>
      <c r="K268" s="6">
        <v>252</v>
      </c>
      <c r="L268" s="6">
        <v>680</v>
      </c>
      <c r="M268" s="6">
        <v>771</v>
      </c>
      <c r="N268" s="6">
        <v>734</v>
      </c>
      <c r="O268" s="11">
        <v>889</v>
      </c>
      <c r="P268" s="6">
        <v>293</v>
      </c>
      <c r="Q268" s="6">
        <v>130</v>
      </c>
      <c r="R268" s="6">
        <v>610</v>
      </c>
      <c r="S268" s="6">
        <v>965</v>
      </c>
      <c r="T268" s="12">
        <v>409</v>
      </c>
      <c r="U268" s="6">
        <v>62</v>
      </c>
      <c r="V268" s="6">
        <v>483</v>
      </c>
      <c r="W268" s="6">
        <v>72</v>
      </c>
      <c r="X268" s="6">
        <v>540</v>
      </c>
      <c r="Y268" s="6">
        <v>959</v>
      </c>
      <c r="Z268" s="6">
        <v>151</v>
      </c>
      <c r="AA268" s="6">
        <v>308</v>
      </c>
      <c r="AB268" s="6">
        <v>880</v>
      </c>
      <c r="AC268" s="6">
        <v>715</v>
      </c>
      <c r="AD268" s="6">
        <v>790</v>
      </c>
      <c r="AE268" s="8">
        <v>689</v>
      </c>
      <c r="AF268" s="6">
        <v>237</v>
      </c>
      <c r="AG268" s="179">
        <v>330</v>
      </c>
      <c r="AH268" s="5">
        <f t="shared" si="47"/>
        <v>16400</v>
      </c>
      <c r="AI268" s="5">
        <f t="shared" si="48"/>
        <v>11201200</v>
      </c>
      <c r="AJ268" s="2">
        <f t="shared" si="49"/>
        <v>8606720000</v>
      </c>
    </row>
    <row r="269" spans="1:36" x14ac:dyDescent="0.2">
      <c r="A269" s="1">
        <v>4</v>
      </c>
      <c r="B269" s="178">
        <v>569</v>
      </c>
      <c r="C269" s="6">
        <v>926</v>
      </c>
      <c r="D269" s="9">
        <v>450</v>
      </c>
      <c r="E269" s="7">
        <v>101</v>
      </c>
      <c r="F269" s="6">
        <v>444</v>
      </c>
      <c r="G269" s="6">
        <v>31</v>
      </c>
      <c r="H269" s="6">
        <v>579</v>
      </c>
      <c r="I269" s="6">
        <v>1000</v>
      </c>
      <c r="J269" s="6">
        <v>208</v>
      </c>
      <c r="K269" s="6">
        <v>363</v>
      </c>
      <c r="L269" s="6">
        <v>823</v>
      </c>
      <c r="M269" s="6">
        <v>660</v>
      </c>
      <c r="N269" s="11">
        <v>845</v>
      </c>
      <c r="O269" s="6">
        <v>746</v>
      </c>
      <c r="P269" s="6">
        <v>182</v>
      </c>
      <c r="Q269" s="6">
        <v>273</v>
      </c>
      <c r="R269" s="6">
        <v>1009</v>
      </c>
      <c r="S269" s="6">
        <v>598</v>
      </c>
      <c r="T269" s="6">
        <v>10</v>
      </c>
      <c r="U269" s="12">
        <v>429</v>
      </c>
      <c r="V269" s="6">
        <v>116</v>
      </c>
      <c r="W269" s="6">
        <v>471</v>
      </c>
      <c r="X269" s="6">
        <v>907</v>
      </c>
      <c r="Y269" s="6">
        <v>560</v>
      </c>
      <c r="Z269" s="6">
        <v>264</v>
      </c>
      <c r="AA269" s="6">
        <v>163</v>
      </c>
      <c r="AB269" s="6">
        <v>767</v>
      </c>
      <c r="AC269" s="6">
        <v>860</v>
      </c>
      <c r="AD269" s="8">
        <v>645</v>
      </c>
      <c r="AE269" s="6">
        <v>802</v>
      </c>
      <c r="AF269" s="6">
        <v>382</v>
      </c>
      <c r="AG269" s="179">
        <v>217</v>
      </c>
      <c r="AH269" s="5">
        <f t="shared" si="47"/>
        <v>16400</v>
      </c>
      <c r="AI269" s="5">
        <f t="shared" si="48"/>
        <v>11201200</v>
      </c>
      <c r="AJ269" s="2">
        <f t="shared" si="49"/>
        <v>8606720000</v>
      </c>
    </row>
    <row r="270" spans="1:36" x14ac:dyDescent="0.2">
      <c r="A270" s="1">
        <v>5</v>
      </c>
      <c r="B270" s="178">
        <v>789</v>
      </c>
      <c r="C270" s="6">
        <v>690</v>
      </c>
      <c r="D270" s="6">
        <v>238</v>
      </c>
      <c r="E270" s="6">
        <v>329</v>
      </c>
      <c r="F270" s="7">
        <v>152</v>
      </c>
      <c r="G270" s="9">
        <v>307</v>
      </c>
      <c r="H270" s="6">
        <v>879</v>
      </c>
      <c r="I270" s="6">
        <v>716</v>
      </c>
      <c r="J270" s="6">
        <v>484</v>
      </c>
      <c r="K270" s="6">
        <v>71</v>
      </c>
      <c r="L270" s="6">
        <v>539</v>
      </c>
      <c r="M270" s="11">
        <v>960</v>
      </c>
      <c r="N270" s="6">
        <v>609</v>
      </c>
      <c r="O270" s="6">
        <v>966</v>
      </c>
      <c r="P270" s="6">
        <v>410</v>
      </c>
      <c r="Q270" s="6">
        <v>61</v>
      </c>
      <c r="R270" s="6">
        <v>733</v>
      </c>
      <c r="S270" s="6">
        <v>890</v>
      </c>
      <c r="T270" s="6">
        <v>294</v>
      </c>
      <c r="U270" s="6">
        <v>129</v>
      </c>
      <c r="V270" s="12">
        <v>352</v>
      </c>
      <c r="W270" s="6">
        <v>251</v>
      </c>
      <c r="X270" s="6">
        <v>679</v>
      </c>
      <c r="Y270" s="6">
        <v>772</v>
      </c>
      <c r="Z270" s="6">
        <v>44</v>
      </c>
      <c r="AA270" s="6">
        <v>399</v>
      </c>
      <c r="AB270" s="6">
        <v>979</v>
      </c>
      <c r="AC270" s="8">
        <v>632</v>
      </c>
      <c r="AD270" s="6">
        <v>937</v>
      </c>
      <c r="AE270" s="6">
        <v>526</v>
      </c>
      <c r="AF270" s="6">
        <v>82</v>
      </c>
      <c r="AG270" s="179">
        <v>501</v>
      </c>
      <c r="AH270" s="5">
        <f t="shared" si="47"/>
        <v>16400</v>
      </c>
      <c r="AI270" s="5">
        <f t="shared" si="48"/>
        <v>11201200</v>
      </c>
      <c r="AJ270" s="2">
        <f t="shared" si="49"/>
        <v>8606720000</v>
      </c>
    </row>
    <row r="271" spans="1:36" x14ac:dyDescent="0.2">
      <c r="A271" s="1">
        <v>6</v>
      </c>
      <c r="B271" s="178">
        <v>646</v>
      </c>
      <c r="C271" s="6">
        <v>801</v>
      </c>
      <c r="D271" s="6">
        <v>381</v>
      </c>
      <c r="E271" s="6">
        <v>218</v>
      </c>
      <c r="F271" s="9">
        <v>263</v>
      </c>
      <c r="G271" s="7">
        <v>164</v>
      </c>
      <c r="H271" s="6">
        <v>768</v>
      </c>
      <c r="I271" s="6">
        <v>859</v>
      </c>
      <c r="J271" s="6">
        <v>115</v>
      </c>
      <c r="K271" s="6">
        <v>472</v>
      </c>
      <c r="L271" s="11">
        <v>908</v>
      </c>
      <c r="M271" s="6">
        <v>559</v>
      </c>
      <c r="N271" s="6">
        <v>1010</v>
      </c>
      <c r="O271" s="6">
        <v>597</v>
      </c>
      <c r="P271" s="6">
        <v>9</v>
      </c>
      <c r="Q271" s="6">
        <v>430</v>
      </c>
      <c r="R271" s="6">
        <v>846</v>
      </c>
      <c r="S271" s="6">
        <v>745</v>
      </c>
      <c r="T271" s="6">
        <v>181</v>
      </c>
      <c r="U271" s="6">
        <v>274</v>
      </c>
      <c r="V271" s="6">
        <v>207</v>
      </c>
      <c r="W271" s="12">
        <v>364</v>
      </c>
      <c r="X271" s="6">
        <v>824</v>
      </c>
      <c r="Y271" s="6">
        <v>659</v>
      </c>
      <c r="Z271" s="6">
        <v>443</v>
      </c>
      <c r="AA271" s="6">
        <v>32</v>
      </c>
      <c r="AB271" s="8">
        <v>580</v>
      </c>
      <c r="AC271" s="6">
        <v>999</v>
      </c>
      <c r="AD271" s="6">
        <v>570</v>
      </c>
      <c r="AE271" s="6">
        <v>925</v>
      </c>
      <c r="AF271" s="6">
        <v>449</v>
      </c>
      <c r="AG271" s="179">
        <v>102</v>
      </c>
      <c r="AH271" s="5">
        <f t="shared" si="47"/>
        <v>16400</v>
      </c>
      <c r="AI271" s="5">
        <f t="shared" si="48"/>
        <v>11201200</v>
      </c>
      <c r="AJ271" s="2">
        <f t="shared" si="49"/>
        <v>8606720000</v>
      </c>
    </row>
    <row r="272" spans="1:36" x14ac:dyDescent="0.2">
      <c r="A272" s="1">
        <v>7</v>
      </c>
      <c r="B272" s="178">
        <v>184</v>
      </c>
      <c r="C272" s="6">
        <v>275</v>
      </c>
      <c r="D272" s="6">
        <v>847</v>
      </c>
      <c r="E272" s="6">
        <v>748</v>
      </c>
      <c r="F272" s="6">
        <v>821</v>
      </c>
      <c r="G272" s="6">
        <v>658</v>
      </c>
      <c r="H272" s="7">
        <v>206</v>
      </c>
      <c r="I272" s="9">
        <v>361</v>
      </c>
      <c r="J272" s="6">
        <v>577</v>
      </c>
      <c r="K272" s="11">
        <v>998</v>
      </c>
      <c r="L272" s="6">
        <v>442</v>
      </c>
      <c r="M272" s="6">
        <v>29</v>
      </c>
      <c r="N272" s="6">
        <v>452</v>
      </c>
      <c r="O272" s="6">
        <v>103</v>
      </c>
      <c r="P272" s="6">
        <v>571</v>
      </c>
      <c r="Q272" s="6">
        <v>928</v>
      </c>
      <c r="R272" s="6">
        <v>384</v>
      </c>
      <c r="S272" s="6">
        <v>219</v>
      </c>
      <c r="T272" s="6">
        <v>647</v>
      </c>
      <c r="U272" s="6">
        <v>804</v>
      </c>
      <c r="V272" s="6">
        <v>765</v>
      </c>
      <c r="W272" s="6">
        <v>858</v>
      </c>
      <c r="X272" s="12">
        <v>262</v>
      </c>
      <c r="Y272" s="6">
        <v>161</v>
      </c>
      <c r="Z272" s="6">
        <v>905</v>
      </c>
      <c r="AA272" s="8">
        <v>558</v>
      </c>
      <c r="AB272" s="6">
        <v>114</v>
      </c>
      <c r="AC272" s="6">
        <v>469</v>
      </c>
      <c r="AD272" s="6">
        <v>12</v>
      </c>
      <c r="AE272" s="6">
        <v>431</v>
      </c>
      <c r="AF272" s="6">
        <v>1011</v>
      </c>
      <c r="AG272" s="179">
        <v>600</v>
      </c>
      <c r="AH272" s="5">
        <f t="shared" si="47"/>
        <v>16400</v>
      </c>
      <c r="AI272" s="5">
        <f t="shared" si="48"/>
        <v>11201200</v>
      </c>
      <c r="AJ272" s="2">
        <f t="shared" si="49"/>
        <v>8606720000</v>
      </c>
    </row>
    <row r="273" spans="1:36" x14ac:dyDescent="0.2">
      <c r="A273" s="1">
        <v>8</v>
      </c>
      <c r="B273" s="178">
        <v>295</v>
      </c>
      <c r="C273" s="6">
        <v>132</v>
      </c>
      <c r="D273" s="6">
        <v>736</v>
      </c>
      <c r="E273" s="6">
        <v>891</v>
      </c>
      <c r="F273" s="6">
        <v>678</v>
      </c>
      <c r="G273" s="6">
        <v>769</v>
      </c>
      <c r="H273" s="9">
        <v>349</v>
      </c>
      <c r="I273" s="7">
        <v>250</v>
      </c>
      <c r="J273" s="11">
        <v>978</v>
      </c>
      <c r="K273" s="6">
        <v>629</v>
      </c>
      <c r="L273" s="6">
        <v>41</v>
      </c>
      <c r="M273" s="6">
        <v>398</v>
      </c>
      <c r="N273" s="6">
        <v>83</v>
      </c>
      <c r="O273" s="6">
        <v>504</v>
      </c>
      <c r="P273" s="6">
        <v>940</v>
      </c>
      <c r="Q273" s="6">
        <v>527</v>
      </c>
      <c r="R273" s="6">
        <v>239</v>
      </c>
      <c r="S273" s="6">
        <v>332</v>
      </c>
      <c r="T273" s="6">
        <v>792</v>
      </c>
      <c r="U273" s="6">
        <v>691</v>
      </c>
      <c r="V273" s="6">
        <v>878</v>
      </c>
      <c r="W273" s="6">
        <v>713</v>
      </c>
      <c r="X273" s="6">
        <v>149</v>
      </c>
      <c r="Y273" s="12">
        <v>306</v>
      </c>
      <c r="Z273" s="8">
        <v>538</v>
      </c>
      <c r="AA273" s="6">
        <v>957</v>
      </c>
      <c r="AB273" s="6">
        <v>481</v>
      </c>
      <c r="AC273" s="6">
        <v>70</v>
      </c>
      <c r="AD273" s="6">
        <v>411</v>
      </c>
      <c r="AE273" s="6">
        <v>64</v>
      </c>
      <c r="AF273" s="6">
        <v>612</v>
      </c>
      <c r="AG273" s="179">
        <v>967</v>
      </c>
      <c r="AH273" s="5">
        <f t="shared" si="47"/>
        <v>16400</v>
      </c>
      <c r="AI273" s="5">
        <f t="shared" si="48"/>
        <v>11201200</v>
      </c>
      <c r="AJ273" s="2">
        <f t="shared" si="49"/>
        <v>8606720000</v>
      </c>
    </row>
    <row r="274" spans="1:36" x14ac:dyDescent="0.2">
      <c r="A274" s="1">
        <v>9</v>
      </c>
      <c r="B274" s="178">
        <v>1014</v>
      </c>
      <c r="C274" s="6">
        <v>593</v>
      </c>
      <c r="D274" s="6">
        <v>13</v>
      </c>
      <c r="E274" s="6">
        <v>426</v>
      </c>
      <c r="F274" s="6">
        <v>119</v>
      </c>
      <c r="G274" s="6">
        <v>468</v>
      </c>
      <c r="H274" s="6">
        <v>912</v>
      </c>
      <c r="I274" s="11">
        <v>555</v>
      </c>
      <c r="J274" s="7">
        <v>259</v>
      </c>
      <c r="K274" s="9">
        <v>168</v>
      </c>
      <c r="L274" s="6">
        <v>764</v>
      </c>
      <c r="M274" s="6">
        <v>863</v>
      </c>
      <c r="N274" s="6">
        <v>642</v>
      </c>
      <c r="O274" s="6">
        <v>805</v>
      </c>
      <c r="P274" s="6">
        <v>377</v>
      </c>
      <c r="Q274" s="6">
        <v>222</v>
      </c>
      <c r="R274" s="6">
        <v>574</v>
      </c>
      <c r="S274" s="6">
        <v>921</v>
      </c>
      <c r="T274" s="6">
        <v>453</v>
      </c>
      <c r="U274" s="6">
        <v>98</v>
      </c>
      <c r="V274" s="6">
        <v>447</v>
      </c>
      <c r="W274" s="6">
        <v>28</v>
      </c>
      <c r="X274" s="6">
        <v>584</v>
      </c>
      <c r="Y274" s="8">
        <v>995</v>
      </c>
      <c r="Z274" s="12">
        <v>203</v>
      </c>
      <c r="AA274" s="6">
        <v>368</v>
      </c>
      <c r="AB274" s="6">
        <v>820</v>
      </c>
      <c r="AC274" s="6">
        <v>663</v>
      </c>
      <c r="AD274" s="6">
        <v>842</v>
      </c>
      <c r="AE274" s="6">
        <v>749</v>
      </c>
      <c r="AF274" s="6">
        <v>177</v>
      </c>
      <c r="AG274" s="179">
        <v>278</v>
      </c>
      <c r="AH274" s="5">
        <f t="shared" si="47"/>
        <v>16400</v>
      </c>
      <c r="AI274" s="5">
        <f t="shared" si="48"/>
        <v>11201200</v>
      </c>
      <c r="AJ274" s="2">
        <f t="shared" si="49"/>
        <v>8606720000</v>
      </c>
    </row>
    <row r="275" spans="1:36" x14ac:dyDescent="0.2">
      <c r="A275" s="1">
        <v>10</v>
      </c>
      <c r="B275" s="178">
        <v>613</v>
      </c>
      <c r="C275" s="6">
        <v>962</v>
      </c>
      <c r="D275" s="6">
        <v>414</v>
      </c>
      <c r="E275" s="6">
        <v>57</v>
      </c>
      <c r="F275" s="6">
        <v>488</v>
      </c>
      <c r="G275" s="6">
        <v>67</v>
      </c>
      <c r="H275" s="11">
        <v>543</v>
      </c>
      <c r="I275" s="6">
        <v>956</v>
      </c>
      <c r="J275" s="9">
        <v>148</v>
      </c>
      <c r="K275" s="7">
        <v>311</v>
      </c>
      <c r="L275" s="6">
        <v>875</v>
      </c>
      <c r="M275" s="6">
        <v>720</v>
      </c>
      <c r="N275" s="6">
        <v>785</v>
      </c>
      <c r="O275" s="6">
        <v>694</v>
      </c>
      <c r="P275" s="6">
        <v>234</v>
      </c>
      <c r="Q275" s="6">
        <v>333</v>
      </c>
      <c r="R275" s="6">
        <v>941</v>
      </c>
      <c r="S275" s="6">
        <v>522</v>
      </c>
      <c r="T275" s="6">
        <v>86</v>
      </c>
      <c r="U275" s="6">
        <v>497</v>
      </c>
      <c r="V275" s="6">
        <v>48</v>
      </c>
      <c r="W275" s="6">
        <v>395</v>
      </c>
      <c r="X275" s="8">
        <v>983</v>
      </c>
      <c r="Y275" s="6">
        <v>628</v>
      </c>
      <c r="Z275" s="6">
        <v>348</v>
      </c>
      <c r="AA275" s="12">
        <v>255</v>
      </c>
      <c r="AB275" s="6">
        <v>675</v>
      </c>
      <c r="AC275" s="6">
        <v>776</v>
      </c>
      <c r="AD275" s="6">
        <v>729</v>
      </c>
      <c r="AE275" s="6">
        <v>894</v>
      </c>
      <c r="AF275" s="6">
        <v>290</v>
      </c>
      <c r="AG275" s="179">
        <v>133</v>
      </c>
      <c r="AH275" s="5">
        <f t="shared" si="47"/>
        <v>16400</v>
      </c>
      <c r="AI275" s="5">
        <f t="shared" si="48"/>
        <v>11201200</v>
      </c>
      <c r="AJ275" s="2">
        <f t="shared" si="49"/>
        <v>8606720000</v>
      </c>
    </row>
    <row r="276" spans="1:36" x14ac:dyDescent="0.2">
      <c r="A276" s="1">
        <v>11</v>
      </c>
      <c r="B276" s="178">
        <v>87</v>
      </c>
      <c r="C276" s="6">
        <v>500</v>
      </c>
      <c r="D276" s="6">
        <v>944</v>
      </c>
      <c r="E276" s="6">
        <v>523</v>
      </c>
      <c r="F276" s="6">
        <v>982</v>
      </c>
      <c r="G276" s="11">
        <v>625</v>
      </c>
      <c r="H276" s="6">
        <v>45</v>
      </c>
      <c r="I276" s="6">
        <v>394</v>
      </c>
      <c r="J276" s="6">
        <v>674</v>
      </c>
      <c r="K276" s="6">
        <v>773</v>
      </c>
      <c r="L276" s="7">
        <v>345</v>
      </c>
      <c r="M276" s="9">
        <v>254</v>
      </c>
      <c r="N276" s="6">
        <v>291</v>
      </c>
      <c r="O276" s="6">
        <v>136</v>
      </c>
      <c r="P276" s="6">
        <v>732</v>
      </c>
      <c r="Q276" s="6">
        <v>895</v>
      </c>
      <c r="R276" s="6">
        <v>415</v>
      </c>
      <c r="S276" s="6">
        <v>60</v>
      </c>
      <c r="T276" s="6">
        <v>616</v>
      </c>
      <c r="U276" s="6">
        <v>963</v>
      </c>
      <c r="V276" s="6">
        <v>542</v>
      </c>
      <c r="W276" s="8">
        <v>953</v>
      </c>
      <c r="X276" s="6">
        <v>485</v>
      </c>
      <c r="Y276" s="6">
        <v>66</v>
      </c>
      <c r="Z276" s="6">
        <v>874</v>
      </c>
      <c r="AA276" s="6">
        <v>717</v>
      </c>
      <c r="AB276" s="12">
        <v>145</v>
      </c>
      <c r="AC276" s="6">
        <v>310</v>
      </c>
      <c r="AD276" s="6">
        <v>235</v>
      </c>
      <c r="AE276" s="6">
        <v>336</v>
      </c>
      <c r="AF276" s="6">
        <v>788</v>
      </c>
      <c r="AG276" s="179">
        <v>695</v>
      </c>
      <c r="AH276" s="5">
        <f t="shared" si="47"/>
        <v>16400</v>
      </c>
      <c r="AI276" s="5">
        <f t="shared" si="48"/>
        <v>11201200</v>
      </c>
      <c r="AJ276" s="2">
        <f t="shared" si="49"/>
        <v>8606720000</v>
      </c>
    </row>
    <row r="277" spans="1:36" x14ac:dyDescent="0.2">
      <c r="A277" s="1">
        <v>12</v>
      </c>
      <c r="B277" s="178">
        <v>456</v>
      </c>
      <c r="C277" s="6">
        <v>99</v>
      </c>
      <c r="D277" s="6">
        <v>575</v>
      </c>
      <c r="E277" s="6">
        <v>924</v>
      </c>
      <c r="F277" s="11">
        <v>581</v>
      </c>
      <c r="G277" s="6">
        <v>994</v>
      </c>
      <c r="H277" s="6">
        <v>446</v>
      </c>
      <c r="I277" s="6">
        <v>25</v>
      </c>
      <c r="J277" s="6">
        <v>817</v>
      </c>
      <c r="K277" s="6">
        <v>662</v>
      </c>
      <c r="L277" s="9">
        <v>202</v>
      </c>
      <c r="M277" s="7">
        <v>365</v>
      </c>
      <c r="N277" s="6">
        <v>180</v>
      </c>
      <c r="O277" s="6">
        <v>279</v>
      </c>
      <c r="P277" s="6">
        <v>843</v>
      </c>
      <c r="Q277" s="6">
        <v>752</v>
      </c>
      <c r="R277" s="6">
        <v>16</v>
      </c>
      <c r="S277" s="6">
        <v>427</v>
      </c>
      <c r="T277" s="6">
        <v>1015</v>
      </c>
      <c r="U277" s="6">
        <v>596</v>
      </c>
      <c r="V277" s="8">
        <v>909</v>
      </c>
      <c r="W277" s="6">
        <v>554</v>
      </c>
      <c r="X277" s="6">
        <v>118</v>
      </c>
      <c r="Y277" s="6">
        <v>465</v>
      </c>
      <c r="Z277" s="6">
        <v>761</v>
      </c>
      <c r="AA277" s="6">
        <v>862</v>
      </c>
      <c r="AB277" s="6">
        <v>258</v>
      </c>
      <c r="AC277" s="12">
        <v>165</v>
      </c>
      <c r="AD277" s="6">
        <v>380</v>
      </c>
      <c r="AE277" s="6">
        <v>223</v>
      </c>
      <c r="AF277" s="6">
        <v>643</v>
      </c>
      <c r="AG277" s="179">
        <v>808</v>
      </c>
      <c r="AH277" s="5">
        <f t="shared" si="47"/>
        <v>16400</v>
      </c>
      <c r="AI277" s="5">
        <f t="shared" si="48"/>
        <v>11201200</v>
      </c>
      <c r="AJ277" s="2">
        <f t="shared" si="49"/>
        <v>8606720000</v>
      </c>
    </row>
    <row r="278" spans="1:36" x14ac:dyDescent="0.2">
      <c r="A278" s="1">
        <v>13</v>
      </c>
      <c r="B278" s="178">
        <v>236</v>
      </c>
      <c r="C278" s="6">
        <v>335</v>
      </c>
      <c r="D278" s="6">
        <v>787</v>
      </c>
      <c r="E278" s="11">
        <v>696</v>
      </c>
      <c r="F278" s="6">
        <v>873</v>
      </c>
      <c r="G278" s="6">
        <v>718</v>
      </c>
      <c r="H278" s="6">
        <v>146</v>
      </c>
      <c r="I278" s="6">
        <v>309</v>
      </c>
      <c r="J278" s="6">
        <v>541</v>
      </c>
      <c r="K278" s="6">
        <v>954</v>
      </c>
      <c r="L278" s="6">
        <v>486</v>
      </c>
      <c r="M278" s="6">
        <v>65</v>
      </c>
      <c r="N278" s="7">
        <v>416</v>
      </c>
      <c r="O278" s="9">
        <v>59</v>
      </c>
      <c r="P278" s="6">
        <v>615</v>
      </c>
      <c r="Q278" s="6">
        <v>964</v>
      </c>
      <c r="R278" s="6">
        <v>292</v>
      </c>
      <c r="S278" s="6">
        <v>135</v>
      </c>
      <c r="T278" s="6">
        <v>731</v>
      </c>
      <c r="U278" s="8">
        <v>896</v>
      </c>
      <c r="V278" s="6">
        <v>673</v>
      </c>
      <c r="W278" s="6">
        <v>774</v>
      </c>
      <c r="X278" s="6">
        <v>346</v>
      </c>
      <c r="Y278" s="6">
        <v>253</v>
      </c>
      <c r="Z278" s="6">
        <v>981</v>
      </c>
      <c r="AA278" s="6">
        <v>626</v>
      </c>
      <c r="AB278" s="6">
        <v>46</v>
      </c>
      <c r="AC278" s="6">
        <v>393</v>
      </c>
      <c r="AD278" s="12">
        <v>88</v>
      </c>
      <c r="AE278" s="6">
        <v>499</v>
      </c>
      <c r="AF278" s="6">
        <v>943</v>
      </c>
      <c r="AG278" s="179">
        <v>524</v>
      </c>
      <c r="AH278" s="5">
        <f t="shared" si="47"/>
        <v>16400</v>
      </c>
      <c r="AI278" s="5">
        <f t="shared" si="48"/>
        <v>11201200</v>
      </c>
      <c r="AJ278" s="2">
        <f t="shared" si="49"/>
        <v>8606720000</v>
      </c>
    </row>
    <row r="279" spans="1:36" x14ac:dyDescent="0.2">
      <c r="A279" s="1">
        <v>14</v>
      </c>
      <c r="B279" s="178">
        <v>379</v>
      </c>
      <c r="C279" s="6">
        <v>224</v>
      </c>
      <c r="D279" s="11">
        <v>644</v>
      </c>
      <c r="E279" s="6">
        <v>807</v>
      </c>
      <c r="F279" s="6">
        <v>762</v>
      </c>
      <c r="G279" s="6">
        <v>861</v>
      </c>
      <c r="H279" s="6">
        <v>257</v>
      </c>
      <c r="I279" s="6">
        <v>166</v>
      </c>
      <c r="J279" s="6">
        <v>910</v>
      </c>
      <c r="K279" s="6">
        <v>553</v>
      </c>
      <c r="L279" s="6">
        <v>117</v>
      </c>
      <c r="M279" s="6">
        <v>466</v>
      </c>
      <c r="N279" s="9">
        <v>15</v>
      </c>
      <c r="O279" s="7">
        <v>428</v>
      </c>
      <c r="P279" s="6">
        <v>1016</v>
      </c>
      <c r="Q279" s="6">
        <v>595</v>
      </c>
      <c r="R279" s="6">
        <v>179</v>
      </c>
      <c r="S279" s="6">
        <v>280</v>
      </c>
      <c r="T279" s="8">
        <v>844</v>
      </c>
      <c r="U279" s="6">
        <v>751</v>
      </c>
      <c r="V279" s="6">
        <v>818</v>
      </c>
      <c r="W279" s="6">
        <v>661</v>
      </c>
      <c r="X279" s="6">
        <v>201</v>
      </c>
      <c r="Y279" s="6">
        <v>366</v>
      </c>
      <c r="Z279" s="6">
        <v>582</v>
      </c>
      <c r="AA279" s="6">
        <v>993</v>
      </c>
      <c r="AB279" s="6">
        <v>445</v>
      </c>
      <c r="AC279" s="6">
        <v>26</v>
      </c>
      <c r="AD279" s="6">
        <v>455</v>
      </c>
      <c r="AE279" s="12">
        <v>100</v>
      </c>
      <c r="AF279" s="6">
        <v>576</v>
      </c>
      <c r="AG279" s="179">
        <v>923</v>
      </c>
      <c r="AH279" s="5">
        <f t="shared" si="47"/>
        <v>16400</v>
      </c>
      <c r="AI279" s="5">
        <f t="shared" si="48"/>
        <v>11201200</v>
      </c>
      <c r="AJ279" s="2">
        <f t="shared" si="49"/>
        <v>8606720000</v>
      </c>
    </row>
    <row r="280" spans="1:36" x14ac:dyDescent="0.2">
      <c r="A280" s="1">
        <v>15</v>
      </c>
      <c r="B280" s="178">
        <v>841</v>
      </c>
      <c r="C280" s="11">
        <v>750</v>
      </c>
      <c r="D280" s="6">
        <v>178</v>
      </c>
      <c r="E280" s="6">
        <v>277</v>
      </c>
      <c r="F280" s="6">
        <v>204</v>
      </c>
      <c r="G280" s="6">
        <v>367</v>
      </c>
      <c r="H280" s="6">
        <v>819</v>
      </c>
      <c r="I280" s="6">
        <v>664</v>
      </c>
      <c r="J280" s="6">
        <v>448</v>
      </c>
      <c r="K280" s="6">
        <v>27</v>
      </c>
      <c r="L280" s="6">
        <v>583</v>
      </c>
      <c r="M280" s="6">
        <v>996</v>
      </c>
      <c r="N280" s="6">
        <v>573</v>
      </c>
      <c r="O280" s="6">
        <v>922</v>
      </c>
      <c r="P280" s="7">
        <v>454</v>
      </c>
      <c r="Q280" s="9">
        <v>97</v>
      </c>
      <c r="R280" s="6">
        <v>641</v>
      </c>
      <c r="S280" s="8">
        <v>806</v>
      </c>
      <c r="T280" s="6">
        <v>378</v>
      </c>
      <c r="U280" s="6">
        <v>221</v>
      </c>
      <c r="V280" s="6">
        <v>260</v>
      </c>
      <c r="W280" s="6">
        <v>167</v>
      </c>
      <c r="X280" s="6">
        <v>763</v>
      </c>
      <c r="Y280" s="6">
        <v>864</v>
      </c>
      <c r="Z280" s="6">
        <v>120</v>
      </c>
      <c r="AA280" s="6">
        <v>467</v>
      </c>
      <c r="AB280" s="6">
        <v>911</v>
      </c>
      <c r="AC280" s="6">
        <v>556</v>
      </c>
      <c r="AD280" s="6">
        <v>1013</v>
      </c>
      <c r="AE280" s="6">
        <v>594</v>
      </c>
      <c r="AF280" s="12">
        <v>14</v>
      </c>
      <c r="AG280" s="179">
        <v>425</v>
      </c>
      <c r="AH280" s="5">
        <f t="shared" si="47"/>
        <v>16400</v>
      </c>
      <c r="AI280" s="5">
        <f t="shared" si="48"/>
        <v>11201200</v>
      </c>
      <c r="AJ280" s="2">
        <f t="shared" si="49"/>
        <v>8606720000</v>
      </c>
    </row>
    <row r="281" spans="1:36" x14ac:dyDescent="0.2">
      <c r="A281" s="1">
        <v>16</v>
      </c>
      <c r="B281" s="190">
        <v>730</v>
      </c>
      <c r="C281" s="6">
        <v>893</v>
      </c>
      <c r="D281" s="6">
        <v>289</v>
      </c>
      <c r="E281" s="6">
        <v>134</v>
      </c>
      <c r="F281" s="6">
        <v>347</v>
      </c>
      <c r="G281" s="6">
        <v>256</v>
      </c>
      <c r="H281" s="6">
        <v>676</v>
      </c>
      <c r="I281" s="6">
        <v>775</v>
      </c>
      <c r="J281" s="6">
        <v>47</v>
      </c>
      <c r="K281" s="6">
        <v>396</v>
      </c>
      <c r="L281" s="6">
        <v>984</v>
      </c>
      <c r="M281" s="6">
        <v>627</v>
      </c>
      <c r="N281" s="6">
        <v>942</v>
      </c>
      <c r="O281" s="6">
        <v>521</v>
      </c>
      <c r="P281" s="9">
        <v>85</v>
      </c>
      <c r="Q281" s="7">
        <v>498</v>
      </c>
      <c r="R281" s="8">
        <v>786</v>
      </c>
      <c r="S281" s="6">
        <v>693</v>
      </c>
      <c r="T281" s="6">
        <v>233</v>
      </c>
      <c r="U281" s="6">
        <v>334</v>
      </c>
      <c r="V281" s="6">
        <v>147</v>
      </c>
      <c r="W281" s="6">
        <v>312</v>
      </c>
      <c r="X281" s="6">
        <v>876</v>
      </c>
      <c r="Y281" s="6">
        <v>719</v>
      </c>
      <c r="Z281" s="6">
        <v>487</v>
      </c>
      <c r="AA281" s="6">
        <v>68</v>
      </c>
      <c r="AB281" s="6">
        <v>544</v>
      </c>
      <c r="AC281" s="6">
        <v>955</v>
      </c>
      <c r="AD281" s="6">
        <v>614</v>
      </c>
      <c r="AE281" s="6">
        <v>961</v>
      </c>
      <c r="AF281" s="6">
        <v>413</v>
      </c>
      <c r="AG281" s="186">
        <v>58</v>
      </c>
      <c r="AH281" s="5">
        <f t="shared" si="47"/>
        <v>16400</v>
      </c>
      <c r="AI281" s="5">
        <f t="shared" si="48"/>
        <v>11201200</v>
      </c>
      <c r="AJ281" s="2">
        <f t="shared" si="49"/>
        <v>8606720000</v>
      </c>
    </row>
    <row r="282" spans="1:36" x14ac:dyDescent="0.2">
      <c r="A282" s="1">
        <v>17</v>
      </c>
      <c r="B282" s="188">
        <v>975</v>
      </c>
      <c r="C282" s="6">
        <v>620</v>
      </c>
      <c r="D282" s="6">
        <v>56</v>
      </c>
      <c r="E282" s="6">
        <v>403</v>
      </c>
      <c r="F282" s="6">
        <v>78</v>
      </c>
      <c r="G282" s="6">
        <v>489</v>
      </c>
      <c r="H282" s="6">
        <v>949</v>
      </c>
      <c r="I282" s="6">
        <v>530</v>
      </c>
      <c r="J282" s="6">
        <v>314</v>
      </c>
      <c r="K282" s="6">
        <v>157</v>
      </c>
      <c r="L282" s="6">
        <v>705</v>
      </c>
      <c r="M282" s="6">
        <v>870</v>
      </c>
      <c r="N282" s="6">
        <v>699</v>
      </c>
      <c r="O282" s="6">
        <v>800</v>
      </c>
      <c r="P282" s="6">
        <v>324</v>
      </c>
      <c r="Q282" s="8">
        <v>231</v>
      </c>
      <c r="R282" s="7">
        <v>519</v>
      </c>
      <c r="S282" s="9">
        <v>932</v>
      </c>
      <c r="T282" s="6">
        <v>512</v>
      </c>
      <c r="U282" s="6">
        <v>91</v>
      </c>
      <c r="V282" s="6">
        <v>390</v>
      </c>
      <c r="W282" s="6">
        <v>33</v>
      </c>
      <c r="X282" s="6">
        <v>637</v>
      </c>
      <c r="Y282" s="6">
        <v>986</v>
      </c>
      <c r="Z282" s="6">
        <v>242</v>
      </c>
      <c r="AA282" s="6">
        <v>341</v>
      </c>
      <c r="AB282" s="6">
        <v>777</v>
      </c>
      <c r="AC282" s="6">
        <v>686</v>
      </c>
      <c r="AD282" s="6">
        <v>883</v>
      </c>
      <c r="AE282" s="6">
        <v>728</v>
      </c>
      <c r="AF282" s="6">
        <v>140</v>
      </c>
      <c r="AG282" s="192">
        <v>303</v>
      </c>
      <c r="AH282" s="5">
        <f t="shared" si="47"/>
        <v>16400</v>
      </c>
      <c r="AI282" s="5">
        <f t="shared" si="48"/>
        <v>11201200</v>
      </c>
      <c r="AJ282" s="2">
        <f t="shared" si="49"/>
        <v>8606720000</v>
      </c>
    </row>
    <row r="283" spans="1:36" x14ac:dyDescent="0.2">
      <c r="A283" s="1">
        <v>18</v>
      </c>
      <c r="B283" s="178">
        <v>608</v>
      </c>
      <c r="C283" s="12">
        <v>1019</v>
      </c>
      <c r="D283" s="6">
        <v>423</v>
      </c>
      <c r="E283" s="6">
        <v>4</v>
      </c>
      <c r="F283" s="6">
        <v>477</v>
      </c>
      <c r="G283" s="6">
        <v>122</v>
      </c>
      <c r="H283" s="6">
        <v>550</v>
      </c>
      <c r="I283" s="6">
        <v>897</v>
      </c>
      <c r="J283" s="6">
        <v>169</v>
      </c>
      <c r="K283" s="6">
        <v>270</v>
      </c>
      <c r="L283" s="6">
        <v>850</v>
      </c>
      <c r="M283" s="6">
        <v>757</v>
      </c>
      <c r="N283" s="6">
        <v>812</v>
      </c>
      <c r="O283" s="6">
        <v>655</v>
      </c>
      <c r="P283" s="8">
        <v>211</v>
      </c>
      <c r="Q283" s="6">
        <v>376</v>
      </c>
      <c r="R283" s="9">
        <v>920</v>
      </c>
      <c r="S283" s="7">
        <v>563</v>
      </c>
      <c r="T283" s="6">
        <v>111</v>
      </c>
      <c r="U283" s="6">
        <v>460</v>
      </c>
      <c r="V283" s="6">
        <v>21</v>
      </c>
      <c r="W283" s="6">
        <v>434</v>
      </c>
      <c r="X283" s="6">
        <v>1006</v>
      </c>
      <c r="Y283" s="6">
        <v>585</v>
      </c>
      <c r="Z283" s="6">
        <v>353</v>
      </c>
      <c r="AA283" s="6">
        <v>198</v>
      </c>
      <c r="AB283" s="6">
        <v>666</v>
      </c>
      <c r="AC283" s="6">
        <v>829</v>
      </c>
      <c r="AD283" s="6">
        <v>740</v>
      </c>
      <c r="AE283" s="6">
        <v>839</v>
      </c>
      <c r="AF283" s="11">
        <v>283</v>
      </c>
      <c r="AG283" s="179">
        <v>192</v>
      </c>
      <c r="AH283" s="5">
        <f t="shared" si="47"/>
        <v>16400</v>
      </c>
      <c r="AI283" s="5">
        <f t="shared" si="48"/>
        <v>11201200</v>
      </c>
      <c r="AJ283" s="2">
        <f t="shared" si="49"/>
        <v>8606720000</v>
      </c>
    </row>
    <row r="284" spans="1:36" x14ac:dyDescent="0.2">
      <c r="A284" s="1">
        <v>19</v>
      </c>
      <c r="B284" s="178">
        <v>110</v>
      </c>
      <c r="C284" s="6">
        <v>457</v>
      </c>
      <c r="D284" s="12">
        <v>917</v>
      </c>
      <c r="E284" s="6">
        <v>562</v>
      </c>
      <c r="F284" s="6">
        <v>1007</v>
      </c>
      <c r="G284" s="6">
        <v>588</v>
      </c>
      <c r="H284" s="6">
        <v>24</v>
      </c>
      <c r="I284" s="6">
        <v>435</v>
      </c>
      <c r="J284" s="6">
        <v>667</v>
      </c>
      <c r="K284" s="6">
        <v>832</v>
      </c>
      <c r="L284" s="6">
        <v>356</v>
      </c>
      <c r="M284" s="6">
        <v>199</v>
      </c>
      <c r="N284" s="6">
        <v>282</v>
      </c>
      <c r="O284" s="8">
        <v>189</v>
      </c>
      <c r="P284" s="6">
        <v>737</v>
      </c>
      <c r="Q284" s="6">
        <v>838</v>
      </c>
      <c r="R284" s="6">
        <v>422</v>
      </c>
      <c r="S284" s="6">
        <v>1</v>
      </c>
      <c r="T284" s="7">
        <v>605</v>
      </c>
      <c r="U284" s="9">
        <v>1018</v>
      </c>
      <c r="V284" s="6">
        <v>551</v>
      </c>
      <c r="W284" s="6">
        <v>900</v>
      </c>
      <c r="X284" s="6">
        <v>480</v>
      </c>
      <c r="Y284" s="6">
        <v>123</v>
      </c>
      <c r="Z284" s="6">
        <v>851</v>
      </c>
      <c r="AA284" s="6">
        <v>760</v>
      </c>
      <c r="AB284" s="6">
        <v>172</v>
      </c>
      <c r="AC284" s="6">
        <v>271</v>
      </c>
      <c r="AD284" s="6">
        <v>210</v>
      </c>
      <c r="AE284" s="11">
        <v>373</v>
      </c>
      <c r="AF284" s="6">
        <v>809</v>
      </c>
      <c r="AG284" s="179">
        <v>654</v>
      </c>
      <c r="AH284" s="5">
        <f t="shared" si="47"/>
        <v>16400</v>
      </c>
      <c r="AI284" s="5">
        <f t="shared" si="48"/>
        <v>11201200</v>
      </c>
      <c r="AJ284" s="2">
        <f t="shared" si="49"/>
        <v>8606720000</v>
      </c>
    </row>
    <row r="285" spans="1:36" x14ac:dyDescent="0.2">
      <c r="A285" s="1">
        <v>20</v>
      </c>
      <c r="B285" s="178">
        <v>509</v>
      </c>
      <c r="C285" s="6">
        <v>90</v>
      </c>
      <c r="D285" s="6">
        <v>518</v>
      </c>
      <c r="E285" s="12">
        <v>929</v>
      </c>
      <c r="F285" s="6">
        <v>640</v>
      </c>
      <c r="G285" s="6">
        <v>987</v>
      </c>
      <c r="H285" s="6">
        <v>391</v>
      </c>
      <c r="I285" s="6">
        <v>36</v>
      </c>
      <c r="J285" s="6">
        <v>780</v>
      </c>
      <c r="K285" s="6">
        <v>687</v>
      </c>
      <c r="L285" s="6">
        <v>243</v>
      </c>
      <c r="M285" s="6">
        <v>344</v>
      </c>
      <c r="N285" s="8">
        <v>137</v>
      </c>
      <c r="O285" s="6">
        <v>302</v>
      </c>
      <c r="P285" s="6">
        <v>882</v>
      </c>
      <c r="Q285" s="6">
        <v>725</v>
      </c>
      <c r="R285" s="6">
        <v>53</v>
      </c>
      <c r="S285" s="6">
        <v>402</v>
      </c>
      <c r="T285" s="9">
        <v>974</v>
      </c>
      <c r="U285" s="7">
        <v>617</v>
      </c>
      <c r="V285" s="6">
        <v>952</v>
      </c>
      <c r="W285" s="6">
        <v>531</v>
      </c>
      <c r="X285" s="6">
        <v>79</v>
      </c>
      <c r="Y285" s="6">
        <v>492</v>
      </c>
      <c r="Z285" s="6">
        <v>708</v>
      </c>
      <c r="AA285" s="6">
        <v>871</v>
      </c>
      <c r="AB285" s="6">
        <v>315</v>
      </c>
      <c r="AC285" s="6">
        <v>160</v>
      </c>
      <c r="AD285" s="11">
        <v>321</v>
      </c>
      <c r="AE285" s="6">
        <v>230</v>
      </c>
      <c r="AF285" s="6">
        <v>698</v>
      </c>
      <c r="AG285" s="179">
        <v>797</v>
      </c>
      <c r="AH285" s="5">
        <f t="shared" si="47"/>
        <v>16400</v>
      </c>
      <c r="AI285" s="5">
        <f t="shared" si="48"/>
        <v>11201200</v>
      </c>
      <c r="AJ285" s="2">
        <f t="shared" si="49"/>
        <v>8606720000</v>
      </c>
    </row>
    <row r="286" spans="1:36" x14ac:dyDescent="0.2">
      <c r="A286" s="1">
        <v>21</v>
      </c>
      <c r="B286" s="178">
        <v>209</v>
      </c>
      <c r="C286" s="6">
        <v>374</v>
      </c>
      <c r="D286" s="6">
        <v>810</v>
      </c>
      <c r="E286" s="6">
        <v>653</v>
      </c>
      <c r="F286" s="12">
        <v>852</v>
      </c>
      <c r="G286" s="6">
        <v>759</v>
      </c>
      <c r="H286" s="6">
        <v>171</v>
      </c>
      <c r="I286" s="6">
        <v>272</v>
      </c>
      <c r="J286" s="6">
        <v>552</v>
      </c>
      <c r="K286" s="6">
        <v>899</v>
      </c>
      <c r="L286" s="6">
        <v>479</v>
      </c>
      <c r="M286" s="8">
        <v>124</v>
      </c>
      <c r="N286" s="6">
        <v>421</v>
      </c>
      <c r="O286" s="6">
        <v>2</v>
      </c>
      <c r="P286" s="6">
        <v>606</v>
      </c>
      <c r="Q286" s="6">
        <v>1017</v>
      </c>
      <c r="R286" s="6">
        <v>281</v>
      </c>
      <c r="S286" s="6">
        <v>190</v>
      </c>
      <c r="T286" s="6">
        <v>738</v>
      </c>
      <c r="U286" s="6">
        <v>837</v>
      </c>
      <c r="V286" s="7">
        <v>668</v>
      </c>
      <c r="W286" s="9">
        <v>831</v>
      </c>
      <c r="X286" s="6">
        <v>355</v>
      </c>
      <c r="Y286" s="6">
        <v>200</v>
      </c>
      <c r="Z286" s="6">
        <v>1008</v>
      </c>
      <c r="AA286" s="6">
        <v>587</v>
      </c>
      <c r="AB286" s="6">
        <v>23</v>
      </c>
      <c r="AC286" s="11">
        <v>436</v>
      </c>
      <c r="AD286" s="6">
        <v>109</v>
      </c>
      <c r="AE286" s="6">
        <v>458</v>
      </c>
      <c r="AF286" s="6">
        <v>918</v>
      </c>
      <c r="AG286" s="179">
        <v>561</v>
      </c>
      <c r="AH286" s="5">
        <f t="shared" si="47"/>
        <v>16400</v>
      </c>
      <c r="AI286" s="5">
        <f t="shared" si="48"/>
        <v>11201200</v>
      </c>
      <c r="AJ286" s="2">
        <f t="shared" si="49"/>
        <v>8606720000</v>
      </c>
    </row>
    <row r="287" spans="1:36" x14ac:dyDescent="0.2">
      <c r="A287" s="1">
        <v>22</v>
      </c>
      <c r="B287" s="178">
        <v>322</v>
      </c>
      <c r="C287" s="6">
        <v>229</v>
      </c>
      <c r="D287" s="6">
        <v>697</v>
      </c>
      <c r="E287" s="6">
        <v>798</v>
      </c>
      <c r="F287" s="6">
        <v>707</v>
      </c>
      <c r="G287" s="12">
        <v>872</v>
      </c>
      <c r="H287" s="6">
        <v>316</v>
      </c>
      <c r="I287" s="6">
        <v>159</v>
      </c>
      <c r="J287" s="6">
        <v>951</v>
      </c>
      <c r="K287" s="6">
        <v>532</v>
      </c>
      <c r="L287" s="8">
        <v>80</v>
      </c>
      <c r="M287" s="6">
        <v>491</v>
      </c>
      <c r="N287" s="6">
        <v>54</v>
      </c>
      <c r="O287" s="6">
        <v>401</v>
      </c>
      <c r="P287" s="6">
        <v>973</v>
      </c>
      <c r="Q287" s="6">
        <v>618</v>
      </c>
      <c r="R287" s="6">
        <v>138</v>
      </c>
      <c r="S287" s="6">
        <v>301</v>
      </c>
      <c r="T287" s="6">
        <v>881</v>
      </c>
      <c r="U287" s="6">
        <v>726</v>
      </c>
      <c r="V287" s="9">
        <v>779</v>
      </c>
      <c r="W287" s="7">
        <v>688</v>
      </c>
      <c r="X287" s="6">
        <v>244</v>
      </c>
      <c r="Y287" s="6">
        <v>343</v>
      </c>
      <c r="Z287" s="6">
        <v>639</v>
      </c>
      <c r="AA287" s="6">
        <v>988</v>
      </c>
      <c r="AB287" s="11">
        <v>392</v>
      </c>
      <c r="AC287" s="6">
        <v>35</v>
      </c>
      <c r="AD287" s="6">
        <v>510</v>
      </c>
      <c r="AE287" s="6">
        <v>89</v>
      </c>
      <c r="AF287" s="6">
        <v>517</v>
      </c>
      <c r="AG287" s="179">
        <v>930</v>
      </c>
      <c r="AH287" s="5">
        <f t="shared" si="47"/>
        <v>16400</v>
      </c>
      <c r="AI287" s="5">
        <f t="shared" si="48"/>
        <v>11201200</v>
      </c>
      <c r="AJ287" s="2">
        <f t="shared" si="49"/>
        <v>8606720000</v>
      </c>
    </row>
    <row r="288" spans="1:36" x14ac:dyDescent="0.2">
      <c r="A288" s="1">
        <v>23</v>
      </c>
      <c r="B288" s="178">
        <v>884</v>
      </c>
      <c r="C288" s="6">
        <v>727</v>
      </c>
      <c r="D288" s="6">
        <v>139</v>
      </c>
      <c r="E288" s="6">
        <v>304</v>
      </c>
      <c r="F288" s="6">
        <v>241</v>
      </c>
      <c r="G288" s="6">
        <v>342</v>
      </c>
      <c r="H288" s="12">
        <v>778</v>
      </c>
      <c r="I288" s="6">
        <v>685</v>
      </c>
      <c r="J288" s="6">
        <v>389</v>
      </c>
      <c r="K288" s="8">
        <v>34</v>
      </c>
      <c r="L288" s="6">
        <v>638</v>
      </c>
      <c r="M288" s="6">
        <v>985</v>
      </c>
      <c r="N288" s="6">
        <v>520</v>
      </c>
      <c r="O288" s="6">
        <v>931</v>
      </c>
      <c r="P288" s="6">
        <v>511</v>
      </c>
      <c r="Q288" s="6">
        <v>92</v>
      </c>
      <c r="R288" s="6">
        <v>700</v>
      </c>
      <c r="S288" s="6">
        <v>799</v>
      </c>
      <c r="T288" s="6">
        <v>323</v>
      </c>
      <c r="U288" s="6">
        <v>232</v>
      </c>
      <c r="V288" s="6">
        <v>313</v>
      </c>
      <c r="W288" s="6">
        <v>158</v>
      </c>
      <c r="X288" s="7">
        <v>706</v>
      </c>
      <c r="Y288" s="9">
        <v>869</v>
      </c>
      <c r="Z288" s="6">
        <v>77</v>
      </c>
      <c r="AA288" s="11">
        <v>490</v>
      </c>
      <c r="AB288" s="6">
        <v>950</v>
      </c>
      <c r="AC288" s="6">
        <v>529</v>
      </c>
      <c r="AD288" s="6">
        <v>976</v>
      </c>
      <c r="AE288" s="6">
        <v>619</v>
      </c>
      <c r="AF288" s="6">
        <v>55</v>
      </c>
      <c r="AG288" s="179">
        <v>404</v>
      </c>
      <c r="AH288" s="5">
        <f t="shared" si="47"/>
        <v>16400</v>
      </c>
      <c r="AI288" s="5">
        <f t="shared" si="48"/>
        <v>11201200</v>
      </c>
      <c r="AJ288" s="2">
        <f t="shared" si="49"/>
        <v>8606720000</v>
      </c>
    </row>
    <row r="289" spans="1:36" x14ac:dyDescent="0.2">
      <c r="A289" s="1">
        <v>24</v>
      </c>
      <c r="B289" s="178">
        <v>739</v>
      </c>
      <c r="C289" s="6">
        <v>840</v>
      </c>
      <c r="D289" s="6">
        <v>284</v>
      </c>
      <c r="E289" s="6">
        <v>191</v>
      </c>
      <c r="F289" s="6">
        <v>354</v>
      </c>
      <c r="G289" s="6">
        <v>197</v>
      </c>
      <c r="H289" s="6">
        <v>665</v>
      </c>
      <c r="I289" s="12">
        <v>830</v>
      </c>
      <c r="J289" s="8">
        <v>22</v>
      </c>
      <c r="K289" s="6">
        <v>433</v>
      </c>
      <c r="L289" s="6">
        <v>1005</v>
      </c>
      <c r="M289" s="6">
        <v>586</v>
      </c>
      <c r="N289" s="6">
        <v>919</v>
      </c>
      <c r="O289" s="6">
        <v>564</v>
      </c>
      <c r="P289" s="6">
        <v>112</v>
      </c>
      <c r="Q289" s="6">
        <v>459</v>
      </c>
      <c r="R289" s="6">
        <v>811</v>
      </c>
      <c r="S289" s="6">
        <v>656</v>
      </c>
      <c r="T289" s="6">
        <v>212</v>
      </c>
      <c r="U289" s="6">
        <v>375</v>
      </c>
      <c r="V289" s="6">
        <v>170</v>
      </c>
      <c r="W289" s="6">
        <v>269</v>
      </c>
      <c r="X289" s="9">
        <v>849</v>
      </c>
      <c r="Y289" s="7">
        <v>758</v>
      </c>
      <c r="Z289" s="11">
        <v>478</v>
      </c>
      <c r="AA289" s="6">
        <v>121</v>
      </c>
      <c r="AB289" s="6">
        <v>549</v>
      </c>
      <c r="AC289" s="6">
        <v>898</v>
      </c>
      <c r="AD289" s="6">
        <v>607</v>
      </c>
      <c r="AE289" s="6">
        <v>1020</v>
      </c>
      <c r="AF289" s="6">
        <v>424</v>
      </c>
      <c r="AG289" s="179">
        <v>3</v>
      </c>
      <c r="AH289" s="5">
        <f t="shared" si="47"/>
        <v>16400</v>
      </c>
      <c r="AI289" s="5">
        <f t="shared" si="48"/>
        <v>11201200</v>
      </c>
      <c r="AJ289" s="2">
        <f t="shared" si="49"/>
        <v>8606720000</v>
      </c>
    </row>
    <row r="290" spans="1:36" x14ac:dyDescent="0.2">
      <c r="A290" s="1">
        <v>25</v>
      </c>
      <c r="B290" s="178">
        <v>50</v>
      </c>
      <c r="C290" s="6">
        <v>405</v>
      </c>
      <c r="D290" s="6">
        <v>969</v>
      </c>
      <c r="E290" s="6">
        <v>622</v>
      </c>
      <c r="F290" s="6">
        <v>947</v>
      </c>
      <c r="G290" s="6">
        <v>536</v>
      </c>
      <c r="H290" s="6">
        <v>76</v>
      </c>
      <c r="I290" s="8">
        <v>495</v>
      </c>
      <c r="J290" s="12">
        <v>711</v>
      </c>
      <c r="K290" s="6">
        <v>868</v>
      </c>
      <c r="L290" s="6">
        <v>320</v>
      </c>
      <c r="M290" s="6">
        <v>155</v>
      </c>
      <c r="N290" s="6">
        <v>326</v>
      </c>
      <c r="O290" s="6">
        <v>225</v>
      </c>
      <c r="P290" s="6">
        <v>701</v>
      </c>
      <c r="Q290" s="6">
        <v>794</v>
      </c>
      <c r="R290" s="6">
        <v>506</v>
      </c>
      <c r="S290" s="6">
        <v>93</v>
      </c>
      <c r="T290" s="6">
        <v>513</v>
      </c>
      <c r="U290" s="6">
        <v>934</v>
      </c>
      <c r="V290" s="6">
        <v>635</v>
      </c>
      <c r="W290" s="6">
        <v>992</v>
      </c>
      <c r="X290" s="6">
        <v>388</v>
      </c>
      <c r="Y290" s="11">
        <v>39</v>
      </c>
      <c r="Z290" s="7">
        <v>783</v>
      </c>
      <c r="AA290" s="9">
        <v>684</v>
      </c>
      <c r="AB290" s="6">
        <v>248</v>
      </c>
      <c r="AC290" s="6">
        <v>339</v>
      </c>
      <c r="AD290" s="6">
        <v>142</v>
      </c>
      <c r="AE290" s="6">
        <v>297</v>
      </c>
      <c r="AF290" s="6">
        <v>885</v>
      </c>
      <c r="AG290" s="179">
        <v>722</v>
      </c>
      <c r="AH290" s="5">
        <f t="shared" si="47"/>
        <v>16400</v>
      </c>
      <c r="AI290" s="5">
        <f t="shared" si="48"/>
        <v>11201200</v>
      </c>
      <c r="AJ290" s="2">
        <f t="shared" si="49"/>
        <v>8606720000</v>
      </c>
    </row>
    <row r="291" spans="1:36" x14ac:dyDescent="0.2">
      <c r="A291" s="1">
        <v>26</v>
      </c>
      <c r="B291" s="178">
        <v>417</v>
      </c>
      <c r="C291" s="6">
        <v>6</v>
      </c>
      <c r="D291" s="6">
        <v>602</v>
      </c>
      <c r="E291" s="6">
        <v>1021</v>
      </c>
      <c r="F291" s="6">
        <v>548</v>
      </c>
      <c r="G291" s="6">
        <v>903</v>
      </c>
      <c r="H291" s="8">
        <v>475</v>
      </c>
      <c r="I291" s="6">
        <v>128</v>
      </c>
      <c r="J291" s="6">
        <v>856</v>
      </c>
      <c r="K291" s="12">
        <v>755</v>
      </c>
      <c r="L291" s="6">
        <v>175</v>
      </c>
      <c r="M291" s="6">
        <v>268</v>
      </c>
      <c r="N291" s="6">
        <v>213</v>
      </c>
      <c r="O291" s="6">
        <v>370</v>
      </c>
      <c r="P291" s="6">
        <v>814</v>
      </c>
      <c r="Q291" s="6">
        <v>649</v>
      </c>
      <c r="R291" s="6">
        <v>105</v>
      </c>
      <c r="S291" s="6">
        <v>462</v>
      </c>
      <c r="T291" s="6">
        <v>914</v>
      </c>
      <c r="U291" s="6">
        <v>565</v>
      </c>
      <c r="V291" s="6">
        <v>1004</v>
      </c>
      <c r="W291" s="6">
        <v>591</v>
      </c>
      <c r="X291" s="11">
        <v>19</v>
      </c>
      <c r="Y291" s="6">
        <v>440</v>
      </c>
      <c r="Z291" s="9">
        <v>672</v>
      </c>
      <c r="AA291" s="7">
        <v>827</v>
      </c>
      <c r="AB291" s="6">
        <v>359</v>
      </c>
      <c r="AC291" s="6">
        <v>196</v>
      </c>
      <c r="AD291" s="6">
        <v>285</v>
      </c>
      <c r="AE291" s="6">
        <v>186</v>
      </c>
      <c r="AF291" s="6">
        <v>742</v>
      </c>
      <c r="AG291" s="179">
        <v>833</v>
      </c>
      <c r="AH291" s="5">
        <f t="shared" si="47"/>
        <v>16400</v>
      </c>
      <c r="AI291" s="5">
        <f t="shared" si="48"/>
        <v>11201200</v>
      </c>
      <c r="AJ291" s="2">
        <f t="shared" si="49"/>
        <v>8606720000</v>
      </c>
    </row>
    <row r="292" spans="1:36" x14ac:dyDescent="0.2">
      <c r="A292" s="1">
        <v>27</v>
      </c>
      <c r="B292" s="178">
        <v>915</v>
      </c>
      <c r="C292" s="6">
        <v>568</v>
      </c>
      <c r="D292" s="6">
        <v>108</v>
      </c>
      <c r="E292" s="6">
        <v>463</v>
      </c>
      <c r="F292" s="6">
        <v>18</v>
      </c>
      <c r="G292" s="8">
        <v>437</v>
      </c>
      <c r="H292" s="6">
        <v>1001</v>
      </c>
      <c r="I292" s="6">
        <v>590</v>
      </c>
      <c r="J292" s="6">
        <v>358</v>
      </c>
      <c r="K292" s="6">
        <v>193</v>
      </c>
      <c r="L292" s="12">
        <v>669</v>
      </c>
      <c r="M292" s="6">
        <v>826</v>
      </c>
      <c r="N292" s="6">
        <v>743</v>
      </c>
      <c r="O292" s="6">
        <v>836</v>
      </c>
      <c r="P292" s="6">
        <v>288</v>
      </c>
      <c r="Q292" s="6">
        <v>187</v>
      </c>
      <c r="R292" s="6">
        <v>603</v>
      </c>
      <c r="S292" s="6">
        <v>1024</v>
      </c>
      <c r="T292" s="6">
        <v>420</v>
      </c>
      <c r="U292" s="6">
        <v>7</v>
      </c>
      <c r="V292" s="6">
        <v>474</v>
      </c>
      <c r="W292" s="11">
        <v>125</v>
      </c>
      <c r="X292" s="6">
        <v>545</v>
      </c>
      <c r="Y292" s="6">
        <v>902</v>
      </c>
      <c r="Z292" s="6">
        <v>174</v>
      </c>
      <c r="AA292" s="6">
        <v>265</v>
      </c>
      <c r="AB292" s="7">
        <v>853</v>
      </c>
      <c r="AC292" s="9">
        <v>754</v>
      </c>
      <c r="AD292" s="6">
        <v>815</v>
      </c>
      <c r="AE292" s="6">
        <v>652</v>
      </c>
      <c r="AF292" s="6">
        <v>216</v>
      </c>
      <c r="AG292" s="179">
        <v>371</v>
      </c>
      <c r="AH292" s="5">
        <f t="shared" si="47"/>
        <v>16400</v>
      </c>
      <c r="AI292" s="5">
        <f t="shared" si="48"/>
        <v>11201200</v>
      </c>
      <c r="AJ292" s="2">
        <f t="shared" si="49"/>
        <v>8606720000</v>
      </c>
    </row>
    <row r="293" spans="1:36" x14ac:dyDescent="0.2">
      <c r="A293" s="1">
        <v>28</v>
      </c>
      <c r="B293" s="178">
        <v>516</v>
      </c>
      <c r="C293" s="6">
        <v>935</v>
      </c>
      <c r="D293" s="6">
        <v>507</v>
      </c>
      <c r="E293" s="6">
        <v>96</v>
      </c>
      <c r="F293" s="8">
        <v>385</v>
      </c>
      <c r="G293" s="6">
        <v>38</v>
      </c>
      <c r="H293" s="6">
        <v>634</v>
      </c>
      <c r="I293" s="6">
        <v>989</v>
      </c>
      <c r="J293" s="6">
        <v>245</v>
      </c>
      <c r="K293" s="6">
        <v>338</v>
      </c>
      <c r="L293" s="6">
        <v>782</v>
      </c>
      <c r="M293" s="12">
        <v>681</v>
      </c>
      <c r="N293" s="6">
        <v>888</v>
      </c>
      <c r="O293" s="6">
        <v>723</v>
      </c>
      <c r="P293" s="6">
        <v>143</v>
      </c>
      <c r="Q293" s="6">
        <v>300</v>
      </c>
      <c r="R293" s="6">
        <v>972</v>
      </c>
      <c r="S293" s="6">
        <v>623</v>
      </c>
      <c r="T293" s="6">
        <v>51</v>
      </c>
      <c r="U293" s="6">
        <v>408</v>
      </c>
      <c r="V293" s="11">
        <v>73</v>
      </c>
      <c r="W293" s="6">
        <v>494</v>
      </c>
      <c r="X293" s="6">
        <v>946</v>
      </c>
      <c r="Y293" s="6">
        <v>533</v>
      </c>
      <c r="Z293" s="6">
        <v>317</v>
      </c>
      <c r="AA293" s="6">
        <v>154</v>
      </c>
      <c r="AB293" s="9">
        <v>710</v>
      </c>
      <c r="AC293" s="7">
        <v>865</v>
      </c>
      <c r="AD293" s="6">
        <v>704</v>
      </c>
      <c r="AE293" s="6">
        <v>795</v>
      </c>
      <c r="AF293" s="6">
        <v>327</v>
      </c>
      <c r="AG293" s="179">
        <v>228</v>
      </c>
      <c r="AH293" s="5">
        <f t="shared" si="47"/>
        <v>16400</v>
      </c>
      <c r="AI293" s="5">
        <f t="shared" si="48"/>
        <v>11201200</v>
      </c>
      <c r="AJ293" s="2">
        <f t="shared" si="49"/>
        <v>8606720000</v>
      </c>
    </row>
    <row r="294" spans="1:36" x14ac:dyDescent="0.2">
      <c r="A294" s="1">
        <v>29</v>
      </c>
      <c r="B294" s="178">
        <v>816</v>
      </c>
      <c r="C294" s="6">
        <v>651</v>
      </c>
      <c r="D294" s="6">
        <v>215</v>
      </c>
      <c r="E294" s="8">
        <v>372</v>
      </c>
      <c r="F294" s="6">
        <v>173</v>
      </c>
      <c r="G294" s="6">
        <v>266</v>
      </c>
      <c r="H294" s="6">
        <v>854</v>
      </c>
      <c r="I294" s="6">
        <v>753</v>
      </c>
      <c r="J294" s="6">
        <v>473</v>
      </c>
      <c r="K294" s="6">
        <v>126</v>
      </c>
      <c r="L294" s="6">
        <v>546</v>
      </c>
      <c r="M294" s="6">
        <v>901</v>
      </c>
      <c r="N294" s="12">
        <v>604</v>
      </c>
      <c r="O294" s="6">
        <v>1023</v>
      </c>
      <c r="P294" s="6">
        <v>419</v>
      </c>
      <c r="Q294" s="6">
        <v>8</v>
      </c>
      <c r="R294" s="6">
        <v>744</v>
      </c>
      <c r="S294" s="6">
        <v>835</v>
      </c>
      <c r="T294" s="6">
        <v>287</v>
      </c>
      <c r="U294" s="11">
        <v>188</v>
      </c>
      <c r="V294" s="6">
        <v>357</v>
      </c>
      <c r="W294" s="6">
        <v>194</v>
      </c>
      <c r="X294" s="6">
        <v>670</v>
      </c>
      <c r="Y294" s="6">
        <v>825</v>
      </c>
      <c r="Z294" s="6">
        <v>17</v>
      </c>
      <c r="AA294" s="6">
        <v>438</v>
      </c>
      <c r="AB294" s="6">
        <v>1002</v>
      </c>
      <c r="AC294" s="6">
        <v>589</v>
      </c>
      <c r="AD294" s="7">
        <v>916</v>
      </c>
      <c r="AE294" s="9">
        <v>567</v>
      </c>
      <c r="AF294" s="6">
        <v>107</v>
      </c>
      <c r="AG294" s="179">
        <v>464</v>
      </c>
      <c r="AH294" s="5">
        <f t="shared" si="47"/>
        <v>16400</v>
      </c>
      <c r="AI294" s="5">
        <f t="shared" si="48"/>
        <v>11201200</v>
      </c>
      <c r="AJ294" s="2">
        <f t="shared" si="49"/>
        <v>8606720000</v>
      </c>
    </row>
    <row r="295" spans="1:36" x14ac:dyDescent="0.2">
      <c r="A295" s="1">
        <v>30</v>
      </c>
      <c r="B295" s="178">
        <v>703</v>
      </c>
      <c r="C295" s="6">
        <v>796</v>
      </c>
      <c r="D295" s="8">
        <v>328</v>
      </c>
      <c r="E295" s="6">
        <v>227</v>
      </c>
      <c r="F295" s="6">
        <v>318</v>
      </c>
      <c r="G295" s="6">
        <v>153</v>
      </c>
      <c r="H295" s="6">
        <v>709</v>
      </c>
      <c r="I295" s="6">
        <v>866</v>
      </c>
      <c r="J295" s="6">
        <v>74</v>
      </c>
      <c r="K295" s="6">
        <v>493</v>
      </c>
      <c r="L295" s="6">
        <v>945</v>
      </c>
      <c r="M295" s="6">
        <v>534</v>
      </c>
      <c r="N295" s="6">
        <v>971</v>
      </c>
      <c r="O295" s="12">
        <v>624</v>
      </c>
      <c r="P295" s="6">
        <v>52</v>
      </c>
      <c r="Q295" s="6">
        <v>407</v>
      </c>
      <c r="R295" s="6">
        <v>887</v>
      </c>
      <c r="S295" s="6">
        <v>724</v>
      </c>
      <c r="T295" s="11">
        <v>144</v>
      </c>
      <c r="U295" s="6">
        <v>299</v>
      </c>
      <c r="V295" s="6">
        <v>246</v>
      </c>
      <c r="W295" s="6">
        <v>337</v>
      </c>
      <c r="X295" s="6">
        <v>781</v>
      </c>
      <c r="Y295" s="6">
        <v>682</v>
      </c>
      <c r="Z295" s="6">
        <v>386</v>
      </c>
      <c r="AA295" s="6">
        <v>37</v>
      </c>
      <c r="AB295" s="6">
        <v>633</v>
      </c>
      <c r="AC295" s="6">
        <v>990</v>
      </c>
      <c r="AD295" s="9">
        <v>515</v>
      </c>
      <c r="AE295" s="7">
        <v>936</v>
      </c>
      <c r="AF295" s="6">
        <v>508</v>
      </c>
      <c r="AG295" s="179">
        <v>95</v>
      </c>
      <c r="AH295" s="5">
        <f t="shared" si="47"/>
        <v>16400</v>
      </c>
      <c r="AI295" s="5">
        <f t="shared" si="48"/>
        <v>11201200</v>
      </c>
      <c r="AJ295" s="2">
        <f t="shared" si="49"/>
        <v>8606720000</v>
      </c>
    </row>
    <row r="296" spans="1:36" x14ac:dyDescent="0.2">
      <c r="A296" s="1">
        <v>31</v>
      </c>
      <c r="B296" s="178">
        <v>141</v>
      </c>
      <c r="C296" s="8">
        <v>298</v>
      </c>
      <c r="D296" s="6">
        <v>886</v>
      </c>
      <c r="E296" s="6">
        <v>721</v>
      </c>
      <c r="F296" s="6">
        <v>784</v>
      </c>
      <c r="G296" s="6">
        <v>683</v>
      </c>
      <c r="H296" s="6">
        <v>247</v>
      </c>
      <c r="I296" s="6">
        <v>340</v>
      </c>
      <c r="J296" s="6">
        <v>636</v>
      </c>
      <c r="K296" s="6">
        <v>991</v>
      </c>
      <c r="L296" s="6">
        <v>387</v>
      </c>
      <c r="M296" s="6">
        <v>40</v>
      </c>
      <c r="N296" s="6">
        <v>505</v>
      </c>
      <c r="O296" s="6">
        <v>94</v>
      </c>
      <c r="P296" s="12">
        <v>514</v>
      </c>
      <c r="Q296" s="6">
        <v>933</v>
      </c>
      <c r="R296" s="6">
        <v>325</v>
      </c>
      <c r="S296" s="11">
        <v>226</v>
      </c>
      <c r="T296" s="6">
        <v>702</v>
      </c>
      <c r="U296" s="6">
        <v>793</v>
      </c>
      <c r="V296" s="6">
        <v>712</v>
      </c>
      <c r="W296" s="6">
        <v>867</v>
      </c>
      <c r="X296" s="6">
        <v>319</v>
      </c>
      <c r="Y296" s="6">
        <v>156</v>
      </c>
      <c r="Z296" s="6">
        <v>948</v>
      </c>
      <c r="AA296" s="6">
        <v>535</v>
      </c>
      <c r="AB296" s="6">
        <v>75</v>
      </c>
      <c r="AC296" s="6">
        <v>496</v>
      </c>
      <c r="AD296" s="6">
        <v>49</v>
      </c>
      <c r="AE296" s="6">
        <v>406</v>
      </c>
      <c r="AF296" s="7">
        <v>970</v>
      </c>
      <c r="AG296" s="145">
        <v>621</v>
      </c>
      <c r="AH296" s="5">
        <f t="shared" si="47"/>
        <v>16400</v>
      </c>
      <c r="AI296" s="5">
        <f t="shared" si="48"/>
        <v>11201200</v>
      </c>
      <c r="AJ296" s="2">
        <f t="shared" si="49"/>
        <v>8606720000</v>
      </c>
    </row>
    <row r="297" spans="1:36" ht="13.5" thickBot="1" x14ac:dyDescent="0.25">
      <c r="A297" s="1">
        <v>32</v>
      </c>
      <c r="B297" s="183">
        <v>286</v>
      </c>
      <c r="C297" s="180">
        <v>185</v>
      </c>
      <c r="D297" s="180">
        <v>741</v>
      </c>
      <c r="E297" s="180">
        <v>834</v>
      </c>
      <c r="F297" s="180">
        <v>671</v>
      </c>
      <c r="G297" s="180">
        <v>828</v>
      </c>
      <c r="H297" s="180">
        <v>360</v>
      </c>
      <c r="I297" s="180">
        <v>195</v>
      </c>
      <c r="J297" s="180">
        <v>1003</v>
      </c>
      <c r="K297" s="180">
        <v>592</v>
      </c>
      <c r="L297" s="180">
        <v>20</v>
      </c>
      <c r="M297" s="180">
        <v>439</v>
      </c>
      <c r="N297" s="180">
        <v>106</v>
      </c>
      <c r="O297" s="180">
        <v>461</v>
      </c>
      <c r="P297" s="180">
        <v>913</v>
      </c>
      <c r="Q297" s="187">
        <v>566</v>
      </c>
      <c r="R297" s="191">
        <v>214</v>
      </c>
      <c r="S297" s="180">
        <v>369</v>
      </c>
      <c r="T297" s="180">
        <v>813</v>
      </c>
      <c r="U297" s="180">
        <v>650</v>
      </c>
      <c r="V297" s="180">
        <v>855</v>
      </c>
      <c r="W297" s="180">
        <v>756</v>
      </c>
      <c r="X297" s="180">
        <v>176</v>
      </c>
      <c r="Y297" s="180">
        <v>267</v>
      </c>
      <c r="Z297" s="180">
        <v>547</v>
      </c>
      <c r="AA297" s="180">
        <v>904</v>
      </c>
      <c r="AB297" s="180">
        <v>476</v>
      </c>
      <c r="AC297" s="180">
        <v>127</v>
      </c>
      <c r="AD297" s="180">
        <v>418</v>
      </c>
      <c r="AE297" s="180">
        <v>5</v>
      </c>
      <c r="AF297" s="150">
        <v>601</v>
      </c>
      <c r="AG297" s="182">
        <v>1022</v>
      </c>
      <c r="AH297" s="5">
        <f t="shared" si="47"/>
        <v>16400</v>
      </c>
      <c r="AI297" s="5">
        <f t="shared" si="48"/>
        <v>11201200</v>
      </c>
      <c r="AJ297" s="2">
        <f t="shared" si="49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0">SUM(C266:C297)</f>
        <v>16400</v>
      </c>
      <c r="D298" s="5">
        <f t="shared" si="50"/>
        <v>16400</v>
      </c>
      <c r="E298" s="5">
        <f t="shared" si="50"/>
        <v>16400</v>
      </c>
      <c r="F298" s="5">
        <f t="shared" si="50"/>
        <v>16400</v>
      </c>
      <c r="G298" s="5">
        <f t="shared" si="50"/>
        <v>16400</v>
      </c>
      <c r="H298" s="5">
        <f t="shared" si="50"/>
        <v>16400</v>
      </c>
      <c r="I298" s="5">
        <f t="shared" si="50"/>
        <v>16400</v>
      </c>
      <c r="J298" s="5">
        <f t="shared" si="50"/>
        <v>16400</v>
      </c>
      <c r="K298" s="5">
        <f t="shared" si="50"/>
        <v>16400</v>
      </c>
      <c r="L298" s="5">
        <f t="shared" si="50"/>
        <v>16400</v>
      </c>
      <c r="M298" s="5">
        <f t="shared" si="50"/>
        <v>16400</v>
      </c>
      <c r="N298" s="5">
        <f t="shared" si="50"/>
        <v>16400</v>
      </c>
      <c r="O298" s="5">
        <f t="shared" si="50"/>
        <v>16400</v>
      </c>
      <c r="P298" s="5">
        <f t="shared" si="50"/>
        <v>16400</v>
      </c>
      <c r="Q298" s="5">
        <f t="shared" si="50"/>
        <v>16400</v>
      </c>
      <c r="R298" s="5">
        <f t="shared" si="50"/>
        <v>16400</v>
      </c>
      <c r="S298" s="5">
        <f t="shared" si="50"/>
        <v>16400</v>
      </c>
      <c r="T298" s="5">
        <f t="shared" si="50"/>
        <v>16400</v>
      </c>
      <c r="U298" s="5">
        <f t="shared" si="50"/>
        <v>16400</v>
      </c>
      <c r="V298" s="5">
        <f t="shared" si="50"/>
        <v>16400</v>
      </c>
      <c r="W298" s="5">
        <f t="shared" si="50"/>
        <v>16400</v>
      </c>
      <c r="X298" s="5">
        <f t="shared" si="50"/>
        <v>16400</v>
      </c>
      <c r="Y298" s="5">
        <f t="shared" si="50"/>
        <v>16400</v>
      </c>
      <c r="Z298" s="5">
        <f t="shared" si="50"/>
        <v>16400</v>
      </c>
      <c r="AA298" s="5">
        <f t="shared" si="50"/>
        <v>16400</v>
      </c>
      <c r="AB298" s="5">
        <f t="shared" si="50"/>
        <v>16400</v>
      </c>
      <c r="AC298" s="5">
        <f t="shared" si="50"/>
        <v>16400</v>
      </c>
      <c r="AD298" s="5">
        <f t="shared" si="50"/>
        <v>16400</v>
      </c>
      <c r="AE298" s="5">
        <f t="shared" si="50"/>
        <v>16400</v>
      </c>
      <c r="AF298" s="5">
        <f t="shared" si="50"/>
        <v>16400</v>
      </c>
      <c r="AG298" s="5">
        <f t="shared" si="50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1">SUMSQ(C266:C297)</f>
        <v>11201200</v>
      </c>
      <c r="D299" s="5">
        <f t="shared" si="51"/>
        <v>11201200</v>
      </c>
      <c r="E299" s="5">
        <f t="shared" si="51"/>
        <v>11201200</v>
      </c>
      <c r="F299" s="5">
        <f t="shared" si="51"/>
        <v>11201200</v>
      </c>
      <c r="G299" s="5">
        <f t="shared" si="51"/>
        <v>11201200</v>
      </c>
      <c r="H299" s="5">
        <f t="shared" si="51"/>
        <v>11201200</v>
      </c>
      <c r="I299" s="5">
        <f t="shared" si="51"/>
        <v>11201200</v>
      </c>
      <c r="J299" s="5">
        <f t="shared" si="51"/>
        <v>11201200</v>
      </c>
      <c r="K299" s="5">
        <f t="shared" si="51"/>
        <v>11201200</v>
      </c>
      <c r="L299" s="5">
        <f t="shared" si="51"/>
        <v>11201200</v>
      </c>
      <c r="M299" s="5">
        <f t="shared" si="51"/>
        <v>11201200</v>
      </c>
      <c r="N299" s="5">
        <f t="shared" si="51"/>
        <v>11201200</v>
      </c>
      <c r="O299" s="5">
        <f t="shared" si="51"/>
        <v>11201200</v>
      </c>
      <c r="P299" s="5">
        <f t="shared" si="51"/>
        <v>11201200</v>
      </c>
      <c r="Q299" s="5">
        <f t="shared" si="51"/>
        <v>11201200</v>
      </c>
      <c r="R299" s="5">
        <f t="shared" si="51"/>
        <v>11201200</v>
      </c>
      <c r="S299" s="5">
        <f t="shared" si="51"/>
        <v>11201200</v>
      </c>
      <c r="T299" s="5">
        <f t="shared" si="51"/>
        <v>11201200</v>
      </c>
      <c r="U299" s="5">
        <f t="shared" si="51"/>
        <v>11201200</v>
      </c>
      <c r="V299" s="5">
        <f t="shared" si="51"/>
        <v>11201200</v>
      </c>
      <c r="W299" s="5">
        <f t="shared" si="51"/>
        <v>11201200</v>
      </c>
      <c r="X299" s="5">
        <f t="shared" si="51"/>
        <v>11201200</v>
      </c>
      <c r="Y299" s="5">
        <f t="shared" si="51"/>
        <v>11201200</v>
      </c>
      <c r="Z299" s="5">
        <f t="shared" si="51"/>
        <v>11201200</v>
      </c>
      <c r="AA299" s="5">
        <f t="shared" si="51"/>
        <v>11201200</v>
      </c>
      <c r="AB299" s="5">
        <f t="shared" si="51"/>
        <v>11201200</v>
      </c>
      <c r="AC299" s="5">
        <f t="shared" si="51"/>
        <v>11201200</v>
      </c>
      <c r="AD299" s="5">
        <f t="shared" si="51"/>
        <v>11201200</v>
      </c>
      <c r="AE299" s="5">
        <f t="shared" si="51"/>
        <v>11201200</v>
      </c>
      <c r="AF299" s="5">
        <f t="shared" si="51"/>
        <v>11201200</v>
      </c>
      <c r="AG299" s="5">
        <f t="shared" si="51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2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2"/>
        <v>8606720000</v>
      </c>
      <c r="E300" s="2">
        <f t="shared" si="52"/>
        <v>8606720000</v>
      </c>
      <c r="F300" s="2">
        <f t="shared" si="52"/>
        <v>8606720000</v>
      </c>
      <c r="G300" s="2">
        <f t="shared" si="52"/>
        <v>8606720000</v>
      </c>
      <c r="H300" s="2">
        <f t="shared" si="52"/>
        <v>8606720000</v>
      </c>
      <c r="I300" s="2">
        <f t="shared" si="52"/>
        <v>8606720000</v>
      </c>
      <c r="J300" s="2">
        <f t="shared" si="52"/>
        <v>8606720000</v>
      </c>
      <c r="K300" s="2">
        <f t="shared" si="52"/>
        <v>8606720000</v>
      </c>
      <c r="L300" s="2">
        <f t="shared" si="52"/>
        <v>8606720000</v>
      </c>
      <c r="M300" s="2">
        <f t="shared" si="52"/>
        <v>8606720000</v>
      </c>
      <c r="N300" s="2">
        <f t="shared" si="52"/>
        <v>8606720000</v>
      </c>
      <c r="O300" s="2">
        <f t="shared" si="52"/>
        <v>8606720000</v>
      </c>
      <c r="P300" s="2">
        <f t="shared" si="52"/>
        <v>8606720000</v>
      </c>
      <c r="Q300" s="2">
        <f t="shared" si="52"/>
        <v>8606720000</v>
      </c>
      <c r="R300" s="2">
        <f t="shared" si="52"/>
        <v>8606720000</v>
      </c>
      <c r="S300" s="2">
        <f t="shared" si="52"/>
        <v>8606720000</v>
      </c>
      <c r="T300" s="2">
        <f t="shared" si="52"/>
        <v>8606720000</v>
      </c>
      <c r="U300" s="2">
        <f t="shared" si="52"/>
        <v>8606720000</v>
      </c>
      <c r="V300" s="2">
        <f t="shared" si="52"/>
        <v>8606720000</v>
      </c>
      <c r="W300" s="2">
        <f t="shared" si="52"/>
        <v>8606720000</v>
      </c>
      <c r="X300" s="2">
        <f t="shared" si="52"/>
        <v>8606720000</v>
      </c>
      <c r="Y300" s="2">
        <f t="shared" si="52"/>
        <v>8606720000</v>
      </c>
      <c r="Z300" s="2">
        <f t="shared" si="52"/>
        <v>8606720000</v>
      </c>
      <c r="AA300" s="2">
        <f t="shared" si="52"/>
        <v>8606720000</v>
      </c>
      <c r="AB300" s="2">
        <f t="shared" si="52"/>
        <v>8606720000</v>
      </c>
      <c r="AC300" s="2">
        <f t="shared" si="52"/>
        <v>8606720000</v>
      </c>
      <c r="AD300" s="2">
        <f t="shared" si="52"/>
        <v>8606720000</v>
      </c>
      <c r="AE300" s="2">
        <f t="shared" si="52"/>
        <v>8606720000</v>
      </c>
      <c r="AF300" s="2">
        <f t="shared" si="52"/>
        <v>8606720000</v>
      </c>
      <c r="AG300" s="2">
        <f t="shared" si="52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</row>
    <row r="302" spans="1:36" x14ac:dyDescent="0.2">
      <c r="A302" s="3" t="s">
        <v>1173</v>
      </c>
      <c r="B302" s="2">
        <f>B266</f>
        <v>11</v>
      </c>
      <c r="C302" s="2">
        <f>C267</f>
        <v>63</v>
      </c>
      <c r="D302" s="2">
        <f>D268</f>
        <v>81</v>
      </c>
      <c r="E302" s="2">
        <f>E269</f>
        <v>101</v>
      </c>
      <c r="F302" s="2">
        <f>F270</f>
        <v>152</v>
      </c>
      <c r="G302" s="2">
        <f>G271</f>
        <v>164</v>
      </c>
      <c r="H302" s="2">
        <f>H272</f>
        <v>206</v>
      </c>
      <c r="I302" s="2">
        <f>I273</f>
        <v>250</v>
      </c>
      <c r="J302" s="2">
        <f>J274</f>
        <v>259</v>
      </c>
      <c r="K302" s="2">
        <f>K275</f>
        <v>311</v>
      </c>
      <c r="L302" s="2">
        <f>L276</f>
        <v>345</v>
      </c>
      <c r="M302" s="2">
        <f>M277</f>
        <v>365</v>
      </c>
      <c r="N302" s="2">
        <f>N278</f>
        <v>416</v>
      </c>
      <c r="O302" s="2">
        <f>O279</f>
        <v>428</v>
      </c>
      <c r="P302" s="2">
        <f>P280</f>
        <v>454</v>
      </c>
      <c r="Q302" s="2">
        <f>Q281</f>
        <v>498</v>
      </c>
      <c r="R302" s="2">
        <f>R282</f>
        <v>519</v>
      </c>
      <c r="S302" s="2">
        <f>S283</f>
        <v>563</v>
      </c>
      <c r="T302" s="2">
        <f>T284</f>
        <v>605</v>
      </c>
      <c r="U302" s="2">
        <f>U285</f>
        <v>617</v>
      </c>
      <c r="V302" s="2">
        <f>V286</f>
        <v>668</v>
      </c>
      <c r="W302" s="2">
        <f>W287</f>
        <v>688</v>
      </c>
      <c r="X302" s="2">
        <f>X288</f>
        <v>706</v>
      </c>
      <c r="Y302" s="2">
        <f>Y289</f>
        <v>758</v>
      </c>
      <c r="Z302" s="2">
        <f>Z290</f>
        <v>783</v>
      </c>
      <c r="AA302" s="2">
        <f>AA291</f>
        <v>827</v>
      </c>
      <c r="AB302" s="2">
        <f>AB292</f>
        <v>853</v>
      </c>
      <c r="AC302" s="2">
        <f>AC293</f>
        <v>865</v>
      </c>
      <c r="AD302" s="2">
        <f>AD294</f>
        <v>916</v>
      </c>
      <c r="AE302" s="2">
        <f>AE295</f>
        <v>936</v>
      </c>
      <c r="AF302" s="2">
        <f>AF296</f>
        <v>970</v>
      </c>
      <c r="AG302" s="2">
        <f>AG297</f>
        <v>1022</v>
      </c>
      <c r="AH302" s="217">
        <f t="shared" ref="AH302:AH305" si="53">SUM(B302:AG302)</f>
        <v>16400</v>
      </c>
      <c r="AI302" s="5">
        <f t="shared" ref="AI302:AI305" si="54">SUMSQ(B302:AG302)</f>
        <v>11201200</v>
      </c>
      <c r="AJ302" s="2">
        <f t="shared" ref="AJ302:AJ305" si="55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286</v>
      </c>
      <c r="C303" s="2">
        <f>C296</f>
        <v>298</v>
      </c>
      <c r="D303" s="2">
        <f>D295</f>
        <v>328</v>
      </c>
      <c r="E303" s="2">
        <f>E294</f>
        <v>372</v>
      </c>
      <c r="F303" s="2">
        <f>F293</f>
        <v>385</v>
      </c>
      <c r="G303" s="2">
        <f>G292</f>
        <v>437</v>
      </c>
      <c r="H303" s="2">
        <f>H291</f>
        <v>475</v>
      </c>
      <c r="I303" s="2">
        <f>I290</f>
        <v>495</v>
      </c>
      <c r="J303" s="2">
        <f>J289</f>
        <v>22</v>
      </c>
      <c r="K303" s="2">
        <f>K288</f>
        <v>34</v>
      </c>
      <c r="L303" s="2">
        <f>L287</f>
        <v>80</v>
      </c>
      <c r="M303" s="2">
        <f>M286</f>
        <v>124</v>
      </c>
      <c r="N303" s="2">
        <f>N285</f>
        <v>137</v>
      </c>
      <c r="O303" s="2">
        <f>O284</f>
        <v>189</v>
      </c>
      <c r="P303" s="2">
        <f>P283</f>
        <v>211</v>
      </c>
      <c r="Q303" s="2">
        <f>Q282</f>
        <v>231</v>
      </c>
      <c r="R303" s="2">
        <f>R281</f>
        <v>786</v>
      </c>
      <c r="S303" s="2">
        <f>S280</f>
        <v>806</v>
      </c>
      <c r="T303" s="2">
        <f>T279</f>
        <v>844</v>
      </c>
      <c r="U303" s="2">
        <f>U278</f>
        <v>896</v>
      </c>
      <c r="V303" s="2">
        <f>V277</f>
        <v>909</v>
      </c>
      <c r="W303" s="2">
        <f>W276</f>
        <v>953</v>
      </c>
      <c r="X303" s="2">
        <f>X275</f>
        <v>983</v>
      </c>
      <c r="Y303" s="2">
        <f>Y274</f>
        <v>995</v>
      </c>
      <c r="Z303" s="2">
        <f>Z273</f>
        <v>538</v>
      </c>
      <c r="AA303" s="2">
        <f>AA272</f>
        <v>558</v>
      </c>
      <c r="AB303" s="2">
        <f>AB271</f>
        <v>580</v>
      </c>
      <c r="AC303" s="2">
        <f>AC270</f>
        <v>632</v>
      </c>
      <c r="AD303" s="2">
        <f>AD269</f>
        <v>645</v>
      </c>
      <c r="AE303" s="2">
        <f>AE268</f>
        <v>689</v>
      </c>
      <c r="AF303" s="2">
        <f>AF267</f>
        <v>735</v>
      </c>
      <c r="AG303" s="2">
        <f>AG266</f>
        <v>747</v>
      </c>
      <c r="AH303" s="217">
        <f t="shared" si="53"/>
        <v>16400</v>
      </c>
      <c r="AI303" s="5">
        <f t="shared" si="54"/>
        <v>11201200</v>
      </c>
      <c r="AJ303" s="2">
        <f t="shared" si="55"/>
        <v>8606720000</v>
      </c>
    </row>
    <row r="304" spans="1:36" x14ac:dyDescent="0.2">
      <c r="A304" s="3" t="s">
        <v>1175</v>
      </c>
      <c r="B304" s="2">
        <f>B282</f>
        <v>975</v>
      </c>
      <c r="C304" s="2">
        <f>C283</f>
        <v>1019</v>
      </c>
      <c r="D304" s="2">
        <f>D284</f>
        <v>917</v>
      </c>
      <c r="E304" s="2">
        <f>E285</f>
        <v>929</v>
      </c>
      <c r="F304" s="2">
        <f>F286</f>
        <v>852</v>
      </c>
      <c r="G304" s="2">
        <f>G287</f>
        <v>872</v>
      </c>
      <c r="H304" s="2">
        <f>H288</f>
        <v>778</v>
      </c>
      <c r="I304" s="2">
        <f>I289</f>
        <v>830</v>
      </c>
      <c r="J304" s="2">
        <f>J290</f>
        <v>711</v>
      </c>
      <c r="K304" s="2">
        <f>K291</f>
        <v>755</v>
      </c>
      <c r="L304" s="2">
        <f>L292</f>
        <v>669</v>
      </c>
      <c r="M304" s="2">
        <f>M293</f>
        <v>681</v>
      </c>
      <c r="N304" s="2">
        <f>N294</f>
        <v>604</v>
      </c>
      <c r="O304" s="2">
        <f>O295</f>
        <v>624</v>
      </c>
      <c r="P304" s="2">
        <f>P296</f>
        <v>514</v>
      </c>
      <c r="Q304" s="2">
        <f>Q297</f>
        <v>566</v>
      </c>
      <c r="R304" s="2">
        <f>R266</f>
        <v>451</v>
      </c>
      <c r="S304" s="2">
        <f>S267</f>
        <v>503</v>
      </c>
      <c r="T304" s="2">
        <f>T268</f>
        <v>409</v>
      </c>
      <c r="U304" s="2">
        <f>U269</f>
        <v>429</v>
      </c>
      <c r="V304" s="2">
        <f>V270</f>
        <v>352</v>
      </c>
      <c r="W304" s="2">
        <f>W271</f>
        <v>364</v>
      </c>
      <c r="X304" s="2">
        <f>X272</f>
        <v>262</v>
      </c>
      <c r="Y304" s="2">
        <f>Y273</f>
        <v>306</v>
      </c>
      <c r="Z304" s="2">
        <f>Z274</f>
        <v>203</v>
      </c>
      <c r="AA304" s="2">
        <f>AA275</f>
        <v>255</v>
      </c>
      <c r="AB304" s="2">
        <f>AB276</f>
        <v>145</v>
      </c>
      <c r="AC304" s="2">
        <f>AC277</f>
        <v>165</v>
      </c>
      <c r="AD304" s="2">
        <f>AD278</f>
        <v>88</v>
      </c>
      <c r="AE304" s="2">
        <f>AE279</f>
        <v>100</v>
      </c>
      <c r="AF304" s="2">
        <f>AF280</f>
        <v>14</v>
      </c>
      <c r="AG304" s="2">
        <f>AG281</f>
        <v>58</v>
      </c>
      <c r="AH304" s="217">
        <f t="shared" si="53"/>
        <v>16400</v>
      </c>
      <c r="AI304" s="5">
        <f t="shared" si="54"/>
        <v>11201200</v>
      </c>
      <c r="AJ304" s="2">
        <f t="shared" si="55"/>
        <v>8606720000</v>
      </c>
    </row>
    <row r="305" spans="1:36" x14ac:dyDescent="0.2">
      <c r="A305" s="3" t="s">
        <v>1176</v>
      </c>
      <c r="B305" s="2">
        <f>B281</f>
        <v>730</v>
      </c>
      <c r="C305" s="2">
        <f>C280</f>
        <v>750</v>
      </c>
      <c r="D305" s="2">
        <f>D279</f>
        <v>644</v>
      </c>
      <c r="E305" s="2">
        <f>E278</f>
        <v>696</v>
      </c>
      <c r="F305" s="2">
        <f>F277</f>
        <v>581</v>
      </c>
      <c r="G305" s="2">
        <f>G276</f>
        <v>625</v>
      </c>
      <c r="H305" s="2">
        <f>H275</f>
        <v>543</v>
      </c>
      <c r="I305" s="2">
        <f>I274</f>
        <v>555</v>
      </c>
      <c r="J305" s="2">
        <f>J273</f>
        <v>978</v>
      </c>
      <c r="K305" s="2">
        <f>K272</f>
        <v>998</v>
      </c>
      <c r="L305" s="2">
        <f>L271</f>
        <v>908</v>
      </c>
      <c r="M305" s="2">
        <f>M270</f>
        <v>960</v>
      </c>
      <c r="N305" s="2">
        <f>N269</f>
        <v>845</v>
      </c>
      <c r="O305" s="2">
        <f>O268</f>
        <v>889</v>
      </c>
      <c r="P305" s="2">
        <f>P267</f>
        <v>791</v>
      </c>
      <c r="Q305" s="2">
        <f>Q266</f>
        <v>803</v>
      </c>
      <c r="R305" s="2">
        <f>R297</f>
        <v>214</v>
      </c>
      <c r="S305" s="2">
        <f>S296</f>
        <v>226</v>
      </c>
      <c r="T305" s="2">
        <f>T295</f>
        <v>144</v>
      </c>
      <c r="U305" s="2">
        <f>U294</f>
        <v>188</v>
      </c>
      <c r="V305" s="2">
        <f>V293</f>
        <v>73</v>
      </c>
      <c r="W305" s="2">
        <f>W292</f>
        <v>125</v>
      </c>
      <c r="X305" s="2">
        <f>X291</f>
        <v>19</v>
      </c>
      <c r="Y305" s="2">
        <f>Y290</f>
        <v>39</v>
      </c>
      <c r="Z305" s="2">
        <f>Z289</f>
        <v>478</v>
      </c>
      <c r="AA305" s="2">
        <f>AA288</f>
        <v>490</v>
      </c>
      <c r="AB305" s="2">
        <f>AB287</f>
        <v>392</v>
      </c>
      <c r="AC305" s="2">
        <f>AC286</f>
        <v>436</v>
      </c>
      <c r="AD305" s="2">
        <f>AD285</f>
        <v>321</v>
      </c>
      <c r="AE305" s="2">
        <f>AE284</f>
        <v>373</v>
      </c>
      <c r="AF305" s="2">
        <f>AF283</f>
        <v>283</v>
      </c>
      <c r="AG305" s="2">
        <f>AG282</f>
        <v>303</v>
      </c>
      <c r="AH305" s="217">
        <f t="shared" si="53"/>
        <v>16400</v>
      </c>
      <c r="AI305" s="5">
        <f t="shared" si="54"/>
        <v>11201200</v>
      </c>
      <c r="AJ305" s="2">
        <f t="shared" si="55"/>
        <v>8606720000</v>
      </c>
    </row>
    <row r="308" spans="1:36" ht="13.5" thickBot="1" x14ac:dyDescent="0.25">
      <c r="A308" s="71"/>
      <c r="B308" s="1" t="s">
        <v>1179</v>
      </c>
      <c r="D308" s="131"/>
      <c r="F308" s="2" t="s">
        <v>5</v>
      </c>
    </row>
    <row r="309" spans="1:36" x14ac:dyDescent="0.2">
      <c r="A309" s="1">
        <v>1</v>
      </c>
      <c r="B309" s="193">
        <v>15</v>
      </c>
      <c r="C309" s="194">
        <v>428</v>
      </c>
      <c r="D309" s="177">
        <v>1016</v>
      </c>
      <c r="E309" s="177">
        <v>595</v>
      </c>
      <c r="F309" s="177">
        <v>910</v>
      </c>
      <c r="G309" s="177">
        <v>553</v>
      </c>
      <c r="H309" s="177">
        <v>117</v>
      </c>
      <c r="I309" s="177">
        <v>466</v>
      </c>
      <c r="J309" s="177">
        <v>762</v>
      </c>
      <c r="K309" s="177">
        <v>861</v>
      </c>
      <c r="L309" s="177">
        <v>257</v>
      </c>
      <c r="M309" s="177">
        <v>166</v>
      </c>
      <c r="N309" s="177">
        <v>379</v>
      </c>
      <c r="O309" s="177">
        <v>224</v>
      </c>
      <c r="P309" s="189">
        <v>644</v>
      </c>
      <c r="Q309" s="177">
        <v>807</v>
      </c>
      <c r="R309" s="177">
        <v>455</v>
      </c>
      <c r="S309" s="185">
        <v>100</v>
      </c>
      <c r="T309" s="177">
        <v>576</v>
      </c>
      <c r="U309" s="177">
        <v>923</v>
      </c>
      <c r="V309" s="177">
        <v>582</v>
      </c>
      <c r="W309" s="177">
        <v>993</v>
      </c>
      <c r="X309" s="177">
        <v>445</v>
      </c>
      <c r="Y309" s="177">
        <v>26</v>
      </c>
      <c r="Z309" s="177">
        <v>818</v>
      </c>
      <c r="AA309" s="177">
        <v>661</v>
      </c>
      <c r="AB309" s="177">
        <v>201</v>
      </c>
      <c r="AC309" s="177">
        <v>366</v>
      </c>
      <c r="AD309" s="177">
        <v>179</v>
      </c>
      <c r="AE309" s="177">
        <v>280</v>
      </c>
      <c r="AF309" s="195">
        <v>844</v>
      </c>
      <c r="AG309" s="196">
        <v>751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416</v>
      </c>
      <c r="C310" s="9">
        <v>59</v>
      </c>
      <c r="D310" s="6">
        <v>615</v>
      </c>
      <c r="E310" s="6">
        <v>964</v>
      </c>
      <c r="F310" s="6">
        <v>541</v>
      </c>
      <c r="G310" s="6">
        <v>954</v>
      </c>
      <c r="H310" s="6">
        <v>486</v>
      </c>
      <c r="I310" s="6">
        <v>65</v>
      </c>
      <c r="J310" s="6">
        <v>873</v>
      </c>
      <c r="K310" s="6">
        <v>718</v>
      </c>
      <c r="L310" s="6">
        <v>146</v>
      </c>
      <c r="M310" s="6">
        <v>309</v>
      </c>
      <c r="N310" s="6">
        <v>236</v>
      </c>
      <c r="O310" s="6">
        <v>335</v>
      </c>
      <c r="P310" s="6">
        <v>787</v>
      </c>
      <c r="Q310" s="11">
        <v>696</v>
      </c>
      <c r="R310" s="12">
        <v>88</v>
      </c>
      <c r="S310" s="6">
        <v>499</v>
      </c>
      <c r="T310" s="6">
        <v>943</v>
      </c>
      <c r="U310" s="6">
        <v>524</v>
      </c>
      <c r="V310" s="6">
        <v>981</v>
      </c>
      <c r="W310" s="6">
        <v>626</v>
      </c>
      <c r="X310" s="6">
        <v>46</v>
      </c>
      <c r="Y310" s="6">
        <v>393</v>
      </c>
      <c r="Z310" s="6">
        <v>673</v>
      </c>
      <c r="AA310" s="6">
        <v>774</v>
      </c>
      <c r="AB310" s="6">
        <v>346</v>
      </c>
      <c r="AC310" s="6">
        <v>253</v>
      </c>
      <c r="AD310" s="6">
        <v>292</v>
      </c>
      <c r="AE310" s="6">
        <v>135</v>
      </c>
      <c r="AF310" s="6">
        <v>731</v>
      </c>
      <c r="AG310" s="198">
        <v>896</v>
      </c>
      <c r="AH310" s="5">
        <f t="shared" ref="AH310:AH340" si="56">SUM(B310:AG310)</f>
        <v>16400</v>
      </c>
      <c r="AI310" s="5">
        <f t="shared" ref="AI310:AI340" si="57">SUMSQ(B310:AG310)</f>
        <v>11201200</v>
      </c>
      <c r="AJ310" s="2">
        <f t="shared" ref="AJ310:AJ340" si="58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942</v>
      </c>
      <c r="C311" s="6">
        <v>521</v>
      </c>
      <c r="D311" s="9">
        <v>85</v>
      </c>
      <c r="E311" s="7">
        <v>498</v>
      </c>
      <c r="F311" s="6">
        <v>47</v>
      </c>
      <c r="G311" s="6">
        <v>396</v>
      </c>
      <c r="H311" s="6">
        <v>984</v>
      </c>
      <c r="I311" s="6">
        <v>627</v>
      </c>
      <c r="J311" s="6">
        <v>347</v>
      </c>
      <c r="K311" s="6">
        <v>256</v>
      </c>
      <c r="L311" s="6">
        <v>676</v>
      </c>
      <c r="M311" s="6">
        <v>775</v>
      </c>
      <c r="N311" s="11">
        <v>730</v>
      </c>
      <c r="O311" s="6">
        <v>893</v>
      </c>
      <c r="P311" s="6">
        <v>289</v>
      </c>
      <c r="Q311" s="6">
        <v>134</v>
      </c>
      <c r="R311" s="6">
        <v>614</v>
      </c>
      <c r="S311" s="6">
        <v>961</v>
      </c>
      <c r="T311" s="6">
        <v>413</v>
      </c>
      <c r="U311" s="12">
        <v>58</v>
      </c>
      <c r="V311" s="6">
        <v>487</v>
      </c>
      <c r="W311" s="6">
        <v>68</v>
      </c>
      <c r="X311" s="6">
        <v>544</v>
      </c>
      <c r="Y311" s="6">
        <v>955</v>
      </c>
      <c r="Z311" s="6">
        <v>147</v>
      </c>
      <c r="AA311" s="6">
        <v>312</v>
      </c>
      <c r="AB311" s="6">
        <v>876</v>
      </c>
      <c r="AC311" s="6">
        <v>719</v>
      </c>
      <c r="AD311" s="8">
        <v>786</v>
      </c>
      <c r="AE311" s="6">
        <v>693</v>
      </c>
      <c r="AF311" s="6">
        <v>233</v>
      </c>
      <c r="AG311" s="179">
        <v>334</v>
      </c>
      <c r="AH311" s="5">
        <f t="shared" si="56"/>
        <v>16400</v>
      </c>
      <c r="AI311" s="5">
        <f t="shared" si="57"/>
        <v>11201200</v>
      </c>
      <c r="AJ311" s="2">
        <f t="shared" si="58"/>
        <v>8606720000</v>
      </c>
    </row>
    <row r="312" spans="1:36" x14ac:dyDescent="0.2">
      <c r="A312" s="1">
        <v>4</v>
      </c>
      <c r="B312" s="178">
        <v>573</v>
      </c>
      <c r="C312" s="6">
        <v>922</v>
      </c>
      <c r="D312" s="7">
        <v>454</v>
      </c>
      <c r="E312" s="9">
        <v>97</v>
      </c>
      <c r="F312" s="6">
        <v>448</v>
      </c>
      <c r="G312" s="6">
        <v>27</v>
      </c>
      <c r="H312" s="6">
        <v>583</v>
      </c>
      <c r="I312" s="6">
        <v>996</v>
      </c>
      <c r="J312" s="6">
        <v>204</v>
      </c>
      <c r="K312" s="6">
        <v>367</v>
      </c>
      <c r="L312" s="6">
        <v>819</v>
      </c>
      <c r="M312" s="6">
        <v>664</v>
      </c>
      <c r="N312" s="6">
        <v>841</v>
      </c>
      <c r="O312" s="11">
        <v>750</v>
      </c>
      <c r="P312" s="6">
        <v>178</v>
      </c>
      <c r="Q312" s="6">
        <v>277</v>
      </c>
      <c r="R312" s="6">
        <v>1013</v>
      </c>
      <c r="S312" s="6">
        <v>594</v>
      </c>
      <c r="T312" s="12">
        <v>14</v>
      </c>
      <c r="U312" s="6">
        <v>425</v>
      </c>
      <c r="V312" s="6">
        <v>120</v>
      </c>
      <c r="W312" s="6">
        <v>467</v>
      </c>
      <c r="X312" s="6">
        <v>911</v>
      </c>
      <c r="Y312" s="6">
        <v>556</v>
      </c>
      <c r="Z312" s="6">
        <v>260</v>
      </c>
      <c r="AA312" s="6">
        <v>167</v>
      </c>
      <c r="AB312" s="6">
        <v>763</v>
      </c>
      <c r="AC312" s="6">
        <v>864</v>
      </c>
      <c r="AD312" s="6">
        <v>641</v>
      </c>
      <c r="AE312" s="8">
        <v>806</v>
      </c>
      <c r="AF312" s="6">
        <v>378</v>
      </c>
      <c r="AG312" s="179">
        <v>221</v>
      </c>
      <c r="AH312" s="5">
        <f t="shared" si="56"/>
        <v>16400</v>
      </c>
      <c r="AI312" s="5">
        <f t="shared" si="57"/>
        <v>11201200</v>
      </c>
      <c r="AJ312" s="2">
        <f t="shared" si="58"/>
        <v>8606720000</v>
      </c>
    </row>
    <row r="313" spans="1:36" x14ac:dyDescent="0.2">
      <c r="A313" s="1">
        <v>5</v>
      </c>
      <c r="B313" s="178">
        <v>785</v>
      </c>
      <c r="C313" s="6">
        <v>694</v>
      </c>
      <c r="D313" s="6">
        <v>234</v>
      </c>
      <c r="E313" s="6">
        <v>333</v>
      </c>
      <c r="F313" s="9">
        <v>148</v>
      </c>
      <c r="G313" s="7">
        <v>311</v>
      </c>
      <c r="H313" s="6">
        <v>875</v>
      </c>
      <c r="I313" s="6">
        <v>720</v>
      </c>
      <c r="J313" s="6">
        <v>488</v>
      </c>
      <c r="K313" s="6">
        <v>67</v>
      </c>
      <c r="L313" s="11">
        <v>543</v>
      </c>
      <c r="M313" s="6">
        <v>956</v>
      </c>
      <c r="N313" s="6">
        <v>613</v>
      </c>
      <c r="O313" s="6">
        <v>962</v>
      </c>
      <c r="P313" s="6">
        <v>414</v>
      </c>
      <c r="Q313" s="6">
        <v>57</v>
      </c>
      <c r="R313" s="6">
        <v>729</v>
      </c>
      <c r="S313" s="6">
        <v>894</v>
      </c>
      <c r="T313" s="6">
        <v>290</v>
      </c>
      <c r="U313" s="6">
        <v>133</v>
      </c>
      <c r="V313" s="6">
        <v>348</v>
      </c>
      <c r="W313" s="12">
        <v>255</v>
      </c>
      <c r="X313" s="6">
        <v>675</v>
      </c>
      <c r="Y313" s="6">
        <v>776</v>
      </c>
      <c r="Z313" s="6">
        <v>48</v>
      </c>
      <c r="AA313" s="6">
        <v>395</v>
      </c>
      <c r="AB313" s="8">
        <v>983</v>
      </c>
      <c r="AC313" s="6">
        <v>628</v>
      </c>
      <c r="AD313" s="6">
        <v>941</v>
      </c>
      <c r="AE313" s="6">
        <v>522</v>
      </c>
      <c r="AF313" s="6">
        <v>86</v>
      </c>
      <c r="AG313" s="179">
        <v>497</v>
      </c>
      <c r="AH313" s="5">
        <f t="shared" si="56"/>
        <v>16400</v>
      </c>
      <c r="AI313" s="5">
        <f t="shared" si="57"/>
        <v>11201200</v>
      </c>
      <c r="AJ313" s="2">
        <f t="shared" si="58"/>
        <v>8606720000</v>
      </c>
    </row>
    <row r="314" spans="1:36" x14ac:dyDescent="0.2">
      <c r="A314" s="1">
        <v>6</v>
      </c>
      <c r="B314" s="178">
        <v>642</v>
      </c>
      <c r="C314" s="6">
        <v>805</v>
      </c>
      <c r="D314" s="6">
        <v>377</v>
      </c>
      <c r="E314" s="6">
        <v>222</v>
      </c>
      <c r="F314" s="7">
        <v>259</v>
      </c>
      <c r="G314" s="9">
        <v>168</v>
      </c>
      <c r="H314" s="6">
        <v>764</v>
      </c>
      <c r="I314" s="6">
        <v>863</v>
      </c>
      <c r="J314" s="6">
        <v>119</v>
      </c>
      <c r="K314" s="6">
        <v>468</v>
      </c>
      <c r="L314" s="6">
        <v>912</v>
      </c>
      <c r="M314" s="11">
        <v>555</v>
      </c>
      <c r="N314" s="6">
        <v>1014</v>
      </c>
      <c r="O314" s="6">
        <v>593</v>
      </c>
      <c r="P314" s="6">
        <v>13</v>
      </c>
      <c r="Q314" s="6">
        <v>426</v>
      </c>
      <c r="R314" s="6">
        <v>842</v>
      </c>
      <c r="S314" s="6">
        <v>749</v>
      </c>
      <c r="T314" s="6">
        <v>177</v>
      </c>
      <c r="U314" s="6">
        <v>278</v>
      </c>
      <c r="V314" s="12">
        <v>203</v>
      </c>
      <c r="W314" s="6">
        <v>368</v>
      </c>
      <c r="X314" s="6">
        <v>820</v>
      </c>
      <c r="Y314" s="6">
        <v>663</v>
      </c>
      <c r="Z314" s="6">
        <v>447</v>
      </c>
      <c r="AA314" s="6">
        <v>28</v>
      </c>
      <c r="AB314" s="6">
        <v>584</v>
      </c>
      <c r="AC314" s="8">
        <v>995</v>
      </c>
      <c r="AD314" s="6">
        <v>574</v>
      </c>
      <c r="AE314" s="6">
        <v>921</v>
      </c>
      <c r="AF314" s="6">
        <v>453</v>
      </c>
      <c r="AG314" s="179">
        <v>98</v>
      </c>
      <c r="AH314" s="5">
        <f t="shared" si="56"/>
        <v>16400</v>
      </c>
      <c r="AI314" s="5">
        <f t="shared" si="57"/>
        <v>11201200</v>
      </c>
      <c r="AJ314" s="2">
        <f t="shared" si="58"/>
        <v>8606720000</v>
      </c>
    </row>
    <row r="315" spans="1:36" x14ac:dyDescent="0.2">
      <c r="A315" s="1">
        <v>7</v>
      </c>
      <c r="B315" s="178">
        <v>180</v>
      </c>
      <c r="C315" s="6">
        <v>279</v>
      </c>
      <c r="D315" s="6">
        <v>843</v>
      </c>
      <c r="E315" s="6">
        <v>752</v>
      </c>
      <c r="F315" s="6">
        <v>817</v>
      </c>
      <c r="G315" s="6">
        <v>662</v>
      </c>
      <c r="H315" s="9">
        <v>202</v>
      </c>
      <c r="I315" s="7">
        <v>365</v>
      </c>
      <c r="J315" s="11">
        <v>581</v>
      </c>
      <c r="K315" s="6">
        <v>994</v>
      </c>
      <c r="L315" s="6">
        <v>446</v>
      </c>
      <c r="M315" s="6">
        <v>25</v>
      </c>
      <c r="N315" s="6">
        <v>456</v>
      </c>
      <c r="O315" s="6">
        <v>99</v>
      </c>
      <c r="P315" s="6">
        <v>575</v>
      </c>
      <c r="Q315" s="6">
        <v>924</v>
      </c>
      <c r="R315" s="6">
        <v>380</v>
      </c>
      <c r="S315" s="6">
        <v>223</v>
      </c>
      <c r="T315" s="6">
        <v>643</v>
      </c>
      <c r="U315" s="6">
        <v>808</v>
      </c>
      <c r="V315" s="6">
        <v>761</v>
      </c>
      <c r="W315" s="6">
        <v>862</v>
      </c>
      <c r="X315" s="6">
        <v>258</v>
      </c>
      <c r="Y315" s="12">
        <v>165</v>
      </c>
      <c r="Z315" s="8">
        <v>909</v>
      </c>
      <c r="AA315" s="6">
        <v>554</v>
      </c>
      <c r="AB315" s="6">
        <v>118</v>
      </c>
      <c r="AC315" s="6">
        <v>465</v>
      </c>
      <c r="AD315" s="6">
        <v>16</v>
      </c>
      <c r="AE315" s="6">
        <v>427</v>
      </c>
      <c r="AF315" s="6">
        <v>1015</v>
      </c>
      <c r="AG315" s="179">
        <v>596</v>
      </c>
      <c r="AH315" s="5">
        <f t="shared" si="56"/>
        <v>16400</v>
      </c>
      <c r="AI315" s="5">
        <f t="shared" si="57"/>
        <v>11201200</v>
      </c>
      <c r="AJ315" s="2">
        <f t="shared" si="58"/>
        <v>8606720000</v>
      </c>
    </row>
    <row r="316" spans="1:36" x14ac:dyDescent="0.2">
      <c r="A316" s="1">
        <v>8</v>
      </c>
      <c r="B316" s="178">
        <v>291</v>
      </c>
      <c r="C316" s="6">
        <v>136</v>
      </c>
      <c r="D316" s="6">
        <v>732</v>
      </c>
      <c r="E316" s="6">
        <v>895</v>
      </c>
      <c r="F316" s="6">
        <v>674</v>
      </c>
      <c r="G316" s="6">
        <v>773</v>
      </c>
      <c r="H316" s="7">
        <v>345</v>
      </c>
      <c r="I316" s="9">
        <v>254</v>
      </c>
      <c r="J316" s="6">
        <v>982</v>
      </c>
      <c r="K316" s="11">
        <v>625</v>
      </c>
      <c r="L316" s="6">
        <v>45</v>
      </c>
      <c r="M316" s="6">
        <v>394</v>
      </c>
      <c r="N316" s="6">
        <v>87</v>
      </c>
      <c r="O316" s="6">
        <v>500</v>
      </c>
      <c r="P316" s="6">
        <v>944</v>
      </c>
      <c r="Q316" s="6">
        <v>523</v>
      </c>
      <c r="R316" s="6">
        <v>235</v>
      </c>
      <c r="S316" s="6">
        <v>336</v>
      </c>
      <c r="T316" s="6">
        <v>788</v>
      </c>
      <c r="U316" s="6">
        <v>695</v>
      </c>
      <c r="V316" s="6">
        <v>874</v>
      </c>
      <c r="W316" s="6">
        <v>717</v>
      </c>
      <c r="X316" s="12">
        <v>145</v>
      </c>
      <c r="Y316" s="6">
        <v>310</v>
      </c>
      <c r="Z316" s="6">
        <v>542</v>
      </c>
      <c r="AA316" s="8">
        <v>953</v>
      </c>
      <c r="AB316" s="6">
        <v>485</v>
      </c>
      <c r="AC316" s="6">
        <v>66</v>
      </c>
      <c r="AD316" s="6">
        <v>415</v>
      </c>
      <c r="AE316" s="6">
        <v>60</v>
      </c>
      <c r="AF316" s="6">
        <v>616</v>
      </c>
      <c r="AG316" s="179">
        <v>963</v>
      </c>
      <c r="AH316" s="5">
        <f t="shared" si="56"/>
        <v>16400</v>
      </c>
      <c r="AI316" s="5">
        <f t="shared" si="57"/>
        <v>11201200</v>
      </c>
      <c r="AJ316" s="2">
        <f t="shared" si="58"/>
        <v>8606720000</v>
      </c>
    </row>
    <row r="317" spans="1:36" x14ac:dyDescent="0.2">
      <c r="A317" s="1">
        <v>9</v>
      </c>
      <c r="B317" s="178">
        <v>1010</v>
      </c>
      <c r="C317" s="6">
        <v>597</v>
      </c>
      <c r="D317" s="6">
        <v>9</v>
      </c>
      <c r="E317" s="6">
        <v>430</v>
      </c>
      <c r="F317" s="6">
        <v>115</v>
      </c>
      <c r="G317" s="6">
        <v>472</v>
      </c>
      <c r="H317" s="11">
        <v>908</v>
      </c>
      <c r="I317" s="6">
        <v>559</v>
      </c>
      <c r="J317" s="9">
        <v>263</v>
      </c>
      <c r="K317" s="7">
        <v>164</v>
      </c>
      <c r="L317" s="6">
        <v>768</v>
      </c>
      <c r="M317" s="6">
        <v>859</v>
      </c>
      <c r="N317" s="6">
        <v>646</v>
      </c>
      <c r="O317" s="6">
        <v>801</v>
      </c>
      <c r="P317" s="6">
        <v>381</v>
      </c>
      <c r="Q317" s="6">
        <v>218</v>
      </c>
      <c r="R317" s="6">
        <v>570</v>
      </c>
      <c r="S317" s="6">
        <v>925</v>
      </c>
      <c r="T317" s="6">
        <v>449</v>
      </c>
      <c r="U317" s="6">
        <v>102</v>
      </c>
      <c r="V317" s="6">
        <v>443</v>
      </c>
      <c r="W317" s="6">
        <v>32</v>
      </c>
      <c r="X317" s="8">
        <v>580</v>
      </c>
      <c r="Y317" s="6">
        <v>999</v>
      </c>
      <c r="Z317" s="6">
        <v>207</v>
      </c>
      <c r="AA317" s="12">
        <v>364</v>
      </c>
      <c r="AB317" s="6">
        <v>824</v>
      </c>
      <c r="AC317" s="6">
        <v>659</v>
      </c>
      <c r="AD317" s="6">
        <v>846</v>
      </c>
      <c r="AE317" s="6">
        <v>745</v>
      </c>
      <c r="AF317" s="6">
        <v>181</v>
      </c>
      <c r="AG317" s="179">
        <v>274</v>
      </c>
      <c r="AH317" s="5">
        <f t="shared" si="56"/>
        <v>16400</v>
      </c>
      <c r="AI317" s="5">
        <f t="shared" si="57"/>
        <v>11201200</v>
      </c>
      <c r="AJ317" s="2">
        <f t="shared" si="58"/>
        <v>8606720000</v>
      </c>
    </row>
    <row r="318" spans="1:36" x14ac:dyDescent="0.2">
      <c r="A318" s="1">
        <v>10</v>
      </c>
      <c r="B318" s="178">
        <v>609</v>
      </c>
      <c r="C318" s="6">
        <v>966</v>
      </c>
      <c r="D318" s="6">
        <v>410</v>
      </c>
      <c r="E318" s="6">
        <v>61</v>
      </c>
      <c r="F318" s="6">
        <v>484</v>
      </c>
      <c r="G318" s="6">
        <v>71</v>
      </c>
      <c r="H318" s="6">
        <v>539</v>
      </c>
      <c r="I318" s="11">
        <v>960</v>
      </c>
      <c r="J318" s="7">
        <v>152</v>
      </c>
      <c r="K318" s="9">
        <v>307</v>
      </c>
      <c r="L318" s="6">
        <v>879</v>
      </c>
      <c r="M318" s="6">
        <v>716</v>
      </c>
      <c r="N318" s="6">
        <v>789</v>
      </c>
      <c r="O318" s="6">
        <v>690</v>
      </c>
      <c r="P318" s="6">
        <v>238</v>
      </c>
      <c r="Q318" s="6">
        <v>329</v>
      </c>
      <c r="R318" s="6">
        <v>937</v>
      </c>
      <c r="S318" s="6">
        <v>526</v>
      </c>
      <c r="T318" s="6">
        <v>82</v>
      </c>
      <c r="U318" s="6">
        <v>501</v>
      </c>
      <c r="V318" s="6">
        <v>44</v>
      </c>
      <c r="W318" s="6">
        <v>399</v>
      </c>
      <c r="X318" s="6">
        <v>979</v>
      </c>
      <c r="Y318" s="8">
        <v>632</v>
      </c>
      <c r="Z318" s="12">
        <v>352</v>
      </c>
      <c r="AA318" s="6">
        <v>251</v>
      </c>
      <c r="AB318" s="6">
        <v>679</v>
      </c>
      <c r="AC318" s="6">
        <v>772</v>
      </c>
      <c r="AD318" s="6">
        <v>733</v>
      </c>
      <c r="AE318" s="6">
        <v>890</v>
      </c>
      <c r="AF318" s="6">
        <v>294</v>
      </c>
      <c r="AG318" s="179">
        <v>129</v>
      </c>
      <c r="AH318" s="5">
        <f t="shared" si="56"/>
        <v>16400</v>
      </c>
      <c r="AI318" s="5">
        <f t="shared" si="57"/>
        <v>11201200</v>
      </c>
      <c r="AJ318" s="2">
        <f t="shared" si="58"/>
        <v>8606720000</v>
      </c>
    </row>
    <row r="319" spans="1:36" x14ac:dyDescent="0.2">
      <c r="A319" s="1">
        <v>11</v>
      </c>
      <c r="B319" s="178">
        <v>83</v>
      </c>
      <c r="C319" s="6">
        <v>504</v>
      </c>
      <c r="D319" s="6">
        <v>940</v>
      </c>
      <c r="E319" s="6">
        <v>527</v>
      </c>
      <c r="F319" s="11">
        <v>978</v>
      </c>
      <c r="G319" s="6">
        <v>629</v>
      </c>
      <c r="H319" s="6">
        <v>41</v>
      </c>
      <c r="I319" s="6">
        <v>398</v>
      </c>
      <c r="J319" s="6">
        <v>678</v>
      </c>
      <c r="K319" s="6">
        <v>769</v>
      </c>
      <c r="L319" s="9">
        <v>349</v>
      </c>
      <c r="M319" s="7">
        <v>250</v>
      </c>
      <c r="N319" s="6">
        <v>295</v>
      </c>
      <c r="O319" s="6">
        <v>132</v>
      </c>
      <c r="P319" s="6">
        <v>736</v>
      </c>
      <c r="Q319" s="6">
        <v>891</v>
      </c>
      <c r="R319" s="6">
        <v>411</v>
      </c>
      <c r="S319" s="6">
        <v>64</v>
      </c>
      <c r="T319" s="6">
        <v>612</v>
      </c>
      <c r="U319" s="6">
        <v>967</v>
      </c>
      <c r="V319" s="8">
        <v>538</v>
      </c>
      <c r="W319" s="6">
        <v>957</v>
      </c>
      <c r="X319" s="6">
        <v>481</v>
      </c>
      <c r="Y319" s="6">
        <v>70</v>
      </c>
      <c r="Z319" s="6">
        <v>878</v>
      </c>
      <c r="AA319" s="6">
        <v>713</v>
      </c>
      <c r="AB319" s="6">
        <v>149</v>
      </c>
      <c r="AC319" s="12">
        <v>306</v>
      </c>
      <c r="AD319" s="6">
        <v>239</v>
      </c>
      <c r="AE319" s="6">
        <v>332</v>
      </c>
      <c r="AF319" s="6">
        <v>792</v>
      </c>
      <c r="AG319" s="179">
        <v>691</v>
      </c>
      <c r="AH319" s="5">
        <f t="shared" si="56"/>
        <v>16400</v>
      </c>
      <c r="AI319" s="5">
        <f t="shared" si="57"/>
        <v>11201200</v>
      </c>
      <c r="AJ319" s="2">
        <f t="shared" si="58"/>
        <v>8606720000</v>
      </c>
    </row>
    <row r="320" spans="1:36" x14ac:dyDescent="0.2">
      <c r="A320" s="1">
        <v>12</v>
      </c>
      <c r="B320" s="178">
        <v>452</v>
      </c>
      <c r="C320" s="6">
        <v>103</v>
      </c>
      <c r="D320" s="6">
        <v>571</v>
      </c>
      <c r="E320" s="6">
        <v>928</v>
      </c>
      <c r="F320" s="6">
        <v>577</v>
      </c>
      <c r="G320" s="11">
        <v>998</v>
      </c>
      <c r="H320" s="6">
        <v>442</v>
      </c>
      <c r="I320" s="6">
        <v>29</v>
      </c>
      <c r="J320" s="6">
        <v>821</v>
      </c>
      <c r="K320" s="6">
        <v>658</v>
      </c>
      <c r="L320" s="7">
        <v>206</v>
      </c>
      <c r="M320" s="9">
        <v>361</v>
      </c>
      <c r="N320" s="6">
        <v>184</v>
      </c>
      <c r="O320" s="6">
        <v>275</v>
      </c>
      <c r="P320" s="6">
        <v>847</v>
      </c>
      <c r="Q320" s="6">
        <v>748</v>
      </c>
      <c r="R320" s="6">
        <v>12</v>
      </c>
      <c r="S320" s="6">
        <v>431</v>
      </c>
      <c r="T320" s="6">
        <v>1011</v>
      </c>
      <c r="U320" s="6">
        <v>600</v>
      </c>
      <c r="V320" s="6">
        <v>905</v>
      </c>
      <c r="W320" s="8">
        <v>558</v>
      </c>
      <c r="X320" s="6">
        <v>114</v>
      </c>
      <c r="Y320" s="6">
        <v>469</v>
      </c>
      <c r="Z320" s="6">
        <v>765</v>
      </c>
      <c r="AA320" s="6">
        <v>858</v>
      </c>
      <c r="AB320" s="12">
        <v>262</v>
      </c>
      <c r="AC320" s="6">
        <v>161</v>
      </c>
      <c r="AD320" s="6">
        <v>384</v>
      </c>
      <c r="AE320" s="6">
        <v>219</v>
      </c>
      <c r="AF320" s="6">
        <v>647</v>
      </c>
      <c r="AG320" s="179">
        <v>804</v>
      </c>
      <c r="AH320" s="5">
        <f t="shared" si="56"/>
        <v>16400</v>
      </c>
      <c r="AI320" s="5">
        <f t="shared" si="57"/>
        <v>11201200</v>
      </c>
      <c r="AJ320" s="2">
        <f t="shared" si="58"/>
        <v>8606720000</v>
      </c>
    </row>
    <row r="321" spans="1:36" x14ac:dyDescent="0.2">
      <c r="A321" s="1">
        <v>13</v>
      </c>
      <c r="B321" s="178">
        <v>240</v>
      </c>
      <c r="C321" s="6">
        <v>331</v>
      </c>
      <c r="D321" s="11">
        <v>791</v>
      </c>
      <c r="E321" s="6">
        <v>692</v>
      </c>
      <c r="F321" s="6">
        <v>877</v>
      </c>
      <c r="G321" s="6">
        <v>714</v>
      </c>
      <c r="H321" s="6">
        <v>150</v>
      </c>
      <c r="I321" s="6">
        <v>305</v>
      </c>
      <c r="J321" s="6">
        <v>537</v>
      </c>
      <c r="K321" s="6">
        <v>958</v>
      </c>
      <c r="L321" s="6">
        <v>482</v>
      </c>
      <c r="M321" s="6">
        <v>69</v>
      </c>
      <c r="N321" s="9">
        <v>412</v>
      </c>
      <c r="O321" s="7">
        <v>63</v>
      </c>
      <c r="P321" s="6">
        <v>611</v>
      </c>
      <c r="Q321" s="6">
        <v>968</v>
      </c>
      <c r="R321" s="6">
        <v>296</v>
      </c>
      <c r="S321" s="6">
        <v>131</v>
      </c>
      <c r="T321" s="8">
        <v>735</v>
      </c>
      <c r="U321" s="6">
        <v>892</v>
      </c>
      <c r="V321" s="6">
        <v>677</v>
      </c>
      <c r="W321" s="6">
        <v>770</v>
      </c>
      <c r="X321" s="6">
        <v>350</v>
      </c>
      <c r="Y321" s="6">
        <v>249</v>
      </c>
      <c r="Z321" s="6">
        <v>977</v>
      </c>
      <c r="AA321" s="6">
        <v>630</v>
      </c>
      <c r="AB321" s="6">
        <v>42</v>
      </c>
      <c r="AC321" s="6">
        <v>397</v>
      </c>
      <c r="AD321" s="6">
        <v>84</v>
      </c>
      <c r="AE321" s="12">
        <v>503</v>
      </c>
      <c r="AF321" s="6">
        <v>939</v>
      </c>
      <c r="AG321" s="179">
        <v>528</v>
      </c>
      <c r="AH321" s="5">
        <f t="shared" si="56"/>
        <v>16400</v>
      </c>
      <c r="AI321" s="5">
        <f t="shared" si="57"/>
        <v>11201200</v>
      </c>
      <c r="AJ321" s="2">
        <f t="shared" si="58"/>
        <v>8606720000</v>
      </c>
    </row>
    <row r="322" spans="1:36" x14ac:dyDescent="0.2">
      <c r="A322" s="1">
        <v>14</v>
      </c>
      <c r="B322" s="178">
        <v>383</v>
      </c>
      <c r="C322" s="6">
        <v>220</v>
      </c>
      <c r="D322" s="6">
        <v>648</v>
      </c>
      <c r="E322" s="11">
        <v>803</v>
      </c>
      <c r="F322" s="6">
        <v>766</v>
      </c>
      <c r="G322" s="6">
        <v>857</v>
      </c>
      <c r="H322" s="6">
        <v>261</v>
      </c>
      <c r="I322" s="6">
        <v>162</v>
      </c>
      <c r="J322" s="6">
        <v>906</v>
      </c>
      <c r="K322" s="6">
        <v>557</v>
      </c>
      <c r="L322" s="6">
        <v>113</v>
      </c>
      <c r="M322" s="6">
        <v>470</v>
      </c>
      <c r="N322" s="7">
        <v>11</v>
      </c>
      <c r="O322" s="9">
        <v>432</v>
      </c>
      <c r="P322" s="6">
        <v>1012</v>
      </c>
      <c r="Q322" s="6">
        <v>599</v>
      </c>
      <c r="R322" s="6">
        <v>183</v>
      </c>
      <c r="S322" s="6">
        <v>276</v>
      </c>
      <c r="T322" s="6">
        <v>848</v>
      </c>
      <c r="U322" s="8">
        <v>747</v>
      </c>
      <c r="V322" s="6">
        <v>822</v>
      </c>
      <c r="W322" s="6">
        <v>657</v>
      </c>
      <c r="X322" s="6">
        <v>205</v>
      </c>
      <c r="Y322" s="6">
        <v>362</v>
      </c>
      <c r="Z322" s="6">
        <v>578</v>
      </c>
      <c r="AA322" s="6">
        <v>997</v>
      </c>
      <c r="AB322" s="6">
        <v>441</v>
      </c>
      <c r="AC322" s="6">
        <v>30</v>
      </c>
      <c r="AD322" s="12">
        <v>451</v>
      </c>
      <c r="AE322" s="6">
        <v>104</v>
      </c>
      <c r="AF322" s="6">
        <v>572</v>
      </c>
      <c r="AG322" s="179">
        <v>927</v>
      </c>
      <c r="AH322" s="5">
        <f t="shared" si="56"/>
        <v>16400</v>
      </c>
      <c r="AI322" s="5">
        <f t="shared" si="57"/>
        <v>11201200</v>
      </c>
      <c r="AJ322" s="2">
        <f t="shared" si="58"/>
        <v>8606720000</v>
      </c>
    </row>
    <row r="323" spans="1:36" x14ac:dyDescent="0.2">
      <c r="A323" s="1">
        <v>15</v>
      </c>
      <c r="B323" s="190">
        <v>845</v>
      </c>
      <c r="C323" s="6">
        <v>746</v>
      </c>
      <c r="D323" s="6">
        <v>182</v>
      </c>
      <c r="E323" s="6">
        <v>273</v>
      </c>
      <c r="F323" s="6">
        <v>208</v>
      </c>
      <c r="G323" s="6">
        <v>363</v>
      </c>
      <c r="H323" s="6">
        <v>823</v>
      </c>
      <c r="I323" s="6">
        <v>660</v>
      </c>
      <c r="J323" s="6">
        <v>444</v>
      </c>
      <c r="K323" s="6">
        <v>31</v>
      </c>
      <c r="L323" s="6">
        <v>579</v>
      </c>
      <c r="M323" s="6">
        <v>1000</v>
      </c>
      <c r="N323" s="6">
        <v>569</v>
      </c>
      <c r="O323" s="6">
        <v>926</v>
      </c>
      <c r="P323" s="9">
        <v>450</v>
      </c>
      <c r="Q323" s="7">
        <v>101</v>
      </c>
      <c r="R323" s="8">
        <v>645</v>
      </c>
      <c r="S323" s="6">
        <v>802</v>
      </c>
      <c r="T323" s="6">
        <v>382</v>
      </c>
      <c r="U323" s="6">
        <v>217</v>
      </c>
      <c r="V323" s="6">
        <v>264</v>
      </c>
      <c r="W323" s="6">
        <v>163</v>
      </c>
      <c r="X323" s="6">
        <v>767</v>
      </c>
      <c r="Y323" s="6">
        <v>860</v>
      </c>
      <c r="Z323" s="6">
        <v>116</v>
      </c>
      <c r="AA323" s="6">
        <v>471</v>
      </c>
      <c r="AB323" s="6">
        <v>907</v>
      </c>
      <c r="AC323" s="6">
        <v>560</v>
      </c>
      <c r="AD323" s="6">
        <v>1009</v>
      </c>
      <c r="AE323" s="6">
        <v>598</v>
      </c>
      <c r="AF323" s="6">
        <v>10</v>
      </c>
      <c r="AG323" s="186">
        <v>429</v>
      </c>
      <c r="AH323" s="5">
        <f t="shared" si="56"/>
        <v>16400</v>
      </c>
      <c r="AI323" s="5">
        <f t="shared" si="57"/>
        <v>11201200</v>
      </c>
      <c r="AJ323" s="2">
        <f t="shared" si="58"/>
        <v>8606720000</v>
      </c>
    </row>
    <row r="324" spans="1:36" x14ac:dyDescent="0.2">
      <c r="A324" s="1">
        <v>16</v>
      </c>
      <c r="B324" s="178">
        <v>734</v>
      </c>
      <c r="C324" s="11">
        <v>889</v>
      </c>
      <c r="D324" s="6">
        <v>293</v>
      </c>
      <c r="E324" s="6">
        <v>130</v>
      </c>
      <c r="F324" s="6">
        <v>351</v>
      </c>
      <c r="G324" s="6">
        <v>252</v>
      </c>
      <c r="H324" s="6">
        <v>680</v>
      </c>
      <c r="I324" s="6">
        <v>771</v>
      </c>
      <c r="J324" s="6">
        <v>43</v>
      </c>
      <c r="K324" s="6">
        <v>400</v>
      </c>
      <c r="L324" s="6">
        <v>980</v>
      </c>
      <c r="M324" s="6">
        <v>631</v>
      </c>
      <c r="N324" s="6">
        <v>938</v>
      </c>
      <c r="O324" s="6">
        <v>525</v>
      </c>
      <c r="P324" s="7">
        <v>81</v>
      </c>
      <c r="Q324" s="9">
        <v>502</v>
      </c>
      <c r="R324" s="6">
        <v>790</v>
      </c>
      <c r="S324" s="8">
        <v>689</v>
      </c>
      <c r="T324" s="6">
        <v>237</v>
      </c>
      <c r="U324" s="6">
        <v>330</v>
      </c>
      <c r="V324" s="6">
        <v>151</v>
      </c>
      <c r="W324" s="6">
        <v>308</v>
      </c>
      <c r="X324" s="6">
        <v>880</v>
      </c>
      <c r="Y324" s="6">
        <v>715</v>
      </c>
      <c r="Z324" s="6">
        <v>483</v>
      </c>
      <c r="AA324" s="6">
        <v>72</v>
      </c>
      <c r="AB324" s="6">
        <v>540</v>
      </c>
      <c r="AC324" s="6">
        <v>959</v>
      </c>
      <c r="AD324" s="6">
        <v>610</v>
      </c>
      <c r="AE324" s="6">
        <v>965</v>
      </c>
      <c r="AF324" s="12">
        <v>409</v>
      </c>
      <c r="AG324" s="179">
        <v>62</v>
      </c>
      <c r="AH324" s="5">
        <f t="shared" si="56"/>
        <v>16400</v>
      </c>
      <c r="AI324" s="5">
        <f t="shared" si="57"/>
        <v>11201200</v>
      </c>
      <c r="AJ324" s="2">
        <f t="shared" si="58"/>
        <v>8606720000</v>
      </c>
    </row>
    <row r="325" spans="1:36" x14ac:dyDescent="0.2">
      <c r="A325" s="1">
        <v>17</v>
      </c>
      <c r="B325" s="178">
        <v>971</v>
      </c>
      <c r="C325" s="12">
        <v>624</v>
      </c>
      <c r="D325" s="6">
        <v>52</v>
      </c>
      <c r="E325" s="6">
        <v>407</v>
      </c>
      <c r="F325" s="6">
        <v>74</v>
      </c>
      <c r="G325" s="6">
        <v>493</v>
      </c>
      <c r="H325" s="6">
        <v>945</v>
      </c>
      <c r="I325" s="6">
        <v>534</v>
      </c>
      <c r="J325" s="6">
        <v>318</v>
      </c>
      <c r="K325" s="6">
        <v>153</v>
      </c>
      <c r="L325" s="6">
        <v>709</v>
      </c>
      <c r="M325" s="6">
        <v>866</v>
      </c>
      <c r="N325" s="6">
        <v>703</v>
      </c>
      <c r="O325" s="6">
        <v>796</v>
      </c>
      <c r="P325" s="8">
        <v>328</v>
      </c>
      <c r="Q325" s="6">
        <v>227</v>
      </c>
      <c r="R325" s="9">
        <v>515</v>
      </c>
      <c r="S325" s="7">
        <v>936</v>
      </c>
      <c r="T325" s="6">
        <v>508</v>
      </c>
      <c r="U325" s="6">
        <v>95</v>
      </c>
      <c r="V325" s="6">
        <v>386</v>
      </c>
      <c r="W325" s="6">
        <v>37</v>
      </c>
      <c r="X325" s="6">
        <v>633</v>
      </c>
      <c r="Y325" s="6">
        <v>990</v>
      </c>
      <c r="Z325" s="6">
        <v>246</v>
      </c>
      <c r="AA325" s="6">
        <v>337</v>
      </c>
      <c r="AB325" s="6">
        <v>781</v>
      </c>
      <c r="AC325" s="6">
        <v>682</v>
      </c>
      <c r="AD325" s="6">
        <v>887</v>
      </c>
      <c r="AE325" s="6">
        <v>724</v>
      </c>
      <c r="AF325" s="11">
        <v>144</v>
      </c>
      <c r="AG325" s="179">
        <v>299</v>
      </c>
      <c r="AH325" s="5">
        <f t="shared" si="56"/>
        <v>16400</v>
      </c>
      <c r="AI325" s="5">
        <f t="shared" si="57"/>
        <v>11201200</v>
      </c>
      <c r="AJ325" s="2">
        <f t="shared" si="58"/>
        <v>8606720000</v>
      </c>
    </row>
    <row r="326" spans="1:36" x14ac:dyDescent="0.2">
      <c r="A326" s="1">
        <v>18</v>
      </c>
      <c r="B326" s="188">
        <v>604</v>
      </c>
      <c r="C326" s="6">
        <v>1023</v>
      </c>
      <c r="D326" s="6">
        <v>419</v>
      </c>
      <c r="E326" s="6">
        <v>8</v>
      </c>
      <c r="F326" s="6">
        <v>473</v>
      </c>
      <c r="G326" s="6">
        <v>126</v>
      </c>
      <c r="H326" s="6">
        <v>546</v>
      </c>
      <c r="I326" s="6">
        <v>901</v>
      </c>
      <c r="J326" s="6">
        <v>173</v>
      </c>
      <c r="K326" s="6">
        <v>266</v>
      </c>
      <c r="L326" s="6">
        <v>854</v>
      </c>
      <c r="M326" s="6">
        <v>753</v>
      </c>
      <c r="N326" s="6">
        <v>816</v>
      </c>
      <c r="O326" s="6">
        <v>651</v>
      </c>
      <c r="P326" s="6">
        <v>215</v>
      </c>
      <c r="Q326" s="8">
        <v>372</v>
      </c>
      <c r="R326" s="7">
        <v>916</v>
      </c>
      <c r="S326" s="9">
        <v>567</v>
      </c>
      <c r="T326" s="6">
        <v>107</v>
      </c>
      <c r="U326" s="6">
        <v>464</v>
      </c>
      <c r="V326" s="6">
        <v>17</v>
      </c>
      <c r="W326" s="6">
        <v>438</v>
      </c>
      <c r="X326" s="6">
        <v>1002</v>
      </c>
      <c r="Y326" s="6">
        <v>589</v>
      </c>
      <c r="Z326" s="6">
        <v>357</v>
      </c>
      <c r="AA326" s="6">
        <v>194</v>
      </c>
      <c r="AB326" s="6">
        <v>670</v>
      </c>
      <c r="AC326" s="6">
        <v>825</v>
      </c>
      <c r="AD326" s="6">
        <v>744</v>
      </c>
      <c r="AE326" s="6">
        <v>835</v>
      </c>
      <c r="AF326" s="6">
        <v>287</v>
      </c>
      <c r="AG326" s="192">
        <v>188</v>
      </c>
      <c r="AH326" s="5">
        <f t="shared" si="56"/>
        <v>16400</v>
      </c>
      <c r="AI326" s="5">
        <f t="shared" si="57"/>
        <v>11201200</v>
      </c>
      <c r="AJ326" s="2">
        <f t="shared" si="58"/>
        <v>8606720000</v>
      </c>
    </row>
    <row r="327" spans="1:36" x14ac:dyDescent="0.2">
      <c r="A327" s="1">
        <v>19</v>
      </c>
      <c r="B327" s="178">
        <v>106</v>
      </c>
      <c r="C327" s="6">
        <v>461</v>
      </c>
      <c r="D327" s="6">
        <v>913</v>
      </c>
      <c r="E327" s="12">
        <v>566</v>
      </c>
      <c r="F327" s="6">
        <v>1003</v>
      </c>
      <c r="G327" s="6">
        <v>592</v>
      </c>
      <c r="H327" s="6">
        <v>20</v>
      </c>
      <c r="I327" s="6">
        <v>439</v>
      </c>
      <c r="J327" s="6">
        <v>671</v>
      </c>
      <c r="K327" s="6">
        <v>828</v>
      </c>
      <c r="L327" s="6">
        <v>360</v>
      </c>
      <c r="M327" s="6">
        <v>195</v>
      </c>
      <c r="N327" s="8">
        <v>286</v>
      </c>
      <c r="O327" s="6">
        <v>185</v>
      </c>
      <c r="P327" s="6">
        <v>741</v>
      </c>
      <c r="Q327" s="6">
        <v>834</v>
      </c>
      <c r="R327" s="6">
        <v>418</v>
      </c>
      <c r="S327" s="6">
        <v>5</v>
      </c>
      <c r="T327" s="9">
        <v>601</v>
      </c>
      <c r="U327" s="7">
        <v>1022</v>
      </c>
      <c r="V327" s="6">
        <v>547</v>
      </c>
      <c r="W327" s="6">
        <v>904</v>
      </c>
      <c r="X327" s="6">
        <v>476</v>
      </c>
      <c r="Y327" s="6">
        <v>127</v>
      </c>
      <c r="Z327" s="6">
        <v>855</v>
      </c>
      <c r="AA327" s="6">
        <v>756</v>
      </c>
      <c r="AB327" s="6">
        <v>176</v>
      </c>
      <c r="AC327" s="6">
        <v>267</v>
      </c>
      <c r="AD327" s="11">
        <v>214</v>
      </c>
      <c r="AE327" s="6">
        <v>369</v>
      </c>
      <c r="AF327" s="6">
        <v>813</v>
      </c>
      <c r="AG327" s="179">
        <v>650</v>
      </c>
      <c r="AH327" s="5">
        <f t="shared" si="56"/>
        <v>16400</v>
      </c>
      <c r="AI327" s="5">
        <f t="shared" si="57"/>
        <v>11201200</v>
      </c>
      <c r="AJ327" s="2">
        <f t="shared" si="58"/>
        <v>8606720000</v>
      </c>
    </row>
    <row r="328" spans="1:36" x14ac:dyDescent="0.2">
      <c r="A328" s="1">
        <v>20</v>
      </c>
      <c r="B328" s="178">
        <v>505</v>
      </c>
      <c r="C328" s="6">
        <v>94</v>
      </c>
      <c r="D328" s="12">
        <v>514</v>
      </c>
      <c r="E328" s="6">
        <v>933</v>
      </c>
      <c r="F328" s="6">
        <v>636</v>
      </c>
      <c r="G328" s="6">
        <v>991</v>
      </c>
      <c r="H328" s="6">
        <v>387</v>
      </c>
      <c r="I328" s="6">
        <v>40</v>
      </c>
      <c r="J328" s="6">
        <v>784</v>
      </c>
      <c r="K328" s="6">
        <v>683</v>
      </c>
      <c r="L328" s="6">
        <v>247</v>
      </c>
      <c r="M328" s="6">
        <v>340</v>
      </c>
      <c r="N328" s="6">
        <v>141</v>
      </c>
      <c r="O328" s="8">
        <v>298</v>
      </c>
      <c r="P328" s="6">
        <v>886</v>
      </c>
      <c r="Q328" s="6">
        <v>721</v>
      </c>
      <c r="R328" s="6">
        <v>49</v>
      </c>
      <c r="S328" s="6">
        <v>406</v>
      </c>
      <c r="T328" s="7">
        <v>970</v>
      </c>
      <c r="U328" s="9">
        <v>621</v>
      </c>
      <c r="V328" s="6">
        <v>948</v>
      </c>
      <c r="W328" s="6">
        <v>535</v>
      </c>
      <c r="X328" s="6">
        <v>75</v>
      </c>
      <c r="Y328" s="6">
        <v>496</v>
      </c>
      <c r="Z328" s="6">
        <v>712</v>
      </c>
      <c r="AA328" s="6">
        <v>867</v>
      </c>
      <c r="AB328" s="6">
        <v>319</v>
      </c>
      <c r="AC328" s="6">
        <v>156</v>
      </c>
      <c r="AD328" s="6">
        <v>325</v>
      </c>
      <c r="AE328" s="11">
        <v>226</v>
      </c>
      <c r="AF328" s="6">
        <v>702</v>
      </c>
      <c r="AG328" s="179">
        <v>793</v>
      </c>
      <c r="AH328" s="5">
        <f t="shared" si="56"/>
        <v>16400</v>
      </c>
      <c r="AI328" s="5">
        <f t="shared" si="57"/>
        <v>11201200</v>
      </c>
      <c r="AJ328" s="2">
        <f t="shared" si="58"/>
        <v>8606720000</v>
      </c>
    </row>
    <row r="329" spans="1:36" x14ac:dyDescent="0.2">
      <c r="A329" s="1">
        <v>21</v>
      </c>
      <c r="B329" s="178">
        <v>213</v>
      </c>
      <c r="C329" s="6">
        <v>370</v>
      </c>
      <c r="D329" s="6">
        <v>814</v>
      </c>
      <c r="E329" s="6">
        <v>649</v>
      </c>
      <c r="F329" s="6">
        <v>856</v>
      </c>
      <c r="G329" s="12">
        <v>755</v>
      </c>
      <c r="H329" s="6">
        <v>175</v>
      </c>
      <c r="I329" s="6">
        <v>268</v>
      </c>
      <c r="J329" s="6">
        <v>548</v>
      </c>
      <c r="K329" s="6">
        <v>903</v>
      </c>
      <c r="L329" s="8">
        <v>475</v>
      </c>
      <c r="M329" s="6">
        <v>128</v>
      </c>
      <c r="N329" s="6">
        <v>417</v>
      </c>
      <c r="O329" s="6">
        <v>6</v>
      </c>
      <c r="P329" s="6">
        <v>602</v>
      </c>
      <c r="Q329" s="6">
        <v>1021</v>
      </c>
      <c r="R329" s="6">
        <v>285</v>
      </c>
      <c r="S329" s="6">
        <v>186</v>
      </c>
      <c r="T329" s="6">
        <v>742</v>
      </c>
      <c r="U329" s="6">
        <v>833</v>
      </c>
      <c r="V329" s="9">
        <v>672</v>
      </c>
      <c r="W329" s="7">
        <v>827</v>
      </c>
      <c r="X329" s="6">
        <v>359</v>
      </c>
      <c r="Y329" s="6">
        <v>196</v>
      </c>
      <c r="Z329" s="6">
        <v>1004</v>
      </c>
      <c r="AA329" s="6">
        <v>591</v>
      </c>
      <c r="AB329" s="11">
        <v>19</v>
      </c>
      <c r="AC329" s="6">
        <v>440</v>
      </c>
      <c r="AD329" s="6">
        <v>105</v>
      </c>
      <c r="AE329" s="6">
        <v>462</v>
      </c>
      <c r="AF329" s="6">
        <v>914</v>
      </c>
      <c r="AG329" s="179">
        <v>565</v>
      </c>
      <c r="AH329" s="5">
        <f t="shared" si="56"/>
        <v>16400</v>
      </c>
      <c r="AI329" s="5">
        <f t="shared" si="57"/>
        <v>11201200</v>
      </c>
      <c r="AJ329" s="2">
        <f t="shared" si="58"/>
        <v>8606720000</v>
      </c>
    </row>
    <row r="330" spans="1:36" x14ac:dyDescent="0.2">
      <c r="A330" s="1">
        <v>22</v>
      </c>
      <c r="B330" s="178">
        <v>326</v>
      </c>
      <c r="C330" s="6">
        <v>225</v>
      </c>
      <c r="D330" s="6">
        <v>701</v>
      </c>
      <c r="E330" s="6">
        <v>794</v>
      </c>
      <c r="F330" s="12">
        <v>711</v>
      </c>
      <c r="G330" s="6">
        <v>868</v>
      </c>
      <c r="H330" s="6">
        <v>320</v>
      </c>
      <c r="I330" s="6">
        <v>155</v>
      </c>
      <c r="J330" s="6">
        <v>947</v>
      </c>
      <c r="K330" s="6">
        <v>536</v>
      </c>
      <c r="L330" s="6">
        <v>76</v>
      </c>
      <c r="M330" s="8">
        <v>495</v>
      </c>
      <c r="N330" s="6">
        <v>50</v>
      </c>
      <c r="O330" s="6">
        <v>405</v>
      </c>
      <c r="P330" s="6">
        <v>969</v>
      </c>
      <c r="Q330" s="6">
        <v>622</v>
      </c>
      <c r="R330" s="6">
        <v>142</v>
      </c>
      <c r="S330" s="6">
        <v>297</v>
      </c>
      <c r="T330" s="6">
        <v>885</v>
      </c>
      <c r="U330" s="6">
        <v>722</v>
      </c>
      <c r="V330" s="7">
        <v>783</v>
      </c>
      <c r="W330" s="9">
        <v>684</v>
      </c>
      <c r="X330" s="6">
        <v>248</v>
      </c>
      <c r="Y330" s="6">
        <v>339</v>
      </c>
      <c r="Z330" s="6">
        <v>635</v>
      </c>
      <c r="AA330" s="6">
        <v>992</v>
      </c>
      <c r="AB330" s="6">
        <v>388</v>
      </c>
      <c r="AC330" s="11">
        <v>39</v>
      </c>
      <c r="AD330" s="6">
        <v>506</v>
      </c>
      <c r="AE330" s="6">
        <v>93</v>
      </c>
      <c r="AF330" s="6">
        <v>513</v>
      </c>
      <c r="AG330" s="179">
        <v>934</v>
      </c>
      <c r="AH330" s="5">
        <f t="shared" si="56"/>
        <v>16400</v>
      </c>
      <c r="AI330" s="5">
        <f t="shared" si="57"/>
        <v>11201200</v>
      </c>
      <c r="AJ330" s="2">
        <f t="shared" si="58"/>
        <v>8606720000</v>
      </c>
    </row>
    <row r="331" spans="1:36" x14ac:dyDescent="0.2">
      <c r="A331" s="1">
        <v>23</v>
      </c>
      <c r="B331" s="178">
        <v>888</v>
      </c>
      <c r="C331" s="6">
        <v>723</v>
      </c>
      <c r="D331" s="6">
        <v>143</v>
      </c>
      <c r="E331" s="6">
        <v>300</v>
      </c>
      <c r="F331" s="6">
        <v>245</v>
      </c>
      <c r="G331" s="6">
        <v>338</v>
      </c>
      <c r="H331" s="6">
        <v>782</v>
      </c>
      <c r="I331" s="12">
        <v>681</v>
      </c>
      <c r="J331" s="8">
        <v>385</v>
      </c>
      <c r="K331" s="6">
        <v>38</v>
      </c>
      <c r="L331" s="6">
        <v>634</v>
      </c>
      <c r="M331" s="6">
        <v>989</v>
      </c>
      <c r="N331" s="6">
        <v>516</v>
      </c>
      <c r="O331" s="6">
        <v>935</v>
      </c>
      <c r="P331" s="6">
        <v>507</v>
      </c>
      <c r="Q331" s="6">
        <v>96</v>
      </c>
      <c r="R331" s="6">
        <v>704</v>
      </c>
      <c r="S331" s="6">
        <v>795</v>
      </c>
      <c r="T331" s="6">
        <v>327</v>
      </c>
      <c r="U331" s="6">
        <v>228</v>
      </c>
      <c r="V331" s="6">
        <v>317</v>
      </c>
      <c r="W331" s="6">
        <v>154</v>
      </c>
      <c r="X331" s="9">
        <v>710</v>
      </c>
      <c r="Y331" s="7">
        <v>865</v>
      </c>
      <c r="Z331" s="11">
        <v>73</v>
      </c>
      <c r="AA331" s="6">
        <v>494</v>
      </c>
      <c r="AB331" s="6">
        <v>946</v>
      </c>
      <c r="AC331" s="6">
        <v>533</v>
      </c>
      <c r="AD331" s="6">
        <v>972</v>
      </c>
      <c r="AE331" s="6">
        <v>623</v>
      </c>
      <c r="AF331" s="6">
        <v>51</v>
      </c>
      <c r="AG331" s="179">
        <v>408</v>
      </c>
      <c r="AH331" s="5">
        <f t="shared" si="56"/>
        <v>16400</v>
      </c>
      <c r="AI331" s="5">
        <f t="shared" si="57"/>
        <v>11201200</v>
      </c>
      <c r="AJ331" s="2">
        <f t="shared" si="58"/>
        <v>8606720000</v>
      </c>
    </row>
    <row r="332" spans="1:36" x14ac:dyDescent="0.2">
      <c r="A332" s="1">
        <v>24</v>
      </c>
      <c r="B332" s="178">
        <v>743</v>
      </c>
      <c r="C332" s="6">
        <v>836</v>
      </c>
      <c r="D332" s="6">
        <v>288</v>
      </c>
      <c r="E332" s="6">
        <v>187</v>
      </c>
      <c r="F332" s="6">
        <v>358</v>
      </c>
      <c r="G332" s="6">
        <v>193</v>
      </c>
      <c r="H332" s="12">
        <v>669</v>
      </c>
      <c r="I332" s="6">
        <v>826</v>
      </c>
      <c r="J332" s="6">
        <v>18</v>
      </c>
      <c r="K332" s="8">
        <v>437</v>
      </c>
      <c r="L332" s="6">
        <v>1001</v>
      </c>
      <c r="M332" s="6">
        <v>590</v>
      </c>
      <c r="N332" s="6">
        <v>915</v>
      </c>
      <c r="O332" s="6">
        <v>568</v>
      </c>
      <c r="P332" s="6">
        <v>108</v>
      </c>
      <c r="Q332" s="6">
        <v>463</v>
      </c>
      <c r="R332" s="6">
        <v>815</v>
      </c>
      <c r="S332" s="6">
        <v>652</v>
      </c>
      <c r="T332" s="6">
        <v>216</v>
      </c>
      <c r="U332" s="6">
        <v>371</v>
      </c>
      <c r="V332" s="6">
        <v>174</v>
      </c>
      <c r="W332" s="6">
        <v>265</v>
      </c>
      <c r="X332" s="7">
        <v>853</v>
      </c>
      <c r="Y332" s="9">
        <v>754</v>
      </c>
      <c r="Z332" s="6">
        <v>474</v>
      </c>
      <c r="AA332" s="11">
        <v>125</v>
      </c>
      <c r="AB332" s="6">
        <v>545</v>
      </c>
      <c r="AC332" s="6">
        <v>902</v>
      </c>
      <c r="AD332" s="6">
        <v>603</v>
      </c>
      <c r="AE332" s="6">
        <v>1024</v>
      </c>
      <c r="AF332" s="6">
        <v>420</v>
      </c>
      <c r="AG332" s="179">
        <v>7</v>
      </c>
      <c r="AH332" s="5">
        <f t="shared" si="56"/>
        <v>16400</v>
      </c>
      <c r="AI332" s="5">
        <f t="shared" si="57"/>
        <v>11201200</v>
      </c>
      <c r="AJ332" s="2">
        <f t="shared" si="58"/>
        <v>8606720000</v>
      </c>
    </row>
    <row r="333" spans="1:36" x14ac:dyDescent="0.2">
      <c r="A333" s="1">
        <v>25</v>
      </c>
      <c r="B333" s="178">
        <v>54</v>
      </c>
      <c r="C333" s="6">
        <v>401</v>
      </c>
      <c r="D333" s="6">
        <v>973</v>
      </c>
      <c r="E333" s="6">
        <v>618</v>
      </c>
      <c r="F333" s="6">
        <v>951</v>
      </c>
      <c r="G333" s="6">
        <v>532</v>
      </c>
      <c r="H333" s="8">
        <v>80</v>
      </c>
      <c r="I333" s="6">
        <v>491</v>
      </c>
      <c r="J333" s="6">
        <v>707</v>
      </c>
      <c r="K333" s="12">
        <v>872</v>
      </c>
      <c r="L333" s="6">
        <v>316</v>
      </c>
      <c r="M333" s="6">
        <v>159</v>
      </c>
      <c r="N333" s="6">
        <v>322</v>
      </c>
      <c r="O333" s="6">
        <v>229</v>
      </c>
      <c r="P333" s="6">
        <v>697</v>
      </c>
      <c r="Q333" s="6">
        <v>798</v>
      </c>
      <c r="R333" s="6">
        <v>510</v>
      </c>
      <c r="S333" s="6">
        <v>89</v>
      </c>
      <c r="T333" s="6">
        <v>517</v>
      </c>
      <c r="U333" s="6">
        <v>930</v>
      </c>
      <c r="V333" s="6">
        <v>639</v>
      </c>
      <c r="W333" s="6">
        <v>988</v>
      </c>
      <c r="X333" s="11">
        <v>392</v>
      </c>
      <c r="Y333" s="6">
        <v>35</v>
      </c>
      <c r="Z333" s="9">
        <v>779</v>
      </c>
      <c r="AA333" s="7">
        <v>688</v>
      </c>
      <c r="AB333" s="6">
        <v>244</v>
      </c>
      <c r="AC333" s="6">
        <v>343</v>
      </c>
      <c r="AD333" s="6">
        <v>138</v>
      </c>
      <c r="AE333" s="6">
        <v>301</v>
      </c>
      <c r="AF333" s="6">
        <v>881</v>
      </c>
      <c r="AG333" s="179">
        <v>726</v>
      </c>
      <c r="AH333" s="5">
        <f t="shared" si="56"/>
        <v>16400</v>
      </c>
      <c r="AI333" s="5">
        <f t="shared" si="57"/>
        <v>11201200</v>
      </c>
      <c r="AJ333" s="2">
        <f t="shared" si="58"/>
        <v>8606720000</v>
      </c>
    </row>
    <row r="334" spans="1:36" x14ac:dyDescent="0.2">
      <c r="A334" s="1">
        <v>26</v>
      </c>
      <c r="B334" s="178">
        <v>421</v>
      </c>
      <c r="C334" s="6">
        <v>2</v>
      </c>
      <c r="D334" s="6">
        <v>606</v>
      </c>
      <c r="E334" s="6">
        <v>1017</v>
      </c>
      <c r="F334" s="6">
        <v>552</v>
      </c>
      <c r="G334" s="6">
        <v>899</v>
      </c>
      <c r="H334" s="6">
        <v>479</v>
      </c>
      <c r="I334" s="8">
        <v>124</v>
      </c>
      <c r="J334" s="12">
        <v>852</v>
      </c>
      <c r="K334" s="6">
        <v>759</v>
      </c>
      <c r="L334" s="6">
        <v>171</v>
      </c>
      <c r="M334" s="6">
        <v>272</v>
      </c>
      <c r="N334" s="6">
        <v>209</v>
      </c>
      <c r="O334" s="6">
        <v>374</v>
      </c>
      <c r="P334" s="6">
        <v>810</v>
      </c>
      <c r="Q334" s="6">
        <v>653</v>
      </c>
      <c r="R334" s="6">
        <v>109</v>
      </c>
      <c r="S334" s="6">
        <v>458</v>
      </c>
      <c r="T334" s="6">
        <v>918</v>
      </c>
      <c r="U334" s="6">
        <v>561</v>
      </c>
      <c r="V334" s="6">
        <v>1008</v>
      </c>
      <c r="W334" s="6">
        <v>587</v>
      </c>
      <c r="X334" s="6">
        <v>23</v>
      </c>
      <c r="Y334" s="11">
        <v>436</v>
      </c>
      <c r="Z334" s="7">
        <v>668</v>
      </c>
      <c r="AA334" s="9">
        <v>831</v>
      </c>
      <c r="AB334" s="6">
        <v>355</v>
      </c>
      <c r="AC334" s="6">
        <v>200</v>
      </c>
      <c r="AD334" s="6">
        <v>281</v>
      </c>
      <c r="AE334" s="6">
        <v>190</v>
      </c>
      <c r="AF334" s="6">
        <v>738</v>
      </c>
      <c r="AG334" s="179">
        <v>837</v>
      </c>
      <c r="AH334" s="5">
        <f t="shared" si="56"/>
        <v>16400</v>
      </c>
      <c r="AI334" s="5">
        <f t="shared" si="57"/>
        <v>11201200</v>
      </c>
      <c r="AJ334" s="2">
        <f t="shared" si="58"/>
        <v>8606720000</v>
      </c>
    </row>
    <row r="335" spans="1:36" x14ac:dyDescent="0.2">
      <c r="A335" s="1">
        <v>27</v>
      </c>
      <c r="B335" s="178">
        <v>919</v>
      </c>
      <c r="C335" s="6">
        <v>564</v>
      </c>
      <c r="D335" s="6">
        <v>112</v>
      </c>
      <c r="E335" s="6">
        <v>459</v>
      </c>
      <c r="F335" s="8">
        <v>22</v>
      </c>
      <c r="G335" s="6">
        <v>433</v>
      </c>
      <c r="H335" s="6">
        <v>1005</v>
      </c>
      <c r="I335" s="6">
        <v>586</v>
      </c>
      <c r="J335" s="6">
        <v>354</v>
      </c>
      <c r="K335" s="6">
        <v>197</v>
      </c>
      <c r="L335" s="6">
        <v>665</v>
      </c>
      <c r="M335" s="12">
        <v>830</v>
      </c>
      <c r="N335" s="6">
        <v>739</v>
      </c>
      <c r="O335" s="6">
        <v>840</v>
      </c>
      <c r="P335" s="6">
        <v>284</v>
      </c>
      <c r="Q335" s="6">
        <v>191</v>
      </c>
      <c r="R335" s="6">
        <v>607</v>
      </c>
      <c r="S335" s="6">
        <v>1020</v>
      </c>
      <c r="T335" s="6">
        <v>424</v>
      </c>
      <c r="U335" s="6">
        <v>3</v>
      </c>
      <c r="V335" s="11">
        <v>478</v>
      </c>
      <c r="W335" s="6">
        <v>121</v>
      </c>
      <c r="X335" s="6">
        <v>549</v>
      </c>
      <c r="Y335" s="6">
        <v>898</v>
      </c>
      <c r="Z335" s="6">
        <v>170</v>
      </c>
      <c r="AA335" s="6">
        <v>269</v>
      </c>
      <c r="AB335" s="9">
        <v>849</v>
      </c>
      <c r="AC335" s="7">
        <v>758</v>
      </c>
      <c r="AD335" s="6">
        <v>811</v>
      </c>
      <c r="AE335" s="6">
        <v>656</v>
      </c>
      <c r="AF335" s="6">
        <v>212</v>
      </c>
      <c r="AG335" s="179">
        <v>375</v>
      </c>
      <c r="AH335" s="5">
        <f t="shared" si="56"/>
        <v>16400</v>
      </c>
      <c r="AI335" s="5">
        <f t="shared" si="57"/>
        <v>11201200</v>
      </c>
      <c r="AJ335" s="2">
        <f t="shared" si="58"/>
        <v>8606720000</v>
      </c>
    </row>
    <row r="336" spans="1:36" x14ac:dyDescent="0.2">
      <c r="A336" s="1">
        <v>28</v>
      </c>
      <c r="B336" s="178">
        <v>520</v>
      </c>
      <c r="C336" s="6">
        <v>931</v>
      </c>
      <c r="D336" s="6">
        <v>511</v>
      </c>
      <c r="E336" s="6">
        <v>92</v>
      </c>
      <c r="F336" s="6">
        <v>389</v>
      </c>
      <c r="G336" s="8">
        <v>34</v>
      </c>
      <c r="H336" s="6">
        <v>638</v>
      </c>
      <c r="I336" s="6">
        <v>985</v>
      </c>
      <c r="J336" s="6">
        <v>241</v>
      </c>
      <c r="K336" s="6">
        <v>342</v>
      </c>
      <c r="L336" s="12">
        <v>778</v>
      </c>
      <c r="M336" s="6">
        <v>685</v>
      </c>
      <c r="N336" s="6">
        <v>884</v>
      </c>
      <c r="O336" s="6">
        <v>727</v>
      </c>
      <c r="P336" s="6">
        <v>139</v>
      </c>
      <c r="Q336" s="6">
        <v>304</v>
      </c>
      <c r="R336" s="6">
        <v>976</v>
      </c>
      <c r="S336" s="6">
        <v>619</v>
      </c>
      <c r="T336" s="6">
        <v>55</v>
      </c>
      <c r="U336" s="6">
        <v>404</v>
      </c>
      <c r="V336" s="6">
        <v>77</v>
      </c>
      <c r="W336" s="11">
        <v>490</v>
      </c>
      <c r="X336" s="6">
        <v>950</v>
      </c>
      <c r="Y336" s="6">
        <v>529</v>
      </c>
      <c r="Z336" s="6">
        <v>313</v>
      </c>
      <c r="AA336" s="6">
        <v>158</v>
      </c>
      <c r="AB336" s="7">
        <v>706</v>
      </c>
      <c r="AC336" s="9">
        <v>869</v>
      </c>
      <c r="AD336" s="6">
        <v>700</v>
      </c>
      <c r="AE336" s="6">
        <v>799</v>
      </c>
      <c r="AF336" s="6">
        <v>323</v>
      </c>
      <c r="AG336" s="179">
        <v>232</v>
      </c>
      <c r="AH336" s="5">
        <f t="shared" si="56"/>
        <v>16400</v>
      </c>
      <c r="AI336" s="5">
        <f t="shared" si="57"/>
        <v>11201200</v>
      </c>
      <c r="AJ336" s="2">
        <f t="shared" si="58"/>
        <v>8606720000</v>
      </c>
    </row>
    <row r="337" spans="1:36" x14ac:dyDescent="0.2">
      <c r="A337" s="1">
        <v>29</v>
      </c>
      <c r="B337" s="178">
        <v>812</v>
      </c>
      <c r="C337" s="6">
        <v>655</v>
      </c>
      <c r="D337" s="8">
        <v>211</v>
      </c>
      <c r="E337" s="6">
        <v>376</v>
      </c>
      <c r="F337" s="6">
        <v>169</v>
      </c>
      <c r="G337" s="6">
        <v>270</v>
      </c>
      <c r="H337" s="6">
        <v>850</v>
      </c>
      <c r="I337" s="6">
        <v>757</v>
      </c>
      <c r="J337" s="6">
        <v>477</v>
      </c>
      <c r="K337" s="6">
        <v>122</v>
      </c>
      <c r="L337" s="6">
        <v>550</v>
      </c>
      <c r="M337" s="6">
        <v>897</v>
      </c>
      <c r="N337" s="6">
        <v>608</v>
      </c>
      <c r="O337" s="12">
        <v>1019</v>
      </c>
      <c r="P337" s="6">
        <v>423</v>
      </c>
      <c r="Q337" s="6">
        <v>4</v>
      </c>
      <c r="R337" s="6">
        <v>740</v>
      </c>
      <c r="S337" s="6">
        <v>839</v>
      </c>
      <c r="T337" s="11">
        <v>283</v>
      </c>
      <c r="U337" s="6">
        <v>192</v>
      </c>
      <c r="V337" s="6">
        <v>353</v>
      </c>
      <c r="W337" s="6">
        <v>198</v>
      </c>
      <c r="X337" s="6">
        <v>666</v>
      </c>
      <c r="Y337" s="6">
        <v>829</v>
      </c>
      <c r="Z337" s="6">
        <v>21</v>
      </c>
      <c r="AA337" s="6">
        <v>434</v>
      </c>
      <c r="AB337" s="6">
        <v>1006</v>
      </c>
      <c r="AC337" s="6">
        <v>585</v>
      </c>
      <c r="AD337" s="9">
        <v>920</v>
      </c>
      <c r="AE337" s="7">
        <v>563</v>
      </c>
      <c r="AF337" s="6">
        <v>111</v>
      </c>
      <c r="AG337" s="179">
        <v>460</v>
      </c>
      <c r="AH337" s="5">
        <f t="shared" si="56"/>
        <v>16400</v>
      </c>
      <c r="AI337" s="5">
        <f t="shared" si="57"/>
        <v>11201200</v>
      </c>
      <c r="AJ337" s="2">
        <f t="shared" si="58"/>
        <v>8606720000</v>
      </c>
    </row>
    <row r="338" spans="1:36" x14ac:dyDescent="0.2">
      <c r="A338" s="1">
        <v>30</v>
      </c>
      <c r="B338" s="178">
        <v>699</v>
      </c>
      <c r="C338" s="6">
        <v>800</v>
      </c>
      <c r="D338" s="6">
        <v>324</v>
      </c>
      <c r="E338" s="8">
        <v>231</v>
      </c>
      <c r="F338" s="6">
        <v>314</v>
      </c>
      <c r="G338" s="6">
        <v>157</v>
      </c>
      <c r="H338" s="6">
        <v>705</v>
      </c>
      <c r="I338" s="6">
        <v>870</v>
      </c>
      <c r="J338" s="6">
        <v>78</v>
      </c>
      <c r="K338" s="6">
        <v>489</v>
      </c>
      <c r="L338" s="6">
        <v>949</v>
      </c>
      <c r="M338" s="6">
        <v>530</v>
      </c>
      <c r="N338" s="12">
        <v>975</v>
      </c>
      <c r="O338" s="6">
        <v>620</v>
      </c>
      <c r="P338" s="6">
        <v>56</v>
      </c>
      <c r="Q338" s="6">
        <v>403</v>
      </c>
      <c r="R338" s="6">
        <v>883</v>
      </c>
      <c r="S338" s="6">
        <v>728</v>
      </c>
      <c r="T338" s="6">
        <v>140</v>
      </c>
      <c r="U338" s="11">
        <v>303</v>
      </c>
      <c r="V338" s="6">
        <v>242</v>
      </c>
      <c r="W338" s="6">
        <v>341</v>
      </c>
      <c r="X338" s="6">
        <v>777</v>
      </c>
      <c r="Y338" s="6">
        <v>686</v>
      </c>
      <c r="Z338" s="6">
        <v>390</v>
      </c>
      <c r="AA338" s="6">
        <v>33</v>
      </c>
      <c r="AB338" s="6">
        <v>637</v>
      </c>
      <c r="AC338" s="6">
        <v>986</v>
      </c>
      <c r="AD338" s="7">
        <v>519</v>
      </c>
      <c r="AE338" s="9">
        <v>932</v>
      </c>
      <c r="AF338" s="6">
        <v>512</v>
      </c>
      <c r="AG338" s="179">
        <v>91</v>
      </c>
      <c r="AH338" s="5">
        <f t="shared" si="56"/>
        <v>16400</v>
      </c>
      <c r="AI338" s="5">
        <f t="shared" si="57"/>
        <v>11201200</v>
      </c>
      <c r="AJ338" s="2">
        <f t="shared" si="58"/>
        <v>8606720000</v>
      </c>
    </row>
    <row r="339" spans="1:36" x14ac:dyDescent="0.2">
      <c r="A339" s="1">
        <v>31</v>
      </c>
      <c r="B339" s="199">
        <v>137</v>
      </c>
      <c r="C339" s="6">
        <v>302</v>
      </c>
      <c r="D339" s="6">
        <v>882</v>
      </c>
      <c r="E339" s="6">
        <v>725</v>
      </c>
      <c r="F339" s="6">
        <v>780</v>
      </c>
      <c r="G339" s="6">
        <v>687</v>
      </c>
      <c r="H339" s="6">
        <v>243</v>
      </c>
      <c r="I339" s="6">
        <v>344</v>
      </c>
      <c r="J339" s="6">
        <v>640</v>
      </c>
      <c r="K339" s="6">
        <v>987</v>
      </c>
      <c r="L339" s="6">
        <v>391</v>
      </c>
      <c r="M339" s="6">
        <v>36</v>
      </c>
      <c r="N339" s="6">
        <v>509</v>
      </c>
      <c r="O339" s="6">
        <v>90</v>
      </c>
      <c r="P339" s="6">
        <v>518</v>
      </c>
      <c r="Q339" s="12">
        <v>929</v>
      </c>
      <c r="R339" s="11">
        <v>321</v>
      </c>
      <c r="S339" s="6">
        <v>230</v>
      </c>
      <c r="T339" s="6">
        <v>698</v>
      </c>
      <c r="U339" s="6">
        <v>797</v>
      </c>
      <c r="V339" s="6">
        <v>708</v>
      </c>
      <c r="W339" s="6">
        <v>871</v>
      </c>
      <c r="X339" s="6">
        <v>315</v>
      </c>
      <c r="Y339" s="6">
        <v>160</v>
      </c>
      <c r="Z339" s="6">
        <v>952</v>
      </c>
      <c r="AA339" s="6">
        <v>531</v>
      </c>
      <c r="AB339" s="6">
        <v>79</v>
      </c>
      <c r="AC339" s="6">
        <v>492</v>
      </c>
      <c r="AD339" s="6">
        <v>53</v>
      </c>
      <c r="AE339" s="6">
        <v>402</v>
      </c>
      <c r="AF339" s="9">
        <v>974</v>
      </c>
      <c r="AG339" s="200">
        <v>617</v>
      </c>
      <c r="AH339" s="5">
        <f t="shared" si="56"/>
        <v>16400</v>
      </c>
      <c r="AI339" s="5">
        <f t="shared" si="57"/>
        <v>11201200</v>
      </c>
      <c r="AJ339" s="2">
        <f t="shared" si="58"/>
        <v>8606720000</v>
      </c>
    </row>
    <row r="340" spans="1:36" ht="13.5" thickBot="1" x14ac:dyDescent="0.25">
      <c r="A340" s="1">
        <v>32</v>
      </c>
      <c r="B340" s="201">
        <v>282</v>
      </c>
      <c r="C340" s="202">
        <v>189</v>
      </c>
      <c r="D340" s="180">
        <v>737</v>
      </c>
      <c r="E340" s="180">
        <v>838</v>
      </c>
      <c r="F340" s="180">
        <v>667</v>
      </c>
      <c r="G340" s="180">
        <v>832</v>
      </c>
      <c r="H340" s="180">
        <v>356</v>
      </c>
      <c r="I340" s="180">
        <v>199</v>
      </c>
      <c r="J340" s="180">
        <v>1007</v>
      </c>
      <c r="K340" s="180">
        <v>588</v>
      </c>
      <c r="L340" s="180">
        <v>24</v>
      </c>
      <c r="M340" s="180">
        <v>435</v>
      </c>
      <c r="N340" s="180">
        <v>110</v>
      </c>
      <c r="O340" s="180">
        <v>457</v>
      </c>
      <c r="P340" s="187">
        <v>917</v>
      </c>
      <c r="Q340" s="180">
        <v>562</v>
      </c>
      <c r="R340" s="180">
        <v>210</v>
      </c>
      <c r="S340" s="191">
        <v>373</v>
      </c>
      <c r="T340" s="180">
        <v>809</v>
      </c>
      <c r="U340" s="180">
        <v>654</v>
      </c>
      <c r="V340" s="180">
        <v>851</v>
      </c>
      <c r="W340" s="180">
        <v>760</v>
      </c>
      <c r="X340" s="180">
        <v>172</v>
      </c>
      <c r="Y340" s="180">
        <v>271</v>
      </c>
      <c r="Z340" s="180">
        <v>551</v>
      </c>
      <c r="AA340" s="180">
        <v>900</v>
      </c>
      <c r="AB340" s="180">
        <v>480</v>
      </c>
      <c r="AC340" s="180">
        <v>123</v>
      </c>
      <c r="AD340" s="180">
        <v>422</v>
      </c>
      <c r="AE340" s="180">
        <v>1</v>
      </c>
      <c r="AF340" s="203">
        <v>605</v>
      </c>
      <c r="AG340" s="204">
        <v>1018</v>
      </c>
      <c r="AH340" s="5">
        <f t="shared" si="56"/>
        <v>16400</v>
      </c>
      <c r="AI340" s="5">
        <f t="shared" si="57"/>
        <v>11201200</v>
      </c>
      <c r="AJ340" s="2">
        <f t="shared" si="58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59">SUM(C309:C340)</f>
        <v>16400</v>
      </c>
      <c r="D341" s="5">
        <f t="shared" si="59"/>
        <v>16400</v>
      </c>
      <c r="E341" s="5">
        <f t="shared" si="59"/>
        <v>16400</v>
      </c>
      <c r="F341" s="5">
        <f t="shared" si="59"/>
        <v>16400</v>
      </c>
      <c r="G341" s="5">
        <f t="shared" si="59"/>
        <v>16400</v>
      </c>
      <c r="H341" s="5">
        <f t="shared" si="59"/>
        <v>16400</v>
      </c>
      <c r="I341" s="5">
        <f t="shared" si="59"/>
        <v>16400</v>
      </c>
      <c r="J341" s="5">
        <f t="shared" si="59"/>
        <v>16400</v>
      </c>
      <c r="K341" s="5">
        <f t="shared" si="59"/>
        <v>16400</v>
      </c>
      <c r="L341" s="5">
        <f t="shared" si="59"/>
        <v>16400</v>
      </c>
      <c r="M341" s="5">
        <f t="shared" si="59"/>
        <v>16400</v>
      </c>
      <c r="N341" s="5">
        <f t="shared" si="59"/>
        <v>16400</v>
      </c>
      <c r="O341" s="5">
        <f t="shared" si="59"/>
        <v>16400</v>
      </c>
      <c r="P341" s="5">
        <f t="shared" si="59"/>
        <v>16400</v>
      </c>
      <c r="Q341" s="5">
        <f t="shared" si="59"/>
        <v>16400</v>
      </c>
      <c r="R341" s="5">
        <f t="shared" si="59"/>
        <v>16400</v>
      </c>
      <c r="S341" s="5">
        <f t="shared" si="59"/>
        <v>16400</v>
      </c>
      <c r="T341" s="5">
        <f t="shared" si="59"/>
        <v>16400</v>
      </c>
      <c r="U341" s="5">
        <f t="shared" si="59"/>
        <v>16400</v>
      </c>
      <c r="V341" s="5">
        <f t="shared" si="59"/>
        <v>16400</v>
      </c>
      <c r="W341" s="5">
        <f t="shared" si="59"/>
        <v>16400</v>
      </c>
      <c r="X341" s="5">
        <f t="shared" si="59"/>
        <v>16400</v>
      </c>
      <c r="Y341" s="5">
        <f t="shared" si="59"/>
        <v>16400</v>
      </c>
      <c r="Z341" s="5">
        <f t="shared" si="59"/>
        <v>16400</v>
      </c>
      <c r="AA341" s="5">
        <f t="shared" si="59"/>
        <v>16400</v>
      </c>
      <c r="AB341" s="5">
        <f t="shared" si="59"/>
        <v>16400</v>
      </c>
      <c r="AC341" s="5">
        <f t="shared" si="59"/>
        <v>16400</v>
      </c>
      <c r="AD341" s="5">
        <f t="shared" si="59"/>
        <v>16400</v>
      </c>
      <c r="AE341" s="5">
        <f t="shared" si="59"/>
        <v>16400</v>
      </c>
      <c r="AF341" s="5">
        <f t="shared" si="59"/>
        <v>16400</v>
      </c>
      <c r="AG341" s="5">
        <f t="shared" si="59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0">SUMSQ(C309:C340)</f>
        <v>11201200</v>
      </c>
      <c r="D342" s="5">
        <f t="shared" si="60"/>
        <v>11201200</v>
      </c>
      <c r="E342" s="5">
        <f t="shared" si="60"/>
        <v>11201200</v>
      </c>
      <c r="F342" s="5">
        <f t="shared" si="60"/>
        <v>11201200</v>
      </c>
      <c r="G342" s="5">
        <f t="shared" si="60"/>
        <v>11201200</v>
      </c>
      <c r="H342" s="5">
        <f t="shared" si="60"/>
        <v>11201200</v>
      </c>
      <c r="I342" s="5">
        <f t="shared" si="60"/>
        <v>11201200</v>
      </c>
      <c r="J342" s="5">
        <f t="shared" si="60"/>
        <v>11201200</v>
      </c>
      <c r="K342" s="5">
        <f t="shared" si="60"/>
        <v>11201200</v>
      </c>
      <c r="L342" s="5">
        <f t="shared" si="60"/>
        <v>11201200</v>
      </c>
      <c r="M342" s="5">
        <f t="shared" si="60"/>
        <v>11201200</v>
      </c>
      <c r="N342" s="5">
        <f t="shared" si="60"/>
        <v>11201200</v>
      </c>
      <c r="O342" s="5">
        <f t="shared" si="60"/>
        <v>11201200</v>
      </c>
      <c r="P342" s="5">
        <f t="shared" si="60"/>
        <v>11201200</v>
      </c>
      <c r="Q342" s="5">
        <f t="shared" si="60"/>
        <v>11201200</v>
      </c>
      <c r="R342" s="5">
        <f t="shared" si="60"/>
        <v>11201200</v>
      </c>
      <c r="S342" s="5">
        <f t="shared" si="60"/>
        <v>11201200</v>
      </c>
      <c r="T342" s="5">
        <f t="shared" si="60"/>
        <v>11201200</v>
      </c>
      <c r="U342" s="5">
        <f t="shared" si="60"/>
        <v>11201200</v>
      </c>
      <c r="V342" s="5">
        <f t="shared" si="60"/>
        <v>11201200</v>
      </c>
      <c r="W342" s="5">
        <f t="shared" si="60"/>
        <v>11201200</v>
      </c>
      <c r="X342" s="5">
        <f t="shared" si="60"/>
        <v>11201200</v>
      </c>
      <c r="Y342" s="5">
        <f t="shared" si="60"/>
        <v>11201200</v>
      </c>
      <c r="Z342" s="5">
        <f t="shared" si="60"/>
        <v>11201200</v>
      </c>
      <c r="AA342" s="5">
        <f t="shared" si="60"/>
        <v>11201200</v>
      </c>
      <c r="AB342" s="5">
        <f t="shared" si="60"/>
        <v>11201200</v>
      </c>
      <c r="AC342" s="5">
        <f t="shared" si="60"/>
        <v>11201200</v>
      </c>
      <c r="AD342" s="5">
        <f t="shared" si="60"/>
        <v>11201200</v>
      </c>
      <c r="AE342" s="5">
        <f t="shared" si="60"/>
        <v>11201200</v>
      </c>
      <c r="AF342" s="5">
        <f t="shared" si="60"/>
        <v>11201200</v>
      </c>
      <c r="AG342" s="5">
        <f t="shared" si="60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1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1"/>
        <v>8606720000</v>
      </c>
      <c r="E343" s="2">
        <f t="shared" si="61"/>
        <v>8606720000</v>
      </c>
      <c r="F343" s="2">
        <f t="shared" si="61"/>
        <v>8606720000</v>
      </c>
      <c r="G343" s="2">
        <f t="shared" si="61"/>
        <v>8606720000</v>
      </c>
      <c r="H343" s="2">
        <f t="shared" si="61"/>
        <v>8606720000</v>
      </c>
      <c r="I343" s="2">
        <f t="shared" si="61"/>
        <v>8606720000</v>
      </c>
      <c r="J343" s="2">
        <f t="shared" si="61"/>
        <v>8606720000</v>
      </c>
      <c r="K343" s="2">
        <f t="shared" si="61"/>
        <v>8606720000</v>
      </c>
      <c r="L343" s="2">
        <f t="shared" si="61"/>
        <v>8606720000</v>
      </c>
      <c r="M343" s="2">
        <f t="shared" si="61"/>
        <v>8606720000</v>
      </c>
      <c r="N343" s="2">
        <f t="shared" si="61"/>
        <v>8606720000</v>
      </c>
      <c r="O343" s="2">
        <f t="shared" si="61"/>
        <v>8606720000</v>
      </c>
      <c r="P343" s="2">
        <f t="shared" si="61"/>
        <v>8606720000</v>
      </c>
      <c r="Q343" s="2">
        <f t="shared" si="61"/>
        <v>8606720000</v>
      </c>
      <c r="R343" s="2">
        <f t="shared" si="61"/>
        <v>8606720000</v>
      </c>
      <c r="S343" s="2">
        <f t="shared" si="61"/>
        <v>8606720000</v>
      </c>
      <c r="T343" s="2">
        <f t="shared" si="61"/>
        <v>8606720000</v>
      </c>
      <c r="U343" s="2">
        <f t="shared" si="61"/>
        <v>8606720000</v>
      </c>
      <c r="V343" s="2">
        <f t="shared" si="61"/>
        <v>8606720000</v>
      </c>
      <c r="W343" s="2">
        <f t="shared" si="61"/>
        <v>8606720000</v>
      </c>
      <c r="X343" s="2">
        <f t="shared" si="61"/>
        <v>8606720000</v>
      </c>
      <c r="Y343" s="2">
        <f t="shared" si="61"/>
        <v>8606720000</v>
      </c>
      <c r="Z343" s="2">
        <f t="shared" si="61"/>
        <v>8606720000</v>
      </c>
      <c r="AA343" s="2">
        <f t="shared" si="61"/>
        <v>8606720000</v>
      </c>
      <c r="AB343" s="2">
        <f t="shared" si="61"/>
        <v>8606720000</v>
      </c>
      <c r="AC343" s="2">
        <f t="shared" si="61"/>
        <v>8606720000</v>
      </c>
      <c r="AD343" s="2">
        <f t="shared" si="61"/>
        <v>8606720000</v>
      </c>
      <c r="AE343" s="2">
        <f t="shared" si="61"/>
        <v>8606720000</v>
      </c>
      <c r="AF343" s="2">
        <f t="shared" si="61"/>
        <v>8606720000</v>
      </c>
      <c r="AG343" s="2">
        <f t="shared" si="61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15</v>
      </c>
      <c r="C345" s="2">
        <f>C310</f>
        <v>59</v>
      </c>
      <c r="D345" s="2">
        <f>D311</f>
        <v>85</v>
      </c>
      <c r="E345" s="2">
        <f>E312</f>
        <v>97</v>
      </c>
      <c r="F345" s="2">
        <f>F313</f>
        <v>148</v>
      </c>
      <c r="G345" s="2">
        <f>G314</f>
        <v>168</v>
      </c>
      <c r="H345" s="2">
        <f>H315</f>
        <v>202</v>
      </c>
      <c r="I345" s="2">
        <f>I316</f>
        <v>254</v>
      </c>
      <c r="J345" s="2">
        <f>J317</f>
        <v>263</v>
      </c>
      <c r="K345" s="2">
        <f>K318</f>
        <v>307</v>
      </c>
      <c r="L345" s="2">
        <f>L319</f>
        <v>349</v>
      </c>
      <c r="M345" s="2">
        <f>M320</f>
        <v>361</v>
      </c>
      <c r="N345" s="2">
        <f>N321</f>
        <v>412</v>
      </c>
      <c r="O345" s="2">
        <f>O322</f>
        <v>432</v>
      </c>
      <c r="P345" s="2">
        <f>P323</f>
        <v>450</v>
      </c>
      <c r="Q345" s="2">
        <f>Q324</f>
        <v>502</v>
      </c>
      <c r="R345" s="2">
        <f>R325</f>
        <v>515</v>
      </c>
      <c r="S345" s="2">
        <f>S326</f>
        <v>567</v>
      </c>
      <c r="T345" s="2">
        <f>T327</f>
        <v>601</v>
      </c>
      <c r="U345" s="2">
        <f>U328</f>
        <v>621</v>
      </c>
      <c r="V345" s="2">
        <f>V329</f>
        <v>672</v>
      </c>
      <c r="W345" s="2">
        <f>W330</f>
        <v>684</v>
      </c>
      <c r="X345" s="2">
        <f>X331</f>
        <v>710</v>
      </c>
      <c r="Y345" s="2">
        <f>Y332</f>
        <v>754</v>
      </c>
      <c r="Z345" s="2">
        <f>Z333</f>
        <v>779</v>
      </c>
      <c r="AA345" s="2">
        <f>AA334</f>
        <v>831</v>
      </c>
      <c r="AB345" s="2">
        <f>AB335</f>
        <v>849</v>
      </c>
      <c r="AC345" s="2">
        <f>AC336</f>
        <v>869</v>
      </c>
      <c r="AD345" s="2">
        <f>AD337</f>
        <v>920</v>
      </c>
      <c r="AE345" s="2">
        <f>AE338</f>
        <v>932</v>
      </c>
      <c r="AF345" s="2">
        <f>AF339</f>
        <v>974</v>
      </c>
      <c r="AG345" s="2">
        <f>AG340</f>
        <v>1018</v>
      </c>
      <c r="AH345" s="217">
        <f t="shared" ref="AH345:AH348" si="62">SUM(B345:AG345)</f>
        <v>16400</v>
      </c>
      <c r="AI345" s="5">
        <f t="shared" ref="AI345:AI348" si="63">SUMSQ(B345:AG345)</f>
        <v>11201200</v>
      </c>
      <c r="AJ345" s="2">
        <f t="shared" ref="AJ345:AJ348" si="64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282</v>
      </c>
      <c r="C346" s="2">
        <f>C339</f>
        <v>302</v>
      </c>
      <c r="D346" s="2">
        <f>D338</f>
        <v>324</v>
      </c>
      <c r="E346" s="2">
        <f>E337</f>
        <v>376</v>
      </c>
      <c r="F346" s="2">
        <f>F336</f>
        <v>389</v>
      </c>
      <c r="G346" s="2">
        <f>G335</f>
        <v>433</v>
      </c>
      <c r="H346" s="2">
        <f>H334</f>
        <v>479</v>
      </c>
      <c r="I346" s="2">
        <f>I333</f>
        <v>491</v>
      </c>
      <c r="J346" s="2">
        <f>J332</f>
        <v>18</v>
      </c>
      <c r="K346" s="2">
        <f>K331</f>
        <v>38</v>
      </c>
      <c r="L346" s="2">
        <f>L330</f>
        <v>76</v>
      </c>
      <c r="M346" s="2">
        <f>M329</f>
        <v>128</v>
      </c>
      <c r="N346" s="2">
        <f>N328</f>
        <v>141</v>
      </c>
      <c r="O346" s="2">
        <f>O327</f>
        <v>185</v>
      </c>
      <c r="P346" s="2">
        <f>P326</f>
        <v>215</v>
      </c>
      <c r="Q346" s="2">
        <f>Q325</f>
        <v>227</v>
      </c>
      <c r="R346" s="2">
        <f>R324</f>
        <v>790</v>
      </c>
      <c r="S346" s="2">
        <f>S323</f>
        <v>802</v>
      </c>
      <c r="T346" s="2">
        <f>T322</f>
        <v>848</v>
      </c>
      <c r="U346" s="2">
        <f>U321</f>
        <v>892</v>
      </c>
      <c r="V346" s="2">
        <f>V320</f>
        <v>905</v>
      </c>
      <c r="W346" s="2">
        <f>W319</f>
        <v>957</v>
      </c>
      <c r="X346" s="2">
        <f>X318</f>
        <v>979</v>
      </c>
      <c r="Y346" s="2">
        <f>Y317</f>
        <v>999</v>
      </c>
      <c r="Z346" s="2">
        <f>Z316</f>
        <v>542</v>
      </c>
      <c r="AA346" s="2">
        <f>AA315</f>
        <v>554</v>
      </c>
      <c r="AB346" s="2">
        <f>AB314</f>
        <v>584</v>
      </c>
      <c r="AC346" s="2">
        <f>AC313</f>
        <v>628</v>
      </c>
      <c r="AD346" s="2">
        <f>AD312</f>
        <v>641</v>
      </c>
      <c r="AE346" s="2">
        <f>AE311</f>
        <v>693</v>
      </c>
      <c r="AF346" s="2">
        <f>AF310</f>
        <v>731</v>
      </c>
      <c r="AG346" s="2">
        <f>AG309</f>
        <v>751</v>
      </c>
      <c r="AH346" s="217">
        <f t="shared" si="62"/>
        <v>16400</v>
      </c>
      <c r="AI346" s="5">
        <f t="shared" si="63"/>
        <v>11201200</v>
      </c>
      <c r="AJ346" s="2">
        <f t="shared" si="64"/>
        <v>8606720000</v>
      </c>
    </row>
    <row r="347" spans="1:36" x14ac:dyDescent="0.2">
      <c r="A347" s="3" t="s">
        <v>1175</v>
      </c>
      <c r="B347" s="2">
        <f>B325</f>
        <v>971</v>
      </c>
      <c r="C347" s="2">
        <f>C326</f>
        <v>1023</v>
      </c>
      <c r="D347" s="2">
        <f>D327</f>
        <v>913</v>
      </c>
      <c r="E347" s="2">
        <f>E328</f>
        <v>933</v>
      </c>
      <c r="F347" s="2">
        <f>F329</f>
        <v>856</v>
      </c>
      <c r="G347" s="2">
        <f>G330</f>
        <v>868</v>
      </c>
      <c r="H347" s="2">
        <f>H331</f>
        <v>782</v>
      </c>
      <c r="I347" s="2">
        <f>I332</f>
        <v>826</v>
      </c>
      <c r="J347" s="2">
        <f>J333</f>
        <v>707</v>
      </c>
      <c r="K347" s="2">
        <f>K334</f>
        <v>759</v>
      </c>
      <c r="L347" s="2">
        <f>L335</f>
        <v>665</v>
      </c>
      <c r="M347" s="2">
        <f>M336</f>
        <v>685</v>
      </c>
      <c r="N347" s="2">
        <f>N337</f>
        <v>608</v>
      </c>
      <c r="O347" s="2">
        <f>O338</f>
        <v>620</v>
      </c>
      <c r="P347" s="2">
        <f>P339</f>
        <v>518</v>
      </c>
      <c r="Q347" s="2">
        <f>Q340</f>
        <v>562</v>
      </c>
      <c r="R347" s="2">
        <f>R309</f>
        <v>455</v>
      </c>
      <c r="S347" s="2">
        <f>S310</f>
        <v>499</v>
      </c>
      <c r="T347" s="2">
        <f>T311</f>
        <v>413</v>
      </c>
      <c r="U347" s="2">
        <f>U312</f>
        <v>425</v>
      </c>
      <c r="V347" s="2">
        <f>V313</f>
        <v>348</v>
      </c>
      <c r="W347" s="2">
        <f>W314</f>
        <v>368</v>
      </c>
      <c r="X347" s="2">
        <f>X315</f>
        <v>258</v>
      </c>
      <c r="Y347" s="2">
        <f>Y316</f>
        <v>310</v>
      </c>
      <c r="Z347" s="2">
        <f>Z317</f>
        <v>207</v>
      </c>
      <c r="AA347" s="2">
        <f>AA318</f>
        <v>251</v>
      </c>
      <c r="AB347" s="2">
        <f>AB319</f>
        <v>149</v>
      </c>
      <c r="AC347" s="2">
        <f>AC320</f>
        <v>161</v>
      </c>
      <c r="AD347" s="2">
        <f>AD321</f>
        <v>84</v>
      </c>
      <c r="AE347" s="2">
        <f>AE322</f>
        <v>104</v>
      </c>
      <c r="AF347" s="2">
        <f>AF323</f>
        <v>10</v>
      </c>
      <c r="AG347" s="2">
        <f>AG324</f>
        <v>62</v>
      </c>
      <c r="AH347" s="217">
        <f t="shared" si="62"/>
        <v>16400</v>
      </c>
      <c r="AI347" s="5">
        <f t="shared" si="63"/>
        <v>11201200</v>
      </c>
      <c r="AJ347" s="2">
        <f t="shared" si="64"/>
        <v>8606720000</v>
      </c>
    </row>
    <row r="348" spans="1:36" x14ac:dyDescent="0.2">
      <c r="A348" s="3" t="s">
        <v>1176</v>
      </c>
      <c r="B348" s="2">
        <f>B324</f>
        <v>734</v>
      </c>
      <c r="C348" s="2">
        <f>C323</f>
        <v>746</v>
      </c>
      <c r="D348" s="2">
        <f>D322</f>
        <v>648</v>
      </c>
      <c r="E348" s="2">
        <f>E321</f>
        <v>692</v>
      </c>
      <c r="F348" s="2">
        <f>F320</f>
        <v>577</v>
      </c>
      <c r="G348" s="2">
        <f>G319</f>
        <v>629</v>
      </c>
      <c r="H348" s="2">
        <f>H318</f>
        <v>539</v>
      </c>
      <c r="I348" s="2">
        <f>I317</f>
        <v>559</v>
      </c>
      <c r="J348" s="2">
        <f>J316</f>
        <v>982</v>
      </c>
      <c r="K348" s="2">
        <f>K315</f>
        <v>994</v>
      </c>
      <c r="L348" s="2">
        <f>L314</f>
        <v>912</v>
      </c>
      <c r="M348" s="2">
        <f>M313</f>
        <v>956</v>
      </c>
      <c r="N348" s="2">
        <f>N312</f>
        <v>841</v>
      </c>
      <c r="O348" s="2">
        <f>O311</f>
        <v>893</v>
      </c>
      <c r="P348" s="2">
        <f>P310</f>
        <v>787</v>
      </c>
      <c r="Q348" s="2">
        <f>Q309</f>
        <v>807</v>
      </c>
      <c r="R348" s="2">
        <f>R340</f>
        <v>210</v>
      </c>
      <c r="S348" s="2">
        <f>S339</f>
        <v>230</v>
      </c>
      <c r="T348" s="2">
        <f>T338</f>
        <v>140</v>
      </c>
      <c r="U348" s="2">
        <f>U337</f>
        <v>192</v>
      </c>
      <c r="V348" s="2">
        <f>V336</f>
        <v>77</v>
      </c>
      <c r="W348" s="2">
        <f>W335</f>
        <v>121</v>
      </c>
      <c r="X348" s="2">
        <f>X334</f>
        <v>23</v>
      </c>
      <c r="Y348" s="2">
        <f>Y333</f>
        <v>35</v>
      </c>
      <c r="Z348" s="2">
        <f>Z332</f>
        <v>474</v>
      </c>
      <c r="AA348" s="2">
        <f>AA331</f>
        <v>494</v>
      </c>
      <c r="AB348" s="2">
        <f>AB330</f>
        <v>388</v>
      </c>
      <c r="AC348" s="2">
        <f>AC329</f>
        <v>440</v>
      </c>
      <c r="AD348" s="2">
        <f>AD328</f>
        <v>325</v>
      </c>
      <c r="AE348" s="2">
        <f>AE327</f>
        <v>369</v>
      </c>
      <c r="AF348" s="2">
        <f>AF326</f>
        <v>287</v>
      </c>
      <c r="AG348" s="2">
        <f>AG325</f>
        <v>299</v>
      </c>
      <c r="AH348" s="217">
        <f t="shared" si="62"/>
        <v>16400</v>
      </c>
      <c r="AI348" s="5">
        <f t="shared" si="63"/>
        <v>11201200</v>
      </c>
      <c r="AJ348" s="2">
        <f t="shared" si="64"/>
        <v>8606720000</v>
      </c>
    </row>
    <row r="350" spans="1:36" x14ac:dyDescent="0.2">
      <c r="A350" s="1" t="s">
        <v>5</v>
      </c>
    </row>
    <row r="351" spans="1:36" ht="13.5" thickBot="1" x14ac:dyDescent="0.25">
      <c r="A351" s="71"/>
      <c r="B351" s="1" t="s">
        <v>1180</v>
      </c>
      <c r="D351" s="131"/>
      <c r="F351" s="2" t="s">
        <v>5</v>
      </c>
    </row>
    <row r="352" spans="1:36" x14ac:dyDescent="0.2">
      <c r="A352" s="1">
        <v>1</v>
      </c>
      <c r="B352" s="181">
        <v>18</v>
      </c>
      <c r="C352" s="133">
        <v>437</v>
      </c>
      <c r="D352" s="177">
        <v>1001</v>
      </c>
      <c r="E352" s="177">
        <v>590</v>
      </c>
      <c r="F352" s="177">
        <v>915</v>
      </c>
      <c r="G352" s="177">
        <v>568</v>
      </c>
      <c r="H352" s="177">
        <v>108</v>
      </c>
      <c r="I352" s="177">
        <v>463</v>
      </c>
      <c r="J352" s="177">
        <v>743</v>
      </c>
      <c r="K352" s="177">
        <v>836</v>
      </c>
      <c r="L352" s="177">
        <v>288</v>
      </c>
      <c r="M352" s="177">
        <v>187</v>
      </c>
      <c r="N352" s="177">
        <v>358</v>
      </c>
      <c r="O352" s="177">
        <v>193</v>
      </c>
      <c r="P352" s="177">
        <v>669</v>
      </c>
      <c r="Q352" s="189">
        <v>826</v>
      </c>
      <c r="R352" s="185">
        <v>474</v>
      </c>
      <c r="S352" s="177">
        <v>125</v>
      </c>
      <c r="T352" s="177">
        <v>545</v>
      </c>
      <c r="U352" s="177">
        <v>902</v>
      </c>
      <c r="V352" s="177">
        <v>603</v>
      </c>
      <c r="W352" s="177">
        <v>1024</v>
      </c>
      <c r="X352" s="177">
        <v>420</v>
      </c>
      <c r="Y352" s="177">
        <v>7</v>
      </c>
      <c r="Z352" s="177">
        <v>815</v>
      </c>
      <c r="AA352" s="177">
        <v>652</v>
      </c>
      <c r="AB352" s="177">
        <v>216</v>
      </c>
      <c r="AC352" s="177">
        <v>371</v>
      </c>
      <c r="AD352" s="177">
        <v>174</v>
      </c>
      <c r="AE352" s="177">
        <v>265</v>
      </c>
      <c r="AF352" s="177">
        <v>853</v>
      </c>
      <c r="AG352" s="184">
        <v>754</v>
      </c>
      <c r="AH352" s="5">
        <f>SUM(B352:AG352)</f>
        <v>16400</v>
      </c>
      <c r="AI352" s="5">
        <f>SUMSQ(B352:AG352)</f>
        <v>11201200</v>
      </c>
      <c r="AJ352" s="2">
        <f>B352^3+C352^3+D352^3+E352^3+F352^3+G352^3+H352^3+I352^3+J352^3+K352^3+L352^3+M352^3+N352^3+O352^3+P352^3+Q352^3+R352^3+S352^3+T352^3+U352^3+V352^3+W352^3+X352^3+Y352^3+Z352^3+AA352^3+AB352^3+AC352^3+AD352^3+AE352^3+AF352^3+AG352^3</f>
        <v>8606720000</v>
      </c>
    </row>
    <row r="353" spans="1:36" x14ac:dyDescent="0.2">
      <c r="A353" s="1">
        <v>2</v>
      </c>
      <c r="B353" s="138">
        <v>385</v>
      </c>
      <c r="C353" s="7">
        <v>38</v>
      </c>
      <c r="D353" s="6">
        <v>634</v>
      </c>
      <c r="E353" s="6">
        <v>989</v>
      </c>
      <c r="F353" s="6">
        <v>516</v>
      </c>
      <c r="G353" s="6">
        <v>935</v>
      </c>
      <c r="H353" s="6">
        <v>507</v>
      </c>
      <c r="I353" s="6">
        <v>96</v>
      </c>
      <c r="J353" s="6">
        <v>888</v>
      </c>
      <c r="K353" s="6">
        <v>723</v>
      </c>
      <c r="L353" s="6">
        <v>143</v>
      </c>
      <c r="M353" s="6">
        <v>300</v>
      </c>
      <c r="N353" s="6">
        <v>245</v>
      </c>
      <c r="O353" s="6">
        <v>338</v>
      </c>
      <c r="P353" s="11">
        <v>782</v>
      </c>
      <c r="Q353" s="6">
        <v>681</v>
      </c>
      <c r="R353" s="6">
        <v>73</v>
      </c>
      <c r="S353" s="12">
        <v>494</v>
      </c>
      <c r="T353" s="6">
        <v>946</v>
      </c>
      <c r="U353" s="6">
        <v>533</v>
      </c>
      <c r="V353" s="6">
        <v>972</v>
      </c>
      <c r="W353" s="6">
        <v>623</v>
      </c>
      <c r="X353" s="6">
        <v>51</v>
      </c>
      <c r="Y353" s="6">
        <v>408</v>
      </c>
      <c r="Z353" s="6">
        <v>704</v>
      </c>
      <c r="AA353" s="6">
        <v>795</v>
      </c>
      <c r="AB353" s="6">
        <v>327</v>
      </c>
      <c r="AC353" s="6">
        <v>228</v>
      </c>
      <c r="AD353" s="6">
        <v>317</v>
      </c>
      <c r="AE353" s="6">
        <v>154</v>
      </c>
      <c r="AF353" s="8">
        <v>710</v>
      </c>
      <c r="AG353" s="179">
        <v>865</v>
      </c>
      <c r="AH353" s="5">
        <f t="shared" ref="AH353:AH383" si="65">SUM(B353:AG353)</f>
        <v>16400</v>
      </c>
      <c r="AI353" s="5">
        <f t="shared" ref="AI353:AI383" si="66">SUMSQ(B353:AG353)</f>
        <v>11201200</v>
      </c>
      <c r="AJ353" s="2">
        <f t="shared" ref="AJ353:AJ383" si="67">B353^3+C353^3+D353^3+E353^3+F353^3+G353^3+H353^3+I353^3+J353^3+K353^3+L353^3+M353^3+N353^3+O353^3+P353^3+Q353^3+R353^3+S353^3+T353^3+U353^3+V353^3+W353^3+X353^3+Y353^3+Z353^3+AA353^3+AB353^3+AC353^3+AD353^3+AE353^3+AF353^3+AG353^3</f>
        <v>8606720000</v>
      </c>
    </row>
    <row r="354" spans="1:36" x14ac:dyDescent="0.2">
      <c r="A354" s="1">
        <v>3</v>
      </c>
      <c r="B354" s="178">
        <v>947</v>
      </c>
      <c r="C354" s="6">
        <v>536</v>
      </c>
      <c r="D354" s="7">
        <v>76</v>
      </c>
      <c r="E354" s="9">
        <v>495</v>
      </c>
      <c r="F354" s="6">
        <v>50</v>
      </c>
      <c r="G354" s="6">
        <v>405</v>
      </c>
      <c r="H354" s="6">
        <v>969</v>
      </c>
      <c r="I354" s="6">
        <v>622</v>
      </c>
      <c r="J354" s="6">
        <v>326</v>
      </c>
      <c r="K354" s="6">
        <v>225</v>
      </c>
      <c r="L354" s="6">
        <v>701</v>
      </c>
      <c r="M354" s="6">
        <v>794</v>
      </c>
      <c r="N354" s="6">
        <v>711</v>
      </c>
      <c r="O354" s="11">
        <v>868</v>
      </c>
      <c r="P354" s="6">
        <v>320</v>
      </c>
      <c r="Q354" s="6">
        <v>155</v>
      </c>
      <c r="R354" s="6">
        <v>635</v>
      </c>
      <c r="S354" s="6">
        <v>992</v>
      </c>
      <c r="T354" s="12">
        <v>388</v>
      </c>
      <c r="U354" s="6">
        <v>39</v>
      </c>
      <c r="V354" s="6">
        <v>506</v>
      </c>
      <c r="W354" s="6">
        <v>93</v>
      </c>
      <c r="X354" s="6">
        <v>513</v>
      </c>
      <c r="Y354" s="6">
        <v>934</v>
      </c>
      <c r="Z354" s="6">
        <v>142</v>
      </c>
      <c r="AA354" s="6">
        <v>297</v>
      </c>
      <c r="AB354" s="6">
        <v>885</v>
      </c>
      <c r="AC354" s="6">
        <v>722</v>
      </c>
      <c r="AD354" s="6">
        <v>783</v>
      </c>
      <c r="AE354" s="8">
        <v>684</v>
      </c>
      <c r="AF354" s="6">
        <v>248</v>
      </c>
      <c r="AG354" s="179">
        <v>339</v>
      </c>
      <c r="AH354" s="5">
        <f t="shared" si="65"/>
        <v>16400</v>
      </c>
      <c r="AI354" s="5">
        <f t="shared" si="66"/>
        <v>11201200</v>
      </c>
      <c r="AJ354" s="2">
        <f t="shared" si="67"/>
        <v>8606720000</v>
      </c>
    </row>
    <row r="355" spans="1:36" x14ac:dyDescent="0.2">
      <c r="A355" s="1">
        <v>4</v>
      </c>
      <c r="B355" s="178">
        <v>548</v>
      </c>
      <c r="C355" s="6">
        <v>903</v>
      </c>
      <c r="D355" s="9">
        <v>475</v>
      </c>
      <c r="E355" s="7">
        <v>128</v>
      </c>
      <c r="F355" s="6">
        <v>417</v>
      </c>
      <c r="G355" s="6">
        <v>6</v>
      </c>
      <c r="H355" s="6">
        <v>602</v>
      </c>
      <c r="I355" s="6">
        <v>1021</v>
      </c>
      <c r="J355" s="6">
        <v>213</v>
      </c>
      <c r="K355" s="6">
        <v>370</v>
      </c>
      <c r="L355" s="6">
        <v>814</v>
      </c>
      <c r="M355" s="6">
        <v>649</v>
      </c>
      <c r="N355" s="11">
        <v>856</v>
      </c>
      <c r="O355" s="6">
        <v>755</v>
      </c>
      <c r="P355" s="6">
        <v>175</v>
      </c>
      <c r="Q355" s="6">
        <v>268</v>
      </c>
      <c r="R355" s="6">
        <v>1004</v>
      </c>
      <c r="S355" s="6">
        <v>591</v>
      </c>
      <c r="T355" s="6">
        <v>19</v>
      </c>
      <c r="U355" s="12">
        <v>440</v>
      </c>
      <c r="V355" s="6">
        <v>105</v>
      </c>
      <c r="W355" s="6">
        <v>462</v>
      </c>
      <c r="X355" s="6">
        <v>914</v>
      </c>
      <c r="Y355" s="6">
        <v>565</v>
      </c>
      <c r="Z355" s="6">
        <v>285</v>
      </c>
      <c r="AA355" s="6">
        <v>186</v>
      </c>
      <c r="AB355" s="6">
        <v>742</v>
      </c>
      <c r="AC355" s="6">
        <v>833</v>
      </c>
      <c r="AD355" s="8">
        <v>672</v>
      </c>
      <c r="AE355" s="6">
        <v>827</v>
      </c>
      <c r="AF355" s="6">
        <v>359</v>
      </c>
      <c r="AG355" s="179">
        <v>196</v>
      </c>
      <c r="AH355" s="5">
        <f t="shared" si="65"/>
        <v>16400</v>
      </c>
      <c r="AI355" s="5">
        <f t="shared" si="66"/>
        <v>11201200</v>
      </c>
      <c r="AJ355" s="2">
        <f t="shared" si="67"/>
        <v>8606720000</v>
      </c>
    </row>
    <row r="356" spans="1:36" x14ac:dyDescent="0.2">
      <c r="A356" s="1">
        <v>5</v>
      </c>
      <c r="B356" s="178">
        <v>784</v>
      </c>
      <c r="C356" s="6">
        <v>683</v>
      </c>
      <c r="D356" s="6">
        <v>247</v>
      </c>
      <c r="E356" s="6">
        <v>340</v>
      </c>
      <c r="F356" s="7">
        <v>141</v>
      </c>
      <c r="G356" s="9">
        <v>298</v>
      </c>
      <c r="H356" s="6">
        <v>886</v>
      </c>
      <c r="I356" s="6">
        <v>721</v>
      </c>
      <c r="J356" s="6">
        <v>505</v>
      </c>
      <c r="K356" s="6">
        <v>94</v>
      </c>
      <c r="L356" s="6">
        <v>514</v>
      </c>
      <c r="M356" s="11">
        <v>933</v>
      </c>
      <c r="N356" s="6">
        <v>636</v>
      </c>
      <c r="O356" s="6">
        <v>991</v>
      </c>
      <c r="P356" s="6">
        <v>387</v>
      </c>
      <c r="Q356" s="6">
        <v>40</v>
      </c>
      <c r="R356" s="6">
        <v>712</v>
      </c>
      <c r="S356" s="6">
        <v>867</v>
      </c>
      <c r="T356" s="6">
        <v>319</v>
      </c>
      <c r="U356" s="6">
        <v>156</v>
      </c>
      <c r="V356" s="12">
        <v>325</v>
      </c>
      <c r="W356" s="6">
        <v>226</v>
      </c>
      <c r="X356" s="6">
        <v>702</v>
      </c>
      <c r="Y356" s="6">
        <v>793</v>
      </c>
      <c r="Z356" s="6">
        <v>49</v>
      </c>
      <c r="AA356" s="6">
        <v>406</v>
      </c>
      <c r="AB356" s="6">
        <v>970</v>
      </c>
      <c r="AC356" s="8">
        <v>621</v>
      </c>
      <c r="AD356" s="6">
        <v>948</v>
      </c>
      <c r="AE356" s="6">
        <v>535</v>
      </c>
      <c r="AF356" s="6">
        <v>75</v>
      </c>
      <c r="AG356" s="179">
        <v>496</v>
      </c>
      <c r="AH356" s="5">
        <f t="shared" si="65"/>
        <v>16400</v>
      </c>
      <c r="AI356" s="5">
        <f t="shared" si="66"/>
        <v>11201200</v>
      </c>
      <c r="AJ356" s="2">
        <f t="shared" si="67"/>
        <v>8606720000</v>
      </c>
    </row>
    <row r="357" spans="1:36" x14ac:dyDescent="0.2">
      <c r="A357" s="1">
        <v>6</v>
      </c>
      <c r="B357" s="178">
        <v>671</v>
      </c>
      <c r="C357" s="6">
        <v>828</v>
      </c>
      <c r="D357" s="6">
        <v>360</v>
      </c>
      <c r="E357" s="6">
        <v>195</v>
      </c>
      <c r="F357" s="9">
        <v>286</v>
      </c>
      <c r="G357" s="7">
        <v>185</v>
      </c>
      <c r="H357" s="6">
        <v>741</v>
      </c>
      <c r="I357" s="6">
        <v>834</v>
      </c>
      <c r="J357" s="6">
        <v>106</v>
      </c>
      <c r="K357" s="6">
        <v>461</v>
      </c>
      <c r="L357" s="11">
        <v>913</v>
      </c>
      <c r="M357" s="6">
        <v>566</v>
      </c>
      <c r="N357" s="6">
        <v>1003</v>
      </c>
      <c r="O357" s="6">
        <v>592</v>
      </c>
      <c r="P357" s="6">
        <v>20</v>
      </c>
      <c r="Q357" s="6">
        <v>439</v>
      </c>
      <c r="R357" s="6">
        <v>855</v>
      </c>
      <c r="S357" s="6">
        <v>756</v>
      </c>
      <c r="T357" s="6">
        <v>176</v>
      </c>
      <c r="U357" s="6">
        <v>267</v>
      </c>
      <c r="V357" s="6">
        <v>214</v>
      </c>
      <c r="W357" s="12">
        <v>369</v>
      </c>
      <c r="X357" s="6">
        <v>813</v>
      </c>
      <c r="Y357" s="6">
        <v>650</v>
      </c>
      <c r="Z357" s="6">
        <v>418</v>
      </c>
      <c r="AA357" s="6">
        <v>5</v>
      </c>
      <c r="AB357" s="8">
        <v>601</v>
      </c>
      <c r="AC357" s="6">
        <v>1022</v>
      </c>
      <c r="AD357" s="6">
        <v>547</v>
      </c>
      <c r="AE357" s="6">
        <v>904</v>
      </c>
      <c r="AF357" s="6">
        <v>476</v>
      </c>
      <c r="AG357" s="179">
        <v>127</v>
      </c>
      <c r="AH357" s="5">
        <f t="shared" si="65"/>
        <v>16400</v>
      </c>
      <c r="AI357" s="5">
        <f t="shared" si="66"/>
        <v>11201200</v>
      </c>
      <c r="AJ357" s="2">
        <f t="shared" si="67"/>
        <v>8606720000</v>
      </c>
    </row>
    <row r="358" spans="1:36" x14ac:dyDescent="0.2">
      <c r="A358" s="1">
        <v>7</v>
      </c>
      <c r="B358" s="178">
        <v>173</v>
      </c>
      <c r="C358" s="6">
        <v>266</v>
      </c>
      <c r="D358" s="6">
        <v>854</v>
      </c>
      <c r="E358" s="6">
        <v>753</v>
      </c>
      <c r="F358" s="6">
        <v>816</v>
      </c>
      <c r="G358" s="6">
        <v>651</v>
      </c>
      <c r="H358" s="7">
        <v>215</v>
      </c>
      <c r="I358" s="9">
        <v>372</v>
      </c>
      <c r="J358" s="6">
        <v>604</v>
      </c>
      <c r="K358" s="11">
        <v>1023</v>
      </c>
      <c r="L358" s="6">
        <v>419</v>
      </c>
      <c r="M358" s="6">
        <v>8</v>
      </c>
      <c r="N358" s="6">
        <v>473</v>
      </c>
      <c r="O358" s="6">
        <v>126</v>
      </c>
      <c r="P358" s="6">
        <v>546</v>
      </c>
      <c r="Q358" s="6">
        <v>901</v>
      </c>
      <c r="R358" s="6">
        <v>357</v>
      </c>
      <c r="S358" s="6">
        <v>194</v>
      </c>
      <c r="T358" s="6">
        <v>670</v>
      </c>
      <c r="U358" s="6">
        <v>825</v>
      </c>
      <c r="V358" s="6">
        <v>744</v>
      </c>
      <c r="W358" s="6">
        <v>835</v>
      </c>
      <c r="X358" s="12">
        <v>287</v>
      </c>
      <c r="Y358" s="6">
        <v>188</v>
      </c>
      <c r="Z358" s="6">
        <v>916</v>
      </c>
      <c r="AA358" s="8">
        <v>567</v>
      </c>
      <c r="AB358" s="6">
        <v>107</v>
      </c>
      <c r="AC358" s="6">
        <v>464</v>
      </c>
      <c r="AD358" s="6">
        <v>17</v>
      </c>
      <c r="AE358" s="6">
        <v>438</v>
      </c>
      <c r="AF358" s="6">
        <v>1002</v>
      </c>
      <c r="AG358" s="179">
        <v>589</v>
      </c>
      <c r="AH358" s="5">
        <f t="shared" si="65"/>
        <v>16400</v>
      </c>
      <c r="AI358" s="5">
        <f t="shared" si="66"/>
        <v>11201200</v>
      </c>
      <c r="AJ358" s="2">
        <f t="shared" si="67"/>
        <v>8606720000</v>
      </c>
    </row>
    <row r="359" spans="1:36" x14ac:dyDescent="0.2">
      <c r="A359" s="1">
        <v>8</v>
      </c>
      <c r="B359" s="178">
        <v>318</v>
      </c>
      <c r="C359" s="6">
        <v>153</v>
      </c>
      <c r="D359" s="6">
        <v>709</v>
      </c>
      <c r="E359" s="6">
        <v>866</v>
      </c>
      <c r="F359" s="6">
        <v>703</v>
      </c>
      <c r="G359" s="6">
        <v>796</v>
      </c>
      <c r="H359" s="9">
        <v>328</v>
      </c>
      <c r="I359" s="7">
        <v>227</v>
      </c>
      <c r="J359" s="11">
        <v>971</v>
      </c>
      <c r="K359" s="6">
        <v>624</v>
      </c>
      <c r="L359" s="6">
        <v>52</v>
      </c>
      <c r="M359" s="6">
        <v>407</v>
      </c>
      <c r="N359" s="6">
        <v>74</v>
      </c>
      <c r="O359" s="6">
        <v>493</v>
      </c>
      <c r="P359" s="6">
        <v>945</v>
      </c>
      <c r="Q359" s="6">
        <v>534</v>
      </c>
      <c r="R359" s="6">
        <v>246</v>
      </c>
      <c r="S359" s="6">
        <v>337</v>
      </c>
      <c r="T359" s="6">
        <v>781</v>
      </c>
      <c r="U359" s="6">
        <v>682</v>
      </c>
      <c r="V359" s="6">
        <v>887</v>
      </c>
      <c r="W359" s="6">
        <v>724</v>
      </c>
      <c r="X359" s="6">
        <v>144</v>
      </c>
      <c r="Y359" s="12">
        <v>299</v>
      </c>
      <c r="Z359" s="8">
        <v>515</v>
      </c>
      <c r="AA359" s="6">
        <v>936</v>
      </c>
      <c r="AB359" s="6">
        <v>508</v>
      </c>
      <c r="AC359" s="6">
        <v>95</v>
      </c>
      <c r="AD359" s="6">
        <v>386</v>
      </c>
      <c r="AE359" s="6">
        <v>37</v>
      </c>
      <c r="AF359" s="6">
        <v>633</v>
      </c>
      <c r="AG359" s="179">
        <v>990</v>
      </c>
      <c r="AH359" s="5">
        <f t="shared" si="65"/>
        <v>16400</v>
      </c>
      <c r="AI359" s="5">
        <f t="shared" si="66"/>
        <v>11201200</v>
      </c>
      <c r="AJ359" s="2">
        <f t="shared" si="67"/>
        <v>8606720000</v>
      </c>
    </row>
    <row r="360" spans="1:36" x14ac:dyDescent="0.2">
      <c r="A360" s="1">
        <v>9</v>
      </c>
      <c r="B360" s="178">
        <v>1007</v>
      </c>
      <c r="C360" s="6">
        <v>588</v>
      </c>
      <c r="D360" s="6">
        <v>24</v>
      </c>
      <c r="E360" s="6">
        <v>435</v>
      </c>
      <c r="F360" s="6">
        <v>110</v>
      </c>
      <c r="G360" s="6">
        <v>457</v>
      </c>
      <c r="H360" s="6">
        <v>917</v>
      </c>
      <c r="I360" s="11">
        <v>562</v>
      </c>
      <c r="J360" s="7">
        <v>282</v>
      </c>
      <c r="K360" s="9">
        <v>189</v>
      </c>
      <c r="L360" s="6">
        <v>737</v>
      </c>
      <c r="M360" s="6">
        <v>838</v>
      </c>
      <c r="N360" s="6">
        <v>667</v>
      </c>
      <c r="O360" s="6">
        <v>832</v>
      </c>
      <c r="P360" s="6">
        <v>356</v>
      </c>
      <c r="Q360" s="6">
        <v>199</v>
      </c>
      <c r="R360" s="6">
        <v>551</v>
      </c>
      <c r="S360" s="6">
        <v>900</v>
      </c>
      <c r="T360" s="6">
        <v>480</v>
      </c>
      <c r="U360" s="6">
        <v>123</v>
      </c>
      <c r="V360" s="6">
        <v>422</v>
      </c>
      <c r="W360" s="6">
        <v>1</v>
      </c>
      <c r="X360" s="6">
        <v>605</v>
      </c>
      <c r="Y360" s="8">
        <v>1018</v>
      </c>
      <c r="Z360" s="12">
        <v>210</v>
      </c>
      <c r="AA360" s="6">
        <v>373</v>
      </c>
      <c r="AB360" s="6">
        <v>809</v>
      </c>
      <c r="AC360" s="6">
        <v>654</v>
      </c>
      <c r="AD360" s="6">
        <v>851</v>
      </c>
      <c r="AE360" s="6">
        <v>760</v>
      </c>
      <c r="AF360" s="6">
        <v>172</v>
      </c>
      <c r="AG360" s="179">
        <v>271</v>
      </c>
      <c r="AH360" s="5">
        <f t="shared" si="65"/>
        <v>16400</v>
      </c>
      <c r="AI360" s="5">
        <f t="shared" si="66"/>
        <v>11201200</v>
      </c>
      <c r="AJ360" s="2">
        <f t="shared" si="67"/>
        <v>8606720000</v>
      </c>
    </row>
    <row r="361" spans="1:36" x14ac:dyDescent="0.2">
      <c r="A361" s="1">
        <v>10</v>
      </c>
      <c r="B361" s="178">
        <v>640</v>
      </c>
      <c r="C361" s="6">
        <v>987</v>
      </c>
      <c r="D361" s="6">
        <v>391</v>
      </c>
      <c r="E361" s="6">
        <v>36</v>
      </c>
      <c r="F361" s="6">
        <v>509</v>
      </c>
      <c r="G361" s="6">
        <v>90</v>
      </c>
      <c r="H361" s="11">
        <v>518</v>
      </c>
      <c r="I361" s="6">
        <v>929</v>
      </c>
      <c r="J361" s="9">
        <v>137</v>
      </c>
      <c r="K361" s="7">
        <v>302</v>
      </c>
      <c r="L361" s="6">
        <v>882</v>
      </c>
      <c r="M361" s="6">
        <v>725</v>
      </c>
      <c r="N361" s="6">
        <v>780</v>
      </c>
      <c r="O361" s="6">
        <v>687</v>
      </c>
      <c r="P361" s="6">
        <v>243</v>
      </c>
      <c r="Q361" s="6">
        <v>344</v>
      </c>
      <c r="R361" s="6">
        <v>952</v>
      </c>
      <c r="S361" s="6">
        <v>531</v>
      </c>
      <c r="T361" s="6">
        <v>79</v>
      </c>
      <c r="U361" s="6">
        <v>492</v>
      </c>
      <c r="V361" s="6">
        <v>53</v>
      </c>
      <c r="W361" s="6">
        <v>402</v>
      </c>
      <c r="X361" s="8">
        <v>974</v>
      </c>
      <c r="Y361" s="6">
        <v>617</v>
      </c>
      <c r="Z361" s="6">
        <v>321</v>
      </c>
      <c r="AA361" s="12">
        <v>230</v>
      </c>
      <c r="AB361" s="6">
        <v>698</v>
      </c>
      <c r="AC361" s="6">
        <v>797</v>
      </c>
      <c r="AD361" s="6">
        <v>708</v>
      </c>
      <c r="AE361" s="6">
        <v>871</v>
      </c>
      <c r="AF361" s="6">
        <v>315</v>
      </c>
      <c r="AG361" s="179">
        <v>160</v>
      </c>
      <c r="AH361" s="5">
        <f t="shared" si="65"/>
        <v>16400</v>
      </c>
      <c r="AI361" s="5">
        <f t="shared" si="66"/>
        <v>11201200</v>
      </c>
      <c r="AJ361" s="2">
        <f t="shared" si="67"/>
        <v>8606720000</v>
      </c>
    </row>
    <row r="362" spans="1:36" x14ac:dyDescent="0.2">
      <c r="A362" s="1">
        <v>11</v>
      </c>
      <c r="B362" s="178">
        <v>78</v>
      </c>
      <c r="C362" s="6">
        <v>489</v>
      </c>
      <c r="D362" s="6">
        <v>949</v>
      </c>
      <c r="E362" s="6">
        <v>530</v>
      </c>
      <c r="F362" s="6">
        <v>975</v>
      </c>
      <c r="G362" s="11">
        <v>620</v>
      </c>
      <c r="H362" s="6">
        <v>56</v>
      </c>
      <c r="I362" s="6">
        <v>403</v>
      </c>
      <c r="J362" s="6">
        <v>699</v>
      </c>
      <c r="K362" s="6">
        <v>800</v>
      </c>
      <c r="L362" s="7">
        <v>324</v>
      </c>
      <c r="M362" s="9">
        <v>231</v>
      </c>
      <c r="N362" s="6">
        <v>314</v>
      </c>
      <c r="O362" s="6">
        <v>157</v>
      </c>
      <c r="P362" s="6">
        <v>705</v>
      </c>
      <c r="Q362" s="6">
        <v>870</v>
      </c>
      <c r="R362" s="6">
        <v>390</v>
      </c>
      <c r="S362" s="6">
        <v>33</v>
      </c>
      <c r="T362" s="6">
        <v>637</v>
      </c>
      <c r="U362" s="6">
        <v>986</v>
      </c>
      <c r="V362" s="6">
        <v>519</v>
      </c>
      <c r="W362" s="8">
        <v>932</v>
      </c>
      <c r="X362" s="6">
        <v>512</v>
      </c>
      <c r="Y362" s="6">
        <v>91</v>
      </c>
      <c r="Z362" s="6">
        <v>883</v>
      </c>
      <c r="AA362" s="6">
        <v>728</v>
      </c>
      <c r="AB362" s="12">
        <v>140</v>
      </c>
      <c r="AC362" s="6">
        <v>303</v>
      </c>
      <c r="AD362" s="6">
        <v>242</v>
      </c>
      <c r="AE362" s="6">
        <v>341</v>
      </c>
      <c r="AF362" s="6">
        <v>777</v>
      </c>
      <c r="AG362" s="179">
        <v>686</v>
      </c>
      <c r="AH362" s="5">
        <f t="shared" si="65"/>
        <v>16400</v>
      </c>
      <c r="AI362" s="5">
        <f t="shared" si="66"/>
        <v>11201200</v>
      </c>
      <c r="AJ362" s="2">
        <f t="shared" si="67"/>
        <v>8606720000</v>
      </c>
    </row>
    <row r="363" spans="1:36" x14ac:dyDescent="0.2">
      <c r="A363" s="1">
        <v>12</v>
      </c>
      <c r="B363" s="178">
        <v>477</v>
      </c>
      <c r="C363" s="6">
        <v>122</v>
      </c>
      <c r="D363" s="6">
        <v>550</v>
      </c>
      <c r="E363" s="6">
        <v>897</v>
      </c>
      <c r="F363" s="11">
        <v>608</v>
      </c>
      <c r="G363" s="6">
        <v>1019</v>
      </c>
      <c r="H363" s="6">
        <v>423</v>
      </c>
      <c r="I363" s="6">
        <v>4</v>
      </c>
      <c r="J363" s="6">
        <v>812</v>
      </c>
      <c r="K363" s="6">
        <v>655</v>
      </c>
      <c r="L363" s="9">
        <v>211</v>
      </c>
      <c r="M363" s="7">
        <v>376</v>
      </c>
      <c r="N363" s="6">
        <v>169</v>
      </c>
      <c r="O363" s="6">
        <v>270</v>
      </c>
      <c r="P363" s="6">
        <v>850</v>
      </c>
      <c r="Q363" s="6">
        <v>757</v>
      </c>
      <c r="R363" s="6">
        <v>21</v>
      </c>
      <c r="S363" s="6">
        <v>434</v>
      </c>
      <c r="T363" s="6">
        <v>1006</v>
      </c>
      <c r="U363" s="6">
        <v>585</v>
      </c>
      <c r="V363" s="8">
        <v>920</v>
      </c>
      <c r="W363" s="6">
        <v>563</v>
      </c>
      <c r="X363" s="6">
        <v>111</v>
      </c>
      <c r="Y363" s="6">
        <v>460</v>
      </c>
      <c r="Z363" s="6">
        <v>740</v>
      </c>
      <c r="AA363" s="6">
        <v>839</v>
      </c>
      <c r="AB363" s="6">
        <v>283</v>
      </c>
      <c r="AC363" s="12">
        <v>192</v>
      </c>
      <c r="AD363" s="6">
        <v>353</v>
      </c>
      <c r="AE363" s="6">
        <v>198</v>
      </c>
      <c r="AF363" s="6">
        <v>666</v>
      </c>
      <c r="AG363" s="179">
        <v>829</v>
      </c>
      <c r="AH363" s="5">
        <f t="shared" si="65"/>
        <v>16400</v>
      </c>
      <c r="AI363" s="5">
        <f t="shared" si="66"/>
        <v>11201200</v>
      </c>
      <c r="AJ363" s="2">
        <f t="shared" si="67"/>
        <v>8606720000</v>
      </c>
    </row>
    <row r="364" spans="1:36" x14ac:dyDescent="0.2">
      <c r="A364" s="1">
        <v>13</v>
      </c>
      <c r="B364" s="178">
        <v>241</v>
      </c>
      <c r="C364" s="6">
        <v>342</v>
      </c>
      <c r="D364" s="6">
        <v>778</v>
      </c>
      <c r="E364" s="11">
        <v>685</v>
      </c>
      <c r="F364" s="6">
        <v>884</v>
      </c>
      <c r="G364" s="6">
        <v>727</v>
      </c>
      <c r="H364" s="6">
        <v>139</v>
      </c>
      <c r="I364" s="6">
        <v>304</v>
      </c>
      <c r="J364" s="6">
        <v>520</v>
      </c>
      <c r="K364" s="6">
        <v>931</v>
      </c>
      <c r="L364" s="6">
        <v>511</v>
      </c>
      <c r="M364" s="6">
        <v>92</v>
      </c>
      <c r="N364" s="7">
        <v>389</v>
      </c>
      <c r="O364" s="9">
        <v>34</v>
      </c>
      <c r="P364" s="6">
        <v>638</v>
      </c>
      <c r="Q364" s="6">
        <v>985</v>
      </c>
      <c r="R364" s="6">
        <v>313</v>
      </c>
      <c r="S364" s="6">
        <v>158</v>
      </c>
      <c r="T364" s="6">
        <v>706</v>
      </c>
      <c r="U364" s="8">
        <v>869</v>
      </c>
      <c r="V364" s="6">
        <v>700</v>
      </c>
      <c r="W364" s="6">
        <v>799</v>
      </c>
      <c r="X364" s="6">
        <v>323</v>
      </c>
      <c r="Y364" s="6">
        <v>232</v>
      </c>
      <c r="Z364" s="6">
        <v>976</v>
      </c>
      <c r="AA364" s="6">
        <v>619</v>
      </c>
      <c r="AB364" s="6">
        <v>55</v>
      </c>
      <c r="AC364" s="6">
        <v>404</v>
      </c>
      <c r="AD364" s="12">
        <v>77</v>
      </c>
      <c r="AE364" s="6">
        <v>490</v>
      </c>
      <c r="AF364" s="6">
        <v>950</v>
      </c>
      <c r="AG364" s="179">
        <v>529</v>
      </c>
      <c r="AH364" s="5">
        <f t="shared" si="65"/>
        <v>16400</v>
      </c>
      <c r="AI364" s="5">
        <f t="shared" si="66"/>
        <v>11201200</v>
      </c>
      <c r="AJ364" s="2">
        <f t="shared" si="67"/>
        <v>8606720000</v>
      </c>
    </row>
    <row r="365" spans="1:36" x14ac:dyDescent="0.2">
      <c r="A365" s="1">
        <v>14</v>
      </c>
      <c r="B365" s="178">
        <v>354</v>
      </c>
      <c r="C365" s="6">
        <v>197</v>
      </c>
      <c r="D365" s="11">
        <v>665</v>
      </c>
      <c r="E365" s="6">
        <v>830</v>
      </c>
      <c r="F365" s="6">
        <v>739</v>
      </c>
      <c r="G365" s="6">
        <v>840</v>
      </c>
      <c r="H365" s="6">
        <v>284</v>
      </c>
      <c r="I365" s="6">
        <v>191</v>
      </c>
      <c r="J365" s="6">
        <v>919</v>
      </c>
      <c r="K365" s="6">
        <v>564</v>
      </c>
      <c r="L365" s="6">
        <v>112</v>
      </c>
      <c r="M365" s="6">
        <v>459</v>
      </c>
      <c r="N365" s="9">
        <v>22</v>
      </c>
      <c r="O365" s="7">
        <v>433</v>
      </c>
      <c r="P365" s="6">
        <v>1005</v>
      </c>
      <c r="Q365" s="6">
        <v>586</v>
      </c>
      <c r="R365" s="6">
        <v>170</v>
      </c>
      <c r="S365" s="6">
        <v>269</v>
      </c>
      <c r="T365" s="8">
        <v>849</v>
      </c>
      <c r="U365" s="6">
        <v>758</v>
      </c>
      <c r="V365" s="6">
        <v>811</v>
      </c>
      <c r="W365" s="6">
        <v>656</v>
      </c>
      <c r="X365" s="6">
        <v>212</v>
      </c>
      <c r="Y365" s="6">
        <v>375</v>
      </c>
      <c r="Z365" s="6">
        <v>607</v>
      </c>
      <c r="AA365" s="6">
        <v>1020</v>
      </c>
      <c r="AB365" s="6">
        <v>424</v>
      </c>
      <c r="AC365" s="6">
        <v>3</v>
      </c>
      <c r="AD365" s="6">
        <v>478</v>
      </c>
      <c r="AE365" s="12">
        <v>121</v>
      </c>
      <c r="AF365" s="6">
        <v>549</v>
      </c>
      <c r="AG365" s="179">
        <v>898</v>
      </c>
      <c r="AH365" s="5">
        <f t="shared" si="65"/>
        <v>16400</v>
      </c>
      <c r="AI365" s="5">
        <f t="shared" si="66"/>
        <v>11201200</v>
      </c>
      <c r="AJ365" s="2">
        <f t="shared" si="67"/>
        <v>8606720000</v>
      </c>
    </row>
    <row r="366" spans="1:36" x14ac:dyDescent="0.2">
      <c r="A366" s="1">
        <v>15</v>
      </c>
      <c r="B366" s="178">
        <v>852</v>
      </c>
      <c r="C366" s="11">
        <v>759</v>
      </c>
      <c r="D366" s="6">
        <v>171</v>
      </c>
      <c r="E366" s="6">
        <v>272</v>
      </c>
      <c r="F366" s="6">
        <v>209</v>
      </c>
      <c r="G366" s="6">
        <v>374</v>
      </c>
      <c r="H366" s="6">
        <v>810</v>
      </c>
      <c r="I366" s="6">
        <v>653</v>
      </c>
      <c r="J366" s="6">
        <v>421</v>
      </c>
      <c r="K366" s="6">
        <v>2</v>
      </c>
      <c r="L366" s="6">
        <v>606</v>
      </c>
      <c r="M366" s="6">
        <v>1017</v>
      </c>
      <c r="N366" s="6">
        <v>552</v>
      </c>
      <c r="O366" s="6">
        <v>899</v>
      </c>
      <c r="P366" s="7">
        <v>479</v>
      </c>
      <c r="Q366" s="9">
        <v>124</v>
      </c>
      <c r="R366" s="6">
        <v>668</v>
      </c>
      <c r="S366" s="8">
        <v>831</v>
      </c>
      <c r="T366" s="6">
        <v>355</v>
      </c>
      <c r="U366" s="6">
        <v>200</v>
      </c>
      <c r="V366" s="6">
        <v>281</v>
      </c>
      <c r="W366" s="6">
        <v>190</v>
      </c>
      <c r="X366" s="6">
        <v>738</v>
      </c>
      <c r="Y366" s="6">
        <v>837</v>
      </c>
      <c r="Z366" s="6">
        <v>109</v>
      </c>
      <c r="AA366" s="6">
        <v>458</v>
      </c>
      <c r="AB366" s="6">
        <v>918</v>
      </c>
      <c r="AC366" s="6">
        <v>561</v>
      </c>
      <c r="AD366" s="6">
        <v>1008</v>
      </c>
      <c r="AE366" s="6">
        <v>587</v>
      </c>
      <c r="AF366" s="12">
        <v>23</v>
      </c>
      <c r="AG366" s="179">
        <v>436</v>
      </c>
      <c r="AH366" s="5">
        <f t="shared" si="65"/>
        <v>16400</v>
      </c>
      <c r="AI366" s="5">
        <f t="shared" si="66"/>
        <v>11201200</v>
      </c>
      <c r="AJ366" s="2">
        <f t="shared" si="67"/>
        <v>8606720000</v>
      </c>
    </row>
    <row r="367" spans="1:36" x14ac:dyDescent="0.2">
      <c r="A367" s="1">
        <v>16</v>
      </c>
      <c r="B367" s="190">
        <v>707</v>
      </c>
      <c r="C367" s="6">
        <v>872</v>
      </c>
      <c r="D367" s="6">
        <v>316</v>
      </c>
      <c r="E367" s="6">
        <v>159</v>
      </c>
      <c r="F367" s="6">
        <v>322</v>
      </c>
      <c r="G367" s="6">
        <v>229</v>
      </c>
      <c r="H367" s="6">
        <v>697</v>
      </c>
      <c r="I367" s="6">
        <v>798</v>
      </c>
      <c r="J367" s="6">
        <v>54</v>
      </c>
      <c r="K367" s="6">
        <v>401</v>
      </c>
      <c r="L367" s="6">
        <v>973</v>
      </c>
      <c r="M367" s="6">
        <v>618</v>
      </c>
      <c r="N367" s="6">
        <v>951</v>
      </c>
      <c r="O367" s="6">
        <v>532</v>
      </c>
      <c r="P367" s="9">
        <v>80</v>
      </c>
      <c r="Q367" s="7">
        <v>491</v>
      </c>
      <c r="R367" s="8">
        <v>779</v>
      </c>
      <c r="S367" s="6">
        <v>688</v>
      </c>
      <c r="T367" s="6">
        <v>244</v>
      </c>
      <c r="U367" s="6">
        <v>343</v>
      </c>
      <c r="V367" s="6">
        <v>138</v>
      </c>
      <c r="W367" s="6">
        <v>301</v>
      </c>
      <c r="X367" s="6">
        <v>881</v>
      </c>
      <c r="Y367" s="6">
        <v>726</v>
      </c>
      <c r="Z367" s="6">
        <v>510</v>
      </c>
      <c r="AA367" s="6">
        <v>89</v>
      </c>
      <c r="AB367" s="6">
        <v>517</v>
      </c>
      <c r="AC367" s="6">
        <v>930</v>
      </c>
      <c r="AD367" s="6">
        <v>639</v>
      </c>
      <c r="AE367" s="6">
        <v>988</v>
      </c>
      <c r="AF367" s="6">
        <v>392</v>
      </c>
      <c r="AG367" s="186">
        <v>35</v>
      </c>
      <c r="AH367" s="5">
        <f t="shared" si="65"/>
        <v>16400</v>
      </c>
      <c r="AI367" s="5">
        <f t="shared" si="66"/>
        <v>11201200</v>
      </c>
      <c r="AJ367" s="2">
        <f t="shared" si="67"/>
        <v>8606720000</v>
      </c>
    </row>
    <row r="368" spans="1:36" x14ac:dyDescent="0.2">
      <c r="A368" s="1">
        <v>17</v>
      </c>
      <c r="B368" s="188">
        <v>982</v>
      </c>
      <c r="C368" s="6">
        <v>625</v>
      </c>
      <c r="D368" s="6">
        <v>45</v>
      </c>
      <c r="E368" s="6">
        <v>394</v>
      </c>
      <c r="F368" s="6">
        <v>87</v>
      </c>
      <c r="G368" s="6">
        <v>500</v>
      </c>
      <c r="H368" s="6">
        <v>944</v>
      </c>
      <c r="I368" s="6">
        <v>523</v>
      </c>
      <c r="J368" s="6">
        <v>291</v>
      </c>
      <c r="K368" s="6">
        <v>136</v>
      </c>
      <c r="L368" s="6">
        <v>732</v>
      </c>
      <c r="M368" s="6">
        <v>895</v>
      </c>
      <c r="N368" s="6">
        <v>674</v>
      </c>
      <c r="O368" s="6">
        <v>773</v>
      </c>
      <c r="P368" s="6">
        <v>345</v>
      </c>
      <c r="Q368" s="8">
        <v>254</v>
      </c>
      <c r="R368" s="7">
        <v>542</v>
      </c>
      <c r="S368" s="9">
        <v>953</v>
      </c>
      <c r="T368" s="6">
        <v>485</v>
      </c>
      <c r="U368" s="6">
        <v>66</v>
      </c>
      <c r="V368" s="6">
        <v>415</v>
      </c>
      <c r="W368" s="6">
        <v>60</v>
      </c>
      <c r="X368" s="6">
        <v>616</v>
      </c>
      <c r="Y368" s="6">
        <v>963</v>
      </c>
      <c r="Z368" s="6">
        <v>235</v>
      </c>
      <c r="AA368" s="6">
        <v>336</v>
      </c>
      <c r="AB368" s="6">
        <v>788</v>
      </c>
      <c r="AC368" s="6">
        <v>695</v>
      </c>
      <c r="AD368" s="6">
        <v>874</v>
      </c>
      <c r="AE368" s="6">
        <v>717</v>
      </c>
      <c r="AF368" s="6">
        <v>145</v>
      </c>
      <c r="AG368" s="192">
        <v>310</v>
      </c>
      <c r="AH368" s="5">
        <f t="shared" si="65"/>
        <v>16400</v>
      </c>
      <c r="AI368" s="5">
        <f t="shared" si="66"/>
        <v>11201200</v>
      </c>
      <c r="AJ368" s="2">
        <f t="shared" si="67"/>
        <v>8606720000</v>
      </c>
    </row>
    <row r="369" spans="1:36" x14ac:dyDescent="0.2">
      <c r="A369" s="1">
        <v>18</v>
      </c>
      <c r="B369" s="178">
        <v>581</v>
      </c>
      <c r="C369" s="12">
        <v>994</v>
      </c>
      <c r="D369" s="6">
        <v>446</v>
      </c>
      <c r="E369" s="6">
        <v>25</v>
      </c>
      <c r="F369" s="6">
        <v>456</v>
      </c>
      <c r="G369" s="6">
        <v>99</v>
      </c>
      <c r="H369" s="6">
        <v>575</v>
      </c>
      <c r="I369" s="6">
        <v>924</v>
      </c>
      <c r="J369" s="6">
        <v>180</v>
      </c>
      <c r="K369" s="6">
        <v>279</v>
      </c>
      <c r="L369" s="6">
        <v>843</v>
      </c>
      <c r="M369" s="6">
        <v>752</v>
      </c>
      <c r="N369" s="6">
        <v>817</v>
      </c>
      <c r="O369" s="6">
        <v>662</v>
      </c>
      <c r="P369" s="8">
        <v>202</v>
      </c>
      <c r="Q369" s="6">
        <v>365</v>
      </c>
      <c r="R369" s="9">
        <v>909</v>
      </c>
      <c r="S369" s="7">
        <v>554</v>
      </c>
      <c r="T369" s="6">
        <v>118</v>
      </c>
      <c r="U369" s="6">
        <v>465</v>
      </c>
      <c r="V369" s="6">
        <v>16</v>
      </c>
      <c r="W369" s="6">
        <v>427</v>
      </c>
      <c r="X369" s="6">
        <v>1015</v>
      </c>
      <c r="Y369" s="6">
        <v>596</v>
      </c>
      <c r="Z369" s="6">
        <v>380</v>
      </c>
      <c r="AA369" s="6">
        <v>223</v>
      </c>
      <c r="AB369" s="6">
        <v>643</v>
      </c>
      <c r="AC369" s="6">
        <v>808</v>
      </c>
      <c r="AD369" s="6">
        <v>761</v>
      </c>
      <c r="AE369" s="6">
        <v>862</v>
      </c>
      <c r="AF369" s="11">
        <v>258</v>
      </c>
      <c r="AG369" s="179">
        <v>165</v>
      </c>
      <c r="AH369" s="5">
        <f t="shared" si="65"/>
        <v>16400</v>
      </c>
      <c r="AI369" s="5">
        <f t="shared" si="66"/>
        <v>11201200</v>
      </c>
      <c r="AJ369" s="2">
        <f t="shared" si="67"/>
        <v>8606720000</v>
      </c>
    </row>
    <row r="370" spans="1:36" x14ac:dyDescent="0.2">
      <c r="A370" s="1">
        <v>19</v>
      </c>
      <c r="B370" s="178">
        <v>119</v>
      </c>
      <c r="C370" s="6">
        <v>468</v>
      </c>
      <c r="D370" s="12">
        <v>912</v>
      </c>
      <c r="E370" s="6">
        <v>555</v>
      </c>
      <c r="F370" s="6">
        <v>1014</v>
      </c>
      <c r="G370" s="6">
        <v>593</v>
      </c>
      <c r="H370" s="6">
        <v>13</v>
      </c>
      <c r="I370" s="6">
        <v>426</v>
      </c>
      <c r="J370" s="6">
        <v>642</v>
      </c>
      <c r="K370" s="6">
        <v>805</v>
      </c>
      <c r="L370" s="6">
        <v>377</v>
      </c>
      <c r="M370" s="6">
        <v>222</v>
      </c>
      <c r="N370" s="6">
        <v>259</v>
      </c>
      <c r="O370" s="8">
        <v>168</v>
      </c>
      <c r="P370" s="6">
        <v>764</v>
      </c>
      <c r="Q370" s="6">
        <v>863</v>
      </c>
      <c r="R370" s="6">
        <v>447</v>
      </c>
      <c r="S370" s="6">
        <v>28</v>
      </c>
      <c r="T370" s="7">
        <v>584</v>
      </c>
      <c r="U370" s="9">
        <v>995</v>
      </c>
      <c r="V370" s="6">
        <v>574</v>
      </c>
      <c r="W370" s="6">
        <v>921</v>
      </c>
      <c r="X370" s="6">
        <v>453</v>
      </c>
      <c r="Y370" s="6">
        <v>98</v>
      </c>
      <c r="Z370" s="6">
        <v>842</v>
      </c>
      <c r="AA370" s="6">
        <v>749</v>
      </c>
      <c r="AB370" s="6">
        <v>177</v>
      </c>
      <c r="AC370" s="6">
        <v>278</v>
      </c>
      <c r="AD370" s="6">
        <v>203</v>
      </c>
      <c r="AE370" s="11">
        <v>368</v>
      </c>
      <c r="AF370" s="6">
        <v>820</v>
      </c>
      <c r="AG370" s="179">
        <v>663</v>
      </c>
      <c r="AH370" s="5">
        <f t="shared" si="65"/>
        <v>16400</v>
      </c>
      <c r="AI370" s="5">
        <f t="shared" si="66"/>
        <v>11201200</v>
      </c>
      <c r="AJ370" s="2">
        <f t="shared" si="67"/>
        <v>8606720000</v>
      </c>
    </row>
    <row r="371" spans="1:36" x14ac:dyDescent="0.2">
      <c r="A371" s="1">
        <v>20</v>
      </c>
      <c r="B371" s="178">
        <v>488</v>
      </c>
      <c r="C371" s="6">
        <v>67</v>
      </c>
      <c r="D371" s="6">
        <v>543</v>
      </c>
      <c r="E371" s="12">
        <v>956</v>
      </c>
      <c r="F371" s="6">
        <v>613</v>
      </c>
      <c r="G371" s="6">
        <v>962</v>
      </c>
      <c r="H371" s="6">
        <v>414</v>
      </c>
      <c r="I371" s="6">
        <v>57</v>
      </c>
      <c r="J371" s="6">
        <v>785</v>
      </c>
      <c r="K371" s="6">
        <v>694</v>
      </c>
      <c r="L371" s="6">
        <v>234</v>
      </c>
      <c r="M371" s="6">
        <v>333</v>
      </c>
      <c r="N371" s="8">
        <v>148</v>
      </c>
      <c r="O371" s="6">
        <v>311</v>
      </c>
      <c r="P371" s="6">
        <v>875</v>
      </c>
      <c r="Q371" s="6">
        <v>720</v>
      </c>
      <c r="R371" s="6">
        <v>48</v>
      </c>
      <c r="S371" s="6">
        <v>395</v>
      </c>
      <c r="T371" s="9">
        <v>983</v>
      </c>
      <c r="U371" s="7">
        <v>628</v>
      </c>
      <c r="V371" s="6">
        <v>941</v>
      </c>
      <c r="W371" s="6">
        <v>522</v>
      </c>
      <c r="X371" s="6">
        <v>86</v>
      </c>
      <c r="Y371" s="6">
        <v>497</v>
      </c>
      <c r="Z371" s="6">
        <v>729</v>
      </c>
      <c r="AA371" s="6">
        <v>894</v>
      </c>
      <c r="AB371" s="6">
        <v>290</v>
      </c>
      <c r="AC371" s="6">
        <v>133</v>
      </c>
      <c r="AD371" s="11">
        <v>348</v>
      </c>
      <c r="AE371" s="6">
        <v>255</v>
      </c>
      <c r="AF371" s="6">
        <v>675</v>
      </c>
      <c r="AG371" s="179">
        <v>776</v>
      </c>
      <c r="AH371" s="5">
        <f t="shared" si="65"/>
        <v>16400</v>
      </c>
      <c r="AI371" s="5">
        <f t="shared" si="66"/>
        <v>11201200</v>
      </c>
      <c r="AJ371" s="2">
        <f t="shared" si="67"/>
        <v>8606720000</v>
      </c>
    </row>
    <row r="372" spans="1:36" x14ac:dyDescent="0.2">
      <c r="A372" s="1">
        <v>21</v>
      </c>
      <c r="B372" s="178">
        <v>204</v>
      </c>
      <c r="C372" s="6">
        <v>367</v>
      </c>
      <c r="D372" s="6">
        <v>819</v>
      </c>
      <c r="E372" s="6">
        <v>664</v>
      </c>
      <c r="F372" s="12">
        <v>841</v>
      </c>
      <c r="G372" s="6">
        <v>750</v>
      </c>
      <c r="H372" s="6">
        <v>178</v>
      </c>
      <c r="I372" s="6">
        <v>277</v>
      </c>
      <c r="J372" s="6">
        <v>573</v>
      </c>
      <c r="K372" s="6">
        <v>922</v>
      </c>
      <c r="L372" s="6">
        <v>454</v>
      </c>
      <c r="M372" s="8">
        <v>97</v>
      </c>
      <c r="N372" s="6">
        <v>448</v>
      </c>
      <c r="O372" s="6">
        <v>27</v>
      </c>
      <c r="P372" s="6">
        <v>583</v>
      </c>
      <c r="Q372" s="6">
        <v>996</v>
      </c>
      <c r="R372" s="6">
        <v>260</v>
      </c>
      <c r="S372" s="6">
        <v>167</v>
      </c>
      <c r="T372" s="6">
        <v>763</v>
      </c>
      <c r="U372" s="6">
        <v>864</v>
      </c>
      <c r="V372" s="7">
        <v>641</v>
      </c>
      <c r="W372" s="9">
        <v>806</v>
      </c>
      <c r="X372" s="6">
        <v>378</v>
      </c>
      <c r="Y372" s="6">
        <v>221</v>
      </c>
      <c r="Z372" s="6">
        <v>1013</v>
      </c>
      <c r="AA372" s="6">
        <v>594</v>
      </c>
      <c r="AB372" s="6">
        <v>14</v>
      </c>
      <c r="AC372" s="11">
        <v>425</v>
      </c>
      <c r="AD372" s="6">
        <v>120</v>
      </c>
      <c r="AE372" s="6">
        <v>467</v>
      </c>
      <c r="AF372" s="6">
        <v>911</v>
      </c>
      <c r="AG372" s="179">
        <v>556</v>
      </c>
      <c r="AH372" s="5">
        <f t="shared" si="65"/>
        <v>16400</v>
      </c>
      <c r="AI372" s="5">
        <f t="shared" si="66"/>
        <v>11201200</v>
      </c>
      <c r="AJ372" s="2">
        <f t="shared" si="67"/>
        <v>8606720000</v>
      </c>
    </row>
    <row r="373" spans="1:36" x14ac:dyDescent="0.2">
      <c r="A373" s="1">
        <v>22</v>
      </c>
      <c r="B373" s="178">
        <v>347</v>
      </c>
      <c r="C373" s="6">
        <v>256</v>
      </c>
      <c r="D373" s="6">
        <v>676</v>
      </c>
      <c r="E373" s="6">
        <v>775</v>
      </c>
      <c r="F373" s="6">
        <v>730</v>
      </c>
      <c r="G373" s="12">
        <v>893</v>
      </c>
      <c r="H373" s="6">
        <v>289</v>
      </c>
      <c r="I373" s="6">
        <v>134</v>
      </c>
      <c r="J373" s="6">
        <v>942</v>
      </c>
      <c r="K373" s="6">
        <v>521</v>
      </c>
      <c r="L373" s="8">
        <v>85</v>
      </c>
      <c r="M373" s="6">
        <v>498</v>
      </c>
      <c r="N373" s="6">
        <v>47</v>
      </c>
      <c r="O373" s="6">
        <v>396</v>
      </c>
      <c r="P373" s="6">
        <v>984</v>
      </c>
      <c r="Q373" s="6">
        <v>627</v>
      </c>
      <c r="R373" s="6">
        <v>147</v>
      </c>
      <c r="S373" s="6">
        <v>312</v>
      </c>
      <c r="T373" s="6">
        <v>876</v>
      </c>
      <c r="U373" s="6">
        <v>719</v>
      </c>
      <c r="V373" s="9">
        <v>786</v>
      </c>
      <c r="W373" s="7">
        <v>693</v>
      </c>
      <c r="X373" s="6">
        <v>233</v>
      </c>
      <c r="Y373" s="6">
        <v>334</v>
      </c>
      <c r="Z373" s="6">
        <v>614</v>
      </c>
      <c r="AA373" s="6">
        <v>961</v>
      </c>
      <c r="AB373" s="11">
        <v>413</v>
      </c>
      <c r="AC373" s="6">
        <v>58</v>
      </c>
      <c r="AD373" s="6">
        <v>487</v>
      </c>
      <c r="AE373" s="6">
        <v>68</v>
      </c>
      <c r="AF373" s="6">
        <v>544</v>
      </c>
      <c r="AG373" s="179">
        <v>955</v>
      </c>
      <c r="AH373" s="5">
        <f t="shared" si="65"/>
        <v>16400</v>
      </c>
      <c r="AI373" s="5">
        <f t="shared" si="66"/>
        <v>11201200</v>
      </c>
      <c r="AJ373" s="2">
        <f t="shared" si="67"/>
        <v>8606720000</v>
      </c>
    </row>
    <row r="374" spans="1:36" x14ac:dyDescent="0.2">
      <c r="A374" s="1">
        <v>23</v>
      </c>
      <c r="B374" s="178">
        <v>873</v>
      </c>
      <c r="C374" s="6">
        <v>718</v>
      </c>
      <c r="D374" s="6">
        <v>146</v>
      </c>
      <c r="E374" s="6">
        <v>309</v>
      </c>
      <c r="F374" s="6">
        <v>236</v>
      </c>
      <c r="G374" s="6">
        <v>335</v>
      </c>
      <c r="H374" s="12">
        <v>787</v>
      </c>
      <c r="I374" s="6">
        <v>696</v>
      </c>
      <c r="J374" s="6">
        <v>416</v>
      </c>
      <c r="K374" s="8">
        <v>59</v>
      </c>
      <c r="L374" s="6">
        <v>615</v>
      </c>
      <c r="M374" s="6">
        <v>964</v>
      </c>
      <c r="N374" s="6">
        <v>541</v>
      </c>
      <c r="O374" s="6">
        <v>954</v>
      </c>
      <c r="P374" s="6">
        <v>486</v>
      </c>
      <c r="Q374" s="6">
        <v>65</v>
      </c>
      <c r="R374" s="6">
        <v>673</v>
      </c>
      <c r="S374" s="6">
        <v>774</v>
      </c>
      <c r="T374" s="6">
        <v>346</v>
      </c>
      <c r="U374" s="6">
        <v>253</v>
      </c>
      <c r="V374" s="6">
        <v>292</v>
      </c>
      <c r="W374" s="6">
        <v>135</v>
      </c>
      <c r="X374" s="7">
        <v>731</v>
      </c>
      <c r="Y374" s="9">
        <v>896</v>
      </c>
      <c r="Z374" s="6">
        <v>88</v>
      </c>
      <c r="AA374" s="11">
        <v>499</v>
      </c>
      <c r="AB374" s="6">
        <v>943</v>
      </c>
      <c r="AC374" s="6">
        <v>524</v>
      </c>
      <c r="AD374" s="6">
        <v>981</v>
      </c>
      <c r="AE374" s="6">
        <v>626</v>
      </c>
      <c r="AF374" s="6">
        <v>46</v>
      </c>
      <c r="AG374" s="179">
        <v>393</v>
      </c>
      <c r="AH374" s="5">
        <f t="shared" si="65"/>
        <v>16400</v>
      </c>
      <c r="AI374" s="5">
        <f t="shared" si="66"/>
        <v>11201200</v>
      </c>
      <c r="AJ374" s="2">
        <f t="shared" si="67"/>
        <v>8606720000</v>
      </c>
    </row>
    <row r="375" spans="1:36" x14ac:dyDescent="0.2">
      <c r="A375" s="1">
        <v>24</v>
      </c>
      <c r="B375" s="178">
        <v>762</v>
      </c>
      <c r="C375" s="6">
        <v>861</v>
      </c>
      <c r="D375" s="6">
        <v>257</v>
      </c>
      <c r="E375" s="6">
        <v>166</v>
      </c>
      <c r="F375" s="6">
        <v>379</v>
      </c>
      <c r="G375" s="6">
        <v>224</v>
      </c>
      <c r="H375" s="6">
        <v>644</v>
      </c>
      <c r="I375" s="12">
        <v>807</v>
      </c>
      <c r="J375" s="8">
        <v>15</v>
      </c>
      <c r="K375" s="6">
        <v>428</v>
      </c>
      <c r="L375" s="6">
        <v>1016</v>
      </c>
      <c r="M375" s="6">
        <v>595</v>
      </c>
      <c r="N375" s="6">
        <v>910</v>
      </c>
      <c r="O375" s="6">
        <v>553</v>
      </c>
      <c r="P375" s="6">
        <v>117</v>
      </c>
      <c r="Q375" s="6">
        <v>466</v>
      </c>
      <c r="R375" s="6">
        <v>818</v>
      </c>
      <c r="S375" s="6">
        <v>661</v>
      </c>
      <c r="T375" s="6">
        <v>201</v>
      </c>
      <c r="U375" s="6">
        <v>366</v>
      </c>
      <c r="V375" s="6">
        <v>179</v>
      </c>
      <c r="W375" s="6">
        <v>280</v>
      </c>
      <c r="X375" s="9">
        <v>844</v>
      </c>
      <c r="Y375" s="7">
        <v>751</v>
      </c>
      <c r="Z375" s="11">
        <v>455</v>
      </c>
      <c r="AA375" s="6">
        <v>100</v>
      </c>
      <c r="AB375" s="6">
        <v>576</v>
      </c>
      <c r="AC375" s="6">
        <v>923</v>
      </c>
      <c r="AD375" s="6">
        <v>582</v>
      </c>
      <c r="AE375" s="6">
        <v>993</v>
      </c>
      <c r="AF375" s="6">
        <v>445</v>
      </c>
      <c r="AG375" s="179">
        <v>26</v>
      </c>
      <c r="AH375" s="5">
        <f t="shared" si="65"/>
        <v>16400</v>
      </c>
      <c r="AI375" s="5">
        <f t="shared" si="66"/>
        <v>11201200</v>
      </c>
      <c r="AJ375" s="2">
        <f t="shared" si="67"/>
        <v>8606720000</v>
      </c>
    </row>
    <row r="376" spans="1:36" x14ac:dyDescent="0.2">
      <c r="A376" s="1">
        <v>25</v>
      </c>
      <c r="B376" s="178">
        <v>43</v>
      </c>
      <c r="C376" s="6">
        <v>400</v>
      </c>
      <c r="D376" s="6">
        <v>980</v>
      </c>
      <c r="E376" s="6">
        <v>631</v>
      </c>
      <c r="F376" s="6">
        <v>938</v>
      </c>
      <c r="G376" s="6">
        <v>525</v>
      </c>
      <c r="H376" s="6">
        <v>81</v>
      </c>
      <c r="I376" s="8">
        <v>502</v>
      </c>
      <c r="J376" s="12">
        <v>734</v>
      </c>
      <c r="K376" s="6">
        <v>889</v>
      </c>
      <c r="L376" s="6">
        <v>293</v>
      </c>
      <c r="M376" s="6">
        <v>130</v>
      </c>
      <c r="N376" s="6">
        <v>351</v>
      </c>
      <c r="O376" s="6">
        <v>252</v>
      </c>
      <c r="P376" s="6">
        <v>680</v>
      </c>
      <c r="Q376" s="6">
        <v>771</v>
      </c>
      <c r="R376" s="6">
        <v>483</v>
      </c>
      <c r="S376" s="6">
        <v>72</v>
      </c>
      <c r="T376" s="6">
        <v>540</v>
      </c>
      <c r="U376" s="6">
        <v>959</v>
      </c>
      <c r="V376" s="6">
        <v>610</v>
      </c>
      <c r="W376" s="6">
        <v>965</v>
      </c>
      <c r="X376" s="6">
        <v>409</v>
      </c>
      <c r="Y376" s="11">
        <v>62</v>
      </c>
      <c r="Z376" s="7">
        <v>790</v>
      </c>
      <c r="AA376" s="9">
        <v>689</v>
      </c>
      <c r="AB376" s="6">
        <v>237</v>
      </c>
      <c r="AC376" s="6">
        <v>330</v>
      </c>
      <c r="AD376" s="6">
        <v>151</v>
      </c>
      <c r="AE376" s="6">
        <v>308</v>
      </c>
      <c r="AF376" s="6">
        <v>880</v>
      </c>
      <c r="AG376" s="179">
        <v>715</v>
      </c>
      <c r="AH376" s="5">
        <f t="shared" si="65"/>
        <v>16400</v>
      </c>
      <c r="AI376" s="5">
        <f t="shared" si="66"/>
        <v>11201200</v>
      </c>
      <c r="AJ376" s="2">
        <f t="shared" si="67"/>
        <v>8606720000</v>
      </c>
    </row>
    <row r="377" spans="1:36" x14ac:dyDescent="0.2">
      <c r="A377" s="1">
        <v>26</v>
      </c>
      <c r="B377" s="178">
        <v>444</v>
      </c>
      <c r="C377" s="6">
        <v>31</v>
      </c>
      <c r="D377" s="6">
        <v>579</v>
      </c>
      <c r="E377" s="6">
        <v>1000</v>
      </c>
      <c r="F377" s="6">
        <v>569</v>
      </c>
      <c r="G377" s="6">
        <v>926</v>
      </c>
      <c r="H377" s="8">
        <v>450</v>
      </c>
      <c r="I377" s="6">
        <v>101</v>
      </c>
      <c r="J377" s="6">
        <v>845</v>
      </c>
      <c r="K377" s="12">
        <v>746</v>
      </c>
      <c r="L377" s="6">
        <v>182</v>
      </c>
      <c r="M377" s="6">
        <v>273</v>
      </c>
      <c r="N377" s="6">
        <v>208</v>
      </c>
      <c r="O377" s="6">
        <v>363</v>
      </c>
      <c r="P377" s="6">
        <v>823</v>
      </c>
      <c r="Q377" s="6">
        <v>660</v>
      </c>
      <c r="R377" s="6">
        <v>116</v>
      </c>
      <c r="S377" s="6">
        <v>471</v>
      </c>
      <c r="T377" s="6">
        <v>907</v>
      </c>
      <c r="U377" s="6">
        <v>560</v>
      </c>
      <c r="V377" s="6">
        <v>1009</v>
      </c>
      <c r="W377" s="6">
        <v>598</v>
      </c>
      <c r="X377" s="11">
        <v>10</v>
      </c>
      <c r="Y377" s="6">
        <v>429</v>
      </c>
      <c r="Z377" s="9">
        <v>645</v>
      </c>
      <c r="AA377" s="7">
        <v>802</v>
      </c>
      <c r="AB377" s="6">
        <v>382</v>
      </c>
      <c r="AC377" s="6">
        <v>217</v>
      </c>
      <c r="AD377" s="6">
        <v>264</v>
      </c>
      <c r="AE377" s="6">
        <v>163</v>
      </c>
      <c r="AF377" s="6">
        <v>767</v>
      </c>
      <c r="AG377" s="179">
        <v>860</v>
      </c>
      <c r="AH377" s="5">
        <f t="shared" si="65"/>
        <v>16400</v>
      </c>
      <c r="AI377" s="5">
        <f t="shared" si="66"/>
        <v>11201200</v>
      </c>
      <c r="AJ377" s="2">
        <f t="shared" si="67"/>
        <v>8606720000</v>
      </c>
    </row>
    <row r="378" spans="1:36" x14ac:dyDescent="0.2">
      <c r="A378" s="1">
        <v>27</v>
      </c>
      <c r="B378" s="178">
        <v>906</v>
      </c>
      <c r="C378" s="6">
        <v>557</v>
      </c>
      <c r="D378" s="6">
        <v>113</v>
      </c>
      <c r="E378" s="6">
        <v>470</v>
      </c>
      <c r="F378" s="6">
        <v>11</v>
      </c>
      <c r="G378" s="8">
        <v>432</v>
      </c>
      <c r="H378" s="6">
        <v>1012</v>
      </c>
      <c r="I378" s="6">
        <v>599</v>
      </c>
      <c r="J378" s="6">
        <v>383</v>
      </c>
      <c r="K378" s="6">
        <v>220</v>
      </c>
      <c r="L378" s="12">
        <v>648</v>
      </c>
      <c r="M378" s="6">
        <v>803</v>
      </c>
      <c r="N378" s="6">
        <v>766</v>
      </c>
      <c r="O378" s="6">
        <v>857</v>
      </c>
      <c r="P378" s="6">
        <v>261</v>
      </c>
      <c r="Q378" s="6">
        <v>162</v>
      </c>
      <c r="R378" s="6">
        <v>578</v>
      </c>
      <c r="S378" s="6">
        <v>997</v>
      </c>
      <c r="T378" s="6">
        <v>441</v>
      </c>
      <c r="U378" s="6">
        <v>30</v>
      </c>
      <c r="V378" s="6">
        <v>451</v>
      </c>
      <c r="W378" s="11">
        <v>104</v>
      </c>
      <c r="X378" s="6">
        <v>572</v>
      </c>
      <c r="Y378" s="6">
        <v>927</v>
      </c>
      <c r="Z378" s="6">
        <v>183</v>
      </c>
      <c r="AA378" s="6">
        <v>276</v>
      </c>
      <c r="AB378" s="7">
        <v>848</v>
      </c>
      <c r="AC378" s="9">
        <v>747</v>
      </c>
      <c r="AD378" s="6">
        <v>822</v>
      </c>
      <c r="AE378" s="6">
        <v>657</v>
      </c>
      <c r="AF378" s="6">
        <v>205</v>
      </c>
      <c r="AG378" s="179">
        <v>362</v>
      </c>
      <c r="AH378" s="5">
        <f t="shared" si="65"/>
        <v>16400</v>
      </c>
      <c r="AI378" s="5">
        <f t="shared" si="66"/>
        <v>11201200</v>
      </c>
      <c r="AJ378" s="2">
        <f t="shared" si="67"/>
        <v>8606720000</v>
      </c>
    </row>
    <row r="379" spans="1:36" x14ac:dyDescent="0.2">
      <c r="A379" s="1">
        <v>28</v>
      </c>
      <c r="B379" s="178">
        <v>537</v>
      </c>
      <c r="C379" s="6">
        <v>958</v>
      </c>
      <c r="D379" s="6">
        <v>482</v>
      </c>
      <c r="E379" s="6">
        <v>69</v>
      </c>
      <c r="F379" s="8">
        <v>412</v>
      </c>
      <c r="G379" s="6">
        <v>63</v>
      </c>
      <c r="H379" s="6">
        <v>611</v>
      </c>
      <c r="I379" s="6">
        <v>968</v>
      </c>
      <c r="J379" s="6">
        <v>240</v>
      </c>
      <c r="K379" s="6">
        <v>331</v>
      </c>
      <c r="L379" s="6">
        <v>791</v>
      </c>
      <c r="M379" s="12">
        <v>692</v>
      </c>
      <c r="N379" s="6">
        <v>877</v>
      </c>
      <c r="O379" s="6">
        <v>714</v>
      </c>
      <c r="P379" s="6">
        <v>150</v>
      </c>
      <c r="Q379" s="6">
        <v>305</v>
      </c>
      <c r="R379" s="6">
        <v>977</v>
      </c>
      <c r="S379" s="6">
        <v>630</v>
      </c>
      <c r="T379" s="6">
        <v>42</v>
      </c>
      <c r="U379" s="6">
        <v>397</v>
      </c>
      <c r="V379" s="11">
        <v>84</v>
      </c>
      <c r="W379" s="6">
        <v>503</v>
      </c>
      <c r="X379" s="6">
        <v>939</v>
      </c>
      <c r="Y379" s="6">
        <v>528</v>
      </c>
      <c r="Z379" s="6">
        <v>296</v>
      </c>
      <c r="AA379" s="6">
        <v>131</v>
      </c>
      <c r="AB379" s="9">
        <v>735</v>
      </c>
      <c r="AC379" s="7">
        <v>892</v>
      </c>
      <c r="AD379" s="6">
        <v>677</v>
      </c>
      <c r="AE379" s="6">
        <v>770</v>
      </c>
      <c r="AF379" s="6">
        <v>350</v>
      </c>
      <c r="AG379" s="179">
        <v>249</v>
      </c>
      <c r="AH379" s="5">
        <f t="shared" si="65"/>
        <v>16400</v>
      </c>
      <c r="AI379" s="5">
        <f t="shared" si="66"/>
        <v>11201200</v>
      </c>
      <c r="AJ379" s="2">
        <f t="shared" si="67"/>
        <v>8606720000</v>
      </c>
    </row>
    <row r="380" spans="1:36" x14ac:dyDescent="0.2">
      <c r="A380" s="1">
        <v>29</v>
      </c>
      <c r="B380" s="178">
        <v>821</v>
      </c>
      <c r="C380" s="6">
        <v>658</v>
      </c>
      <c r="D380" s="6">
        <v>206</v>
      </c>
      <c r="E380" s="8">
        <v>361</v>
      </c>
      <c r="F380" s="6">
        <v>184</v>
      </c>
      <c r="G380" s="6">
        <v>275</v>
      </c>
      <c r="H380" s="6">
        <v>847</v>
      </c>
      <c r="I380" s="6">
        <v>748</v>
      </c>
      <c r="J380" s="6">
        <v>452</v>
      </c>
      <c r="K380" s="6">
        <v>103</v>
      </c>
      <c r="L380" s="6">
        <v>571</v>
      </c>
      <c r="M380" s="6">
        <v>928</v>
      </c>
      <c r="N380" s="12">
        <v>577</v>
      </c>
      <c r="O380" s="6">
        <v>998</v>
      </c>
      <c r="P380" s="6">
        <v>442</v>
      </c>
      <c r="Q380" s="6">
        <v>29</v>
      </c>
      <c r="R380" s="6">
        <v>765</v>
      </c>
      <c r="S380" s="6">
        <v>858</v>
      </c>
      <c r="T380" s="6">
        <v>262</v>
      </c>
      <c r="U380" s="11">
        <v>161</v>
      </c>
      <c r="V380" s="6">
        <v>384</v>
      </c>
      <c r="W380" s="6">
        <v>219</v>
      </c>
      <c r="X380" s="6">
        <v>647</v>
      </c>
      <c r="Y380" s="6">
        <v>804</v>
      </c>
      <c r="Z380" s="6">
        <v>12</v>
      </c>
      <c r="AA380" s="6">
        <v>431</v>
      </c>
      <c r="AB380" s="6">
        <v>1011</v>
      </c>
      <c r="AC380" s="6">
        <v>600</v>
      </c>
      <c r="AD380" s="7">
        <v>905</v>
      </c>
      <c r="AE380" s="9">
        <v>558</v>
      </c>
      <c r="AF380" s="6">
        <v>114</v>
      </c>
      <c r="AG380" s="179">
        <v>469</v>
      </c>
      <c r="AH380" s="5">
        <f t="shared" si="65"/>
        <v>16400</v>
      </c>
      <c r="AI380" s="5">
        <f t="shared" si="66"/>
        <v>11201200</v>
      </c>
      <c r="AJ380" s="2">
        <f t="shared" si="67"/>
        <v>8606720000</v>
      </c>
    </row>
    <row r="381" spans="1:36" x14ac:dyDescent="0.2">
      <c r="A381" s="1">
        <v>30</v>
      </c>
      <c r="B381" s="178">
        <v>678</v>
      </c>
      <c r="C381" s="6">
        <v>769</v>
      </c>
      <c r="D381" s="8">
        <v>349</v>
      </c>
      <c r="E381" s="6">
        <v>250</v>
      </c>
      <c r="F381" s="6">
        <v>295</v>
      </c>
      <c r="G381" s="6">
        <v>132</v>
      </c>
      <c r="H381" s="6">
        <v>736</v>
      </c>
      <c r="I381" s="6">
        <v>891</v>
      </c>
      <c r="J381" s="6">
        <v>83</v>
      </c>
      <c r="K381" s="6">
        <v>504</v>
      </c>
      <c r="L381" s="6">
        <v>940</v>
      </c>
      <c r="M381" s="6">
        <v>527</v>
      </c>
      <c r="N381" s="6">
        <v>978</v>
      </c>
      <c r="O381" s="12">
        <v>629</v>
      </c>
      <c r="P381" s="6">
        <v>41</v>
      </c>
      <c r="Q381" s="6">
        <v>398</v>
      </c>
      <c r="R381" s="6">
        <v>878</v>
      </c>
      <c r="S381" s="6">
        <v>713</v>
      </c>
      <c r="T381" s="11">
        <v>149</v>
      </c>
      <c r="U381" s="6">
        <v>306</v>
      </c>
      <c r="V381" s="6">
        <v>239</v>
      </c>
      <c r="W381" s="6">
        <v>332</v>
      </c>
      <c r="X381" s="6">
        <v>792</v>
      </c>
      <c r="Y381" s="6">
        <v>691</v>
      </c>
      <c r="Z381" s="6">
        <v>411</v>
      </c>
      <c r="AA381" s="6">
        <v>64</v>
      </c>
      <c r="AB381" s="6">
        <v>612</v>
      </c>
      <c r="AC381" s="6">
        <v>967</v>
      </c>
      <c r="AD381" s="9">
        <v>538</v>
      </c>
      <c r="AE381" s="7">
        <v>957</v>
      </c>
      <c r="AF381" s="6">
        <v>481</v>
      </c>
      <c r="AG381" s="179">
        <v>70</v>
      </c>
      <c r="AH381" s="5">
        <f t="shared" si="65"/>
        <v>16400</v>
      </c>
      <c r="AI381" s="5">
        <f t="shared" si="66"/>
        <v>11201200</v>
      </c>
      <c r="AJ381" s="2">
        <f t="shared" si="67"/>
        <v>8606720000</v>
      </c>
    </row>
    <row r="382" spans="1:36" x14ac:dyDescent="0.2">
      <c r="A382" s="1">
        <v>31</v>
      </c>
      <c r="B382" s="178">
        <v>152</v>
      </c>
      <c r="C382" s="8">
        <v>307</v>
      </c>
      <c r="D382" s="6">
        <v>879</v>
      </c>
      <c r="E382" s="6">
        <v>716</v>
      </c>
      <c r="F382" s="6">
        <v>789</v>
      </c>
      <c r="G382" s="6">
        <v>690</v>
      </c>
      <c r="H382" s="6">
        <v>238</v>
      </c>
      <c r="I382" s="6">
        <v>329</v>
      </c>
      <c r="J382" s="6">
        <v>609</v>
      </c>
      <c r="K382" s="6">
        <v>966</v>
      </c>
      <c r="L382" s="6">
        <v>410</v>
      </c>
      <c r="M382" s="6">
        <v>61</v>
      </c>
      <c r="N382" s="6">
        <v>484</v>
      </c>
      <c r="O382" s="6">
        <v>71</v>
      </c>
      <c r="P382" s="12">
        <v>539</v>
      </c>
      <c r="Q382" s="6">
        <v>960</v>
      </c>
      <c r="R382" s="6">
        <v>352</v>
      </c>
      <c r="S382" s="11">
        <v>251</v>
      </c>
      <c r="T382" s="6">
        <v>679</v>
      </c>
      <c r="U382" s="6">
        <v>772</v>
      </c>
      <c r="V382" s="6">
        <v>733</v>
      </c>
      <c r="W382" s="6">
        <v>890</v>
      </c>
      <c r="X382" s="6">
        <v>294</v>
      </c>
      <c r="Y382" s="6">
        <v>129</v>
      </c>
      <c r="Z382" s="6">
        <v>937</v>
      </c>
      <c r="AA382" s="6">
        <v>526</v>
      </c>
      <c r="AB382" s="6">
        <v>82</v>
      </c>
      <c r="AC382" s="6">
        <v>501</v>
      </c>
      <c r="AD382" s="6">
        <v>44</v>
      </c>
      <c r="AE382" s="6">
        <v>399</v>
      </c>
      <c r="AF382" s="7">
        <v>979</v>
      </c>
      <c r="AG382" s="145">
        <v>632</v>
      </c>
      <c r="AH382" s="5">
        <f t="shared" si="65"/>
        <v>16400</v>
      </c>
      <c r="AI382" s="5">
        <f t="shared" si="66"/>
        <v>11201200</v>
      </c>
      <c r="AJ382" s="2">
        <f t="shared" si="67"/>
        <v>8606720000</v>
      </c>
    </row>
    <row r="383" spans="1:36" ht="13.5" thickBot="1" x14ac:dyDescent="0.25">
      <c r="A383" s="1">
        <v>32</v>
      </c>
      <c r="B383" s="183">
        <v>263</v>
      </c>
      <c r="C383" s="180">
        <v>164</v>
      </c>
      <c r="D383" s="180">
        <v>768</v>
      </c>
      <c r="E383" s="180">
        <v>859</v>
      </c>
      <c r="F383" s="180">
        <v>646</v>
      </c>
      <c r="G383" s="180">
        <v>801</v>
      </c>
      <c r="H383" s="180">
        <v>381</v>
      </c>
      <c r="I383" s="180">
        <v>218</v>
      </c>
      <c r="J383" s="180">
        <v>1010</v>
      </c>
      <c r="K383" s="180">
        <v>597</v>
      </c>
      <c r="L383" s="180">
        <v>9</v>
      </c>
      <c r="M383" s="180">
        <v>430</v>
      </c>
      <c r="N383" s="180">
        <v>115</v>
      </c>
      <c r="O383" s="180">
        <v>472</v>
      </c>
      <c r="P383" s="180">
        <v>908</v>
      </c>
      <c r="Q383" s="187">
        <v>559</v>
      </c>
      <c r="R383" s="191">
        <v>207</v>
      </c>
      <c r="S383" s="180">
        <v>364</v>
      </c>
      <c r="T383" s="180">
        <v>824</v>
      </c>
      <c r="U383" s="180">
        <v>659</v>
      </c>
      <c r="V383" s="180">
        <v>846</v>
      </c>
      <c r="W383" s="180">
        <v>745</v>
      </c>
      <c r="X383" s="180">
        <v>181</v>
      </c>
      <c r="Y383" s="180">
        <v>274</v>
      </c>
      <c r="Z383" s="180">
        <v>570</v>
      </c>
      <c r="AA383" s="180">
        <v>925</v>
      </c>
      <c r="AB383" s="180">
        <v>449</v>
      </c>
      <c r="AC383" s="180">
        <v>102</v>
      </c>
      <c r="AD383" s="180">
        <v>443</v>
      </c>
      <c r="AE383" s="180">
        <v>32</v>
      </c>
      <c r="AF383" s="150">
        <v>580</v>
      </c>
      <c r="AG383" s="182">
        <v>999</v>
      </c>
      <c r="AH383" s="5">
        <f t="shared" si="65"/>
        <v>16400</v>
      </c>
      <c r="AI383" s="5">
        <f t="shared" si="66"/>
        <v>11201200</v>
      </c>
      <c r="AJ383" s="2">
        <f t="shared" si="67"/>
        <v>8606720000</v>
      </c>
    </row>
    <row r="384" spans="1:36" x14ac:dyDescent="0.2">
      <c r="A384" s="3" t="s">
        <v>0</v>
      </c>
      <c r="B384" s="5">
        <f>SUM(B352:B383)</f>
        <v>16400</v>
      </c>
      <c r="C384" s="5">
        <f t="shared" ref="C384:AG384" si="68">SUM(C352:C383)</f>
        <v>16400</v>
      </c>
      <c r="D384" s="5">
        <f t="shared" si="68"/>
        <v>16400</v>
      </c>
      <c r="E384" s="5">
        <f t="shared" si="68"/>
        <v>16400</v>
      </c>
      <c r="F384" s="5">
        <f t="shared" si="68"/>
        <v>16400</v>
      </c>
      <c r="G384" s="5">
        <f t="shared" si="68"/>
        <v>16400</v>
      </c>
      <c r="H384" s="5">
        <f t="shared" si="68"/>
        <v>16400</v>
      </c>
      <c r="I384" s="5">
        <f t="shared" si="68"/>
        <v>16400</v>
      </c>
      <c r="J384" s="5">
        <f t="shared" si="68"/>
        <v>16400</v>
      </c>
      <c r="K384" s="5">
        <f t="shared" si="68"/>
        <v>16400</v>
      </c>
      <c r="L384" s="5">
        <f t="shared" si="68"/>
        <v>16400</v>
      </c>
      <c r="M384" s="5">
        <f t="shared" si="68"/>
        <v>16400</v>
      </c>
      <c r="N384" s="5">
        <f t="shared" si="68"/>
        <v>16400</v>
      </c>
      <c r="O384" s="5">
        <f t="shared" si="68"/>
        <v>16400</v>
      </c>
      <c r="P384" s="5">
        <f t="shared" si="68"/>
        <v>16400</v>
      </c>
      <c r="Q384" s="5">
        <f t="shared" si="68"/>
        <v>16400</v>
      </c>
      <c r="R384" s="5">
        <f t="shared" si="68"/>
        <v>16400</v>
      </c>
      <c r="S384" s="5">
        <f t="shared" si="68"/>
        <v>16400</v>
      </c>
      <c r="T384" s="5">
        <f t="shared" si="68"/>
        <v>16400</v>
      </c>
      <c r="U384" s="5">
        <f t="shared" si="68"/>
        <v>16400</v>
      </c>
      <c r="V384" s="5">
        <f t="shared" si="68"/>
        <v>16400</v>
      </c>
      <c r="W384" s="5">
        <f t="shared" si="68"/>
        <v>16400</v>
      </c>
      <c r="X384" s="5">
        <f t="shared" si="68"/>
        <v>16400</v>
      </c>
      <c r="Y384" s="5">
        <f t="shared" si="68"/>
        <v>16400</v>
      </c>
      <c r="Z384" s="5">
        <f t="shared" si="68"/>
        <v>16400</v>
      </c>
      <c r="AA384" s="5">
        <f t="shared" si="68"/>
        <v>16400</v>
      </c>
      <c r="AB384" s="5">
        <f t="shared" si="68"/>
        <v>16400</v>
      </c>
      <c r="AC384" s="5">
        <f t="shared" si="68"/>
        <v>16400</v>
      </c>
      <c r="AD384" s="5">
        <f t="shared" si="68"/>
        <v>16400</v>
      </c>
      <c r="AE384" s="5">
        <f t="shared" si="68"/>
        <v>16400</v>
      </c>
      <c r="AF384" s="5">
        <f t="shared" si="68"/>
        <v>16400</v>
      </c>
      <c r="AG384" s="5">
        <f t="shared" si="68"/>
        <v>16400</v>
      </c>
      <c r="AH384" s="5"/>
      <c r="AI384" s="5"/>
    </row>
    <row r="385" spans="1:36" x14ac:dyDescent="0.2">
      <c r="A385" s="3" t="s">
        <v>1</v>
      </c>
      <c r="B385" s="5">
        <f>SUMSQ(B352:B383)</f>
        <v>11201200</v>
      </c>
      <c r="C385" s="5">
        <f t="shared" ref="C385:AG385" si="69">SUMSQ(C352:C383)</f>
        <v>11201200</v>
      </c>
      <c r="D385" s="5">
        <f t="shared" si="69"/>
        <v>11201200</v>
      </c>
      <c r="E385" s="5">
        <f t="shared" si="69"/>
        <v>11201200</v>
      </c>
      <c r="F385" s="5">
        <f t="shared" si="69"/>
        <v>11201200</v>
      </c>
      <c r="G385" s="5">
        <f t="shared" si="69"/>
        <v>11201200</v>
      </c>
      <c r="H385" s="5">
        <f t="shared" si="69"/>
        <v>11201200</v>
      </c>
      <c r="I385" s="5">
        <f t="shared" si="69"/>
        <v>11201200</v>
      </c>
      <c r="J385" s="5">
        <f t="shared" si="69"/>
        <v>11201200</v>
      </c>
      <c r="K385" s="5">
        <f t="shared" si="69"/>
        <v>11201200</v>
      </c>
      <c r="L385" s="5">
        <f t="shared" si="69"/>
        <v>11201200</v>
      </c>
      <c r="M385" s="5">
        <f t="shared" si="69"/>
        <v>11201200</v>
      </c>
      <c r="N385" s="5">
        <f t="shared" si="69"/>
        <v>11201200</v>
      </c>
      <c r="O385" s="5">
        <f t="shared" si="69"/>
        <v>11201200</v>
      </c>
      <c r="P385" s="5">
        <f t="shared" si="69"/>
        <v>11201200</v>
      </c>
      <c r="Q385" s="5">
        <f t="shared" si="69"/>
        <v>11201200</v>
      </c>
      <c r="R385" s="5">
        <f t="shared" si="69"/>
        <v>11201200</v>
      </c>
      <c r="S385" s="5">
        <f t="shared" si="69"/>
        <v>11201200</v>
      </c>
      <c r="T385" s="5">
        <f t="shared" si="69"/>
        <v>11201200</v>
      </c>
      <c r="U385" s="5">
        <f t="shared" si="69"/>
        <v>11201200</v>
      </c>
      <c r="V385" s="5">
        <f t="shared" si="69"/>
        <v>11201200</v>
      </c>
      <c r="W385" s="5">
        <f t="shared" si="69"/>
        <v>11201200</v>
      </c>
      <c r="X385" s="5">
        <f t="shared" si="69"/>
        <v>11201200</v>
      </c>
      <c r="Y385" s="5">
        <f t="shared" si="69"/>
        <v>11201200</v>
      </c>
      <c r="Z385" s="5">
        <f t="shared" si="69"/>
        <v>11201200</v>
      </c>
      <c r="AA385" s="5">
        <f t="shared" si="69"/>
        <v>11201200</v>
      </c>
      <c r="AB385" s="5">
        <f t="shared" si="69"/>
        <v>11201200</v>
      </c>
      <c r="AC385" s="5">
        <f t="shared" si="69"/>
        <v>11201200</v>
      </c>
      <c r="AD385" s="5">
        <f t="shared" si="69"/>
        <v>11201200</v>
      </c>
      <c r="AE385" s="5">
        <f t="shared" si="69"/>
        <v>11201200</v>
      </c>
      <c r="AF385" s="5">
        <f t="shared" si="69"/>
        <v>11201200</v>
      </c>
      <c r="AG385" s="5">
        <f t="shared" si="69"/>
        <v>11201200</v>
      </c>
      <c r="AH385" s="5"/>
      <c r="AI385" s="5"/>
    </row>
    <row r="386" spans="1:36" x14ac:dyDescent="0.2">
      <c r="A386" s="3" t="s">
        <v>2</v>
      </c>
      <c r="B386" s="2">
        <f>B352^3+B353^3+B354^3+B355^3+B356^3+B357^3+B358^3+B359^3+B360^3+B361^3+B362^3+B363^3+B364^3+B365^3+B366^3+B367^3+B368^3+B369^3+B370^3+B371^3+B372^3+B373^3+B374^3+B375^3+B376^3+B377^3+B378^3+B379^3+B380^3+B381^3+B382^3+B383^3</f>
        <v>8606720000</v>
      </c>
      <c r="C386" s="2">
        <f t="shared" ref="C386:AG386" si="70">C352^3+C353^3+C354^3+C355^3+C356^3+C357^3+C358^3+C359^3+C360^3+C361^3+C362^3+C363^3+C364^3+C365^3+C366^3+C367^3+C368^3+C369^3+C370^3+C371^3+C372^3+C373^3+C374^3+C375^3+C376^3+C377^3+C378^3+C379^3+C380^3+C381^3+C382^3+C383^3</f>
        <v>8606720000</v>
      </c>
      <c r="D386" s="2">
        <f t="shared" si="70"/>
        <v>8606720000</v>
      </c>
      <c r="E386" s="2">
        <f t="shared" si="70"/>
        <v>8606720000</v>
      </c>
      <c r="F386" s="2">
        <f t="shared" si="70"/>
        <v>8606720000</v>
      </c>
      <c r="G386" s="2">
        <f t="shared" si="70"/>
        <v>8606720000</v>
      </c>
      <c r="H386" s="2">
        <f t="shared" si="70"/>
        <v>8606720000</v>
      </c>
      <c r="I386" s="2">
        <f t="shared" si="70"/>
        <v>8606720000</v>
      </c>
      <c r="J386" s="2">
        <f t="shared" si="70"/>
        <v>8606720000</v>
      </c>
      <c r="K386" s="2">
        <f t="shared" si="70"/>
        <v>8606720000</v>
      </c>
      <c r="L386" s="2">
        <f t="shared" si="70"/>
        <v>8606720000</v>
      </c>
      <c r="M386" s="2">
        <f t="shared" si="70"/>
        <v>8606720000</v>
      </c>
      <c r="N386" s="2">
        <f t="shared" si="70"/>
        <v>8606720000</v>
      </c>
      <c r="O386" s="2">
        <f t="shared" si="70"/>
        <v>8606720000</v>
      </c>
      <c r="P386" s="2">
        <f t="shared" si="70"/>
        <v>8606720000</v>
      </c>
      <c r="Q386" s="2">
        <f t="shared" si="70"/>
        <v>8606720000</v>
      </c>
      <c r="R386" s="2">
        <f t="shared" si="70"/>
        <v>8606720000</v>
      </c>
      <c r="S386" s="2">
        <f t="shared" si="70"/>
        <v>8606720000</v>
      </c>
      <c r="T386" s="2">
        <f t="shared" si="70"/>
        <v>8606720000</v>
      </c>
      <c r="U386" s="2">
        <f t="shared" si="70"/>
        <v>8606720000</v>
      </c>
      <c r="V386" s="2">
        <f t="shared" si="70"/>
        <v>8606720000</v>
      </c>
      <c r="W386" s="2">
        <f t="shared" si="70"/>
        <v>8606720000</v>
      </c>
      <c r="X386" s="2">
        <f t="shared" si="70"/>
        <v>8606720000</v>
      </c>
      <c r="Y386" s="2">
        <f t="shared" si="70"/>
        <v>8606720000</v>
      </c>
      <c r="Z386" s="2">
        <f t="shared" si="70"/>
        <v>8606720000</v>
      </c>
      <c r="AA386" s="2">
        <f t="shared" si="70"/>
        <v>8606720000</v>
      </c>
      <c r="AB386" s="2">
        <f t="shared" si="70"/>
        <v>8606720000</v>
      </c>
      <c r="AC386" s="2">
        <f t="shared" si="70"/>
        <v>8606720000</v>
      </c>
      <c r="AD386" s="2">
        <f t="shared" si="70"/>
        <v>8606720000</v>
      </c>
      <c r="AE386" s="2">
        <f t="shared" si="70"/>
        <v>8606720000</v>
      </c>
      <c r="AF386" s="2">
        <f t="shared" si="70"/>
        <v>8606720000</v>
      </c>
      <c r="AG386" s="2">
        <f t="shared" si="70"/>
        <v>8606720000</v>
      </c>
      <c r="AH386" s="5"/>
      <c r="AI386" s="5"/>
      <c r="AJ386" s="114">
        <f>C352^3+B353^3+E354^3+D355^3+G356^3+F357^3+I358^3+H359^3+K360^3+J361^3+M362^3+L363^3+O364^3+N365^3+Q366^3+P367^3+S368^3+R369^3+U370^3+T371^3+W372^3+V373^3+Y374^3+X375^3+AA376^3+Z377^3+AC378^3+AB379^3+AE380^3+AD381^3+AG382^3+AF383^3</f>
        <v>8606720000</v>
      </c>
    </row>
    <row r="387" spans="1:36" x14ac:dyDescent="0.2">
      <c r="AH387" s="5"/>
      <c r="AI387" s="5"/>
    </row>
    <row r="388" spans="1:36" x14ac:dyDescent="0.2">
      <c r="A388" s="3" t="s">
        <v>1173</v>
      </c>
      <c r="B388" s="2">
        <f>B352</f>
        <v>18</v>
      </c>
      <c r="C388" s="2">
        <f>C353</f>
        <v>38</v>
      </c>
      <c r="D388" s="2">
        <f>D354</f>
        <v>76</v>
      </c>
      <c r="E388" s="2">
        <f>E355</f>
        <v>128</v>
      </c>
      <c r="F388" s="2">
        <f>F356</f>
        <v>141</v>
      </c>
      <c r="G388" s="2">
        <f>G357</f>
        <v>185</v>
      </c>
      <c r="H388" s="2">
        <f>H358</f>
        <v>215</v>
      </c>
      <c r="I388" s="2">
        <f>I359</f>
        <v>227</v>
      </c>
      <c r="J388" s="2">
        <f>J360</f>
        <v>282</v>
      </c>
      <c r="K388" s="2">
        <f>K361</f>
        <v>302</v>
      </c>
      <c r="L388" s="2">
        <f>L362</f>
        <v>324</v>
      </c>
      <c r="M388" s="2">
        <f>M363</f>
        <v>376</v>
      </c>
      <c r="N388" s="2">
        <f>N364</f>
        <v>389</v>
      </c>
      <c r="O388" s="2">
        <f>O365</f>
        <v>433</v>
      </c>
      <c r="P388" s="2">
        <f>P366</f>
        <v>479</v>
      </c>
      <c r="Q388" s="2">
        <f>Q367</f>
        <v>491</v>
      </c>
      <c r="R388" s="2">
        <f>R368</f>
        <v>542</v>
      </c>
      <c r="S388" s="2">
        <f>S369</f>
        <v>554</v>
      </c>
      <c r="T388" s="2">
        <f>T370</f>
        <v>584</v>
      </c>
      <c r="U388" s="2">
        <f>U371</f>
        <v>628</v>
      </c>
      <c r="V388" s="2">
        <f>V372</f>
        <v>641</v>
      </c>
      <c r="W388" s="2">
        <f>W373</f>
        <v>693</v>
      </c>
      <c r="X388" s="2">
        <f>X374</f>
        <v>731</v>
      </c>
      <c r="Y388" s="2">
        <f>Y375</f>
        <v>751</v>
      </c>
      <c r="Z388" s="2">
        <f>Z376</f>
        <v>790</v>
      </c>
      <c r="AA388" s="2">
        <f>AA377</f>
        <v>802</v>
      </c>
      <c r="AB388" s="2">
        <f>AB378</f>
        <v>848</v>
      </c>
      <c r="AC388" s="2">
        <f>AC379</f>
        <v>892</v>
      </c>
      <c r="AD388" s="2">
        <f>AD380</f>
        <v>905</v>
      </c>
      <c r="AE388" s="2">
        <f>AE381</f>
        <v>957</v>
      </c>
      <c r="AF388" s="2">
        <f>AF382</f>
        <v>979</v>
      </c>
      <c r="AG388" s="2">
        <f>AG383</f>
        <v>999</v>
      </c>
      <c r="AH388" s="217">
        <f t="shared" ref="AH388:AH391" si="71">SUM(B388:AG388)</f>
        <v>16400</v>
      </c>
      <c r="AI388" s="5">
        <f t="shared" ref="AI388:AI391" si="72">SUMSQ(B388:AG388)</f>
        <v>11201200</v>
      </c>
      <c r="AJ388" s="2">
        <f t="shared" ref="AJ388:AJ391" si="73">B388^3+C388^3+D388^3+E388^3+F388^3+G388^3+H388^3+I388^3+J388^3+K388^3+L388^3+M388^3+N388^3+O388^3+P388^3+Q388^3+R388^3+S388^3+T388^3+U388^3+V388^3+W388^3+X388^3+Y388^3+Z388^3+AA388^3+AB388^3+AC388^3+AD388^3+AE388^3+AF388^3+AG388^3</f>
        <v>8606720000</v>
      </c>
    </row>
    <row r="389" spans="1:36" x14ac:dyDescent="0.2">
      <c r="A389" s="3" t="s">
        <v>1174</v>
      </c>
      <c r="B389" s="2">
        <f>B383</f>
        <v>263</v>
      </c>
      <c r="C389" s="2">
        <f>C382</f>
        <v>307</v>
      </c>
      <c r="D389" s="2">
        <f>D381</f>
        <v>349</v>
      </c>
      <c r="E389" s="2">
        <f>E380</f>
        <v>361</v>
      </c>
      <c r="F389" s="2">
        <f>F379</f>
        <v>412</v>
      </c>
      <c r="G389" s="2">
        <f>G378</f>
        <v>432</v>
      </c>
      <c r="H389" s="2">
        <f>H377</f>
        <v>450</v>
      </c>
      <c r="I389" s="2">
        <f>I376</f>
        <v>502</v>
      </c>
      <c r="J389" s="2">
        <f>J375</f>
        <v>15</v>
      </c>
      <c r="K389" s="2">
        <f>K374</f>
        <v>59</v>
      </c>
      <c r="L389" s="2">
        <f>L373</f>
        <v>85</v>
      </c>
      <c r="M389" s="2">
        <f>M372</f>
        <v>97</v>
      </c>
      <c r="N389" s="2">
        <f>N371</f>
        <v>148</v>
      </c>
      <c r="O389" s="2">
        <f>O370</f>
        <v>168</v>
      </c>
      <c r="P389" s="2">
        <f>P369</f>
        <v>202</v>
      </c>
      <c r="Q389" s="2">
        <f>Q368</f>
        <v>254</v>
      </c>
      <c r="R389" s="2">
        <f>R367</f>
        <v>779</v>
      </c>
      <c r="S389" s="2">
        <f>S366</f>
        <v>831</v>
      </c>
      <c r="T389" s="2">
        <f>T365</f>
        <v>849</v>
      </c>
      <c r="U389" s="2">
        <f>U364</f>
        <v>869</v>
      </c>
      <c r="V389" s="2">
        <f>V363</f>
        <v>920</v>
      </c>
      <c r="W389" s="2">
        <f>W362</f>
        <v>932</v>
      </c>
      <c r="X389" s="2">
        <f>X361</f>
        <v>974</v>
      </c>
      <c r="Y389" s="2">
        <f>Y360</f>
        <v>1018</v>
      </c>
      <c r="Z389" s="2">
        <f>Z359</f>
        <v>515</v>
      </c>
      <c r="AA389" s="2">
        <f>AA358</f>
        <v>567</v>
      </c>
      <c r="AB389" s="2">
        <f>AB357</f>
        <v>601</v>
      </c>
      <c r="AC389" s="2">
        <f>AC356</f>
        <v>621</v>
      </c>
      <c r="AD389" s="2">
        <f>AD355</f>
        <v>672</v>
      </c>
      <c r="AE389" s="2">
        <f>AE354</f>
        <v>684</v>
      </c>
      <c r="AF389" s="2">
        <f>AF353</f>
        <v>710</v>
      </c>
      <c r="AG389" s="2">
        <f>AG352</f>
        <v>754</v>
      </c>
      <c r="AH389" s="217">
        <f t="shared" si="71"/>
        <v>16400</v>
      </c>
      <c r="AI389" s="5">
        <f t="shared" si="72"/>
        <v>11201200</v>
      </c>
      <c r="AJ389" s="2">
        <f t="shared" si="73"/>
        <v>8606720000</v>
      </c>
    </row>
    <row r="390" spans="1:36" x14ac:dyDescent="0.2">
      <c r="A390" s="3" t="s">
        <v>1175</v>
      </c>
      <c r="B390" s="2">
        <f>B368</f>
        <v>982</v>
      </c>
      <c r="C390" s="2">
        <f>C369</f>
        <v>994</v>
      </c>
      <c r="D390" s="2">
        <f>D370</f>
        <v>912</v>
      </c>
      <c r="E390" s="2">
        <f>E371</f>
        <v>956</v>
      </c>
      <c r="F390" s="2">
        <f>F372</f>
        <v>841</v>
      </c>
      <c r="G390" s="2">
        <f>G373</f>
        <v>893</v>
      </c>
      <c r="H390" s="2">
        <f>H374</f>
        <v>787</v>
      </c>
      <c r="I390" s="2">
        <f>I375</f>
        <v>807</v>
      </c>
      <c r="J390" s="2">
        <f>J376</f>
        <v>734</v>
      </c>
      <c r="K390" s="2">
        <f>K377</f>
        <v>746</v>
      </c>
      <c r="L390" s="2">
        <f>L378</f>
        <v>648</v>
      </c>
      <c r="M390" s="2">
        <f>M379</f>
        <v>692</v>
      </c>
      <c r="N390" s="2">
        <f>N380</f>
        <v>577</v>
      </c>
      <c r="O390" s="2">
        <f>O381</f>
        <v>629</v>
      </c>
      <c r="P390" s="2">
        <f>P382</f>
        <v>539</v>
      </c>
      <c r="Q390" s="2">
        <f>Q383</f>
        <v>559</v>
      </c>
      <c r="R390" s="2">
        <f>R352</f>
        <v>474</v>
      </c>
      <c r="S390" s="2">
        <f>S353</f>
        <v>494</v>
      </c>
      <c r="T390" s="2">
        <f>T354</f>
        <v>388</v>
      </c>
      <c r="U390" s="2">
        <f>U355</f>
        <v>440</v>
      </c>
      <c r="V390" s="2">
        <f>V356</f>
        <v>325</v>
      </c>
      <c r="W390" s="2">
        <f>W357</f>
        <v>369</v>
      </c>
      <c r="X390" s="2">
        <f>X358</f>
        <v>287</v>
      </c>
      <c r="Y390" s="2">
        <f>Y359</f>
        <v>299</v>
      </c>
      <c r="Z390" s="2">
        <f>Z360</f>
        <v>210</v>
      </c>
      <c r="AA390" s="2">
        <f>AA361</f>
        <v>230</v>
      </c>
      <c r="AB390" s="2">
        <f>AB362</f>
        <v>140</v>
      </c>
      <c r="AC390" s="2">
        <f>AC363</f>
        <v>192</v>
      </c>
      <c r="AD390" s="2">
        <f>AD364</f>
        <v>77</v>
      </c>
      <c r="AE390" s="2">
        <f>AE365</f>
        <v>121</v>
      </c>
      <c r="AF390" s="2">
        <f>AF366</f>
        <v>23</v>
      </c>
      <c r="AG390" s="2">
        <f>AG367</f>
        <v>35</v>
      </c>
      <c r="AH390" s="217">
        <f t="shared" si="71"/>
        <v>16400</v>
      </c>
      <c r="AI390" s="5">
        <f t="shared" si="72"/>
        <v>11201200</v>
      </c>
      <c r="AJ390" s="2">
        <f t="shared" si="73"/>
        <v>8606720000</v>
      </c>
    </row>
    <row r="391" spans="1:36" x14ac:dyDescent="0.2">
      <c r="A391" s="3" t="s">
        <v>1176</v>
      </c>
      <c r="B391" s="2">
        <f>B367</f>
        <v>707</v>
      </c>
      <c r="C391" s="2">
        <f>C366</f>
        <v>759</v>
      </c>
      <c r="D391" s="2">
        <f>D365</f>
        <v>665</v>
      </c>
      <c r="E391" s="2">
        <f>E364</f>
        <v>685</v>
      </c>
      <c r="F391" s="2">
        <f>F363</f>
        <v>608</v>
      </c>
      <c r="G391" s="2">
        <f>G362</f>
        <v>620</v>
      </c>
      <c r="H391" s="2">
        <f>H361</f>
        <v>518</v>
      </c>
      <c r="I391" s="2">
        <f>I360</f>
        <v>562</v>
      </c>
      <c r="J391" s="2">
        <f>J359</f>
        <v>971</v>
      </c>
      <c r="K391" s="2">
        <f>K358</f>
        <v>1023</v>
      </c>
      <c r="L391" s="2">
        <f>L357</f>
        <v>913</v>
      </c>
      <c r="M391" s="2">
        <f>M356</f>
        <v>933</v>
      </c>
      <c r="N391" s="2">
        <f>N355</f>
        <v>856</v>
      </c>
      <c r="O391" s="2">
        <f>O354</f>
        <v>868</v>
      </c>
      <c r="P391" s="2">
        <f>P353</f>
        <v>782</v>
      </c>
      <c r="Q391" s="2">
        <f>Q352</f>
        <v>826</v>
      </c>
      <c r="R391" s="2">
        <f>R383</f>
        <v>207</v>
      </c>
      <c r="S391" s="2">
        <f>S382</f>
        <v>251</v>
      </c>
      <c r="T391" s="2">
        <f>T381</f>
        <v>149</v>
      </c>
      <c r="U391" s="2">
        <f>U380</f>
        <v>161</v>
      </c>
      <c r="V391" s="2">
        <f>V379</f>
        <v>84</v>
      </c>
      <c r="W391" s="2">
        <f>W378</f>
        <v>104</v>
      </c>
      <c r="X391" s="2">
        <f>X377</f>
        <v>10</v>
      </c>
      <c r="Y391" s="2">
        <f>Y376</f>
        <v>62</v>
      </c>
      <c r="Z391" s="2">
        <f>Z375</f>
        <v>455</v>
      </c>
      <c r="AA391" s="2">
        <f>AA374</f>
        <v>499</v>
      </c>
      <c r="AB391" s="2">
        <f>AB373</f>
        <v>413</v>
      </c>
      <c r="AC391" s="2">
        <f>AC372</f>
        <v>425</v>
      </c>
      <c r="AD391" s="2">
        <f>AD371</f>
        <v>348</v>
      </c>
      <c r="AE391" s="2">
        <f>AE370</f>
        <v>368</v>
      </c>
      <c r="AF391" s="2">
        <f>AF369</f>
        <v>258</v>
      </c>
      <c r="AG391" s="2">
        <f>AG368</f>
        <v>310</v>
      </c>
      <c r="AH391" s="217">
        <f t="shared" si="71"/>
        <v>16400</v>
      </c>
      <c r="AI391" s="5">
        <f t="shared" si="72"/>
        <v>11201200</v>
      </c>
      <c r="AJ391" s="2">
        <f t="shared" si="73"/>
        <v>8606720000</v>
      </c>
    </row>
    <row r="393" spans="1:36" x14ac:dyDescent="0.2">
      <c r="B393" s="2" t="s">
        <v>5</v>
      </c>
    </row>
    <row r="394" spans="1:36" ht="13.5" thickBot="1" x14ac:dyDescent="0.25">
      <c r="A394" s="1" t="s">
        <v>5</v>
      </c>
      <c r="B394" s="1" t="s">
        <v>1181</v>
      </c>
      <c r="D394" s="131"/>
      <c r="F394" s="2" t="s">
        <v>5</v>
      </c>
    </row>
    <row r="395" spans="1:36" x14ac:dyDescent="0.2">
      <c r="A395" s="1">
        <v>1</v>
      </c>
      <c r="B395" s="193">
        <v>22</v>
      </c>
      <c r="C395" s="194">
        <v>433</v>
      </c>
      <c r="D395" s="177">
        <v>1005</v>
      </c>
      <c r="E395" s="177">
        <v>586</v>
      </c>
      <c r="F395" s="177">
        <v>919</v>
      </c>
      <c r="G395" s="177">
        <v>564</v>
      </c>
      <c r="H395" s="177">
        <v>112</v>
      </c>
      <c r="I395" s="177">
        <v>459</v>
      </c>
      <c r="J395" s="177">
        <v>739</v>
      </c>
      <c r="K395" s="177">
        <v>840</v>
      </c>
      <c r="L395" s="177">
        <v>284</v>
      </c>
      <c r="M395" s="177">
        <v>191</v>
      </c>
      <c r="N395" s="177">
        <v>354</v>
      </c>
      <c r="O395" s="177">
        <v>197</v>
      </c>
      <c r="P395" s="189">
        <v>665</v>
      </c>
      <c r="Q395" s="177">
        <v>830</v>
      </c>
      <c r="R395" s="177">
        <v>478</v>
      </c>
      <c r="S395" s="185">
        <v>121</v>
      </c>
      <c r="T395" s="177">
        <v>549</v>
      </c>
      <c r="U395" s="177">
        <v>898</v>
      </c>
      <c r="V395" s="177">
        <v>607</v>
      </c>
      <c r="W395" s="177">
        <v>1020</v>
      </c>
      <c r="X395" s="177">
        <v>424</v>
      </c>
      <c r="Y395" s="177">
        <v>3</v>
      </c>
      <c r="Z395" s="177">
        <v>811</v>
      </c>
      <c r="AA395" s="177">
        <v>656</v>
      </c>
      <c r="AB395" s="177">
        <v>212</v>
      </c>
      <c r="AC395" s="177">
        <v>375</v>
      </c>
      <c r="AD395" s="177">
        <v>170</v>
      </c>
      <c r="AE395" s="177">
        <v>269</v>
      </c>
      <c r="AF395" s="195">
        <v>849</v>
      </c>
      <c r="AG395" s="196">
        <v>758</v>
      </c>
      <c r="AH395" s="5">
        <f>SUM(B395:AG395)</f>
        <v>16400</v>
      </c>
      <c r="AI395" s="5">
        <f>SUMSQ(B395:AG395)</f>
        <v>11201200</v>
      </c>
      <c r="AJ395" s="2">
        <f>B395^3+C395^3+D395^3+E395^3+F395^3+G395^3+H395^3+I395^3+J395^3+K395^3+L395^3+M395^3+N395^3+O395^3+P395^3+Q395^3+R395^3+S395^3+T395^3+U395^3+V395^3+W395^3+X395^3+Y395^3+Z395^3+AA395^3+AB395^3+AC395^3+AD395^3+AE395^3+AF395^3+AG395^3</f>
        <v>8606720000</v>
      </c>
    </row>
    <row r="396" spans="1:36" x14ac:dyDescent="0.2">
      <c r="A396" s="1">
        <v>2</v>
      </c>
      <c r="B396" s="197">
        <v>389</v>
      </c>
      <c r="C396" s="9">
        <v>34</v>
      </c>
      <c r="D396" s="6">
        <v>638</v>
      </c>
      <c r="E396" s="6">
        <v>985</v>
      </c>
      <c r="F396" s="6">
        <v>520</v>
      </c>
      <c r="G396" s="6">
        <v>931</v>
      </c>
      <c r="H396" s="6">
        <v>511</v>
      </c>
      <c r="I396" s="6">
        <v>92</v>
      </c>
      <c r="J396" s="6">
        <v>884</v>
      </c>
      <c r="K396" s="6">
        <v>727</v>
      </c>
      <c r="L396" s="6">
        <v>139</v>
      </c>
      <c r="M396" s="6">
        <v>304</v>
      </c>
      <c r="N396" s="6">
        <v>241</v>
      </c>
      <c r="O396" s="6">
        <v>342</v>
      </c>
      <c r="P396" s="6">
        <v>778</v>
      </c>
      <c r="Q396" s="11">
        <v>685</v>
      </c>
      <c r="R396" s="12">
        <v>77</v>
      </c>
      <c r="S396" s="6">
        <v>490</v>
      </c>
      <c r="T396" s="6">
        <v>950</v>
      </c>
      <c r="U396" s="6">
        <v>529</v>
      </c>
      <c r="V396" s="6">
        <v>976</v>
      </c>
      <c r="W396" s="6">
        <v>619</v>
      </c>
      <c r="X396" s="6">
        <v>55</v>
      </c>
      <c r="Y396" s="6">
        <v>404</v>
      </c>
      <c r="Z396" s="6">
        <v>700</v>
      </c>
      <c r="AA396" s="6">
        <v>799</v>
      </c>
      <c r="AB396" s="6">
        <v>323</v>
      </c>
      <c r="AC396" s="6">
        <v>232</v>
      </c>
      <c r="AD396" s="6">
        <v>313</v>
      </c>
      <c r="AE396" s="6">
        <v>158</v>
      </c>
      <c r="AF396" s="6">
        <v>706</v>
      </c>
      <c r="AG396" s="198">
        <v>869</v>
      </c>
      <c r="AH396" s="5">
        <f t="shared" ref="AH396:AH426" si="74">SUM(B396:AG396)</f>
        <v>16400</v>
      </c>
      <c r="AI396" s="5">
        <f t="shared" ref="AI396:AI426" si="75">SUMSQ(B396:AG396)</f>
        <v>11201200</v>
      </c>
      <c r="AJ396" s="2">
        <f t="shared" ref="AJ396:AJ434" si="76">B396^3+C396^3+D396^3+E396^3+F396^3+G396^3+H396^3+I396^3+J396^3+K396^3+L396^3+M396^3+N396^3+O396^3+P396^3+Q396^3+R396^3+S396^3+T396^3+U396^3+V396^3+W396^3+X396^3+Y396^3+Z396^3+AA396^3+AB396^3+AC396^3+AD396^3+AE396^3+AF396^3+AG396^3</f>
        <v>8606720000</v>
      </c>
    </row>
    <row r="397" spans="1:36" x14ac:dyDescent="0.2">
      <c r="A397" s="1">
        <v>3</v>
      </c>
      <c r="B397" s="178">
        <v>951</v>
      </c>
      <c r="C397" s="6">
        <v>532</v>
      </c>
      <c r="D397" s="9">
        <v>80</v>
      </c>
      <c r="E397" s="7">
        <v>491</v>
      </c>
      <c r="F397" s="6">
        <v>54</v>
      </c>
      <c r="G397" s="6">
        <v>401</v>
      </c>
      <c r="H397" s="6">
        <v>973</v>
      </c>
      <c r="I397" s="6">
        <v>618</v>
      </c>
      <c r="J397" s="6">
        <v>322</v>
      </c>
      <c r="K397" s="6">
        <v>229</v>
      </c>
      <c r="L397" s="6">
        <v>697</v>
      </c>
      <c r="M397" s="6">
        <v>798</v>
      </c>
      <c r="N397" s="11">
        <v>707</v>
      </c>
      <c r="O397" s="6">
        <v>872</v>
      </c>
      <c r="P397" s="6">
        <v>316</v>
      </c>
      <c r="Q397" s="6">
        <v>159</v>
      </c>
      <c r="R397" s="6">
        <v>639</v>
      </c>
      <c r="S397" s="6">
        <v>988</v>
      </c>
      <c r="T397" s="6">
        <v>392</v>
      </c>
      <c r="U397" s="12">
        <v>35</v>
      </c>
      <c r="V397" s="6">
        <v>510</v>
      </c>
      <c r="W397" s="6">
        <v>89</v>
      </c>
      <c r="X397" s="6">
        <v>517</v>
      </c>
      <c r="Y397" s="6">
        <v>930</v>
      </c>
      <c r="Z397" s="6">
        <v>138</v>
      </c>
      <c r="AA397" s="6">
        <v>301</v>
      </c>
      <c r="AB397" s="6">
        <v>881</v>
      </c>
      <c r="AC397" s="6">
        <v>726</v>
      </c>
      <c r="AD397" s="8">
        <v>779</v>
      </c>
      <c r="AE397" s="6">
        <v>688</v>
      </c>
      <c r="AF397" s="6">
        <v>244</v>
      </c>
      <c r="AG397" s="179">
        <v>343</v>
      </c>
      <c r="AH397" s="5">
        <f t="shared" si="74"/>
        <v>16400</v>
      </c>
      <c r="AI397" s="5">
        <f t="shared" si="75"/>
        <v>11201200</v>
      </c>
      <c r="AJ397" s="2">
        <f t="shared" si="76"/>
        <v>8606720000</v>
      </c>
    </row>
    <row r="398" spans="1:36" x14ac:dyDescent="0.2">
      <c r="A398" s="1">
        <v>4</v>
      </c>
      <c r="B398" s="178">
        <v>552</v>
      </c>
      <c r="C398" s="6">
        <v>899</v>
      </c>
      <c r="D398" s="7">
        <v>479</v>
      </c>
      <c r="E398" s="9">
        <v>124</v>
      </c>
      <c r="F398" s="6">
        <v>421</v>
      </c>
      <c r="G398" s="6">
        <v>2</v>
      </c>
      <c r="H398" s="6">
        <v>606</v>
      </c>
      <c r="I398" s="6">
        <v>1017</v>
      </c>
      <c r="J398" s="6">
        <v>209</v>
      </c>
      <c r="K398" s="6">
        <v>374</v>
      </c>
      <c r="L398" s="6">
        <v>810</v>
      </c>
      <c r="M398" s="6">
        <v>653</v>
      </c>
      <c r="N398" s="6">
        <v>852</v>
      </c>
      <c r="O398" s="11">
        <v>759</v>
      </c>
      <c r="P398" s="6">
        <v>171</v>
      </c>
      <c r="Q398" s="6">
        <v>272</v>
      </c>
      <c r="R398" s="6">
        <v>1008</v>
      </c>
      <c r="S398" s="6">
        <v>587</v>
      </c>
      <c r="T398" s="12">
        <v>23</v>
      </c>
      <c r="U398" s="6">
        <v>436</v>
      </c>
      <c r="V398" s="6">
        <v>109</v>
      </c>
      <c r="W398" s="6">
        <v>458</v>
      </c>
      <c r="X398" s="6">
        <v>918</v>
      </c>
      <c r="Y398" s="6">
        <v>561</v>
      </c>
      <c r="Z398" s="6">
        <v>281</v>
      </c>
      <c r="AA398" s="6">
        <v>190</v>
      </c>
      <c r="AB398" s="6">
        <v>738</v>
      </c>
      <c r="AC398" s="6">
        <v>837</v>
      </c>
      <c r="AD398" s="6">
        <v>668</v>
      </c>
      <c r="AE398" s="8">
        <v>831</v>
      </c>
      <c r="AF398" s="6">
        <v>355</v>
      </c>
      <c r="AG398" s="179">
        <v>200</v>
      </c>
      <c r="AH398" s="5">
        <f t="shared" si="74"/>
        <v>16400</v>
      </c>
      <c r="AI398" s="5">
        <f t="shared" si="75"/>
        <v>11201200</v>
      </c>
      <c r="AJ398" s="2">
        <f t="shared" si="76"/>
        <v>8606720000</v>
      </c>
    </row>
    <row r="399" spans="1:36" x14ac:dyDescent="0.2">
      <c r="A399" s="1">
        <v>5</v>
      </c>
      <c r="B399" s="178">
        <v>780</v>
      </c>
      <c r="C399" s="6">
        <v>687</v>
      </c>
      <c r="D399" s="6">
        <v>243</v>
      </c>
      <c r="E399" s="6">
        <v>344</v>
      </c>
      <c r="F399" s="9">
        <v>137</v>
      </c>
      <c r="G399" s="7">
        <v>302</v>
      </c>
      <c r="H399" s="6">
        <v>882</v>
      </c>
      <c r="I399" s="6">
        <v>725</v>
      </c>
      <c r="J399" s="6">
        <v>509</v>
      </c>
      <c r="K399" s="6">
        <v>90</v>
      </c>
      <c r="L399" s="11">
        <v>518</v>
      </c>
      <c r="M399" s="6">
        <v>929</v>
      </c>
      <c r="N399" s="6">
        <v>640</v>
      </c>
      <c r="O399" s="6">
        <v>987</v>
      </c>
      <c r="P399" s="6">
        <v>391</v>
      </c>
      <c r="Q399" s="6">
        <v>36</v>
      </c>
      <c r="R399" s="6">
        <v>708</v>
      </c>
      <c r="S399" s="6">
        <v>871</v>
      </c>
      <c r="T399" s="6">
        <v>315</v>
      </c>
      <c r="U399" s="6">
        <v>160</v>
      </c>
      <c r="V399" s="6">
        <v>321</v>
      </c>
      <c r="W399" s="12">
        <v>230</v>
      </c>
      <c r="X399" s="6">
        <v>698</v>
      </c>
      <c r="Y399" s="6">
        <v>797</v>
      </c>
      <c r="Z399" s="6">
        <v>53</v>
      </c>
      <c r="AA399" s="6">
        <v>402</v>
      </c>
      <c r="AB399" s="8">
        <v>974</v>
      </c>
      <c r="AC399" s="6">
        <v>617</v>
      </c>
      <c r="AD399" s="6">
        <v>952</v>
      </c>
      <c r="AE399" s="6">
        <v>531</v>
      </c>
      <c r="AF399" s="6">
        <v>79</v>
      </c>
      <c r="AG399" s="179">
        <v>492</v>
      </c>
      <c r="AH399" s="5">
        <f t="shared" si="74"/>
        <v>16400</v>
      </c>
      <c r="AI399" s="5">
        <f t="shared" si="75"/>
        <v>11201200</v>
      </c>
      <c r="AJ399" s="2">
        <f t="shared" si="76"/>
        <v>8606720000</v>
      </c>
    </row>
    <row r="400" spans="1:36" x14ac:dyDescent="0.2">
      <c r="A400" s="1">
        <v>6</v>
      </c>
      <c r="B400" s="178">
        <v>667</v>
      </c>
      <c r="C400" s="6">
        <v>832</v>
      </c>
      <c r="D400" s="6">
        <v>356</v>
      </c>
      <c r="E400" s="6">
        <v>199</v>
      </c>
      <c r="F400" s="7">
        <v>282</v>
      </c>
      <c r="G400" s="9">
        <v>189</v>
      </c>
      <c r="H400" s="6">
        <v>737</v>
      </c>
      <c r="I400" s="6">
        <v>838</v>
      </c>
      <c r="J400" s="6">
        <v>110</v>
      </c>
      <c r="K400" s="6">
        <v>457</v>
      </c>
      <c r="L400" s="6">
        <v>917</v>
      </c>
      <c r="M400" s="11">
        <v>562</v>
      </c>
      <c r="N400" s="6">
        <v>1007</v>
      </c>
      <c r="O400" s="6">
        <v>588</v>
      </c>
      <c r="P400" s="6">
        <v>24</v>
      </c>
      <c r="Q400" s="6">
        <v>435</v>
      </c>
      <c r="R400" s="6">
        <v>851</v>
      </c>
      <c r="S400" s="6">
        <v>760</v>
      </c>
      <c r="T400" s="6">
        <v>172</v>
      </c>
      <c r="U400" s="6">
        <v>271</v>
      </c>
      <c r="V400" s="12">
        <v>210</v>
      </c>
      <c r="W400" s="6">
        <v>373</v>
      </c>
      <c r="X400" s="6">
        <v>809</v>
      </c>
      <c r="Y400" s="6">
        <v>654</v>
      </c>
      <c r="Z400" s="6">
        <v>422</v>
      </c>
      <c r="AA400" s="6">
        <v>1</v>
      </c>
      <c r="AB400" s="6">
        <v>605</v>
      </c>
      <c r="AC400" s="8">
        <v>1018</v>
      </c>
      <c r="AD400" s="6">
        <v>551</v>
      </c>
      <c r="AE400" s="6">
        <v>900</v>
      </c>
      <c r="AF400" s="6">
        <v>480</v>
      </c>
      <c r="AG400" s="179">
        <v>123</v>
      </c>
      <c r="AH400" s="5">
        <f t="shared" si="74"/>
        <v>16400</v>
      </c>
      <c r="AI400" s="5">
        <f t="shared" si="75"/>
        <v>11201200</v>
      </c>
      <c r="AJ400" s="2">
        <f t="shared" si="76"/>
        <v>8606720000</v>
      </c>
    </row>
    <row r="401" spans="1:36" x14ac:dyDescent="0.2">
      <c r="A401" s="1">
        <v>7</v>
      </c>
      <c r="B401" s="178">
        <v>169</v>
      </c>
      <c r="C401" s="6">
        <v>270</v>
      </c>
      <c r="D401" s="6">
        <v>850</v>
      </c>
      <c r="E401" s="6">
        <v>757</v>
      </c>
      <c r="F401" s="6">
        <v>812</v>
      </c>
      <c r="G401" s="6">
        <v>655</v>
      </c>
      <c r="H401" s="9">
        <v>211</v>
      </c>
      <c r="I401" s="7">
        <v>376</v>
      </c>
      <c r="J401" s="11">
        <v>608</v>
      </c>
      <c r="K401" s="6">
        <v>1019</v>
      </c>
      <c r="L401" s="6">
        <v>423</v>
      </c>
      <c r="M401" s="6">
        <v>4</v>
      </c>
      <c r="N401" s="6">
        <v>477</v>
      </c>
      <c r="O401" s="6">
        <v>122</v>
      </c>
      <c r="P401" s="6">
        <v>550</v>
      </c>
      <c r="Q401" s="6">
        <v>897</v>
      </c>
      <c r="R401" s="6">
        <v>353</v>
      </c>
      <c r="S401" s="6">
        <v>198</v>
      </c>
      <c r="T401" s="6">
        <v>666</v>
      </c>
      <c r="U401" s="6">
        <v>829</v>
      </c>
      <c r="V401" s="6">
        <v>740</v>
      </c>
      <c r="W401" s="6">
        <v>839</v>
      </c>
      <c r="X401" s="6">
        <v>283</v>
      </c>
      <c r="Y401" s="12">
        <v>192</v>
      </c>
      <c r="Z401" s="8">
        <v>920</v>
      </c>
      <c r="AA401" s="6">
        <v>563</v>
      </c>
      <c r="AB401" s="6">
        <v>111</v>
      </c>
      <c r="AC401" s="6">
        <v>460</v>
      </c>
      <c r="AD401" s="6">
        <v>21</v>
      </c>
      <c r="AE401" s="6">
        <v>434</v>
      </c>
      <c r="AF401" s="6">
        <v>1006</v>
      </c>
      <c r="AG401" s="179">
        <v>585</v>
      </c>
      <c r="AH401" s="5">
        <f t="shared" si="74"/>
        <v>16400</v>
      </c>
      <c r="AI401" s="5">
        <f t="shared" si="75"/>
        <v>11201200</v>
      </c>
      <c r="AJ401" s="2">
        <f t="shared" si="76"/>
        <v>8606720000</v>
      </c>
    </row>
    <row r="402" spans="1:36" x14ac:dyDescent="0.2">
      <c r="A402" s="1">
        <v>8</v>
      </c>
      <c r="B402" s="178">
        <v>314</v>
      </c>
      <c r="C402" s="6">
        <v>157</v>
      </c>
      <c r="D402" s="6">
        <v>705</v>
      </c>
      <c r="E402" s="6">
        <v>870</v>
      </c>
      <c r="F402" s="6">
        <v>699</v>
      </c>
      <c r="G402" s="6">
        <v>800</v>
      </c>
      <c r="H402" s="7">
        <v>324</v>
      </c>
      <c r="I402" s="9">
        <v>231</v>
      </c>
      <c r="J402" s="6">
        <v>975</v>
      </c>
      <c r="K402" s="11">
        <v>620</v>
      </c>
      <c r="L402" s="6">
        <v>56</v>
      </c>
      <c r="M402" s="6">
        <v>403</v>
      </c>
      <c r="N402" s="6">
        <v>78</v>
      </c>
      <c r="O402" s="6">
        <v>489</v>
      </c>
      <c r="P402" s="6">
        <v>949</v>
      </c>
      <c r="Q402" s="6">
        <v>530</v>
      </c>
      <c r="R402" s="6">
        <v>242</v>
      </c>
      <c r="S402" s="6">
        <v>341</v>
      </c>
      <c r="T402" s="6">
        <v>777</v>
      </c>
      <c r="U402" s="6">
        <v>686</v>
      </c>
      <c r="V402" s="6">
        <v>883</v>
      </c>
      <c r="W402" s="6">
        <v>728</v>
      </c>
      <c r="X402" s="12">
        <v>140</v>
      </c>
      <c r="Y402" s="6">
        <v>303</v>
      </c>
      <c r="Z402" s="6">
        <v>519</v>
      </c>
      <c r="AA402" s="8">
        <v>932</v>
      </c>
      <c r="AB402" s="6">
        <v>512</v>
      </c>
      <c r="AC402" s="6">
        <v>91</v>
      </c>
      <c r="AD402" s="6">
        <v>390</v>
      </c>
      <c r="AE402" s="6">
        <v>33</v>
      </c>
      <c r="AF402" s="6">
        <v>637</v>
      </c>
      <c r="AG402" s="179">
        <v>986</v>
      </c>
      <c r="AH402" s="5">
        <f t="shared" si="74"/>
        <v>16400</v>
      </c>
      <c r="AI402" s="5">
        <f t="shared" si="75"/>
        <v>11201200</v>
      </c>
      <c r="AJ402" s="2">
        <f t="shared" si="76"/>
        <v>8606720000</v>
      </c>
    </row>
    <row r="403" spans="1:36" x14ac:dyDescent="0.2">
      <c r="A403" s="1">
        <v>9</v>
      </c>
      <c r="B403" s="178">
        <v>1003</v>
      </c>
      <c r="C403" s="6">
        <v>592</v>
      </c>
      <c r="D403" s="6">
        <v>20</v>
      </c>
      <c r="E403" s="6">
        <v>439</v>
      </c>
      <c r="F403" s="6">
        <v>106</v>
      </c>
      <c r="G403" s="6">
        <v>461</v>
      </c>
      <c r="H403" s="11">
        <v>913</v>
      </c>
      <c r="I403" s="6">
        <v>566</v>
      </c>
      <c r="J403" s="9">
        <v>286</v>
      </c>
      <c r="K403" s="7">
        <v>185</v>
      </c>
      <c r="L403" s="6">
        <v>741</v>
      </c>
      <c r="M403" s="6">
        <v>834</v>
      </c>
      <c r="N403" s="6">
        <v>671</v>
      </c>
      <c r="O403" s="6">
        <v>828</v>
      </c>
      <c r="P403" s="6">
        <v>360</v>
      </c>
      <c r="Q403" s="6">
        <v>195</v>
      </c>
      <c r="R403" s="6">
        <v>547</v>
      </c>
      <c r="S403" s="6">
        <v>904</v>
      </c>
      <c r="T403" s="6">
        <v>476</v>
      </c>
      <c r="U403" s="6">
        <v>127</v>
      </c>
      <c r="V403" s="6">
        <v>418</v>
      </c>
      <c r="W403" s="6">
        <v>5</v>
      </c>
      <c r="X403" s="8">
        <v>601</v>
      </c>
      <c r="Y403" s="6">
        <v>1022</v>
      </c>
      <c r="Z403" s="6">
        <v>214</v>
      </c>
      <c r="AA403" s="12">
        <v>369</v>
      </c>
      <c r="AB403" s="6">
        <v>813</v>
      </c>
      <c r="AC403" s="6">
        <v>650</v>
      </c>
      <c r="AD403" s="6">
        <v>855</v>
      </c>
      <c r="AE403" s="6">
        <v>756</v>
      </c>
      <c r="AF403" s="6">
        <v>176</v>
      </c>
      <c r="AG403" s="179">
        <v>267</v>
      </c>
      <c r="AH403" s="5">
        <f t="shared" si="74"/>
        <v>16400</v>
      </c>
      <c r="AI403" s="5">
        <f t="shared" si="75"/>
        <v>11201200</v>
      </c>
      <c r="AJ403" s="2">
        <f t="shared" si="76"/>
        <v>8606720000</v>
      </c>
    </row>
    <row r="404" spans="1:36" x14ac:dyDescent="0.2">
      <c r="A404" s="1">
        <v>10</v>
      </c>
      <c r="B404" s="178">
        <v>636</v>
      </c>
      <c r="C404" s="6">
        <v>991</v>
      </c>
      <c r="D404" s="6">
        <v>387</v>
      </c>
      <c r="E404" s="6">
        <v>40</v>
      </c>
      <c r="F404" s="6">
        <v>505</v>
      </c>
      <c r="G404" s="6">
        <v>94</v>
      </c>
      <c r="H404" s="6">
        <v>514</v>
      </c>
      <c r="I404" s="11">
        <v>933</v>
      </c>
      <c r="J404" s="7">
        <v>141</v>
      </c>
      <c r="K404" s="9">
        <v>298</v>
      </c>
      <c r="L404" s="6">
        <v>886</v>
      </c>
      <c r="M404" s="6">
        <v>721</v>
      </c>
      <c r="N404" s="6">
        <v>784</v>
      </c>
      <c r="O404" s="6">
        <v>683</v>
      </c>
      <c r="P404" s="6">
        <v>247</v>
      </c>
      <c r="Q404" s="6">
        <v>340</v>
      </c>
      <c r="R404" s="6">
        <v>948</v>
      </c>
      <c r="S404" s="6">
        <v>535</v>
      </c>
      <c r="T404" s="6">
        <v>75</v>
      </c>
      <c r="U404" s="6">
        <v>496</v>
      </c>
      <c r="V404" s="6">
        <v>49</v>
      </c>
      <c r="W404" s="6">
        <v>406</v>
      </c>
      <c r="X404" s="6">
        <v>970</v>
      </c>
      <c r="Y404" s="8">
        <v>621</v>
      </c>
      <c r="Z404" s="12">
        <v>325</v>
      </c>
      <c r="AA404" s="6">
        <v>226</v>
      </c>
      <c r="AB404" s="6">
        <v>702</v>
      </c>
      <c r="AC404" s="6">
        <v>793</v>
      </c>
      <c r="AD404" s="6">
        <v>712</v>
      </c>
      <c r="AE404" s="6">
        <v>867</v>
      </c>
      <c r="AF404" s="6">
        <v>319</v>
      </c>
      <c r="AG404" s="179">
        <v>156</v>
      </c>
      <c r="AH404" s="5">
        <f t="shared" si="74"/>
        <v>16400</v>
      </c>
      <c r="AI404" s="5">
        <f t="shared" si="75"/>
        <v>11201200</v>
      </c>
      <c r="AJ404" s="2">
        <f t="shared" si="76"/>
        <v>8606720000</v>
      </c>
    </row>
    <row r="405" spans="1:36" x14ac:dyDescent="0.2">
      <c r="A405" s="1">
        <v>11</v>
      </c>
      <c r="B405" s="178">
        <v>74</v>
      </c>
      <c r="C405" s="6">
        <v>493</v>
      </c>
      <c r="D405" s="6">
        <v>945</v>
      </c>
      <c r="E405" s="6">
        <v>534</v>
      </c>
      <c r="F405" s="11">
        <v>971</v>
      </c>
      <c r="G405" s="6">
        <v>624</v>
      </c>
      <c r="H405" s="6">
        <v>52</v>
      </c>
      <c r="I405" s="6">
        <v>407</v>
      </c>
      <c r="J405" s="6">
        <v>703</v>
      </c>
      <c r="K405" s="6">
        <v>796</v>
      </c>
      <c r="L405" s="9">
        <v>328</v>
      </c>
      <c r="M405" s="7">
        <v>227</v>
      </c>
      <c r="N405" s="6">
        <v>318</v>
      </c>
      <c r="O405" s="6">
        <v>153</v>
      </c>
      <c r="P405" s="6">
        <v>709</v>
      </c>
      <c r="Q405" s="6">
        <v>866</v>
      </c>
      <c r="R405" s="6">
        <v>386</v>
      </c>
      <c r="S405" s="6">
        <v>37</v>
      </c>
      <c r="T405" s="6">
        <v>633</v>
      </c>
      <c r="U405" s="6">
        <v>990</v>
      </c>
      <c r="V405" s="8">
        <v>515</v>
      </c>
      <c r="W405" s="6">
        <v>936</v>
      </c>
      <c r="X405" s="6">
        <v>508</v>
      </c>
      <c r="Y405" s="6">
        <v>95</v>
      </c>
      <c r="Z405" s="6">
        <v>887</v>
      </c>
      <c r="AA405" s="6">
        <v>724</v>
      </c>
      <c r="AB405" s="6">
        <v>144</v>
      </c>
      <c r="AC405" s="12">
        <v>299</v>
      </c>
      <c r="AD405" s="6">
        <v>246</v>
      </c>
      <c r="AE405" s="6">
        <v>337</v>
      </c>
      <c r="AF405" s="6">
        <v>781</v>
      </c>
      <c r="AG405" s="179">
        <v>682</v>
      </c>
      <c r="AH405" s="5">
        <f t="shared" si="74"/>
        <v>16400</v>
      </c>
      <c r="AI405" s="5">
        <f t="shared" si="75"/>
        <v>11201200</v>
      </c>
      <c r="AJ405" s="2">
        <f t="shared" si="76"/>
        <v>8606720000</v>
      </c>
    </row>
    <row r="406" spans="1:36" x14ac:dyDescent="0.2">
      <c r="A406" s="1">
        <v>12</v>
      </c>
      <c r="B406" s="178">
        <v>473</v>
      </c>
      <c r="C406" s="6">
        <v>126</v>
      </c>
      <c r="D406" s="6">
        <v>546</v>
      </c>
      <c r="E406" s="6">
        <v>901</v>
      </c>
      <c r="F406" s="6">
        <v>604</v>
      </c>
      <c r="G406" s="11">
        <v>1023</v>
      </c>
      <c r="H406" s="6">
        <v>419</v>
      </c>
      <c r="I406" s="6">
        <v>8</v>
      </c>
      <c r="J406" s="6">
        <v>816</v>
      </c>
      <c r="K406" s="6">
        <v>651</v>
      </c>
      <c r="L406" s="7">
        <v>215</v>
      </c>
      <c r="M406" s="9">
        <v>372</v>
      </c>
      <c r="N406" s="6">
        <v>173</v>
      </c>
      <c r="O406" s="6">
        <v>266</v>
      </c>
      <c r="P406" s="6">
        <v>854</v>
      </c>
      <c r="Q406" s="6">
        <v>753</v>
      </c>
      <c r="R406" s="6">
        <v>17</v>
      </c>
      <c r="S406" s="6">
        <v>438</v>
      </c>
      <c r="T406" s="6">
        <v>1002</v>
      </c>
      <c r="U406" s="6">
        <v>589</v>
      </c>
      <c r="V406" s="6">
        <v>916</v>
      </c>
      <c r="W406" s="8">
        <v>567</v>
      </c>
      <c r="X406" s="6">
        <v>107</v>
      </c>
      <c r="Y406" s="6">
        <v>464</v>
      </c>
      <c r="Z406" s="6">
        <v>744</v>
      </c>
      <c r="AA406" s="6">
        <v>835</v>
      </c>
      <c r="AB406" s="12">
        <v>287</v>
      </c>
      <c r="AC406" s="6">
        <v>188</v>
      </c>
      <c r="AD406" s="6">
        <v>357</v>
      </c>
      <c r="AE406" s="6">
        <v>194</v>
      </c>
      <c r="AF406" s="6">
        <v>670</v>
      </c>
      <c r="AG406" s="179">
        <v>825</v>
      </c>
      <c r="AH406" s="5">
        <f t="shared" si="74"/>
        <v>16400</v>
      </c>
      <c r="AI406" s="5">
        <f t="shared" si="75"/>
        <v>11201200</v>
      </c>
      <c r="AJ406" s="2">
        <f t="shared" si="76"/>
        <v>8606720000</v>
      </c>
    </row>
    <row r="407" spans="1:36" x14ac:dyDescent="0.2">
      <c r="A407" s="1">
        <v>13</v>
      </c>
      <c r="B407" s="178">
        <v>245</v>
      </c>
      <c r="C407" s="6">
        <v>338</v>
      </c>
      <c r="D407" s="11">
        <v>782</v>
      </c>
      <c r="E407" s="6">
        <v>681</v>
      </c>
      <c r="F407" s="6">
        <v>888</v>
      </c>
      <c r="G407" s="6">
        <v>723</v>
      </c>
      <c r="H407" s="6">
        <v>143</v>
      </c>
      <c r="I407" s="6">
        <v>300</v>
      </c>
      <c r="J407" s="6">
        <v>516</v>
      </c>
      <c r="K407" s="6">
        <v>935</v>
      </c>
      <c r="L407" s="6">
        <v>507</v>
      </c>
      <c r="M407" s="6">
        <v>96</v>
      </c>
      <c r="N407" s="9">
        <v>385</v>
      </c>
      <c r="O407" s="7">
        <v>38</v>
      </c>
      <c r="P407" s="6">
        <v>634</v>
      </c>
      <c r="Q407" s="6">
        <v>989</v>
      </c>
      <c r="R407" s="6">
        <v>317</v>
      </c>
      <c r="S407" s="6">
        <v>154</v>
      </c>
      <c r="T407" s="8">
        <v>710</v>
      </c>
      <c r="U407" s="6">
        <v>865</v>
      </c>
      <c r="V407" s="6">
        <v>704</v>
      </c>
      <c r="W407" s="6">
        <v>795</v>
      </c>
      <c r="X407" s="6">
        <v>327</v>
      </c>
      <c r="Y407" s="6">
        <v>228</v>
      </c>
      <c r="Z407" s="6">
        <v>972</v>
      </c>
      <c r="AA407" s="6">
        <v>623</v>
      </c>
      <c r="AB407" s="6">
        <v>51</v>
      </c>
      <c r="AC407" s="6">
        <v>408</v>
      </c>
      <c r="AD407" s="6">
        <v>73</v>
      </c>
      <c r="AE407" s="12">
        <v>494</v>
      </c>
      <c r="AF407" s="6">
        <v>946</v>
      </c>
      <c r="AG407" s="179">
        <v>533</v>
      </c>
      <c r="AH407" s="5">
        <f t="shared" si="74"/>
        <v>16400</v>
      </c>
      <c r="AI407" s="5">
        <f t="shared" si="75"/>
        <v>11201200</v>
      </c>
      <c r="AJ407" s="2">
        <f t="shared" si="76"/>
        <v>8606720000</v>
      </c>
    </row>
    <row r="408" spans="1:36" x14ac:dyDescent="0.2">
      <c r="A408" s="1">
        <v>14</v>
      </c>
      <c r="B408" s="178">
        <v>358</v>
      </c>
      <c r="C408" s="6">
        <v>193</v>
      </c>
      <c r="D408" s="6">
        <v>669</v>
      </c>
      <c r="E408" s="11">
        <v>826</v>
      </c>
      <c r="F408" s="6">
        <v>743</v>
      </c>
      <c r="G408" s="6">
        <v>836</v>
      </c>
      <c r="H408" s="6">
        <v>288</v>
      </c>
      <c r="I408" s="6">
        <v>187</v>
      </c>
      <c r="J408" s="6">
        <v>915</v>
      </c>
      <c r="K408" s="6">
        <v>568</v>
      </c>
      <c r="L408" s="6">
        <v>108</v>
      </c>
      <c r="M408" s="6">
        <v>463</v>
      </c>
      <c r="N408" s="7">
        <v>18</v>
      </c>
      <c r="O408" s="9">
        <v>437</v>
      </c>
      <c r="P408" s="6">
        <v>1001</v>
      </c>
      <c r="Q408" s="6">
        <v>590</v>
      </c>
      <c r="R408" s="6">
        <v>174</v>
      </c>
      <c r="S408" s="6">
        <v>265</v>
      </c>
      <c r="T408" s="6">
        <v>853</v>
      </c>
      <c r="U408" s="8">
        <v>754</v>
      </c>
      <c r="V408" s="6">
        <v>815</v>
      </c>
      <c r="W408" s="6">
        <v>652</v>
      </c>
      <c r="X408" s="6">
        <v>216</v>
      </c>
      <c r="Y408" s="6">
        <v>371</v>
      </c>
      <c r="Z408" s="6">
        <v>603</v>
      </c>
      <c r="AA408" s="6">
        <v>1024</v>
      </c>
      <c r="AB408" s="6">
        <v>420</v>
      </c>
      <c r="AC408" s="6">
        <v>7</v>
      </c>
      <c r="AD408" s="12">
        <v>474</v>
      </c>
      <c r="AE408" s="6">
        <v>125</v>
      </c>
      <c r="AF408" s="6">
        <v>545</v>
      </c>
      <c r="AG408" s="179">
        <v>902</v>
      </c>
      <c r="AH408" s="5">
        <f t="shared" si="74"/>
        <v>16400</v>
      </c>
      <c r="AI408" s="5">
        <f t="shared" si="75"/>
        <v>11201200</v>
      </c>
      <c r="AJ408" s="2">
        <f t="shared" si="76"/>
        <v>8606720000</v>
      </c>
    </row>
    <row r="409" spans="1:36" x14ac:dyDescent="0.2">
      <c r="A409" s="1">
        <v>15</v>
      </c>
      <c r="B409" s="190">
        <v>856</v>
      </c>
      <c r="C409" s="6">
        <v>755</v>
      </c>
      <c r="D409" s="6">
        <v>175</v>
      </c>
      <c r="E409" s="6">
        <v>268</v>
      </c>
      <c r="F409" s="6">
        <v>213</v>
      </c>
      <c r="G409" s="6">
        <v>370</v>
      </c>
      <c r="H409" s="6">
        <v>814</v>
      </c>
      <c r="I409" s="6">
        <v>649</v>
      </c>
      <c r="J409" s="6">
        <v>417</v>
      </c>
      <c r="K409" s="6">
        <v>6</v>
      </c>
      <c r="L409" s="6">
        <v>602</v>
      </c>
      <c r="M409" s="6">
        <v>1021</v>
      </c>
      <c r="N409" s="6">
        <v>548</v>
      </c>
      <c r="O409" s="6">
        <v>903</v>
      </c>
      <c r="P409" s="9">
        <v>475</v>
      </c>
      <c r="Q409" s="7">
        <v>128</v>
      </c>
      <c r="R409" s="8">
        <v>672</v>
      </c>
      <c r="S409" s="6">
        <v>827</v>
      </c>
      <c r="T409" s="6">
        <v>359</v>
      </c>
      <c r="U409" s="6">
        <v>196</v>
      </c>
      <c r="V409" s="6">
        <v>285</v>
      </c>
      <c r="W409" s="6">
        <v>186</v>
      </c>
      <c r="X409" s="6">
        <v>742</v>
      </c>
      <c r="Y409" s="6">
        <v>833</v>
      </c>
      <c r="Z409" s="6">
        <v>105</v>
      </c>
      <c r="AA409" s="6">
        <v>462</v>
      </c>
      <c r="AB409" s="6">
        <v>914</v>
      </c>
      <c r="AC409" s="6">
        <v>565</v>
      </c>
      <c r="AD409" s="6">
        <v>1004</v>
      </c>
      <c r="AE409" s="6">
        <v>591</v>
      </c>
      <c r="AF409" s="6">
        <v>19</v>
      </c>
      <c r="AG409" s="186">
        <v>440</v>
      </c>
      <c r="AH409" s="5">
        <f t="shared" si="74"/>
        <v>16400</v>
      </c>
      <c r="AI409" s="5">
        <f t="shared" si="75"/>
        <v>11201200</v>
      </c>
      <c r="AJ409" s="2">
        <f t="shared" si="76"/>
        <v>8606720000</v>
      </c>
    </row>
    <row r="410" spans="1:36" x14ac:dyDescent="0.2">
      <c r="A410" s="1">
        <v>16</v>
      </c>
      <c r="B410" s="178">
        <v>711</v>
      </c>
      <c r="C410" s="11">
        <v>868</v>
      </c>
      <c r="D410" s="6">
        <v>320</v>
      </c>
      <c r="E410" s="6">
        <v>155</v>
      </c>
      <c r="F410" s="6">
        <v>326</v>
      </c>
      <c r="G410" s="6">
        <v>225</v>
      </c>
      <c r="H410" s="6">
        <v>701</v>
      </c>
      <c r="I410" s="6">
        <v>794</v>
      </c>
      <c r="J410" s="6">
        <v>50</v>
      </c>
      <c r="K410" s="6">
        <v>405</v>
      </c>
      <c r="L410" s="6">
        <v>969</v>
      </c>
      <c r="M410" s="6">
        <v>622</v>
      </c>
      <c r="N410" s="6">
        <v>947</v>
      </c>
      <c r="O410" s="6">
        <v>536</v>
      </c>
      <c r="P410" s="7">
        <v>76</v>
      </c>
      <c r="Q410" s="9">
        <v>495</v>
      </c>
      <c r="R410" s="6">
        <v>783</v>
      </c>
      <c r="S410" s="8">
        <v>684</v>
      </c>
      <c r="T410" s="6">
        <v>248</v>
      </c>
      <c r="U410" s="6">
        <v>339</v>
      </c>
      <c r="V410" s="6">
        <v>142</v>
      </c>
      <c r="W410" s="6">
        <v>297</v>
      </c>
      <c r="X410" s="6">
        <v>885</v>
      </c>
      <c r="Y410" s="6">
        <v>722</v>
      </c>
      <c r="Z410" s="6">
        <v>506</v>
      </c>
      <c r="AA410" s="6">
        <v>93</v>
      </c>
      <c r="AB410" s="6">
        <v>513</v>
      </c>
      <c r="AC410" s="6">
        <v>934</v>
      </c>
      <c r="AD410" s="6">
        <v>635</v>
      </c>
      <c r="AE410" s="6">
        <v>992</v>
      </c>
      <c r="AF410" s="12">
        <v>388</v>
      </c>
      <c r="AG410" s="179">
        <v>39</v>
      </c>
      <c r="AH410" s="5">
        <f t="shared" si="74"/>
        <v>16400</v>
      </c>
      <c r="AI410" s="5">
        <f t="shared" si="75"/>
        <v>11201200</v>
      </c>
      <c r="AJ410" s="2">
        <f t="shared" si="76"/>
        <v>8606720000</v>
      </c>
    </row>
    <row r="411" spans="1:36" x14ac:dyDescent="0.2">
      <c r="A411" s="1">
        <v>17</v>
      </c>
      <c r="B411" s="178">
        <v>978</v>
      </c>
      <c r="C411" s="12">
        <v>629</v>
      </c>
      <c r="D411" s="6">
        <v>41</v>
      </c>
      <c r="E411" s="6">
        <v>398</v>
      </c>
      <c r="F411" s="6">
        <v>83</v>
      </c>
      <c r="G411" s="6">
        <v>504</v>
      </c>
      <c r="H411" s="6">
        <v>940</v>
      </c>
      <c r="I411" s="6">
        <v>527</v>
      </c>
      <c r="J411" s="6">
        <v>295</v>
      </c>
      <c r="K411" s="6">
        <v>132</v>
      </c>
      <c r="L411" s="6">
        <v>736</v>
      </c>
      <c r="M411" s="6">
        <v>891</v>
      </c>
      <c r="N411" s="6">
        <v>678</v>
      </c>
      <c r="O411" s="6">
        <v>769</v>
      </c>
      <c r="P411" s="8">
        <v>349</v>
      </c>
      <c r="Q411" s="6">
        <v>250</v>
      </c>
      <c r="R411" s="9">
        <v>538</v>
      </c>
      <c r="S411" s="7">
        <v>957</v>
      </c>
      <c r="T411" s="6">
        <v>481</v>
      </c>
      <c r="U411" s="6">
        <v>70</v>
      </c>
      <c r="V411" s="6">
        <v>411</v>
      </c>
      <c r="W411" s="6">
        <v>64</v>
      </c>
      <c r="X411" s="6">
        <v>612</v>
      </c>
      <c r="Y411" s="6">
        <v>967</v>
      </c>
      <c r="Z411" s="6">
        <v>239</v>
      </c>
      <c r="AA411" s="6">
        <v>332</v>
      </c>
      <c r="AB411" s="6">
        <v>792</v>
      </c>
      <c r="AC411" s="6">
        <v>691</v>
      </c>
      <c r="AD411" s="6">
        <v>878</v>
      </c>
      <c r="AE411" s="6">
        <v>713</v>
      </c>
      <c r="AF411" s="11">
        <v>149</v>
      </c>
      <c r="AG411" s="179">
        <v>306</v>
      </c>
      <c r="AH411" s="5">
        <f t="shared" si="74"/>
        <v>16400</v>
      </c>
      <c r="AI411" s="5">
        <f t="shared" si="75"/>
        <v>11201200</v>
      </c>
      <c r="AJ411" s="2">
        <f t="shared" si="76"/>
        <v>8606720000</v>
      </c>
    </row>
    <row r="412" spans="1:36" x14ac:dyDescent="0.2">
      <c r="A412" s="1">
        <v>18</v>
      </c>
      <c r="B412" s="188">
        <v>577</v>
      </c>
      <c r="C412" s="6">
        <v>998</v>
      </c>
      <c r="D412" s="6">
        <v>442</v>
      </c>
      <c r="E412" s="6">
        <v>29</v>
      </c>
      <c r="F412" s="6">
        <v>452</v>
      </c>
      <c r="G412" s="6">
        <v>103</v>
      </c>
      <c r="H412" s="6">
        <v>571</v>
      </c>
      <c r="I412" s="6">
        <v>928</v>
      </c>
      <c r="J412" s="6">
        <v>184</v>
      </c>
      <c r="K412" s="6">
        <v>275</v>
      </c>
      <c r="L412" s="6">
        <v>847</v>
      </c>
      <c r="M412" s="6">
        <v>748</v>
      </c>
      <c r="N412" s="6">
        <v>821</v>
      </c>
      <c r="O412" s="6">
        <v>658</v>
      </c>
      <c r="P412" s="6">
        <v>206</v>
      </c>
      <c r="Q412" s="8">
        <v>361</v>
      </c>
      <c r="R412" s="7">
        <v>905</v>
      </c>
      <c r="S412" s="9">
        <v>558</v>
      </c>
      <c r="T412" s="6">
        <v>114</v>
      </c>
      <c r="U412" s="6">
        <v>469</v>
      </c>
      <c r="V412" s="6">
        <v>12</v>
      </c>
      <c r="W412" s="6">
        <v>431</v>
      </c>
      <c r="X412" s="6">
        <v>1011</v>
      </c>
      <c r="Y412" s="6">
        <v>600</v>
      </c>
      <c r="Z412" s="6">
        <v>384</v>
      </c>
      <c r="AA412" s="6">
        <v>219</v>
      </c>
      <c r="AB412" s="6">
        <v>647</v>
      </c>
      <c r="AC412" s="6">
        <v>804</v>
      </c>
      <c r="AD412" s="6">
        <v>765</v>
      </c>
      <c r="AE412" s="6">
        <v>858</v>
      </c>
      <c r="AF412" s="6">
        <v>262</v>
      </c>
      <c r="AG412" s="192">
        <v>161</v>
      </c>
      <c r="AH412" s="5">
        <f t="shared" si="74"/>
        <v>16400</v>
      </c>
      <c r="AI412" s="5">
        <f t="shared" si="75"/>
        <v>11201200</v>
      </c>
      <c r="AJ412" s="2">
        <f t="shared" si="76"/>
        <v>8606720000</v>
      </c>
    </row>
    <row r="413" spans="1:36" x14ac:dyDescent="0.2">
      <c r="A413" s="1">
        <v>19</v>
      </c>
      <c r="B413" s="178">
        <v>115</v>
      </c>
      <c r="C413" s="6">
        <v>472</v>
      </c>
      <c r="D413" s="6">
        <v>908</v>
      </c>
      <c r="E413" s="12">
        <v>559</v>
      </c>
      <c r="F413" s="6">
        <v>1010</v>
      </c>
      <c r="G413" s="6">
        <v>597</v>
      </c>
      <c r="H413" s="6">
        <v>9</v>
      </c>
      <c r="I413" s="6">
        <v>430</v>
      </c>
      <c r="J413" s="6">
        <v>646</v>
      </c>
      <c r="K413" s="6">
        <v>801</v>
      </c>
      <c r="L413" s="6">
        <v>381</v>
      </c>
      <c r="M413" s="6">
        <v>218</v>
      </c>
      <c r="N413" s="8">
        <v>263</v>
      </c>
      <c r="O413" s="6">
        <v>164</v>
      </c>
      <c r="P413" s="6">
        <v>768</v>
      </c>
      <c r="Q413" s="6">
        <v>859</v>
      </c>
      <c r="R413" s="6">
        <v>443</v>
      </c>
      <c r="S413" s="6">
        <v>32</v>
      </c>
      <c r="T413" s="9">
        <v>580</v>
      </c>
      <c r="U413" s="7">
        <v>999</v>
      </c>
      <c r="V413" s="6">
        <v>570</v>
      </c>
      <c r="W413" s="6">
        <v>925</v>
      </c>
      <c r="X413" s="6">
        <v>449</v>
      </c>
      <c r="Y413" s="6">
        <v>102</v>
      </c>
      <c r="Z413" s="6">
        <v>846</v>
      </c>
      <c r="AA413" s="6">
        <v>745</v>
      </c>
      <c r="AB413" s="6">
        <v>181</v>
      </c>
      <c r="AC413" s="6">
        <v>274</v>
      </c>
      <c r="AD413" s="11">
        <v>207</v>
      </c>
      <c r="AE413" s="6">
        <v>364</v>
      </c>
      <c r="AF413" s="6">
        <v>824</v>
      </c>
      <c r="AG413" s="179">
        <v>659</v>
      </c>
      <c r="AH413" s="5">
        <f t="shared" si="74"/>
        <v>16400</v>
      </c>
      <c r="AI413" s="5">
        <f t="shared" si="75"/>
        <v>11201200</v>
      </c>
      <c r="AJ413" s="2">
        <f t="shared" si="76"/>
        <v>8606720000</v>
      </c>
    </row>
    <row r="414" spans="1:36" x14ac:dyDescent="0.2">
      <c r="A414" s="1">
        <v>20</v>
      </c>
      <c r="B414" s="178">
        <v>484</v>
      </c>
      <c r="C414" s="6">
        <v>71</v>
      </c>
      <c r="D414" s="12">
        <v>539</v>
      </c>
      <c r="E414" s="6">
        <v>960</v>
      </c>
      <c r="F414" s="6">
        <v>609</v>
      </c>
      <c r="G414" s="6">
        <v>966</v>
      </c>
      <c r="H414" s="6">
        <v>410</v>
      </c>
      <c r="I414" s="6">
        <v>61</v>
      </c>
      <c r="J414" s="6">
        <v>789</v>
      </c>
      <c r="K414" s="6">
        <v>690</v>
      </c>
      <c r="L414" s="6">
        <v>238</v>
      </c>
      <c r="M414" s="6">
        <v>329</v>
      </c>
      <c r="N414" s="6">
        <v>152</v>
      </c>
      <c r="O414" s="8">
        <v>307</v>
      </c>
      <c r="P414" s="6">
        <v>879</v>
      </c>
      <c r="Q414" s="6">
        <v>716</v>
      </c>
      <c r="R414" s="6">
        <v>44</v>
      </c>
      <c r="S414" s="6">
        <v>399</v>
      </c>
      <c r="T414" s="7">
        <v>979</v>
      </c>
      <c r="U414" s="9">
        <v>632</v>
      </c>
      <c r="V414" s="6">
        <v>937</v>
      </c>
      <c r="W414" s="6">
        <v>526</v>
      </c>
      <c r="X414" s="6">
        <v>82</v>
      </c>
      <c r="Y414" s="6">
        <v>501</v>
      </c>
      <c r="Z414" s="6">
        <v>733</v>
      </c>
      <c r="AA414" s="6">
        <v>890</v>
      </c>
      <c r="AB414" s="6">
        <v>294</v>
      </c>
      <c r="AC414" s="6">
        <v>129</v>
      </c>
      <c r="AD414" s="6">
        <v>352</v>
      </c>
      <c r="AE414" s="11">
        <v>251</v>
      </c>
      <c r="AF414" s="6">
        <v>679</v>
      </c>
      <c r="AG414" s="179">
        <v>772</v>
      </c>
      <c r="AH414" s="5">
        <f t="shared" si="74"/>
        <v>16400</v>
      </c>
      <c r="AI414" s="5">
        <f t="shared" si="75"/>
        <v>11201200</v>
      </c>
      <c r="AJ414" s="2">
        <f t="shared" si="76"/>
        <v>8606720000</v>
      </c>
    </row>
    <row r="415" spans="1:36" x14ac:dyDescent="0.2">
      <c r="A415" s="1">
        <v>21</v>
      </c>
      <c r="B415" s="178">
        <v>208</v>
      </c>
      <c r="C415" s="6">
        <v>363</v>
      </c>
      <c r="D415" s="6">
        <v>823</v>
      </c>
      <c r="E415" s="6">
        <v>660</v>
      </c>
      <c r="F415" s="6">
        <v>845</v>
      </c>
      <c r="G415" s="12">
        <v>746</v>
      </c>
      <c r="H415" s="6">
        <v>182</v>
      </c>
      <c r="I415" s="6">
        <v>273</v>
      </c>
      <c r="J415" s="6">
        <v>569</v>
      </c>
      <c r="K415" s="6">
        <v>926</v>
      </c>
      <c r="L415" s="8">
        <v>450</v>
      </c>
      <c r="M415" s="6">
        <v>101</v>
      </c>
      <c r="N415" s="6">
        <v>444</v>
      </c>
      <c r="O415" s="6">
        <v>31</v>
      </c>
      <c r="P415" s="6">
        <v>579</v>
      </c>
      <c r="Q415" s="6">
        <v>1000</v>
      </c>
      <c r="R415" s="6">
        <v>264</v>
      </c>
      <c r="S415" s="6">
        <v>163</v>
      </c>
      <c r="T415" s="6">
        <v>767</v>
      </c>
      <c r="U415" s="6">
        <v>860</v>
      </c>
      <c r="V415" s="9">
        <v>645</v>
      </c>
      <c r="W415" s="7">
        <v>802</v>
      </c>
      <c r="X415" s="6">
        <v>382</v>
      </c>
      <c r="Y415" s="6">
        <v>217</v>
      </c>
      <c r="Z415" s="6">
        <v>1009</v>
      </c>
      <c r="AA415" s="6">
        <v>598</v>
      </c>
      <c r="AB415" s="11">
        <v>10</v>
      </c>
      <c r="AC415" s="6">
        <v>429</v>
      </c>
      <c r="AD415" s="6">
        <v>116</v>
      </c>
      <c r="AE415" s="6">
        <v>471</v>
      </c>
      <c r="AF415" s="6">
        <v>907</v>
      </c>
      <c r="AG415" s="179">
        <v>560</v>
      </c>
      <c r="AH415" s="5">
        <f t="shared" si="74"/>
        <v>16400</v>
      </c>
      <c r="AI415" s="5">
        <f t="shared" si="75"/>
        <v>11201200</v>
      </c>
      <c r="AJ415" s="2">
        <f t="shared" si="76"/>
        <v>8606720000</v>
      </c>
    </row>
    <row r="416" spans="1:36" x14ac:dyDescent="0.2">
      <c r="A416" s="1">
        <v>22</v>
      </c>
      <c r="B416" s="178">
        <v>351</v>
      </c>
      <c r="C416" s="6">
        <v>252</v>
      </c>
      <c r="D416" s="6">
        <v>680</v>
      </c>
      <c r="E416" s="6">
        <v>771</v>
      </c>
      <c r="F416" s="12">
        <v>734</v>
      </c>
      <c r="G416" s="6">
        <v>889</v>
      </c>
      <c r="H416" s="6">
        <v>293</v>
      </c>
      <c r="I416" s="6">
        <v>130</v>
      </c>
      <c r="J416" s="6">
        <v>938</v>
      </c>
      <c r="K416" s="6">
        <v>525</v>
      </c>
      <c r="L416" s="6">
        <v>81</v>
      </c>
      <c r="M416" s="8">
        <v>502</v>
      </c>
      <c r="N416" s="6">
        <v>43</v>
      </c>
      <c r="O416" s="6">
        <v>400</v>
      </c>
      <c r="P416" s="6">
        <v>980</v>
      </c>
      <c r="Q416" s="6">
        <v>631</v>
      </c>
      <c r="R416" s="6">
        <v>151</v>
      </c>
      <c r="S416" s="6">
        <v>308</v>
      </c>
      <c r="T416" s="6">
        <v>880</v>
      </c>
      <c r="U416" s="6">
        <v>715</v>
      </c>
      <c r="V416" s="7">
        <v>790</v>
      </c>
      <c r="W416" s="9">
        <v>689</v>
      </c>
      <c r="X416" s="6">
        <v>237</v>
      </c>
      <c r="Y416" s="6">
        <v>330</v>
      </c>
      <c r="Z416" s="6">
        <v>610</v>
      </c>
      <c r="AA416" s="6">
        <v>965</v>
      </c>
      <c r="AB416" s="6">
        <v>409</v>
      </c>
      <c r="AC416" s="11">
        <v>62</v>
      </c>
      <c r="AD416" s="6">
        <v>483</v>
      </c>
      <c r="AE416" s="6">
        <v>72</v>
      </c>
      <c r="AF416" s="6">
        <v>540</v>
      </c>
      <c r="AG416" s="179">
        <v>959</v>
      </c>
      <c r="AH416" s="5">
        <f t="shared" si="74"/>
        <v>16400</v>
      </c>
      <c r="AI416" s="5">
        <f t="shared" si="75"/>
        <v>11201200</v>
      </c>
      <c r="AJ416" s="2">
        <f t="shared" si="76"/>
        <v>8606720000</v>
      </c>
    </row>
    <row r="417" spans="1:36" x14ac:dyDescent="0.2">
      <c r="A417" s="1">
        <v>23</v>
      </c>
      <c r="B417" s="178">
        <v>877</v>
      </c>
      <c r="C417" s="6">
        <v>714</v>
      </c>
      <c r="D417" s="6">
        <v>150</v>
      </c>
      <c r="E417" s="6">
        <v>305</v>
      </c>
      <c r="F417" s="6">
        <v>240</v>
      </c>
      <c r="G417" s="6">
        <v>331</v>
      </c>
      <c r="H417" s="6">
        <v>791</v>
      </c>
      <c r="I417" s="12">
        <v>692</v>
      </c>
      <c r="J417" s="8">
        <v>412</v>
      </c>
      <c r="K417" s="6">
        <v>63</v>
      </c>
      <c r="L417" s="6">
        <v>611</v>
      </c>
      <c r="M417" s="6">
        <v>968</v>
      </c>
      <c r="N417" s="6">
        <v>537</v>
      </c>
      <c r="O417" s="6">
        <v>958</v>
      </c>
      <c r="P417" s="6">
        <v>482</v>
      </c>
      <c r="Q417" s="6">
        <v>69</v>
      </c>
      <c r="R417" s="6">
        <v>677</v>
      </c>
      <c r="S417" s="6">
        <v>770</v>
      </c>
      <c r="T417" s="6">
        <v>350</v>
      </c>
      <c r="U417" s="6">
        <v>249</v>
      </c>
      <c r="V417" s="6">
        <v>296</v>
      </c>
      <c r="W417" s="6">
        <v>131</v>
      </c>
      <c r="X417" s="9">
        <v>735</v>
      </c>
      <c r="Y417" s="7">
        <v>892</v>
      </c>
      <c r="Z417" s="11">
        <v>84</v>
      </c>
      <c r="AA417" s="6">
        <v>503</v>
      </c>
      <c r="AB417" s="6">
        <v>939</v>
      </c>
      <c r="AC417" s="6">
        <v>528</v>
      </c>
      <c r="AD417" s="6">
        <v>977</v>
      </c>
      <c r="AE417" s="6">
        <v>630</v>
      </c>
      <c r="AF417" s="6">
        <v>42</v>
      </c>
      <c r="AG417" s="179">
        <v>397</v>
      </c>
      <c r="AH417" s="5">
        <f t="shared" si="74"/>
        <v>16400</v>
      </c>
      <c r="AI417" s="5">
        <f t="shared" si="75"/>
        <v>11201200</v>
      </c>
      <c r="AJ417" s="2">
        <f t="shared" si="76"/>
        <v>8606720000</v>
      </c>
    </row>
    <row r="418" spans="1:36" x14ac:dyDescent="0.2">
      <c r="A418" s="1">
        <v>24</v>
      </c>
      <c r="B418" s="178">
        <v>766</v>
      </c>
      <c r="C418" s="6">
        <v>857</v>
      </c>
      <c r="D418" s="6">
        <v>261</v>
      </c>
      <c r="E418" s="6">
        <v>162</v>
      </c>
      <c r="F418" s="6">
        <v>383</v>
      </c>
      <c r="G418" s="6">
        <v>220</v>
      </c>
      <c r="H418" s="12">
        <v>648</v>
      </c>
      <c r="I418" s="6">
        <v>803</v>
      </c>
      <c r="J418" s="6">
        <v>11</v>
      </c>
      <c r="K418" s="8">
        <v>432</v>
      </c>
      <c r="L418" s="6">
        <v>1012</v>
      </c>
      <c r="M418" s="6">
        <v>599</v>
      </c>
      <c r="N418" s="6">
        <v>906</v>
      </c>
      <c r="O418" s="6">
        <v>557</v>
      </c>
      <c r="P418" s="6">
        <v>113</v>
      </c>
      <c r="Q418" s="6">
        <v>470</v>
      </c>
      <c r="R418" s="6">
        <v>822</v>
      </c>
      <c r="S418" s="6">
        <v>657</v>
      </c>
      <c r="T418" s="6">
        <v>205</v>
      </c>
      <c r="U418" s="6">
        <v>362</v>
      </c>
      <c r="V418" s="6">
        <v>183</v>
      </c>
      <c r="W418" s="6">
        <v>276</v>
      </c>
      <c r="X418" s="7">
        <v>848</v>
      </c>
      <c r="Y418" s="9">
        <v>747</v>
      </c>
      <c r="Z418" s="6">
        <v>451</v>
      </c>
      <c r="AA418" s="11">
        <v>104</v>
      </c>
      <c r="AB418" s="6">
        <v>572</v>
      </c>
      <c r="AC418" s="6">
        <v>927</v>
      </c>
      <c r="AD418" s="6">
        <v>578</v>
      </c>
      <c r="AE418" s="6">
        <v>997</v>
      </c>
      <c r="AF418" s="6">
        <v>441</v>
      </c>
      <c r="AG418" s="179">
        <v>30</v>
      </c>
      <c r="AH418" s="5">
        <f t="shared" si="74"/>
        <v>16400</v>
      </c>
      <c r="AI418" s="5">
        <f t="shared" si="75"/>
        <v>11201200</v>
      </c>
      <c r="AJ418" s="2">
        <f t="shared" si="76"/>
        <v>8606720000</v>
      </c>
    </row>
    <row r="419" spans="1:36" x14ac:dyDescent="0.2">
      <c r="A419" s="1">
        <v>25</v>
      </c>
      <c r="B419" s="178">
        <v>47</v>
      </c>
      <c r="C419" s="6">
        <v>396</v>
      </c>
      <c r="D419" s="6">
        <v>984</v>
      </c>
      <c r="E419" s="6">
        <v>627</v>
      </c>
      <c r="F419" s="6">
        <v>942</v>
      </c>
      <c r="G419" s="6">
        <v>521</v>
      </c>
      <c r="H419" s="8">
        <v>85</v>
      </c>
      <c r="I419" s="6">
        <v>498</v>
      </c>
      <c r="J419" s="6">
        <v>730</v>
      </c>
      <c r="K419" s="12">
        <v>893</v>
      </c>
      <c r="L419" s="6">
        <v>289</v>
      </c>
      <c r="M419" s="6">
        <v>134</v>
      </c>
      <c r="N419" s="6">
        <v>347</v>
      </c>
      <c r="O419" s="6">
        <v>256</v>
      </c>
      <c r="P419" s="6">
        <v>676</v>
      </c>
      <c r="Q419" s="6">
        <v>775</v>
      </c>
      <c r="R419" s="6">
        <v>487</v>
      </c>
      <c r="S419" s="6">
        <v>68</v>
      </c>
      <c r="T419" s="6">
        <v>544</v>
      </c>
      <c r="U419" s="6">
        <v>955</v>
      </c>
      <c r="V419" s="6">
        <v>614</v>
      </c>
      <c r="W419" s="6">
        <v>961</v>
      </c>
      <c r="X419" s="11">
        <v>413</v>
      </c>
      <c r="Y419" s="6">
        <v>58</v>
      </c>
      <c r="Z419" s="9">
        <v>786</v>
      </c>
      <c r="AA419" s="7">
        <v>693</v>
      </c>
      <c r="AB419" s="6">
        <v>233</v>
      </c>
      <c r="AC419" s="6">
        <v>334</v>
      </c>
      <c r="AD419" s="6">
        <v>147</v>
      </c>
      <c r="AE419" s="6">
        <v>312</v>
      </c>
      <c r="AF419" s="6">
        <v>876</v>
      </c>
      <c r="AG419" s="179">
        <v>719</v>
      </c>
      <c r="AH419" s="5">
        <f t="shared" si="74"/>
        <v>16400</v>
      </c>
      <c r="AI419" s="5">
        <f t="shared" si="75"/>
        <v>11201200</v>
      </c>
      <c r="AJ419" s="2">
        <f t="shared" si="76"/>
        <v>8606720000</v>
      </c>
    </row>
    <row r="420" spans="1:36" x14ac:dyDescent="0.2">
      <c r="A420" s="1">
        <v>26</v>
      </c>
      <c r="B420" s="178">
        <v>448</v>
      </c>
      <c r="C420" s="6">
        <v>27</v>
      </c>
      <c r="D420" s="6">
        <v>583</v>
      </c>
      <c r="E420" s="6">
        <v>996</v>
      </c>
      <c r="F420" s="6">
        <v>573</v>
      </c>
      <c r="G420" s="6">
        <v>922</v>
      </c>
      <c r="H420" s="6">
        <v>454</v>
      </c>
      <c r="I420" s="8">
        <v>97</v>
      </c>
      <c r="J420" s="12">
        <v>841</v>
      </c>
      <c r="K420" s="6">
        <v>750</v>
      </c>
      <c r="L420" s="6">
        <v>178</v>
      </c>
      <c r="M420" s="6">
        <v>277</v>
      </c>
      <c r="N420" s="6">
        <v>204</v>
      </c>
      <c r="O420" s="6">
        <v>367</v>
      </c>
      <c r="P420" s="6">
        <v>819</v>
      </c>
      <c r="Q420" s="6">
        <v>664</v>
      </c>
      <c r="R420" s="6">
        <v>120</v>
      </c>
      <c r="S420" s="6">
        <v>467</v>
      </c>
      <c r="T420" s="6">
        <v>911</v>
      </c>
      <c r="U420" s="6">
        <v>556</v>
      </c>
      <c r="V420" s="6">
        <v>1013</v>
      </c>
      <c r="W420" s="6">
        <v>594</v>
      </c>
      <c r="X420" s="6">
        <v>14</v>
      </c>
      <c r="Y420" s="11">
        <v>425</v>
      </c>
      <c r="Z420" s="7">
        <v>641</v>
      </c>
      <c r="AA420" s="9">
        <v>806</v>
      </c>
      <c r="AB420" s="6">
        <v>378</v>
      </c>
      <c r="AC420" s="6">
        <v>221</v>
      </c>
      <c r="AD420" s="6">
        <v>260</v>
      </c>
      <c r="AE420" s="6">
        <v>167</v>
      </c>
      <c r="AF420" s="6">
        <v>763</v>
      </c>
      <c r="AG420" s="179">
        <v>864</v>
      </c>
      <c r="AH420" s="5">
        <f t="shared" si="74"/>
        <v>16400</v>
      </c>
      <c r="AI420" s="5">
        <f t="shared" si="75"/>
        <v>11201200</v>
      </c>
      <c r="AJ420" s="2">
        <f t="shared" si="76"/>
        <v>8606720000</v>
      </c>
    </row>
    <row r="421" spans="1:36" x14ac:dyDescent="0.2">
      <c r="A421" s="1">
        <v>27</v>
      </c>
      <c r="B421" s="178">
        <v>910</v>
      </c>
      <c r="C421" s="6">
        <v>553</v>
      </c>
      <c r="D421" s="6">
        <v>117</v>
      </c>
      <c r="E421" s="6">
        <v>466</v>
      </c>
      <c r="F421" s="8">
        <v>15</v>
      </c>
      <c r="G421" s="6">
        <v>428</v>
      </c>
      <c r="H421" s="6">
        <v>1016</v>
      </c>
      <c r="I421" s="6">
        <v>595</v>
      </c>
      <c r="J421" s="6">
        <v>379</v>
      </c>
      <c r="K421" s="6">
        <v>224</v>
      </c>
      <c r="L421" s="6">
        <v>644</v>
      </c>
      <c r="M421" s="12">
        <v>807</v>
      </c>
      <c r="N421" s="6">
        <v>762</v>
      </c>
      <c r="O421" s="6">
        <v>861</v>
      </c>
      <c r="P421" s="6">
        <v>257</v>
      </c>
      <c r="Q421" s="6">
        <v>166</v>
      </c>
      <c r="R421" s="6">
        <v>582</v>
      </c>
      <c r="S421" s="6">
        <v>993</v>
      </c>
      <c r="T421" s="6">
        <v>445</v>
      </c>
      <c r="U421" s="6">
        <v>26</v>
      </c>
      <c r="V421" s="11">
        <v>455</v>
      </c>
      <c r="W421" s="6">
        <v>100</v>
      </c>
      <c r="X421" s="6">
        <v>576</v>
      </c>
      <c r="Y421" s="6">
        <v>923</v>
      </c>
      <c r="Z421" s="6">
        <v>179</v>
      </c>
      <c r="AA421" s="6">
        <v>280</v>
      </c>
      <c r="AB421" s="9">
        <v>844</v>
      </c>
      <c r="AC421" s="7">
        <v>751</v>
      </c>
      <c r="AD421" s="6">
        <v>818</v>
      </c>
      <c r="AE421" s="6">
        <v>661</v>
      </c>
      <c r="AF421" s="6">
        <v>201</v>
      </c>
      <c r="AG421" s="179">
        <v>366</v>
      </c>
      <c r="AH421" s="5">
        <f t="shared" si="74"/>
        <v>16400</v>
      </c>
      <c r="AI421" s="5">
        <f t="shared" si="75"/>
        <v>11201200</v>
      </c>
      <c r="AJ421" s="2">
        <f t="shared" si="76"/>
        <v>8606720000</v>
      </c>
    </row>
    <row r="422" spans="1:36" x14ac:dyDescent="0.2">
      <c r="A422" s="1">
        <v>28</v>
      </c>
      <c r="B422" s="178">
        <v>541</v>
      </c>
      <c r="C422" s="6">
        <v>954</v>
      </c>
      <c r="D422" s="6">
        <v>486</v>
      </c>
      <c r="E422" s="6">
        <v>65</v>
      </c>
      <c r="F422" s="6">
        <v>416</v>
      </c>
      <c r="G422" s="8">
        <v>59</v>
      </c>
      <c r="H422" s="6">
        <v>615</v>
      </c>
      <c r="I422" s="6">
        <v>964</v>
      </c>
      <c r="J422" s="6">
        <v>236</v>
      </c>
      <c r="K422" s="6">
        <v>335</v>
      </c>
      <c r="L422" s="12">
        <v>787</v>
      </c>
      <c r="M422" s="6">
        <v>696</v>
      </c>
      <c r="N422" s="6">
        <v>873</v>
      </c>
      <c r="O422" s="6">
        <v>718</v>
      </c>
      <c r="P422" s="6">
        <v>146</v>
      </c>
      <c r="Q422" s="6">
        <v>309</v>
      </c>
      <c r="R422" s="6">
        <v>981</v>
      </c>
      <c r="S422" s="6">
        <v>626</v>
      </c>
      <c r="T422" s="6">
        <v>46</v>
      </c>
      <c r="U422" s="6">
        <v>393</v>
      </c>
      <c r="V422" s="6">
        <v>88</v>
      </c>
      <c r="W422" s="11">
        <v>499</v>
      </c>
      <c r="X422" s="6">
        <v>943</v>
      </c>
      <c r="Y422" s="6">
        <v>524</v>
      </c>
      <c r="Z422" s="6">
        <v>292</v>
      </c>
      <c r="AA422" s="6">
        <v>135</v>
      </c>
      <c r="AB422" s="7">
        <v>731</v>
      </c>
      <c r="AC422" s="9">
        <v>896</v>
      </c>
      <c r="AD422" s="6">
        <v>673</v>
      </c>
      <c r="AE422" s="6">
        <v>774</v>
      </c>
      <c r="AF422" s="6">
        <v>346</v>
      </c>
      <c r="AG422" s="179">
        <v>253</v>
      </c>
      <c r="AH422" s="5">
        <f t="shared" si="74"/>
        <v>16400</v>
      </c>
      <c r="AI422" s="5">
        <f t="shared" si="75"/>
        <v>11201200</v>
      </c>
      <c r="AJ422" s="2">
        <f t="shared" si="76"/>
        <v>8606720000</v>
      </c>
    </row>
    <row r="423" spans="1:36" x14ac:dyDescent="0.2">
      <c r="A423" s="1">
        <v>29</v>
      </c>
      <c r="B423" s="178">
        <v>817</v>
      </c>
      <c r="C423" s="6">
        <v>662</v>
      </c>
      <c r="D423" s="8">
        <v>202</v>
      </c>
      <c r="E423" s="6">
        <v>365</v>
      </c>
      <c r="F423" s="6">
        <v>180</v>
      </c>
      <c r="G423" s="6">
        <v>279</v>
      </c>
      <c r="H423" s="6">
        <v>843</v>
      </c>
      <c r="I423" s="6">
        <v>752</v>
      </c>
      <c r="J423" s="6">
        <v>456</v>
      </c>
      <c r="K423" s="6">
        <v>99</v>
      </c>
      <c r="L423" s="6">
        <v>575</v>
      </c>
      <c r="M423" s="6">
        <v>924</v>
      </c>
      <c r="N423" s="6">
        <v>581</v>
      </c>
      <c r="O423" s="12">
        <v>994</v>
      </c>
      <c r="P423" s="6">
        <v>446</v>
      </c>
      <c r="Q423" s="6">
        <v>25</v>
      </c>
      <c r="R423" s="6">
        <v>761</v>
      </c>
      <c r="S423" s="6">
        <v>862</v>
      </c>
      <c r="T423" s="11">
        <v>258</v>
      </c>
      <c r="U423" s="6">
        <v>165</v>
      </c>
      <c r="V423" s="6">
        <v>380</v>
      </c>
      <c r="W423" s="6">
        <v>223</v>
      </c>
      <c r="X423" s="6">
        <v>643</v>
      </c>
      <c r="Y423" s="6">
        <v>808</v>
      </c>
      <c r="Z423" s="6">
        <v>16</v>
      </c>
      <c r="AA423" s="6">
        <v>427</v>
      </c>
      <c r="AB423" s="6">
        <v>1015</v>
      </c>
      <c r="AC423" s="6">
        <v>596</v>
      </c>
      <c r="AD423" s="9">
        <v>909</v>
      </c>
      <c r="AE423" s="7">
        <v>554</v>
      </c>
      <c r="AF423" s="6">
        <v>118</v>
      </c>
      <c r="AG423" s="179">
        <v>465</v>
      </c>
      <c r="AH423" s="5">
        <f t="shared" si="74"/>
        <v>16400</v>
      </c>
      <c r="AI423" s="5">
        <f t="shared" si="75"/>
        <v>11201200</v>
      </c>
      <c r="AJ423" s="2">
        <f t="shared" si="76"/>
        <v>8606720000</v>
      </c>
    </row>
    <row r="424" spans="1:36" x14ac:dyDescent="0.2">
      <c r="A424" s="1">
        <v>30</v>
      </c>
      <c r="B424" s="178">
        <v>674</v>
      </c>
      <c r="C424" s="6">
        <v>773</v>
      </c>
      <c r="D424" s="6">
        <v>345</v>
      </c>
      <c r="E424" s="8">
        <v>254</v>
      </c>
      <c r="F424" s="6">
        <v>291</v>
      </c>
      <c r="G424" s="6">
        <v>136</v>
      </c>
      <c r="H424" s="6">
        <v>732</v>
      </c>
      <c r="I424" s="6">
        <v>895</v>
      </c>
      <c r="J424" s="6">
        <v>87</v>
      </c>
      <c r="K424" s="6">
        <v>500</v>
      </c>
      <c r="L424" s="6">
        <v>944</v>
      </c>
      <c r="M424" s="6">
        <v>523</v>
      </c>
      <c r="N424" s="12">
        <v>982</v>
      </c>
      <c r="O424" s="6">
        <v>625</v>
      </c>
      <c r="P424" s="6">
        <v>45</v>
      </c>
      <c r="Q424" s="6">
        <v>394</v>
      </c>
      <c r="R424" s="6">
        <v>874</v>
      </c>
      <c r="S424" s="6">
        <v>717</v>
      </c>
      <c r="T424" s="6">
        <v>145</v>
      </c>
      <c r="U424" s="11">
        <v>310</v>
      </c>
      <c r="V424" s="6">
        <v>235</v>
      </c>
      <c r="W424" s="6">
        <v>336</v>
      </c>
      <c r="X424" s="6">
        <v>788</v>
      </c>
      <c r="Y424" s="6">
        <v>695</v>
      </c>
      <c r="Z424" s="6">
        <v>415</v>
      </c>
      <c r="AA424" s="6">
        <v>60</v>
      </c>
      <c r="AB424" s="6">
        <v>616</v>
      </c>
      <c r="AC424" s="6">
        <v>963</v>
      </c>
      <c r="AD424" s="7">
        <v>542</v>
      </c>
      <c r="AE424" s="9">
        <v>953</v>
      </c>
      <c r="AF424" s="6">
        <v>485</v>
      </c>
      <c r="AG424" s="179">
        <v>66</v>
      </c>
      <c r="AH424" s="5">
        <f t="shared" si="74"/>
        <v>16400</v>
      </c>
      <c r="AI424" s="5">
        <f t="shared" si="75"/>
        <v>11201200</v>
      </c>
      <c r="AJ424" s="2">
        <f t="shared" si="76"/>
        <v>8606720000</v>
      </c>
    </row>
    <row r="425" spans="1:36" x14ac:dyDescent="0.2">
      <c r="A425" s="1">
        <v>31</v>
      </c>
      <c r="B425" s="199">
        <v>148</v>
      </c>
      <c r="C425" s="6">
        <v>311</v>
      </c>
      <c r="D425" s="6">
        <v>875</v>
      </c>
      <c r="E425" s="6">
        <v>720</v>
      </c>
      <c r="F425" s="6">
        <v>785</v>
      </c>
      <c r="G425" s="6">
        <v>694</v>
      </c>
      <c r="H425" s="6">
        <v>234</v>
      </c>
      <c r="I425" s="6">
        <v>333</v>
      </c>
      <c r="J425" s="6">
        <v>613</v>
      </c>
      <c r="K425" s="6">
        <v>962</v>
      </c>
      <c r="L425" s="6">
        <v>414</v>
      </c>
      <c r="M425" s="6">
        <v>57</v>
      </c>
      <c r="N425" s="6">
        <v>488</v>
      </c>
      <c r="O425" s="6">
        <v>67</v>
      </c>
      <c r="P425" s="6">
        <v>543</v>
      </c>
      <c r="Q425" s="12">
        <v>956</v>
      </c>
      <c r="R425" s="11">
        <v>348</v>
      </c>
      <c r="S425" s="6">
        <v>255</v>
      </c>
      <c r="T425" s="6">
        <v>675</v>
      </c>
      <c r="U425" s="6">
        <v>776</v>
      </c>
      <c r="V425" s="6">
        <v>729</v>
      </c>
      <c r="W425" s="6">
        <v>894</v>
      </c>
      <c r="X425" s="6">
        <v>290</v>
      </c>
      <c r="Y425" s="6">
        <v>133</v>
      </c>
      <c r="Z425" s="6">
        <v>941</v>
      </c>
      <c r="AA425" s="6">
        <v>522</v>
      </c>
      <c r="AB425" s="6">
        <v>86</v>
      </c>
      <c r="AC425" s="6">
        <v>497</v>
      </c>
      <c r="AD425" s="6">
        <v>48</v>
      </c>
      <c r="AE425" s="6">
        <v>395</v>
      </c>
      <c r="AF425" s="9">
        <v>983</v>
      </c>
      <c r="AG425" s="200">
        <v>628</v>
      </c>
      <c r="AH425" s="5">
        <f t="shared" si="74"/>
        <v>16400</v>
      </c>
      <c r="AI425" s="5">
        <f t="shared" si="75"/>
        <v>11201200</v>
      </c>
      <c r="AJ425" s="2">
        <f t="shared" si="76"/>
        <v>8606720000</v>
      </c>
    </row>
    <row r="426" spans="1:36" ht="13.5" thickBot="1" x14ac:dyDescent="0.25">
      <c r="A426" s="1">
        <v>32</v>
      </c>
      <c r="B426" s="201">
        <v>259</v>
      </c>
      <c r="C426" s="202">
        <v>168</v>
      </c>
      <c r="D426" s="180">
        <v>764</v>
      </c>
      <c r="E426" s="180">
        <v>863</v>
      </c>
      <c r="F426" s="180">
        <v>642</v>
      </c>
      <c r="G426" s="180">
        <v>805</v>
      </c>
      <c r="H426" s="180">
        <v>377</v>
      </c>
      <c r="I426" s="180">
        <v>222</v>
      </c>
      <c r="J426" s="180">
        <v>1014</v>
      </c>
      <c r="K426" s="180">
        <v>593</v>
      </c>
      <c r="L426" s="180">
        <v>13</v>
      </c>
      <c r="M426" s="180">
        <v>426</v>
      </c>
      <c r="N426" s="180">
        <v>119</v>
      </c>
      <c r="O426" s="180">
        <v>468</v>
      </c>
      <c r="P426" s="187">
        <v>912</v>
      </c>
      <c r="Q426" s="180">
        <v>555</v>
      </c>
      <c r="R426" s="180">
        <v>203</v>
      </c>
      <c r="S426" s="191">
        <v>368</v>
      </c>
      <c r="T426" s="180">
        <v>820</v>
      </c>
      <c r="U426" s="180">
        <v>663</v>
      </c>
      <c r="V426" s="180">
        <v>842</v>
      </c>
      <c r="W426" s="180">
        <v>749</v>
      </c>
      <c r="X426" s="180">
        <v>177</v>
      </c>
      <c r="Y426" s="180">
        <v>278</v>
      </c>
      <c r="Z426" s="180">
        <v>574</v>
      </c>
      <c r="AA426" s="180">
        <v>921</v>
      </c>
      <c r="AB426" s="180">
        <v>453</v>
      </c>
      <c r="AC426" s="180">
        <v>98</v>
      </c>
      <c r="AD426" s="180">
        <v>447</v>
      </c>
      <c r="AE426" s="180">
        <v>28</v>
      </c>
      <c r="AF426" s="203">
        <v>584</v>
      </c>
      <c r="AG426" s="204">
        <v>995</v>
      </c>
      <c r="AH426" s="5">
        <f t="shared" si="74"/>
        <v>16400</v>
      </c>
      <c r="AI426" s="5">
        <f t="shared" si="75"/>
        <v>11201200</v>
      </c>
      <c r="AJ426" s="2">
        <f t="shared" si="76"/>
        <v>8606720000</v>
      </c>
    </row>
    <row r="427" spans="1:36" x14ac:dyDescent="0.2">
      <c r="A427" s="3" t="s">
        <v>0</v>
      </c>
      <c r="B427" s="5">
        <f>SUM(B395:B426)</f>
        <v>16400</v>
      </c>
      <c r="C427" s="5">
        <f t="shared" ref="C427:AG427" si="77">SUM(C395:C426)</f>
        <v>16400</v>
      </c>
      <c r="D427" s="5">
        <f t="shared" si="77"/>
        <v>16400</v>
      </c>
      <c r="E427" s="5">
        <f t="shared" si="77"/>
        <v>16400</v>
      </c>
      <c r="F427" s="5">
        <f t="shared" si="77"/>
        <v>16400</v>
      </c>
      <c r="G427" s="5">
        <f t="shared" si="77"/>
        <v>16400</v>
      </c>
      <c r="H427" s="5">
        <f t="shared" si="77"/>
        <v>16400</v>
      </c>
      <c r="I427" s="5">
        <f t="shared" si="77"/>
        <v>16400</v>
      </c>
      <c r="J427" s="5">
        <f t="shared" si="77"/>
        <v>16400</v>
      </c>
      <c r="K427" s="5">
        <f t="shared" si="77"/>
        <v>16400</v>
      </c>
      <c r="L427" s="5">
        <f t="shared" si="77"/>
        <v>16400</v>
      </c>
      <c r="M427" s="5">
        <f t="shared" si="77"/>
        <v>16400</v>
      </c>
      <c r="N427" s="5">
        <f t="shared" si="77"/>
        <v>16400</v>
      </c>
      <c r="O427" s="5">
        <f t="shared" si="77"/>
        <v>16400</v>
      </c>
      <c r="P427" s="5">
        <f t="shared" si="77"/>
        <v>16400</v>
      </c>
      <c r="Q427" s="5">
        <f t="shared" si="77"/>
        <v>16400</v>
      </c>
      <c r="R427" s="5">
        <f t="shared" si="77"/>
        <v>16400</v>
      </c>
      <c r="S427" s="5">
        <f t="shared" si="77"/>
        <v>16400</v>
      </c>
      <c r="T427" s="5">
        <f t="shared" si="77"/>
        <v>16400</v>
      </c>
      <c r="U427" s="5">
        <f t="shared" si="77"/>
        <v>16400</v>
      </c>
      <c r="V427" s="5">
        <f t="shared" si="77"/>
        <v>16400</v>
      </c>
      <c r="W427" s="5">
        <f t="shared" si="77"/>
        <v>16400</v>
      </c>
      <c r="X427" s="5">
        <f t="shared" si="77"/>
        <v>16400</v>
      </c>
      <c r="Y427" s="5">
        <f t="shared" si="77"/>
        <v>16400</v>
      </c>
      <c r="Z427" s="5">
        <f t="shared" si="77"/>
        <v>16400</v>
      </c>
      <c r="AA427" s="5">
        <f t="shared" si="77"/>
        <v>16400</v>
      </c>
      <c r="AB427" s="5">
        <f t="shared" si="77"/>
        <v>16400</v>
      </c>
      <c r="AC427" s="5">
        <f t="shared" si="77"/>
        <v>16400</v>
      </c>
      <c r="AD427" s="5">
        <f t="shared" si="77"/>
        <v>16400</v>
      </c>
      <c r="AE427" s="5">
        <f t="shared" si="77"/>
        <v>16400</v>
      </c>
      <c r="AF427" s="5">
        <f t="shared" si="77"/>
        <v>16400</v>
      </c>
      <c r="AG427" s="5">
        <f t="shared" si="77"/>
        <v>16400</v>
      </c>
      <c r="AH427" s="5"/>
      <c r="AI427" s="5"/>
    </row>
    <row r="428" spans="1:36" x14ac:dyDescent="0.2">
      <c r="A428" s="3" t="s">
        <v>1</v>
      </c>
      <c r="B428" s="5">
        <f>SUMSQ(B395:B426)</f>
        <v>11201200</v>
      </c>
      <c r="C428" s="5">
        <f t="shared" ref="C428:AG428" si="78">SUMSQ(C395:C426)</f>
        <v>11201200</v>
      </c>
      <c r="D428" s="5">
        <f t="shared" si="78"/>
        <v>11201200</v>
      </c>
      <c r="E428" s="5">
        <f t="shared" si="78"/>
        <v>11201200</v>
      </c>
      <c r="F428" s="5">
        <f t="shared" si="78"/>
        <v>11201200</v>
      </c>
      <c r="G428" s="5">
        <f t="shared" si="78"/>
        <v>11201200</v>
      </c>
      <c r="H428" s="5">
        <f t="shared" si="78"/>
        <v>11201200</v>
      </c>
      <c r="I428" s="5">
        <f t="shared" si="78"/>
        <v>11201200</v>
      </c>
      <c r="J428" s="5">
        <f t="shared" si="78"/>
        <v>11201200</v>
      </c>
      <c r="K428" s="5">
        <f t="shared" si="78"/>
        <v>11201200</v>
      </c>
      <c r="L428" s="5">
        <f t="shared" si="78"/>
        <v>11201200</v>
      </c>
      <c r="M428" s="5">
        <f t="shared" si="78"/>
        <v>11201200</v>
      </c>
      <c r="N428" s="5">
        <f t="shared" si="78"/>
        <v>11201200</v>
      </c>
      <c r="O428" s="5">
        <f t="shared" si="78"/>
        <v>11201200</v>
      </c>
      <c r="P428" s="5">
        <f t="shared" si="78"/>
        <v>11201200</v>
      </c>
      <c r="Q428" s="5">
        <f t="shared" si="78"/>
        <v>11201200</v>
      </c>
      <c r="R428" s="5">
        <f t="shared" si="78"/>
        <v>11201200</v>
      </c>
      <c r="S428" s="5">
        <f t="shared" si="78"/>
        <v>11201200</v>
      </c>
      <c r="T428" s="5">
        <f t="shared" si="78"/>
        <v>11201200</v>
      </c>
      <c r="U428" s="5">
        <f t="shared" si="78"/>
        <v>11201200</v>
      </c>
      <c r="V428" s="5">
        <f t="shared" si="78"/>
        <v>11201200</v>
      </c>
      <c r="W428" s="5">
        <f t="shared" si="78"/>
        <v>11201200</v>
      </c>
      <c r="X428" s="5">
        <f t="shared" si="78"/>
        <v>11201200</v>
      </c>
      <c r="Y428" s="5">
        <f t="shared" si="78"/>
        <v>11201200</v>
      </c>
      <c r="Z428" s="5">
        <f t="shared" si="78"/>
        <v>11201200</v>
      </c>
      <c r="AA428" s="5">
        <f t="shared" si="78"/>
        <v>11201200</v>
      </c>
      <c r="AB428" s="5">
        <f t="shared" si="78"/>
        <v>11201200</v>
      </c>
      <c r="AC428" s="5">
        <f t="shared" si="78"/>
        <v>11201200</v>
      </c>
      <c r="AD428" s="5">
        <f t="shared" si="78"/>
        <v>11201200</v>
      </c>
      <c r="AE428" s="5">
        <f t="shared" si="78"/>
        <v>11201200</v>
      </c>
      <c r="AF428" s="5">
        <f t="shared" si="78"/>
        <v>11201200</v>
      </c>
      <c r="AG428" s="5">
        <f t="shared" si="78"/>
        <v>11201200</v>
      </c>
      <c r="AH428" s="5"/>
      <c r="AI428" s="5"/>
    </row>
    <row r="429" spans="1:36" x14ac:dyDescent="0.2">
      <c r="A429" s="3" t="s">
        <v>2</v>
      </c>
      <c r="B429" s="2">
        <f>B395^3+B396^3+B397^3+B398^3+B399^3+B400^3+B401^3+B402^3+B403^3+B404^3+B405^3+B406^3+B407^3+B408^3+B409^3+B410^3+B411^3+B412^3+B413^3+B414^3+B415^3+B416^3+B417^3+B418^3+B419^3+B420^3+B421^3+B422^3+B423^3+B424^3+B425^3+B426^3</f>
        <v>8606720000</v>
      </c>
      <c r="C429" s="2">
        <f t="shared" ref="C429:AG429" si="79">C395^3+C396^3+C397^3+C398^3+C399^3+C400^3+C401^3+C402^3+C403^3+C404^3+C405^3+C406^3+C407^3+C408^3+C409^3+C410^3+C411^3+C412^3+C413^3+C414^3+C415^3+C416^3+C417^3+C418^3+C419^3+C420^3+C421^3+C422^3+C423^3+C424^3+C425^3+C426^3</f>
        <v>8606720000</v>
      </c>
      <c r="D429" s="2">
        <f t="shared" si="79"/>
        <v>8606720000</v>
      </c>
      <c r="E429" s="2">
        <f t="shared" si="79"/>
        <v>8606720000</v>
      </c>
      <c r="F429" s="2">
        <f t="shared" si="79"/>
        <v>8606720000</v>
      </c>
      <c r="G429" s="2">
        <f t="shared" si="79"/>
        <v>8606720000</v>
      </c>
      <c r="H429" s="2">
        <f t="shared" si="79"/>
        <v>8606720000</v>
      </c>
      <c r="I429" s="2">
        <f t="shared" si="79"/>
        <v>8606720000</v>
      </c>
      <c r="J429" s="2">
        <f t="shared" si="79"/>
        <v>8606720000</v>
      </c>
      <c r="K429" s="2">
        <f t="shared" si="79"/>
        <v>8606720000</v>
      </c>
      <c r="L429" s="2">
        <f t="shared" si="79"/>
        <v>8606720000</v>
      </c>
      <c r="M429" s="2">
        <f t="shared" si="79"/>
        <v>8606720000</v>
      </c>
      <c r="N429" s="2">
        <f t="shared" si="79"/>
        <v>8606720000</v>
      </c>
      <c r="O429" s="2">
        <f t="shared" si="79"/>
        <v>8606720000</v>
      </c>
      <c r="P429" s="2">
        <f t="shared" si="79"/>
        <v>8606720000</v>
      </c>
      <c r="Q429" s="2">
        <f t="shared" si="79"/>
        <v>8606720000</v>
      </c>
      <c r="R429" s="2">
        <f t="shared" si="79"/>
        <v>8606720000</v>
      </c>
      <c r="S429" s="2">
        <f t="shared" si="79"/>
        <v>8606720000</v>
      </c>
      <c r="T429" s="2">
        <f t="shared" si="79"/>
        <v>8606720000</v>
      </c>
      <c r="U429" s="2">
        <f t="shared" si="79"/>
        <v>8606720000</v>
      </c>
      <c r="V429" s="2">
        <f t="shared" si="79"/>
        <v>8606720000</v>
      </c>
      <c r="W429" s="2">
        <f t="shared" si="79"/>
        <v>8606720000</v>
      </c>
      <c r="X429" s="2">
        <f t="shared" si="79"/>
        <v>8606720000</v>
      </c>
      <c r="Y429" s="2">
        <f t="shared" si="79"/>
        <v>8606720000</v>
      </c>
      <c r="Z429" s="2">
        <f t="shared" si="79"/>
        <v>8606720000</v>
      </c>
      <c r="AA429" s="2">
        <f t="shared" si="79"/>
        <v>8606720000</v>
      </c>
      <c r="AB429" s="2">
        <f t="shared" si="79"/>
        <v>8606720000</v>
      </c>
      <c r="AC429" s="2">
        <f t="shared" si="79"/>
        <v>8606720000</v>
      </c>
      <c r="AD429" s="2">
        <f t="shared" si="79"/>
        <v>8606720000</v>
      </c>
      <c r="AE429" s="2">
        <f t="shared" si="79"/>
        <v>8606720000</v>
      </c>
      <c r="AF429" s="2">
        <f t="shared" si="79"/>
        <v>8606720000</v>
      </c>
      <c r="AG429" s="2">
        <f t="shared" si="79"/>
        <v>8606720000</v>
      </c>
      <c r="AH429" s="5"/>
      <c r="AI429" s="5"/>
    </row>
    <row r="430" spans="1:36" x14ac:dyDescent="0.2">
      <c r="AH430" s="5"/>
      <c r="AI430" s="5"/>
    </row>
    <row r="431" spans="1:36" x14ac:dyDescent="0.2">
      <c r="A431" s="3" t="s">
        <v>1173</v>
      </c>
      <c r="B431" s="2">
        <f>B395</f>
        <v>22</v>
      </c>
      <c r="C431" s="2">
        <f>C396</f>
        <v>34</v>
      </c>
      <c r="D431" s="2">
        <f>D397</f>
        <v>80</v>
      </c>
      <c r="E431" s="2">
        <f>E398</f>
        <v>124</v>
      </c>
      <c r="F431" s="2">
        <f>F399</f>
        <v>137</v>
      </c>
      <c r="G431" s="2">
        <f>G400</f>
        <v>189</v>
      </c>
      <c r="H431" s="2">
        <f>H401</f>
        <v>211</v>
      </c>
      <c r="I431" s="2">
        <f>I402</f>
        <v>231</v>
      </c>
      <c r="J431" s="2">
        <f>J403</f>
        <v>286</v>
      </c>
      <c r="K431" s="2">
        <f>K404</f>
        <v>298</v>
      </c>
      <c r="L431" s="2">
        <f>L405</f>
        <v>328</v>
      </c>
      <c r="M431" s="2">
        <f>M406</f>
        <v>372</v>
      </c>
      <c r="N431" s="2">
        <f>N407</f>
        <v>385</v>
      </c>
      <c r="O431" s="2">
        <f>O408</f>
        <v>437</v>
      </c>
      <c r="P431" s="2">
        <f>P409</f>
        <v>475</v>
      </c>
      <c r="Q431" s="2">
        <f>Q410</f>
        <v>495</v>
      </c>
      <c r="R431" s="2">
        <f>R411</f>
        <v>538</v>
      </c>
      <c r="S431" s="2">
        <f>S412</f>
        <v>558</v>
      </c>
      <c r="T431" s="2">
        <f>T413</f>
        <v>580</v>
      </c>
      <c r="U431" s="2">
        <f>U414</f>
        <v>632</v>
      </c>
      <c r="V431" s="2">
        <f>V415</f>
        <v>645</v>
      </c>
      <c r="W431" s="2">
        <f>W416</f>
        <v>689</v>
      </c>
      <c r="X431" s="2">
        <f>X417</f>
        <v>735</v>
      </c>
      <c r="Y431" s="2">
        <f>Y418</f>
        <v>747</v>
      </c>
      <c r="Z431" s="2">
        <f>Z419</f>
        <v>786</v>
      </c>
      <c r="AA431" s="2">
        <f>AA420</f>
        <v>806</v>
      </c>
      <c r="AB431" s="2">
        <f>AB421</f>
        <v>844</v>
      </c>
      <c r="AC431" s="2">
        <f>AC422</f>
        <v>896</v>
      </c>
      <c r="AD431" s="2">
        <f>AD423</f>
        <v>909</v>
      </c>
      <c r="AE431" s="2">
        <f>AE424</f>
        <v>953</v>
      </c>
      <c r="AF431" s="2">
        <f>AF425</f>
        <v>983</v>
      </c>
      <c r="AG431" s="2">
        <f>AG426</f>
        <v>995</v>
      </c>
      <c r="AH431" s="217">
        <f t="shared" ref="AH431:AH434" si="80">SUM(B431:AG431)</f>
        <v>16400</v>
      </c>
      <c r="AI431" s="5">
        <f t="shared" ref="AI431:AI434" si="81">SUMSQ(B431:AG431)</f>
        <v>11201200</v>
      </c>
      <c r="AJ431" s="2">
        <f t="shared" si="76"/>
        <v>8606720000</v>
      </c>
    </row>
    <row r="432" spans="1:36" x14ac:dyDescent="0.2">
      <c r="A432" s="3" t="s">
        <v>1174</v>
      </c>
      <c r="B432" s="2">
        <f>B426</f>
        <v>259</v>
      </c>
      <c r="C432" s="2">
        <f>C425</f>
        <v>311</v>
      </c>
      <c r="D432" s="2">
        <f>D424</f>
        <v>345</v>
      </c>
      <c r="E432" s="2">
        <f>E423</f>
        <v>365</v>
      </c>
      <c r="F432" s="2">
        <f>F422</f>
        <v>416</v>
      </c>
      <c r="G432" s="2">
        <f>G421</f>
        <v>428</v>
      </c>
      <c r="H432" s="2">
        <f>H420</f>
        <v>454</v>
      </c>
      <c r="I432" s="2">
        <f>I419</f>
        <v>498</v>
      </c>
      <c r="J432" s="2">
        <f>J418</f>
        <v>11</v>
      </c>
      <c r="K432" s="2">
        <f>K417</f>
        <v>63</v>
      </c>
      <c r="L432" s="2">
        <f>L416</f>
        <v>81</v>
      </c>
      <c r="M432" s="2">
        <f>M415</f>
        <v>101</v>
      </c>
      <c r="N432" s="2">
        <f>N414</f>
        <v>152</v>
      </c>
      <c r="O432" s="2">
        <f>O413</f>
        <v>164</v>
      </c>
      <c r="P432" s="2">
        <f>P412</f>
        <v>206</v>
      </c>
      <c r="Q432" s="2">
        <f>Q411</f>
        <v>250</v>
      </c>
      <c r="R432" s="2">
        <f>R410</f>
        <v>783</v>
      </c>
      <c r="S432" s="2">
        <f>S409</f>
        <v>827</v>
      </c>
      <c r="T432" s="2">
        <f>T408</f>
        <v>853</v>
      </c>
      <c r="U432" s="2">
        <f>U407</f>
        <v>865</v>
      </c>
      <c r="V432" s="2">
        <f>V406</f>
        <v>916</v>
      </c>
      <c r="W432" s="2">
        <f>W405</f>
        <v>936</v>
      </c>
      <c r="X432" s="2">
        <f>X404</f>
        <v>970</v>
      </c>
      <c r="Y432" s="2">
        <f>Y403</f>
        <v>1022</v>
      </c>
      <c r="Z432" s="2">
        <f>Z402</f>
        <v>519</v>
      </c>
      <c r="AA432" s="2">
        <f>AA401</f>
        <v>563</v>
      </c>
      <c r="AB432" s="2">
        <f>AB400</f>
        <v>605</v>
      </c>
      <c r="AC432" s="2">
        <f>AC399</f>
        <v>617</v>
      </c>
      <c r="AD432" s="2">
        <f>AD398</f>
        <v>668</v>
      </c>
      <c r="AE432" s="2">
        <f>AE397</f>
        <v>688</v>
      </c>
      <c r="AF432" s="2">
        <f>AF396</f>
        <v>706</v>
      </c>
      <c r="AG432" s="2">
        <f>AG395</f>
        <v>758</v>
      </c>
      <c r="AH432" s="217">
        <f t="shared" si="80"/>
        <v>16400</v>
      </c>
      <c r="AI432" s="5">
        <f t="shared" si="81"/>
        <v>11201200</v>
      </c>
      <c r="AJ432" s="2">
        <f t="shared" si="76"/>
        <v>8606720000</v>
      </c>
    </row>
    <row r="433" spans="1:36" x14ac:dyDescent="0.2">
      <c r="A433" s="3" t="s">
        <v>1175</v>
      </c>
      <c r="B433" s="2">
        <f>B411</f>
        <v>978</v>
      </c>
      <c r="C433" s="2">
        <f>C412</f>
        <v>998</v>
      </c>
      <c r="D433" s="2">
        <f>D413</f>
        <v>908</v>
      </c>
      <c r="E433" s="2">
        <f>E414</f>
        <v>960</v>
      </c>
      <c r="F433" s="2">
        <f>F415</f>
        <v>845</v>
      </c>
      <c r="G433" s="2">
        <f>G416</f>
        <v>889</v>
      </c>
      <c r="H433" s="2">
        <f>H417</f>
        <v>791</v>
      </c>
      <c r="I433" s="2">
        <f>I418</f>
        <v>803</v>
      </c>
      <c r="J433" s="2">
        <f>J419</f>
        <v>730</v>
      </c>
      <c r="K433" s="2">
        <f>K420</f>
        <v>750</v>
      </c>
      <c r="L433" s="2">
        <f>L421</f>
        <v>644</v>
      </c>
      <c r="M433" s="2">
        <f>M422</f>
        <v>696</v>
      </c>
      <c r="N433" s="2">
        <f>N423</f>
        <v>581</v>
      </c>
      <c r="O433" s="2">
        <f>O424</f>
        <v>625</v>
      </c>
      <c r="P433" s="2">
        <f>P425</f>
        <v>543</v>
      </c>
      <c r="Q433" s="2">
        <f>Q426</f>
        <v>555</v>
      </c>
      <c r="R433" s="2">
        <f>R395</f>
        <v>478</v>
      </c>
      <c r="S433" s="2">
        <f>S396</f>
        <v>490</v>
      </c>
      <c r="T433" s="2">
        <f>T397</f>
        <v>392</v>
      </c>
      <c r="U433" s="2">
        <f>U398</f>
        <v>436</v>
      </c>
      <c r="V433" s="2">
        <f>V399</f>
        <v>321</v>
      </c>
      <c r="W433" s="2">
        <f>W400</f>
        <v>373</v>
      </c>
      <c r="X433" s="2">
        <f>X401</f>
        <v>283</v>
      </c>
      <c r="Y433" s="2">
        <f>Y402</f>
        <v>303</v>
      </c>
      <c r="Z433" s="2">
        <f>Z403</f>
        <v>214</v>
      </c>
      <c r="AA433" s="2">
        <f>AA404</f>
        <v>226</v>
      </c>
      <c r="AB433" s="2">
        <f>AB405</f>
        <v>144</v>
      </c>
      <c r="AC433" s="2">
        <f>AC406</f>
        <v>188</v>
      </c>
      <c r="AD433" s="2">
        <f>AD407</f>
        <v>73</v>
      </c>
      <c r="AE433" s="2">
        <f>AE408</f>
        <v>125</v>
      </c>
      <c r="AF433" s="2">
        <f>AF409</f>
        <v>19</v>
      </c>
      <c r="AG433" s="2">
        <f>AG410</f>
        <v>39</v>
      </c>
      <c r="AH433" s="217">
        <f t="shared" si="80"/>
        <v>16400</v>
      </c>
      <c r="AI433" s="5">
        <f t="shared" si="81"/>
        <v>11201200</v>
      </c>
      <c r="AJ433" s="2">
        <f t="shared" si="76"/>
        <v>8606720000</v>
      </c>
    </row>
    <row r="434" spans="1:36" x14ac:dyDescent="0.2">
      <c r="A434" s="3" t="s">
        <v>1176</v>
      </c>
      <c r="B434" s="2">
        <f>B410</f>
        <v>711</v>
      </c>
      <c r="C434" s="2">
        <f>C409</f>
        <v>755</v>
      </c>
      <c r="D434" s="2">
        <f>D408</f>
        <v>669</v>
      </c>
      <c r="E434" s="2">
        <f>E407</f>
        <v>681</v>
      </c>
      <c r="F434" s="2">
        <f>F406</f>
        <v>604</v>
      </c>
      <c r="G434" s="2">
        <f>G405</f>
        <v>624</v>
      </c>
      <c r="H434" s="2">
        <f>H404</f>
        <v>514</v>
      </c>
      <c r="I434" s="2">
        <f>I403</f>
        <v>566</v>
      </c>
      <c r="J434" s="2">
        <f>J402</f>
        <v>975</v>
      </c>
      <c r="K434" s="2">
        <f>K401</f>
        <v>1019</v>
      </c>
      <c r="L434" s="2">
        <f>L400</f>
        <v>917</v>
      </c>
      <c r="M434" s="2">
        <f>M399</f>
        <v>929</v>
      </c>
      <c r="N434" s="2">
        <f>N398</f>
        <v>852</v>
      </c>
      <c r="O434" s="2">
        <f>O397</f>
        <v>872</v>
      </c>
      <c r="P434" s="2">
        <f>P396</f>
        <v>778</v>
      </c>
      <c r="Q434" s="2">
        <f>Q395</f>
        <v>830</v>
      </c>
      <c r="R434" s="2">
        <f>R426</f>
        <v>203</v>
      </c>
      <c r="S434" s="2">
        <f>S425</f>
        <v>255</v>
      </c>
      <c r="T434" s="2">
        <f>T424</f>
        <v>145</v>
      </c>
      <c r="U434" s="2">
        <f>U423</f>
        <v>165</v>
      </c>
      <c r="V434" s="2">
        <f>V422</f>
        <v>88</v>
      </c>
      <c r="W434" s="2">
        <f>W421</f>
        <v>100</v>
      </c>
      <c r="X434" s="2">
        <f>X420</f>
        <v>14</v>
      </c>
      <c r="Y434" s="2">
        <f>Y419</f>
        <v>58</v>
      </c>
      <c r="Z434" s="2">
        <f>Z418</f>
        <v>451</v>
      </c>
      <c r="AA434" s="2">
        <f>AA417</f>
        <v>503</v>
      </c>
      <c r="AB434" s="2">
        <f>AB416</f>
        <v>409</v>
      </c>
      <c r="AC434" s="2">
        <f>AC415</f>
        <v>429</v>
      </c>
      <c r="AD434" s="2">
        <f>AD414</f>
        <v>352</v>
      </c>
      <c r="AE434" s="2">
        <f>AE413</f>
        <v>364</v>
      </c>
      <c r="AF434" s="2">
        <f>AF412</f>
        <v>262</v>
      </c>
      <c r="AG434" s="2">
        <f>AG411</f>
        <v>306</v>
      </c>
      <c r="AH434" s="217">
        <f t="shared" si="80"/>
        <v>16400</v>
      </c>
      <c r="AI434" s="5">
        <f t="shared" si="81"/>
        <v>11201200</v>
      </c>
      <c r="AJ434" s="2">
        <f t="shared" si="76"/>
        <v>8606720000</v>
      </c>
    </row>
    <row r="437" spans="1:36" ht="13.5" thickBot="1" x14ac:dyDescent="0.25">
      <c r="A437" s="71"/>
      <c r="B437" s="1" t="s">
        <v>1182</v>
      </c>
      <c r="D437" s="131"/>
      <c r="F437" s="2" t="s">
        <v>5</v>
      </c>
    </row>
    <row r="438" spans="1:36" x14ac:dyDescent="0.2">
      <c r="A438" s="1">
        <v>1</v>
      </c>
      <c r="B438" s="181">
        <v>19</v>
      </c>
      <c r="C438" s="133">
        <v>440</v>
      </c>
      <c r="D438" s="177">
        <v>1004</v>
      </c>
      <c r="E438" s="177">
        <v>591</v>
      </c>
      <c r="F438" s="177">
        <v>914</v>
      </c>
      <c r="G438" s="177">
        <v>565</v>
      </c>
      <c r="H438" s="177">
        <v>105</v>
      </c>
      <c r="I438" s="177">
        <v>462</v>
      </c>
      <c r="J438" s="177">
        <v>742</v>
      </c>
      <c r="K438" s="177">
        <v>833</v>
      </c>
      <c r="L438" s="177">
        <v>285</v>
      </c>
      <c r="M438" s="177">
        <v>186</v>
      </c>
      <c r="N438" s="177">
        <v>359</v>
      </c>
      <c r="O438" s="177">
        <v>196</v>
      </c>
      <c r="P438" s="177">
        <v>672</v>
      </c>
      <c r="Q438" s="189">
        <v>827</v>
      </c>
      <c r="R438" s="185">
        <v>475</v>
      </c>
      <c r="S438" s="177">
        <v>128</v>
      </c>
      <c r="T438" s="177">
        <v>548</v>
      </c>
      <c r="U438" s="177">
        <v>903</v>
      </c>
      <c r="V438" s="177">
        <v>602</v>
      </c>
      <c r="W438" s="177">
        <v>1021</v>
      </c>
      <c r="X438" s="177">
        <v>417</v>
      </c>
      <c r="Y438" s="177">
        <v>6</v>
      </c>
      <c r="Z438" s="177">
        <v>814</v>
      </c>
      <c r="AA438" s="177">
        <v>649</v>
      </c>
      <c r="AB438" s="177">
        <v>213</v>
      </c>
      <c r="AC438" s="177">
        <v>370</v>
      </c>
      <c r="AD438" s="177">
        <v>175</v>
      </c>
      <c r="AE438" s="177">
        <v>268</v>
      </c>
      <c r="AF438" s="177">
        <v>856</v>
      </c>
      <c r="AG438" s="184">
        <v>755</v>
      </c>
      <c r="AH438" s="5">
        <f>SUM(B438:AG438)</f>
        <v>16400</v>
      </c>
      <c r="AI438" s="5">
        <f>SUMSQ(B438:AG438)</f>
        <v>11201200</v>
      </c>
      <c r="AJ438" s="2">
        <f>B438^3+C438^3+D438^3+E438^3+F438^3+G438^3+H438^3+I438^3+J438^3+K438^3+L438^3+M438^3+N438^3+O438^3+P438^3+Q438^3+R438^3+S438^3+T438^3+U438^3+V438^3+W438^3+X438^3+Y438^3+Z438^3+AA438^3+AB438^3+AC438^3+AD438^3+AE438^3+AF438^3+AG438^3</f>
        <v>8606720000</v>
      </c>
    </row>
    <row r="439" spans="1:36" x14ac:dyDescent="0.2">
      <c r="A439" s="1">
        <v>2</v>
      </c>
      <c r="B439" s="138">
        <v>388</v>
      </c>
      <c r="C439" s="7">
        <v>39</v>
      </c>
      <c r="D439" s="6">
        <v>635</v>
      </c>
      <c r="E439" s="6">
        <v>992</v>
      </c>
      <c r="F439" s="6">
        <v>513</v>
      </c>
      <c r="G439" s="6">
        <v>934</v>
      </c>
      <c r="H439" s="6">
        <v>506</v>
      </c>
      <c r="I439" s="6">
        <v>93</v>
      </c>
      <c r="J439" s="6">
        <v>885</v>
      </c>
      <c r="K439" s="6">
        <v>722</v>
      </c>
      <c r="L439" s="6">
        <v>142</v>
      </c>
      <c r="M439" s="6">
        <v>297</v>
      </c>
      <c r="N439" s="6">
        <v>248</v>
      </c>
      <c r="O439" s="6">
        <v>339</v>
      </c>
      <c r="P439" s="11">
        <v>783</v>
      </c>
      <c r="Q439" s="6">
        <v>684</v>
      </c>
      <c r="R439" s="6">
        <v>76</v>
      </c>
      <c r="S439" s="12">
        <v>495</v>
      </c>
      <c r="T439" s="6">
        <v>947</v>
      </c>
      <c r="U439" s="6">
        <v>536</v>
      </c>
      <c r="V439" s="6">
        <v>969</v>
      </c>
      <c r="W439" s="6">
        <v>622</v>
      </c>
      <c r="X439" s="6">
        <v>50</v>
      </c>
      <c r="Y439" s="6">
        <v>405</v>
      </c>
      <c r="Z439" s="6">
        <v>701</v>
      </c>
      <c r="AA439" s="6">
        <v>794</v>
      </c>
      <c r="AB439" s="6">
        <v>326</v>
      </c>
      <c r="AC439" s="6">
        <v>225</v>
      </c>
      <c r="AD439" s="6">
        <v>320</v>
      </c>
      <c r="AE439" s="6">
        <v>155</v>
      </c>
      <c r="AF439" s="8">
        <v>711</v>
      </c>
      <c r="AG439" s="179">
        <v>868</v>
      </c>
      <c r="AH439" s="5">
        <f t="shared" ref="AH439:AH469" si="82">SUM(B439:AG439)</f>
        <v>16400</v>
      </c>
      <c r="AI439" s="5">
        <f t="shared" ref="AI439:AI469" si="83">SUMSQ(B439:AG439)</f>
        <v>11201200</v>
      </c>
      <c r="AJ439" s="2">
        <f t="shared" ref="AJ439:AJ469" si="84">B439^3+C439^3+D439^3+E439^3+F439^3+G439^3+H439^3+I439^3+J439^3+K439^3+L439^3+M439^3+N439^3+O439^3+P439^3+Q439^3+R439^3+S439^3+T439^3+U439^3+V439^3+W439^3+X439^3+Y439^3+Z439^3+AA439^3+AB439^3+AC439^3+AD439^3+AE439^3+AF439^3+AG439^3</f>
        <v>8606720000</v>
      </c>
    </row>
    <row r="440" spans="1:36" x14ac:dyDescent="0.2">
      <c r="A440" s="1">
        <v>3</v>
      </c>
      <c r="B440" s="178">
        <v>946</v>
      </c>
      <c r="C440" s="6">
        <v>533</v>
      </c>
      <c r="D440" s="7">
        <v>73</v>
      </c>
      <c r="E440" s="9">
        <v>494</v>
      </c>
      <c r="F440" s="6">
        <v>51</v>
      </c>
      <c r="G440" s="6">
        <v>408</v>
      </c>
      <c r="H440" s="6">
        <v>972</v>
      </c>
      <c r="I440" s="6">
        <v>623</v>
      </c>
      <c r="J440" s="6">
        <v>327</v>
      </c>
      <c r="K440" s="6">
        <v>228</v>
      </c>
      <c r="L440" s="6">
        <v>704</v>
      </c>
      <c r="M440" s="6">
        <v>795</v>
      </c>
      <c r="N440" s="6">
        <v>710</v>
      </c>
      <c r="O440" s="11">
        <v>865</v>
      </c>
      <c r="P440" s="6">
        <v>317</v>
      </c>
      <c r="Q440" s="6">
        <v>154</v>
      </c>
      <c r="R440" s="6">
        <v>634</v>
      </c>
      <c r="S440" s="6">
        <v>989</v>
      </c>
      <c r="T440" s="12">
        <v>385</v>
      </c>
      <c r="U440" s="6">
        <v>38</v>
      </c>
      <c r="V440" s="6">
        <v>507</v>
      </c>
      <c r="W440" s="6">
        <v>96</v>
      </c>
      <c r="X440" s="6">
        <v>516</v>
      </c>
      <c r="Y440" s="6">
        <v>935</v>
      </c>
      <c r="Z440" s="6">
        <v>143</v>
      </c>
      <c r="AA440" s="6">
        <v>300</v>
      </c>
      <c r="AB440" s="6">
        <v>888</v>
      </c>
      <c r="AC440" s="6">
        <v>723</v>
      </c>
      <c r="AD440" s="6">
        <v>782</v>
      </c>
      <c r="AE440" s="8">
        <v>681</v>
      </c>
      <c r="AF440" s="6">
        <v>245</v>
      </c>
      <c r="AG440" s="179">
        <v>338</v>
      </c>
      <c r="AH440" s="5">
        <f t="shared" si="82"/>
        <v>16400</v>
      </c>
      <c r="AI440" s="5">
        <f t="shared" si="83"/>
        <v>11201200</v>
      </c>
      <c r="AJ440" s="2">
        <f t="shared" si="84"/>
        <v>8606720000</v>
      </c>
    </row>
    <row r="441" spans="1:36" x14ac:dyDescent="0.2">
      <c r="A441" s="1">
        <v>4</v>
      </c>
      <c r="B441" s="178">
        <v>545</v>
      </c>
      <c r="C441" s="6">
        <v>902</v>
      </c>
      <c r="D441" s="9">
        <v>474</v>
      </c>
      <c r="E441" s="7">
        <v>125</v>
      </c>
      <c r="F441" s="6">
        <v>420</v>
      </c>
      <c r="G441" s="6">
        <v>7</v>
      </c>
      <c r="H441" s="6">
        <v>603</v>
      </c>
      <c r="I441" s="6">
        <v>1024</v>
      </c>
      <c r="J441" s="6">
        <v>216</v>
      </c>
      <c r="K441" s="6">
        <v>371</v>
      </c>
      <c r="L441" s="6">
        <v>815</v>
      </c>
      <c r="M441" s="6">
        <v>652</v>
      </c>
      <c r="N441" s="11">
        <v>853</v>
      </c>
      <c r="O441" s="6">
        <v>754</v>
      </c>
      <c r="P441" s="6">
        <v>174</v>
      </c>
      <c r="Q441" s="6">
        <v>265</v>
      </c>
      <c r="R441" s="6">
        <v>1001</v>
      </c>
      <c r="S441" s="6">
        <v>590</v>
      </c>
      <c r="T441" s="6">
        <v>18</v>
      </c>
      <c r="U441" s="12">
        <v>437</v>
      </c>
      <c r="V441" s="6">
        <v>108</v>
      </c>
      <c r="W441" s="6">
        <v>463</v>
      </c>
      <c r="X441" s="6">
        <v>915</v>
      </c>
      <c r="Y441" s="6">
        <v>568</v>
      </c>
      <c r="Z441" s="6">
        <v>288</v>
      </c>
      <c r="AA441" s="6">
        <v>187</v>
      </c>
      <c r="AB441" s="6">
        <v>743</v>
      </c>
      <c r="AC441" s="6">
        <v>836</v>
      </c>
      <c r="AD441" s="8">
        <v>669</v>
      </c>
      <c r="AE441" s="6">
        <v>826</v>
      </c>
      <c r="AF441" s="6">
        <v>358</v>
      </c>
      <c r="AG441" s="179">
        <v>193</v>
      </c>
      <c r="AH441" s="5">
        <f t="shared" si="82"/>
        <v>16400</v>
      </c>
      <c r="AI441" s="5">
        <f t="shared" si="83"/>
        <v>11201200</v>
      </c>
      <c r="AJ441" s="2">
        <f t="shared" si="84"/>
        <v>8606720000</v>
      </c>
    </row>
    <row r="442" spans="1:36" x14ac:dyDescent="0.2">
      <c r="A442" s="1">
        <v>5</v>
      </c>
      <c r="B442" s="178">
        <v>781</v>
      </c>
      <c r="C442" s="6">
        <v>682</v>
      </c>
      <c r="D442" s="6">
        <v>246</v>
      </c>
      <c r="E442" s="6">
        <v>337</v>
      </c>
      <c r="F442" s="7">
        <v>144</v>
      </c>
      <c r="G442" s="9">
        <v>299</v>
      </c>
      <c r="H442" s="6">
        <v>887</v>
      </c>
      <c r="I442" s="6">
        <v>724</v>
      </c>
      <c r="J442" s="6">
        <v>508</v>
      </c>
      <c r="K442" s="6">
        <v>95</v>
      </c>
      <c r="L442" s="6">
        <v>515</v>
      </c>
      <c r="M442" s="11">
        <v>936</v>
      </c>
      <c r="N442" s="6">
        <v>633</v>
      </c>
      <c r="O442" s="6">
        <v>990</v>
      </c>
      <c r="P442" s="6">
        <v>386</v>
      </c>
      <c r="Q442" s="6">
        <v>37</v>
      </c>
      <c r="R442" s="6">
        <v>709</v>
      </c>
      <c r="S442" s="6">
        <v>866</v>
      </c>
      <c r="T442" s="6">
        <v>318</v>
      </c>
      <c r="U442" s="6">
        <v>153</v>
      </c>
      <c r="V442" s="12">
        <v>328</v>
      </c>
      <c r="W442" s="6">
        <v>227</v>
      </c>
      <c r="X442" s="6">
        <v>703</v>
      </c>
      <c r="Y442" s="6">
        <v>796</v>
      </c>
      <c r="Z442" s="6">
        <v>52</v>
      </c>
      <c r="AA442" s="6">
        <v>407</v>
      </c>
      <c r="AB442" s="6">
        <v>971</v>
      </c>
      <c r="AC442" s="8">
        <v>624</v>
      </c>
      <c r="AD442" s="6">
        <v>945</v>
      </c>
      <c r="AE442" s="6">
        <v>534</v>
      </c>
      <c r="AF442" s="6">
        <v>74</v>
      </c>
      <c r="AG442" s="179">
        <v>493</v>
      </c>
      <c r="AH442" s="5">
        <f t="shared" si="82"/>
        <v>16400</v>
      </c>
      <c r="AI442" s="5">
        <f t="shared" si="83"/>
        <v>11201200</v>
      </c>
      <c r="AJ442" s="2">
        <f t="shared" si="84"/>
        <v>8606720000</v>
      </c>
    </row>
    <row r="443" spans="1:36" x14ac:dyDescent="0.2">
      <c r="A443" s="1">
        <v>6</v>
      </c>
      <c r="B443" s="178">
        <v>670</v>
      </c>
      <c r="C443" s="6">
        <v>825</v>
      </c>
      <c r="D443" s="6">
        <v>357</v>
      </c>
      <c r="E443" s="6">
        <v>194</v>
      </c>
      <c r="F443" s="9">
        <v>287</v>
      </c>
      <c r="G443" s="7">
        <v>188</v>
      </c>
      <c r="H443" s="6">
        <v>744</v>
      </c>
      <c r="I443" s="6">
        <v>835</v>
      </c>
      <c r="J443" s="6">
        <v>107</v>
      </c>
      <c r="K443" s="6">
        <v>464</v>
      </c>
      <c r="L443" s="11">
        <v>916</v>
      </c>
      <c r="M443" s="6">
        <v>567</v>
      </c>
      <c r="N443" s="6">
        <v>1002</v>
      </c>
      <c r="O443" s="6">
        <v>589</v>
      </c>
      <c r="P443" s="6">
        <v>17</v>
      </c>
      <c r="Q443" s="6">
        <v>438</v>
      </c>
      <c r="R443" s="6">
        <v>854</v>
      </c>
      <c r="S443" s="6">
        <v>753</v>
      </c>
      <c r="T443" s="6">
        <v>173</v>
      </c>
      <c r="U443" s="6">
        <v>266</v>
      </c>
      <c r="V443" s="6">
        <v>215</v>
      </c>
      <c r="W443" s="12">
        <v>372</v>
      </c>
      <c r="X443" s="6">
        <v>816</v>
      </c>
      <c r="Y443" s="6">
        <v>651</v>
      </c>
      <c r="Z443" s="6">
        <v>419</v>
      </c>
      <c r="AA443" s="6">
        <v>8</v>
      </c>
      <c r="AB443" s="8">
        <v>604</v>
      </c>
      <c r="AC443" s="6">
        <v>1023</v>
      </c>
      <c r="AD443" s="6">
        <v>546</v>
      </c>
      <c r="AE443" s="6">
        <v>901</v>
      </c>
      <c r="AF443" s="6">
        <v>473</v>
      </c>
      <c r="AG443" s="179">
        <v>126</v>
      </c>
      <c r="AH443" s="5">
        <f t="shared" si="82"/>
        <v>16400</v>
      </c>
      <c r="AI443" s="5">
        <f t="shared" si="83"/>
        <v>11201200</v>
      </c>
      <c r="AJ443" s="2">
        <f t="shared" si="84"/>
        <v>8606720000</v>
      </c>
    </row>
    <row r="444" spans="1:36" x14ac:dyDescent="0.2">
      <c r="A444" s="1">
        <v>7</v>
      </c>
      <c r="B444" s="178">
        <v>176</v>
      </c>
      <c r="C444" s="6">
        <v>267</v>
      </c>
      <c r="D444" s="6">
        <v>855</v>
      </c>
      <c r="E444" s="6">
        <v>756</v>
      </c>
      <c r="F444" s="6">
        <v>813</v>
      </c>
      <c r="G444" s="6">
        <v>650</v>
      </c>
      <c r="H444" s="7">
        <v>214</v>
      </c>
      <c r="I444" s="9">
        <v>369</v>
      </c>
      <c r="J444" s="6">
        <v>601</v>
      </c>
      <c r="K444" s="11">
        <v>1022</v>
      </c>
      <c r="L444" s="6">
        <v>418</v>
      </c>
      <c r="M444" s="6">
        <v>5</v>
      </c>
      <c r="N444" s="6">
        <v>476</v>
      </c>
      <c r="O444" s="6">
        <v>127</v>
      </c>
      <c r="P444" s="6">
        <v>547</v>
      </c>
      <c r="Q444" s="6">
        <v>904</v>
      </c>
      <c r="R444" s="6">
        <v>360</v>
      </c>
      <c r="S444" s="6">
        <v>195</v>
      </c>
      <c r="T444" s="6">
        <v>671</v>
      </c>
      <c r="U444" s="6">
        <v>828</v>
      </c>
      <c r="V444" s="6">
        <v>741</v>
      </c>
      <c r="W444" s="6">
        <v>834</v>
      </c>
      <c r="X444" s="12">
        <v>286</v>
      </c>
      <c r="Y444" s="6">
        <v>185</v>
      </c>
      <c r="Z444" s="6">
        <v>913</v>
      </c>
      <c r="AA444" s="8">
        <v>566</v>
      </c>
      <c r="AB444" s="6">
        <v>106</v>
      </c>
      <c r="AC444" s="6">
        <v>461</v>
      </c>
      <c r="AD444" s="6">
        <v>20</v>
      </c>
      <c r="AE444" s="6">
        <v>439</v>
      </c>
      <c r="AF444" s="6">
        <v>1003</v>
      </c>
      <c r="AG444" s="179">
        <v>592</v>
      </c>
      <c r="AH444" s="5">
        <f t="shared" si="82"/>
        <v>16400</v>
      </c>
      <c r="AI444" s="5">
        <f t="shared" si="83"/>
        <v>11201200</v>
      </c>
      <c r="AJ444" s="2">
        <f t="shared" si="84"/>
        <v>8606720000</v>
      </c>
    </row>
    <row r="445" spans="1:36" x14ac:dyDescent="0.2">
      <c r="A445" s="1">
        <v>8</v>
      </c>
      <c r="B445" s="178">
        <v>319</v>
      </c>
      <c r="C445" s="6">
        <v>156</v>
      </c>
      <c r="D445" s="6">
        <v>712</v>
      </c>
      <c r="E445" s="6">
        <v>867</v>
      </c>
      <c r="F445" s="6">
        <v>702</v>
      </c>
      <c r="G445" s="6">
        <v>793</v>
      </c>
      <c r="H445" s="9">
        <v>325</v>
      </c>
      <c r="I445" s="7">
        <v>226</v>
      </c>
      <c r="J445" s="11">
        <v>970</v>
      </c>
      <c r="K445" s="6">
        <v>621</v>
      </c>
      <c r="L445" s="6">
        <v>49</v>
      </c>
      <c r="M445" s="6">
        <v>406</v>
      </c>
      <c r="N445" s="6">
        <v>75</v>
      </c>
      <c r="O445" s="6">
        <v>496</v>
      </c>
      <c r="P445" s="6">
        <v>948</v>
      </c>
      <c r="Q445" s="6">
        <v>535</v>
      </c>
      <c r="R445" s="6">
        <v>247</v>
      </c>
      <c r="S445" s="6">
        <v>340</v>
      </c>
      <c r="T445" s="6">
        <v>784</v>
      </c>
      <c r="U445" s="6">
        <v>683</v>
      </c>
      <c r="V445" s="6">
        <v>886</v>
      </c>
      <c r="W445" s="6">
        <v>721</v>
      </c>
      <c r="X445" s="6">
        <v>141</v>
      </c>
      <c r="Y445" s="12">
        <v>298</v>
      </c>
      <c r="Z445" s="8">
        <v>514</v>
      </c>
      <c r="AA445" s="6">
        <v>933</v>
      </c>
      <c r="AB445" s="6">
        <v>505</v>
      </c>
      <c r="AC445" s="6">
        <v>94</v>
      </c>
      <c r="AD445" s="6">
        <v>387</v>
      </c>
      <c r="AE445" s="6">
        <v>40</v>
      </c>
      <c r="AF445" s="6">
        <v>636</v>
      </c>
      <c r="AG445" s="179">
        <v>991</v>
      </c>
      <c r="AH445" s="5">
        <f t="shared" si="82"/>
        <v>16400</v>
      </c>
      <c r="AI445" s="5">
        <f t="shared" si="83"/>
        <v>11201200</v>
      </c>
      <c r="AJ445" s="2">
        <f t="shared" si="84"/>
        <v>8606720000</v>
      </c>
    </row>
    <row r="446" spans="1:36" x14ac:dyDescent="0.2">
      <c r="A446" s="1">
        <v>9</v>
      </c>
      <c r="B446" s="178">
        <v>1006</v>
      </c>
      <c r="C446" s="6">
        <v>585</v>
      </c>
      <c r="D446" s="6">
        <v>21</v>
      </c>
      <c r="E446" s="6">
        <v>434</v>
      </c>
      <c r="F446" s="6">
        <v>111</v>
      </c>
      <c r="G446" s="6">
        <v>460</v>
      </c>
      <c r="H446" s="6">
        <v>920</v>
      </c>
      <c r="I446" s="11">
        <v>563</v>
      </c>
      <c r="J446" s="7">
        <v>283</v>
      </c>
      <c r="K446" s="9">
        <v>192</v>
      </c>
      <c r="L446" s="6">
        <v>740</v>
      </c>
      <c r="M446" s="6">
        <v>839</v>
      </c>
      <c r="N446" s="6">
        <v>666</v>
      </c>
      <c r="O446" s="6">
        <v>829</v>
      </c>
      <c r="P446" s="6">
        <v>353</v>
      </c>
      <c r="Q446" s="6">
        <v>198</v>
      </c>
      <c r="R446" s="6">
        <v>550</v>
      </c>
      <c r="S446" s="6">
        <v>897</v>
      </c>
      <c r="T446" s="6">
        <v>477</v>
      </c>
      <c r="U446" s="6">
        <v>122</v>
      </c>
      <c r="V446" s="6">
        <v>423</v>
      </c>
      <c r="W446" s="6">
        <v>4</v>
      </c>
      <c r="X446" s="6">
        <v>608</v>
      </c>
      <c r="Y446" s="8">
        <v>1019</v>
      </c>
      <c r="Z446" s="12">
        <v>211</v>
      </c>
      <c r="AA446" s="6">
        <v>376</v>
      </c>
      <c r="AB446" s="6">
        <v>812</v>
      </c>
      <c r="AC446" s="6">
        <v>655</v>
      </c>
      <c r="AD446" s="6">
        <v>850</v>
      </c>
      <c r="AE446" s="6">
        <v>757</v>
      </c>
      <c r="AF446" s="6">
        <v>169</v>
      </c>
      <c r="AG446" s="179">
        <v>270</v>
      </c>
      <c r="AH446" s="5">
        <f t="shared" si="82"/>
        <v>16400</v>
      </c>
      <c r="AI446" s="5">
        <f t="shared" si="83"/>
        <v>11201200</v>
      </c>
      <c r="AJ446" s="2">
        <f t="shared" si="84"/>
        <v>8606720000</v>
      </c>
    </row>
    <row r="447" spans="1:36" x14ac:dyDescent="0.2">
      <c r="A447" s="1">
        <v>10</v>
      </c>
      <c r="B447" s="178">
        <v>637</v>
      </c>
      <c r="C447" s="6">
        <v>986</v>
      </c>
      <c r="D447" s="6">
        <v>390</v>
      </c>
      <c r="E447" s="6">
        <v>33</v>
      </c>
      <c r="F447" s="6">
        <v>512</v>
      </c>
      <c r="G447" s="6">
        <v>91</v>
      </c>
      <c r="H447" s="11">
        <v>519</v>
      </c>
      <c r="I447" s="6">
        <v>932</v>
      </c>
      <c r="J447" s="9">
        <v>140</v>
      </c>
      <c r="K447" s="7">
        <v>303</v>
      </c>
      <c r="L447" s="6">
        <v>883</v>
      </c>
      <c r="M447" s="6">
        <v>728</v>
      </c>
      <c r="N447" s="6">
        <v>777</v>
      </c>
      <c r="O447" s="6">
        <v>686</v>
      </c>
      <c r="P447" s="6">
        <v>242</v>
      </c>
      <c r="Q447" s="6">
        <v>341</v>
      </c>
      <c r="R447" s="6">
        <v>949</v>
      </c>
      <c r="S447" s="6">
        <v>530</v>
      </c>
      <c r="T447" s="6">
        <v>78</v>
      </c>
      <c r="U447" s="6">
        <v>489</v>
      </c>
      <c r="V447" s="6">
        <v>56</v>
      </c>
      <c r="W447" s="6">
        <v>403</v>
      </c>
      <c r="X447" s="8">
        <v>975</v>
      </c>
      <c r="Y447" s="6">
        <v>620</v>
      </c>
      <c r="Z447" s="6">
        <v>324</v>
      </c>
      <c r="AA447" s="12">
        <v>231</v>
      </c>
      <c r="AB447" s="6">
        <v>699</v>
      </c>
      <c r="AC447" s="6">
        <v>800</v>
      </c>
      <c r="AD447" s="6">
        <v>705</v>
      </c>
      <c r="AE447" s="6">
        <v>870</v>
      </c>
      <c r="AF447" s="6">
        <v>314</v>
      </c>
      <c r="AG447" s="179">
        <v>157</v>
      </c>
      <c r="AH447" s="5">
        <f t="shared" si="82"/>
        <v>16400</v>
      </c>
      <c r="AI447" s="5">
        <f t="shared" si="83"/>
        <v>11201200</v>
      </c>
      <c r="AJ447" s="2">
        <f t="shared" si="84"/>
        <v>8606720000</v>
      </c>
    </row>
    <row r="448" spans="1:36" x14ac:dyDescent="0.2">
      <c r="A448" s="1">
        <v>11</v>
      </c>
      <c r="B448" s="178">
        <v>79</v>
      </c>
      <c r="C448" s="6">
        <v>492</v>
      </c>
      <c r="D448" s="6">
        <v>952</v>
      </c>
      <c r="E448" s="6">
        <v>531</v>
      </c>
      <c r="F448" s="6">
        <v>974</v>
      </c>
      <c r="G448" s="11">
        <v>617</v>
      </c>
      <c r="H448" s="6">
        <v>53</v>
      </c>
      <c r="I448" s="6">
        <v>402</v>
      </c>
      <c r="J448" s="6">
        <v>698</v>
      </c>
      <c r="K448" s="6">
        <v>797</v>
      </c>
      <c r="L448" s="7">
        <v>321</v>
      </c>
      <c r="M448" s="9">
        <v>230</v>
      </c>
      <c r="N448" s="6">
        <v>315</v>
      </c>
      <c r="O448" s="6">
        <v>160</v>
      </c>
      <c r="P448" s="6">
        <v>708</v>
      </c>
      <c r="Q448" s="6">
        <v>871</v>
      </c>
      <c r="R448" s="6">
        <v>391</v>
      </c>
      <c r="S448" s="6">
        <v>36</v>
      </c>
      <c r="T448" s="6">
        <v>640</v>
      </c>
      <c r="U448" s="6">
        <v>987</v>
      </c>
      <c r="V448" s="6">
        <v>518</v>
      </c>
      <c r="W448" s="8">
        <v>929</v>
      </c>
      <c r="X448" s="6">
        <v>509</v>
      </c>
      <c r="Y448" s="6">
        <v>90</v>
      </c>
      <c r="Z448" s="6">
        <v>882</v>
      </c>
      <c r="AA448" s="6">
        <v>725</v>
      </c>
      <c r="AB448" s="12">
        <v>137</v>
      </c>
      <c r="AC448" s="6">
        <v>302</v>
      </c>
      <c r="AD448" s="6">
        <v>243</v>
      </c>
      <c r="AE448" s="6">
        <v>344</v>
      </c>
      <c r="AF448" s="6">
        <v>780</v>
      </c>
      <c r="AG448" s="179">
        <v>687</v>
      </c>
      <c r="AH448" s="5">
        <f t="shared" si="82"/>
        <v>16400</v>
      </c>
      <c r="AI448" s="5">
        <f t="shared" si="83"/>
        <v>11201200</v>
      </c>
      <c r="AJ448" s="2">
        <f t="shared" si="84"/>
        <v>8606720000</v>
      </c>
    </row>
    <row r="449" spans="1:36" x14ac:dyDescent="0.2">
      <c r="A449" s="1">
        <v>12</v>
      </c>
      <c r="B449" s="178">
        <v>480</v>
      </c>
      <c r="C449" s="6">
        <v>123</v>
      </c>
      <c r="D449" s="6">
        <v>551</v>
      </c>
      <c r="E449" s="6">
        <v>900</v>
      </c>
      <c r="F449" s="11">
        <v>605</v>
      </c>
      <c r="G449" s="6">
        <v>1018</v>
      </c>
      <c r="H449" s="6">
        <v>422</v>
      </c>
      <c r="I449" s="6">
        <v>1</v>
      </c>
      <c r="J449" s="6">
        <v>809</v>
      </c>
      <c r="K449" s="6">
        <v>654</v>
      </c>
      <c r="L449" s="9">
        <v>210</v>
      </c>
      <c r="M449" s="7">
        <v>373</v>
      </c>
      <c r="N449" s="6">
        <v>172</v>
      </c>
      <c r="O449" s="6">
        <v>271</v>
      </c>
      <c r="P449" s="6">
        <v>851</v>
      </c>
      <c r="Q449" s="6">
        <v>760</v>
      </c>
      <c r="R449" s="6">
        <v>24</v>
      </c>
      <c r="S449" s="6">
        <v>435</v>
      </c>
      <c r="T449" s="6">
        <v>1007</v>
      </c>
      <c r="U449" s="6">
        <v>588</v>
      </c>
      <c r="V449" s="8">
        <v>917</v>
      </c>
      <c r="W449" s="6">
        <v>562</v>
      </c>
      <c r="X449" s="6">
        <v>110</v>
      </c>
      <c r="Y449" s="6">
        <v>457</v>
      </c>
      <c r="Z449" s="6">
        <v>737</v>
      </c>
      <c r="AA449" s="6">
        <v>838</v>
      </c>
      <c r="AB449" s="6">
        <v>282</v>
      </c>
      <c r="AC449" s="12">
        <v>189</v>
      </c>
      <c r="AD449" s="6">
        <v>356</v>
      </c>
      <c r="AE449" s="6">
        <v>199</v>
      </c>
      <c r="AF449" s="6">
        <v>667</v>
      </c>
      <c r="AG449" s="179">
        <v>832</v>
      </c>
      <c r="AH449" s="5">
        <f t="shared" si="82"/>
        <v>16400</v>
      </c>
      <c r="AI449" s="5">
        <f t="shared" si="83"/>
        <v>11201200</v>
      </c>
      <c r="AJ449" s="2">
        <f t="shared" si="84"/>
        <v>8606720000</v>
      </c>
    </row>
    <row r="450" spans="1:36" x14ac:dyDescent="0.2">
      <c r="A450" s="1">
        <v>13</v>
      </c>
      <c r="B450" s="178">
        <v>244</v>
      </c>
      <c r="C450" s="6">
        <v>343</v>
      </c>
      <c r="D450" s="6">
        <v>779</v>
      </c>
      <c r="E450" s="11">
        <v>688</v>
      </c>
      <c r="F450" s="6">
        <v>881</v>
      </c>
      <c r="G450" s="6">
        <v>726</v>
      </c>
      <c r="H450" s="6">
        <v>138</v>
      </c>
      <c r="I450" s="6">
        <v>301</v>
      </c>
      <c r="J450" s="6">
        <v>517</v>
      </c>
      <c r="K450" s="6">
        <v>930</v>
      </c>
      <c r="L450" s="6">
        <v>510</v>
      </c>
      <c r="M450" s="6">
        <v>89</v>
      </c>
      <c r="N450" s="7">
        <v>392</v>
      </c>
      <c r="O450" s="9">
        <v>35</v>
      </c>
      <c r="P450" s="6">
        <v>639</v>
      </c>
      <c r="Q450" s="6">
        <v>988</v>
      </c>
      <c r="R450" s="6">
        <v>316</v>
      </c>
      <c r="S450" s="6">
        <v>159</v>
      </c>
      <c r="T450" s="6">
        <v>707</v>
      </c>
      <c r="U450" s="8">
        <v>872</v>
      </c>
      <c r="V450" s="6">
        <v>697</v>
      </c>
      <c r="W450" s="6">
        <v>798</v>
      </c>
      <c r="X450" s="6">
        <v>322</v>
      </c>
      <c r="Y450" s="6">
        <v>229</v>
      </c>
      <c r="Z450" s="6">
        <v>973</v>
      </c>
      <c r="AA450" s="6">
        <v>618</v>
      </c>
      <c r="AB450" s="6">
        <v>54</v>
      </c>
      <c r="AC450" s="6">
        <v>401</v>
      </c>
      <c r="AD450" s="12">
        <v>80</v>
      </c>
      <c r="AE450" s="6">
        <v>491</v>
      </c>
      <c r="AF450" s="6">
        <v>951</v>
      </c>
      <c r="AG450" s="179">
        <v>532</v>
      </c>
      <c r="AH450" s="5">
        <f t="shared" si="82"/>
        <v>16400</v>
      </c>
      <c r="AI450" s="5">
        <f t="shared" si="83"/>
        <v>11201200</v>
      </c>
      <c r="AJ450" s="2">
        <f t="shared" si="84"/>
        <v>8606720000</v>
      </c>
    </row>
    <row r="451" spans="1:36" x14ac:dyDescent="0.2">
      <c r="A451" s="1">
        <v>14</v>
      </c>
      <c r="B451" s="178">
        <v>355</v>
      </c>
      <c r="C451" s="6">
        <v>200</v>
      </c>
      <c r="D451" s="11">
        <v>668</v>
      </c>
      <c r="E451" s="6">
        <v>831</v>
      </c>
      <c r="F451" s="6">
        <v>738</v>
      </c>
      <c r="G451" s="6">
        <v>837</v>
      </c>
      <c r="H451" s="6">
        <v>281</v>
      </c>
      <c r="I451" s="6">
        <v>190</v>
      </c>
      <c r="J451" s="6">
        <v>918</v>
      </c>
      <c r="K451" s="6">
        <v>561</v>
      </c>
      <c r="L451" s="6">
        <v>109</v>
      </c>
      <c r="M451" s="6">
        <v>458</v>
      </c>
      <c r="N451" s="9">
        <v>23</v>
      </c>
      <c r="O451" s="7">
        <v>436</v>
      </c>
      <c r="P451" s="6">
        <v>1008</v>
      </c>
      <c r="Q451" s="6">
        <v>587</v>
      </c>
      <c r="R451" s="6">
        <v>171</v>
      </c>
      <c r="S451" s="6">
        <v>272</v>
      </c>
      <c r="T451" s="8">
        <v>852</v>
      </c>
      <c r="U451" s="6">
        <v>759</v>
      </c>
      <c r="V451" s="6">
        <v>810</v>
      </c>
      <c r="W451" s="6">
        <v>653</v>
      </c>
      <c r="X451" s="6">
        <v>209</v>
      </c>
      <c r="Y451" s="6">
        <v>374</v>
      </c>
      <c r="Z451" s="6">
        <v>606</v>
      </c>
      <c r="AA451" s="6">
        <v>1017</v>
      </c>
      <c r="AB451" s="6">
        <v>421</v>
      </c>
      <c r="AC451" s="6">
        <v>2</v>
      </c>
      <c r="AD451" s="6">
        <v>479</v>
      </c>
      <c r="AE451" s="12">
        <v>124</v>
      </c>
      <c r="AF451" s="6">
        <v>552</v>
      </c>
      <c r="AG451" s="179">
        <v>899</v>
      </c>
      <c r="AH451" s="5">
        <f t="shared" si="82"/>
        <v>16400</v>
      </c>
      <c r="AI451" s="5">
        <f t="shared" si="83"/>
        <v>11201200</v>
      </c>
      <c r="AJ451" s="2">
        <f t="shared" si="84"/>
        <v>8606720000</v>
      </c>
    </row>
    <row r="452" spans="1:36" x14ac:dyDescent="0.2">
      <c r="A452" s="1">
        <v>15</v>
      </c>
      <c r="B452" s="178">
        <v>849</v>
      </c>
      <c r="C452" s="11">
        <v>758</v>
      </c>
      <c r="D452" s="6">
        <v>170</v>
      </c>
      <c r="E452" s="6">
        <v>269</v>
      </c>
      <c r="F452" s="6">
        <v>212</v>
      </c>
      <c r="G452" s="6">
        <v>375</v>
      </c>
      <c r="H452" s="6">
        <v>811</v>
      </c>
      <c r="I452" s="6">
        <v>656</v>
      </c>
      <c r="J452" s="6">
        <v>424</v>
      </c>
      <c r="K452" s="6">
        <v>3</v>
      </c>
      <c r="L452" s="6">
        <v>607</v>
      </c>
      <c r="M452" s="6">
        <v>1020</v>
      </c>
      <c r="N452" s="6">
        <v>549</v>
      </c>
      <c r="O452" s="6">
        <v>898</v>
      </c>
      <c r="P452" s="7">
        <v>478</v>
      </c>
      <c r="Q452" s="9">
        <v>121</v>
      </c>
      <c r="R452" s="6">
        <v>665</v>
      </c>
      <c r="S452" s="8">
        <v>830</v>
      </c>
      <c r="T452" s="6">
        <v>354</v>
      </c>
      <c r="U452" s="6">
        <v>197</v>
      </c>
      <c r="V452" s="6">
        <v>284</v>
      </c>
      <c r="W452" s="6">
        <v>191</v>
      </c>
      <c r="X452" s="6">
        <v>739</v>
      </c>
      <c r="Y452" s="6">
        <v>840</v>
      </c>
      <c r="Z452" s="6">
        <v>112</v>
      </c>
      <c r="AA452" s="6">
        <v>459</v>
      </c>
      <c r="AB452" s="6">
        <v>919</v>
      </c>
      <c r="AC452" s="6">
        <v>564</v>
      </c>
      <c r="AD452" s="6">
        <v>1005</v>
      </c>
      <c r="AE452" s="6">
        <v>586</v>
      </c>
      <c r="AF452" s="12">
        <v>22</v>
      </c>
      <c r="AG452" s="179">
        <v>433</v>
      </c>
      <c r="AH452" s="5">
        <f t="shared" si="82"/>
        <v>16400</v>
      </c>
      <c r="AI452" s="5">
        <f t="shared" si="83"/>
        <v>11201200</v>
      </c>
      <c r="AJ452" s="2">
        <f t="shared" si="84"/>
        <v>8606720000</v>
      </c>
    </row>
    <row r="453" spans="1:36" x14ac:dyDescent="0.2">
      <c r="A453" s="1">
        <v>16</v>
      </c>
      <c r="B453" s="190">
        <v>706</v>
      </c>
      <c r="C453" s="6">
        <v>869</v>
      </c>
      <c r="D453" s="6">
        <v>313</v>
      </c>
      <c r="E453" s="6">
        <v>158</v>
      </c>
      <c r="F453" s="6">
        <v>323</v>
      </c>
      <c r="G453" s="6">
        <v>232</v>
      </c>
      <c r="H453" s="6">
        <v>700</v>
      </c>
      <c r="I453" s="6">
        <v>799</v>
      </c>
      <c r="J453" s="6">
        <v>55</v>
      </c>
      <c r="K453" s="6">
        <v>404</v>
      </c>
      <c r="L453" s="6">
        <v>976</v>
      </c>
      <c r="M453" s="6">
        <v>619</v>
      </c>
      <c r="N453" s="6">
        <v>950</v>
      </c>
      <c r="O453" s="6">
        <v>529</v>
      </c>
      <c r="P453" s="9">
        <v>77</v>
      </c>
      <c r="Q453" s="7">
        <v>490</v>
      </c>
      <c r="R453" s="8">
        <v>778</v>
      </c>
      <c r="S453" s="6">
        <v>685</v>
      </c>
      <c r="T453" s="6">
        <v>241</v>
      </c>
      <c r="U453" s="6">
        <v>342</v>
      </c>
      <c r="V453" s="6">
        <v>139</v>
      </c>
      <c r="W453" s="6">
        <v>304</v>
      </c>
      <c r="X453" s="6">
        <v>884</v>
      </c>
      <c r="Y453" s="6">
        <v>727</v>
      </c>
      <c r="Z453" s="6">
        <v>511</v>
      </c>
      <c r="AA453" s="6">
        <v>92</v>
      </c>
      <c r="AB453" s="6">
        <v>520</v>
      </c>
      <c r="AC453" s="6">
        <v>931</v>
      </c>
      <c r="AD453" s="6">
        <v>638</v>
      </c>
      <c r="AE453" s="6">
        <v>985</v>
      </c>
      <c r="AF453" s="6">
        <v>389</v>
      </c>
      <c r="AG453" s="186">
        <v>34</v>
      </c>
      <c r="AH453" s="5">
        <f t="shared" si="82"/>
        <v>16400</v>
      </c>
      <c r="AI453" s="5">
        <f t="shared" si="83"/>
        <v>11201200</v>
      </c>
      <c r="AJ453" s="2">
        <f t="shared" si="84"/>
        <v>8606720000</v>
      </c>
    </row>
    <row r="454" spans="1:36" x14ac:dyDescent="0.2">
      <c r="A454" s="1">
        <v>17</v>
      </c>
      <c r="B454" s="188">
        <v>983</v>
      </c>
      <c r="C454" s="6">
        <v>628</v>
      </c>
      <c r="D454" s="6">
        <v>48</v>
      </c>
      <c r="E454" s="6">
        <v>395</v>
      </c>
      <c r="F454" s="6">
        <v>86</v>
      </c>
      <c r="G454" s="6">
        <v>497</v>
      </c>
      <c r="H454" s="6">
        <v>941</v>
      </c>
      <c r="I454" s="6">
        <v>522</v>
      </c>
      <c r="J454" s="6">
        <v>290</v>
      </c>
      <c r="K454" s="6">
        <v>133</v>
      </c>
      <c r="L454" s="6">
        <v>729</v>
      </c>
      <c r="M454" s="6">
        <v>894</v>
      </c>
      <c r="N454" s="6">
        <v>675</v>
      </c>
      <c r="O454" s="6">
        <v>776</v>
      </c>
      <c r="P454" s="6">
        <v>348</v>
      </c>
      <c r="Q454" s="8">
        <v>255</v>
      </c>
      <c r="R454" s="7">
        <v>543</v>
      </c>
      <c r="S454" s="9">
        <v>956</v>
      </c>
      <c r="T454" s="6">
        <v>488</v>
      </c>
      <c r="U454" s="6">
        <v>67</v>
      </c>
      <c r="V454" s="6">
        <v>414</v>
      </c>
      <c r="W454" s="6">
        <v>57</v>
      </c>
      <c r="X454" s="6">
        <v>613</v>
      </c>
      <c r="Y454" s="6">
        <v>962</v>
      </c>
      <c r="Z454" s="6">
        <v>234</v>
      </c>
      <c r="AA454" s="6">
        <v>333</v>
      </c>
      <c r="AB454" s="6">
        <v>785</v>
      </c>
      <c r="AC454" s="6">
        <v>694</v>
      </c>
      <c r="AD454" s="6">
        <v>875</v>
      </c>
      <c r="AE454" s="6">
        <v>720</v>
      </c>
      <c r="AF454" s="6">
        <v>148</v>
      </c>
      <c r="AG454" s="192">
        <v>311</v>
      </c>
      <c r="AH454" s="5">
        <f t="shared" si="82"/>
        <v>16400</v>
      </c>
      <c r="AI454" s="5">
        <f t="shared" si="83"/>
        <v>11201200</v>
      </c>
      <c r="AJ454" s="2">
        <f t="shared" si="84"/>
        <v>8606720000</v>
      </c>
    </row>
    <row r="455" spans="1:36" x14ac:dyDescent="0.2">
      <c r="A455" s="1">
        <v>18</v>
      </c>
      <c r="B455" s="178">
        <v>584</v>
      </c>
      <c r="C455" s="12">
        <v>995</v>
      </c>
      <c r="D455" s="6">
        <v>447</v>
      </c>
      <c r="E455" s="6">
        <v>28</v>
      </c>
      <c r="F455" s="6">
        <v>453</v>
      </c>
      <c r="G455" s="6">
        <v>98</v>
      </c>
      <c r="H455" s="6">
        <v>574</v>
      </c>
      <c r="I455" s="6">
        <v>921</v>
      </c>
      <c r="J455" s="6">
        <v>177</v>
      </c>
      <c r="K455" s="6">
        <v>278</v>
      </c>
      <c r="L455" s="6">
        <v>842</v>
      </c>
      <c r="M455" s="6">
        <v>749</v>
      </c>
      <c r="N455" s="6">
        <v>820</v>
      </c>
      <c r="O455" s="6">
        <v>663</v>
      </c>
      <c r="P455" s="8">
        <v>203</v>
      </c>
      <c r="Q455" s="6">
        <v>368</v>
      </c>
      <c r="R455" s="9">
        <v>912</v>
      </c>
      <c r="S455" s="7">
        <v>555</v>
      </c>
      <c r="T455" s="6">
        <v>119</v>
      </c>
      <c r="U455" s="6">
        <v>468</v>
      </c>
      <c r="V455" s="6">
        <v>13</v>
      </c>
      <c r="W455" s="6">
        <v>426</v>
      </c>
      <c r="X455" s="6">
        <v>1014</v>
      </c>
      <c r="Y455" s="6">
        <v>593</v>
      </c>
      <c r="Z455" s="6">
        <v>377</v>
      </c>
      <c r="AA455" s="6">
        <v>222</v>
      </c>
      <c r="AB455" s="6">
        <v>642</v>
      </c>
      <c r="AC455" s="6">
        <v>805</v>
      </c>
      <c r="AD455" s="6">
        <v>764</v>
      </c>
      <c r="AE455" s="6">
        <v>863</v>
      </c>
      <c r="AF455" s="11">
        <v>259</v>
      </c>
      <c r="AG455" s="179">
        <v>168</v>
      </c>
      <c r="AH455" s="5">
        <f t="shared" si="82"/>
        <v>16400</v>
      </c>
      <c r="AI455" s="5">
        <f t="shared" si="83"/>
        <v>11201200</v>
      </c>
      <c r="AJ455" s="2">
        <f t="shared" si="84"/>
        <v>8606720000</v>
      </c>
    </row>
    <row r="456" spans="1:36" x14ac:dyDescent="0.2">
      <c r="A456" s="1">
        <v>19</v>
      </c>
      <c r="B456" s="178">
        <v>118</v>
      </c>
      <c r="C456" s="6">
        <v>465</v>
      </c>
      <c r="D456" s="12">
        <v>909</v>
      </c>
      <c r="E456" s="6">
        <v>554</v>
      </c>
      <c r="F456" s="6">
        <v>1015</v>
      </c>
      <c r="G456" s="6">
        <v>596</v>
      </c>
      <c r="H456" s="6">
        <v>16</v>
      </c>
      <c r="I456" s="6">
        <v>427</v>
      </c>
      <c r="J456" s="6">
        <v>643</v>
      </c>
      <c r="K456" s="6">
        <v>808</v>
      </c>
      <c r="L456" s="6">
        <v>380</v>
      </c>
      <c r="M456" s="6">
        <v>223</v>
      </c>
      <c r="N456" s="6">
        <v>258</v>
      </c>
      <c r="O456" s="8">
        <v>165</v>
      </c>
      <c r="P456" s="6">
        <v>761</v>
      </c>
      <c r="Q456" s="6">
        <v>862</v>
      </c>
      <c r="R456" s="6">
        <v>446</v>
      </c>
      <c r="S456" s="6">
        <v>25</v>
      </c>
      <c r="T456" s="7">
        <v>581</v>
      </c>
      <c r="U456" s="9">
        <v>994</v>
      </c>
      <c r="V456" s="6">
        <v>575</v>
      </c>
      <c r="W456" s="6">
        <v>924</v>
      </c>
      <c r="X456" s="6">
        <v>456</v>
      </c>
      <c r="Y456" s="6">
        <v>99</v>
      </c>
      <c r="Z456" s="6">
        <v>843</v>
      </c>
      <c r="AA456" s="6">
        <v>752</v>
      </c>
      <c r="AB456" s="6">
        <v>180</v>
      </c>
      <c r="AC456" s="6">
        <v>279</v>
      </c>
      <c r="AD456" s="6">
        <v>202</v>
      </c>
      <c r="AE456" s="11">
        <v>365</v>
      </c>
      <c r="AF456" s="6">
        <v>817</v>
      </c>
      <c r="AG456" s="179">
        <v>662</v>
      </c>
      <c r="AH456" s="5">
        <f t="shared" si="82"/>
        <v>16400</v>
      </c>
      <c r="AI456" s="5">
        <f t="shared" si="83"/>
        <v>11201200</v>
      </c>
      <c r="AJ456" s="2">
        <f t="shared" si="84"/>
        <v>8606720000</v>
      </c>
    </row>
    <row r="457" spans="1:36" x14ac:dyDescent="0.2">
      <c r="A457" s="1">
        <v>20</v>
      </c>
      <c r="B457" s="178">
        <v>485</v>
      </c>
      <c r="C457" s="6">
        <v>66</v>
      </c>
      <c r="D457" s="6">
        <v>542</v>
      </c>
      <c r="E457" s="12">
        <v>953</v>
      </c>
      <c r="F457" s="6">
        <v>616</v>
      </c>
      <c r="G457" s="6">
        <v>963</v>
      </c>
      <c r="H457" s="6">
        <v>415</v>
      </c>
      <c r="I457" s="6">
        <v>60</v>
      </c>
      <c r="J457" s="6">
        <v>788</v>
      </c>
      <c r="K457" s="6">
        <v>695</v>
      </c>
      <c r="L457" s="6">
        <v>235</v>
      </c>
      <c r="M457" s="6">
        <v>336</v>
      </c>
      <c r="N457" s="8">
        <v>145</v>
      </c>
      <c r="O457" s="6">
        <v>310</v>
      </c>
      <c r="P457" s="6">
        <v>874</v>
      </c>
      <c r="Q457" s="6">
        <v>717</v>
      </c>
      <c r="R457" s="6">
        <v>45</v>
      </c>
      <c r="S457" s="6">
        <v>394</v>
      </c>
      <c r="T457" s="9">
        <v>982</v>
      </c>
      <c r="U457" s="7">
        <v>625</v>
      </c>
      <c r="V457" s="6">
        <v>944</v>
      </c>
      <c r="W457" s="6">
        <v>523</v>
      </c>
      <c r="X457" s="6">
        <v>87</v>
      </c>
      <c r="Y457" s="6">
        <v>500</v>
      </c>
      <c r="Z457" s="6">
        <v>732</v>
      </c>
      <c r="AA457" s="6">
        <v>895</v>
      </c>
      <c r="AB457" s="6">
        <v>291</v>
      </c>
      <c r="AC457" s="6">
        <v>136</v>
      </c>
      <c r="AD457" s="11">
        <v>345</v>
      </c>
      <c r="AE457" s="6">
        <v>254</v>
      </c>
      <c r="AF457" s="6">
        <v>674</v>
      </c>
      <c r="AG457" s="179">
        <v>773</v>
      </c>
      <c r="AH457" s="5">
        <f t="shared" si="82"/>
        <v>16400</v>
      </c>
      <c r="AI457" s="5">
        <f t="shared" si="83"/>
        <v>11201200</v>
      </c>
      <c r="AJ457" s="2">
        <f t="shared" si="84"/>
        <v>8606720000</v>
      </c>
    </row>
    <row r="458" spans="1:36" x14ac:dyDescent="0.2">
      <c r="A458" s="1">
        <v>21</v>
      </c>
      <c r="B458" s="178">
        <v>201</v>
      </c>
      <c r="C458" s="6">
        <v>366</v>
      </c>
      <c r="D458" s="6">
        <v>818</v>
      </c>
      <c r="E458" s="6">
        <v>661</v>
      </c>
      <c r="F458" s="12">
        <v>844</v>
      </c>
      <c r="G458" s="6">
        <v>751</v>
      </c>
      <c r="H458" s="6">
        <v>179</v>
      </c>
      <c r="I458" s="6">
        <v>280</v>
      </c>
      <c r="J458" s="6">
        <v>576</v>
      </c>
      <c r="K458" s="6">
        <v>923</v>
      </c>
      <c r="L458" s="6">
        <v>455</v>
      </c>
      <c r="M458" s="8">
        <v>100</v>
      </c>
      <c r="N458" s="6">
        <v>445</v>
      </c>
      <c r="O458" s="6">
        <v>26</v>
      </c>
      <c r="P458" s="6">
        <v>582</v>
      </c>
      <c r="Q458" s="6">
        <v>993</v>
      </c>
      <c r="R458" s="6">
        <v>257</v>
      </c>
      <c r="S458" s="6">
        <v>166</v>
      </c>
      <c r="T458" s="6">
        <v>762</v>
      </c>
      <c r="U458" s="6">
        <v>861</v>
      </c>
      <c r="V458" s="7">
        <v>644</v>
      </c>
      <c r="W458" s="9">
        <v>807</v>
      </c>
      <c r="X458" s="6">
        <v>379</v>
      </c>
      <c r="Y458" s="6">
        <v>224</v>
      </c>
      <c r="Z458" s="6">
        <v>1016</v>
      </c>
      <c r="AA458" s="6">
        <v>595</v>
      </c>
      <c r="AB458" s="6">
        <v>15</v>
      </c>
      <c r="AC458" s="11">
        <v>428</v>
      </c>
      <c r="AD458" s="6">
        <v>117</v>
      </c>
      <c r="AE458" s="6">
        <v>466</v>
      </c>
      <c r="AF458" s="6">
        <v>910</v>
      </c>
      <c r="AG458" s="179">
        <v>553</v>
      </c>
      <c r="AH458" s="5">
        <f t="shared" si="82"/>
        <v>16400</v>
      </c>
      <c r="AI458" s="5">
        <f t="shared" si="83"/>
        <v>11201200</v>
      </c>
      <c r="AJ458" s="2">
        <f t="shared" si="84"/>
        <v>8606720000</v>
      </c>
    </row>
    <row r="459" spans="1:36" x14ac:dyDescent="0.2">
      <c r="A459" s="1">
        <v>22</v>
      </c>
      <c r="B459" s="178">
        <v>346</v>
      </c>
      <c r="C459" s="6">
        <v>253</v>
      </c>
      <c r="D459" s="6">
        <v>673</v>
      </c>
      <c r="E459" s="6">
        <v>774</v>
      </c>
      <c r="F459" s="6">
        <v>731</v>
      </c>
      <c r="G459" s="12">
        <v>896</v>
      </c>
      <c r="H459" s="6">
        <v>292</v>
      </c>
      <c r="I459" s="6">
        <v>135</v>
      </c>
      <c r="J459" s="6">
        <v>943</v>
      </c>
      <c r="K459" s="6">
        <v>524</v>
      </c>
      <c r="L459" s="8">
        <v>88</v>
      </c>
      <c r="M459" s="6">
        <v>499</v>
      </c>
      <c r="N459" s="6">
        <v>46</v>
      </c>
      <c r="O459" s="6">
        <v>393</v>
      </c>
      <c r="P459" s="6">
        <v>981</v>
      </c>
      <c r="Q459" s="6">
        <v>626</v>
      </c>
      <c r="R459" s="6">
        <v>146</v>
      </c>
      <c r="S459" s="6">
        <v>309</v>
      </c>
      <c r="T459" s="6">
        <v>873</v>
      </c>
      <c r="U459" s="6">
        <v>718</v>
      </c>
      <c r="V459" s="9">
        <v>787</v>
      </c>
      <c r="W459" s="7">
        <v>696</v>
      </c>
      <c r="X459" s="6">
        <v>236</v>
      </c>
      <c r="Y459" s="6">
        <v>335</v>
      </c>
      <c r="Z459" s="6">
        <v>615</v>
      </c>
      <c r="AA459" s="6">
        <v>964</v>
      </c>
      <c r="AB459" s="11">
        <v>416</v>
      </c>
      <c r="AC459" s="6">
        <v>59</v>
      </c>
      <c r="AD459" s="6">
        <v>486</v>
      </c>
      <c r="AE459" s="6">
        <v>65</v>
      </c>
      <c r="AF459" s="6">
        <v>541</v>
      </c>
      <c r="AG459" s="179">
        <v>954</v>
      </c>
      <c r="AH459" s="5">
        <f t="shared" si="82"/>
        <v>16400</v>
      </c>
      <c r="AI459" s="5">
        <f t="shared" si="83"/>
        <v>11201200</v>
      </c>
      <c r="AJ459" s="2">
        <f t="shared" si="84"/>
        <v>8606720000</v>
      </c>
    </row>
    <row r="460" spans="1:36" x14ac:dyDescent="0.2">
      <c r="A460" s="1">
        <v>23</v>
      </c>
      <c r="B460" s="178">
        <v>876</v>
      </c>
      <c r="C460" s="6">
        <v>719</v>
      </c>
      <c r="D460" s="6">
        <v>147</v>
      </c>
      <c r="E460" s="6">
        <v>312</v>
      </c>
      <c r="F460" s="6">
        <v>233</v>
      </c>
      <c r="G460" s="6">
        <v>334</v>
      </c>
      <c r="H460" s="12">
        <v>786</v>
      </c>
      <c r="I460" s="6">
        <v>693</v>
      </c>
      <c r="J460" s="6">
        <v>413</v>
      </c>
      <c r="K460" s="8">
        <v>58</v>
      </c>
      <c r="L460" s="6">
        <v>614</v>
      </c>
      <c r="M460" s="6">
        <v>961</v>
      </c>
      <c r="N460" s="6">
        <v>544</v>
      </c>
      <c r="O460" s="6">
        <v>955</v>
      </c>
      <c r="P460" s="6">
        <v>487</v>
      </c>
      <c r="Q460" s="6">
        <v>68</v>
      </c>
      <c r="R460" s="6">
        <v>676</v>
      </c>
      <c r="S460" s="6">
        <v>775</v>
      </c>
      <c r="T460" s="6">
        <v>347</v>
      </c>
      <c r="U460" s="6">
        <v>256</v>
      </c>
      <c r="V460" s="6">
        <v>289</v>
      </c>
      <c r="W460" s="6">
        <v>134</v>
      </c>
      <c r="X460" s="7">
        <v>730</v>
      </c>
      <c r="Y460" s="9">
        <v>893</v>
      </c>
      <c r="Z460" s="6">
        <v>85</v>
      </c>
      <c r="AA460" s="11">
        <v>498</v>
      </c>
      <c r="AB460" s="6">
        <v>942</v>
      </c>
      <c r="AC460" s="6">
        <v>521</v>
      </c>
      <c r="AD460" s="6">
        <v>984</v>
      </c>
      <c r="AE460" s="6">
        <v>627</v>
      </c>
      <c r="AF460" s="6">
        <v>47</v>
      </c>
      <c r="AG460" s="179">
        <v>396</v>
      </c>
      <c r="AH460" s="5">
        <f t="shared" si="82"/>
        <v>16400</v>
      </c>
      <c r="AI460" s="5">
        <f t="shared" si="83"/>
        <v>11201200</v>
      </c>
      <c r="AJ460" s="2">
        <f t="shared" si="84"/>
        <v>8606720000</v>
      </c>
    </row>
    <row r="461" spans="1:36" x14ac:dyDescent="0.2">
      <c r="A461" s="1">
        <v>24</v>
      </c>
      <c r="B461" s="178">
        <v>763</v>
      </c>
      <c r="C461" s="6">
        <v>864</v>
      </c>
      <c r="D461" s="6">
        <v>260</v>
      </c>
      <c r="E461" s="6">
        <v>167</v>
      </c>
      <c r="F461" s="6">
        <v>378</v>
      </c>
      <c r="G461" s="6">
        <v>221</v>
      </c>
      <c r="H461" s="6">
        <v>641</v>
      </c>
      <c r="I461" s="12">
        <v>806</v>
      </c>
      <c r="J461" s="8">
        <v>14</v>
      </c>
      <c r="K461" s="6">
        <v>425</v>
      </c>
      <c r="L461" s="6">
        <v>1013</v>
      </c>
      <c r="M461" s="6">
        <v>594</v>
      </c>
      <c r="N461" s="6">
        <v>911</v>
      </c>
      <c r="O461" s="6">
        <v>556</v>
      </c>
      <c r="P461" s="6">
        <v>120</v>
      </c>
      <c r="Q461" s="6">
        <v>467</v>
      </c>
      <c r="R461" s="6">
        <v>819</v>
      </c>
      <c r="S461" s="6">
        <v>664</v>
      </c>
      <c r="T461" s="6">
        <v>204</v>
      </c>
      <c r="U461" s="6">
        <v>367</v>
      </c>
      <c r="V461" s="6">
        <v>178</v>
      </c>
      <c r="W461" s="6">
        <v>277</v>
      </c>
      <c r="X461" s="9">
        <v>841</v>
      </c>
      <c r="Y461" s="7">
        <v>750</v>
      </c>
      <c r="Z461" s="11">
        <v>454</v>
      </c>
      <c r="AA461" s="6">
        <v>97</v>
      </c>
      <c r="AB461" s="6">
        <v>573</v>
      </c>
      <c r="AC461" s="6">
        <v>922</v>
      </c>
      <c r="AD461" s="6">
        <v>583</v>
      </c>
      <c r="AE461" s="6">
        <v>996</v>
      </c>
      <c r="AF461" s="6">
        <v>448</v>
      </c>
      <c r="AG461" s="179">
        <v>27</v>
      </c>
      <c r="AH461" s="5">
        <f t="shared" si="82"/>
        <v>16400</v>
      </c>
      <c r="AI461" s="5">
        <f t="shared" si="83"/>
        <v>11201200</v>
      </c>
      <c r="AJ461" s="2">
        <f t="shared" si="84"/>
        <v>8606720000</v>
      </c>
    </row>
    <row r="462" spans="1:36" x14ac:dyDescent="0.2">
      <c r="A462" s="1">
        <v>25</v>
      </c>
      <c r="B462" s="178">
        <v>42</v>
      </c>
      <c r="C462" s="6">
        <v>397</v>
      </c>
      <c r="D462" s="6">
        <v>977</v>
      </c>
      <c r="E462" s="6">
        <v>630</v>
      </c>
      <c r="F462" s="6">
        <v>939</v>
      </c>
      <c r="G462" s="6">
        <v>528</v>
      </c>
      <c r="H462" s="6">
        <v>84</v>
      </c>
      <c r="I462" s="8">
        <v>503</v>
      </c>
      <c r="J462" s="12">
        <v>735</v>
      </c>
      <c r="K462" s="6">
        <v>892</v>
      </c>
      <c r="L462" s="6">
        <v>296</v>
      </c>
      <c r="M462" s="6">
        <v>131</v>
      </c>
      <c r="N462" s="6">
        <v>350</v>
      </c>
      <c r="O462" s="6">
        <v>249</v>
      </c>
      <c r="P462" s="6">
        <v>677</v>
      </c>
      <c r="Q462" s="6">
        <v>770</v>
      </c>
      <c r="R462" s="6">
        <v>482</v>
      </c>
      <c r="S462" s="6">
        <v>69</v>
      </c>
      <c r="T462" s="6">
        <v>537</v>
      </c>
      <c r="U462" s="6">
        <v>958</v>
      </c>
      <c r="V462" s="6">
        <v>611</v>
      </c>
      <c r="W462" s="6">
        <v>968</v>
      </c>
      <c r="X462" s="6">
        <v>412</v>
      </c>
      <c r="Y462" s="11">
        <v>63</v>
      </c>
      <c r="Z462" s="7">
        <v>791</v>
      </c>
      <c r="AA462" s="9">
        <v>692</v>
      </c>
      <c r="AB462" s="6">
        <v>240</v>
      </c>
      <c r="AC462" s="6">
        <v>331</v>
      </c>
      <c r="AD462" s="6">
        <v>150</v>
      </c>
      <c r="AE462" s="6">
        <v>305</v>
      </c>
      <c r="AF462" s="6">
        <v>877</v>
      </c>
      <c r="AG462" s="179">
        <v>714</v>
      </c>
      <c r="AH462" s="5">
        <f t="shared" si="82"/>
        <v>16400</v>
      </c>
      <c r="AI462" s="5">
        <f t="shared" si="83"/>
        <v>11201200</v>
      </c>
      <c r="AJ462" s="2">
        <f t="shared" si="84"/>
        <v>8606720000</v>
      </c>
    </row>
    <row r="463" spans="1:36" x14ac:dyDescent="0.2">
      <c r="A463" s="1">
        <v>26</v>
      </c>
      <c r="B463" s="178">
        <v>441</v>
      </c>
      <c r="C463" s="6">
        <v>30</v>
      </c>
      <c r="D463" s="6">
        <v>578</v>
      </c>
      <c r="E463" s="6">
        <v>997</v>
      </c>
      <c r="F463" s="6">
        <v>572</v>
      </c>
      <c r="G463" s="6">
        <v>927</v>
      </c>
      <c r="H463" s="8">
        <v>451</v>
      </c>
      <c r="I463" s="6">
        <v>104</v>
      </c>
      <c r="J463" s="6">
        <v>848</v>
      </c>
      <c r="K463" s="12">
        <v>747</v>
      </c>
      <c r="L463" s="6">
        <v>183</v>
      </c>
      <c r="M463" s="6">
        <v>276</v>
      </c>
      <c r="N463" s="6">
        <v>205</v>
      </c>
      <c r="O463" s="6">
        <v>362</v>
      </c>
      <c r="P463" s="6">
        <v>822</v>
      </c>
      <c r="Q463" s="6">
        <v>657</v>
      </c>
      <c r="R463" s="6">
        <v>113</v>
      </c>
      <c r="S463" s="6">
        <v>470</v>
      </c>
      <c r="T463" s="6">
        <v>906</v>
      </c>
      <c r="U463" s="6">
        <v>557</v>
      </c>
      <c r="V463" s="6">
        <v>1012</v>
      </c>
      <c r="W463" s="6">
        <v>599</v>
      </c>
      <c r="X463" s="11">
        <v>11</v>
      </c>
      <c r="Y463" s="6">
        <v>432</v>
      </c>
      <c r="Z463" s="9">
        <v>648</v>
      </c>
      <c r="AA463" s="7">
        <v>803</v>
      </c>
      <c r="AB463" s="6">
        <v>383</v>
      </c>
      <c r="AC463" s="6">
        <v>220</v>
      </c>
      <c r="AD463" s="6">
        <v>261</v>
      </c>
      <c r="AE463" s="6">
        <v>162</v>
      </c>
      <c r="AF463" s="6">
        <v>766</v>
      </c>
      <c r="AG463" s="179">
        <v>857</v>
      </c>
      <c r="AH463" s="5">
        <f t="shared" si="82"/>
        <v>16400</v>
      </c>
      <c r="AI463" s="5">
        <f t="shared" si="83"/>
        <v>11201200</v>
      </c>
      <c r="AJ463" s="2">
        <f t="shared" si="84"/>
        <v>8606720000</v>
      </c>
    </row>
    <row r="464" spans="1:36" x14ac:dyDescent="0.2">
      <c r="A464" s="1">
        <v>27</v>
      </c>
      <c r="B464" s="178">
        <v>907</v>
      </c>
      <c r="C464" s="6">
        <v>560</v>
      </c>
      <c r="D464" s="6">
        <v>116</v>
      </c>
      <c r="E464" s="6">
        <v>471</v>
      </c>
      <c r="F464" s="6">
        <v>10</v>
      </c>
      <c r="G464" s="8">
        <v>429</v>
      </c>
      <c r="H464" s="6">
        <v>1009</v>
      </c>
      <c r="I464" s="6">
        <v>598</v>
      </c>
      <c r="J464" s="6">
        <v>382</v>
      </c>
      <c r="K464" s="6">
        <v>217</v>
      </c>
      <c r="L464" s="12">
        <v>645</v>
      </c>
      <c r="M464" s="6">
        <v>802</v>
      </c>
      <c r="N464" s="6">
        <v>767</v>
      </c>
      <c r="O464" s="6">
        <v>860</v>
      </c>
      <c r="P464" s="6">
        <v>264</v>
      </c>
      <c r="Q464" s="6">
        <v>163</v>
      </c>
      <c r="R464" s="6">
        <v>579</v>
      </c>
      <c r="S464" s="6">
        <v>1000</v>
      </c>
      <c r="T464" s="6">
        <v>444</v>
      </c>
      <c r="U464" s="6">
        <v>31</v>
      </c>
      <c r="V464" s="6">
        <v>450</v>
      </c>
      <c r="W464" s="11">
        <v>101</v>
      </c>
      <c r="X464" s="6">
        <v>569</v>
      </c>
      <c r="Y464" s="6">
        <v>926</v>
      </c>
      <c r="Z464" s="6">
        <v>182</v>
      </c>
      <c r="AA464" s="6">
        <v>273</v>
      </c>
      <c r="AB464" s="7">
        <v>845</v>
      </c>
      <c r="AC464" s="9">
        <v>746</v>
      </c>
      <c r="AD464" s="6">
        <v>823</v>
      </c>
      <c r="AE464" s="6">
        <v>660</v>
      </c>
      <c r="AF464" s="6">
        <v>208</v>
      </c>
      <c r="AG464" s="179">
        <v>363</v>
      </c>
      <c r="AH464" s="5">
        <f t="shared" si="82"/>
        <v>16400</v>
      </c>
      <c r="AI464" s="5">
        <f t="shared" si="83"/>
        <v>11201200</v>
      </c>
      <c r="AJ464" s="2">
        <f t="shared" si="84"/>
        <v>8606720000</v>
      </c>
    </row>
    <row r="465" spans="1:36" x14ac:dyDescent="0.2">
      <c r="A465" s="1">
        <v>28</v>
      </c>
      <c r="B465" s="178">
        <v>540</v>
      </c>
      <c r="C465" s="6">
        <v>959</v>
      </c>
      <c r="D465" s="6">
        <v>483</v>
      </c>
      <c r="E465" s="6">
        <v>72</v>
      </c>
      <c r="F465" s="8">
        <v>409</v>
      </c>
      <c r="G465" s="6">
        <v>62</v>
      </c>
      <c r="H465" s="6">
        <v>610</v>
      </c>
      <c r="I465" s="6">
        <v>965</v>
      </c>
      <c r="J465" s="6">
        <v>237</v>
      </c>
      <c r="K465" s="6">
        <v>330</v>
      </c>
      <c r="L465" s="6">
        <v>790</v>
      </c>
      <c r="M465" s="12">
        <v>689</v>
      </c>
      <c r="N465" s="6">
        <v>880</v>
      </c>
      <c r="O465" s="6">
        <v>715</v>
      </c>
      <c r="P465" s="6">
        <v>151</v>
      </c>
      <c r="Q465" s="6">
        <v>308</v>
      </c>
      <c r="R465" s="6">
        <v>980</v>
      </c>
      <c r="S465" s="6">
        <v>631</v>
      </c>
      <c r="T465" s="6">
        <v>43</v>
      </c>
      <c r="U465" s="6">
        <v>400</v>
      </c>
      <c r="V465" s="11">
        <v>81</v>
      </c>
      <c r="W465" s="6">
        <v>502</v>
      </c>
      <c r="X465" s="6">
        <v>938</v>
      </c>
      <c r="Y465" s="6">
        <v>525</v>
      </c>
      <c r="Z465" s="6">
        <v>293</v>
      </c>
      <c r="AA465" s="6">
        <v>130</v>
      </c>
      <c r="AB465" s="9">
        <v>734</v>
      </c>
      <c r="AC465" s="7">
        <v>889</v>
      </c>
      <c r="AD465" s="6">
        <v>680</v>
      </c>
      <c r="AE465" s="6">
        <v>771</v>
      </c>
      <c r="AF465" s="6">
        <v>351</v>
      </c>
      <c r="AG465" s="179">
        <v>252</v>
      </c>
      <c r="AH465" s="5">
        <f t="shared" si="82"/>
        <v>16400</v>
      </c>
      <c r="AI465" s="5">
        <f t="shared" si="83"/>
        <v>11201200</v>
      </c>
      <c r="AJ465" s="2">
        <f t="shared" si="84"/>
        <v>8606720000</v>
      </c>
    </row>
    <row r="466" spans="1:36" x14ac:dyDescent="0.2">
      <c r="A466" s="1">
        <v>29</v>
      </c>
      <c r="B466" s="178">
        <v>824</v>
      </c>
      <c r="C466" s="6">
        <v>659</v>
      </c>
      <c r="D466" s="6">
        <v>207</v>
      </c>
      <c r="E466" s="8">
        <v>364</v>
      </c>
      <c r="F466" s="6">
        <v>181</v>
      </c>
      <c r="G466" s="6">
        <v>274</v>
      </c>
      <c r="H466" s="6">
        <v>846</v>
      </c>
      <c r="I466" s="6">
        <v>745</v>
      </c>
      <c r="J466" s="6">
        <v>449</v>
      </c>
      <c r="K466" s="6">
        <v>102</v>
      </c>
      <c r="L466" s="6">
        <v>570</v>
      </c>
      <c r="M466" s="6">
        <v>925</v>
      </c>
      <c r="N466" s="12">
        <v>580</v>
      </c>
      <c r="O466" s="6">
        <v>999</v>
      </c>
      <c r="P466" s="6">
        <v>443</v>
      </c>
      <c r="Q466" s="6">
        <v>32</v>
      </c>
      <c r="R466" s="6">
        <v>768</v>
      </c>
      <c r="S466" s="6">
        <v>859</v>
      </c>
      <c r="T466" s="6">
        <v>263</v>
      </c>
      <c r="U466" s="11">
        <v>164</v>
      </c>
      <c r="V466" s="6">
        <v>381</v>
      </c>
      <c r="W466" s="6">
        <v>218</v>
      </c>
      <c r="X466" s="6">
        <v>646</v>
      </c>
      <c r="Y466" s="6">
        <v>801</v>
      </c>
      <c r="Z466" s="6">
        <v>9</v>
      </c>
      <c r="AA466" s="6">
        <v>430</v>
      </c>
      <c r="AB466" s="6">
        <v>1010</v>
      </c>
      <c r="AC466" s="6">
        <v>597</v>
      </c>
      <c r="AD466" s="7">
        <v>908</v>
      </c>
      <c r="AE466" s="9">
        <v>559</v>
      </c>
      <c r="AF466" s="6">
        <v>115</v>
      </c>
      <c r="AG466" s="179">
        <v>472</v>
      </c>
      <c r="AH466" s="5">
        <f t="shared" si="82"/>
        <v>16400</v>
      </c>
      <c r="AI466" s="5">
        <f t="shared" si="83"/>
        <v>11201200</v>
      </c>
      <c r="AJ466" s="2">
        <f t="shared" si="84"/>
        <v>8606720000</v>
      </c>
    </row>
    <row r="467" spans="1:36" x14ac:dyDescent="0.2">
      <c r="A467" s="1">
        <v>30</v>
      </c>
      <c r="B467" s="178">
        <v>679</v>
      </c>
      <c r="C467" s="6">
        <v>772</v>
      </c>
      <c r="D467" s="8">
        <v>352</v>
      </c>
      <c r="E467" s="6">
        <v>251</v>
      </c>
      <c r="F467" s="6">
        <v>294</v>
      </c>
      <c r="G467" s="6">
        <v>129</v>
      </c>
      <c r="H467" s="6">
        <v>733</v>
      </c>
      <c r="I467" s="6">
        <v>890</v>
      </c>
      <c r="J467" s="6">
        <v>82</v>
      </c>
      <c r="K467" s="6">
        <v>501</v>
      </c>
      <c r="L467" s="6">
        <v>937</v>
      </c>
      <c r="M467" s="6">
        <v>526</v>
      </c>
      <c r="N467" s="6">
        <v>979</v>
      </c>
      <c r="O467" s="12">
        <v>632</v>
      </c>
      <c r="P467" s="6">
        <v>44</v>
      </c>
      <c r="Q467" s="6">
        <v>399</v>
      </c>
      <c r="R467" s="6">
        <v>879</v>
      </c>
      <c r="S467" s="6">
        <v>716</v>
      </c>
      <c r="T467" s="11">
        <v>152</v>
      </c>
      <c r="U467" s="6">
        <v>307</v>
      </c>
      <c r="V467" s="6">
        <v>238</v>
      </c>
      <c r="W467" s="6">
        <v>329</v>
      </c>
      <c r="X467" s="6">
        <v>789</v>
      </c>
      <c r="Y467" s="6">
        <v>690</v>
      </c>
      <c r="Z467" s="6">
        <v>410</v>
      </c>
      <c r="AA467" s="6">
        <v>61</v>
      </c>
      <c r="AB467" s="6">
        <v>609</v>
      </c>
      <c r="AC467" s="6">
        <v>966</v>
      </c>
      <c r="AD467" s="9">
        <v>539</v>
      </c>
      <c r="AE467" s="7">
        <v>960</v>
      </c>
      <c r="AF467" s="6">
        <v>484</v>
      </c>
      <c r="AG467" s="179">
        <v>71</v>
      </c>
      <c r="AH467" s="5">
        <f t="shared" si="82"/>
        <v>16400</v>
      </c>
      <c r="AI467" s="5">
        <f t="shared" si="83"/>
        <v>11201200</v>
      </c>
      <c r="AJ467" s="2">
        <f t="shared" si="84"/>
        <v>8606720000</v>
      </c>
    </row>
    <row r="468" spans="1:36" x14ac:dyDescent="0.2">
      <c r="A468" s="1">
        <v>31</v>
      </c>
      <c r="B468" s="178">
        <v>149</v>
      </c>
      <c r="C468" s="8">
        <v>306</v>
      </c>
      <c r="D468" s="6">
        <v>878</v>
      </c>
      <c r="E468" s="6">
        <v>713</v>
      </c>
      <c r="F468" s="6">
        <v>792</v>
      </c>
      <c r="G468" s="6">
        <v>691</v>
      </c>
      <c r="H468" s="6">
        <v>239</v>
      </c>
      <c r="I468" s="6">
        <v>332</v>
      </c>
      <c r="J468" s="6">
        <v>612</v>
      </c>
      <c r="K468" s="6">
        <v>967</v>
      </c>
      <c r="L468" s="6">
        <v>411</v>
      </c>
      <c r="M468" s="6">
        <v>64</v>
      </c>
      <c r="N468" s="6">
        <v>481</v>
      </c>
      <c r="O468" s="6">
        <v>70</v>
      </c>
      <c r="P468" s="12">
        <v>538</v>
      </c>
      <c r="Q468" s="6">
        <v>957</v>
      </c>
      <c r="R468" s="6">
        <v>349</v>
      </c>
      <c r="S468" s="11">
        <v>250</v>
      </c>
      <c r="T468" s="6">
        <v>678</v>
      </c>
      <c r="U468" s="6">
        <v>769</v>
      </c>
      <c r="V468" s="6">
        <v>736</v>
      </c>
      <c r="W468" s="6">
        <v>891</v>
      </c>
      <c r="X468" s="6">
        <v>295</v>
      </c>
      <c r="Y468" s="6">
        <v>132</v>
      </c>
      <c r="Z468" s="6">
        <v>940</v>
      </c>
      <c r="AA468" s="6">
        <v>527</v>
      </c>
      <c r="AB468" s="6">
        <v>83</v>
      </c>
      <c r="AC468" s="6">
        <v>504</v>
      </c>
      <c r="AD468" s="6">
        <v>41</v>
      </c>
      <c r="AE468" s="6">
        <v>398</v>
      </c>
      <c r="AF468" s="7">
        <v>978</v>
      </c>
      <c r="AG468" s="145">
        <v>629</v>
      </c>
      <c r="AH468" s="5">
        <f t="shared" si="82"/>
        <v>16400</v>
      </c>
      <c r="AI468" s="5">
        <f t="shared" si="83"/>
        <v>11201200</v>
      </c>
      <c r="AJ468" s="2">
        <f t="shared" si="84"/>
        <v>8606720000</v>
      </c>
    </row>
    <row r="469" spans="1:36" ht="13.5" thickBot="1" x14ac:dyDescent="0.25">
      <c r="A469" s="1">
        <v>32</v>
      </c>
      <c r="B469" s="183">
        <v>262</v>
      </c>
      <c r="C469" s="180">
        <v>161</v>
      </c>
      <c r="D469" s="180">
        <v>765</v>
      </c>
      <c r="E469" s="180">
        <v>858</v>
      </c>
      <c r="F469" s="180">
        <v>647</v>
      </c>
      <c r="G469" s="180">
        <v>804</v>
      </c>
      <c r="H469" s="180">
        <v>384</v>
      </c>
      <c r="I469" s="180">
        <v>219</v>
      </c>
      <c r="J469" s="180">
        <v>1011</v>
      </c>
      <c r="K469" s="180">
        <v>600</v>
      </c>
      <c r="L469" s="180">
        <v>12</v>
      </c>
      <c r="M469" s="180">
        <v>431</v>
      </c>
      <c r="N469" s="180">
        <v>114</v>
      </c>
      <c r="O469" s="180">
        <v>469</v>
      </c>
      <c r="P469" s="180">
        <v>905</v>
      </c>
      <c r="Q469" s="187">
        <v>558</v>
      </c>
      <c r="R469" s="191">
        <v>206</v>
      </c>
      <c r="S469" s="180">
        <v>361</v>
      </c>
      <c r="T469" s="180">
        <v>821</v>
      </c>
      <c r="U469" s="180">
        <v>658</v>
      </c>
      <c r="V469" s="180">
        <v>847</v>
      </c>
      <c r="W469" s="180">
        <v>748</v>
      </c>
      <c r="X469" s="180">
        <v>184</v>
      </c>
      <c r="Y469" s="180">
        <v>275</v>
      </c>
      <c r="Z469" s="180">
        <v>571</v>
      </c>
      <c r="AA469" s="180">
        <v>928</v>
      </c>
      <c r="AB469" s="180">
        <v>452</v>
      </c>
      <c r="AC469" s="180">
        <v>103</v>
      </c>
      <c r="AD469" s="180">
        <v>442</v>
      </c>
      <c r="AE469" s="180">
        <v>29</v>
      </c>
      <c r="AF469" s="150">
        <v>577</v>
      </c>
      <c r="AG469" s="182">
        <v>998</v>
      </c>
      <c r="AH469" s="5">
        <f t="shared" si="82"/>
        <v>16400</v>
      </c>
      <c r="AI469" s="5">
        <f t="shared" si="83"/>
        <v>11201200</v>
      </c>
      <c r="AJ469" s="2">
        <f t="shared" si="84"/>
        <v>8606720000</v>
      </c>
    </row>
    <row r="470" spans="1:36" x14ac:dyDescent="0.2">
      <c r="A470" s="3" t="s">
        <v>0</v>
      </c>
      <c r="B470" s="5">
        <f>SUM(B438:B469)</f>
        <v>16400</v>
      </c>
      <c r="C470" s="5">
        <f t="shared" ref="C470:AG470" si="85">SUM(C438:C469)</f>
        <v>16400</v>
      </c>
      <c r="D470" s="5">
        <f t="shared" si="85"/>
        <v>16400</v>
      </c>
      <c r="E470" s="5">
        <f t="shared" si="85"/>
        <v>16400</v>
      </c>
      <c r="F470" s="5">
        <f t="shared" si="85"/>
        <v>16400</v>
      </c>
      <c r="G470" s="5">
        <f t="shared" si="85"/>
        <v>16400</v>
      </c>
      <c r="H470" s="5">
        <f t="shared" si="85"/>
        <v>16400</v>
      </c>
      <c r="I470" s="5">
        <f t="shared" si="85"/>
        <v>16400</v>
      </c>
      <c r="J470" s="5">
        <f t="shared" si="85"/>
        <v>16400</v>
      </c>
      <c r="K470" s="5">
        <f t="shared" si="85"/>
        <v>16400</v>
      </c>
      <c r="L470" s="5">
        <f t="shared" si="85"/>
        <v>16400</v>
      </c>
      <c r="M470" s="5">
        <f t="shared" si="85"/>
        <v>16400</v>
      </c>
      <c r="N470" s="5">
        <f t="shared" si="85"/>
        <v>16400</v>
      </c>
      <c r="O470" s="5">
        <f t="shared" si="85"/>
        <v>16400</v>
      </c>
      <c r="P470" s="5">
        <f t="shared" si="85"/>
        <v>16400</v>
      </c>
      <c r="Q470" s="5">
        <f t="shared" si="85"/>
        <v>16400</v>
      </c>
      <c r="R470" s="5">
        <f t="shared" si="85"/>
        <v>16400</v>
      </c>
      <c r="S470" s="5">
        <f t="shared" si="85"/>
        <v>16400</v>
      </c>
      <c r="T470" s="5">
        <f t="shared" si="85"/>
        <v>16400</v>
      </c>
      <c r="U470" s="5">
        <f t="shared" si="85"/>
        <v>16400</v>
      </c>
      <c r="V470" s="5">
        <f t="shared" si="85"/>
        <v>16400</v>
      </c>
      <c r="W470" s="5">
        <f t="shared" si="85"/>
        <v>16400</v>
      </c>
      <c r="X470" s="5">
        <f t="shared" si="85"/>
        <v>16400</v>
      </c>
      <c r="Y470" s="5">
        <f t="shared" si="85"/>
        <v>16400</v>
      </c>
      <c r="Z470" s="5">
        <f t="shared" si="85"/>
        <v>16400</v>
      </c>
      <c r="AA470" s="5">
        <f t="shared" si="85"/>
        <v>16400</v>
      </c>
      <c r="AB470" s="5">
        <f t="shared" si="85"/>
        <v>16400</v>
      </c>
      <c r="AC470" s="5">
        <f t="shared" si="85"/>
        <v>16400</v>
      </c>
      <c r="AD470" s="5">
        <f t="shared" si="85"/>
        <v>16400</v>
      </c>
      <c r="AE470" s="5">
        <f t="shared" si="85"/>
        <v>16400</v>
      </c>
      <c r="AF470" s="5">
        <f t="shared" si="85"/>
        <v>16400</v>
      </c>
      <c r="AG470" s="5">
        <f t="shared" si="85"/>
        <v>16400</v>
      </c>
      <c r="AH470" s="5"/>
      <c r="AI470" s="5"/>
    </row>
    <row r="471" spans="1:36" x14ac:dyDescent="0.2">
      <c r="A471" s="3" t="s">
        <v>1</v>
      </c>
      <c r="B471" s="5">
        <f>SUMSQ(B438:B469)</f>
        <v>11201200</v>
      </c>
      <c r="C471" s="5">
        <f t="shared" ref="C471:AG471" si="86">SUMSQ(C438:C469)</f>
        <v>11201200</v>
      </c>
      <c r="D471" s="5">
        <f t="shared" si="86"/>
        <v>11201200</v>
      </c>
      <c r="E471" s="5">
        <f t="shared" si="86"/>
        <v>11201200</v>
      </c>
      <c r="F471" s="5">
        <f t="shared" si="86"/>
        <v>11201200</v>
      </c>
      <c r="G471" s="5">
        <f t="shared" si="86"/>
        <v>11201200</v>
      </c>
      <c r="H471" s="5">
        <f t="shared" si="86"/>
        <v>11201200</v>
      </c>
      <c r="I471" s="5">
        <f t="shared" si="86"/>
        <v>11201200</v>
      </c>
      <c r="J471" s="5">
        <f t="shared" si="86"/>
        <v>11201200</v>
      </c>
      <c r="K471" s="5">
        <f t="shared" si="86"/>
        <v>11201200</v>
      </c>
      <c r="L471" s="5">
        <f t="shared" si="86"/>
        <v>11201200</v>
      </c>
      <c r="M471" s="5">
        <f t="shared" si="86"/>
        <v>11201200</v>
      </c>
      <c r="N471" s="5">
        <f t="shared" si="86"/>
        <v>11201200</v>
      </c>
      <c r="O471" s="5">
        <f t="shared" si="86"/>
        <v>11201200</v>
      </c>
      <c r="P471" s="5">
        <f t="shared" si="86"/>
        <v>11201200</v>
      </c>
      <c r="Q471" s="5">
        <f t="shared" si="86"/>
        <v>11201200</v>
      </c>
      <c r="R471" s="5">
        <f t="shared" si="86"/>
        <v>11201200</v>
      </c>
      <c r="S471" s="5">
        <f t="shared" si="86"/>
        <v>11201200</v>
      </c>
      <c r="T471" s="5">
        <f t="shared" si="86"/>
        <v>11201200</v>
      </c>
      <c r="U471" s="5">
        <f t="shared" si="86"/>
        <v>11201200</v>
      </c>
      <c r="V471" s="5">
        <f t="shared" si="86"/>
        <v>11201200</v>
      </c>
      <c r="W471" s="5">
        <f t="shared" si="86"/>
        <v>11201200</v>
      </c>
      <c r="X471" s="5">
        <f t="shared" si="86"/>
        <v>11201200</v>
      </c>
      <c r="Y471" s="5">
        <f t="shared" si="86"/>
        <v>11201200</v>
      </c>
      <c r="Z471" s="5">
        <f t="shared" si="86"/>
        <v>11201200</v>
      </c>
      <c r="AA471" s="5">
        <f t="shared" si="86"/>
        <v>11201200</v>
      </c>
      <c r="AB471" s="5">
        <f t="shared" si="86"/>
        <v>11201200</v>
      </c>
      <c r="AC471" s="5">
        <f t="shared" si="86"/>
        <v>11201200</v>
      </c>
      <c r="AD471" s="5">
        <f t="shared" si="86"/>
        <v>11201200</v>
      </c>
      <c r="AE471" s="5">
        <f t="shared" si="86"/>
        <v>11201200</v>
      </c>
      <c r="AF471" s="5">
        <f t="shared" si="86"/>
        <v>11201200</v>
      </c>
      <c r="AG471" s="5">
        <f t="shared" si="86"/>
        <v>11201200</v>
      </c>
      <c r="AH471" s="5"/>
      <c r="AI471" s="5"/>
    </row>
    <row r="472" spans="1:36" x14ac:dyDescent="0.2">
      <c r="A472" s="3" t="s">
        <v>2</v>
      </c>
      <c r="B472" s="2">
        <f>B438^3+B439^3+B440^3+B441^3+B442^3+B443^3+B444^3+B445^3+B446^3+B447^3+B448^3+B449^3+B450^3+B451^3+B452^3+B453^3+B454^3+B455^3+B456^3+B457^3+B458^3+B459^3+B460^3+B461^3+B462^3+B463^3+B464^3+B465^3+B466^3+B467^3+B468^3+B469^3</f>
        <v>8606720000</v>
      </c>
      <c r="C472" s="2">
        <f t="shared" ref="C472:AG472" si="87">C438^3+C439^3+C440^3+C441^3+C442^3+C443^3+C444^3+C445^3+C446^3+C447^3+C448^3+C449^3+C450^3+C451^3+C452^3+C453^3+C454^3+C455^3+C456^3+C457^3+C458^3+C459^3+C460^3+C461^3+C462^3+C463^3+C464^3+C465^3+C466^3+C467^3+C468^3+C469^3</f>
        <v>8606720000</v>
      </c>
      <c r="D472" s="2">
        <f t="shared" si="87"/>
        <v>8606720000</v>
      </c>
      <c r="E472" s="2">
        <f t="shared" si="87"/>
        <v>8606720000</v>
      </c>
      <c r="F472" s="2">
        <f t="shared" si="87"/>
        <v>8606720000</v>
      </c>
      <c r="G472" s="2">
        <f t="shared" si="87"/>
        <v>8606720000</v>
      </c>
      <c r="H472" s="2">
        <f t="shared" si="87"/>
        <v>8606720000</v>
      </c>
      <c r="I472" s="2">
        <f t="shared" si="87"/>
        <v>8606720000</v>
      </c>
      <c r="J472" s="2">
        <f t="shared" si="87"/>
        <v>8606720000</v>
      </c>
      <c r="K472" s="2">
        <f t="shared" si="87"/>
        <v>8606720000</v>
      </c>
      <c r="L472" s="2">
        <f t="shared" si="87"/>
        <v>8606720000</v>
      </c>
      <c r="M472" s="2">
        <f t="shared" si="87"/>
        <v>8606720000</v>
      </c>
      <c r="N472" s="2">
        <f t="shared" si="87"/>
        <v>8606720000</v>
      </c>
      <c r="O472" s="2">
        <f t="shared" si="87"/>
        <v>8606720000</v>
      </c>
      <c r="P472" s="2">
        <f t="shared" si="87"/>
        <v>8606720000</v>
      </c>
      <c r="Q472" s="2">
        <f t="shared" si="87"/>
        <v>8606720000</v>
      </c>
      <c r="R472" s="2">
        <f t="shared" si="87"/>
        <v>8606720000</v>
      </c>
      <c r="S472" s="2">
        <f t="shared" si="87"/>
        <v>8606720000</v>
      </c>
      <c r="T472" s="2">
        <f t="shared" si="87"/>
        <v>8606720000</v>
      </c>
      <c r="U472" s="2">
        <f t="shared" si="87"/>
        <v>8606720000</v>
      </c>
      <c r="V472" s="2">
        <f t="shared" si="87"/>
        <v>8606720000</v>
      </c>
      <c r="W472" s="2">
        <f t="shared" si="87"/>
        <v>8606720000</v>
      </c>
      <c r="X472" s="2">
        <f t="shared" si="87"/>
        <v>8606720000</v>
      </c>
      <c r="Y472" s="2">
        <f t="shared" si="87"/>
        <v>8606720000</v>
      </c>
      <c r="Z472" s="2">
        <f t="shared" si="87"/>
        <v>8606720000</v>
      </c>
      <c r="AA472" s="2">
        <f t="shared" si="87"/>
        <v>8606720000</v>
      </c>
      <c r="AB472" s="2">
        <f t="shared" si="87"/>
        <v>8606720000</v>
      </c>
      <c r="AC472" s="2">
        <f t="shared" si="87"/>
        <v>8606720000</v>
      </c>
      <c r="AD472" s="2">
        <f t="shared" si="87"/>
        <v>8606720000</v>
      </c>
      <c r="AE472" s="2">
        <f t="shared" si="87"/>
        <v>8606720000</v>
      </c>
      <c r="AF472" s="2">
        <f t="shared" si="87"/>
        <v>8606720000</v>
      </c>
      <c r="AG472" s="2">
        <f t="shared" si="87"/>
        <v>8606720000</v>
      </c>
      <c r="AH472" s="5"/>
      <c r="AI472" s="5"/>
      <c r="AJ472" s="114">
        <f>C438^3+B439^3+E440^3+D441^3+G442^3+F443^3+I444^3+H445^3+K446^3+J447^3+M448^3+L449^3+O450^3+N451^3+Q452^3+P453^3+S454^3+R455^3+U456^3+T457^3+W458^3+V459^3+Y460^3+X461^3+AA462^3+Z463^3+AC464^3+AB465^3+AE466^3+AD467^3+AG468^3+AF469^3</f>
        <v>8606720000</v>
      </c>
    </row>
    <row r="473" spans="1:36" x14ac:dyDescent="0.2">
      <c r="AH473" s="5"/>
      <c r="AI473" s="5"/>
    </row>
    <row r="474" spans="1:36" x14ac:dyDescent="0.2">
      <c r="A474" s="3" t="s">
        <v>1173</v>
      </c>
      <c r="B474" s="2">
        <f>B438</f>
        <v>19</v>
      </c>
      <c r="C474" s="2">
        <f>C439</f>
        <v>39</v>
      </c>
      <c r="D474" s="2">
        <f>D440</f>
        <v>73</v>
      </c>
      <c r="E474" s="2">
        <f>E441</f>
        <v>125</v>
      </c>
      <c r="F474" s="2">
        <f>F442</f>
        <v>144</v>
      </c>
      <c r="G474" s="2">
        <f>G443</f>
        <v>188</v>
      </c>
      <c r="H474" s="2">
        <f>H444</f>
        <v>214</v>
      </c>
      <c r="I474" s="2">
        <f>I445</f>
        <v>226</v>
      </c>
      <c r="J474" s="2">
        <f>J446</f>
        <v>283</v>
      </c>
      <c r="K474" s="2">
        <f>K447</f>
        <v>303</v>
      </c>
      <c r="L474" s="2">
        <f>L448</f>
        <v>321</v>
      </c>
      <c r="M474" s="2">
        <f>M449</f>
        <v>373</v>
      </c>
      <c r="N474" s="2">
        <f>N450</f>
        <v>392</v>
      </c>
      <c r="O474" s="2">
        <f>O451</f>
        <v>436</v>
      </c>
      <c r="P474" s="2">
        <f>P452</f>
        <v>478</v>
      </c>
      <c r="Q474" s="2">
        <f>Q453</f>
        <v>490</v>
      </c>
      <c r="R474" s="2">
        <f>R454</f>
        <v>543</v>
      </c>
      <c r="S474" s="2">
        <f>S455</f>
        <v>555</v>
      </c>
      <c r="T474" s="2">
        <f>T456</f>
        <v>581</v>
      </c>
      <c r="U474" s="2">
        <f>U457</f>
        <v>625</v>
      </c>
      <c r="V474" s="2">
        <f>V458</f>
        <v>644</v>
      </c>
      <c r="W474" s="2">
        <f>W459</f>
        <v>696</v>
      </c>
      <c r="X474" s="2">
        <f>X460</f>
        <v>730</v>
      </c>
      <c r="Y474" s="2">
        <f>Y461</f>
        <v>750</v>
      </c>
      <c r="Z474" s="2">
        <f>Z462</f>
        <v>791</v>
      </c>
      <c r="AA474" s="2">
        <f>AA463</f>
        <v>803</v>
      </c>
      <c r="AB474" s="2">
        <f>AB464</f>
        <v>845</v>
      </c>
      <c r="AC474" s="2">
        <f>AC465</f>
        <v>889</v>
      </c>
      <c r="AD474" s="2">
        <f>AD466</f>
        <v>908</v>
      </c>
      <c r="AE474" s="2">
        <f>AE467</f>
        <v>960</v>
      </c>
      <c r="AF474" s="2">
        <f>AF468</f>
        <v>978</v>
      </c>
      <c r="AG474" s="2">
        <f>AG469</f>
        <v>998</v>
      </c>
      <c r="AH474" s="217">
        <f t="shared" ref="AH474:AH477" si="88">SUM(B474:AG474)</f>
        <v>16400</v>
      </c>
      <c r="AI474" s="5">
        <f t="shared" ref="AI474:AI477" si="89">SUMSQ(B474:AG474)</f>
        <v>11201200</v>
      </c>
      <c r="AJ474" s="2">
        <f t="shared" ref="AJ474:AJ477" si="90">B474^3+C474^3+D474^3+E474^3+F474^3+G474^3+H474^3+I474^3+J474^3+K474^3+L474^3+M474^3+N474^3+O474^3+P474^3+Q474^3+R474^3+S474^3+T474^3+U474^3+V474^3+W474^3+X474^3+Y474^3+Z474^3+AA474^3+AB474^3+AC474^3+AD474^3+AE474^3+AF474^3+AG474^3</f>
        <v>8606720000</v>
      </c>
    </row>
    <row r="475" spans="1:36" x14ac:dyDescent="0.2">
      <c r="A475" s="3" t="s">
        <v>1174</v>
      </c>
      <c r="B475" s="2">
        <f>B469</f>
        <v>262</v>
      </c>
      <c r="C475" s="2">
        <f>C468</f>
        <v>306</v>
      </c>
      <c r="D475" s="2">
        <f>D467</f>
        <v>352</v>
      </c>
      <c r="E475" s="2">
        <f>E466</f>
        <v>364</v>
      </c>
      <c r="F475" s="2">
        <f>F465</f>
        <v>409</v>
      </c>
      <c r="G475" s="2">
        <f>G464</f>
        <v>429</v>
      </c>
      <c r="H475" s="2">
        <f>H463</f>
        <v>451</v>
      </c>
      <c r="I475" s="2">
        <f>I462</f>
        <v>503</v>
      </c>
      <c r="J475" s="2">
        <f>J461</f>
        <v>14</v>
      </c>
      <c r="K475" s="2">
        <f>K460</f>
        <v>58</v>
      </c>
      <c r="L475" s="2">
        <f>L459</f>
        <v>88</v>
      </c>
      <c r="M475" s="2">
        <f>M458</f>
        <v>100</v>
      </c>
      <c r="N475" s="2">
        <f>N457</f>
        <v>145</v>
      </c>
      <c r="O475" s="2">
        <f>O456</f>
        <v>165</v>
      </c>
      <c r="P475" s="2">
        <f>P455</f>
        <v>203</v>
      </c>
      <c r="Q475" s="2">
        <f>Q454</f>
        <v>255</v>
      </c>
      <c r="R475" s="2">
        <f>R453</f>
        <v>778</v>
      </c>
      <c r="S475" s="2">
        <f>S452</f>
        <v>830</v>
      </c>
      <c r="T475" s="2">
        <f>T451</f>
        <v>852</v>
      </c>
      <c r="U475" s="2">
        <f>U450</f>
        <v>872</v>
      </c>
      <c r="V475" s="2">
        <f>V449</f>
        <v>917</v>
      </c>
      <c r="W475" s="2">
        <f>W448</f>
        <v>929</v>
      </c>
      <c r="X475" s="2">
        <f>X447</f>
        <v>975</v>
      </c>
      <c r="Y475" s="2">
        <f>Y446</f>
        <v>1019</v>
      </c>
      <c r="Z475" s="2">
        <f>Z445</f>
        <v>514</v>
      </c>
      <c r="AA475" s="2">
        <f>AA444</f>
        <v>566</v>
      </c>
      <c r="AB475" s="2">
        <f>AB443</f>
        <v>604</v>
      </c>
      <c r="AC475" s="2">
        <f>AC442</f>
        <v>624</v>
      </c>
      <c r="AD475" s="2">
        <f>AD441</f>
        <v>669</v>
      </c>
      <c r="AE475" s="2">
        <f>AE440</f>
        <v>681</v>
      </c>
      <c r="AF475" s="2">
        <f>AF439</f>
        <v>711</v>
      </c>
      <c r="AG475" s="2">
        <f>AG438</f>
        <v>755</v>
      </c>
      <c r="AH475" s="217">
        <f t="shared" si="88"/>
        <v>16400</v>
      </c>
      <c r="AI475" s="5">
        <f t="shared" si="89"/>
        <v>11201200</v>
      </c>
      <c r="AJ475" s="2">
        <f t="shared" si="90"/>
        <v>8606720000</v>
      </c>
    </row>
    <row r="476" spans="1:36" x14ac:dyDescent="0.2">
      <c r="A476" s="3" t="s">
        <v>1175</v>
      </c>
      <c r="B476" s="2">
        <f>B454</f>
        <v>983</v>
      </c>
      <c r="C476" s="2">
        <f>C455</f>
        <v>995</v>
      </c>
      <c r="D476" s="2">
        <f>D456</f>
        <v>909</v>
      </c>
      <c r="E476" s="2">
        <f>E457</f>
        <v>953</v>
      </c>
      <c r="F476" s="2">
        <f>F458</f>
        <v>844</v>
      </c>
      <c r="G476" s="2">
        <f>G459</f>
        <v>896</v>
      </c>
      <c r="H476" s="2">
        <f>H460</f>
        <v>786</v>
      </c>
      <c r="I476" s="2">
        <f>I461</f>
        <v>806</v>
      </c>
      <c r="J476" s="2">
        <f>J462</f>
        <v>735</v>
      </c>
      <c r="K476" s="2">
        <f>K463</f>
        <v>747</v>
      </c>
      <c r="L476" s="2">
        <f>L464</f>
        <v>645</v>
      </c>
      <c r="M476" s="2">
        <f>M465</f>
        <v>689</v>
      </c>
      <c r="N476" s="2">
        <f>N466</f>
        <v>580</v>
      </c>
      <c r="O476" s="2">
        <f>O467</f>
        <v>632</v>
      </c>
      <c r="P476" s="2">
        <f>P468</f>
        <v>538</v>
      </c>
      <c r="Q476" s="2">
        <f>Q469</f>
        <v>558</v>
      </c>
      <c r="R476" s="2">
        <f>R438</f>
        <v>475</v>
      </c>
      <c r="S476" s="2">
        <f>S439</f>
        <v>495</v>
      </c>
      <c r="T476" s="2">
        <f>T440</f>
        <v>385</v>
      </c>
      <c r="U476" s="2">
        <f>U441</f>
        <v>437</v>
      </c>
      <c r="V476" s="2">
        <f>V442</f>
        <v>328</v>
      </c>
      <c r="W476" s="2">
        <f>W443</f>
        <v>372</v>
      </c>
      <c r="X476" s="2">
        <f>X444</f>
        <v>286</v>
      </c>
      <c r="Y476" s="2">
        <f>Y445</f>
        <v>298</v>
      </c>
      <c r="Z476" s="2">
        <f>Z446</f>
        <v>211</v>
      </c>
      <c r="AA476" s="2">
        <f>AA447</f>
        <v>231</v>
      </c>
      <c r="AB476" s="2">
        <f>AB448</f>
        <v>137</v>
      </c>
      <c r="AC476" s="2">
        <f>AC449</f>
        <v>189</v>
      </c>
      <c r="AD476" s="2">
        <f>AD450</f>
        <v>80</v>
      </c>
      <c r="AE476" s="2">
        <f>AE451</f>
        <v>124</v>
      </c>
      <c r="AF476" s="2">
        <f>AF452</f>
        <v>22</v>
      </c>
      <c r="AG476" s="2">
        <f>AG453</f>
        <v>34</v>
      </c>
      <c r="AH476" s="217">
        <f t="shared" si="88"/>
        <v>16400</v>
      </c>
      <c r="AI476" s="5">
        <f t="shared" si="89"/>
        <v>11201200</v>
      </c>
      <c r="AJ476" s="2">
        <f t="shared" si="90"/>
        <v>8606720000</v>
      </c>
    </row>
    <row r="477" spans="1:36" x14ac:dyDescent="0.2">
      <c r="A477" s="3" t="s">
        <v>1176</v>
      </c>
      <c r="B477" s="2">
        <f>B453</f>
        <v>706</v>
      </c>
      <c r="C477" s="2">
        <f>C452</f>
        <v>758</v>
      </c>
      <c r="D477" s="2">
        <f>D451</f>
        <v>668</v>
      </c>
      <c r="E477" s="2">
        <f>E450</f>
        <v>688</v>
      </c>
      <c r="F477" s="2">
        <f>F449</f>
        <v>605</v>
      </c>
      <c r="G477" s="2">
        <f>G448</f>
        <v>617</v>
      </c>
      <c r="H477" s="2">
        <f>H447</f>
        <v>519</v>
      </c>
      <c r="I477" s="2">
        <f>I446</f>
        <v>563</v>
      </c>
      <c r="J477" s="2">
        <f>J445</f>
        <v>970</v>
      </c>
      <c r="K477" s="2">
        <f>K444</f>
        <v>1022</v>
      </c>
      <c r="L477" s="2">
        <f>L443</f>
        <v>916</v>
      </c>
      <c r="M477" s="2">
        <f>M442</f>
        <v>936</v>
      </c>
      <c r="N477" s="2">
        <f>N441</f>
        <v>853</v>
      </c>
      <c r="O477" s="2">
        <f>O440</f>
        <v>865</v>
      </c>
      <c r="P477" s="2">
        <f>P439</f>
        <v>783</v>
      </c>
      <c r="Q477" s="2">
        <f>Q438</f>
        <v>827</v>
      </c>
      <c r="R477" s="2">
        <f>R469</f>
        <v>206</v>
      </c>
      <c r="S477" s="2">
        <f>S468</f>
        <v>250</v>
      </c>
      <c r="T477" s="2">
        <f>T467</f>
        <v>152</v>
      </c>
      <c r="U477" s="2">
        <f>U466</f>
        <v>164</v>
      </c>
      <c r="V477" s="2">
        <f>V465</f>
        <v>81</v>
      </c>
      <c r="W477" s="2">
        <f>W464</f>
        <v>101</v>
      </c>
      <c r="X477" s="2">
        <f>X463</f>
        <v>11</v>
      </c>
      <c r="Y477" s="2">
        <f>Y462</f>
        <v>63</v>
      </c>
      <c r="Z477" s="2">
        <f>Z461</f>
        <v>454</v>
      </c>
      <c r="AA477" s="2">
        <f>AA460</f>
        <v>498</v>
      </c>
      <c r="AB477" s="2">
        <f>AB459</f>
        <v>416</v>
      </c>
      <c r="AC477" s="2">
        <f>AC458</f>
        <v>428</v>
      </c>
      <c r="AD477" s="2">
        <f>AD457</f>
        <v>345</v>
      </c>
      <c r="AE477" s="2">
        <f>AE456</f>
        <v>365</v>
      </c>
      <c r="AF477" s="2">
        <f>AF455</f>
        <v>259</v>
      </c>
      <c r="AG477" s="2">
        <f>AG454</f>
        <v>311</v>
      </c>
      <c r="AH477" s="217">
        <f t="shared" si="88"/>
        <v>16400</v>
      </c>
      <c r="AI477" s="5">
        <f t="shared" si="89"/>
        <v>11201200</v>
      </c>
      <c r="AJ477" s="2">
        <f t="shared" si="90"/>
        <v>8606720000</v>
      </c>
    </row>
    <row r="480" spans="1:36" ht="13.5" thickBot="1" x14ac:dyDescent="0.25">
      <c r="B480" s="1" t="s">
        <v>1183</v>
      </c>
      <c r="D480" s="131"/>
      <c r="G480" s="2" t="s">
        <v>5</v>
      </c>
    </row>
    <row r="481" spans="1:36" x14ac:dyDescent="0.2">
      <c r="A481" s="1">
        <v>1</v>
      </c>
      <c r="B481" s="193">
        <v>23</v>
      </c>
      <c r="C481" s="194">
        <v>436</v>
      </c>
      <c r="D481" s="177">
        <v>1008</v>
      </c>
      <c r="E481" s="177">
        <v>587</v>
      </c>
      <c r="F481" s="177">
        <v>918</v>
      </c>
      <c r="G481" s="177">
        <v>561</v>
      </c>
      <c r="H481" s="177">
        <v>109</v>
      </c>
      <c r="I481" s="177">
        <v>458</v>
      </c>
      <c r="J481" s="177">
        <v>738</v>
      </c>
      <c r="K481" s="177">
        <v>837</v>
      </c>
      <c r="L481" s="177">
        <v>281</v>
      </c>
      <c r="M481" s="177">
        <v>190</v>
      </c>
      <c r="N481" s="177">
        <v>355</v>
      </c>
      <c r="O481" s="177">
        <v>200</v>
      </c>
      <c r="P481" s="189">
        <v>668</v>
      </c>
      <c r="Q481" s="177">
        <v>831</v>
      </c>
      <c r="R481" s="177">
        <v>479</v>
      </c>
      <c r="S481" s="185">
        <v>124</v>
      </c>
      <c r="T481" s="177">
        <v>552</v>
      </c>
      <c r="U481" s="177">
        <v>899</v>
      </c>
      <c r="V481" s="177">
        <v>606</v>
      </c>
      <c r="W481" s="177">
        <v>1017</v>
      </c>
      <c r="X481" s="177">
        <v>421</v>
      </c>
      <c r="Y481" s="177">
        <v>2</v>
      </c>
      <c r="Z481" s="177">
        <v>810</v>
      </c>
      <c r="AA481" s="177">
        <v>653</v>
      </c>
      <c r="AB481" s="177">
        <v>209</v>
      </c>
      <c r="AC481" s="177">
        <v>374</v>
      </c>
      <c r="AD481" s="177">
        <v>171</v>
      </c>
      <c r="AE481" s="177">
        <v>272</v>
      </c>
      <c r="AF481" s="195">
        <v>852</v>
      </c>
      <c r="AG481" s="196">
        <v>759</v>
      </c>
      <c r="AH481" s="5">
        <f>SUM(B481:AG481)</f>
        <v>16400</v>
      </c>
      <c r="AI481" s="5">
        <f>SUMSQ(B481:AG481)</f>
        <v>11201200</v>
      </c>
      <c r="AJ481" s="2">
        <f>B481^3+C481^3+D481^3+E481^3+F481^3+G481^3+H481^3+I481^3+J481^3+K481^3+L481^3+M481^3+N481^3+O481^3+P481^3+Q481^3+R481^3+S481^3+T481^3+U481^3+V481^3+W481^3+X481^3+Y481^3+Z481^3+AA481^3+AB481^3+AC481^3+AD481^3+AE481^3+AF481^3+AG481^3</f>
        <v>8606720000</v>
      </c>
    </row>
    <row r="482" spans="1:36" x14ac:dyDescent="0.2">
      <c r="A482" s="1">
        <v>2</v>
      </c>
      <c r="B482" s="197">
        <v>392</v>
      </c>
      <c r="C482" s="9">
        <v>35</v>
      </c>
      <c r="D482" s="6">
        <v>639</v>
      </c>
      <c r="E482" s="6">
        <v>988</v>
      </c>
      <c r="F482" s="6">
        <v>517</v>
      </c>
      <c r="G482" s="6">
        <v>930</v>
      </c>
      <c r="H482" s="6">
        <v>510</v>
      </c>
      <c r="I482" s="6">
        <v>89</v>
      </c>
      <c r="J482" s="6">
        <v>881</v>
      </c>
      <c r="K482" s="6">
        <v>726</v>
      </c>
      <c r="L482" s="6">
        <v>138</v>
      </c>
      <c r="M482" s="6">
        <v>301</v>
      </c>
      <c r="N482" s="6">
        <v>244</v>
      </c>
      <c r="O482" s="6">
        <v>343</v>
      </c>
      <c r="P482" s="6">
        <v>779</v>
      </c>
      <c r="Q482" s="11">
        <v>688</v>
      </c>
      <c r="R482" s="12">
        <v>80</v>
      </c>
      <c r="S482" s="6">
        <v>491</v>
      </c>
      <c r="T482" s="6">
        <v>951</v>
      </c>
      <c r="U482" s="6">
        <v>532</v>
      </c>
      <c r="V482" s="6">
        <v>973</v>
      </c>
      <c r="W482" s="6">
        <v>618</v>
      </c>
      <c r="X482" s="6">
        <v>54</v>
      </c>
      <c r="Y482" s="6">
        <v>401</v>
      </c>
      <c r="Z482" s="6">
        <v>697</v>
      </c>
      <c r="AA482" s="6">
        <v>798</v>
      </c>
      <c r="AB482" s="6">
        <v>322</v>
      </c>
      <c r="AC482" s="6">
        <v>229</v>
      </c>
      <c r="AD482" s="6">
        <v>316</v>
      </c>
      <c r="AE482" s="6">
        <v>159</v>
      </c>
      <c r="AF482" s="6">
        <v>707</v>
      </c>
      <c r="AG482" s="198">
        <v>872</v>
      </c>
      <c r="AH482" s="5">
        <f t="shared" ref="AH482:AH512" si="91">SUM(B482:AG482)</f>
        <v>16400</v>
      </c>
      <c r="AI482" s="5">
        <f t="shared" ref="AI482:AI512" si="92">SUMSQ(B482:AG482)</f>
        <v>11201200</v>
      </c>
      <c r="AJ482" s="2">
        <f t="shared" ref="AJ482:AJ520" si="93">B482^3+C482^3+D482^3+E482^3+F482^3+G482^3+H482^3+I482^3+J482^3+K482^3+L482^3+M482^3+N482^3+O482^3+P482^3+Q482^3+R482^3+S482^3+T482^3+U482^3+V482^3+W482^3+X482^3+Y482^3+Z482^3+AA482^3+AB482^3+AC482^3+AD482^3+AE482^3+AF482^3+AG482^3</f>
        <v>8606720000</v>
      </c>
    </row>
    <row r="483" spans="1:36" x14ac:dyDescent="0.2">
      <c r="A483" s="1">
        <v>3</v>
      </c>
      <c r="B483" s="178">
        <v>950</v>
      </c>
      <c r="C483" s="6">
        <v>529</v>
      </c>
      <c r="D483" s="9">
        <v>77</v>
      </c>
      <c r="E483" s="7">
        <v>490</v>
      </c>
      <c r="F483" s="6">
        <v>55</v>
      </c>
      <c r="G483" s="6">
        <v>404</v>
      </c>
      <c r="H483" s="6">
        <v>976</v>
      </c>
      <c r="I483" s="6">
        <v>619</v>
      </c>
      <c r="J483" s="6">
        <v>323</v>
      </c>
      <c r="K483" s="6">
        <v>232</v>
      </c>
      <c r="L483" s="6">
        <v>700</v>
      </c>
      <c r="M483" s="6">
        <v>799</v>
      </c>
      <c r="N483" s="11">
        <v>706</v>
      </c>
      <c r="O483" s="6">
        <v>869</v>
      </c>
      <c r="P483" s="6">
        <v>313</v>
      </c>
      <c r="Q483" s="6">
        <v>158</v>
      </c>
      <c r="R483" s="6">
        <v>638</v>
      </c>
      <c r="S483" s="6">
        <v>985</v>
      </c>
      <c r="T483" s="6">
        <v>389</v>
      </c>
      <c r="U483" s="12">
        <v>34</v>
      </c>
      <c r="V483" s="6">
        <v>511</v>
      </c>
      <c r="W483" s="6">
        <v>92</v>
      </c>
      <c r="X483" s="6">
        <v>520</v>
      </c>
      <c r="Y483" s="6">
        <v>931</v>
      </c>
      <c r="Z483" s="6">
        <v>139</v>
      </c>
      <c r="AA483" s="6">
        <v>304</v>
      </c>
      <c r="AB483" s="6">
        <v>884</v>
      </c>
      <c r="AC483" s="6">
        <v>727</v>
      </c>
      <c r="AD483" s="8">
        <v>778</v>
      </c>
      <c r="AE483" s="6">
        <v>685</v>
      </c>
      <c r="AF483" s="6">
        <v>241</v>
      </c>
      <c r="AG483" s="179">
        <v>342</v>
      </c>
      <c r="AH483" s="5">
        <f t="shared" si="91"/>
        <v>16400</v>
      </c>
      <c r="AI483" s="5">
        <f t="shared" si="92"/>
        <v>11201200</v>
      </c>
      <c r="AJ483" s="2">
        <f t="shared" si="93"/>
        <v>8606720000</v>
      </c>
    </row>
    <row r="484" spans="1:36" x14ac:dyDescent="0.2">
      <c r="A484" s="1">
        <v>4</v>
      </c>
      <c r="B484" s="178">
        <v>549</v>
      </c>
      <c r="C484" s="6">
        <v>898</v>
      </c>
      <c r="D484" s="7">
        <v>478</v>
      </c>
      <c r="E484" s="9">
        <v>121</v>
      </c>
      <c r="F484" s="6">
        <v>424</v>
      </c>
      <c r="G484" s="6">
        <v>3</v>
      </c>
      <c r="H484" s="6">
        <v>607</v>
      </c>
      <c r="I484" s="6">
        <v>1020</v>
      </c>
      <c r="J484" s="6">
        <v>212</v>
      </c>
      <c r="K484" s="6">
        <v>375</v>
      </c>
      <c r="L484" s="6">
        <v>811</v>
      </c>
      <c r="M484" s="6">
        <v>656</v>
      </c>
      <c r="N484" s="6">
        <v>849</v>
      </c>
      <c r="O484" s="11">
        <v>758</v>
      </c>
      <c r="P484" s="6">
        <v>170</v>
      </c>
      <c r="Q484" s="6">
        <v>269</v>
      </c>
      <c r="R484" s="6">
        <v>1005</v>
      </c>
      <c r="S484" s="6">
        <v>586</v>
      </c>
      <c r="T484" s="12">
        <v>22</v>
      </c>
      <c r="U484" s="6">
        <v>433</v>
      </c>
      <c r="V484" s="6">
        <v>112</v>
      </c>
      <c r="W484" s="6">
        <v>459</v>
      </c>
      <c r="X484" s="6">
        <v>919</v>
      </c>
      <c r="Y484" s="6">
        <v>564</v>
      </c>
      <c r="Z484" s="6">
        <v>284</v>
      </c>
      <c r="AA484" s="6">
        <v>191</v>
      </c>
      <c r="AB484" s="6">
        <v>739</v>
      </c>
      <c r="AC484" s="6">
        <v>840</v>
      </c>
      <c r="AD484" s="6">
        <v>665</v>
      </c>
      <c r="AE484" s="8">
        <v>830</v>
      </c>
      <c r="AF484" s="6">
        <v>354</v>
      </c>
      <c r="AG484" s="179">
        <v>197</v>
      </c>
      <c r="AH484" s="5">
        <f t="shared" si="91"/>
        <v>16400</v>
      </c>
      <c r="AI484" s="5">
        <f t="shared" si="92"/>
        <v>11201200</v>
      </c>
      <c r="AJ484" s="2">
        <f t="shared" si="93"/>
        <v>8606720000</v>
      </c>
    </row>
    <row r="485" spans="1:36" x14ac:dyDescent="0.2">
      <c r="A485" s="1">
        <v>5</v>
      </c>
      <c r="B485" s="178">
        <v>777</v>
      </c>
      <c r="C485" s="6">
        <v>686</v>
      </c>
      <c r="D485" s="6">
        <v>242</v>
      </c>
      <c r="E485" s="6">
        <v>341</v>
      </c>
      <c r="F485" s="9">
        <v>140</v>
      </c>
      <c r="G485" s="7">
        <v>303</v>
      </c>
      <c r="H485" s="6">
        <v>883</v>
      </c>
      <c r="I485" s="6">
        <v>728</v>
      </c>
      <c r="J485" s="6">
        <v>512</v>
      </c>
      <c r="K485" s="6">
        <v>91</v>
      </c>
      <c r="L485" s="11">
        <v>519</v>
      </c>
      <c r="M485" s="6">
        <v>932</v>
      </c>
      <c r="N485" s="6">
        <v>637</v>
      </c>
      <c r="O485" s="6">
        <v>986</v>
      </c>
      <c r="P485" s="6">
        <v>390</v>
      </c>
      <c r="Q485" s="6">
        <v>33</v>
      </c>
      <c r="R485" s="6">
        <v>705</v>
      </c>
      <c r="S485" s="6">
        <v>870</v>
      </c>
      <c r="T485" s="6">
        <v>314</v>
      </c>
      <c r="U485" s="6">
        <v>157</v>
      </c>
      <c r="V485" s="6">
        <v>324</v>
      </c>
      <c r="W485" s="12">
        <v>231</v>
      </c>
      <c r="X485" s="6">
        <v>699</v>
      </c>
      <c r="Y485" s="6">
        <v>800</v>
      </c>
      <c r="Z485" s="6">
        <v>56</v>
      </c>
      <c r="AA485" s="6">
        <v>403</v>
      </c>
      <c r="AB485" s="8">
        <v>975</v>
      </c>
      <c r="AC485" s="6">
        <v>620</v>
      </c>
      <c r="AD485" s="6">
        <v>949</v>
      </c>
      <c r="AE485" s="6">
        <v>530</v>
      </c>
      <c r="AF485" s="6">
        <v>78</v>
      </c>
      <c r="AG485" s="179">
        <v>489</v>
      </c>
      <c r="AH485" s="5">
        <f t="shared" si="91"/>
        <v>16400</v>
      </c>
      <c r="AI485" s="5">
        <f t="shared" si="92"/>
        <v>11201200</v>
      </c>
      <c r="AJ485" s="2">
        <f t="shared" si="93"/>
        <v>8606720000</v>
      </c>
    </row>
    <row r="486" spans="1:36" x14ac:dyDescent="0.2">
      <c r="A486" s="1">
        <v>6</v>
      </c>
      <c r="B486" s="178">
        <v>666</v>
      </c>
      <c r="C486" s="6">
        <v>829</v>
      </c>
      <c r="D486" s="6">
        <v>353</v>
      </c>
      <c r="E486" s="6">
        <v>198</v>
      </c>
      <c r="F486" s="7">
        <v>283</v>
      </c>
      <c r="G486" s="9">
        <v>192</v>
      </c>
      <c r="H486" s="6">
        <v>740</v>
      </c>
      <c r="I486" s="6">
        <v>839</v>
      </c>
      <c r="J486" s="6">
        <v>111</v>
      </c>
      <c r="K486" s="6">
        <v>460</v>
      </c>
      <c r="L486" s="6">
        <v>920</v>
      </c>
      <c r="M486" s="11">
        <v>563</v>
      </c>
      <c r="N486" s="6">
        <v>1006</v>
      </c>
      <c r="O486" s="6">
        <v>585</v>
      </c>
      <c r="P486" s="6">
        <v>21</v>
      </c>
      <c r="Q486" s="6">
        <v>434</v>
      </c>
      <c r="R486" s="6">
        <v>850</v>
      </c>
      <c r="S486" s="6">
        <v>757</v>
      </c>
      <c r="T486" s="6">
        <v>169</v>
      </c>
      <c r="U486" s="6">
        <v>270</v>
      </c>
      <c r="V486" s="12">
        <v>211</v>
      </c>
      <c r="W486" s="6">
        <v>376</v>
      </c>
      <c r="X486" s="6">
        <v>812</v>
      </c>
      <c r="Y486" s="6">
        <v>655</v>
      </c>
      <c r="Z486" s="6">
        <v>423</v>
      </c>
      <c r="AA486" s="6">
        <v>4</v>
      </c>
      <c r="AB486" s="6">
        <v>608</v>
      </c>
      <c r="AC486" s="8">
        <v>1019</v>
      </c>
      <c r="AD486" s="6">
        <v>550</v>
      </c>
      <c r="AE486" s="6">
        <v>897</v>
      </c>
      <c r="AF486" s="6">
        <v>477</v>
      </c>
      <c r="AG486" s="179">
        <v>122</v>
      </c>
      <c r="AH486" s="5">
        <f t="shared" si="91"/>
        <v>16400</v>
      </c>
      <c r="AI486" s="5">
        <f t="shared" si="92"/>
        <v>11201200</v>
      </c>
      <c r="AJ486" s="2">
        <f t="shared" si="93"/>
        <v>8606720000</v>
      </c>
    </row>
    <row r="487" spans="1:36" x14ac:dyDescent="0.2">
      <c r="A487" s="1">
        <v>7</v>
      </c>
      <c r="B487" s="178">
        <v>172</v>
      </c>
      <c r="C487" s="6">
        <v>271</v>
      </c>
      <c r="D487" s="6">
        <v>851</v>
      </c>
      <c r="E487" s="6">
        <v>760</v>
      </c>
      <c r="F487" s="6">
        <v>809</v>
      </c>
      <c r="G487" s="6">
        <v>654</v>
      </c>
      <c r="H487" s="9">
        <v>210</v>
      </c>
      <c r="I487" s="7">
        <v>373</v>
      </c>
      <c r="J487" s="11">
        <v>605</v>
      </c>
      <c r="K487" s="6">
        <v>1018</v>
      </c>
      <c r="L487" s="6">
        <v>422</v>
      </c>
      <c r="M487" s="6">
        <v>1</v>
      </c>
      <c r="N487" s="6">
        <v>480</v>
      </c>
      <c r="O487" s="6">
        <v>123</v>
      </c>
      <c r="P487" s="6">
        <v>551</v>
      </c>
      <c r="Q487" s="6">
        <v>900</v>
      </c>
      <c r="R487" s="6">
        <v>356</v>
      </c>
      <c r="S487" s="6">
        <v>199</v>
      </c>
      <c r="T487" s="6">
        <v>667</v>
      </c>
      <c r="U487" s="6">
        <v>832</v>
      </c>
      <c r="V487" s="6">
        <v>737</v>
      </c>
      <c r="W487" s="6">
        <v>838</v>
      </c>
      <c r="X487" s="6">
        <v>282</v>
      </c>
      <c r="Y487" s="12">
        <v>189</v>
      </c>
      <c r="Z487" s="8">
        <v>917</v>
      </c>
      <c r="AA487" s="6">
        <v>562</v>
      </c>
      <c r="AB487" s="6">
        <v>110</v>
      </c>
      <c r="AC487" s="6">
        <v>457</v>
      </c>
      <c r="AD487" s="6">
        <v>24</v>
      </c>
      <c r="AE487" s="6">
        <v>435</v>
      </c>
      <c r="AF487" s="6">
        <v>1007</v>
      </c>
      <c r="AG487" s="179">
        <v>588</v>
      </c>
      <c r="AH487" s="5">
        <f t="shared" si="91"/>
        <v>16400</v>
      </c>
      <c r="AI487" s="5">
        <f t="shared" si="92"/>
        <v>11201200</v>
      </c>
      <c r="AJ487" s="2">
        <f t="shared" si="93"/>
        <v>8606720000</v>
      </c>
    </row>
    <row r="488" spans="1:36" x14ac:dyDescent="0.2">
      <c r="A488" s="1">
        <v>8</v>
      </c>
      <c r="B488" s="178">
        <v>315</v>
      </c>
      <c r="C488" s="6">
        <v>160</v>
      </c>
      <c r="D488" s="6">
        <v>708</v>
      </c>
      <c r="E488" s="6">
        <v>871</v>
      </c>
      <c r="F488" s="6">
        <v>698</v>
      </c>
      <c r="G488" s="6">
        <v>797</v>
      </c>
      <c r="H488" s="7">
        <v>321</v>
      </c>
      <c r="I488" s="9">
        <v>230</v>
      </c>
      <c r="J488" s="6">
        <v>974</v>
      </c>
      <c r="K488" s="11">
        <v>617</v>
      </c>
      <c r="L488" s="6">
        <v>53</v>
      </c>
      <c r="M488" s="6">
        <v>402</v>
      </c>
      <c r="N488" s="6">
        <v>79</v>
      </c>
      <c r="O488" s="6">
        <v>492</v>
      </c>
      <c r="P488" s="6">
        <v>952</v>
      </c>
      <c r="Q488" s="6">
        <v>531</v>
      </c>
      <c r="R488" s="6">
        <v>243</v>
      </c>
      <c r="S488" s="6">
        <v>344</v>
      </c>
      <c r="T488" s="6">
        <v>780</v>
      </c>
      <c r="U488" s="6">
        <v>687</v>
      </c>
      <c r="V488" s="6">
        <v>882</v>
      </c>
      <c r="W488" s="6">
        <v>725</v>
      </c>
      <c r="X488" s="12">
        <v>137</v>
      </c>
      <c r="Y488" s="6">
        <v>302</v>
      </c>
      <c r="Z488" s="6">
        <v>518</v>
      </c>
      <c r="AA488" s="8">
        <v>929</v>
      </c>
      <c r="AB488" s="6">
        <v>509</v>
      </c>
      <c r="AC488" s="6">
        <v>90</v>
      </c>
      <c r="AD488" s="6">
        <v>391</v>
      </c>
      <c r="AE488" s="6">
        <v>36</v>
      </c>
      <c r="AF488" s="6">
        <v>640</v>
      </c>
      <c r="AG488" s="179">
        <v>987</v>
      </c>
      <c r="AH488" s="5">
        <f t="shared" si="91"/>
        <v>16400</v>
      </c>
      <c r="AI488" s="5">
        <f t="shared" si="92"/>
        <v>11201200</v>
      </c>
      <c r="AJ488" s="2">
        <f t="shared" si="93"/>
        <v>8606720000</v>
      </c>
    </row>
    <row r="489" spans="1:36" x14ac:dyDescent="0.2">
      <c r="A489" s="1">
        <v>9</v>
      </c>
      <c r="B489" s="178">
        <v>1002</v>
      </c>
      <c r="C489" s="6">
        <v>589</v>
      </c>
      <c r="D489" s="6">
        <v>17</v>
      </c>
      <c r="E489" s="6">
        <v>438</v>
      </c>
      <c r="F489" s="6">
        <v>107</v>
      </c>
      <c r="G489" s="6">
        <v>464</v>
      </c>
      <c r="H489" s="11">
        <v>916</v>
      </c>
      <c r="I489" s="6">
        <v>567</v>
      </c>
      <c r="J489" s="9">
        <v>287</v>
      </c>
      <c r="K489" s="7">
        <v>188</v>
      </c>
      <c r="L489" s="6">
        <v>744</v>
      </c>
      <c r="M489" s="6">
        <v>835</v>
      </c>
      <c r="N489" s="6">
        <v>670</v>
      </c>
      <c r="O489" s="6">
        <v>825</v>
      </c>
      <c r="P489" s="6">
        <v>357</v>
      </c>
      <c r="Q489" s="6">
        <v>194</v>
      </c>
      <c r="R489" s="6">
        <v>546</v>
      </c>
      <c r="S489" s="6">
        <v>901</v>
      </c>
      <c r="T489" s="6">
        <v>473</v>
      </c>
      <c r="U489" s="6">
        <v>126</v>
      </c>
      <c r="V489" s="6">
        <v>419</v>
      </c>
      <c r="W489" s="6">
        <v>8</v>
      </c>
      <c r="X489" s="8">
        <v>604</v>
      </c>
      <c r="Y489" s="6">
        <v>1023</v>
      </c>
      <c r="Z489" s="6">
        <v>215</v>
      </c>
      <c r="AA489" s="12">
        <v>372</v>
      </c>
      <c r="AB489" s="6">
        <v>816</v>
      </c>
      <c r="AC489" s="6">
        <v>651</v>
      </c>
      <c r="AD489" s="6">
        <v>854</v>
      </c>
      <c r="AE489" s="6">
        <v>753</v>
      </c>
      <c r="AF489" s="6">
        <v>173</v>
      </c>
      <c r="AG489" s="179">
        <v>266</v>
      </c>
      <c r="AH489" s="5">
        <f t="shared" si="91"/>
        <v>16400</v>
      </c>
      <c r="AI489" s="5">
        <f t="shared" si="92"/>
        <v>11201200</v>
      </c>
      <c r="AJ489" s="2">
        <f t="shared" si="93"/>
        <v>8606720000</v>
      </c>
    </row>
    <row r="490" spans="1:36" x14ac:dyDescent="0.2">
      <c r="A490" s="1">
        <v>10</v>
      </c>
      <c r="B490" s="178">
        <v>633</v>
      </c>
      <c r="C490" s="6">
        <v>990</v>
      </c>
      <c r="D490" s="6">
        <v>386</v>
      </c>
      <c r="E490" s="6">
        <v>37</v>
      </c>
      <c r="F490" s="6">
        <v>508</v>
      </c>
      <c r="G490" s="6">
        <v>95</v>
      </c>
      <c r="H490" s="6">
        <v>515</v>
      </c>
      <c r="I490" s="11">
        <v>936</v>
      </c>
      <c r="J490" s="7">
        <v>144</v>
      </c>
      <c r="K490" s="9">
        <v>299</v>
      </c>
      <c r="L490" s="6">
        <v>887</v>
      </c>
      <c r="M490" s="6">
        <v>724</v>
      </c>
      <c r="N490" s="6">
        <v>781</v>
      </c>
      <c r="O490" s="6">
        <v>682</v>
      </c>
      <c r="P490" s="6">
        <v>246</v>
      </c>
      <c r="Q490" s="6">
        <v>337</v>
      </c>
      <c r="R490" s="6">
        <v>945</v>
      </c>
      <c r="S490" s="6">
        <v>534</v>
      </c>
      <c r="T490" s="6">
        <v>74</v>
      </c>
      <c r="U490" s="6">
        <v>493</v>
      </c>
      <c r="V490" s="6">
        <v>52</v>
      </c>
      <c r="W490" s="6">
        <v>407</v>
      </c>
      <c r="X490" s="6">
        <v>971</v>
      </c>
      <c r="Y490" s="8">
        <v>624</v>
      </c>
      <c r="Z490" s="12">
        <v>328</v>
      </c>
      <c r="AA490" s="6">
        <v>227</v>
      </c>
      <c r="AB490" s="6">
        <v>703</v>
      </c>
      <c r="AC490" s="6">
        <v>796</v>
      </c>
      <c r="AD490" s="6">
        <v>709</v>
      </c>
      <c r="AE490" s="6">
        <v>866</v>
      </c>
      <c r="AF490" s="6">
        <v>318</v>
      </c>
      <c r="AG490" s="179">
        <v>153</v>
      </c>
      <c r="AH490" s="5">
        <f t="shared" si="91"/>
        <v>16400</v>
      </c>
      <c r="AI490" s="5">
        <f t="shared" si="92"/>
        <v>11201200</v>
      </c>
      <c r="AJ490" s="2">
        <f t="shared" si="93"/>
        <v>8606720000</v>
      </c>
    </row>
    <row r="491" spans="1:36" x14ac:dyDescent="0.2">
      <c r="A491" s="1">
        <v>11</v>
      </c>
      <c r="B491" s="178">
        <v>75</v>
      </c>
      <c r="C491" s="6">
        <v>496</v>
      </c>
      <c r="D491" s="6">
        <v>948</v>
      </c>
      <c r="E491" s="6">
        <v>535</v>
      </c>
      <c r="F491" s="11">
        <v>970</v>
      </c>
      <c r="G491" s="6">
        <v>621</v>
      </c>
      <c r="H491" s="6">
        <v>49</v>
      </c>
      <c r="I491" s="6">
        <v>406</v>
      </c>
      <c r="J491" s="6">
        <v>702</v>
      </c>
      <c r="K491" s="6">
        <v>793</v>
      </c>
      <c r="L491" s="9">
        <v>325</v>
      </c>
      <c r="M491" s="7">
        <v>226</v>
      </c>
      <c r="N491" s="6">
        <v>319</v>
      </c>
      <c r="O491" s="6">
        <v>156</v>
      </c>
      <c r="P491" s="6">
        <v>712</v>
      </c>
      <c r="Q491" s="6">
        <v>867</v>
      </c>
      <c r="R491" s="6">
        <v>387</v>
      </c>
      <c r="S491" s="6">
        <v>40</v>
      </c>
      <c r="T491" s="6">
        <v>636</v>
      </c>
      <c r="U491" s="6">
        <v>991</v>
      </c>
      <c r="V491" s="8">
        <v>514</v>
      </c>
      <c r="W491" s="6">
        <v>933</v>
      </c>
      <c r="X491" s="6">
        <v>505</v>
      </c>
      <c r="Y491" s="6">
        <v>94</v>
      </c>
      <c r="Z491" s="6">
        <v>886</v>
      </c>
      <c r="AA491" s="6">
        <v>721</v>
      </c>
      <c r="AB491" s="6">
        <v>141</v>
      </c>
      <c r="AC491" s="12">
        <v>298</v>
      </c>
      <c r="AD491" s="6">
        <v>247</v>
      </c>
      <c r="AE491" s="6">
        <v>340</v>
      </c>
      <c r="AF491" s="6">
        <v>784</v>
      </c>
      <c r="AG491" s="179">
        <v>683</v>
      </c>
      <c r="AH491" s="5">
        <f t="shared" si="91"/>
        <v>16400</v>
      </c>
      <c r="AI491" s="5">
        <f t="shared" si="92"/>
        <v>11201200</v>
      </c>
      <c r="AJ491" s="2">
        <f t="shared" si="93"/>
        <v>8606720000</v>
      </c>
    </row>
    <row r="492" spans="1:36" x14ac:dyDescent="0.2">
      <c r="A492" s="1">
        <v>12</v>
      </c>
      <c r="B492" s="178">
        <v>476</v>
      </c>
      <c r="C492" s="6">
        <v>127</v>
      </c>
      <c r="D492" s="6">
        <v>547</v>
      </c>
      <c r="E492" s="6">
        <v>904</v>
      </c>
      <c r="F492" s="6">
        <v>601</v>
      </c>
      <c r="G492" s="11">
        <v>1022</v>
      </c>
      <c r="H492" s="6">
        <v>418</v>
      </c>
      <c r="I492" s="6">
        <v>5</v>
      </c>
      <c r="J492" s="6">
        <v>813</v>
      </c>
      <c r="K492" s="6">
        <v>650</v>
      </c>
      <c r="L492" s="7">
        <v>214</v>
      </c>
      <c r="M492" s="9">
        <v>369</v>
      </c>
      <c r="N492" s="6">
        <v>176</v>
      </c>
      <c r="O492" s="6">
        <v>267</v>
      </c>
      <c r="P492" s="6">
        <v>855</v>
      </c>
      <c r="Q492" s="6">
        <v>756</v>
      </c>
      <c r="R492" s="6">
        <v>20</v>
      </c>
      <c r="S492" s="6">
        <v>439</v>
      </c>
      <c r="T492" s="6">
        <v>1003</v>
      </c>
      <c r="U492" s="6">
        <v>592</v>
      </c>
      <c r="V492" s="6">
        <v>913</v>
      </c>
      <c r="W492" s="8">
        <v>566</v>
      </c>
      <c r="X492" s="6">
        <v>106</v>
      </c>
      <c r="Y492" s="6">
        <v>461</v>
      </c>
      <c r="Z492" s="6">
        <v>741</v>
      </c>
      <c r="AA492" s="6">
        <v>834</v>
      </c>
      <c r="AB492" s="12">
        <v>286</v>
      </c>
      <c r="AC492" s="6">
        <v>185</v>
      </c>
      <c r="AD492" s="6">
        <v>360</v>
      </c>
      <c r="AE492" s="6">
        <v>195</v>
      </c>
      <c r="AF492" s="6">
        <v>671</v>
      </c>
      <c r="AG492" s="179">
        <v>828</v>
      </c>
      <c r="AH492" s="5">
        <f t="shared" si="91"/>
        <v>16400</v>
      </c>
      <c r="AI492" s="5">
        <f t="shared" si="92"/>
        <v>11201200</v>
      </c>
      <c r="AJ492" s="2">
        <f t="shared" si="93"/>
        <v>8606720000</v>
      </c>
    </row>
    <row r="493" spans="1:36" x14ac:dyDescent="0.2">
      <c r="A493" s="1">
        <v>13</v>
      </c>
      <c r="B493" s="178">
        <v>248</v>
      </c>
      <c r="C493" s="6">
        <v>339</v>
      </c>
      <c r="D493" s="11">
        <v>783</v>
      </c>
      <c r="E493" s="6">
        <v>684</v>
      </c>
      <c r="F493" s="6">
        <v>885</v>
      </c>
      <c r="G493" s="6">
        <v>722</v>
      </c>
      <c r="H493" s="6">
        <v>142</v>
      </c>
      <c r="I493" s="6">
        <v>297</v>
      </c>
      <c r="J493" s="6">
        <v>513</v>
      </c>
      <c r="K493" s="6">
        <v>934</v>
      </c>
      <c r="L493" s="6">
        <v>506</v>
      </c>
      <c r="M493" s="6">
        <v>93</v>
      </c>
      <c r="N493" s="9">
        <v>388</v>
      </c>
      <c r="O493" s="7">
        <v>39</v>
      </c>
      <c r="P493" s="6">
        <v>635</v>
      </c>
      <c r="Q493" s="6">
        <v>992</v>
      </c>
      <c r="R493" s="6">
        <v>320</v>
      </c>
      <c r="S493" s="6">
        <v>155</v>
      </c>
      <c r="T493" s="8">
        <v>711</v>
      </c>
      <c r="U493" s="6">
        <v>868</v>
      </c>
      <c r="V493" s="6">
        <v>701</v>
      </c>
      <c r="W493" s="6">
        <v>794</v>
      </c>
      <c r="X493" s="6">
        <v>326</v>
      </c>
      <c r="Y493" s="6">
        <v>225</v>
      </c>
      <c r="Z493" s="6">
        <v>969</v>
      </c>
      <c r="AA493" s="6">
        <v>622</v>
      </c>
      <c r="AB493" s="6">
        <v>50</v>
      </c>
      <c r="AC493" s="6">
        <v>405</v>
      </c>
      <c r="AD493" s="6">
        <v>76</v>
      </c>
      <c r="AE493" s="12">
        <v>495</v>
      </c>
      <c r="AF493" s="6">
        <v>947</v>
      </c>
      <c r="AG493" s="179">
        <v>536</v>
      </c>
      <c r="AH493" s="5">
        <f t="shared" si="91"/>
        <v>16400</v>
      </c>
      <c r="AI493" s="5">
        <f t="shared" si="92"/>
        <v>11201200</v>
      </c>
      <c r="AJ493" s="2">
        <f t="shared" si="93"/>
        <v>8606720000</v>
      </c>
    </row>
    <row r="494" spans="1:36" x14ac:dyDescent="0.2">
      <c r="A494" s="1">
        <v>14</v>
      </c>
      <c r="B494" s="178">
        <v>359</v>
      </c>
      <c r="C494" s="6">
        <v>196</v>
      </c>
      <c r="D494" s="6">
        <v>672</v>
      </c>
      <c r="E494" s="11">
        <v>827</v>
      </c>
      <c r="F494" s="6">
        <v>742</v>
      </c>
      <c r="G494" s="6">
        <v>833</v>
      </c>
      <c r="H494" s="6">
        <v>285</v>
      </c>
      <c r="I494" s="6">
        <v>186</v>
      </c>
      <c r="J494" s="6">
        <v>914</v>
      </c>
      <c r="K494" s="6">
        <v>565</v>
      </c>
      <c r="L494" s="6">
        <v>105</v>
      </c>
      <c r="M494" s="6">
        <v>462</v>
      </c>
      <c r="N494" s="7">
        <v>19</v>
      </c>
      <c r="O494" s="9">
        <v>440</v>
      </c>
      <c r="P494" s="6">
        <v>1004</v>
      </c>
      <c r="Q494" s="6">
        <v>591</v>
      </c>
      <c r="R494" s="6">
        <v>175</v>
      </c>
      <c r="S494" s="6">
        <v>268</v>
      </c>
      <c r="T494" s="6">
        <v>856</v>
      </c>
      <c r="U494" s="8">
        <v>755</v>
      </c>
      <c r="V494" s="6">
        <v>814</v>
      </c>
      <c r="W494" s="6">
        <v>649</v>
      </c>
      <c r="X494" s="6">
        <v>213</v>
      </c>
      <c r="Y494" s="6">
        <v>370</v>
      </c>
      <c r="Z494" s="6">
        <v>602</v>
      </c>
      <c r="AA494" s="6">
        <v>1021</v>
      </c>
      <c r="AB494" s="6">
        <v>417</v>
      </c>
      <c r="AC494" s="6">
        <v>6</v>
      </c>
      <c r="AD494" s="12">
        <v>475</v>
      </c>
      <c r="AE494" s="6">
        <v>128</v>
      </c>
      <c r="AF494" s="6">
        <v>548</v>
      </c>
      <c r="AG494" s="179">
        <v>903</v>
      </c>
      <c r="AH494" s="5">
        <f t="shared" si="91"/>
        <v>16400</v>
      </c>
      <c r="AI494" s="5">
        <f t="shared" si="92"/>
        <v>11201200</v>
      </c>
      <c r="AJ494" s="2">
        <f t="shared" si="93"/>
        <v>8606720000</v>
      </c>
    </row>
    <row r="495" spans="1:36" x14ac:dyDescent="0.2">
      <c r="A495" s="1">
        <v>15</v>
      </c>
      <c r="B495" s="190">
        <v>853</v>
      </c>
      <c r="C495" s="6">
        <v>754</v>
      </c>
      <c r="D495" s="6">
        <v>174</v>
      </c>
      <c r="E495" s="6">
        <v>265</v>
      </c>
      <c r="F495" s="6">
        <v>216</v>
      </c>
      <c r="G495" s="6">
        <v>371</v>
      </c>
      <c r="H495" s="6">
        <v>815</v>
      </c>
      <c r="I495" s="6">
        <v>652</v>
      </c>
      <c r="J495" s="6">
        <v>420</v>
      </c>
      <c r="K495" s="6">
        <v>7</v>
      </c>
      <c r="L495" s="6">
        <v>603</v>
      </c>
      <c r="M495" s="6">
        <v>1024</v>
      </c>
      <c r="N495" s="6">
        <v>545</v>
      </c>
      <c r="O495" s="6">
        <v>902</v>
      </c>
      <c r="P495" s="9">
        <v>474</v>
      </c>
      <c r="Q495" s="7">
        <v>125</v>
      </c>
      <c r="R495" s="8">
        <v>669</v>
      </c>
      <c r="S495" s="6">
        <v>826</v>
      </c>
      <c r="T495" s="6">
        <v>358</v>
      </c>
      <c r="U495" s="6">
        <v>193</v>
      </c>
      <c r="V495" s="6">
        <v>288</v>
      </c>
      <c r="W495" s="6">
        <v>187</v>
      </c>
      <c r="X495" s="6">
        <v>743</v>
      </c>
      <c r="Y495" s="6">
        <v>836</v>
      </c>
      <c r="Z495" s="6">
        <v>108</v>
      </c>
      <c r="AA495" s="6">
        <v>463</v>
      </c>
      <c r="AB495" s="6">
        <v>915</v>
      </c>
      <c r="AC495" s="6">
        <v>568</v>
      </c>
      <c r="AD495" s="6">
        <v>1001</v>
      </c>
      <c r="AE495" s="6">
        <v>590</v>
      </c>
      <c r="AF495" s="6">
        <v>18</v>
      </c>
      <c r="AG495" s="186">
        <v>437</v>
      </c>
      <c r="AH495" s="5">
        <f t="shared" si="91"/>
        <v>16400</v>
      </c>
      <c r="AI495" s="5">
        <f t="shared" si="92"/>
        <v>11201200</v>
      </c>
      <c r="AJ495" s="2">
        <f t="shared" si="93"/>
        <v>8606720000</v>
      </c>
    </row>
    <row r="496" spans="1:36" x14ac:dyDescent="0.2">
      <c r="A496" s="1">
        <v>16</v>
      </c>
      <c r="B496" s="178">
        <v>710</v>
      </c>
      <c r="C496" s="11">
        <v>865</v>
      </c>
      <c r="D496" s="6">
        <v>317</v>
      </c>
      <c r="E496" s="6">
        <v>154</v>
      </c>
      <c r="F496" s="6">
        <v>327</v>
      </c>
      <c r="G496" s="6">
        <v>228</v>
      </c>
      <c r="H496" s="6">
        <v>704</v>
      </c>
      <c r="I496" s="6">
        <v>795</v>
      </c>
      <c r="J496" s="6">
        <v>51</v>
      </c>
      <c r="K496" s="6">
        <v>408</v>
      </c>
      <c r="L496" s="6">
        <v>972</v>
      </c>
      <c r="M496" s="6">
        <v>623</v>
      </c>
      <c r="N496" s="6">
        <v>946</v>
      </c>
      <c r="O496" s="6">
        <v>533</v>
      </c>
      <c r="P496" s="7">
        <v>73</v>
      </c>
      <c r="Q496" s="9">
        <v>494</v>
      </c>
      <c r="R496" s="6">
        <v>782</v>
      </c>
      <c r="S496" s="8">
        <v>681</v>
      </c>
      <c r="T496" s="6">
        <v>245</v>
      </c>
      <c r="U496" s="6">
        <v>338</v>
      </c>
      <c r="V496" s="6">
        <v>143</v>
      </c>
      <c r="W496" s="6">
        <v>300</v>
      </c>
      <c r="X496" s="6">
        <v>888</v>
      </c>
      <c r="Y496" s="6">
        <v>723</v>
      </c>
      <c r="Z496" s="6">
        <v>507</v>
      </c>
      <c r="AA496" s="6">
        <v>96</v>
      </c>
      <c r="AB496" s="6">
        <v>516</v>
      </c>
      <c r="AC496" s="6">
        <v>935</v>
      </c>
      <c r="AD496" s="6">
        <v>634</v>
      </c>
      <c r="AE496" s="6">
        <v>989</v>
      </c>
      <c r="AF496" s="12">
        <v>385</v>
      </c>
      <c r="AG496" s="179">
        <v>38</v>
      </c>
      <c r="AH496" s="5">
        <f t="shared" si="91"/>
        <v>16400</v>
      </c>
      <c r="AI496" s="5">
        <f t="shared" si="92"/>
        <v>11201200</v>
      </c>
      <c r="AJ496" s="2">
        <f t="shared" si="93"/>
        <v>8606720000</v>
      </c>
    </row>
    <row r="497" spans="1:36" x14ac:dyDescent="0.2">
      <c r="A497" s="1">
        <v>17</v>
      </c>
      <c r="B497" s="178">
        <v>979</v>
      </c>
      <c r="C497" s="12">
        <v>632</v>
      </c>
      <c r="D497" s="6">
        <v>44</v>
      </c>
      <c r="E497" s="6">
        <v>399</v>
      </c>
      <c r="F497" s="6">
        <v>82</v>
      </c>
      <c r="G497" s="6">
        <v>501</v>
      </c>
      <c r="H497" s="6">
        <v>937</v>
      </c>
      <c r="I497" s="6">
        <v>526</v>
      </c>
      <c r="J497" s="6">
        <v>294</v>
      </c>
      <c r="K497" s="6">
        <v>129</v>
      </c>
      <c r="L497" s="6">
        <v>733</v>
      </c>
      <c r="M497" s="6">
        <v>890</v>
      </c>
      <c r="N497" s="6">
        <v>679</v>
      </c>
      <c r="O497" s="6">
        <v>772</v>
      </c>
      <c r="P497" s="8">
        <v>352</v>
      </c>
      <c r="Q497" s="6">
        <v>251</v>
      </c>
      <c r="R497" s="9">
        <v>539</v>
      </c>
      <c r="S497" s="7">
        <v>960</v>
      </c>
      <c r="T497" s="6">
        <v>484</v>
      </c>
      <c r="U497" s="6">
        <v>71</v>
      </c>
      <c r="V497" s="6">
        <v>410</v>
      </c>
      <c r="W497" s="6">
        <v>61</v>
      </c>
      <c r="X497" s="6">
        <v>609</v>
      </c>
      <c r="Y497" s="6">
        <v>966</v>
      </c>
      <c r="Z497" s="6">
        <v>238</v>
      </c>
      <c r="AA497" s="6">
        <v>329</v>
      </c>
      <c r="AB497" s="6">
        <v>789</v>
      </c>
      <c r="AC497" s="6">
        <v>690</v>
      </c>
      <c r="AD497" s="6">
        <v>879</v>
      </c>
      <c r="AE497" s="6">
        <v>716</v>
      </c>
      <c r="AF497" s="11">
        <v>152</v>
      </c>
      <c r="AG497" s="179">
        <v>307</v>
      </c>
      <c r="AH497" s="5">
        <f t="shared" si="91"/>
        <v>16400</v>
      </c>
      <c r="AI497" s="5">
        <f t="shared" si="92"/>
        <v>11201200</v>
      </c>
      <c r="AJ497" s="2">
        <f t="shared" si="93"/>
        <v>8606720000</v>
      </c>
    </row>
    <row r="498" spans="1:36" x14ac:dyDescent="0.2">
      <c r="A498" s="1">
        <v>18</v>
      </c>
      <c r="B498" s="188">
        <v>580</v>
      </c>
      <c r="C498" s="6">
        <v>999</v>
      </c>
      <c r="D498" s="6">
        <v>443</v>
      </c>
      <c r="E498" s="6">
        <v>32</v>
      </c>
      <c r="F498" s="6">
        <v>449</v>
      </c>
      <c r="G498" s="6">
        <v>102</v>
      </c>
      <c r="H498" s="6">
        <v>570</v>
      </c>
      <c r="I498" s="6">
        <v>925</v>
      </c>
      <c r="J498" s="6">
        <v>181</v>
      </c>
      <c r="K498" s="6">
        <v>274</v>
      </c>
      <c r="L498" s="6">
        <v>846</v>
      </c>
      <c r="M498" s="6">
        <v>745</v>
      </c>
      <c r="N498" s="6">
        <v>824</v>
      </c>
      <c r="O498" s="6">
        <v>659</v>
      </c>
      <c r="P498" s="6">
        <v>207</v>
      </c>
      <c r="Q498" s="8">
        <v>364</v>
      </c>
      <c r="R498" s="7">
        <v>908</v>
      </c>
      <c r="S498" s="9">
        <v>559</v>
      </c>
      <c r="T498" s="6">
        <v>115</v>
      </c>
      <c r="U498" s="6">
        <v>472</v>
      </c>
      <c r="V498" s="6">
        <v>9</v>
      </c>
      <c r="W498" s="6">
        <v>430</v>
      </c>
      <c r="X498" s="6">
        <v>1010</v>
      </c>
      <c r="Y498" s="6">
        <v>597</v>
      </c>
      <c r="Z498" s="6">
        <v>381</v>
      </c>
      <c r="AA498" s="6">
        <v>218</v>
      </c>
      <c r="AB498" s="6">
        <v>646</v>
      </c>
      <c r="AC498" s="6">
        <v>801</v>
      </c>
      <c r="AD498" s="6">
        <v>768</v>
      </c>
      <c r="AE498" s="6">
        <v>859</v>
      </c>
      <c r="AF498" s="6">
        <v>263</v>
      </c>
      <c r="AG498" s="192">
        <v>164</v>
      </c>
      <c r="AH498" s="5">
        <f t="shared" si="91"/>
        <v>16400</v>
      </c>
      <c r="AI498" s="5">
        <f t="shared" si="92"/>
        <v>11201200</v>
      </c>
      <c r="AJ498" s="2">
        <f t="shared" si="93"/>
        <v>8606720000</v>
      </c>
    </row>
    <row r="499" spans="1:36" x14ac:dyDescent="0.2">
      <c r="A499" s="1">
        <v>19</v>
      </c>
      <c r="B499" s="178">
        <v>114</v>
      </c>
      <c r="C499" s="6">
        <v>469</v>
      </c>
      <c r="D499" s="6">
        <v>905</v>
      </c>
      <c r="E499" s="12">
        <v>558</v>
      </c>
      <c r="F499" s="6">
        <v>1011</v>
      </c>
      <c r="G499" s="6">
        <v>600</v>
      </c>
      <c r="H499" s="6">
        <v>12</v>
      </c>
      <c r="I499" s="6">
        <v>431</v>
      </c>
      <c r="J499" s="6">
        <v>647</v>
      </c>
      <c r="K499" s="6">
        <v>804</v>
      </c>
      <c r="L499" s="6">
        <v>384</v>
      </c>
      <c r="M499" s="6">
        <v>219</v>
      </c>
      <c r="N499" s="8">
        <v>262</v>
      </c>
      <c r="O499" s="6">
        <v>161</v>
      </c>
      <c r="P499" s="6">
        <v>765</v>
      </c>
      <c r="Q499" s="6">
        <v>858</v>
      </c>
      <c r="R499" s="6">
        <v>442</v>
      </c>
      <c r="S499" s="6">
        <v>29</v>
      </c>
      <c r="T499" s="9">
        <v>577</v>
      </c>
      <c r="U499" s="7">
        <v>998</v>
      </c>
      <c r="V499" s="6">
        <v>571</v>
      </c>
      <c r="W499" s="6">
        <v>928</v>
      </c>
      <c r="X499" s="6">
        <v>452</v>
      </c>
      <c r="Y499" s="6">
        <v>103</v>
      </c>
      <c r="Z499" s="6">
        <v>847</v>
      </c>
      <c r="AA499" s="6">
        <v>748</v>
      </c>
      <c r="AB499" s="6">
        <v>184</v>
      </c>
      <c r="AC499" s="6">
        <v>275</v>
      </c>
      <c r="AD499" s="11">
        <v>206</v>
      </c>
      <c r="AE499" s="6">
        <v>361</v>
      </c>
      <c r="AF499" s="6">
        <v>821</v>
      </c>
      <c r="AG499" s="179">
        <v>658</v>
      </c>
      <c r="AH499" s="5">
        <f t="shared" si="91"/>
        <v>16400</v>
      </c>
      <c r="AI499" s="5">
        <f t="shared" si="92"/>
        <v>11201200</v>
      </c>
      <c r="AJ499" s="2">
        <f t="shared" si="93"/>
        <v>8606720000</v>
      </c>
    </row>
    <row r="500" spans="1:36" x14ac:dyDescent="0.2">
      <c r="A500" s="1">
        <v>20</v>
      </c>
      <c r="B500" s="178">
        <v>481</v>
      </c>
      <c r="C500" s="6">
        <v>70</v>
      </c>
      <c r="D500" s="12">
        <v>538</v>
      </c>
      <c r="E500" s="6">
        <v>957</v>
      </c>
      <c r="F500" s="6">
        <v>612</v>
      </c>
      <c r="G500" s="6">
        <v>967</v>
      </c>
      <c r="H500" s="6">
        <v>411</v>
      </c>
      <c r="I500" s="6">
        <v>64</v>
      </c>
      <c r="J500" s="6">
        <v>792</v>
      </c>
      <c r="K500" s="6">
        <v>691</v>
      </c>
      <c r="L500" s="6">
        <v>239</v>
      </c>
      <c r="M500" s="6">
        <v>332</v>
      </c>
      <c r="N500" s="6">
        <v>149</v>
      </c>
      <c r="O500" s="8">
        <v>306</v>
      </c>
      <c r="P500" s="6">
        <v>878</v>
      </c>
      <c r="Q500" s="6">
        <v>713</v>
      </c>
      <c r="R500" s="6">
        <v>41</v>
      </c>
      <c r="S500" s="6">
        <v>398</v>
      </c>
      <c r="T500" s="7">
        <v>978</v>
      </c>
      <c r="U500" s="9">
        <v>629</v>
      </c>
      <c r="V500" s="6">
        <v>940</v>
      </c>
      <c r="W500" s="6">
        <v>527</v>
      </c>
      <c r="X500" s="6">
        <v>83</v>
      </c>
      <c r="Y500" s="6">
        <v>504</v>
      </c>
      <c r="Z500" s="6">
        <v>736</v>
      </c>
      <c r="AA500" s="6">
        <v>891</v>
      </c>
      <c r="AB500" s="6">
        <v>295</v>
      </c>
      <c r="AC500" s="6">
        <v>132</v>
      </c>
      <c r="AD500" s="6">
        <v>349</v>
      </c>
      <c r="AE500" s="11">
        <v>250</v>
      </c>
      <c r="AF500" s="6">
        <v>678</v>
      </c>
      <c r="AG500" s="179">
        <v>769</v>
      </c>
      <c r="AH500" s="5">
        <f t="shared" si="91"/>
        <v>16400</v>
      </c>
      <c r="AI500" s="5">
        <f t="shared" si="92"/>
        <v>11201200</v>
      </c>
      <c r="AJ500" s="2">
        <f t="shared" si="93"/>
        <v>8606720000</v>
      </c>
    </row>
    <row r="501" spans="1:36" x14ac:dyDescent="0.2">
      <c r="A501" s="1">
        <v>21</v>
      </c>
      <c r="B501" s="178">
        <v>205</v>
      </c>
      <c r="C501" s="6">
        <v>362</v>
      </c>
      <c r="D501" s="6">
        <v>822</v>
      </c>
      <c r="E501" s="6">
        <v>657</v>
      </c>
      <c r="F501" s="6">
        <v>848</v>
      </c>
      <c r="G501" s="12">
        <v>747</v>
      </c>
      <c r="H501" s="6">
        <v>183</v>
      </c>
      <c r="I501" s="6">
        <v>276</v>
      </c>
      <c r="J501" s="6">
        <v>572</v>
      </c>
      <c r="K501" s="6">
        <v>927</v>
      </c>
      <c r="L501" s="8">
        <v>451</v>
      </c>
      <c r="M501" s="6">
        <v>104</v>
      </c>
      <c r="N501" s="6">
        <v>441</v>
      </c>
      <c r="O501" s="6">
        <v>30</v>
      </c>
      <c r="P501" s="6">
        <v>578</v>
      </c>
      <c r="Q501" s="6">
        <v>997</v>
      </c>
      <c r="R501" s="6">
        <v>261</v>
      </c>
      <c r="S501" s="6">
        <v>162</v>
      </c>
      <c r="T501" s="6">
        <v>766</v>
      </c>
      <c r="U501" s="6">
        <v>857</v>
      </c>
      <c r="V501" s="9">
        <v>648</v>
      </c>
      <c r="W501" s="7">
        <v>803</v>
      </c>
      <c r="X501" s="6">
        <v>383</v>
      </c>
      <c r="Y501" s="6">
        <v>220</v>
      </c>
      <c r="Z501" s="6">
        <v>1012</v>
      </c>
      <c r="AA501" s="6">
        <v>599</v>
      </c>
      <c r="AB501" s="11">
        <v>11</v>
      </c>
      <c r="AC501" s="6">
        <v>432</v>
      </c>
      <c r="AD501" s="6">
        <v>113</v>
      </c>
      <c r="AE501" s="6">
        <v>470</v>
      </c>
      <c r="AF501" s="6">
        <v>906</v>
      </c>
      <c r="AG501" s="179">
        <v>557</v>
      </c>
      <c r="AH501" s="5">
        <f t="shared" si="91"/>
        <v>16400</v>
      </c>
      <c r="AI501" s="5">
        <f t="shared" si="92"/>
        <v>11201200</v>
      </c>
      <c r="AJ501" s="2">
        <f t="shared" si="93"/>
        <v>8606720000</v>
      </c>
    </row>
    <row r="502" spans="1:36" x14ac:dyDescent="0.2">
      <c r="A502" s="1">
        <v>22</v>
      </c>
      <c r="B502" s="178">
        <v>350</v>
      </c>
      <c r="C502" s="6">
        <v>249</v>
      </c>
      <c r="D502" s="6">
        <v>677</v>
      </c>
      <c r="E502" s="6">
        <v>770</v>
      </c>
      <c r="F502" s="12">
        <v>735</v>
      </c>
      <c r="G502" s="6">
        <v>892</v>
      </c>
      <c r="H502" s="6">
        <v>296</v>
      </c>
      <c r="I502" s="6">
        <v>131</v>
      </c>
      <c r="J502" s="6">
        <v>939</v>
      </c>
      <c r="K502" s="6">
        <v>528</v>
      </c>
      <c r="L502" s="6">
        <v>84</v>
      </c>
      <c r="M502" s="8">
        <v>503</v>
      </c>
      <c r="N502" s="6">
        <v>42</v>
      </c>
      <c r="O502" s="6">
        <v>397</v>
      </c>
      <c r="P502" s="6">
        <v>977</v>
      </c>
      <c r="Q502" s="6">
        <v>630</v>
      </c>
      <c r="R502" s="6">
        <v>150</v>
      </c>
      <c r="S502" s="6">
        <v>305</v>
      </c>
      <c r="T502" s="6">
        <v>877</v>
      </c>
      <c r="U502" s="6">
        <v>714</v>
      </c>
      <c r="V502" s="7">
        <v>791</v>
      </c>
      <c r="W502" s="9">
        <v>692</v>
      </c>
      <c r="X502" s="6">
        <v>240</v>
      </c>
      <c r="Y502" s="6">
        <v>331</v>
      </c>
      <c r="Z502" s="6">
        <v>611</v>
      </c>
      <c r="AA502" s="6">
        <v>968</v>
      </c>
      <c r="AB502" s="6">
        <v>412</v>
      </c>
      <c r="AC502" s="11">
        <v>63</v>
      </c>
      <c r="AD502" s="6">
        <v>482</v>
      </c>
      <c r="AE502" s="6">
        <v>69</v>
      </c>
      <c r="AF502" s="6">
        <v>537</v>
      </c>
      <c r="AG502" s="179">
        <v>958</v>
      </c>
      <c r="AH502" s="5">
        <f t="shared" si="91"/>
        <v>16400</v>
      </c>
      <c r="AI502" s="5">
        <f t="shared" si="92"/>
        <v>11201200</v>
      </c>
      <c r="AJ502" s="2">
        <f t="shared" si="93"/>
        <v>8606720000</v>
      </c>
    </row>
    <row r="503" spans="1:36" x14ac:dyDescent="0.2">
      <c r="A503" s="1">
        <v>23</v>
      </c>
      <c r="B503" s="178">
        <v>880</v>
      </c>
      <c r="C503" s="6">
        <v>715</v>
      </c>
      <c r="D503" s="6">
        <v>151</v>
      </c>
      <c r="E503" s="6">
        <v>308</v>
      </c>
      <c r="F503" s="6">
        <v>237</v>
      </c>
      <c r="G503" s="6">
        <v>330</v>
      </c>
      <c r="H503" s="6">
        <v>790</v>
      </c>
      <c r="I503" s="12">
        <v>689</v>
      </c>
      <c r="J503" s="8">
        <v>409</v>
      </c>
      <c r="K503" s="6">
        <v>62</v>
      </c>
      <c r="L503" s="6">
        <v>610</v>
      </c>
      <c r="M503" s="6">
        <v>965</v>
      </c>
      <c r="N503" s="6">
        <v>540</v>
      </c>
      <c r="O503" s="6">
        <v>959</v>
      </c>
      <c r="P503" s="6">
        <v>483</v>
      </c>
      <c r="Q503" s="6">
        <v>72</v>
      </c>
      <c r="R503" s="6">
        <v>680</v>
      </c>
      <c r="S503" s="6">
        <v>771</v>
      </c>
      <c r="T503" s="6">
        <v>351</v>
      </c>
      <c r="U503" s="6">
        <v>252</v>
      </c>
      <c r="V503" s="6">
        <v>293</v>
      </c>
      <c r="W503" s="6">
        <v>130</v>
      </c>
      <c r="X503" s="9">
        <v>734</v>
      </c>
      <c r="Y503" s="7">
        <v>889</v>
      </c>
      <c r="Z503" s="11">
        <v>81</v>
      </c>
      <c r="AA503" s="6">
        <v>502</v>
      </c>
      <c r="AB503" s="6">
        <v>938</v>
      </c>
      <c r="AC503" s="6">
        <v>525</v>
      </c>
      <c r="AD503" s="6">
        <v>980</v>
      </c>
      <c r="AE503" s="6">
        <v>631</v>
      </c>
      <c r="AF503" s="6">
        <v>43</v>
      </c>
      <c r="AG503" s="179">
        <v>400</v>
      </c>
      <c r="AH503" s="5">
        <f t="shared" si="91"/>
        <v>16400</v>
      </c>
      <c r="AI503" s="5">
        <f t="shared" si="92"/>
        <v>11201200</v>
      </c>
      <c r="AJ503" s="2">
        <f t="shared" si="93"/>
        <v>8606720000</v>
      </c>
    </row>
    <row r="504" spans="1:36" x14ac:dyDescent="0.2">
      <c r="A504" s="1">
        <v>24</v>
      </c>
      <c r="B504" s="178">
        <v>767</v>
      </c>
      <c r="C504" s="6">
        <v>860</v>
      </c>
      <c r="D504" s="6">
        <v>264</v>
      </c>
      <c r="E504" s="6">
        <v>163</v>
      </c>
      <c r="F504" s="6">
        <v>382</v>
      </c>
      <c r="G504" s="6">
        <v>217</v>
      </c>
      <c r="H504" s="12">
        <v>645</v>
      </c>
      <c r="I504" s="6">
        <v>802</v>
      </c>
      <c r="J504" s="6">
        <v>10</v>
      </c>
      <c r="K504" s="8">
        <v>429</v>
      </c>
      <c r="L504" s="6">
        <v>1009</v>
      </c>
      <c r="M504" s="6">
        <v>598</v>
      </c>
      <c r="N504" s="6">
        <v>907</v>
      </c>
      <c r="O504" s="6">
        <v>560</v>
      </c>
      <c r="P504" s="6">
        <v>116</v>
      </c>
      <c r="Q504" s="6">
        <v>471</v>
      </c>
      <c r="R504" s="6">
        <v>823</v>
      </c>
      <c r="S504" s="6">
        <v>660</v>
      </c>
      <c r="T504" s="6">
        <v>208</v>
      </c>
      <c r="U504" s="6">
        <v>363</v>
      </c>
      <c r="V504" s="6">
        <v>182</v>
      </c>
      <c r="W504" s="6">
        <v>273</v>
      </c>
      <c r="X504" s="7">
        <v>845</v>
      </c>
      <c r="Y504" s="9">
        <v>746</v>
      </c>
      <c r="Z504" s="6">
        <v>450</v>
      </c>
      <c r="AA504" s="11">
        <v>101</v>
      </c>
      <c r="AB504" s="6">
        <v>569</v>
      </c>
      <c r="AC504" s="6">
        <v>926</v>
      </c>
      <c r="AD504" s="6">
        <v>579</v>
      </c>
      <c r="AE504" s="6">
        <v>1000</v>
      </c>
      <c r="AF504" s="6">
        <v>444</v>
      </c>
      <c r="AG504" s="179">
        <v>31</v>
      </c>
      <c r="AH504" s="5">
        <f t="shared" si="91"/>
        <v>16400</v>
      </c>
      <c r="AI504" s="5">
        <f t="shared" si="92"/>
        <v>11201200</v>
      </c>
      <c r="AJ504" s="2">
        <f t="shared" si="93"/>
        <v>8606720000</v>
      </c>
    </row>
    <row r="505" spans="1:36" x14ac:dyDescent="0.2">
      <c r="A505" s="1">
        <v>25</v>
      </c>
      <c r="B505" s="178">
        <v>46</v>
      </c>
      <c r="C505" s="6">
        <v>393</v>
      </c>
      <c r="D505" s="6">
        <v>981</v>
      </c>
      <c r="E505" s="6">
        <v>626</v>
      </c>
      <c r="F505" s="6">
        <v>943</v>
      </c>
      <c r="G505" s="6">
        <v>524</v>
      </c>
      <c r="H505" s="8">
        <v>88</v>
      </c>
      <c r="I505" s="6">
        <v>499</v>
      </c>
      <c r="J505" s="6">
        <v>731</v>
      </c>
      <c r="K505" s="12">
        <v>896</v>
      </c>
      <c r="L505" s="6">
        <v>292</v>
      </c>
      <c r="M505" s="6">
        <v>135</v>
      </c>
      <c r="N505" s="6">
        <v>346</v>
      </c>
      <c r="O505" s="6">
        <v>253</v>
      </c>
      <c r="P505" s="6">
        <v>673</v>
      </c>
      <c r="Q505" s="6">
        <v>774</v>
      </c>
      <c r="R505" s="6">
        <v>486</v>
      </c>
      <c r="S505" s="6">
        <v>65</v>
      </c>
      <c r="T505" s="6">
        <v>541</v>
      </c>
      <c r="U505" s="6">
        <v>954</v>
      </c>
      <c r="V505" s="6">
        <v>615</v>
      </c>
      <c r="W505" s="6">
        <v>964</v>
      </c>
      <c r="X505" s="11">
        <v>416</v>
      </c>
      <c r="Y505" s="6">
        <v>59</v>
      </c>
      <c r="Z505" s="9">
        <v>787</v>
      </c>
      <c r="AA505" s="7">
        <v>696</v>
      </c>
      <c r="AB505" s="6">
        <v>236</v>
      </c>
      <c r="AC505" s="6">
        <v>335</v>
      </c>
      <c r="AD505" s="6">
        <v>146</v>
      </c>
      <c r="AE505" s="6">
        <v>309</v>
      </c>
      <c r="AF505" s="6">
        <v>873</v>
      </c>
      <c r="AG505" s="179">
        <v>718</v>
      </c>
      <c r="AH505" s="5">
        <f t="shared" si="91"/>
        <v>16400</v>
      </c>
      <c r="AI505" s="5">
        <f t="shared" si="92"/>
        <v>11201200</v>
      </c>
      <c r="AJ505" s="2">
        <f t="shared" si="93"/>
        <v>8606720000</v>
      </c>
    </row>
    <row r="506" spans="1:36" x14ac:dyDescent="0.2">
      <c r="A506" s="1">
        <v>26</v>
      </c>
      <c r="B506" s="178">
        <v>445</v>
      </c>
      <c r="C506" s="6">
        <v>26</v>
      </c>
      <c r="D506" s="6">
        <v>582</v>
      </c>
      <c r="E506" s="6">
        <v>993</v>
      </c>
      <c r="F506" s="6">
        <v>576</v>
      </c>
      <c r="G506" s="6">
        <v>923</v>
      </c>
      <c r="H506" s="6">
        <v>455</v>
      </c>
      <c r="I506" s="8">
        <v>100</v>
      </c>
      <c r="J506" s="12">
        <v>844</v>
      </c>
      <c r="K506" s="6">
        <v>751</v>
      </c>
      <c r="L506" s="6">
        <v>179</v>
      </c>
      <c r="M506" s="6">
        <v>280</v>
      </c>
      <c r="N506" s="6">
        <v>201</v>
      </c>
      <c r="O506" s="6">
        <v>366</v>
      </c>
      <c r="P506" s="6">
        <v>818</v>
      </c>
      <c r="Q506" s="6">
        <v>661</v>
      </c>
      <c r="R506" s="6">
        <v>117</v>
      </c>
      <c r="S506" s="6">
        <v>466</v>
      </c>
      <c r="T506" s="6">
        <v>910</v>
      </c>
      <c r="U506" s="6">
        <v>553</v>
      </c>
      <c r="V506" s="6">
        <v>1016</v>
      </c>
      <c r="W506" s="6">
        <v>595</v>
      </c>
      <c r="X506" s="6">
        <v>15</v>
      </c>
      <c r="Y506" s="11">
        <v>428</v>
      </c>
      <c r="Z506" s="7">
        <v>644</v>
      </c>
      <c r="AA506" s="9">
        <v>807</v>
      </c>
      <c r="AB506" s="6">
        <v>379</v>
      </c>
      <c r="AC506" s="6">
        <v>224</v>
      </c>
      <c r="AD506" s="6">
        <v>257</v>
      </c>
      <c r="AE506" s="6">
        <v>166</v>
      </c>
      <c r="AF506" s="6">
        <v>762</v>
      </c>
      <c r="AG506" s="179">
        <v>861</v>
      </c>
      <c r="AH506" s="5">
        <f t="shared" si="91"/>
        <v>16400</v>
      </c>
      <c r="AI506" s="5">
        <f t="shared" si="92"/>
        <v>11201200</v>
      </c>
      <c r="AJ506" s="2">
        <f t="shared" si="93"/>
        <v>8606720000</v>
      </c>
    </row>
    <row r="507" spans="1:36" x14ac:dyDescent="0.2">
      <c r="A507" s="1">
        <v>27</v>
      </c>
      <c r="B507" s="178">
        <v>911</v>
      </c>
      <c r="C507" s="6">
        <v>556</v>
      </c>
      <c r="D507" s="6">
        <v>120</v>
      </c>
      <c r="E507" s="6">
        <v>467</v>
      </c>
      <c r="F507" s="8">
        <v>14</v>
      </c>
      <c r="G507" s="6">
        <v>425</v>
      </c>
      <c r="H507" s="6">
        <v>1013</v>
      </c>
      <c r="I507" s="6">
        <v>594</v>
      </c>
      <c r="J507" s="6">
        <v>378</v>
      </c>
      <c r="K507" s="6">
        <v>221</v>
      </c>
      <c r="L507" s="6">
        <v>641</v>
      </c>
      <c r="M507" s="12">
        <v>806</v>
      </c>
      <c r="N507" s="6">
        <v>763</v>
      </c>
      <c r="O507" s="6">
        <v>864</v>
      </c>
      <c r="P507" s="6">
        <v>260</v>
      </c>
      <c r="Q507" s="6">
        <v>167</v>
      </c>
      <c r="R507" s="6">
        <v>583</v>
      </c>
      <c r="S507" s="6">
        <v>996</v>
      </c>
      <c r="T507" s="6">
        <v>448</v>
      </c>
      <c r="U507" s="6">
        <v>27</v>
      </c>
      <c r="V507" s="11">
        <v>454</v>
      </c>
      <c r="W507" s="6">
        <v>97</v>
      </c>
      <c r="X507" s="6">
        <v>573</v>
      </c>
      <c r="Y507" s="6">
        <v>922</v>
      </c>
      <c r="Z507" s="6">
        <v>178</v>
      </c>
      <c r="AA507" s="6">
        <v>277</v>
      </c>
      <c r="AB507" s="9">
        <v>841</v>
      </c>
      <c r="AC507" s="7">
        <v>750</v>
      </c>
      <c r="AD507" s="6">
        <v>819</v>
      </c>
      <c r="AE507" s="6">
        <v>664</v>
      </c>
      <c r="AF507" s="6">
        <v>204</v>
      </c>
      <c r="AG507" s="179">
        <v>367</v>
      </c>
      <c r="AH507" s="5">
        <f t="shared" si="91"/>
        <v>16400</v>
      </c>
      <c r="AI507" s="5">
        <f t="shared" si="92"/>
        <v>11201200</v>
      </c>
      <c r="AJ507" s="2">
        <f t="shared" si="93"/>
        <v>8606720000</v>
      </c>
    </row>
    <row r="508" spans="1:36" x14ac:dyDescent="0.2">
      <c r="A508" s="1">
        <v>28</v>
      </c>
      <c r="B508" s="178">
        <v>544</v>
      </c>
      <c r="C508" s="6">
        <v>955</v>
      </c>
      <c r="D508" s="6">
        <v>487</v>
      </c>
      <c r="E508" s="6">
        <v>68</v>
      </c>
      <c r="F508" s="6">
        <v>413</v>
      </c>
      <c r="G508" s="8">
        <v>58</v>
      </c>
      <c r="H508" s="6">
        <v>614</v>
      </c>
      <c r="I508" s="6">
        <v>961</v>
      </c>
      <c r="J508" s="6">
        <v>233</v>
      </c>
      <c r="K508" s="6">
        <v>334</v>
      </c>
      <c r="L508" s="12">
        <v>786</v>
      </c>
      <c r="M508" s="6">
        <v>693</v>
      </c>
      <c r="N508" s="6">
        <v>876</v>
      </c>
      <c r="O508" s="6">
        <v>719</v>
      </c>
      <c r="P508" s="6">
        <v>147</v>
      </c>
      <c r="Q508" s="6">
        <v>312</v>
      </c>
      <c r="R508" s="6">
        <v>984</v>
      </c>
      <c r="S508" s="6">
        <v>627</v>
      </c>
      <c r="T508" s="6">
        <v>47</v>
      </c>
      <c r="U508" s="6">
        <v>396</v>
      </c>
      <c r="V508" s="6">
        <v>85</v>
      </c>
      <c r="W508" s="11">
        <v>498</v>
      </c>
      <c r="X508" s="6">
        <v>942</v>
      </c>
      <c r="Y508" s="6">
        <v>521</v>
      </c>
      <c r="Z508" s="6">
        <v>289</v>
      </c>
      <c r="AA508" s="6">
        <v>134</v>
      </c>
      <c r="AB508" s="7">
        <v>730</v>
      </c>
      <c r="AC508" s="9">
        <v>893</v>
      </c>
      <c r="AD508" s="6">
        <v>676</v>
      </c>
      <c r="AE508" s="6">
        <v>775</v>
      </c>
      <c r="AF508" s="6">
        <v>347</v>
      </c>
      <c r="AG508" s="179">
        <v>256</v>
      </c>
      <c r="AH508" s="5">
        <f t="shared" si="91"/>
        <v>16400</v>
      </c>
      <c r="AI508" s="5">
        <f t="shared" si="92"/>
        <v>11201200</v>
      </c>
      <c r="AJ508" s="2">
        <f t="shared" si="93"/>
        <v>8606720000</v>
      </c>
    </row>
    <row r="509" spans="1:36" x14ac:dyDescent="0.2">
      <c r="A509" s="1">
        <v>29</v>
      </c>
      <c r="B509" s="178">
        <v>820</v>
      </c>
      <c r="C509" s="6">
        <v>663</v>
      </c>
      <c r="D509" s="8">
        <v>203</v>
      </c>
      <c r="E509" s="6">
        <v>368</v>
      </c>
      <c r="F509" s="6">
        <v>177</v>
      </c>
      <c r="G509" s="6">
        <v>278</v>
      </c>
      <c r="H509" s="6">
        <v>842</v>
      </c>
      <c r="I509" s="6">
        <v>749</v>
      </c>
      <c r="J509" s="6">
        <v>453</v>
      </c>
      <c r="K509" s="6">
        <v>98</v>
      </c>
      <c r="L509" s="6">
        <v>574</v>
      </c>
      <c r="M509" s="6">
        <v>921</v>
      </c>
      <c r="N509" s="6">
        <v>584</v>
      </c>
      <c r="O509" s="12">
        <v>995</v>
      </c>
      <c r="P509" s="6">
        <v>447</v>
      </c>
      <c r="Q509" s="6">
        <v>28</v>
      </c>
      <c r="R509" s="6">
        <v>764</v>
      </c>
      <c r="S509" s="6">
        <v>863</v>
      </c>
      <c r="T509" s="11">
        <v>259</v>
      </c>
      <c r="U509" s="6">
        <v>168</v>
      </c>
      <c r="V509" s="6">
        <v>377</v>
      </c>
      <c r="W509" s="6">
        <v>222</v>
      </c>
      <c r="X509" s="6">
        <v>642</v>
      </c>
      <c r="Y509" s="6">
        <v>805</v>
      </c>
      <c r="Z509" s="6">
        <v>13</v>
      </c>
      <c r="AA509" s="6">
        <v>426</v>
      </c>
      <c r="AB509" s="6">
        <v>1014</v>
      </c>
      <c r="AC509" s="6">
        <v>593</v>
      </c>
      <c r="AD509" s="9">
        <v>912</v>
      </c>
      <c r="AE509" s="7">
        <v>555</v>
      </c>
      <c r="AF509" s="6">
        <v>119</v>
      </c>
      <c r="AG509" s="179">
        <v>468</v>
      </c>
      <c r="AH509" s="5">
        <f t="shared" si="91"/>
        <v>16400</v>
      </c>
      <c r="AI509" s="5">
        <f t="shared" si="92"/>
        <v>11201200</v>
      </c>
      <c r="AJ509" s="2">
        <f t="shared" si="93"/>
        <v>8606720000</v>
      </c>
    </row>
    <row r="510" spans="1:36" x14ac:dyDescent="0.2">
      <c r="A510" s="1">
        <v>30</v>
      </c>
      <c r="B510" s="178">
        <v>675</v>
      </c>
      <c r="C510" s="6">
        <v>776</v>
      </c>
      <c r="D510" s="6">
        <v>348</v>
      </c>
      <c r="E510" s="8">
        <v>255</v>
      </c>
      <c r="F510" s="6">
        <v>290</v>
      </c>
      <c r="G510" s="6">
        <v>133</v>
      </c>
      <c r="H510" s="6">
        <v>729</v>
      </c>
      <c r="I510" s="6">
        <v>894</v>
      </c>
      <c r="J510" s="6">
        <v>86</v>
      </c>
      <c r="K510" s="6">
        <v>497</v>
      </c>
      <c r="L510" s="6">
        <v>941</v>
      </c>
      <c r="M510" s="6">
        <v>522</v>
      </c>
      <c r="N510" s="12">
        <v>983</v>
      </c>
      <c r="O510" s="6">
        <v>628</v>
      </c>
      <c r="P510" s="6">
        <v>48</v>
      </c>
      <c r="Q510" s="6">
        <v>395</v>
      </c>
      <c r="R510" s="6">
        <v>875</v>
      </c>
      <c r="S510" s="6">
        <v>720</v>
      </c>
      <c r="T510" s="6">
        <v>148</v>
      </c>
      <c r="U510" s="11">
        <v>311</v>
      </c>
      <c r="V510" s="6">
        <v>234</v>
      </c>
      <c r="W510" s="6">
        <v>333</v>
      </c>
      <c r="X510" s="6">
        <v>785</v>
      </c>
      <c r="Y510" s="6">
        <v>694</v>
      </c>
      <c r="Z510" s="6">
        <v>414</v>
      </c>
      <c r="AA510" s="6">
        <v>57</v>
      </c>
      <c r="AB510" s="6">
        <v>613</v>
      </c>
      <c r="AC510" s="6">
        <v>962</v>
      </c>
      <c r="AD510" s="7">
        <v>543</v>
      </c>
      <c r="AE510" s="9">
        <v>956</v>
      </c>
      <c r="AF510" s="6">
        <v>488</v>
      </c>
      <c r="AG510" s="179">
        <v>67</v>
      </c>
      <c r="AH510" s="5">
        <f t="shared" si="91"/>
        <v>16400</v>
      </c>
      <c r="AI510" s="5">
        <f t="shared" si="92"/>
        <v>11201200</v>
      </c>
      <c r="AJ510" s="2">
        <f t="shared" si="93"/>
        <v>8606720000</v>
      </c>
    </row>
    <row r="511" spans="1:36" x14ac:dyDescent="0.2">
      <c r="A511" s="1">
        <v>31</v>
      </c>
      <c r="B511" s="199">
        <v>145</v>
      </c>
      <c r="C511" s="6">
        <v>310</v>
      </c>
      <c r="D511" s="6">
        <v>874</v>
      </c>
      <c r="E511" s="6">
        <v>717</v>
      </c>
      <c r="F511" s="6">
        <v>788</v>
      </c>
      <c r="G511" s="6">
        <v>695</v>
      </c>
      <c r="H511" s="6">
        <v>235</v>
      </c>
      <c r="I511" s="6">
        <v>336</v>
      </c>
      <c r="J511" s="6">
        <v>616</v>
      </c>
      <c r="K511" s="6">
        <v>963</v>
      </c>
      <c r="L511" s="6">
        <v>415</v>
      </c>
      <c r="M511" s="6">
        <v>60</v>
      </c>
      <c r="N511" s="6">
        <v>485</v>
      </c>
      <c r="O511" s="6">
        <v>66</v>
      </c>
      <c r="P511" s="6">
        <v>542</v>
      </c>
      <c r="Q511" s="12">
        <v>953</v>
      </c>
      <c r="R511" s="11">
        <v>345</v>
      </c>
      <c r="S511" s="6">
        <v>254</v>
      </c>
      <c r="T511" s="6">
        <v>674</v>
      </c>
      <c r="U511" s="6">
        <v>773</v>
      </c>
      <c r="V511" s="6">
        <v>732</v>
      </c>
      <c r="W511" s="6">
        <v>895</v>
      </c>
      <c r="X511" s="6">
        <v>291</v>
      </c>
      <c r="Y511" s="6">
        <v>136</v>
      </c>
      <c r="Z511" s="6">
        <v>944</v>
      </c>
      <c r="AA511" s="6">
        <v>523</v>
      </c>
      <c r="AB511" s="6">
        <v>87</v>
      </c>
      <c r="AC511" s="6">
        <v>500</v>
      </c>
      <c r="AD511" s="6">
        <v>45</v>
      </c>
      <c r="AE511" s="6">
        <v>394</v>
      </c>
      <c r="AF511" s="9">
        <v>982</v>
      </c>
      <c r="AG511" s="200">
        <v>625</v>
      </c>
      <c r="AH511" s="5">
        <f t="shared" si="91"/>
        <v>16400</v>
      </c>
      <c r="AI511" s="5">
        <f t="shared" si="92"/>
        <v>11201200</v>
      </c>
      <c r="AJ511" s="2">
        <f t="shared" si="93"/>
        <v>8606720000</v>
      </c>
    </row>
    <row r="512" spans="1:36" ht="13.5" thickBot="1" x14ac:dyDescent="0.25">
      <c r="A512" s="1">
        <v>32</v>
      </c>
      <c r="B512" s="201">
        <v>258</v>
      </c>
      <c r="C512" s="202">
        <v>165</v>
      </c>
      <c r="D512" s="180">
        <v>761</v>
      </c>
      <c r="E512" s="180">
        <v>862</v>
      </c>
      <c r="F512" s="180">
        <v>643</v>
      </c>
      <c r="G512" s="180">
        <v>808</v>
      </c>
      <c r="H512" s="180">
        <v>380</v>
      </c>
      <c r="I512" s="180">
        <v>223</v>
      </c>
      <c r="J512" s="180">
        <v>1015</v>
      </c>
      <c r="K512" s="180">
        <v>596</v>
      </c>
      <c r="L512" s="180">
        <v>16</v>
      </c>
      <c r="M512" s="180">
        <v>427</v>
      </c>
      <c r="N512" s="180">
        <v>118</v>
      </c>
      <c r="O512" s="180">
        <v>465</v>
      </c>
      <c r="P512" s="187">
        <v>909</v>
      </c>
      <c r="Q512" s="180">
        <v>554</v>
      </c>
      <c r="R512" s="180">
        <v>202</v>
      </c>
      <c r="S512" s="191">
        <v>365</v>
      </c>
      <c r="T512" s="180">
        <v>817</v>
      </c>
      <c r="U512" s="180">
        <v>662</v>
      </c>
      <c r="V512" s="180">
        <v>843</v>
      </c>
      <c r="W512" s="180">
        <v>752</v>
      </c>
      <c r="X512" s="180">
        <v>180</v>
      </c>
      <c r="Y512" s="180">
        <v>279</v>
      </c>
      <c r="Z512" s="180">
        <v>575</v>
      </c>
      <c r="AA512" s="180">
        <v>924</v>
      </c>
      <c r="AB512" s="180">
        <v>456</v>
      </c>
      <c r="AC512" s="180">
        <v>99</v>
      </c>
      <c r="AD512" s="180">
        <v>446</v>
      </c>
      <c r="AE512" s="180">
        <v>25</v>
      </c>
      <c r="AF512" s="203">
        <v>581</v>
      </c>
      <c r="AG512" s="204">
        <v>994</v>
      </c>
      <c r="AH512" s="5">
        <f t="shared" si="91"/>
        <v>16400</v>
      </c>
      <c r="AI512" s="5">
        <f t="shared" si="92"/>
        <v>11201200</v>
      </c>
      <c r="AJ512" s="2">
        <f t="shared" si="93"/>
        <v>8606720000</v>
      </c>
    </row>
    <row r="513" spans="1:36" x14ac:dyDescent="0.2">
      <c r="A513" s="3" t="s">
        <v>0</v>
      </c>
      <c r="B513" s="5">
        <f>SUM(B481:B512)</f>
        <v>16400</v>
      </c>
      <c r="C513" s="5">
        <f t="shared" ref="C513:AG513" si="94">SUM(C481:C512)</f>
        <v>16400</v>
      </c>
      <c r="D513" s="5">
        <f t="shared" si="94"/>
        <v>16400</v>
      </c>
      <c r="E513" s="5">
        <f t="shared" si="94"/>
        <v>16400</v>
      </c>
      <c r="F513" s="5">
        <f t="shared" si="94"/>
        <v>16400</v>
      </c>
      <c r="G513" s="5">
        <f t="shared" si="94"/>
        <v>16400</v>
      </c>
      <c r="H513" s="5">
        <f t="shared" si="94"/>
        <v>16400</v>
      </c>
      <c r="I513" s="5">
        <f t="shared" si="94"/>
        <v>16400</v>
      </c>
      <c r="J513" s="5">
        <f t="shared" si="94"/>
        <v>16400</v>
      </c>
      <c r="K513" s="5">
        <f t="shared" si="94"/>
        <v>16400</v>
      </c>
      <c r="L513" s="5">
        <f t="shared" si="94"/>
        <v>16400</v>
      </c>
      <c r="M513" s="5">
        <f t="shared" si="94"/>
        <v>16400</v>
      </c>
      <c r="N513" s="5">
        <f t="shared" si="94"/>
        <v>16400</v>
      </c>
      <c r="O513" s="5">
        <f t="shared" si="94"/>
        <v>16400</v>
      </c>
      <c r="P513" s="5">
        <f t="shared" si="94"/>
        <v>16400</v>
      </c>
      <c r="Q513" s="5">
        <f t="shared" si="94"/>
        <v>16400</v>
      </c>
      <c r="R513" s="5">
        <f t="shared" si="94"/>
        <v>16400</v>
      </c>
      <c r="S513" s="5">
        <f t="shared" si="94"/>
        <v>16400</v>
      </c>
      <c r="T513" s="5">
        <f t="shared" si="94"/>
        <v>16400</v>
      </c>
      <c r="U513" s="5">
        <f t="shared" si="94"/>
        <v>16400</v>
      </c>
      <c r="V513" s="5">
        <f t="shared" si="94"/>
        <v>16400</v>
      </c>
      <c r="W513" s="5">
        <f t="shared" si="94"/>
        <v>16400</v>
      </c>
      <c r="X513" s="5">
        <f t="shared" si="94"/>
        <v>16400</v>
      </c>
      <c r="Y513" s="5">
        <f t="shared" si="94"/>
        <v>16400</v>
      </c>
      <c r="Z513" s="5">
        <f t="shared" si="94"/>
        <v>16400</v>
      </c>
      <c r="AA513" s="5">
        <f t="shared" si="94"/>
        <v>16400</v>
      </c>
      <c r="AB513" s="5">
        <f t="shared" si="94"/>
        <v>16400</v>
      </c>
      <c r="AC513" s="5">
        <f t="shared" si="94"/>
        <v>16400</v>
      </c>
      <c r="AD513" s="5">
        <f t="shared" si="94"/>
        <v>16400</v>
      </c>
      <c r="AE513" s="5">
        <f t="shared" si="94"/>
        <v>16400</v>
      </c>
      <c r="AF513" s="5">
        <f t="shared" si="94"/>
        <v>16400</v>
      </c>
      <c r="AG513" s="5">
        <f t="shared" si="94"/>
        <v>16400</v>
      </c>
      <c r="AH513" s="5"/>
      <c r="AI513" s="5"/>
    </row>
    <row r="514" spans="1:36" x14ac:dyDescent="0.2">
      <c r="A514" s="3" t="s">
        <v>1</v>
      </c>
      <c r="B514" s="5">
        <f>SUMSQ(B481:B512)</f>
        <v>11201200</v>
      </c>
      <c r="C514" s="5">
        <f t="shared" ref="C514:AG514" si="95">SUMSQ(C481:C512)</f>
        <v>11201200</v>
      </c>
      <c r="D514" s="5">
        <f t="shared" si="95"/>
        <v>11201200</v>
      </c>
      <c r="E514" s="5">
        <f t="shared" si="95"/>
        <v>11201200</v>
      </c>
      <c r="F514" s="5">
        <f t="shared" si="95"/>
        <v>11201200</v>
      </c>
      <c r="G514" s="5">
        <f t="shared" si="95"/>
        <v>11201200</v>
      </c>
      <c r="H514" s="5">
        <f t="shared" si="95"/>
        <v>11201200</v>
      </c>
      <c r="I514" s="5">
        <f t="shared" si="95"/>
        <v>11201200</v>
      </c>
      <c r="J514" s="5">
        <f t="shared" si="95"/>
        <v>11201200</v>
      </c>
      <c r="K514" s="5">
        <f t="shared" si="95"/>
        <v>11201200</v>
      </c>
      <c r="L514" s="5">
        <f t="shared" si="95"/>
        <v>11201200</v>
      </c>
      <c r="M514" s="5">
        <f t="shared" si="95"/>
        <v>11201200</v>
      </c>
      <c r="N514" s="5">
        <f t="shared" si="95"/>
        <v>11201200</v>
      </c>
      <c r="O514" s="5">
        <f t="shared" si="95"/>
        <v>11201200</v>
      </c>
      <c r="P514" s="5">
        <f t="shared" si="95"/>
        <v>11201200</v>
      </c>
      <c r="Q514" s="5">
        <f t="shared" si="95"/>
        <v>11201200</v>
      </c>
      <c r="R514" s="5">
        <f t="shared" si="95"/>
        <v>11201200</v>
      </c>
      <c r="S514" s="5">
        <f t="shared" si="95"/>
        <v>11201200</v>
      </c>
      <c r="T514" s="5">
        <f t="shared" si="95"/>
        <v>11201200</v>
      </c>
      <c r="U514" s="5">
        <f t="shared" si="95"/>
        <v>11201200</v>
      </c>
      <c r="V514" s="5">
        <f t="shared" si="95"/>
        <v>11201200</v>
      </c>
      <c r="W514" s="5">
        <f t="shared" si="95"/>
        <v>11201200</v>
      </c>
      <c r="X514" s="5">
        <f t="shared" si="95"/>
        <v>11201200</v>
      </c>
      <c r="Y514" s="5">
        <f t="shared" si="95"/>
        <v>11201200</v>
      </c>
      <c r="Z514" s="5">
        <f t="shared" si="95"/>
        <v>11201200</v>
      </c>
      <c r="AA514" s="5">
        <f t="shared" si="95"/>
        <v>11201200</v>
      </c>
      <c r="AB514" s="5">
        <f t="shared" si="95"/>
        <v>11201200</v>
      </c>
      <c r="AC514" s="5">
        <f t="shared" si="95"/>
        <v>11201200</v>
      </c>
      <c r="AD514" s="5">
        <f t="shared" si="95"/>
        <v>11201200</v>
      </c>
      <c r="AE514" s="5">
        <f t="shared" si="95"/>
        <v>11201200</v>
      </c>
      <c r="AF514" s="5">
        <f t="shared" si="95"/>
        <v>11201200</v>
      </c>
      <c r="AG514" s="5">
        <f t="shared" si="95"/>
        <v>11201200</v>
      </c>
      <c r="AH514" s="5"/>
      <c r="AI514" s="5"/>
    </row>
    <row r="515" spans="1:36" x14ac:dyDescent="0.2">
      <c r="A515" s="3" t="s">
        <v>2</v>
      </c>
      <c r="B515" s="2">
        <f>B481^3+B482^3+B483^3+B484^3+B485^3+B486^3+B487^3+B488^3+B489^3+B490^3+B491^3+B492^3+B493^3+B494^3+B495^3+B496^3+B497^3+B498^3+B499^3+B500^3+B501^3+B502^3+B503^3+B504^3+B505^3+B506^3+B507^3+B508^3+B509^3+B510^3+B511^3+B512^3</f>
        <v>8606720000</v>
      </c>
      <c r="C515" s="2">
        <f t="shared" ref="C515:AG515" si="96">C481^3+C482^3+C483^3+C484^3+C485^3+C486^3+C487^3+C488^3+C489^3+C490^3+C491^3+C492^3+C493^3+C494^3+C495^3+C496^3+C497^3+C498^3+C499^3+C500^3+C501^3+C502^3+C503^3+C504^3+C505^3+C506^3+C507^3+C508^3+C509^3+C510^3+C511^3+C512^3</f>
        <v>8606720000</v>
      </c>
      <c r="D515" s="2">
        <f t="shared" si="96"/>
        <v>8606720000</v>
      </c>
      <c r="E515" s="2">
        <f t="shared" si="96"/>
        <v>8606720000</v>
      </c>
      <c r="F515" s="2">
        <f t="shared" si="96"/>
        <v>8606720000</v>
      </c>
      <c r="G515" s="2">
        <f t="shared" si="96"/>
        <v>8606720000</v>
      </c>
      <c r="H515" s="2">
        <f t="shared" si="96"/>
        <v>8606720000</v>
      </c>
      <c r="I515" s="2">
        <f t="shared" si="96"/>
        <v>8606720000</v>
      </c>
      <c r="J515" s="2">
        <f t="shared" si="96"/>
        <v>8606720000</v>
      </c>
      <c r="K515" s="2">
        <f t="shared" si="96"/>
        <v>8606720000</v>
      </c>
      <c r="L515" s="2">
        <f t="shared" si="96"/>
        <v>8606720000</v>
      </c>
      <c r="M515" s="2">
        <f t="shared" si="96"/>
        <v>8606720000</v>
      </c>
      <c r="N515" s="2">
        <f t="shared" si="96"/>
        <v>8606720000</v>
      </c>
      <c r="O515" s="2">
        <f t="shared" si="96"/>
        <v>8606720000</v>
      </c>
      <c r="P515" s="2">
        <f t="shared" si="96"/>
        <v>8606720000</v>
      </c>
      <c r="Q515" s="2">
        <f t="shared" si="96"/>
        <v>8606720000</v>
      </c>
      <c r="R515" s="2">
        <f t="shared" si="96"/>
        <v>8606720000</v>
      </c>
      <c r="S515" s="2">
        <f t="shared" si="96"/>
        <v>8606720000</v>
      </c>
      <c r="T515" s="2">
        <f t="shared" si="96"/>
        <v>8606720000</v>
      </c>
      <c r="U515" s="2">
        <f t="shared" si="96"/>
        <v>8606720000</v>
      </c>
      <c r="V515" s="2">
        <f t="shared" si="96"/>
        <v>8606720000</v>
      </c>
      <c r="W515" s="2">
        <f t="shared" si="96"/>
        <v>8606720000</v>
      </c>
      <c r="X515" s="2">
        <f t="shared" si="96"/>
        <v>8606720000</v>
      </c>
      <c r="Y515" s="2">
        <f t="shared" si="96"/>
        <v>8606720000</v>
      </c>
      <c r="Z515" s="2">
        <f t="shared" si="96"/>
        <v>8606720000</v>
      </c>
      <c r="AA515" s="2">
        <f t="shared" si="96"/>
        <v>8606720000</v>
      </c>
      <c r="AB515" s="2">
        <f t="shared" si="96"/>
        <v>8606720000</v>
      </c>
      <c r="AC515" s="2">
        <f t="shared" si="96"/>
        <v>8606720000</v>
      </c>
      <c r="AD515" s="2">
        <f t="shared" si="96"/>
        <v>8606720000</v>
      </c>
      <c r="AE515" s="2">
        <f t="shared" si="96"/>
        <v>8606720000</v>
      </c>
      <c r="AF515" s="2">
        <f t="shared" si="96"/>
        <v>8606720000</v>
      </c>
      <c r="AG515" s="2">
        <f t="shared" si="96"/>
        <v>8606720000</v>
      </c>
      <c r="AH515" s="5"/>
      <c r="AI515" s="5"/>
    </row>
    <row r="516" spans="1:36" x14ac:dyDescent="0.2">
      <c r="AH516" s="5"/>
      <c r="AI516" s="5"/>
    </row>
    <row r="517" spans="1:36" x14ac:dyDescent="0.2">
      <c r="A517" s="3" t="s">
        <v>1173</v>
      </c>
      <c r="B517" s="2">
        <f>B481</f>
        <v>23</v>
      </c>
      <c r="C517" s="2">
        <f>C482</f>
        <v>35</v>
      </c>
      <c r="D517" s="2">
        <f>D483</f>
        <v>77</v>
      </c>
      <c r="E517" s="2">
        <f>E484</f>
        <v>121</v>
      </c>
      <c r="F517" s="2">
        <f>F485</f>
        <v>140</v>
      </c>
      <c r="G517" s="2">
        <f>G486</f>
        <v>192</v>
      </c>
      <c r="H517" s="2">
        <f>H487</f>
        <v>210</v>
      </c>
      <c r="I517" s="2">
        <f>I488</f>
        <v>230</v>
      </c>
      <c r="J517" s="2">
        <f>J489</f>
        <v>287</v>
      </c>
      <c r="K517" s="2">
        <f>K490</f>
        <v>299</v>
      </c>
      <c r="L517" s="2">
        <f>L491</f>
        <v>325</v>
      </c>
      <c r="M517" s="2">
        <f>M492</f>
        <v>369</v>
      </c>
      <c r="N517" s="2">
        <f>N493</f>
        <v>388</v>
      </c>
      <c r="O517" s="2">
        <f>O494</f>
        <v>440</v>
      </c>
      <c r="P517" s="2">
        <f>P495</f>
        <v>474</v>
      </c>
      <c r="Q517" s="2">
        <f>Q496</f>
        <v>494</v>
      </c>
      <c r="R517" s="2">
        <f>R497</f>
        <v>539</v>
      </c>
      <c r="S517" s="2">
        <f>S498</f>
        <v>559</v>
      </c>
      <c r="T517" s="2">
        <f>T499</f>
        <v>577</v>
      </c>
      <c r="U517" s="2">
        <f>U500</f>
        <v>629</v>
      </c>
      <c r="V517" s="2">
        <f>V501</f>
        <v>648</v>
      </c>
      <c r="W517" s="2">
        <f>W502</f>
        <v>692</v>
      </c>
      <c r="X517" s="2">
        <f>X503</f>
        <v>734</v>
      </c>
      <c r="Y517" s="2">
        <f>Y504</f>
        <v>746</v>
      </c>
      <c r="Z517" s="2">
        <f>Z505</f>
        <v>787</v>
      </c>
      <c r="AA517" s="2">
        <f>AA506</f>
        <v>807</v>
      </c>
      <c r="AB517" s="2">
        <f>AB507</f>
        <v>841</v>
      </c>
      <c r="AC517" s="2">
        <f>AC508</f>
        <v>893</v>
      </c>
      <c r="AD517" s="2">
        <f>AD509</f>
        <v>912</v>
      </c>
      <c r="AE517" s="2">
        <f>AE510</f>
        <v>956</v>
      </c>
      <c r="AF517" s="2">
        <f>AF511</f>
        <v>982</v>
      </c>
      <c r="AG517" s="2">
        <f>AG512</f>
        <v>994</v>
      </c>
      <c r="AH517" s="217">
        <f t="shared" ref="AH517:AH520" si="97">SUM(B517:AG517)</f>
        <v>16400</v>
      </c>
      <c r="AI517" s="5">
        <f t="shared" ref="AI517:AI520" si="98">SUMSQ(B517:AG517)</f>
        <v>11201200</v>
      </c>
      <c r="AJ517" s="2">
        <f t="shared" si="93"/>
        <v>8606720000</v>
      </c>
    </row>
    <row r="518" spans="1:36" x14ac:dyDescent="0.2">
      <c r="A518" s="3" t="s">
        <v>1174</v>
      </c>
      <c r="B518" s="2">
        <f>B512</f>
        <v>258</v>
      </c>
      <c r="C518" s="2">
        <f>C511</f>
        <v>310</v>
      </c>
      <c r="D518" s="2">
        <f>D510</f>
        <v>348</v>
      </c>
      <c r="E518" s="2">
        <f>E509</f>
        <v>368</v>
      </c>
      <c r="F518" s="2">
        <f>F508</f>
        <v>413</v>
      </c>
      <c r="G518" s="2">
        <f>G507</f>
        <v>425</v>
      </c>
      <c r="H518" s="2">
        <f>H506</f>
        <v>455</v>
      </c>
      <c r="I518" s="2">
        <f>I505</f>
        <v>499</v>
      </c>
      <c r="J518" s="2">
        <f>J504</f>
        <v>10</v>
      </c>
      <c r="K518" s="2">
        <f>K503</f>
        <v>62</v>
      </c>
      <c r="L518" s="2">
        <f>L502</f>
        <v>84</v>
      </c>
      <c r="M518" s="2">
        <f>M501</f>
        <v>104</v>
      </c>
      <c r="N518" s="2">
        <f>N500</f>
        <v>149</v>
      </c>
      <c r="O518" s="2">
        <f>O499</f>
        <v>161</v>
      </c>
      <c r="P518" s="2">
        <f>P498</f>
        <v>207</v>
      </c>
      <c r="Q518" s="2">
        <f>Q497</f>
        <v>251</v>
      </c>
      <c r="R518" s="2">
        <f>R496</f>
        <v>782</v>
      </c>
      <c r="S518" s="2">
        <f>S495</f>
        <v>826</v>
      </c>
      <c r="T518" s="2">
        <f>T494</f>
        <v>856</v>
      </c>
      <c r="U518" s="2">
        <f>U493</f>
        <v>868</v>
      </c>
      <c r="V518" s="2">
        <f>V492</f>
        <v>913</v>
      </c>
      <c r="W518" s="2">
        <f>W491</f>
        <v>933</v>
      </c>
      <c r="X518" s="2">
        <f>X490</f>
        <v>971</v>
      </c>
      <c r="Y518" s="2">
        <f>Y489</f>
        <v>1023</v>
      </c>
      <c r="Z518" s="2">
        <f>Z488</f>
        <v>518</v>
      </c>
      <c r="AA518" s="2">
        <f>AA487</f>
        <v>562</v>
      </c>
      <c r="AB518" s="2">
        <f>AB486</f>
        <v>608</v>
      </c>
      <c r="AC518" s="2">
        <f>AC485</f>
        <v>620</v>
      </c>
      <c r="AD518" s="2">
        <f>AD484</f>
        <v>665</v>
      </c>
      <c r="AE518" s="2">
        <f>AE483</f>
        <v>685</v>
      </c>
      <c r="AF518" s="2">
        <f>AF482</f>
        <v>707</v>
      </c>
      <c r="AG518" s="2">
        <f>AG481</f>
        <v>759</v>
      </c>
      <c r="AH518" s="217">
        <f t="shared" si="97"/>
        <v>16400</v>
      </c>
      <c r="AI518" s="5">
        <f t="shared" si="98"/>
        <v>11201200</v>
      </c>
      <c r="AJ518" s="2">
        <f t="shared" si="93"/>
        <v>8606720000</v>
      </c>
    </row>
    <row r="519" spans="1:36" x14ac:dyDescent="0.2">
      <c r="A519" s="3" t="s">
        <v>1175</v>
      </c>
      <c r="B519" s="2">
        <f>B497</f>
        <v>979</v>
      </c>
      <c r="C519" s="2">
        <f>C498</f>
        <v>999</v>
      </c>
      <c r="D519" s="2">
        <f>D499</f>
        <v>905</v>
      </c>
      <c r="E519" s="2">
        <f>E500</f>
        <v>957</v>
      </c>
      <c r="F519" s="2">
        <f>F501</f>
        <v>848</v>
      </c>
      <c r="G519" s="2">
        <f>G502</f>
        <v>892</v>
      </c>
      <c r="H519" s="2">
        <f>H503</f>
        <v>790</v>
      </c>
      <c r="I519" s="2">
        <f>I504</f>
        <v>802</v>
      </c>
      <c r="J519" s="2">
        <f>J505</f>
        <v>731</v>
      </c>
      <c r="K519" s="2">
        <f>K506</f>
        <v>751</v>
      </c>
      <c r="L519" s="2">
        <f>L507</f>
        <v>641</v>
      </c>
      <c r="M519" s="2">
        <f>M508</f>
        <v>693</v>
      </c>
      <c r="N519" s="2">
        <f>N509</f>
        <v>584</v>
      </c>
      <c r="O519" s="2">
        <f>O510</f>
        <v>628</v>
      </c>
      <c r="P519" s="2">
        <f>P511</f>
        <v>542</v>
      </c>
      <c r="Q519" s="2">
        <f>Q512</f>
        <v>554</v>
      </c>
      <c r="R519" s="2">
        <f>R481</f>
        <v>479</v>
      </c>
      <c r="S519" s="2">
        <f>S482</f>
        <v>491</v>
      </c>
      <c r="T519" s="2">
        <f>T483</f>
        <v>389</v>
      </c>
      <c r="U519" s="2">
        <f>U484</f>
        <v>433</v>
      </c>
      <c r="V519" s="2">
        <f>V485</f>
        <v>324</v>
      </c>
      <c r="W519" s="2">
        <f>W486</f>
        <v>376</v>
      </c>
      <c r="X519" s="2">
        <f>X487</f>
        <v>282</v>
      </c>
      <c r="Y519" s="2">
        <f>Y488</f>
        <v>302</v>
      </c>
      <c r="Z519" s="2">
        <f>Z489</f>
        <v>215</v>
      </c>
      <c r="AA519" s="2">
        <f>AA490</f>
        <v>227</v>
      </c>
      <c r="AB519" s="2">
        <f>AB491</f>
        <v>141</v>
      </c>
      <c r="AC519" s="2">
        <f>AC492</f>
        <v>185</v>
      </c>
      <c r="AD519" s="2">
        <f>AD493</f>
        <v>76</v>
      </c>
      <c r="AE519" s="2">
        <f>AE494</f>
        <v>128</v>
      </c>
      <c r="AF519" s="2">
        <f>AF495</f>
        <v>18</v>
      </c>
      <c r="AG519" s="2">
        <f>AG496</f>
        <v>38</v>
      </c>
      <c r="AH519" s="217">
        <f t="shared" si="97"/>
        <v>16400</v>
      </c>
      <c r="AI519" s="5">
        <f t="shared" si="98"/>
        <v>11201200</v>
      </c>
      <c r="AJ519" s="2">
        <f t="shared" si="93"/>
        <v>8606720000</v>
      </c>
    </row>
    <row r="520" spans="1:36" x14ac:dyDescent="0.2">
      <c r="A520" s="3" t="s">
        <v>1176</v>
      </c>
      <c r="B520" s="2">
        <f>B496</f>
        <v>710</v>
      </c>
      <c r="C520" s="2">
        <f>C495</f>
        <v>754</v>
      </c>
      <c r="D520" s="2">
        <f>D494</f>
        <v>672</v>
      </c>
      <c r="E520" s="2">
        <f>E493</f>
        <v>684</v>
      </c>
      <c r="F520" s="2">
        <f>F492</f>
        <v>601</v>
      </c>
      <c r="G520" s="2">
        <f>G491</f>
        <v>621</v>
      </c>
      <c r="H520" s="2">
        <f>H490</f>
        <v>515</v>
      </c>
      <c r="I520" s="2">
        <f>I489</f>
        <v>567</v>
      </c>
      <c r="J520" s="2">
        <f>J488</f>
        <v>974</v>
      </c>
      <c r="K520" s="2">
        <f>K487</f>
        <v>1018</v>
      </c>
      <c r="L520" s="2">
        <f>L486</f>
        <v>920</v>
      </c>
      <c r="M520" s="2">
        <f>M485</f>
        <v>932</v>
      </c>
      <c r="N520" s="2">
        <f>N484</f>
        <v>849</v>
      </c>
      <c r="O520" s="2">
        <f>O483</f>
        <v>869</v>
      </c>
      <c r="P520" s="2">
        <f>P482</f>
        <v>779</v>
      </c>
      <c r="Q520" s="2">
        <f>Q481</f>
        <v>831</v>
      </c>
      <c r="R520" s="2">
        <f>R512</f>
        <v>202</v>
      </c>
      <c r="S520" s="2">
        <f>S511</f>
        <v>254</v>
      </c>
      <c r="T520" s="2">
        <f>T510</f>
        <v>148</v>
      </c>
      <c r="U520" s="2">
        <f>U509</f>
        <v>168</v>
      </c>
      <c r="V520" s="2">
        <f>V508</f>
        <v>85</v>
      </c>
      <c r="W520" s="2">
        <f>W507</f>
        <v>97</v>
      </c>
      <c r="X520" s="2">
        <f>X506</f>
        <v>15</v>
      </c>
      <c r="Y520" s="2">
        <f>Y505</f>
        <v>59</v>
      </c>
      <c r="Z520" s="2">
        <f>Z504</f>
        <v>450</v>
      </c>
      <c r="AA520" s="2">
        <f>AA503</f>
        <v>502</v>
      </c>
      <c r="AB520" s="2">
        <f>AB502</f>
        <v>412</v>
      </c>
      <c r="AC520" s="2">
        <f>AC501</f>
        <v>432</v>
      </c>
      <c r="AD520" s="2">
        <f>AD500</f>
        <v>349</v>
      </c>
      <c r="AE520" s="2">
        <f>AE499</f>
        <v>361</v>
      </c>
      <c r="AF520" s="2">
        <f>AF498</f>
        <v>263</v>
      </c>
      <c r="AG520" s="2">
        <f>AG497</f>
        <v>307</v>
      </c>
      <c r="AH520" s="217">
        <f t="shared" si="97"/>
        <v>16400</v>
      </c>
      <c r="AI520" s="5">
        <f t="shared" si="98"/>
        <v>11201200</v>
      </c>
      <c r="AJ520" s="2">
        <f t="shared" si="93"/>
        <v>8606720000</v>
      </c>
    </row>
  </sheetData>
  <phoneticPr fontId="30" type="noConversion"/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41 AH51:AI83 AH94:AI265 AH392:AI437 AH306:AI351 AH266:AJ305 AH352:AJ391 AJ306:AJ351 AJ392:AJ437 AJ478:AJ521 AH478:AI521 AH438:AI477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C5F5A-77A0-4039-9B14-D0D9AF0E90D5}">
  <sheetPr>
    <tabColor rgb="FFCCCCFF"/>
  </sheetPr>
  <dimension ref="A1:BY1033"/>
  <sheetViews>
    <sheetView zoomScaleNormal="100" workbookViewId="0">
      <pane xSplit="1" ySplit="6" topLeftCell="B34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.5703125" style="2" customWidth="1"/>
    <col min="38" max="38" width="7.85546875" style="2" customWidth="1"/>
    <col min="39" max="71" width="5.7109375" style="2" customWidth="1"/>
    <col min="72" max="72" width="4.7109375" style="2" customWidth="1"/>
    <col min="73" max="73" width="5.7109375" style="2" customWidth="1"/>
    <col min="74" max="74" width="4.7109375" style="2" customWidth="1"/>
    <col min="75" max="75" width="5.7109375" style="2" customWidth="1"/>
    <col min="76" max="76" width="4.7109375" style="2" customWidth="1"/>
    <col min="77" max="16384" width="9.140625" style="2"/>
  </cols>
  <sheetData>
    <row r="1" spans="1:76" s="1" customFormat="1" ht="21" x14ac:dyDescent="0.35">
      <c r="A1" s="70" t="s">
        <v>1116</v>
      </c>
      <c r="B1" s="21" t="s">
        <v>1245</v>
      </c>
      <c r="C1" s="22"/>
      <c r="D1" s="22"/>
      <c r="E1" s="22"/>
      <c r="F1" s="22"/>
      <c r="G1" s="22"/>
      <c r="H1" s="22"/>
      <c r="I1" s="22"/>
      <c r="J1" s="20"/>
      <c r="K1" s="33"/>
      <c r="L1" s="53" t="s">
        <v>1101</v>
      </c>
      <c r="M1" s="34"/>
      <c r="N1" s="35"/>
      <c r="O1" s="35"/>
      <c r="P1" s="35" t="s">
        <v>1112</v>
      </c>
      <c r="Q1" s="38">
        <v>32</v>
      </c>
      <c r="R1" s="20"/>
      <c r="S1" s="20" t="s">
        <v>5</v>
      </c>
      <c r="T1" s="20"/>
      <c r="U1" s="20"/>
      <c r="V1" s="20"/>
      <c r="W1" s="69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</row>
    <row r="2" spans="1:76" x14ac:dyDescent="0.2">
      <c r="A2" s="70" t="s">
        <v>1120</v>
      </c>
      <c r="B2" s="23" t="s">
        <v>1161</v>
      </c>
      <c r="C2" s="22"/>
      <c r="D2" s="22"/>
      <c r="E2" s="22"/>
      <c r="F2" s="22"/>
      <c r="G2" s="22"/>
      <c r="H2" s="22"/>
      <c r="I2" s="22" t="s">
        <v>10</v>
      </c>
      <c r="J2" s="22"/>
      <c r="K2" s="37" t="s">
        <v>1102</v>
      </c>
      <c r="L2" s="40">
        <v>1</v>
      </c>
      <c r="M2" s="33"/>
      <c r="N2" s="41" t="s">
        <v>1103</v>
      </c>
      <c r="O2" s="33"/>
      <c r="P2" s="42" t="s">
        <v>1104</v>
      </c>
      <c r="Q2" s="38"/>
      <c r="R2" s="37" t="s">
        <v>1108</v>
      </c>
      <c r="S2" s="39">
        <f>SUM(BW8:BW1031)/Q1</f>
        <v>16400</v>
      </c>
      <c r="T2" s="22"/>
      <c r="U2" s="33" t="s">
        <v>1109</v>
      </c>
      <c r="V2" s="33"/>
      <c r="W2" s="37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76" x14ac:dyDescent="0.2">
      <c r="A3" s="70" t="s">
        <v>1123</v>
      </c>
      <c r="B3" s="23"/>
      <c r="C3" s="22"/>
      <c r="D3" s="22"/>
      <c r="E3" s="22"/>
      <c r="F3" s="22"/>
      <c r="G3" s="22"/>
      <c r="H3" s="22"/>
      <c r="I3" s="22" t="s">
        <v>11</v>
      </c>
      <c r="J3" s="22"/>
      <c r="K3" s="33"/>
      <c r="L3" s="33"/>
      <c r="M3" s="33"/>
      <c r="N3" s="33"/>
      <c r="O3" s="33"/>
      <c r="P3" s="37"/>
      <c r="Q3" s="36"/>
      <c r="R3" s="33"/>
      <c r="S3" s="33"/>
      <c r="T3" s="22"/>
      <c r="U3" s="33"/>
      <c r="V3" s="22"/>
      <c r="W3" s="37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</row>
    <row r="4" spans="1:76" x14ac:dyDescent="0.2">
      <c r="A4" s="70" t="s">
        <v>1114</v>
      </c>
      <c r="B4" s="69" t="s">
        <v>1166</v>
      </c>
      <c r="C4" s="22"/>
      <c r="D4" s="22"/>
      <c r="E4" s="22"/>
      <c r="F4" s="22"/>
      <c r="G4" s="22"/>
      <c r="H4" s="22"/>
      <c r="I4" s="22" t="s">
        <v>12</v>
      </c>
      <c r="J4" s="22"/>
      <c r="K4" s="37" t="s">
        <v>1105</v>
      </c>
      <c r="L4" s="40">
        <v>1</v>
      </c>
      <c r="M4" s="33"/>
      <c r="N4" s="41" t="s">
        <v>1106</v>
      </c>
      <c r="O4" s="33"/>
      <c r="P4" s="37" t="s">
        <v>1107</v>
      </c>
      <c r="Q4" s="36"/>
      <c r="R4" s="37" t="s">
        <v>1108</v>
      </c>
      <c r="S4" s="39">
        <f>(1/2)*Q1*(2*L2+L4*(Q1^2-1))</f>
        <v>16400</v>
      </c>
      <c r="T4" s="22"/>
      <c r="U4" s="41" t="s">
        <v>1110</v>
      </c>
      <c r="V4" s="33"/>
      <c r="W4" s="37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M4" s="65" t="s">
        <v>1117</v>
      </c>
      <c r="AN4" s="65" t="s">
        <v>1115</v>
      </c>
      <c r="AO4" s="65" t="s">
        <v>1135</v>
      </c>
      <c r="AP4" s="65" t="s">
        <v>1122</v>
      </c>
      <c r="AQ4" s="65" t="s">
        <v>1124</v>
      </c>
      <c r="AR4" s="65" t="s">
        <v>1119</v>
      </c>
    </row>
    <row r="5" spans="1:76" x14ac:dyDescent="0.2">
      <c r="A5" s="70" t="s">
        <v>1118</v>
      </c>
      <c r="B5" s="22" t="s">
        <v>1227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36"/>
      <c r="R5" s="33" t="s">
        <v>5</v>
      </c>
      <c r="S5" s="33"/>
      <c r="T5" s="22"/>
      <c r="U5" s="43" t="s">
        <v>1111</v>
      </c>
      <c r="V5" s="33"/>
      <c r="W5" s="37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BB5" s="13" t="s">
        <v>1193</v>
      </c>
    </row>
    <row r="6" spans="1:76" s="1" customFormat="1" x14ac:dyDescent="0.2">
      <c r="A6" s="70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  <c r="AK6" s="227" t="s">
        <v>1226</v>
      </c>
      <c r="AM6" s="1">
        <v>1</v>
      </c>
      <c r="AN6" s="1">
        <v>2</v>
      </c>
      <c r="AO6" s="1">
        <v>3</v>
      </c>
      <c r="AP6" s="1">
        <v>4</v>
      </c>
      <c r="AQ6" s="1">
        <v>5</v>
      </c>
      <c r="AR6" s="1">
        <v>6</v>
      </c>
      <c r="AS6" s="1">
        <v>7</v>
      </c>
      <c r="AT6" s="1">
        <v>8</v>
      </c>
      <c r="AU6" s="1">
        <v>9</v>
      </c>
      <c r="AV6" s="1">
        <v>10</v>
      </c>
      <c r="AW6" s="1">
        <v>11</v>
      </c>
      <c r="AX6" s="1">
        <v>12</v>
      </c>
      <c r="AY6" s="1">
        <v>13</v>
      </c>
      <c r="AZ6" s="1">
        <v>14</v>
      </c>
      <c r="BA6" s="1">
        <v>15</v>
      </c>
      <c r="BB6" s="1">
        <v>16</v>
      </c>
      <c r="BC6" s="1">
        <v>17</v>
      </c>
      <c r="BD6" s="1">
        <v>18</v>
      </c>
      <c r="BE6" s="1">
        <v>19</v>
      </c>
      <c r="BF6" s="1">
        <v>20</v>
      </c>
      <c r="BG6" s="1">
        <v>21</v>
      </c>
      <c r="BH6" s="1">
        <v>22</v>
      </c>
      <c r="BI6" s="1">
        <v>23</v>
      </c>
      <c r="BJ6" s="1">
        <v>24</v>
      </c>
      <c r="BK6" s="1">
        <v>25</v>
      </c>
      <c r="BL6" s="1">
        <v>26</v>
      </c>
      <c r="BM6" s="1">
        <v>27</v>
      </c>
      <c r="BN6" s="1">
        <v>28</v>
      </c>
      <c r="BO6" s="1">
        <v>29</v>
      </c>
      <c r="BP6" s="1">
        <v>30</v>
      </c>
      <c r="BQ6" s="1">
        <v>31</v>
      </c>
      <c r="BR6" s="1">
        <v>32</v>
      </c>
    </row>
    <row r="7" spans="1:76" ht="13.5" thickBot="1" x14ac:dyDescent="0.25">
      <c r="A7" s="1" t="s">
        <v>5</v>
      </c>
      <c r="B7" s="1" t="s">
        <v>1225</v>
      </c>
      <c r="E7" s="94" t="s">
        <v>1177</v>
      </c>
      <c r="BB7" s="32" t="s">
        <v>1164</v>
      </c>
      <c r="BT7" s="22"/>
      <c r="BU7" s="14"/>
      <c r="BV7" s="52" t="s">
        <v>1029</v>
      </c>
      <c r="BW7" s="14"/>
      <c r="BX7" s="22"/>
    </row>
    <row r="8" spans="1:76" x14ac:dyDescent="0.2">
      <c r="A8" s="1">
        <v>1</v>
      </c>
      <c r="B8" s="181">
        <f>BW8</f>
        <v>1</v>
      </c>
      <c r="C8" s="133">
        <f>BW409</f>
        <v>402</v>
      </c>
      <c r="D8" s="177">
        <f>BW939</f>
        <v>932</v>
      </c>
      <c r="E8" s="177">
        <f>BW570</f>
        <v>563</v>
      </c>
      <c r="F8" s="177">
        <f>BW806</f>
        <v>799</v>
      </c>
      <c r="G8" s="177">
        <f>BW663</f>
        <v>656</v>
      </c>
      <c r="H8" s="177">
        <f>BW197</f>
        <v>190</v>
      </c>
      <c r="I8" s="177">
        <f>BW308</f>
        <v>301</v>
      </c>
      <c r="J8" s="177">
        <f>BW589</f>
        <v>582</v>
      </c>
      <c r="K8" s="177">
        <f>BW988</f>
        <v>981</v>
      </c>
      <c r="L8" s="177">
        <f>BW494</f>
        <v>487</v>
      </c>
      <c r="M8" s="177">
        <f>BW127</f>
        <v>120</v>
      </c>
      <c r="N8" s="177">
        <f>BW355</f>
        <v>348</v>
      </c>
      <c r="O8" s="177">
        <f>BW210</f>
        <v>203</v>
      </c>
      <c r="P8" s="177">
        <f>BW768</f>
        <v>761</v>
      </c>
      <c r="Q8" s="189">
        <f>BW881</f>
        <v>874</v>
      </c>
      <c r="R8" s="185">
        <f>BW158</f>
        <v>151</v>
      </c>
      <c r="S8" s="177">
        <f>BW271</f>
        <v>264</v>
      </c>
      <c r="T8" s="177">
        <f>BW829</f>
        <v>822</v>
      </c>
      <c r="U8" s="177">
        <f>BW684</f>
        <v>677</v>
      </c>
      <c r="V8" s="177">
        <f>BW912</f>
        <v>905</v>
      </c>
      <c r="W8" s="177">
        <f>BW545</f>
        <v>538</v>
      </c>
      <c r="X8" s="177">
        <f>BW51</f>
        <v>44</v>
      </c>
      <c r="Y8" s="177">
        <f>BW450</f>
        <v>443</v>
      </c>
      <c r="Z8" s="177">
        <f>BW731</f>
        <v>724</v>
      </c>
      <c r="AA8" s="177">
        <f>BW842</f>
        <v>835</v>
      </c>
      <c r="AB8" s="177">
        <f>BW376</f>
        <v>369</v>
      </c>
      <c r="AC8" s="177">
        <f>BW233</f>
        <v>226</v>
      </c>
      <c r="AD8" s="177">
        <f>BW469</f>
        <v>462</v>
      </c>
      <c r="AE8" s="177">
        <f>BW100</f>
        <v>93</v>
      </c>
      <c r="AF8" s="177">
        <f>BW630</f>
        <v>623</v>
      </c>
      <c r="AG8" s="184">
        <f>BW1031</f>
        <v>1024</v>
      </c>
      <c r="AH8" s="5">
        <f t="shared" ref="AH8:AH39" si="0">SUM(B8:AG8)</f>
        <v>16400</v>
      </c>
      <c r="AI8" s="5">
        <f t="shared" ref="AI8:AI39" si="1">SUMSQ(B8:AG8)</f>
        <v>11201200</v>
      </c>
      <c r="AJ8" s="2">
        <f t="shared" ref="AJ8:AJ39" si="2">B8^3+C8^3+D8^3+E8^3+F8^3+G8^3+H8^3+I8^3+J8^3+K8^3+L8^3+M8^3+N8^3+O8^3+P8^3+Q8^3+R8^3+S8^3+T8^3+U8^3+V8^3+W8^3+X8^3+Y8^3+Z8^3+AA8^3+AB8^3+AC8^3+AD8^3+AE8^3+AF8^3+AG8^3</f>
        <v>8606720000</v>
      </c>
      <c r="AK8" s="115">
        <f>SUMSQ(B8,C8,D8,E8,F8,G8,H8,I8,J8,K8,L8,M8,N8,O8,P8,Q8,B9,C9,D9,E9,F9,G9,H9,I9,J9,K9,L9,M9,N9,O9,P9,Q9)</f>
        <v>11201200</v>
      </c>
      <c r="AM8" s="228" t="s">
        <v>209</v>
      </c>
      <c r="AN8" s="229" t="s">
        <v>304</v>
      </c>
      <c r="AO8" s="230" t="s">
        <v>147</v>
      </c>
      <c r="AP8" s="229" t="s">
        <v>368</v>
      </c>
      <c r="AQ8" s="229" t="s">
        <v>84</v>
      </c>
      <c r="AR8" s="229" t="s">
        <v>432</v>
      </c>
      <c r="AS8" s="229" t="s">
        <v>20</v>
      </c>
      <c r="AT8" s="229" t="s">
        <v>495</v>
      </c>
      <c r="AU8" s="229" t="s">
        <v>477</v>
      </c>
      <c r="AV8" s="230" t="s">
        <v>65</v>
      </c>
      <c r="AW8" s="229" t="s">
        <v>413</v>
      </c>
      <c r="AX8" s="229" t="s">
        <v>128</v>
      </c>
      <c r="AY8" s="229" t="s">
        <v>349</v>
      </c>
      <c r="AZ8" s="229" t="s">
        <v>190</v>
      </c>
      <c r="BA8" s="229" t="s">
        <v>286</v>
      </c>
      <c r="BB8" s="230" t="s">
        <v>254</v>
      </c>
      <c r="BC8" s="229" t="s">
        <v>1014</v>
      </c>
      <c r="BD8" s="229" t="s">
        <v>540</v>
      </c>
      <c r="BE8" s="229" t="s">
        <v>951</v>
      </c>
      <c r="BF8" s="229" t="s">
        <v>603</v>
      </c>
      <c r="BG8" s="230" t="s">
        <v>1156</v>
      </c>
      <c r="BH8" s="229" t="s">
        <v>667</v>
      </c>
      <c r="BI8" s="229" t="s">
        <v>825</v>
      </c>
      <c r="BJ8" s="229" t="s">
        <v>731</v>
      </c>
      <c r="BK8" s="229" t="s">
        <v>749</v>
      </c>
      <c r="BL8" s="230" t="s">
        <v>1031</v>
      </c>
      <c r="BM8" s="229" t="s">
        <v>686</v>
      </c>
      <c r="BN8" s="229" t="s">
        <v>844</v>
      </c>
      <c r="BO8" s="229" t="s">
        <v>622</v>
      </c>
      <c r="BP8" s="229" t="s">
        <v>907</v>
      </c>
      <c r="BQ8" s="229" t="s">
        <v>558</v>
      </c>
      <c r="BR8" s="231" t="s">
        <v>935</v>
      </c>
      <c r="BS8" s="24"/>
      <c r="BT8" s="22"/>
      <c r="BU8" s="26" t="s">
        <v>209</v>
      </c>
      <c r="BV8" s="27" t="s">
        <v>1030</v>
      </c>
      <c r="BW8" s="28">
        <f>L2+(0*L4)</f>
        <v>1</v>
      </c>
      <c r="BX8" s="22"/>
    </row>
    <row r="9" spans="1:76" x14ac:dyDescent="0.2">
      <c r="A9" s="1">
        <v>2</v>
      </c>
      <c r="B9" s="138">
        <f>BW429</f>
        <v>422</v>
      </c>
      <c r="C9" s="7">
        <f>BW60</f>
        <v>53</v>
      </c>
      <c r="D9" s="6">
        <f>BW526</f>
        <v>519</v>
      </c>
      <c r="E9" s="6">
        <f>BW927</f>
        <v>920</v>
      </c>
      <c r="F9" s="6">
        <f>BW707</f>
        <v>700</v>
      </c>
      <c r="G9" s="6">
        <f>BW818</f>
        <v>811</v>
      </c>
      <c r="H9" s="6">
        <f>BW288</f>
        <v>281</v>
      </c>
      <c r="I9" s="6">
        <f>BW145</f>
        <v>138</v>
      </c>
      <c r="J9" s="6">
        <f>BW1000</f>
        <v>993</v>
      </c>
      <c r="K9" s="6">
        <f>BW633</f>
        <v>626</v>
      </c>
      <c r="L9" s="6">
        <f>BW75</f>
        <v>68</v>
      </c>
      <c r="M9" s="6">
        <f>BW474</f>
        <v>467</v>
      </c>
      <c r="N9" s="6">
        <f>BW262</f>
        <v>255</v>
      </c>
      <c r="O9" s="6">
        <f>BW375</f>
        <v>368</v>
      </c>
      <c r="P9" s="11">
        <f>BW869</f>
        <v>862</v>
      </c>
      <c r="Q9" s="6">
        <f>BW724</f>
        <v>717</v>
      </c>
      <c r="R9" s="6">
        <f>BW315</f>
        <v>308</v>
      </c>
      <c r="S9" s="12">
        <f>BW170</f>
        <v>163</v>
      </c>
      <c r="T9" s="6">
        <f>BW664</f>
        <v>657</v>
      </c>
      <c r="U9" s="6">
        <f>BW777</f>
        <v>770</v>
      </c>
      <c r="V9" s="6">
        <f>BW565</f>
        <v>558</v>
      </c>
      <c r="W9" s="6">
        <f>BW964</f>
        <v>957</v>
      </c>
      <c r="X9" s="6">
        <f>BW406</f>
        <v>399</v>
      </c>
      <c r="Y9" s="6">
        <f>BW39</f>
        <v>32</v>
      </c>
      <c r="Z9" s="6">
        <f>BW894</f>
        <v>887</v>
      </c>
      <c r="AA9" s="6">
        <f>BW751</f>
        <v>744</v>
      </c>
      <c r="AB9" s="6">
        <f>BW221</f>
        <v>214</v>
      </c>
      <c r="AC9" s="6">
        <f>BW332</f>
        <v>325</v>
      </c>
      <c r="AD9" s="6">
        <f>BW112</f>
        <v>105</v>
      </c>
      <c r="AE9" s="6">
        <f>BW513</f>
        <v>506</v>
      </c>
      <c r="AF9" s="8">
        <f>BW979</f>
        <v>972</v>
      </c>
      <c r="AG9" s="179">
        <f>BW610</f>
        <v>603</v>
      </c>
      <c r="AH9" s="5">
        <f t="shared" si="0"/>
        <v>16400</v>
      </c>
      <c r="AI9" s="5">
        <f t="shared" si="1"/>
        <v>11201200</v>
      </c>
      <c r="AJ9" s="2">
        <f t="shared" si="2"/>
        <v>8606720000</v>
      </c>
      <c r="AK9" s="115">
        <f>SUMSQ(R8,S8,T8,U8,V8,W8,X8,Y8,Z8,AA8,AB8,AC8,AD8,AE8,AF8,AG8,R9,S9,T9,U9,V9,W9,X9,Y9,Z9,AA9,AB9,AC9,AD9,AE9,AF9,AG9)</f>
        <v>11201200</v>
      </c>
      <c r="AM9" s="232" t="s">
        <v>214</v>
      </c>
      <c r="AN9" s="233" t="s">
        <v>309</v>
      </c>
      <c r="AO9" s="233" t="s">
        <v>152</v>
      </c>
      <c r="AP9" s="234" t="s">
        <v>1146</v>
      </c>
      <c r="AQ9" s="233" t="s">
        <v>89</v>
      </c>
      <c r="AR9" s="233" t="s">
        <v>437</v>
      </c>
      <c r="AS9" s="233" t="s">
        <v>25</v>
      </c>
      <c r="AT9" s="233" t="s">
        <v>500</v>
      </c>
      <c r="AU9" s="234" t="s">
        <v>487</v>
      </c>
      <c r="AV9" s="233" t="s">
        <v>76</v>
      </c>
      <c r="AW9" s="233" t="s">
        <v>424</v>
      </c>
      <c r="AX9" s="233" t="s">
        <v>139</v>
      </c>
      <c r="AY9" s="233" t="s">
        <v>360</v>
      </c>
      <c r="AZ9" s="233" t="s">
        <v>201</v>
      </c>
      <c r="BA9" s="234" t="s">
        <v>296</v>
      </c>
      <c r="BB9" s="233" t="s">
        <v>265</v>
      </c>
      <c r="BC9" s="233" t="s">
        <v>1025</v>
      </c>
      <c r="BD9" s="233" t="s">
        <v>550</v>
      </c>
      <c r="BE9" s="233" t="s">
        <v>962</v>
      </c>
      <c r="BF9" s="233" t="s">
        <v>614</v>
      </c>
      <c r="BG9" s="233" t="s">
        <v>899</v>
      </c>
      <c r="BH9" s="234" t="s">
        <v>678</v>
      </c>
      <c r="BI9" s="233" t="s">
        <v>836</v>
      </c>
      <c r="BJ9" s="233" t="s">
        <v>741</v>
      </c>
      <c r="BK9" s="234" t="s">
        <v>754</v>
      </c>
      <c r="BL9" s="233" t="s">
        <v>785</v>
      </c>
      <c r="BM9" s="233" t="s">
        <v>691</v>
      </c>
      <c r="BN9" s="233" t="s">
        <v>849</v>
      </c>
      <c r="BO9" s="233" t="s">
        <v>627</v>
      </c>
      <c r="BP9" s="233" t="s">
        <v>912</v>
      </c>
      <c r="BQ9" s="234" t="s">
        <v>563</v>
      </c>
      <c r="BR9" s="235" t="s">
        <v>974</v>
      </c>
      <c r="BS9" s="24"/>
      <c r="BT9" s="22"/>
      <c r="BU9" s="29" t="s">
        <v>15</v>
      </c>
      <c r="BV9" s="30" t="s">
        <v>1030</v>
      </c>
      <c r="BW9" s="31">
        <f>L2+(1*L4)</f>
        <v>2</v>
      </c>
      <c r="BX9" s="22"/>
    </row>
    <row r="10" spans="1:76" x14ac:dyDescent="0.2">
      <c r="A10" s="1">
        <v>3</v>
      </c>
      <c r="B10" s="178">
        <f>BW1025</f>
        <v>1018</v>
      </c>
      <c r="C10" s="6">
        <f>BW624</f>
        <v>617</v>
      </c>
      <c r="D10" s="7">
        <f>BW98</f>
        <v>91</v>
      </c>
      <c r="E10" s="9">
        <f>BW467</f>
        <v>460</v>
      </c>
      <c r="F10" s="6">
        <f>BW239</f>
        <v>232</v>
      </c>
      <c r="G10" s="6">
        <f>BW382</f>
        <v>375</v>
      </c>
      <c r="H10" s="6">
        <f>BW844</f>
        <v>837</v>
      </c>
      <c r="I10" s="6">
        <f>BW733</f>
        <v>726</v>
      </c>
      <c r="J10" s="6">
        <f>BW452</f>
        <v>445</v>
      </c>
      <c r="K10" s="6">
        <f>BW53</f>
        <v>46</v>
      </c>
      <c r="L10" s="6">
        <f>BW551</f>
        <v>544</v>
      </c>
      <c r="M10" s="6">
        <f>BW918</f>
        <v>911</v>
      </c>
      <c r="N10" s="6">
        <f>BW682</f>
        <v>675</v>
      </c>
      <c r="O10" s="11">
        <f>BW827</f>
        <v>820</v>
      </c>
      <c r="P10" s="6">
        <f>BW265</f>
        <v>258</v>
      </c>
      <c r="Q10" s="6">
        <f>BW152</f>
        <v>145</v>
      </c>
      <c r="R10" s="6">
        <f>BW887</f>
        <v>880</v>
      </c>
      <c r="S10" s="6">
        <f>BW774</f>
        <v>767</v>
      </c>
      <c r="T10" s="12">
        <f>BW212</f>
        <v>205</v>
      </c>
      <c r="U10" s="6">
        <f>BW357</f>
        <v>350</v>
      </c>
      <c r="V10" s="6">
        <f>BW121</f>
        <v>114</v>
      </c>
      <c r="W10" s="6">
        <f>BW488</f>
        <v>481</v>
      </c>
      <c r="X10" s="6">
        <f>BW986</f>
        <v>979</v>
      </c>
      <c r="Y10" s="6">
        <f>BW587</f>
        <v>580</v>
      </c>
      <c r="Z10" s="6">
        <f>BW306</f>
        <v>299</v>
      </c>
      <c r="AA10" s="6">
        <f>BW195</f>
        <v>188</v>
      </c>
      <c r="AB10" s="6">
        <f>BW657</f>
        <v>650</v>
      </c>
      <c r="AC10" s="6">
        <f>BW800</f>
        <v>793</v>
      </c>
      <c r="AD10" s="6">
        <f>BW572</f>
        <v>565</v>
      </c>
      <c r="AE10" s="8">
        <f>BW941</f>
        <v>934</v>
      </c>
      <c r="AF10" s="6">
        <f>BW415</f>
        <v>408</v>
      </c>
      <c r="AG10" s="179">
        <f>BW14</f>
        <v>7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  <c r="AK10" s="115">
        <f>SUMSQ(B10,C10,D10,E10,F10,G10,H10,I10,J10,K10,L10,M10,N10,O10,P10,Q10,B11,C11,D11,E11,F11,G11,H11,I11,J11,K11,L11,M11,N11,O11,P11,Q11)</f>
        <v>11201200</v>
      </c>
      <c r="AM10" s="236" t="s">
        <v>211</v>
      </c>
      <c r="AN10" s="233" t="s">
        <v>306</v>
      </c>
      <c r="AO10" s="233" t="s">
        <v>149</v>
      </c>
      <c r="AP10" s="233" t="s">
        <v>370</v>
      </c>
      <c r="AQ10" s="233" t="s">
        <v>86</v>
      </c>
      <c r="AR10" s="233" t="s">
        <v>434</v>
      </c>
      <c r="AS10" s="234" t="s">
        <v>22</v>
      </c>
      <c r="AT10" s="233" t="s">
        <v>497</v>
      </c>
      <c r="AU10" s="233" t="s">
        <v>475</v>
      </c>
      <c r="AV10" s="233" t="s">
        <v>63</v>
      </c>
      <c r="AW10" s="233" t="s">
        <v>411</v>
      </c>
      <c r="AX10" s="234" t="s">
        <v>1157</v>
      </c>
      <c r="AY10" s="233" t="s">
        <v>347</v>
      </c>
      <c r="AZ10" s="233" t="s">
        <v>188</v>
      </c>
      <c r="BA10" s="233" t="s">
        <v>284</v>
      </c>
      <c r="BB10" s="233" t="s">
        <v>252</v>
      </c>
      <c r="BC10" s="234" t="s">
        <v>1012</v>
      </c>
      <c r="BD10" s="233" t="s">
        <v>538</v>
      </c>
      <c r="BE10" s="233" t="s">
        <v>949</v>
      </c>
      <c r="BF10" s="233" t="s">
        <v>601</v>
      </c>
      <c r="BG10" s="233" t="s">
        <v>886</v>
      </c>
      <c r="BH10" s="233" t="s">
        <v>665</v>
      </c>
      <c r="BI10" s="234" t="s">
        <v>823</v>
      </c>
      <c r="BJ10" s="233" t="s">
        <v>729</v>
      </c>
      <c r="BK10" s="233" t="s">
        <v>751</v>
      </c>
      <c r="BL10" s="233" t="s">
        <v>782</v>
      </c>
      <c r="BM10" s="233" t="s">
        <v>688</v>
      </c>
      <c r="BN10" s="233" t="s">
        <v>846</v>
      </c>
      <c r="BO10" s="233" t="s">
        <v>624</v>
      </c>
      <c r="BP10" s="234" t="s">
        <v>909</v>
      </c>
      <c r="BQ10" s="233" t="s">
        <v>560</v>
      </c>
      <c r="BR10" s="235" t="s">
        <v>971</v>
      </c>
      <c r="BS10" s="24"/>
      <c r="BT10" s="22"/>
      <c r="BU10" s="29" t="s">
        <v>454</v>
      </c>
      <c r="BV10" s="30" t="s">
        <v>1030</v>
      </c>
      <c r="BW10" s="31">
        <f>L2+(2*L4)</f>
        <v>3</v>
      </c>
      <c r="BX10" s="22"/>
    </row>
    <row r="11" spans="1:76" x14ac:dyDescent="0.2">
      <c r="A11" s="1">
        <v>4</v>
      </c>
      <c r="B11" s="178">
        <f>BW612</f>
        <v>605</v>
      </c>
      <c r="C11" s="6">
        <f>BW981</f>
        <v>974</v>
      </c>
      <c r="D11" s="9">
        <f>BW519</f>
        <v>512</v>
      </c>
      <c r="E11" s="7">
        <f>BW118</f>
        <v>111</v>
      </c>
      <c r="F11" s="6">
        <f>BW330</f>
        <v>323</v>
      </c>
      <c r="G11" s="6">
        <f>BW219</f>
        <v>212</v>
      </c>
      <c r="H11" s="6">
        <f>BW745</f>
        <v>738</v>
      </c>
      <c r="I11" s="6">
        <f>BW888</f>
        <v>881</v>
      </c>
      <c r="J11" s="6">
        <f>BW33</f>
        <v>26</v>
      </c>
      <c r="K11" s="6">
        <f>BW400</f>
        <v>393</v>
      </c>
      <c r="L11" s="6">
        <f>BW962</f>
        <v>955</v>
      </c>
      <c r="M11" s="6">
        <f>BW563</f>
        <v>556</v>
      </c>
      <c r="N11" s="11">
        <f>BW783</f>
        <v>776</v>
      </c>
      <c r="O11" s="6">
        <f>BW670</f>
        <v>663</v>
      </c>
      <c r="P11" s="6">
        <f>BW172</f>
        <v>165</v>
      </c>
      <c r="Q11" s="6">
        <f>BW317</f>
        <v>310</v>
      </c>
      <c r="R11" s="6">
        <f>BW722</f>
        <v>715</v>
      </c>
      <c r="S11" s="6">
        <f>BW867</f>
        <v>860</v>
      </c>
      <c r="T11" s="6">
        <f>BW369</f>
        <v>362</v>
      </c>
      <c r="U11" s="12">
        <f>BW256</f>
        <v>249</v>
      </c>
      <c r="V11" s="6">
        <f>BW476</f>
        <v>469</v>
      </c>
      <c r="W11" s="6">
        <f>BW77</f>
        <v>70</v>
      </c>
      <c r="X11" s="6">
        <f>BW639</f>
        <v>632</v>
      </c>
      <c r="Y11" s="6">
        <f>BW1006</f>
        <v>999</v>
      </c>
      <c r="Z11" s="6">
        <f>BW151</f>
        <v>144</v>
      </c>
      <c r="AA11" s="6">
        <f>BW294</f>
        <v>287</v>
      </c>
      <c r="AB11" s="6">
        <f>BW820</f>
        <v>813</v>
      </c>
      <c r="AC11" s="6">
        <f>BW709</f>
        <v>702</v>
      </c>
      <c r="AD11" s="8">
        <f>BW921</f>
        <v>914</v>
      </c>
      <c r="AE11" s="6">
        <f>BW520</f>
        <v>513</v>
      </c>
      <c r="AF11" s="6">
        <f>BW58</f>
        <v>51</v>
      </c>
      <c r="AG11" s="179">
        <f>BW427</f>
        <v>420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  <c r="AK11" s="115">
        <f>SUMSQ(R10,S10,T10,U10,V10,W10,X10,Y10,Z10,AA10,AB10,AC10,AD10,AE10,AF10,AG10,R11,S11,T11,U11,V11,W11,X11,Y11,Z11,AA11,AB11,AC11,AD11,AE11,AF11,AG11)</f>
        <v>11201200</v>
      </c>
      <c r="AM11" s="232" t="s">
        <v>212</v>
      </c>
      <c r="AN11" s="234" t="s">
        <v>307</v>
      </c>
      <c r="AO11" s="233" t="s">
        <v>150</v>
      </c>
      <c r="AP11" s="233" t="s">
        <v>371</v>
      </c>
      <c r="AQ11" s="233" t="s">
        <v>87</v>
      </c>
      <c r="AR11" s="233" t="s">
        <v>435</v>
      </c>
      <c r="AS11" s="233" t="s">
        <v>23</v>
      </c>
      <c r="AT11" s="234" t="s">
        <v>498</v>
      </c>
      <c r="AU11" s="233" t="s">
        <v>489</v>
      </c>
      <c r="AV11" s="233" t="s">
        <v>78</v>
      </c>
      <c r="AW11" s="234" t="s">
        <v>426</v>
      </c>
      <c r="AX11" s="233" t="s">
        <v>141</v>
      </c>
      <c r="AY11" s="233" t="s">
        <v>362</v>
      </c>
      <c r="AZ11" s="233" t="s">
        <v>203</v>
      </c>
      <c r="BA11" s="233" t="s">
        <v>298</v>
      </c>
      <c r="BB11" s="233" t="s">
        <v>267</v>
      </c>
      <c r="BC11" s="233" t="s">
        <v>1027</v>
      </c>
      <c r="BD11" s="234" t="s">
        <v>552</v>
      </c>
      <c r="BE11" s="233" t="s">
        <v>964</v>
      </c>
      <c r="BF11" s="233" t="s">
        <v>616</v>
      </c>
      <c r="BG11" s="233" t="s">
        <v>901</v>
      </c>
      <c r="BH11" s="233" t="s">
        <v>680</v>
      </c>
      <c r="BI11" s="233" t="s">
        <v>838</v>
      </c>
      <c r="BJ11" s="234" t="s">
        <v>743</v>
      </c>
      <c r="BK11" s="233" t="s">
        <v>752</v>
      </c>
      <c r="BL11" s="233" t="s">
        <v>783</v>
      </c>
      <c r="BM11" s="233" t="s">
        <v>689</v>
      </c>
      <c r="BN11" s="233" t="s">
        <v>847</v>
      </c>
      <c r="BO11" s="234" t="s">
        <v>1143</v>
      </c>
      <c r="BP11" s="233" t="s">
        <v>910</v>
      </c>
      <c r="BQ11" s="233" t="s">
        <v>561</v>
      </c>
      <c r="BR11" s="235" t="s">
        <v>972</v>
      </c>
      <c r="BS11" s="24"/>
      <c r="BT11" s="22"/>
      <c r="BU11" s="29" t="s">
        <v>393</v>
      </c>
      <c r="BV11" s="30" t="s">
        <v>1030</v>
      </c>
      <c r="BW11" s="31">
        <f>L2+(3*L4)</f>
        <v>4</v>
      </c>
      <c r="BX11" s="22"/>
    </row>
    <row r="12" spans="1:76" x14ac:dyDescent="0.2">
      <c r="A12" s="1">
        <v>5</v>
      </c>
      <c r="B12" s="178">
        <f>BW907</f>
        <v>900</v>
      </c>
      <c r="C12" s="6">
        <f>BW538</f>
        <v>531</v>
      </c>
      <c r="D12" s="6">
        <f>BW40</f>
        <v>33</v>
      </c>
      <c r="E12" s="6">
        <f>BW441</f>
        <v>434</v>
      </c>
      <c r="F12" s="7">
        <f>BW165</f>
        <v>158</v>
      </c>
      <c r="G12" s="9">
        <f>BW276</f>
        <v>269</v>
      </c>
      <c r="H12" s="6">
        <f>BW838</f>
        <v>831</v>
      </c>
      <c r="I12" s="6">
        <f>BW695</f>
        <v>688</v>
      </c>
      <c r="J12" s="6">
        <f>BW462</f>
        <v>455</v>
      </c>
      <c r="K12" s="6">
        <f>BW95</f>
        <v>88</v>
      </c>
      <c r="L12" s="6">
        <f>BW621</f>
        <v>614</v>
      </c>
      <c r="M12" s="11">
        <f>BW1020</f>
        <v>1013</v>
      </c>
      <c r="N12" s="6">
        <f>BW736</f>
        <v>729</v>
      </c>
      <c r="O12" s="6">
        <f>BW849</f>
        <v>842</v>
      </c>
      <c r="P12" s="6">
        <f>BW387</f>
        <v>380</v>
      </c>
      <c r="Q12" s="6">
        <f>BW242</f>
        <v>235</v>
      </c>
      <c r="R12" s="6">
        <f>BW797</f>
        <v>790</v>
      </c>
      <c r="S12" s="6">
        <f>BW652</f>
        <v>645</v>
      </c>
      <c r="T12" s="6">
        <f>BW190</f>
        <v>183</v>
      </c>
      <c r="U12" s="6">
        <f>BW303</f>
        <v>296</v>
      </c>
      <c r="V12" s="12">
        <f>BW19</f>
        <v>12</v>
      </c>
      <c r="W12" s="6">
        <f>BW418</f>
        <v>411</v>
      </c>
      <c r="X12" s="6">
        <f>BW944</f>
        <v>937</v>
      </c>
      <c r="Y12" s="6">
        <f>BW577</f>
        <v>570</v>
      </c>
      <c r="Z12" s="6">
        <f>BW344</f>
        <v>337</v>
      </c>
      <c r="AA12" s="6">
        <f>BW201</f>
        <v>194</v>
      </c>
      <c r="AB12" s="6">
        <f>BW763</f>
        <v>756</v>
      </c>
      <c r="AC12" s="8">
        <f>BW874</f>
        <v>867</v>
      </c>
      <c r="AD12" s="6">
        <f>BW598</f>
        <v>591</v>
      </c>
      <c r="AE12" s="6">
        <f>BW999</f>
        <v>992</v>
      </c>
      <c r="AF12" s="6">
        <f>BW501</f>
        <v>494</v>
      </c>
      <c r="AG12" s="179">
        <f>BW132</f>
        <v>125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  <c r="AK12" s="115">
        <f>SUMSQ(B12,C12,D12,E12,F12,G12,H12,I12,J12,K12,L12,M12,N12,O12,P12,Q12,B13,C13,D13,E13,F13,G13,H13,I13,J13,K13,L13,M13,N13,O13,P13,Q13)</f>
        <v>11201200</v>
      </c>
      <c r="AM12" s="236" t="s">
        <v>1129</v>
      </c>
      <c r="AN12" s="233" t="s">
        <v>300</v>
      </c>
      <c r="AO12" s="233" t="s">
        <v>143</v>
      </c>
      <c r="AP12" s="233" t="s">
        <v>364</v>
      </c>
      <c r="AQ12" s="233" t="s">
        <v>80</v>
      </c>
      <c r="AR12" s="233" t="s">
        <v>428</v>
      </c>
      <c r="AS12" s="233" t="s">
        <v>16</v>
      </c>
      <c r="AT12" s="233" t="s">
        <v>491</v>
      </c>
      <c r="AU12" s="233" t="s">
        <v>481</v>
      </c>
      <c r="AV12" s="233" t="s">
        <v>69</v>
      </c>
      <c r="AW12" s="233" t="s">
        <v>417</v>
      </c>
      <c r="AX12" s="234" t="s">
        <v>132</v>
      </c>
      <c r="AY12" s="233" t="s">
        <v>353</v>
      </c>
      <c r="AZ12" s="234" t="s">
        <v>194</v>
      </c>
      <c r="BA12" s="233" t="s">
        <v>290</v>
      </c>
      <c r="BB12" s="233" t="s">
        <v>258</v>
      </c>
      <c r="BC12" s="233" t="s">
        <v>1018</v>
      </c>
      <c r="BD12" s="233" t="s">
        <v>543</v>
      </c>
      <c r="BE12" s="233" t="s">
        <v>955</v>
      </c>
      <c r="BF12" s="233" t="s">
        <v>607</v>
      </c>
      <c r="BG12" s="233" t="s">
        <v>892</v>
      </c>
      <c r="BH12" s="233" t="s">
        <v>671</v>
      </c>
      <c r="BI12" s="234" t="s">
        <v>829</v>
      </c>
      <c r="BJ12" s="233" t="s">
        <v>735</v>
      </c>
      <c r="BK12" s="233" t="s">
        <v>745</v>
      </c>
      <c r="BL12" s="233" t="s">
        <v>777</v>
      </c>
      <c r="BM12" s="233" t="s">
        <v>682</v>
      </c>
      <c r="BN12" s="234" t="s">
        <v>840</v>
      </c>
      <c r="BO12" s="233" t="s">
        <v>618</v>
      </c>
      <c r="BP12" s="234" t="s">
        <v>903</v>
      </c>
      <c r="BQ12" s="233" t="s">
        <v>554</v>
      </c>
      <c r="BR12" s="235" t="s">
        <v>966</v>
      </c>
      <c r="BS12" s="24"/>
      <c r="BT12" s="22"/>
      <c r="BU12" s="29" t="s">
        <v>706</v>
      </c>
      <c r="BV12" s="30" t="s">
        <v>1030</v>
      </c>
      <c r="BW12" s="31">
        <f>L2+(4*L4)</f>
        <v>5</v>
      </c>
      <c r="BX12" s="22"/>
    </row>
    <row r="13" spans="1:76" x14ac:dyDescent="0.2">
      <c r="A13" s="1">
        <v>6</v>
      </c>
      <c r="B13" s="178">
        <f>BW558</f>
        <v>551</v>
      </c>
      <c r="C13" s="6">
        <f>BW959</f>
        <v>952</v>
      </c>
      <c r="D13" s="6">
        <f>BW397</f>
        <v>390</v>
      </c>
      <c r="E13" s="6">
        <f>BW28</f>
        <v>21</v>
      </c>
      <c r="F13" s="9">
        <f>BW320</f>
        <v>313</v>
      </c>
      <c r="G13" s="7">
        <f>BW177</f>
        <v>170</v>
      </c>
      <c r="H13" s="6">
        <f>BW675</f>
        <v>668</v>
      </c>
      <c r="I13" s="6">
        <f>BW786</f>
        <v>779</v>
      </c>
      <c r="J13" s="6">
        <f>BW107</f>
        <v>100</v>
      </c>
      <c r="K13" s="6">
        <f>BW506</f>
        <v>499</v>
      </c>
      <c r="L13" s="11">
        <f>BW968</f>
        <v>961</v>
      </c>
      <c r="M13" s="6">
        <f>BW601</f>
        <v>594</v>
      </c>
      <c r="N13" s="6">
        <f>BW901</f>
        <v>894</v>
      </c>
      <c r="O13" s="6">
        <f>BW756</f>
        <v>749</v>
      </c>
      <c r="P13" s="6">
        <f>BW230</f>
        <v>223</v>
      </c>
      <c r="Q13" s="6">
        <f>BW343</f>
        <v>336</v>
      </c>
      <c r="R13" s="6">
        <f>BW696</f>
        <v>689</v>
      </c>
      <c r="S13" s="6">
        <f>BW809</f>
        <v>802</v>
      </c>
      <c r="T13" s="6">
        <f>BW283</f>
        <v>276</v>
      </c>
      <c r="U13" s="6">
        <f>BW138</f>
        <v>131</v>
      </c>
      <c r="V13" s="6">
        <f>BW438</f>
        <v>431</v>
      </c>
      <c r="W13" s="12">
        <f>BW71</f>
        <v>64</v>
      </c>
      <c r="X13" s="6">
        <f>BW533</f>
        <v>526</v>
      </c>
      <c r="Y13" s="6">
        <f>BW932</f>
        <v>925</v>
      </c>
      <c r="Z13" s="6">
        <f>BW253</f>
        <v>246</v>
      </c>
      <c r="AA13" s="6">
        <f>BW364</f>
        <v>357</v>
      </c>
      <c r="AB13" s="8">
        <f>BW862</f>
        <v>855</v>
      </c>
      <c r="AC13" s="6">
        <f>BW719</f>
        <v>712</v>
      </c>
      <c r="AD13" s="6">
        <f>BW1011</f>
        <v>1004</v>
      </c>
      <c r="AE13" s="6">
        <f>BW642</f>
        <v>635</v>
      </c>
      <c r="AF13" s="6">
        <f>BW80</f>
        <v>73</v>
      </c>
      <c r="AG13" s="179">
        <f>BW481</f>
        <v>474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  <c r="AK13" s="115">
        <f>SUMSQ(R12,S12,T12,U12,V12,W12,X12,Y12,Z12,AA12,AB12,AC12,AD12,AE12,AF12,AG12,R13,S13,T13,U13,V13,W13,X13,Y13,Z13,AA13,AB13,AC13,AD13,AE13,AF13,AG13)</f>
        <v>11201200</v>
      </c>
      <c r="AM13" s="232" t="s">
        <v>218</v>
      </c>
      <c r="AN13" s="234" t="s">
        <v>313</v>
      </c>
      <c r="AO13" s="233" t="s">
        <v>156</v>
      </c>
      <c r="AP13" s="233" t="s">
        <v>377</v>
      </c>
      <c r="AQ13" s="233" t="s">
        <v>93</v>
      </c>
      <c r="AR13" s="233" t="s">
        <v>441</v>
      </c>
      <c r="AS13" s="233" t="s">
        <v>29</v>
      </c>
      <c r="AT13" s="233" t="s">
        <v>504</v>
      </c>
      <c r="AU13" s="233" t="s">
        <v>7</v>
      </c>
      <c r="AV13" s="233" t="s">
        <v>72</v>
      </c>
      <c r="AW13" s="234" t="s">
        <v>101</v>
      </c>
      <c r="AX13" s="233" t="s">
        <v>135</v>
      </c>
      <c r="AY13" s="234" t="s">
        <v>356</v>
      </c>
      <c r="AZ13" s="233" t="s">
        <v>197</v>
      </c>
      <c r="BA13" s="233" t="s">
        <v>293</v>
      </c>
      <c r="BB13" s="233" t="s">
        <v>261</v>
      </c>
      <c r="BC13" s="233" t="s">
        <v>1021</v>
      </c>
      <c r="BD13" s="233" t="s">
        <v>546</v>
      </c>
      <c r="BE13" s="233" t="s">
        <v>958</v>
      </c>
      <c r="BF13" s="233" t="s">
        <v>610</v>
      </c>
      <c r="BG13" s="233" t="s">
        <v>895</v>
      </c>
      <c r="BH13" s="233" t="s">
        <v>674</v>
      </c>
      <c r="BI13" s="233" t="s">
        <v>832</v>
      </c>
      <c r="BJ13" s="234" t="s">
        <v>1147</v>
      </c>
      <c r="BK13" s="233" t="s">
        <v>758</v>
      </c>
      <c r="BL13" s="233" t="s">
        <v>789</v>
      </c>
      <c r="BM13" s="234" t="s">
        <v>695</v>
      </c>
      <c r="BN13" s="233" t="s">
        <v>853</v>
      </c>
      <c r="BO13" s="234" t="s">
        <v>631</v>
      </c>
      <c r="BP13" s="233" t="s">
        <v>916</v>
      </c>
      <c r="BQ13" s="233" t="s">
        <v>567</v>
      </c>
      <c r="BR13" s="235" t="s">
        <v>978</v>
      </c>
      <c r="BS13" s="24"/>
      <c r="BT13" s="22"/>
      <c r="BU13" s="29" t="s">
        <v>645</v>
      </c>
      <c r="BV13" s="30" t="s">
        <v>1030</v>
      </c>
      <c r="BW13" s="31">
        <f>L2+(5*L4)</f>
        <v>6</v>
      </c>
      <c r="BX13" s="22"/>
    </row>
    <row r="14" spans="1:76" x14ac:dyDescent="0.2">
      <c r="A14" s="1">
        <v>7</v>
      </c>
      <c r="B14" s="178">
        <f>BW130</f>
        <v>123</v>
      </c>
      <c r="C14" s="6">
        <f>BW499</f>
        <v>492</v>
      </c>
      <c r="D14" s="6">
        <f>BW993</f>
        <v>986</v>
      </c>
      <c r="E14" s="6">
        <f>BW592</f>
        <v>585</v>
      </c>
      <c r="F14" s="6">
        <f>BW876</f>
        <v>869</v>
      </c>
      <c r="G14" s="6">
        <f>BW765</f>
        <v>758</v>
      </c>
      <c r="H14" s="7">
        <f>BW207</f>
        <v>200</v>
      </c>
      <c r="I14" s="9">
        <f>BW350</f>
        <v>343</v>
      </c>
      <c r="J14" s="6">
        <f>BW583</f>
        <v>576</v>
      </c>
      <c r="K14" s="11">
        <f>BW950</f>
        <v>943</v>
      </c>
      <c r="L14" s="6">
        <f>BW420</f>
        <v>413</v>
      </c>
      <c r="M14" s="6">
        <f>BW21</f>
        <v>14</v>
      </c>
      <c r="N14" s="6">
        <f>BW297</f>
        <v>290</v>
      </c>
      <c r="O14" s="6">
        <f>BW184</f>
        <v>177</v>
      </c>
      <c r="P14" s="6">
        <f>BW650</f>
        <v>643</v>
      </c>
      <c r="Q14" s="6">
        <f>BW795</f>
        <v>788</v>
      </c>
      <c r="R14" s="6">
        <f>BW244</f>
        <v>237</v>
      </c>
      <c r="S14" s="6">
        <f>BW389</f>
        <v>382</v>
      </c>
      <c r="T14" s="6">
        <f>BW855</f>
        <v>848</v>
      </c>
      <c r="U14" s="6">
        <f>BW742</f>
        <v>735</v>
      </c>
      <c r="V14" s="6">
        <f>BW1018</f>
        <v>1011</v>
      </c>
      <c r="W14" s="6">
        <f>BW619</f>
        <v>612</v>
      </c>
      <c r="X14" s="12">
        <f>BW89</f>
        <v>82</v>
      </c>
      <c r="Y14" s="6">
        <f>BW456</f>
        <v>449</v>
      </c>
      <c r="Z14" s="6">
        <f>BW689</f>
        <v>682</v>
      </c>
      <c r="AA14" s="8">
        <f>BW832</f>
        <v>825</v>
      </c>
      <c r="AB14" s="6">
        <f>BW274</f>
        <v>267</v>
      </c>
      <c r="AC14" s="6">
        <f>BW163</f>
        <v>156</v>
      </c>
      <c r="AD14" s="6">
        <f>BW447</f>
        <v>440</v>
      </c>
      <c r="AE14" s="6">
        <f>BW46</f>
        <v>39</v>
      </c>
      <c r="AF14" s="6">
        <f>BW540</f>
        <v>533</v>
      </c>
      <c r="AG14" s="179">
        <f>BW909</f>
        <v>902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  <c r="AK14" s="115">
        <f>SUMSQ(B14,C14,D14,E14,F14,G14,H14,I14,J14,K14,L14,M14,N14,O14,P14,Q14,B15,C15,D15,E15,F15,G15,H15,I15,J15,K15,L15,M15,N15,O15,P15,Q15)</f>
        <v>11201200</v>
      </c>
      <c r="AM14" s="232" t="s">
        <v>207</v>
      </c>
      <c r="AN14" s="233" t="s">
        <v>302</v>
      </c>
      <c r="AO14" s="234" t="s">
        <v>145</v>
      </c>
      <c r="AP14" s="233" t="s">
        <v>366</v>
      </c>
      <c r="AQ14" s="234" t="s">
        <v>82</v>
      </c>
      <c r="AR14" s="233" t="s">
        <v>430</v>
      </c>
      <c r="AS14" s="233" t="s">
        <v>18</v>
      </c>
      <c r="AT14" s="233" t="s">
        <v>493</v>
      </c>
      <c r="AU14" s="233" t="s">
        <v>479</v>
      </c>
      <c r="AV14" s="234" t="s">
        <v>67</v>
      </c>
      <c r="AW14" s="233" t="s">
        <v>415</v>
      </c>
      <c r="AX14" s="233" t="s">
        <v>130</v>
      </c>
      <c r="AY14" s="233" t="s">
        <v>351</v>
      </c>
      <c r="AZ14" s="233" t="s">
        <v>192</v>
      </c>
      <c r="BA14" s="233" t="s">
        <v>288</v>
      </c>
      <c r="BB14" s="233" t="s">
        <v>256</v>
      </c>
      <c r="BC14" s="233" t="s">
        <v>1016</v>
      </c>
      <c r="BD14" s="233" t="s">
        <v>542</v>
      </c>
      <c r="BE14" s="234" t="s">
        <v>953</v>
      </c>
      <c r="BF14" s="233" t="s">
        <v>605</v>
      </c>
      <c r="BG14" s="234" t="s">
        <v>890</v>
      </c>
      <c r="BH14" s="233" t="s">
        <v>669</v>
      </c>
      <c r="BI14" s="233" t="s">
        <v>827</v>
      </c>
      <c r="BJ14" s="233" t="s">
        <v>733</v>
      </c>
      <c r="BK14" s="233" t="s">
        <v>747</v>
      </c>
      <c r="BL14" s="233" t="s">
        <v>779</v>
      </c>
      <c r="BM14" s="233" t="s">
        <v>684</v>
      </c>
      <c r="BN14" s="233" t="s">
        <v>842</v>
      </c>
      <c r="BO14" s="233" t="s">
        <v>620</v>
      </c>
      <c r="BP14" s="233" t="s">
        <v>905</v>
      </c>
      <c r="BQ14" s="233" t="s">
        <v>556</v>
      </c>
      <c r="BR14" s="237" t="s">
        <v>1128</v>
      </c>
      <c r="BS14" s="24"/>
      <c r="BT14" s="22"/>
      <c r="BU14" s="29" t="s">
        <v>971</v>
      </c>
      <c r="BV14" s="30" t="s">
        <v>1030</v>
      </c>
      <c r="BW14" s="31">
        <f>L2+(6*L4)</f>
        <v>7</v>
      </c>
      <c r="BX14" s="22"/>
    </row>
    <row r="15" spans="1:76" x14ac:dyDescent="0.2">
      <c r="A15" s="1">
        <v>8</v>
      </c>
      <c r="B15" s="178">
        <f>BW487</f>
        <v>480</v>
      </c>
      <c r="C15" s="6">
        <f>BW86</f>
        <v>79</v>
      </c>
      <c r="D15" s="6">
        <f>BW644</f>
        <v>637</v>
      </c>
      <c r="E15" s="6">
        <f>BW1013</f>
        <v>1006</v>
      </c>
      <c r="F15" s="6">
        <f>BW713</f>
        <v>706</v>
      </c>
      <c r="G15" s="6">
        <f>BW856</f>
        <v>849</v>
      </c>
      <c r="H15" s="9">
        <f>BW362</f>
        <v>355</v>
      </c>
      <c r="I15" s="7">
        <f>BW251</f>
        <v>244</v>
      </c>
      <c r="J15" s="11">
        <f>BW930</f>
        <v>923</v>
      </c>
      <c r="K15" s="6">
        <f>BW531</f>
        <v>524</v>
      </c>
      <c r="L15" s="6">
        <f>BW65</f>
        <v>58</v>
      </c>
      <c r="M15" s="6">
        <f>BW432</f>
        <v>425</v>
      </c>
      <c r="N15" s="6">
        <f>BW140</f>
        <v>133</v>
      </c>
      <c r="O15" s="6">
        <f>BW285</f>
        <v>278</v>
      </c>
      <c r="P15" s="6">
        <f>BW815</f>
        <v>808</v>
      </c>
      <c r="Q15" s="6">
        <f>BW702</f>
        <v>695</v>
      </c>
      <c r="R15" s="6">
        <f>BW337</f>
        <v>330</v>
      </c>
      <c r="S15" s="6">
        <f>BW224</f>
        <v>217</v>
      </c>
      <c r="T15" s="6">
        <f>BW754</f>
        <v>747</v>
      </c>
      <c r="U15" s="6">
        <f>BW899</f>
        <v>892</v>
      </c>
      <c r="V15" s="6">
        <f>BW607</f>
        <v>600</v>
      </c>
      <c r="W15" s="6">
        <f>BW974</f>
        <v>967</v>
      </c>
      <c r="X15" s="6">
        <f>BW508</f>
        <v>501</v>
      </c>
      <c r="Y15" s="12">
        <f>BW109</f>
        <v>102</v>
      </c>
      <c r="Z15" s="8">
        <f>BW788</f>
        <v>781</v>
      </c>
      <c r="AA15" s="6">
        <f>BW677</f>
        <v>670</v>
      </c>
      <c r="AB15" s="6">
        <f>BW183</f>
        <v>176</v>
      </c>
      <c r="AC15" s="6">
        <f>BW326</f>
        <v>319</v>
      </c>
      <c r="AD15" s="6">
        <f>BW26</f>
        <v>19</v>
      </c>
      <c r="AE15" s="6">
        <f>BW395</f>
        <v>388</v>
      </c>
      <c r="AF15" s="6">
        <f>BW953</f>
        <v>946</v>
      </c>
      <c r="AG15" s="179">
        <f>BW552</f>
        <v>545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  <c r="AK15" s="115">
        <f>SUMSQ(R14,S14,T14,U14,V14,W14,X14,Y14,Z14,AA14,AB14,AC14,AD14,AE14,AF14,AG14,R15,S15,T15,U15,V15,W15,X15,Y15,Z15,AA15,AB15,AC15,AD15,AE15,AF15,AG15)</f>
        <v>11201200</v>
      </c>
      <c r="AM15" s="232" t="s">
        <v>216</v>
      </c>
      <c r="AN15" s="233" t="s">
        <v>311</v>
      </c>
      <c r="AO15" s="233" t="s">
        <v>154</v>
      </c>
      <c r="AP15" s="234" t="s">
        <v>375</v>
      </c>
      <c r="AQ15" s="233" t="s">
        <v>91</v>
      </c>
      <c r="AR15" s="234" t="s">
        <v>439</v>
      </c>
      <c r="AS15" s="233" t="s">
        <v>27</v>
      </c>
      <c r="AT15" s="233" t="s">
        <v>502</v>
      </c>
      <c r="AU15" s="234" t="s">
        <v>1137</v>
      </c>
      <c r="AV15" s="233" t="s">
        <v>74</v>
      </c>
      <c r="AW15" s="233" t="s">
        <v>422</v>
      </c>
      <c r="AX15" s="233" t="s">
        <v>137</v>
      </c>
      <c r="AY15" s="233" t="s">
        <v>358</v>
      </c>
      <c r="AZ15" s="233" t="s">
        <v>199</v>
      </c>
      <c r="BA15" s="233" t="s">
        <v>295</v>
      </c>
      <c r="BB15" s="233" t="s">
        <v>263</v>
      </c>
      <c r="BC15" s="233" t="s">
        <v>1023</v>
      </c>
      <c r="BD15" s="233" t="s">
        <v>548</v>
      </c>
      <c r="BE15" s="233" t="s">
        <v>960</v>
      </c>
      <c r="BF15" s="234" t="s">
        <v>612</v>
      </c>
      <c r="BG15" s="233" t="s">
        <v>897</v>
      </c>
      <c r="BH15" s="234" t="s">
        <v>676</v>
      </c>
      <c r="BI15" s="233" t="s">
        <v>834</v>
      </c>
      <c r="BJ15" s="233" t="s">
        <v>739</v>
      </c>
      <c r="BK15" s="233" t="s">
        <v>756</v>
      </c>
      <c r="BL15" s="233" t="s">
        <v>787</v>
      </c>
      <c r="BM15" s="233" t="s">
        <v>693</v>
      </c>
      <c r="BN15" s="233" t="s">
        <v>851</v>
      </c>
      <c r="BO15" s="233" t="s">
        <v>629</v>
      </c>
      <c r="BP15" s="233" t="s">
        <v>914</v>
      </c>
      <c r="BQ15" s="234" t="s">
        <v>565</v>
      </c>
      <c r="BR15" s="235" t="s">
        <v>976</v>
      </c>
      <c r="BS15" s="24"/>
      <c r="BT15" s="22"/>
      <c r="BU15" s="29" t="s">
        <v>778</v>
      </c>
      <c r="BV15" s="30" t="s">
        <v>1030</v>
      </c>
      <c r="BW15" s="31">
        <f>L2+(7*L4)</f>
        <v>8</v>
      </c>
      <c r="BX15" s="22"/>
    </row>
    <row r="16" spans="1:76" x14ac:dyDescent="0.2">
      <c r="A16" s="1">
        <v>9</v>
      </c>
      <c r="B16" s="178">
        <f>BW850</f>
        <v>843</v>
      </c>
      <c r="C16" s="6">
        <f>BW739</f>
        <v>732</v>
      </c>
      <c r="D16" s="6">
        <f>BW241</f>
        <v>234</v>
      </c>
      <c r="E16" s="6">
        <f>BW384</f>
        <v>377</v>
      </c>
      <c r="F16" s="6">
        <f>BW92</f>
        <v>85</v>
      </c>
      <c r="G16" s="6">
        <f>BW461</f>
        <v>454</v>
      </c>
      <c r="H16" s="6">
        <f>BW1023</f>
        <v>1016</v>
      </c>
      <c r="I16" s="11">
        <f>BW622</f>
        <v>615</v>
      </c>
      <c r="J16" s="7">
        <f>BW279</f>
        <v>272</v>
      </c>
      <c r="K16" s="9">
        <f>BW166</f>
        <v>159</v>
      </c>
      <c r="L16" s="6">
        <f>BW692</f>
        <v>685</v>
      </c>
      <c r="M16" s="6">
        <f>BW837</f>
        <v>830</v>
      </c>
      <c r="N16" s="6">
        <f>BW537</f>
        <v>530</v>
      </c>
      <c r="O16" s="6">
        <f>BW904</f>
        <v>897</v>
      </c>
      <c r="P16" s="6">
        <f>BW442</f>
        <v>435</v>
      </c>
      <c r="Q16" s="6">
        <f>BW43</f>
        <v>36</v>
      </c>
      <c r="R16" s="6">
        <f>BW996</f>
        <v>989</v>
      </c>
      <c r="S16" s="6">
        <f>BW597</f>
        <v>590</v>
      </c>
      <c r="T16" s="6">
        <f>BW135</f>
        <v>128</v>
      </c>
      <c r="U16" s="6">
        <f>BW502</f>
        <v>495</v>
      </c>
      <c r="V16" s="6">
        <f>BW202</f>
        <v>195</v>
      </c>
      <c r="W16" s="6">
        <f>BW347</f>
        <v>340</v>
      </c>
      <c r="X16" s="6">
        <f>BW873</f>
        <v>866</v>
      </c>
      <c r="Y16" s="8">
        <f>BW760</f>
        <v>753</v>
      </c>
      <c r="Z16" s="12">
        <f>BW417</f>
        <v>410</v>
      </c>
      <c r="AA16" s="6">
        <f>BW16</f>
        <v>9</v>
      </c>
      <c r="AB16" s="6">
        <f>BW578</f>
        <v>571</v>
      </c>
      <c r="AC16" s="6">
        <f>BW947</f>
        <v>940</v>
      </c>
      <c r="AD16" s="6">
        <f>BW655</f>
        <v>648</v>
      </c>
      <c r="AE16" s="6">
        <f>BW798</f>
        <v>791</v>
      </c>
      <c r="AF16" s="6">
        <f>BW300</f>
        <v>293</v>
      </c>
      <c r="AG16" s="179">
        <f>BW189</f>
        <v>182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  <c r="AK16" s="115">
        <f>SUMSQ(B16,C16,D16,E16,F16,G16,H16,I16,J16,K16,L16,M16,N16,O16,P16,Q16,B17,C17,D17,E17,F17,G17,H17,I17,J17,K17,L17,M17,N17,O17,P17,Q17)</f>
        <v>11201200</v>
      </c>
      <c r="AM16" s="236" t="s">
        <v>281</v>
      </c>
      <c r="AN16" s="233" t="s">
        <v>249</v>
      </c>
      <c r="AO16" s="233" t="s">
        <v>344</v>
      </c>
      <c r="AP16" s="233" t="s">
        <v>185</v>
      </c>
      <c r="AQ16" s="233" t="s">
        <v>408</v>
      </c>
      <c r="AR16" s="233" t="s">
        <v>123</v>
      </c>
      <c r="AS16" s="234" t="s">
        <v>472</v>
      </c>
      <c r="AT16" s="233" t="s">
        <v>60</v>
      </c>
      <c r="AU16" s="233" t="s">
        <v>41</v>
      </c>
      <c r="AV16" s="233" t="s">
        <v>516</v>
      </c>
      <c r="AW16" s="233" t="s">
        <v>105</v>
      </c>
      <c r="AX16" s="233" t="s">
        <v>453</v>
      </c>
      <c r="AY16" s="233" t="s">
        <v>167</v>
      </c>
      <c r="AZ16" s="234" t="s">
        <v>1155</v>
      </c>
      <c r="BA16" s="233" t="s">
        <v>230</v>
      </c>
      <c r="BB16" s="233" t="s">
        <v>325</v>
      </c>
      <c r="BC16" s="234" t="s">
        <v>579</v>
      </c>
      <c r="BD16" s="233" t="s">
        <v>990</v>
      </c>
      <c r="BE16" s="233" t="s">
        <v>643</v>
      </c>
      <c r="BF16" s="233" t="s">
        <v>928</v>
      </c>
      <c r="BG16" s="233" t="s">
        <v>707</v>
      </c>
      <c r="BH16" s="233" t="s">
        <v>865</v>
      </c>
      <c r="BI16" s="234" t="s">
        <v>770</v>
      </c>
      <c r="BJ16" s="233" t="s">
        <v>801</v>
      </c>
      <c r="BK16" s="233" t="s">
        <v>820</v>
      </c>
      <c r="BL16" s="233" t="s">
        <v>726</v>
      </c>
      <c r="BM16" s="233" t="s">
        <v>883</v>
      </c>
      <c r="BN16" s="234" t="s">
        <v>662</v>
      </c>
      <c r="BO16" s="233" t="s">
        <v>947</v>
      </c>
      <c r="BP16" s="233" t="s">
        <v>598</v>
      </c>
      <c r="BQ16" s="233" t="s">
        <v>1009</v>
      </c>
      <c r="BR16" s="235" t="s">
        <v>535</v>
      </c>
      <c r="BS16" s="24"/>
      <c r="BT16" s="22"/>
      <c r="BU16" s="29" t="s">
        <v>726</v>
      </c>
      <c r="BV16" s="30" t="s">
        <v>1030</v>
      </c>
      <c r="BW16" s="31">
        <f>L2+(8*L4)</f>
        <v>9</v>
      </c>
      <c r="BX16" s="22"/>
    </row>
    <row r="17" spans="1:76" x14ac:dyDescent="0.2">
      <c r="A17" s="1">
        <v>10</v>
      </c>
      <c r="B17" s="178">
        <f>BW759</f>
        <v>752</v>
      </c>
      <c r="C17" s="6">
        <f>BW902</f>
        <v>895</v>
      </c>
      <c r="D17" s="6">
        <f>BW340</f>
        <v>333</v>
      </c>
      <c r="E17" s="6">
        <f>BW229</f>
        <v>222</v>
      </c>
      <c r="F17" s="6">
        <f>BW505</f>
        <v>498</v>
      </c>
      <c r="G17" s="6">
        <f>BW104</f>
        <v>97</v>
      </c>
      <c r="H17" s="11">
        <f>BW602</f>
        <v>595</v>
      </c>
      <c r="I17" s="6">
        <f>BW971</f>
        <v>964</v>
      </c>
      <c r="J17" s="9">
        <f>BW178</f>
        <v>171</v>
      </c>
      <c r="K17" s="7">
        <f>BW323</f>
        <v>316</v>
      </c>
      <c r="L17" s="6">
        <f>BW785</f>
        <v>778</v>
      </c>
      <c r="M17" s="6">
        <f>BW672</f>
        <v>665</v>
      </c>
      <c r="N17" s="6">
        <f>BW956</f>
        <v>949</v>
      </c>
      <c r="O17" s="6">
        <f>BW557</f>
        <v>550</v>
      </c>
      <c r="P17" s="6">
        <f>BW31</f>
        <v>24</v>
      </c>
      <c r="Q17" s="6">
        <f>BW398</f>
        <v>391</v>
      </c>
      <c r="R17" s="6">
        <f>BW641</f>
        <v>634</v>
      </c>
      <c r="S17" s="6">
        <f>BW1008</f>
        <v>1001</v>
      </c>
      <c r="T17" s="6">
        <f>BW482</f>
        <v>475</v>
      </c>
      <c r="U17" s="6">
        <f>BW83</f>
        <v>76</v>
      </c>
      <c r="V17" s="6">
        <f>BW367</f>
        <v>360</v>
      </c>
      <c r="W17" s="6">
        <f>BW254</f>
        <v>247</v>
      </c>
      <c r="X17" s="8">
        <f>BW716</f>
        <v>709</v>
      </c>
      <c r="Y17" s="6">
        <f>BW861</f>
        <v>854</v>
      </c>
      <c r="Z17" s="6">
        <f>BW68</f>
        <v>61</v>
      </c>
      <c r="AA17" s="12">
        <f>BW437</f>
        <v>430</v>
      </c>
      <c r="AB17" s="6">
        <f>BW935</f>
        <v>928</v>
      </c>
      <c r="AC17" s="6">
        <f>BW534</f>
        <v>527</v>
      </c>
      <c r="AD17" s="6">
        <f>BW810</f>
        <v>803</v>
      </c>
      <c r="AE17" s="6">
        <f>BW699</f>
        <v>692</v>
      </c>
      <c r="AF17" s="6">
        <f>BW137</f>
        <v>130</v>
      </c>
      <c r="AG17" s="179">
        <f>BW280</f>
        <v>273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  <c r="AK17" s="115">
        <f>SUMSQ(R16,S16,T16,U16,V16,W16,X16,Y16,Z16,AA16,AB16,AC16,AD16,AE16,AF16,AG16,R17,S17,T17,U17,V17,W17,X17,Y17,Z17,AA17,AB17,AC17,AD17,AE17,AF17,AG17)</f>
        <v>11201200</v>
      </c>
      <c r="AM17" s="232" t="s">
        <v>270</v>
      </c>
      <c r="AN17" s="234" t="s">
        <v>238</v>
      </c>
      <c r="AO17" s="233" t="s">
        <v>333</v>
      </c>
      <c r="AP17" s="233" t="s">
        <v>175</v>
      </c>
      <c r="AQ17" s="233" t="s">
        <v>397</v>
      </c>
      <c r="AR17" s="233" t="s">
        <v>440</v>
      </c>
      <c r="AS17" s="233" t="s">
        <v>461</v>
      </c>
      <c r="AT17" s="234" t="s">
        <v>49</v>
      </c>
      <c r="AU17" s="233" t="s">
        <v>36</v>
      </c>
      <c r="AV17" s="233" t="s">
        <v>511</v>
      </c>
      <c r="AW17" s="233" t="s">
        <v>100</v>
      </c>
      <c r="AX17" s="233" t="s">
        <v>448</v>
      </c>
      <c r="AY17" s="234" t="s">
        <v>163</v>
      </c>
      <c r="AZ17" s="233" t="s">
        <v>384</v>
      </c>
      <c r="BA17" s="233" t="s">
        <v>225</v>
      </c>
      <c r="BB17" s="233" t="s">
        <v>320</v>
      </c>
      <c r="BC17" s="233" t="s">
        <v>574</v>
      </c>
      <c r="BD17" s="234" t="s">
        <v>985</v>
      </c>
      <c r="BE17" s="233" t="s">
        <v>638</v>
      </c>
      <c r="BF17" s="233" t="s">
        <v>923</v>
      </c>
      <c r="BG17" s="233" t="s">
        <v>702</v>
      </c>
      <c r="BH17" s="233" t="s">
        <v>860</v>
      </c>
      <c r="BI17" s="233" t="s">
        <v>765</v>
      </c>
      <c r="BJ17" s="234" t="s">
        <v>796</v>
      </c>
      <c r="BK17" s="233" t="s">
        <v>809</v>
      </c>
      <c r="BL17" s="233" t="s">
        <v>715</v>
      </c>
      <c r="BM17" s="234" t="s">
        <v>1153</v>
      </c>
      <c r="BN17" s="233" t="s">
        <v>651</v>
      </c>
      <c r="BO17" s="233" t="s">
        <v>936</v>
      </c>
      <c r="BP17" s="233" t="s">
        <v>587</v>
      </c>
      <c r="BQ17" s="233" t="s">
        <v>998</v>
      </c>
      <c r="BR17" s="235" t="s">
        <v>524</v>
      </c>
      <c r="BS17" s="24"/>
      <c r="BT17" s="22"/>
      <c r="BU17" s="29" t="s">
        <v>530</v>
      </c>
      <c r="BV17" s="30" t="s">
        <v>1030</v>
      </c>
      <c r="BW17" s="31">
        <f>L2+(9*L4)</f>
        <v>10</v>
      </c>
      <c r="BX17" s="22"/>
    </row>
    <row r="18" spans="1:76" x14ac:dyDescent="0.2">
      <c r="A18" s="1">
        <v>11</v>
      </c>
      <c r="B18" s="178">
        <f>BW187</f>
        <v>180</v>
      </c>
      <c r="C18" s="6">
        <f>BW298</f>
        <v>291</v>
      </c>
      <c r="D18" s="6">
        <f>BW792</f>
        <v>785</v>
      </c>
      <c r="E18" s="6">
        <f>BW649</f>
        <v>642</v>
      </c>
      <c r="F18" s="6">
        <f>BW949</f>
        <v>942</v>
      </c>
      <c r="G18" s="11">
        <f>BW580</f>
        <v>573</v>
      </c>
      <c r="H18" s="6">
        <f>BW22</f>
        <v>15</v>
      </c>
      <c r="I18" s="6">
        <f>BW423</f>
        <v>416</v>
      </c>
      <c r="J18" s="6">
        <f>BW766</f>
        <v>759</v>
      </c>
      <c r="K18" s="6">
        <f>BW879</f>
        <v>872</v>
      </c>
      <c r="L18" s="7">
        <f>BW349</f>
        <v>342</v>
      </c>
      <c r="M18" s="9">
        <f>BW204</f>
        <v>197</v>
      </c>
      <c r="N18" s="6">
        <f>BW496</f>
        <v>489</v>
      </c>
      <c r="O18" s="6">
        <f>BW129</f>
        <v>122</v>
      </c>
      <c r="P18" s="6">
        <f>BW595</f>
        <v>588</v>
      </c>
      <c r="Q18" s="6">
        <f>BW994</f>
        <v>987</v>
      </c>
      <c r="R18" s="6">
        <f>BW45</f>
        <v>38</v>
      </c>
      <c r="S18" s="6">
        <f>BW444</f>
        <v>437</v>
      </c>
      <c r="T18" s="6">
        <f>BW910</f>
        <v>903</v>
      </c>
      <c r="U18" s="6">
        <f>BW543</f>
        <v>536</v>
      </c>
      <c r="V18" s="6">
        <f>BW835</f>
        <v>828</v>
      </c>
      <c r="W18" s="8">
        <f>BW690</f>
        <v>683</v>
      </c>
      <c r="X18" s="6">
        <f>BW160</f>
        <v>153</v>
      </c>
      <c r="Y18" s="6">
        <f>BW273</f>
        <v>266</v>
      </c>
      <c r="Z18" s="6">
        <f>BW616</f>
        <v>609</v>
      </c>
      <c r="AA18" s="6">
        <f>BW1017</f>
        <v>1010</v>
      </c>
      <c r="AB18" s="12">
        <f>BW459</f>
        <v>452</v>
      </c>
      <c r="AC18" s="6">
        <f>BW90</f>
        <v>83</v>
      </c>
      <c r="AD18" s="6">
        <f>BW390</f>
        <v>383</v>
      </c>
      <c r="AE18" s="6">
        <f>BW247</f>
        <v>240</v>
      </c>
      <c r="AF18" s="6">
        <f>BW741</f>
        <v>734</v>
      </c>
      <c r="AG18" s="179">
        <f>BW852</f>
        <v>845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  <c r="AK18" s="115">
        <f>SUMSQ(B18,C18,D18,E18,F18,G18,H18,I18,J18,K18,L18,M18,N18,O18,P18,Q18,B19,C19,D19,E19,F19,G19,H19,I19,J19,K19,L19,M19,N19,O19,P19,Q19)</f>
        <v>11201200</v>
      </c>
      <c r="AM18" s="232" t="s">
        <v>283</v>
      </c>
      <c r="AN18" s="233" t="s">
        <v>251</v>
      </c>
      <c r="AO18" s="233" t="s">
        <v>346</v>
      </c>
      <c r="AP18" s="233" t="s">
        <v>187</v>
      </c>
      <c r="AQ18" s="234" t="s">
        <v>410</v>
      </c>
      <c r="AR18" s="233" t="s">
        <v>125</v>
      </c>
      <c r="AS18" s="233" t="s">
        <v>474</v>
      </c>
      <c r="AT18" s="233" t="s">
        <v>62</v>
      </c>
      <c r="AU18" s="233" t="s">
        <v>39</v>
      </c>
      <c r="AV18" s="234" t="s">
        <v>514</v>
      </c>
      <c r="AW18" s="233" t="s">
        <v>103</v>
      </c>
      <c r="AX18" s="233" t="s">
        <v>451</v>
      </c>
      <c r="AY18" s="233" t="s">
        <v>165</v>
      </c>
      <c r="AZ18" s="233" t="s">
        <v>387</v>
      </c>
      <c r="BA18" s="233" t="s">
        <v>228</v>
      </c>
      <c r="BB18" s="234" t="s">
        <v>323</v>
      </c>
      <c r="BC18" s="233" t="s">
        <v>577</v>
      </c>
      <c r="BD18" s="233" t="s">
        <v>988</v>
      </c>
      <c r="BE18" s="234" t="s">
        <v>1134</v>
      </c>
      <c r="BF18" s="233" t="s">
        <v>926</v>
      </c>
      <c r="BG18" s="233" t="s">
        <v>705</v>
      </c>
      <c r="BH18" s="233" t="s">
        <v>863</v>
      </c>
      <c r="BI18" s="233" t="s">
        <v>768</v>
      </c>
      <c r="BJ18" s="233" t="s">
        <v>799</v>
      </c>
      <c r="BK18" s="233" t="s">
        <v>822</v>
      </c>
      <c r="BL18" s="234" t="s">
        <v>728</v>
      </c>
      <c r="BM18" s="233" t="s">
        <v>885</v>
      </c>
      <c r="BN18" s="233" t="s">
        <v>664</v>
      </c>
      <c r="BO18" s="233" t="s">
        <v>948</v>
      </c>
      <c r="BP18" s="233" t="s">
        <v>600</v>
      </c>
      <c r="BQ18" s="233" t="s">
        <v>1011</v>
      </c>
      <c r="BR18" s="237" t="s">
        <v>537</v>
      </c>
      <c r="BS18" s="24"/>
      <c r="BT18" s="22"/>
      <c r="BU18" s="29" t="s">
        <v>952</v>
      </c>
      <c r="BV18" s="30" t="s">
        <v>1030</v>
      </c>
      <c r="BW18" s="31">
        <f>L2+(10*L4)</f>
        <v>11</v>
      </c>
      <c r="BX18" s="22"/>
    </row>
    <row r="19" spans="1:76" x14ac:dyDescent="0.2">
      <c r="A19" s="1">
        <v>12</v>
      </c>
      <c r="B19" s="178">
        <f>BW286</f>
        <v>279</v>
      </c>
      <c r="C19" s="6">
        <f>BW143</f>
        <v>136</v>
      </c>
      <c r="D19" s="6">
        <f>BW701</f>
        <v>694</v>
      </c>
      <c r="E19" s="6">
        <f>BW812</f>
        <v>805</v>
      </c>
      <c r="F19" s="11">
        <f>BW528</f>
        <v>521</v>
      </c>
      <c r="G19" s="6">
        <f>BW929</f>
        <v>922</v>
      </c>
      <c r="H19" s="6">
        <f>BW435</f>
        <v>428</v>
      </c>
      <c r="I19" s="6">
        <f>BW66</f>
        <v>59</v>
      </c>
      <c r="J19" s="6">
        <f>BW859</f>
        <v>852</v>
      </c>
      <c r="K19" s="6">
        <f>BW714</f>
        <v>707</v>
      </c>
      <c r="L19" s="9">
        <f>BW248</f>
        <v>241</v>
      </c>
      <c r="M19" s="7">
        <f>BW361</f>
        <v>354</v>
      </c>
      <c r="N19" s="6">
        <f>BW85</f>
        <v>78</v>
      </c>
      <c r="O19" s="6">
        <f>BW484</f>
        <v>477</v>
      </c>
      <c r="P19" s="6">
        <f>BW1014</f>
        <v>1007</v>
      </c>
      <c r="Q19" s="6">
        <f>BW647</f>
        <v>640</v>
      </c>
      <c r="R19" s="6">
        <f>BW392</f>
        <v>385</v>
      </c>
      <c r="S19" s="6">
        <f>BW25</f>
        <v>18</v>
      </c>
      <c r="T19" s="6">
        <f>BW555</f>
        <v>548</v>
      </c>
      <c r="U19" s="6">
        <f>BW954</f>
        <v>947</v>
      </c>
      <c r="V19" s="8">
        <f>BW678</f>
        <v>671</v>
      </c>
      <c r="W19" s="6">
        <f>BW791</f>
        <v>784</v>
      </c>
      <c r="X19" s="6">
        <f>BW325</f>
        <v>318</v>
      </c>
      <c r="Y19" s="6">
        <f>BW180</f>
        <v>173</v>
      </c>
      <c r="Z19" s="6">
        <f>BW973</f>
        <v>966</v>
      </c>
      <c r="AA19" s="6">
        <f>BW604</f>
        <v>597</v>
      </c>
      <c r="AB19" s="6">
        <f>BW110</f>
        <v>103</v>
      </c>
      <c r="AC19" s="12">
        <f>BW511</f>
        <v>504</v>
      </c>
      <c r="AD19" s="6">
        <f>BW227</f>
        <v>220</v>
      </c>
      <c r="AE19" s="6">
        <f>BW338</f>
        <v>331</v>
      </c>
      <c r="AF19" s="6">
        <f>BW896</f>
        <v>889</v>
      </c>
      <c r="AG19" s="179">
        <f>BW753</f>
        <v>746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  <c r="AK19" s="115">
        <f>SUMSQ(R18,S18,T18,U18,V18,W18,X18,Y18,Z18,AA18,AB18,AC18,AD18,AE18,AF18,AG18,R19,S19,T19,U19,V19,W19,X19,Y19,Z19,AA19,AB19,AC19,AD19,AE19,AF19,AG19)</f>
        <v>11201200</v>
      </c>
      <c r="AM19" s="232" t="s">
        <v>268</v>
      </c>
      <c r="AN19" s="233" t="s">
        <v>236</v>
      </c>
      <c r="AO19" s="233" t="s">
        <v>331</v>
      </c>
      <c r="AP19" s="233" t="s">
        <v>173</v>
      </c>
      <c r="AQ19" s="233" t="s">
        <v>395</v>
      </c>
      <c r="AR19" s="234" t="s">
        <v>1160</v>
      </c>
      <c r="AS19" s="233" t="s">
        <v>459</v>
      </c>
      <c r="AT19" s="233" t="s">
        <v>47</v>
      </c>
      <c r="AU19" s="234" t="s">
        <v>38</v>
      </c>
      <c r="AV19" s="233" t="s">
        <v>513</v>
      </c>
      <c r="AW19" s="233" t="s">
        <v>102</v>
      </c>
      <c r="AX19" s="233" t="s">
        <v>450</v>
      </c>
      <c r="AY19" s="233" t="s">
        <v>164</v>
      </c>
      <c r="AZ19" s="233" t="s">
        <v>386</v>
      </c>
      <c r="BA19" s="234" t="s">
        <v>227</v>
      </c>
      <c r="BB19" s="233" t="s">
        <v>322</v>
      </c>
      <c r="BC19" s="233" t="s">
        <v>576</v>
      </c>
      <c r="BD19" s="233" t="s">
        <v>987</v>
      </c>
      <c r="BE19" s="233" t="s">
        <v>640</v>
      </c>
      <c r="BF19" s="234" t="s">
        <v>925</v>
      </c>
      <c r="BG19" s="233" t="s">
        <v>704</v>
      </c>
      <c r="BH19" s="233" t="s">
        <v>862</v>
      </c>
      <c r="BI19" s="233" t="s">
        <v>767</v>
      </c>
      <c r="BJ19" s="233" t="s">
        <v>798</v>
      </c>
      <c r="BK19" s="234" t="s">
        <v>807</v>
      </c>
      <c r="BL19" s="233" t="s">
        <v>713</v>
      </c>
      <c r="BM19" s="233" t="s">
        <v>871</v>
      </c>
      <c r="BN19" s="233" t="s">
        <v>649</v>
      </c>
      <c r="BO19" s="233" t="s">
        <v>934</v>
      </c>
      <c r="BP19" s="233" t="s">
        <v>585</v>
      </c>
      <c r="BQ19" s="234" t="s">
        <v>996</v>
      </c>
      <c r="BR19" s="235" t="s">
        <v>522</v>
      </c>
      <c r="BS19" s="24"/>
      <c r="BT19" s="22"/>
      <c r="BU19" s="29" t="s">
        <v>892</v>
      </c>
      <c r="BV19" s="30" t="s">
        <v>1030</v>
      </c>
      <c r="BW19" s="31">
        <f>L2+(11*L4)</f>
        <v>12</v>
      </c>
      <c r="BX19" s="22"/>
    </row>
    <row r="20" spans="1:76" x14ac:dyDescent="0.2">
      <c r="A20" s="1">
        <v>13</v>
      </c>
      <c r="B20" s="178">
        <f>BW209</f>
        <v>202</v>
      </c>
      <c r="C20" s="6">
        <f>BW352</f>
        <v>345</v>
      </c>
      <c r="D20" s="6">
        <f>BW882</f>
        <v>875</v>
      </c>
      <c r="E20" s="11">
        <f>BW771</f>
        <v>764</v>
      </c>
      <c r="F20" s="6">
        <f>BW991</f>
        <v>984</v>
      </c>
      <c r="G20" s="6">
        <f>BW590</f>
        <v>583</v>
      </c>
      <c r="H20" s="6">
        <f>BW124</f>
        <v>117</v>
      </c>
      <c r="I20" s="6">
        <f>BW493</f>
        <v>486</v>
      </c>
      <c r="J20" s="6">
        <f>BW660</f>
        <v>653</v>
      </c>
      <c r="K20" s="6">
        <f>BW805</f>
        <v>798</v>
      </c>
      <c r="L20" s="6">
        <f>BW311</f>
        <v>304</v>
      </c>
      <c r="M20" s="6">
        <f>BW198</f>
        <v>191</v>
      </c>
      <c r="N20" s="7">
        <f>BW410</f>
        <v>403</v>
      </c>
      <c r="O20" s="9">
        <f>BW11</f>
        <v>4</v>
      </c>
      <c r="P20" s="6">
        <f>BW569</f>
        <v>562</v>
      </c>
      <c r="Q20" s="6">
        <f>BW936</f>
        <v>929</v>
      </c>
      <c r="R20" s="6">
        <f>BW103</f>
        <v>96</v>
      </c>
      <c r="S20" s="6">
        <f>BW470</f>
        <v>463</v>
      </c>
      <c r="T20" s="6">
        <f>BW1028</f>
        <v>1021</v>
      </c>
      <c r="U20" s="8">
        <f>BW629</f>
        <v>622</v>
      </c>
      <c r="V20" s="6">
        <f>BW841</f>
        <v>834</v>
      </c>
      <c r="W20" s="6">
        <f>BW728</f>
        <v>721</v>
      </c>
      <c r="X20" s="6">
        <f>BW234</f>
        <v>227</v>
      </c>
      <c r="Y20" s="6">
        <f>BW379</f>
        <v>372</v>
      </c>
      <c r="Z20" s="6">
        <f>BW546</f>
        <v>539</v>
      </c>
      <c r="AA20" s="6">
        <f>BW915</f>
        <v>908</v>
      </c>
      <c r="AB20" s="6">
        <f>BW449</f>
        <v>442</v>
      </c>
      <c r="AC20" s="6">
        <f>BW48</f>
        <v>41</v>
      </c>
      <c r="AD20" s="12">
        <f>BW268</f>
        <v>261</v>
      </c>
      <c r="AE20" s="6">
        <f>BW157</f>
        <v>150</v>
      </c>
      <c r="AF20" s="6">
        <f>BW687</f>
        <v>680</v>
      </c>
      <c r="AG20" s="179">
        <f>BW830</f>
        <v>823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  <c r="AK20" s="115">
        <f>SUMSQ(B20,C20,D20,E20,F20,G20,H20,I20,J20,K20,L20,M20,N20,O20,P20,Q20,B21,C21,D21,E21,F21,G21,H21,I21,J21,K21,L21,M21,N21,O21,P21,Q21)</f>
        <v>11201200</v>
      </c>
      <c r="AM20" s="232" t="s">
        <v>277</v>
      </c>
      <c r="AN20" s="233" t="s">
        <v>245</v>
      </c>
      <c r="AO20" s="234" t="s">
        <v>340</v>
      </c>
      <c r="AP20" s="233" t="s">
        <v>181</v>
      </c>
      <c r="AQ20" s="234" t="s">
        <v>404</v>
      </c>
      <c r="AR20" s="233" t="s">
        <v>119</v>
      </c>
      <c r="AS20" s="233" t="s">
        <v>468</v>
      </c>
      <c r="AT20" s="233" t="s">
        <v>56</v>
      </c>
      <c r="AU20" s="233" t="s">
        <v>45</v>
      </c>
      <c r="AV20" s="233" t="s">
        <v>520</v>
      </c>
      <c r="AW20" s="233" t="s">
        <v>109</v>
      </c>
      <c r="AX20" s="233" t="s">
        <v>457</v>
      </c>
      <c r="AY20" s="233" t="s">
        <v>171</v>
      </c>
      <c r="AZ20" s="233" t="s">
        <v>393</v>
      </c>
      <c r="BA20" s="233" t="s">
        <v>234</v>
      </c>
      <c r="BB20" s="234" t="s">
        <v>329</v>
      </c>
      <c r="BC20" s="233" t="s">
        <v>583</v>
      </c>
      <c r="BD20" s="233" t="s">
        <v>994</v>
      </c>
      <c r="BE20" s="234" t="s">
        <v>647</v>
      </c>
      <c r="BF20" s="233" t="s">
        <v>932</v>
      </c>
      <c r="BG20" s="234" t="s">
        <v>711</v>
      </c>
      <c r="BH20" s="233" t="s">
        <v>869</v>
      </c>
      <c r="BI20" s="233" t="s">
        <v>774</v>
      </c>
      <c r="BJ20" s="233" t="s">
        <v>805</v>
      </c>
      <c r="BK20" s="233" t="s">
        <v>816</v>
      </c>
      <c r="BL20" s="234" t="s">
        <v>1150</v>
      </c>
      <c r="BM20" s="233" t="s">
        <v>880</v>
      </c>
      <c r="BN20" s="233" t="s">
        <v>658</v>
      </c>
      <c r="BO20" s="233" t="s">
        <v>943</v>
      </c>
      <c r="BP20" s="233" t="s">
        <v>594</v>
      </c>
      <c r="BQ20" s="233" t="s">
        <v>1005</v>
      </c>
      <c r="BR20" s="235" t="s">
        <v>531</v>
      </c>
      <c r="BS20" s="24"/>
      <c r="BT20" s="22"/>
      <c r="BU20" s="29" t="s">
        <v>189</v>
      </c>
      <c r="BV20" s="30" t="s">
        <v>1030</v>
      </c>
      <c r="BW20" s="31">
        <f>L2+(12*L4)</f>
        <v>13</v>
      </c>
      <c r="BX20" s="22"/>
    </row>
    <row r="21" spans="1:76" x14ac:dyDescent="0.2">
      <c r="A21" s="1">
        <v>14</v>
      </c>
      <c r="B21" s="178">
        <f>BW372</f>
        <v>365</v>
      </c>
      <c r="C21" s="6">
        <f>BW261</f>
        <v>254</v>
      </c>
      <c r="D21" s="11">
        <f>BW727</f>
        <v>720</v>
      </c>
      <c r="E21" s="6">
        <f>BW870</f>
        <v>863</v>
      </c>
      <c r="F21" s="6">
        <f>BW634</f>
        <v>627</v>
      </c>
      <c r="G21" s="6">
        <f>BW1003</f>
        <v>996</v>
      </c>
      <c r="H21" s="6">
        <f>BW473</f>
        <v>466</v>
      </c>
      <c r="I21" s="6">
        <f>BW72</f>
        <v>65</v>
      </c>
      <c r="J21" s="6">
        <f>BW817</f>
        <v>810</v>
      </c>
      <c r="K21" s="6">
        <f>BW704</f>
        <v>697</v>
      </c>
      <c r="L21" s="6">
        <f>BW146</f>
        <v>139</v>
      </c>
      <c r="M21" s="6">
        <f>BW291</f>
        <v>284</v>
      </c>
      <c r="N21" s="9">
        <f>BW63</f>
        <v>56</v>
      </c>
      <c r="O21" s="7">
        <f>BW430</f>
        <v>423</v>
      </c>
      <c r="P21" s="6">
        <f>BW924</f>
        <v>917</v>
      </c>
      <c r="Q21" s="6">
        <f>BW525</f>
        <v>518</v>
      </c>
      <c r="R21" s="6">
        <f>BW514</f>
        <v>507</v>
      </c>
      <c r="S21" s="6">
        <f>BW115</f>
        <v>108</v>
      </c>
      <c r="T21" s="8">
        <f>BW609</f>
        <v>602</v>
      </c>
      <c r="U21" s="6">
        <f>BW976</f>
        <v>969</v>
      </c>
      <c r="V21" s="6">
        <f>BW748</f>
        <v>741</v>
      </c>
      <c r="W21" s="6">
        <f>BW893</f>
        <v>886</v>
      </c>
      <c r="X21" s="6">
        <f>BW335</f>
        <v>328</v>
      </c>
      <c r="Y21" s="6">
        <f>BW222</f>
        <v>215</v>
      </c>
      <c r="Z21" s="6">
        <f>BW967</f>
        <v>960</v>
      </c>
      <c r="AA21" s="6">
        <f>BW566</f>
        <v>559</v>
      </c>
      <c r="AB21" s="6">
        <f>BW36</f>
        <v>29</v>
      </c>
      <c r="AC21" s="6">
        <f>BW405</f>
        <v>398</v>
      </c>
      <c r="AD21" s="6">
        <f>BW169</f>
        <v>162</v>
      </c>
      <c r="AE21" s="12">
        <f>BW312</f>
        <v>305</v>
      </c>
      <c r="AF21" s="6">
        <f>BW778</f>
        <v>771</v>
      </c>
      <c r="AG21" s="179">
        <f>BW667</f>
        <v>660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  <c r="AK21" s="115">
        <f>SUMSQ(R20,S20,T20,U20,V20,W20,X20,Y20,Z20,AA20,AB20,AC20,AD20,AE20,AF20,AG20,R21,S21,T21,U21,V21,W21,X21,Y21,Z21,AA21,AB21,AC21,AD21,AE21,AF21,AG21)</f>
        <v>11201200</v>
      </c>
      <c r="AM21" s="232" t="s">
        <v>274</v>
      </c>
      <c r="AN21" s="233" t="s">
        <v>242</v>
      </c>
      <c r="AO21" s="233" t="s">
        <v>337</v>
      </c>
      <c r="AP21" s="234" t="s">
        <v>179</v>
      </c>
      <c r="AQ21" s="233" t="s">
        <v>401</v>
      </c>
      <c r="AR21" s="234" t="s">
        <v>116</v>
      </c>
      <c r="AS21" s="233" t="s">
        <v>465</v>
      </c>
      <c r="AT21" s="233" t="s">
        <v>53</v>
      </c>
      <c r="AU21" s="233" t="s">
        <v>32</v>
      </c>
      <c r="AV21" s="233" t="s">
        <v>507</v>
      </c>
      <c r="AW21" s="233" t="s">
        <v>96</v>
      </c>
      <c r="AX21" s="233" t="s">
        <v>444</v>
      </c>
      <c r="AY21" s="233" t="s">
        <v>159</v>
      </c>
      <c r="AZ21" s="233" t="s">
        <v>380</v>
      </c>
      <c r="BA21" s="234" t="s">
        <v>1138</v>
      </c>
      <c r="BB21" s="233" t="s">
        <v>316</v>
      </c>
      <c r="BC21" s="233" t="s">
        <v>570</v>
      </c>
      <c r="BD21" s="233" t="s">
        <v>981</v>
      </c>
      <c r="BE21" s="233" t="s">
        <v>634</v>
      </c>
      <c r="BF21" s="234" t="s">
        <v>919</v>
      </c>
      <c r="BG21" s="233" t="s">
        <v>698</v>
      </c>
      <c r="BH21" s="234" t="s">
        <v>856</v>
      </c>
      <c r="BI21" s="233" t="s">
        <v>761</v>
      </c>
      <c r="BJ21" s="233" t="s">
        <v>792</v>
      </c>
      <c r="BK21" s="234" t="s">
        <v>813</v>
      </c>
      <c r="BL21" s="233" t="s">
        <v>719</v>
      </c>
      <c r="BM21" s="233" t="s">
        <v>877</v>
      </c>
      <c r="BN21" s="233" t="s">
        <v>655</v>
      </c>
      <c r="BO21" s="233" t="s">
        <v>940</v>
      </c>
      <c r="BP21" s="233" t="s">
        <v>591</v>
      </c>
      <c r="BQ21" s="233" t="s">
        <v>1002</v>
      </c>
      <c r="BR21" s="235" t="s">
        <v>528</v>
      </c>
      <c r="BS21" s="24"/>
      <c r="BT21" s="22"/>
      <c r="BU21" s="29" t="s">
        <v>130</v>
      </c>
      <c r="BV21" s="30" t="s">
        <v>1030</v>
      </c>
      <c r="BW21" s="31">
        <f>L2+(13*L4)</f>
        <v>14</v>
      </c>
      <c r="BX21" s="22"/>
    </row>
    <row r="22" spans="1:76" x14ac:dyDescent="0.2">
      <c r="A22" s="1">
        <v>15</v>
      </c>
      <c r="B22" s="178">
        <f>BW824</f>
        <v>817</v>
      </c>
      <c r="C22" s="11">
        <f>BW681</f>
        <v>674</v>
      </c>
      <c r="D22" s="6">
        <f>BW155</f>
        <v>148</v>
      </c>
      <c r="E22" s="6">
        <f>BW266</f>
        <v>259</v>
      </c>
      <c r="F22" s="6">
        <f>BW54</f>
        <v>47</v>
      </c>
      <c r="G22" s="6">
        <f>BW455</f>
        <v>448</v>
      </c>
      <c r="H22" s="6">
        <f>BW917</f>
        <v>910</v>
      </c>
      <c r="I22" s="6">
        <f>BW548</f>
        <v>541</v>
      </c>
      <c r="J22" s="6">
        <f>BW381</f>
        <v>374</v>
      </c>
      <c r="K22" s="6">
        <f>BW236</f>
        <v>229</v>
      </c>
      <c r="L22" s="6">
        <f>BW734</f>
        <v>727</v>
      </c>
      <c r="M22" s="6">
        <f>BW847</f>
        <v>840</v>
      </c>
      <c r="N22" s="6">
        <f>BW627</f>
        <v>620</v>
      </c>
      <c r="O22" s="6">
        <f>BW1026</f>
        <v>1019</v>
      </c>
      <c r="P22" s="7">
        <f>BW464</f>
        <v>457</v>
      </c>
      <c r="Q22" s="9">
        <f>BW97</f>
        <v>90</v>
      </c>
      <c r="R22" s="6">
        <f>BW942</f>
        <v>935</v>
      </c>
      <c r="S22" s="8">
        <f>BW575</f>
        <v>568</v>
      </c>
      <c r="T22" s="6">
        <f>BW13</f>
        <v>6</v>
      </c>
      <c r="U22" s="6">
        <f>BW412</f>
        <v>405</v>
      </c>
      <c r="V22" s="6">
        <f>BW192</f>
        <v>185</v>
      </c>
      <c r="W22" s="6">
        <f>BW305</f>
        <v>298</v>
      </c>
      <c r="X22" s="6">
        <f>BW803</f>
        <v>796</v>
      </c>
      <c r="Y22" s="6">
        <f>BW658</f>
        <v>651</v>
      </c>
      <c r="Z22" s="6">
        <f>BW491</f>
        <v>484</v>
      </c>
      <c r="AA22" s="6">
        <f>BW122</f>
        <v>115</v>
      </c>
      <c r="AB22" s="6">
        <f>BW584</f>
        <v>577</v>
      </c>
      <c r="AC22" s="6">
        <f>BW985</f>
        <v>978</v>
      </c>
      <c r="AD22" s="6">
        <f>BW773</f>
        <v>766</v>
      </c>
      <c r="AE22" s="6">
        <f>BW884</f>
        <v>877</v>
      </c>
      <c r="AF22" s="12">
        <f>BW358</f>
        <v>351</v>
      </c>
      <c r="AG22" s="179">
        <f>BW215</f>
        <v>208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  <c r="AK22" s="115">
        <f>SUMSQ(B22,C22,D22,E22,F22,G22,H22,I22,J22,K22,L22,M22,N22,O22,P22,Q22,B23,C23,D23,E23,F23,G23,H23,I23,J23,K23,L23,M23,N23,O23,P23,Q23)</f>
        <v>11201200</v>
      </c>
      <c r="AM22" s="232" t="s">
        <v>279</v>
      </c>
      <c r="AN22" s="233" t="s">
        <v>247</v>
      </c>
      <c r="AO22" s="233" t="s">
        <v>342</v>
      </c>
      <c r="AP22" s="233" t="s">
        <v>183</v>
      </c>
      <c r="AQ22" s="233" t="s">
        <v>406</v>
      </c>
      <c r="AR22" s="233" t="s">
        <v>121</v>
      </c>
      <c r="AS22" s="234" t="s">
        <v>1148</v>
      </c>
      <c r="AT22" s="233" t="s">
        <v>58</v>
      </c>
      <c r="AU22" s="233" t="s">
        <v>43</v>
      </c>
      <c r="AV22" s="233" t="s">
        <v>518</v>
      </c>
      <c r="AW22" s="233" t="s">
        <v>107</v>
      </c>
      <c r="AX22" s="234" t="s">
        <v>455</v>
      </c>
      <c r="AY22" s="233" t="s">
        <v>169</v>
      </c>
      <c r="AZ22" s="234" t="s">
        <v>391</v>
      </c>
      <c r="BA22" s="233" t="s">
        <v>232</v>
      </c>
      <c r="BB22" s="233" t="s">
        <v>327</v>
      </c>
      <c r="BC22" s="234" t="s">
        <v>581</v>
      </c>
      <c r="BD22" s="233" t="s">
        <v>992</v>
      </c>
      <c r="BE22" s="233" t="s">
        <v>645</v>
      </c>
      <c r="BF22" s="233" t="s">
        <v>930</v>
      </c>
      <c r="BG22" s="233" t="s">
        <v>709</v>
      </c>
      <c r="BH22" s="233" t="s">
        <v>867</v>
      </c>
      <c r="BI22" s="233" t="s">
        <v>772</v>
      </c>
      <c r="BJ22" s="233" t="s">
        <v>803</v>
      </c>
      <c r="BK22" s="233" t="s">
        <v>818</v>
      </c>
      <c r="BL22" s="233" t="s">
        <v>724</v>
      </c>
      <c r="BM22" s="233" t="s">
        <v>0</v>
      </c>
      <c r="BN22" s="234" t="s">
        <v>660</v>
      </c>
      <c r="BO22" s="233" t="s">
        <v>945</v>
      </c>
      <c r="BP22" s="234" t="s">
        <v>596</v>
      </c>
      <c r="BQ22" s="233" t="s">
        <v>1007</v>
      </c>
      <c r="BR22" s="235" t="s">
        <v>533</v>
      </c>
      <c r="BS22" s="24"/>
      <c r="BT22" s="22"/>
      <c r="BU22" s="29" t="s">
        <v>474</v>
      </c>
      <c r="BV22" s="30" t="s">
        <v>1030</v>
      </c>
      <c r="BW22" s="31">
        <f>L2+(14*L4)</f>
        <v>15</v>
      </c>
      <c r="BX22" s="22"/>
    </row>
    <row r="23" spans="1:76" x14ac:dyDescent="0.2">
      <c r="A23" s="1">
        <v>16</v>
      </c>
      <c r="B23" s="190">
        <f>BW669</f>
        <v>662</v>
      </c>
      <c r="C23" s="6">
        <f>BW780</f>
        <v>773</v>
      </c>
      <c r="D23" s="6">
        <f>BW318</f>
        <v>311</v>
      </c>
      <c r="E23" s="6">
        <f>BW175</f>
        <v>168</v>
      </c>
      <c r="F23" s="6">
        <f>BW403</f>
        <v>396</v>
      </c>
      <c r="G23" s="6">
        <f>BW34</f>
        <v>27</v>
      </c>
      <c r="H23" s="6">
        <f>BW560</f>
        <v>553</v>
      </c>
      <c r="I23" s="6">
        <f>BW961</f>
        <v>954</v>
      </c>
      <c r="J23" s="6">
        <f>BW216</f>
        <v>209</v>
      </c>
      <c r="K23" s="6">
        <f>BW329</f>
        <v>322</v>
      </c>
      <c r="L23" s="6">
        <f>BW891</f>
        <v>884</v>
      </c>
      <c r="M23" s="6">
        <f>BW746</f>
        <v>739</v>
      </c>
      <c r="N23" s="6">
        <f>BW982</f>
        <v>975</v>
      </c>
      <c r="O23" s="6">
        <f>BW615</f>
        <v>608</v>
      </c>
      <c r="P23" s="9">
        <f>BW117</f>
        <v>110</v>
      </c>
      <c r="Q23" s="7">
        <f>BW516</f>
        <v>509</v>
      </c>
      <c r="R23" s="8">
        <f>BW523</f>
        <v>516</v>
      </c>
      <c r="S23" s="6">
        <f>BW922</f>
        <v>915</v>
      </c>
      <c r="T23" s="6">
        <f>BW424</f>
        <v>417</v>
      </c>
      <c r="U23" s="6">
        <f>BW57</f>
        <v>50</v>
      </c>
      <c r="V23" s="6">
        <f>BW293</f>
        <v>286</v>
      </c>
      <c r="W23" s="6">
        <f>BW148</f>
        <v>141</v>
      </c>
      <c r="X23" s="6">
        <f>BW710</f>
        <v>703</v>
      </c>
      <c r="Y23" s="6">
        <f>BW823</f>
        <v>816</v>
      </c>
      <c r="Z23" s="6">
        <f>BW78</f>
        <v>71</v>
      </c>
      <c r="AA23" s="6">
        <f>BW479</f>
        <v>472</v>
      </c>
      <c r="AB23" s="6">
        <f>BW1005</f>
        <v>998</v>
      </c>
      <c r="AC23" s="6">
        <f>BW636</f>
        <v>629</v>
      </c>
      <c r="AD23" s="6">
        <f>BW864</f>
        <v>857</v>
      </c>
      <c r="AE23" s="6">
        <f>BW721</f>
        <v>714</v>
      </c>
      <c r="AF23" s="6">
        <f>BW259</f>
        <v>252</v>
      </c>
      <c r="AG23" s="186">
        <f>BW370</f>
        <v>363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  <c r="AK23" s="115">
        <f>SUMSQ(R22,S22,T22,U22,V22,W22,X22,Y22,Z22,AA22,AB22,AC22,AD22,AE22,AF22,AG22,R23,S23,T23,U23,V23,W23,X23,Y23,Z23,AA23,AB23,AC23,AD23,AE23,AF23,AG23)</f>
        <v>11201200</v>
      </c>
      <c r="AM23" s="232" t="s">
        <v>272</v>
      </c>
      <c r="AN23" s="233" t="s">
        <v>240</v>
      </c>
      <c r="AO23" s="233" t="s">
        <v>335</v>
      </c>
      <c r="AP23" s="233" t="s">
        <v>177</v>
      </c>
      <c r="AQ23" s="233" t="s">
        <v>399</v>
      </c>
      <c r="AR23" s="233" t="s">
        <v>114</v>
      </c>
      <c r="AS23" s="233" t="s">
        <v>463</v>
      </c>
      <c r="AT23" s="234" t="s">
        <v>145</v>
      </c>
      <c r="AU23" s="233" t="s">
        <v>34</v>
      </c>
      <c r="AV23" s="233" t="s">
        <v>509</v>
      </c>
      <c r="AW23" s="234" t="s">
        <v>98</v>
      </c>
      <c r="AX23" s="233" t="s">
        <v>446</v>
      </c>
      <c r="AY23" s="234" t="s">
        <v>161</v>
      </c>
      <c r="AZ23" s="233" t="s">
        <v>382</v>
      </c>
      <c r="BA23" s="233" t="s">
        <v>223</v>
      </c>
      <c r="BB23" s="233" t="s">
        <v>318</v>
      </c>
      <c r="BC23" s="233" t="s">
        <v>572</v>
      </c>
      <c r="BD23" s="234" t="s">
        <v>1136</v>
      </c>
      <c r="BE23" s="233" t="s">
        <v>636</v>
      </c>
      <c r="BF23" s="233" t="s">
        <v>921</v>
      </c>
      <c r="BG23" s="233" t="s">
        <v>700</v>
      </c>
      <c r="BH23" s="233" t="s">
        <v>858</v>
      </c>
      <c r="BI23" s="233" t="s">
        <v>763</v>
      </c>
      <c r="BJ23" s="233" t="s">
        <v>794</v>
      </c>
      <c r="BK23" s="233" t="s">
        <v>811</v>
      </c>
      <c r="BL23" s="233" t="s">
        <v>717</v>
      </c>
      <c r="BM23" s="234" t="s">
        <v>875</v>
      </c>
      <c r="BN23" s="233" t="s">
        <v>653</v>
      </c>
      <c r="BO23" s="234" t="s">
        <v>938</v>
      </c>
      <c r="BP23" s="233" t="s">
        <v>589</v>
      </c>
      <c r="BQ23" s="233" t="s">
        <v>1000</v>
      </c>
      <c r="BR23" s="235" t="s">
        <v>526</v>
      </c>
      <c r="BS23" s="24"/>
      <c r="BT23" s="22"/>
      <c r="BU23" s="29" t="s">
        <v>278</v>
      </c>
      <c r="BV23" s="30" t="s">
        <v>1030</v>
      </c>
      <c r="BW23" s="31">
        <f>L2+(15*L4)</f>
        <v>16</v>
      </c>
      <c r="BX23" s="22"/>
    </row>
    <row r="24" spans="1:76" x14ac:dyDescent="0.2">
      <c r="A24" s="1">
        <v>17</v>
      </c>
      <c r="B24" s="188">
        <f>BW674</f>
        <v>667</v>
      </c>
      <c r="C24" s="6">
        <f>BW787</f>
        <v>780</v>
      </c>
      <c r="D24" s="6">
        <f>BW321</f>
        <v>314</v>
      </c>
      <c r="E24" s="6">
        <f>BW176</f>
        <v>169</v>
      </c>
      <c r="F24" s="6">
        <f>BW396</f>
        <v>389</v>
      </c>
      <c r="G24" s="6">
        <f>BW29</f>
        <v>22</v>
      </c>
      <c r="H24" s="6">
        <f>BW559</f>
        <v>552</v>
      </c>
      <c r="I24" s="6">
        <f>BW958</f>
        <v>951</v>
      </c>
      <c r="J24" s="6">
        <f>BW231</f>
        <v>224</v>
      </c>
      <c r="K24" s="6">
        <f>BW342</f>
        <v>335</v>
      </c>
      <c r="L24" s="6">
        <f>BW900</f>
        <v>893</v>
      </c>
      <c r="M24" s="6">
        <f>BW757</f>
        <v>750</v>
      </c>
      <c r="N24" s="6">
        <f>BW969</f>
        <v>962</v>
      </c>
      <c r="O24" s="6">
        <f>BW600</f>
        <v>593</v>
      </c>
      <c r="P24" s="6">
        <f>BW106</f>
        <v>99</v>
      </c>
      <c r="Q24" s="8">
        <f>BW507</f>
        <v>500</v>
      </c>
      <c r="R24" s="7">
        <f>BW532</f>
        <v>525</v>
      </c>
      <c r="S24" s="9">
        <f>BW933</f>
        <v>926</v>
      </c>
      <c r="T24" s="6">
        <f>BW439</f>
        <v>432</v>
      </c>
      <c r="U24" s="6">
        <f>BW70</f>
        <v>63</v>
      </c>
      <c r="V24" s="6">
        <f>BW282</f>
        <v>275</v>
      </c>
      <c r="W24" s="6">
        <f>BW139</f>
        <v>132</v>
      </c>
      <c r="X24" s="6">
        <f>BW697</f>
        <v>690</v>
      </c>
      <c r="Y24" s="6">
        <f>BW808</f>
        <v>801</v>
      </c>
      <c r="Z24" s="6">
        <f>BW81</f>
        <v>74</v>
      </c>
      <c r="AA24" s="6">
        <f>BW480</f>
        <v>473</v>
      </c>
      <c r="AB24" s="6">
        <f>BW1010</f>
        <v>1003</v>
      </c>
      <c r="AC24" s="6">
        <f>BW643</f>
        <v>636</v>
      </c>
      <c r="AD24" s="6">
        <f>BW863</f>
        <v>856</v>
      </c>
      <c r="AE24" s="6">
        <f>BW718</f>
        <v>711</v>
      </c>
      <c r="AF24" s="6">
        <f>BW252</f>
        <v>245</v>
      </c>
      <c r="AG24" s="192">
        <f>BW365</f>
        <v>358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  <c r="AK24" s="115">
        <f>SUMSQ(B24,C24,D24,E24,F24,G24,H24,I24,J24,K24,L24,M24,N24,O24,P24,Q24,B25,C25,D25,E25,F25,G25,H25,I25,J25,K25,L25,M25,N25,O25,P25,Q25)</f>
        <v>11201200</v>
      </c>
      <c r="AM24" s="232" t="s">
        <v>215</v>
      </c>
      <c r="AN24" s="233" t="s">
        <v>310</v>
      </c>
      <c r="AO24" s="233" t="s">
        <v>153</v>
      </c>
      <c r="AP24" s="233" t="s">
        <v>374</v>
      </c>
      <c r="AQ24" s="233" t="s">
        <v>90</v>
      </c>
      <c r="AR24" s="233" t="s">
        <v>438</v>
      </c>
      <c r="AS24" s="233" t="s">
        <v>26</v>
      </c>
      <c r="AT24" s="234" t="s">
        <v>501</v>
      </c>
      <c r="AU24" s="233" t="s">
        <v>486</v>
      </c>
      <c r="AV24" s="233" t="s">
        <v>75</v>
      </c>
      <c r="AW24" s="234" t="s">
        <v>423</v>
      </c>
      <c r="AX24" s="233" t="s">
        <v>138</v>
      </c>
      <c r="AY24" s="234" t="s">
        <v>359</v>
      </c>
      <c r="AZ24" s="233" t="s">
        <v>200</v>
      </c>
      <c r="BA24" s="233" t="s">
        <v>6</v>
      </c>
      <c r="BB24" s="233" t="s">
        <v>264</v>
      </c>
      <c r="BC24" s="233" t="s">
        <v>1024</v>
      </c>
      <c r="BD24" s="234" t="s">
        <v>1159</v>
      </c>
      <c r="BE24" s="233" t="s">
        <v>961</v>
      </c>
      <c r="BF24" s="233" t="s">
        <v>613</v>
      </c>
      <c r="BG24" s="233" t="s">
        <v>898</v>
      </c>
      <c r="BH24" s="233" t="s">
        <v>677</v>
      </c>
      <c r="BI24" s="233" t="s">
        <v>835</v>
      </c>
      <c r="BJ24" s="233" t="s">
        <v>740</v>
      </c>
      <c r="BK24" s="233" t="s">
        <v>755</v>
      </c>
      <c r="BL24" s="233" t="s">
        <v>786</v>
      </c>
      <c r="BM24" s="234" t="s">
        <v>692</v>
      </c>
      <c r="BN24" s="233" t="s">
        <v>850</v>
      </c>
      <c r="BO24" s="234" t="s">
        <v>628</v>
      </c>
      <c r="BP24" s="233" t="s">
        <v>913</v>
      </c>
      <c r="BQ24" s="233" t="s">
        <v>564</v>
      </c>
      <c r="BR24" s="235" t="s">
        <v>975</v>
      </c>
      <c r="BS24" s="24"/>
      <c r="BT24" s="22"/>
      <c r="BU24" s="29" t="s">
        <v>793</v>
      </c>
      <c r="BV24" s="30" t="s">
        <v>1030</v>
      </c>
      <c r="BW24" s="31">
        <f>L2+(16*L4)</f>
        <v>17</v>
      </c>
      <c r="BX24" s="22"/>
    </row>
    <row r="25" spans="1:76" x14ac:dyDescent="0.2">
      <c r="A25" s="1">
        <v>18</v>
      </c>
      <c r="B25" s="178">
        <f>BW839</f>
        <v>832</v>
      </c>
      <c r="C25" s="12">
        <f>BW694</f>
        <v>687</v>
      </c>
      <c r="D25" s="6">
        <f>BW164</f>
        <v>157</v>
      </c>
      <c r="E25" s="6">
        <f>BW277</f>
        <v>270</v>
      </c>
      <c r="F25" s="6">
        <f>BW41</f>
        <v>34</v>
      </c>
      <c r="G25" s="6">
        <f>BW440</f>
        <v>433</v>
      </c>
      <c r="H25" s="6">
        <f>BW906</f>
        <v>899</v>
      </c>
      <c r="I25" s="6">
        <f>BW539</f>
        <v>532</v>
      </c>
      <c r="J25" s="6">
        <f>BW386</f>
        <v>379</v>
      </c>
      <c r="K25" s="6">
        <f>BW243</f>
        <v>236</v>
      </c>
      <c r="L25" s="6">
        <f>BW737</f>
        <v>730</v>
      </c>
      <c r="M25" s="6">
        <f>BW848</f>
        <v>841</v>
      </c>
      <c r="N25" s="6">
        <f>BW620</f>
        <v>613</v>
      </c>
      <c r="O25" s="6">
        <f>BW1021</f>
        <v>1014</v>
      </c>
      <c r="P25" s="8">
        <f>BW463</f>
        <v>456</v>
      </c>
      <c r="Q25" s="6">
        <f>BW94</f>
        <v>87</v>
      </c>
      <c r="R25" s="9">
        <f>BW945</f>
        <v>938</v>
      </c>
      <c r="S25" s="7">
        <f>BW576</f>
        <v>569</v>
      </c>
      <c r="T25" s="6">
        <f>BW18</f>
        <v>11</v>
      </c>
      <c r="U25" s="6">
        <f>BW419</f>
        <v>412</v>
      </c>
      <c r="V25" s="6">
        <f>BW191</f>
        <v>184</v>
      </c>
      <c r="W25" s="6">
        <f>BW302</f>
        <v>295</v>
      </c>
      <c r="X25" s="6">
        <f>BW796</f>
        <v>789</v>
      </c>
      <c r="Y25" s="6">
        <f>BW653</f>
        <v>646</v>
      </c>
      <c r="Z25" s="6">
        <f>BW500</f>
        <v>493</v>
      </c>
      <c r="AA25" s="6">
        <f>BW133</f>
        <v>126</v>
      </c>
      <c r="AB25" s="6">
        <f>BW599</f>
        <v>592</v>
      </c>
      <c r="AC25" s="6">
        <f>BW998</f>
        <v>991</v>
      </c>
      <c r="AD25" s="6">
        <f>BW762</f>
        <v>755</v>
      </c>
      <c r="AE25" s="6">
        <f>BW875</f>
        <v>868</v>
      </c>
      <c r="AF25" s="11">
        <f>BW345</f>
        <v>338</v>
      </c>
      <c r="AG25" s="179">
        <f>BW200</f>
        <v>193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  <c r="AK25" s="115">
        <f>SUMSQ(R24,S24,T24,U24,V24,W24,X24,Y24,Z24,AA24,AB24,AC24,AD24,AE24,AF24,AG24,R25,S25,T25,U25,V25,W25,X25,Y25,Z25,AA25,AB25,AC25,AD25,AE25,AF25,AG25)</f>
        <v>11201200</v>
      </c>
      <c r="AM25" s="232" t="s">
        <v>208</v>
      </c>
      <c r="AN25" s="233" t="s">
        <v>303</v>
      </c>
      <c r="AO25" s="233" t="s">
        <v>146</v>
      </c>
      <c r="AP25" s="233" t="s">
        <v>367</v>
      </c>
      <c r="AQ25" s="233" t="s">
        <v>83</v>
      </c>
      <c r="AR25" s="233" t="s">
        <v>431</v>
      </c>
      <c r="AS25" s="234" t="s">
        <v>1132</v>
      </c>
      <c r="AT25" s="233" t="s">
        <v>494</v>
      </c>
      <c r="AU25" s="233" t="s">
        <v>478</v>
      </c>
      <c r="AV25" s="233" t="s">
        <v>66</v>
      </c>
      <c r="AW25" s="233" t="s">
        <v>414</v>
      </c>
      <c r="AX25" s="234" t="s">
        <v>129</v>
      </c>
      <c r="AY25" s="233" t="s">
        <v>350</v>
      </c>
      <c r="AZ25" s="234" t="s">
        <v>191</v>
      </c>
      <c r="BA25" s="233" t="s">
        <v>287</v>
      </c>
      <c r="BB25" s="233" t="s">
        <v>255</v>
      </c>
      <c r="BC25" s="234" t="s">
        <v>1015</v>
      </c>
      <c r="BD25" s="233" t="s">
        <v>541</v>
      </c>
      <c r="BE25" s="233" t="s">
        <v>952</v>
      </c>
      <c r="BF25" s="233" t="s">
        <v>604</v>
      </c>
      <c r="BG25" s="233" t="s">
        <v>889</v>
      </c>
      <c r="BH25" s="233" t="s">
        <v>668</v>
      </c>
      <c r="BI25" s="233" t="s">
        <v>826</v>
      </c>
      <c r="BJ25" s="233" t="s">
        <v>732</v>
      </c>
      <c r="BK25" s="233" t="s">
        <v>748</v>
      </c>
      <c r="BL25" s="233" t="s">
        <v>780</v>
      </c>
      <c r="BM25" s="233" t="s">
        <v>685</v>
      </c>
      <c r="BN25" s="234" t="s">
        <v>843</v>
      </c>
      <c r="BO25" s="233" t="s">
        <v>621</v>
      </c>
      <c r="BP25" s="234" t="s">
        <v>906</v>
      </c>
      <c r="BQ25" s="233" t="s">
        <v>557</v>
      </c>
      <c r="BR25" s="235" t="s">
        <v>969</v>
      </c>
      <c r="BS25" s="24"/>
      <c r="BT25" s="22"/>
      <c r="BU25" s="29" t="s">
        <v>987</v>
      </c>
      <c r="BV25" s="30" t="s">
        <v>1030</v>
      </c>
      <c r="BW25" s="31">
        <f>L2+(17*L4)</f>
        <v>18</v>
      </c>
      <c r="BX25" s="22"/>
    </row>
    <row r="26" spans="1:76" x14ac:dyDescent="0.2">
      <c r="A26" s="1">
        <v>19</v>
      </c>
      <c r="B26" s="178">
        <f>BW363</f>
        <v>356</v>
      </c>
      <c r="C26" s="6">
        <f>BW250</f>
        <v>243</v>
      </c>
      <c r="D26" s="12">
        <f>BW712</f>
        <v>705</v>
      </c>
      <c r="E26" s="6">
        <f>BW857</f>
        <v>850</v>
      </c>
      <c r="F26" s="6">
        <f>BW645</f>
        <v>638</v>
      </c>
      <c r="G26" s="6">
        <f>BW1012</f>
        <v>1005</v>
      </c>
      <c r="H26" s="6">
        <f>BW486</f>
        <v>479</v>
      </c>
      <c r="I26" s="6">
        <f>BW87</f>
        <v>80</v>
      </c>
      <c r="J26" s="6">
        <f>BW814</f>
        <v>807</v>
      </c>
      <c r="K26" s="6">
        <f>BW703</f>
        <v>696</v>
      </c>
      <c r="L26" s="6">
        <f>BW141</f>
        <v>134</v>
      </c>
      <c r="M26" s="6">
        <f>BW284</f>
        <v>277</v>
      </c>
      <c r="N26" s="6">
        <f>BW64</f>
        <v>57</v>
      </c>
      <c r="O26" s="8">
        <f>BW433</f>
        <v>426</v>
      </c>
      <c r="P26" s="6">
        <f>BW931</f>
        <v>924</v>
      </c>
      <c r="Q26" s="6">
        <f>BW530</f>
        <v>523</v>
      </c>
      <c r="R26" s="6">
        <f>BW509</f>
        <v>502</v>
      </c>
      <c r="S26" s="6">
        <f>BW108</f>
        <v>101</v>
      </c>
      <c r="T26" s="7">
        <f>BW606</f>
        <v>599</v>
      </c>
      <c r="U26" s="9">
        <f>BW975</f>
        <v>968</v>
      </c>
      <c r="V26" s="6">
        <f>BW755</f>
        <v>748</v>
      </c>
      <c r="W26" s="6">
        <f>BW898</f>
        <v>891</v>
      </c>
      <c r="X26" s="6">
        <f>BW336</f>
        <v>329</v>
      </c>
      <c r="Y26" s="6">
        <f>BW225</f>
        <v>218</v>
      </c>
      <c r="Z26" s="6">
        <f>BW952</f>
        <v>945</v>
      </c>
      <c r="AA26" s="6">
        <f>BW553</f>
        <v>546</v>
      </c>
      <c r="AB26" s="6">
        <f>BW27</f>
        <v>20</v>
      </c>
      <c r="AC26" s="6">
        <f>BW394</f>
        <v>387</v>
      </c>
      <c r="AD26" s="6">
        <f>BW182</f>
        <v>175</v>
      </c>
      <c r="AE26" s="11">
        <f>BW327</f>
        <v>320</v>
      </c>
      <c r="AF26" s="6">
        <f>BW789</f>
        <v>782</v>
      </c>
      <c r="AG26" s="179">
        <f>BW676</f>
        <v>669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  <c r="AK26" s="115">
        <f>SUMSQ(B26,C26,D26,E26,F26,G26,H26,I26,J26,K26,L26,M26,N26,O26,P26,Q26,B27,C27,D27,E27,F27,G27,H27,I27,J27,K27,L27,M27,N27,O27,P27,Q27)</f>
        <v>11201200</v>
      </c>
      <c r="AM26" s="232" t="s">
        <v>213</v>
      </c>
      <c r="AN26" s="233" t="s">
        <v>308</v>
      </c>
      <c r="AO26" s="233" t="s">
        <v>151</v>
      </c>
      <c r="AP26" s="234" t="s">
        <v>372</v>
      </c>
      <c r="AQ26" s="233" t="s">
        <v>88</v>
      </c>
      <c r="AR26" s="234" t="s">
        <v>436</v>
      </c>
      <c r="AS26" s="233" t="s">
        <v>24</v>
      </c>
      <c r="AT26" s="233" t="s">
        <v>499</v>
      </c>
      <c r="AU26" s="233" t="s">
        <v>488</v>
      </c>
      <c r="AV26" s="233" t="s">
        <v>77</v>
      </c>
      <c r="AW26" s="233" t="s">
        <v>425</v>
      </c>
      <c r="AX26" s="233" t="s">
        <v>140</v>
      </c>
      <c r="AY26" s="233" t="s">
        <v>361</v>
      </c>
      <c r="AZ26" s="233" t="s">
        <v>202</v>
      </c>
      <c r="BA26" s="234" t="s">
        <v>1142</v>
      </c>
      <c r="BB26" s="233" t="s">
        <v>266</v>
      </c>
      <c r="BC26" s="233" t="s">
        <v>1026</v>
      </c>
      <c r="BD26" s="233" t="s">
        <v>551</v>
      </c>
      <c r="BE26" s="233" t="s">
        <v>963</v>
      </c>
      <c r="BF26" s="234" t="s">
        <v>615</v>
      </c>
      <c r="BG26" s="233" t="s">
        <v>900</v>
      </c>
      <c r="BH26" s="234" t="s">
        <v>679</v>
      </c>
      <c r="BI26" s="233" t="s">
        <v>837</v>
      </c>
      <c r="BJ26" s="233" t="s">
        <v>742</v>
      </c>
      <c r="BK26" s="234" t="s">
        <v>753</v>
      </c>
      <c r="BL26" s="233" t="s">
        <v>784</v>
      </c>
      <c r="BM26" s="233" t="s">
        <v>690</v>
      </c>
      <c r="BN26" s="233" t="s">
        <v>848</v>
      </c>
      <c r="BO26" s="233" t="s">
        <v>626</v>
      </c>
      <c r="BP26" s="233" t="s">
        <v>911</v>
      </c>
      <c r="BQ26" s="233" t="s">
        <v>562</v>
      </c>
      <c r="BR26" s="235" t="s">
        <v>973</v>
      </c>
      <c r="BS26" s="24"/>
      <c r="BT26" s="22"/>
      <c r="BU26" s="29" t="s">
        <v>629</v>
      </c>
      <c r="BV26" s="30" t="s">
        <v>1030</v>
      </c>
      <c r="BW26" s="31">
        <f>L2+(18*L4)</f>
        <v>19</v>
      </c>
      <c r="BX26" s="22"/>
    </row>
    <row r="27" spans="1:76" x14ac:dyDescent="0.2">
      <c r="A27" s="1">
        <v>20</v>
      </c>
      <c r="B27" s="178">
        <f>BW206</f>
        <v>199</v>
      </c>
      <c r="C27" s="6">
        <f>BW351</f>
        <v>344</v>
      </c>
      <c r="D27" s="6">
        <f>BW877</f>
        <v>870</v>
      </c>
      <c r="E27" s="12">
        <f>BW764</f>
        <v>757</v>
      </c>
      <c r="F27" s="6">
        <f>BW992</f>
        <v>985</v>
      </c>
      <c r="G27" s="6">
        <f>BW593</f>
        <v>586</v>
      </c>
      <c r="H27" s="6">
        <f>BW131</f>
        <v>124</v>
      </c>
      <c r="I27" s="6">
        <f>BW498</f>
        <v>491</v>
      </c>
      <c r="J27" s="6">
        <f>BW651</f>
        <v>644</v>
      </c>
      <c r="K27" s="6">
        <f>BW794</f>
        <v>787</v>
      </c>
      <c r="L27" s="6">
        <f>BW296</f>
        <v>289</v>
      </c>
      <c r="M27" s="6">
        <f>BW185</f>
        <v>178</v>
      </c>
      <c r="N27" s="8">
        <f>BW421</f>
        <v>414</v>
      </c>
      <c r="O27" s="6">
        <f>BW20</f>
        <v>13</v>
      </c>
      <c r="P27" s="6">
        <f>BW582</f>
        <v>575</v>
      </c>
      <c r="Q27" s="6">
        <f>BW951</f>
        <v>944</v>
      </c>
      <c r="R27" s="6">
        <f>BW88</f>
        <v>81</v>
      </c>
      <c r="S27" s="6">
        <f>BW457</f>
        <v>450</v>
      </c>
      <c r="T27" s="9">
        <f>BW1019</f>
        <v>1012</v>
      </c>
      <c r="U27" s="7">
        <f>BW618</f>
        <v>611</v>
      </c>
      <c r="V27" s="6">
        <f>BW854</f>
        <v>847</v>
      </c>
      <c r="W27" s="6">
        <f>BW743</f>
        <v>736</v>
      </c>
      <c r="X27" s="6">
        <f>BW245</f>
        <v>238</v>
      </c>
      <c r="Y27" s="6">
        <f>BW388</f>
        <v>381</v>
      </c>
      <c r="Z27" s="6">
        <f>BW541</f>
        <v>534</v>
      </c>
      <c r="AA27" s="6">
        <f>BW908</f>
        <v>901</v>
      </c>
      <c r="AB27" s="6">
        <f>BW446</f>
        <v>439</v>
      </c>
      <c r="AC27" s="6">
        <f>BW47</f>
        <v>40</v>
      </c>
      <c r="AD27" s="11">
        <f>BW275</f>
        <v>268</v>
      </c>
      <c r="AE27" s="6">
        <f>BW162</f>
        <v>155</v>
      </c>
      <c r="AF27" s="6">
        <f>BW688</f>
        <v>681</v>
      </c>
      <c r="AG27" s="179">
        <f>BW833</f>
        <v>826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  <c r="AK27" s="115">
        <f>SUMSQ(R26,S26,T26,U26,V26,W26,X26,Y26,Z26,AA26,AB26,AC26,AD26,AE26,AF26,AG26,R27,S27,T27,U27,V27,W27,X27,Y27,Z27,AA27,AB27,AC27,AD27,AE27,AF27,AG27)</f>
        <v>11201200</v>
      </c>
      <c r="AM27" s="232" t="s">
        <v>210</v>
      </c>
      <c r="AN27" s="233" t="s">
        <v>305</v>
      </c>
      <c r="AO27" s="233" t="s">
        <v>56</v>
      </c>
      <c r="AP27" s="233" t="s">
        <v>369</v>
      </c>
      <c r="AQ27" s="234" t="s">
        <v>85</v>
      </c>
      <c r="AR27" s="233" t="s">
        <v>433</v>
      </c>
      <c r="AS27" s="233" t="s">
        <v>21</v>
      </c>
      <c r="AT27" s="233" t="s">
        <v>496</v>
      </c>
      <c r="AU27" s="233" t="s">
        <v>476</v>
      </c>
      <c r="AV27" s="233" t="s">
        <v>64</v>
      </c>
      <c r="AW27" s="233" t="s">
        <v>412</v>
      </c>
      <c r="AX27" s="233" t="s">
        <v>127</v>
      </c>
      <c r="AY27" s="233" t="s">
        <v>348</v>
      </c>
      <c r="AZ27" s="233" t="s">
        <v>189</v>
      </c>
      <c r="BA27" s="233" t="s">
        <v>285</v>
      </c>
      <c r="BB27" s="234" t="s">
        <v>253</v>
      </c>
      <c r="BC27" s="233" t="s">
        <v>1013</v>
      </c>
      <c r="BD27" s="233" t="s">
        <v>539</v>
      </c>
      <c r="BE27" s="234" t="s">
        <v>950</v>
      </c>
      <c r="BF27" s="233" t="s">
        <v>602</v>
      </c>
      <c r="BG27" s="234" t="s">
        <v>887</v>
      </c>
      <c r="BH27" s="233" t="s">
        <v>666</v>
      </c>
      <c r="BI27" s="233" t="s">
        <v>824</v>
      </c>
      <c r="BJ27" s="233" t="s">
        <v>730</v>
      </c>
      <c r="BK27" s="233" t="s">
        <v>750</v>
      </c>
      <c r="BL27" s="234" t="s">
        <v>1125</v>
      </c>
      <c r="BM27" s="233" t="s">
        <v>687</v>
      </c>
      <c r="BN27" s="233" t="s">
        <v>845</v>
      </c>
      <c r="BO27" s="233" t="s">
        <v>623</v>
      </c>
      <c r="BP27" s="233" t="s">
        <v>908</v>
      </c>
      <c r="BQ27" s="233" t="s">
        <v>559</v>
      </c>
      <c r="BR27" s="235" t="s">
        <v>970</v>
      </c>
      <c r="BS27" s="24"/>
      <c r="BT27" s="22"/>
      <c r="BU27" s="29" t="s">
        <v>690</v>
      </c>
      <c r="BV27" s="30" t="s">
        <v>1030</v>
      </c>
      <c r="BW27" s="31">
        <f>L2+(19*L4)</f>
        <v>20</v>
      </c>
      <c r="BX27" s="22"/>
    </row>
    <row r="28" spans="1:76" x14ac:dyDescent="0.2">
      <c r="A28" s="1">
        <v>21</v>
      </c>
      <c r="B28" s="178">
        <f>BW289</f>
        <v>282</v>
      </c>
      <c r="C28" s="6">
        <f>BW144</f>
        <v>137</v>
      </c>
      <c r="D28" s="6">
        <f>BW706</f>
        <v>699</v>
      </c>
      <c r="E28" s="6">
        <f>BW819</f>
        <v>812</v>
      </c>
      <c r="F28" s="12">
        <f>BW527</f>
        <v>520</v>
      </c>
      <c r="G28" s="6">
        <f>BW926</f>
        <v>919</v>
      </c>
      <c r="H28" s="6">
        <f>BW428</f>
        <v>421</v>
      </c>
      <c r="I28" s="6">
        <f>BW61</f>
        <v>54</v>
      </c>
      <c r="J28" s="6">
        <f>BW868</f>
        <v>861</v>
      </c>
      <c r="K28" s="6">
        <f>BW725</f>
        <v>718</v>
      </c>
      <c r="L28" s="6">
        <f>BW263</f>
        <v>256</v>
      </c>
      <c r="M28" s="8">
        <f>BW374</f>
        <v>367</v>
      </c>
      <c r="N28" s="6">
        <f>BW74</f>
        <v>67</v>
      </c>
      <c r="O28" s="6">
        <f>BW475</f>
        <v>468</v>
      </c>
      <c r="P28" s="6">
        <f>BW1001</f>
        <v>994</v>
      </c>
      <c r="Q28" s="6">
        <f>BW632</f>
        <v>625</v>
      </c>
      <c r="R28" s="6">
        <f>BW407</f>
        <v>400</v>
      </c>
      <c r="S28" s="6">
        <f>BW38</f>
        <v>31</v>
      </c>
      <c r="T28" s="6">
        <f>BW564</f>
        <v>557</v>
      </c>
      <c r="U28" s="6">
        <f>BW965</f>
        <v>958</v>
      </c>
      <c r="V28" s="7">
        <f>BW665</f>
        <v>658</v>
      </c>
      <c r="W28" s="9">
        <f>BW776</f>
        <v>769</v>
      </c>
      <c r="X28" s="6">
        <f>BW314</f>
        <v>307</v>
      </c>
      <c r="Y28" s="6">
        <f>BW171</f>
        <v>164</v>
      </c>
      <c r="Z28" s="6">
        <f>BW978</f>
        <v>971</v>
      </c>
      <c r="AA28" s="6">
        <f>BW611</f>
        <v>604</v>
      </c>
      <c r="AB28" s="6">
        <f>BW113</f>
        <v>106</v>
      </c>
      <c r="AC28" s="11">
        <f>BW512</f>
        <v>505</v>
      </c>
      <c r="AD28" s="6">
        <f>BW220</f>
        <v>213</v>
      </c>
      <c r="AE28" s="6">
        <f>BW333</f>
        <v>326</v>
      </c>
      <c r="AF28" s="6">
        <f>BW895</f>
        <v>888</v>
      </c>
      <c r="AG28" s="179">
        <f>BW750</f>
        <v>743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  <c r="AK28" s="115">
        <f>SUMSQ(B28,C28,D28,E28,F28,G28,H28,I28,J28,K28,L28,M28,N28,O28,P28,Q28,B29,C29,D29,E29,F29,G29,H29,I29,J29,K29,L29,M29,N29,O29,P29,Q29)</f>
        <v>11201200</v>
      </c>
      <c r="AM28" s="232" t="s">
        <v>219</v>
      </c>
      <c r="AN28" s="233" t="s">
        <v>314</v>
      </c>
      <c r="AO28" s="233" t="s">
        <v>157</v>
      </c>
      <c r="AP28" s="233" t="s">
        <v>378</v>
      </c>
      <c r="AQ28" s="233" t="s">
        <v>94</v>
      </c>
      <c r="AR28" s="234" t="s">
        <v>1140</v>
      </c>
      <c r="AS28" s="233" t="s">
        <v>30</v>
      </c>
      <c r="AT28" s="233" t="s">
        <v>505</v>
      </c>
      <c r="AU28" s="234" t="s">
        <v>483</v>
      </c>
      <c r="AV28" s="233" t="s">
        <v>71</v>
      </c>
      <c r="AW28" s="233" t="s">
        <v>419</v>
      </c>
      <c r="AX28" s="233" t="s">
        <v>134</v>
      </c>
      <c r="AY28" s="233" t="s">
        <v>355</v>
      </c>
      <c r="AZ28" s="233" t="s">
        <v>196</v>
      </c>
      <c r="BA28" s="234" t="s">
        <v>292</v>
      </c>
      <c r="BB28" s="233" t="s">
        <v>260</v>
      </c>
      <c r="BC28" s="233" t="s">
        <v>1020</v>
      </c>
      <c r="BD28" s="233" t="s">
        <v>545</v>
      </c>
      <c r="BE28" s="233" t="s">
        <v>957</v>
      </c>
      <c r="BF28" s="234" t="s">
        <v>609</v>
      </c>
      <c r="BG28" s="233" t="s">
        <v>894</v>
      </c>
      <c r="BH28" s="233" t="s">
        <v>673</v>
      </c>
      <c r="BI28" s="233" t="s">
        <v>831</v>
      </c>
      <c r="BJ28" s="233" t="s">
        <v>737</v>
      </c>
      <c r="BK28" s="234" t="s">
        <v>759</v>
      </c>
      <c r="BL28" s="233" t="s">
        <v>790</v>
      </c>
      <c r="BM28" s="233" t="s">
        <v>696</v>
      </c>
      <c r="BN28" s="233" t="s">
        <v>854</v>
      </c>
      <c r="BO28" s="233" t="s">
        <v>632</v>
      </c>
      <c r="BP28" s="233" t="s">
        <v>917</v>
      </c>
      <c r="BQ28" s="234" t="s">
        <v>568</v>
      </c>
      <c r="BR28" s="235" t="s">
        <v>979</v>
      </c>
      <c r="BS28" s="24"/>
      <c r="BT28" s="22"/>
      <c r="BU28" s="29" t="s">
        <v>377</v>
      </c>
      <c r="BV28" s="30" t="s">
        <v>1030</v>
      </c>
      <c r="BW28" s="31">
        <f>L2+(20*L4)</f>
        <v>21</v>
      </c>
      <c r="BX28" s="22"/>
    </row>
    <row r="29" spans="1:76" x14ac:dyDescent="0.2">
      <c r="A29" s="1">
        <v>22</v>
      </c>
      <c r="B29" s="178">
        <f>BW196</f>
        <v>189</v>
      </c>
      <c r="C29" s="6">
        <f>BW309</f>
        <v>302</v>
      </c>
      <c r="D29" s="6">
        <f>BW807</f>
        <v>800</v>
      </c>
      <c r="E29" s="6">
        <f>BW662</f>
        <v>655</v>
      </c>
      <c r="F29" s="6">
        <f>BW938</f>
        <v>931</v>
      </c>
      <c r="G29" s="12">
        <f>BW571</f>
        <v>564</v>
      </c>
      <c r="H29" s="6">
        <f>BW9</f>
        <v>2</v>
      </c>
      <c r="I29" s="6">
        <f>BW408</f>
        <v>401</v>
      </c>
      <c r="J29" s="6">
        <f>BW769</f>
        <v>762</v>
      </c>
      <c r="K29" s="6">
        <f>BW880</f>
        <v>873</v>
      </c>
      <c r="L29" s="8">
        <f>BW354</f>
        <v>347</v>
      </c>
      <c r="M29" s="6">
        <f>BW211</f>
        <v>204</v>
      </c>
      <c r="N29" s="6">
        <f>BW495</f>
        <v>488</v>
      </c>
      <c r="O29" s="6">
        <f>BW126</f>
        <v>119</v>
      </c>
      <c r="P29" s="6">
        <f>BW588</f>
        <v>581</v>
      </c>
      <c r="Q29" s="6">
        <f>BW989</f>
        <v>982</v>
      </c>
      <c r="R29" s="6">
        <f>BW50</f>
        <v>43</v>
      </c>
      <c r="S29" s="6">
        <f>BW451</f>
        <v>444</v>
      </c>
      <c r="T29" s="6">
        <f>BW913</f>
        <v>906</v>
      </c>
      <c r="U29" s="6">
        <f>BW544</f>
        <v>537</v>
      </c>
      <c r="V29" s="9">
        <f>BW828</f>
        <v>821</v>
      </c>
      <c r="W29" s="7">
        <f>BW685</f>
        <v>678</v>
      </c>
      <c r="X29" s="6">
        <f>BW159</f>
        <v>152</v>
      </c>
      <c r="Y29" s="6">
        <f>BW270</f>
        <v>263</v>
      </c>
      <c r="Z29" s="6">
        <f>BW631</f>
        <v>624</v>
      </c>
      <c r="AA29" s="6">
        <f>BW1030</f>
        <v>1023</v>
      </c>
      <c r="AB29" s="11">
        <f>BW468</f>
        <v>461</v>
      </c>
      <c r="AC29" s="6">
        <f>BW101</f>
        <v>94</v>
      </c>
      <c r="AD29" s="6">
        <f>BW377</f>
        <v>370</v>
      </c>
      <c r="AE29" s="6">
        <f>BW232</f>
        <v>225</v>
      </c>
      <c r="AF29" s="6">
        <f>BW730</f>
        <v>723</v>
      </c>
      <c r="AG29" s="179">
        <f>BW843</f>
        <v>836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  <c r="AK29" s="115">
        <f>SUMSQ(R28,S28,T28,U28,V28,W28,X28,Y28,Z28,AA28,AB28,AC28,AD28,AE28,AF28,AG28,R29,S29,T29,U29,V29,W29,X29,Y29,Z29,AA29,AB29,AC29,AD29,AE29,AF29,AG29)</f>
        <v>11201200</v>
      </c>
      <c r="AM29" s="232" t="s">
        <v>204</v>
      </c>
      <c r="AN29" s="233" t="s">
        <v>299</v>
      </c>
      <c r="AO29" s="233" t="s">
        <v>142</v>
      </c>
      <c r="AP29" s="233" t="s">
        <v>363</v>
      </c>
      <c r="AQ29" s="234" t="s">
        <v>79</v>
      </c>
      <c r="AR29" s="233" t="s">
        <v>427</v>
      </c>
      <c r="AS29" s="233" t="s">
        <v>15</v>
      </c>
      <c r="AT29" s="233" t="s">
        <v>490</v>
      </c>
      <c r="AU29" s="233" t="s">
        <v>482</v>
      </c>
      <c r="AV29" s="234" t="s">
        <v>1149</v>
      </c>
      <c r="AW29" s="233" t="s">
        <v>418</v>
      </c>
      <c r="AX29" s="233" t="s">
        <v>133</v>
      </c>
      <c r="AY29" s="233" t="s">
        <v>354</v>
      </c>
      <c r="AZ29" s="233" t="s">
        <v>195</v>
      </c>
      <c r="BA29" s="233" t="s">
        <v>291</v>
      </c>
      <c r="BB29" s="234" t="s">
        <v>259</v>
      </c>
      <c r="BC29" s="233" t="s">
        <v>1019</v>
      </c>
      <c r="BD29" s="233" t="s">
        <v>544</v>
      </c>
      <c r="BE29" s="234" t="s">
        <v>1154</v>
      </c>
      <c r="BF29" s="233" t="s">
        <v>608</v>
      </c>
      <c r="BG29" s="233" t="s">
        <v>893</v>
      </c>
      <c r="BH29" s="233" t="s">
        <v>672</v>
      </c>
      <c r="BI29" s="233" t="s">
        <v>830</v>
      </c>
      <c r="BJ29" s="233" t="s">
        <v>736</v>
      </c>
      <c r="BK29" s="233" t="s">
        <v>744</v>
      </c>
      <c r="BL29" s="234" t="s">
        <v>776</v>
      </c>
      <c r="BM29" s="233" t="s">
        <v>681</v>
      </c>
      <c r="BN29" s="233" t="s">
        <v>839</v>
      </c>
      <c r="BO29" s="233" t="s">
        <v>617</v>
      </c>
      <c r="BP29" s="233" t="s">
        <v>902</v>
      </c>
      <c r="BQ29" s="233" t="s">
        <v>553</v>
      </c>
      <c r="BR29" s="237" t="s">
        <v>965</v>
      </c>
      <c r="BS29" s="24"/>
      <c r="BT29" s="22"/>
      <c r="BU29" s="29" t="s">
        <v>438</v>
      </c>
      <c r="BV29" s="30" t="s">
        <v>1030</v>
      </c>
      <c r="BW29" s="31">
        <f>L2+(21*L4)</f>
        <v>22</v>
      </c>
      <c r="BX29" s="22"/>
    </row>
    <row r="30" spans="1:76" x14ac:dyDescent="0.2">
      <c r="A30" s="1">
        <v>23</v>
      </c>
      <c r="B30" s="178">
        <f>BW744</f>
        <v>737</v>
      </c>
      <c r="C30" s="6">
        <f>BW889</f>
        <v>882</v>
      </c>
      <c r="D30" s="6">
        <f>BW331</f>
        <v>324</v>
      </c>
      <c r="E30" s="6">
        <f>BW218</f>
        <v>211</v>
      </c>
      <c r="F30" s="6">
        <f>BW518</f>
        <v>511</v>
      </c>
      <c r="G30" s="6">
        <f>BW119</f>
        <v>112</v>
      </c>
      <c r="H30" s="12">
        <f>BW613</f>
        <v>606</v>
      </c>
      <c r="I30" s="6">
        <f>BW980</f>
        <v>973</v>
      </c>
      <c r="J30" s="6">
        <f>BW173</f>
        <v>166</v>
      </c>
      <c r="K30" s="8">
        <f>BW316</f>
        <v>309</v>
      </c>
      <c r="L30" s="6">
        <f>BW782</f>
        <v>775</v>
      </c>
      <c r="M30" s="6">
        <f>BW671</f>
        <v>664</v>
      </c>
      <c r="N30" s="6">
        <f>BW963</f>
        <v>956</v>
      </c>
      <c r="O30" s="6">
        <f>BW562</f>
        <v>555</v>
      </c>
      <c r="P30" s="6">
        <f>BW32</f>
        <v>25</v>
      </c>
      <c r="Q30" s="6">
        <f>BW401</f>
        <v>394</v>
      </c>
      <c r="R30" s="6">
        <f>BW638</f>
        <v>631</v>
      </c>
      <c r="S30" s="6">
        <f>BW1007</f>
        <v>1000</v>
      </c>
      <c r="T30" s="6">
        <f>BW477</f>
        <v>470</v>
      </c>
      <c r="U30" s="6">
        <f>BW76</f>
        <v>69</v>
      </c>
      <c r="V30" s="6">
        <f>BW368</f>
        <v>361</v>
      </c>
      <c r="W30" s="6">
        <f>BW257</f>
        <v>250</v>
      </c>
      <c r="X30" s="7">
        <f>BW723</f>
        <v>716</v>
      </c>
      <c r="Y30" s="9">
        <f>BW866</f>
        <v>859</v>
      </c>
      <c r="Z30" s="6">
        <f>BW59</f>
        <v>52</v>
      </c>
      <c r="AA30" s="11">
        <f>BW426</f>
        <v>419</v>
      </c>
      <c r="AB30" s="6">
        <f>BW920</f>
        <v>913</v>
      </c>
      <c r="AC30" s="6">
        <f>BW521</f>
        <v>514</v>
      </c>
      <c r="AD30" s="6">
        <f>BW821</f>
        <v>814</v>
      </c>
      <c r="AE30" s="6">
        <f>BW708</f>
        <v>701</v>
      </c>
      <c r="AF30" s="6">
        <f>BW150</f>
        <v>143</v>
      </c>
      <c r="AG30" s="179">
        <f>BW295</f>
        <v>288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  <c r="AK30" s="115">
        <f>SUMSQ(B30,C30,D30,E30,F30,G30,H30,I30,J30,K30,L30,M30,N30,O30,P30,Q30,B31,C31,D31,E31,F31,G31,H31,I31,J31,K31,L31,M31,N31,O31,P31,Q31)</f>
        <v>11201200</v>
      </c>
      <c r="AM30" s="232" t="s">
        <v>217</v>
      </c>
      <c r="AN30" s="234" t="s">
        <v>312</v>
      </c>
      <c r="AO30" s="233" t="s">
        <v>155</v>
      </c>
      <c r="AP30" s="233" t="s">
        <v>376</v>
      </c>
      <c r="AQ30" s="233" t="s">
        <v>92</v>
      </c>
      <c r="AR30" s="233" t="s">
        <v>440</v>
      </c>
      <c r="AS30" s="233" t="s">
        <v>28</v>
      </c>
      <c r="AT30" s="234" t="s">
        <v>503</v>
      </c>
      <c r="AU30" s="233" t="s">
        <v>484</v>
      </c>
      <c r="AV30" s="233" t="s">
        <v>73</v>
      </c>
      <c r="AW30" s="233" t="s">
        <v>421</v>
      </c>
      <c r="AX30" s="233" t="s">
        <v>136</v>
      </c>
      <c r="AY30" s="234" t="s">
        <v>357</v>
      </c>
      <c r="AZ30" s="233" t="s">
        <v>198</v>
      </c>
      <c r="BA30" s="233" t="s">
        <v>294</v>
      </c>
      <c r="BB30" s="233" t="s">
        <v>262</v>
      </c>
      <c r="BC30" s="233" t="s">
        <v>1022</v>
      </c>
      <c r="BD30" s="234" t="s">
        <v>547</v>
      </c>
      <c r="BE30" s="233" t="s">
        <v>959</v>
      </c>
      <c r="BF30" s="233" t="s">
        <v>611</v>
      </c>
      <c r="BG30" s="233" t="s">
        <v>896</v>
      </c>
      <c r="BH30" s="233" t="s">
        <v>675</v>
      </c>
      <c r="BI30" s="233" t="s">
        <v>833</v>
      </c>
      <c r="BJ30" s="234" t="s">
        <v>388</v>
      </c>
      <c r="BK30" s="233" t="s">
        <v>757</v>
      </c>
      <c r="BL30" s="233" t="s">
        <v>788</v>
      </c>
      <c r="BM30" s="234" t="s">
        <v>1141</v>
      </c>
      <c r="BN30" s="233" t="s">
        <v>852</v>
      </c>
      <c r="BO30" s="233" t="s">
        <v>630</v>
      </c>
      <c r="BP30" s="233" t="s">
        <v>915</v>
      </c>
      <c r="BQ30" s="233" t="s">
        <v>566</v>
      </c>
      <c r="BR30" s="235" t="s">
        <v>977</v>
      </c>
      <c r="BS30" s="24"/>
      <c r="BT30" s="22"/>
      <c r="BU30" s="29" t="s">
        <v>31</v>
      </c>
      <c r="BV30" s="30" t="s">
        <v>1030</v>
      </c>
      <c r="BW30" s="31">
        <f>L2+(22*L4)</f>
        <v>23</v>
      </c>
      <c r="BX30" s="22"/>
    </row>
    <row r="31" spans="1:76" x14ac:dyDescent="0.2">
      <c r="A31" s="1">
        <v>24</v>
      </c>
      <c r="B31" s="178">
        <f>BW845</f>
        <v>838</v>
      </c>
      <c r="C31" s="6">
        <f>BW732</f>
        <v>725</v>
      </c>
      <c r="D31" s="6">
        <f>BW238</f>
        <v>231</v>
      </c>
      <c r="E31" s="6">
        <f>BW383</f>
        <v>376</v>
      </c>
      <c r="F31" s="6">
        <f>BW99</f>
        <v>92</v>
      </c>
      <c r="G31" s="6">
        <f>BW466</f>
        <v>459</v>
      </c>
      <c r="H31" s="6">
        <f>BW1024</f>
        <v>1017</v>
      </c>
      <c r="I31" s="12">
        <f>BW625</f>
        <v>618</v>
      </c>
      <c r="J31" s="8">
        <f>BW264</f>
        <v>257</v>
      </c>
      <c r="K31" s="6">
        <f>BW153</f>
        <v>146</v>
      </c>
      <c r="L31" s="6">
        <f>BW683</f>
        <v>676</v>
      </c>
      <c r="M31" s="6">
        <f>BW826</f>
        <v>819</v>
      </c>
      <c r="N31" s="6">
        <f>BW550</f>
        <v>543</v>
      </c>
      <c r="O31" s="6">
        <f>BW919</f>
        <v>912</v>
      </c>
      <c r="P31" s="6">
        <f>BW453</f>
        <v>446</v>
      </c>
      <c r="Q31" s="6">
        <f>BW52</f>
        <v>45</v>
      </c>
      <c r="R31" s="6">
        <f>BW987</f>
        <v>980</v>
      </c>
      <c r="S31" s="6">
        <f>BW586</f>
        <v>579</v>
      </c>
      <c r="T31" s="6">
        <f>BW120</f>
        <v>113</v>
      </c>
      <c r="U31" s="6">
        <f>BW489</f>
        <v>482</v>
      </c>
      <c r="V31" s="6">
        <f>BW213</f>
        <v>206</v>
      </c>
      <c r="W31" s="6">
        <f>BW356</f>
        <v>349</v>
      </c>
      <c r="X31" s="9">
        <f>BW886</f>
        <v>879</v>
      </c>
      <c r="Y31" s="7">
        <f>BW775</f>
        <v>768</v>
      </c>
      <c r="Z31" s="11">
        <f>BW414</f>
        <v>407</v>
      </c>
      <c r="AA31" s="6">
        <f>BW15</f>
        <v>8</v>
      </c>
      <c r="AB31" s="6">
        <f>BW573</f>
        <v>566</v>
      </c>
      <c r="AC31" s="6">
        <f>BW940</f>
        <v>933</v>
      </c>
      <c r="AD31" s="6">
        <f>BW656</f>
        <v>649</v>
      </c>
      <c r="AE31" s="6">
        <f>BW801</f>
        <v>794</v>
      </c>
      <c r="AF31" s="6">
        <f>BW307</f>
        <v>300</v>
      </c>
      <c r="AG31" s="179">
        <f>BW194</f>
        <v>187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  <c r="AK31" s="115">
        <f>SUMSQ(R30,S30,T30,U30,V30,W30,X30,Y30,Z30,AA30,AB30,AC30,AD30,AE30,AF30,AG30,R31,S31,T31,U31,V31,W31,X31,Y31,Z31,AA31,AB31,AC31,AD31,AE31,AF31,AG31)</f>
        <v>11201200</v>
      </c>
      <c r="AM31" s="236" t="s">
        <v>1032</v>
      </c>
      <c r="AN31" s="233" t="s">
        <v>301</v>
      </c>
      <c r="AO31" s="233" t="s">
        <v>144</v>
      </c>
      <c r="AP31" s="233" t="s">
        <v>365</v>
      </c>
      <c r="AQ31" s="233" t="s">
        <v>81</v>
      </c>
      <c r="AR31" s="233" t="s">
        <v>429</v>
      </c>
      <c r="AS31" s="234" t="s">
        <v>17</v>
      </c>
      <c r="AT31" s="233" t="s">
        <v>492</v>
      </c>
      <c r="AU31" s="233" t="s">
        <v>480</v>
      </c>
      <c r="AV31" s="233" t="s">
        <v>68</v>
      </c>
      <c r="AW31" s="233" t="s">
        <v>416</v>
      </c>
      <c r="AX31" s="233" t="s">
        <v>131</v>
      </c>
      <c r="AY31" s="233" t="s">
        <v>352</v>
      </c>
      <c r="AZ31" s="234" t="s">
        <v>1155</v>
      </c>
      <c r="BA31" s="233" t="s">
        <v>289</v>
      </c>
      <c r="BB31" s="233" t="s">
        <v>257</v>
      </c>
      <c r="BC31" s="234" t="s">
        <v>1017</v>
      </c>
      <c r="BD31" s="233" t="s">
        <v>2</v>
      </c>
      <c r="BE31" s="233" t="s">
        <v>954</v>
      </c>
      <c r="BF31" s="233" t="s">
        <v>606</v>
      </c>
      <c r="BG31" s="233" t="s">
        <v>891</v>
      </c>
      <c r="BH31" s="233" t="s">
        <v>670</v>
      </c>
      <c r="BI31" s="234" t="s">
        <v>828</v>
      </c>
      <c r="BJ31" s="233" t="s">
        <v>734</v>
      </c>
      <c r="BK31" s="233" t="s">
        <v>746</v>
      </c>
      <c r="BL31" s="233" t="s">
        <v>778</v>
      </c>
      <c r="BM31" s="233" t="s">
        <v>683</v>
      </c>
      <c r="BN31" s="234" t="s">
        <v>841</v>
      </c>
      <c r="BO31" s="233" t="s">
        <v>619</v>
      </c>
      <c r="BP31" s="233" t="s">
        <v>904</v>
      </c>
      <c r="BQ31" s="233" t="s">
        <v>555</v>
      </c>
      <c r="BR31" s="235" t="s">
        <v>967</v>
      </c>
      <c r="BS31" s="24"/>
      <c r="BT31" s="22"/>
      <c r="BU31" s="29" t="s">
        <v>225</v>
      </c>
      <c r="BV31" s="30" t="s">
        <v>1030</v>
      </c>
      <c r="BW31" s="31">
        <f>L2+(23*L4)</f>
        <v>24</v>
      </c>
      <c r="BX31" s="22"/>
    </row>
    <row r="32" spans="1:76" x14ac:dyDescent="0.2">
      <c r="A32" s="1">
        <v>25</v>
      </c>
      <c r="B32" s="178">
        <f>BW472</f>
        <v>465</v>
      </c>
      <c r="C32" s="6">
        <f>BW73</f>
        <v>66</v>
      </c>
      <c r="D32" s="6">
        <f>BW635</f>
        <v>628</v>
      </c>
      <c r="E32" s="6">
        <f>BW1002</f>
        <v>995</v>
      </c>
      <c r="F32" s="6">
        <f>BW726</f>
        <v>719</v>
      </c>
      <c r="G32" s="6">
        <f>BW871</f>
        <v>864</v>
      </c>
      <c r="H32" s="6">
        <f>BW373</f>
        <v>366</v>
      </c>
      <c r="I32" s="8">
        <f>BW260</f>
        <v>253</v>
      </c>
      <c r="J32" s="12">
        <f>BW925</f>
        <v>918</v>
      </c>
      <c r="K32" s="6">
        <f>BW524</f>
        <v>517</v>
      </c>
      <c r="L32" s="6">
        <f>BW62</f>
        <v>55</v>
      </c>
      <c r="M32" s="6">
        <f>BW431</f>
        <v>424</v>
      </c>
      <c r="N32" s="6">
        <f>BW147</f>
        <v>140</v>
      </c>
      <c r="O32" s="6">
        <f>BW290</f>
        <v>283</v>
      </c>
      <c r="P32" s="6">
        <f>BW816</f>
        <v>809</v>
      </c>
      <c r="Q32" s="6">
        <f>BW705</f>
        <v>698</v>
      </c>
      <c r="R32" s="6">
        <f>BW334</f>
        <v>327</v>
      </c>
      <c r="S32" s="6">
        <f>BW223</f>
        <v>216</v>
      </c>
      <c r="T32" s="6">
        <f>BW749</f>
        <v>742</v>
      </c>
      <c r="U32" s="6">
        <f>BW892</f>
        <v>885</v>
      </c>
      <c r="V32" s="6">
        <f>BW608</f>
        <v>601</v>
      </c>
      <c r="W32" s="6">
        <f>BW977</f>
        <v>970</v>
      </c>
      <c r="X32" s="6">
        <f>BW515</f>
        <v>508</v>
      </c>
      <c r="Y32" s="11">
        <f>BW114</f>
        <v>107</v>
      </c>
      <c r="Z32" s="7">
        <f>BW779</f>
        <v>772</v>
      </c>
      <c r="AA32" s="9">
        <f>BW666</f>
        <v>659</v>
      </c>
      <c r="AB32" s="6">
        <f>BW168</f>
        <v>161</v>
      </c>
      <c r="AC32" s="6">
        <f>BW313</f>
        <v>306</v>
      </c>
      <c r="AD32" s="6">
        <f>BW37</f>
        <v>30</v>
      </c>
      <c r="AE32" s="6">
        <f>BW404</f>
        <v>397</v>
      </c>
      <c r="AF32" s="6">
        <f>BW966</f>
        <v>959</v>
      </c>
      <c r="AG32" s="179">
        <f>BW567</f>
        <v>560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  <c r="AK32" s="115">
        <f>SUMSQ(B32,C32,D32,E32,F32,G32,H32,I32,J32,K32,L32,M32,N32,O32,P32,Q32,B33,C33,D33,E33,F33,G33,H33,I33,J33,K33,L33,M33,N33,O33,P33,Q33)</f>
        <v>11201200</v>
      </c>
      <c r="AM32" s="232" t="s">
        <v>271</v>
      </c>
      <c r="AN32" s="233" t="s">
        <v>239</v>
      </c>
      <c r="AO32" s="233" t="s">
        <v>334</v>
      </c>
      <c r="AP32" s="234" t="s">
        <v>176</v>
      </c>
      <c r="AQ32" s="233" t="s">
        <v>398</v>
      </c>
      <c r="AR32" s="234" t="s">
        <v>113</v>
      </c>
      <c r="AS32" s="233" t="s">
        <v>462</v>
      </c>
      <c r="AT32" s="233" t="s">
        <v>50</v>
      </c>
      <c r="AU32" s="234" t="s">
        <v>1145</v>
      </c>
      <c r="AV32" s="233" t="s">
        <v>510</v>
      </c>
      <c r="AW32" s="233" t="s">
        <v>99</v>
      </c>
      <c r="AX32" s="233" t="s">
        <v>447</v>
      </c>
      <c r="AY32" s="233" t="s">
        <v>162</v>
      </c>
      <c r="AZ32" s="233" t="s">
        <v>383</v>
      </c>
      <c r="BA32" s="233" t="s">
        <v>224</v>
      </c>
      <c r="BB32" s="233" t="s">
        <v>319</v>
      </c>
      <c r="BC32" s="233" t="s">
        <v>573</v>
      </c>
      <c r="BD32" s="233" t="s">
        <v>984</v>
      </c>
      <c r="BE32" s="233" t="s">
        <v>637</v>
      </c>
      <c r="BF32" s="234" t="s">
        <v>922</v>
      </c>
      <c r="BG32" s="233" t="s">
        <v>701</v>
      </c>
      <c r="BH32" s="234" t="s">
        <v>859</v>
      </c>
      <c r="BI32" s="233" t="s">
        <v>318</v>
      </c>
      <c r="BJ32" s="233" t="s">
        <v>795</v>
      </c>
      <c r="BK32" s="233" t="s">
        <v>810</v>
      </c>
      <c r="BL32" s="233" t="s">
        <v>716</v>
      </c>
      <c r="BM32" s="233" t="s">
        <v>874</v>
      </c>
      <c r="BN32" s="233" t="s">
        <v>652</v>
      </c>
      <c r="BO32" s="233" t="s">
        <v>937</v>
      </c>
      <c r="BP32" s="233" t="s">
        <v>588</v>
      </c>
      <c r="BQ32" s="234" t="s">
        <v>999</v>
      </c>
      <c r="BR32" s="235" t="s">
        <v>525</v>
      </c>
      <c r="BS32" s="24"/>
      <c r="BT32" s="22"/>
      <c r="BU32" s="29" t="s">
        <v>294</v>
      </c>
      <c r="BV32" s="30" t="s">
        <v>1030</v>
      </c>
      <c r="BW32" s="31">
        <f>L2+(24*L4)</f>
        <v>25</v>
      </c>
      <c r="BX32" s="22"/>
    </row>
    <row r="33" spans="1:76" x14ac:dyDescent="0.2">
      <c r="A33" s="1">
        <v>26</v>
      </c>
      <c r="B33" s="178">
        <f>BW125</f>
        <v>118</v>
      </c>
      <c r="C33" s="6">
        <f>BW492</f>
        <v>485</v>
      </c>
      <c r="D33" s="6">
        <f>BW990</f>
        <v>983</v>
      </c>
      <c r="E33" s="6">
        <f>BW591</f>
        <v>584</v>
      </c>
      <c r="F33" s="6">
        <f>BW883</f>
        <v>876</v>
      </c>
      <c r="G33" s="6">
        <f>BW770</f>
        <v>763</v>
      </c>
      <c r="H33" s="8">
        <f>BW208</f>
        <v>201</v>
      </c>
      <c r="I33" s="6">
        <f>BW353</f>
        <v>346</v>
      </c>
      <c r="J33" s="6">
        <f>BW568</f>
        <v>561</v>
      </c>
      <c r="K33" s="12">
        <f>BW937</f>
        <v>930</v>
      </c>
      <c r="L33" s="6">
        <f>BW411</f>
        <v>404</v>
      </c>
      <c r="M33" s="6">
        <f>BW10</f>
        <v>3</v>
      </c>
      <c r="N33" s="6">
        <f>BW310</f>
        <v>303</v>
      </c>
      <c r="O33" s="6">
        <f>BW199</f>
        <v>192</v>
      </c>
      <c r="P33" s="6">
        <f>BW661</f>
        <v>654</v>
      </c>
      <c r="Q33" s="6">
        <f>BW804</f>
        <v>797</v>
      </c>
      <c r="R33" s="6">
        <f>BW235</f>
        <v>228</v>
      </c>
      <c r="S33" s="6">
        <f>BW378</f>
        <v>371</v>
      </c>
      <c r="T33" s="6">
        <f>BW840</f>
        <v>833</v>
      </c>
      <c r="U33" s="6">
        <f>BW729</f>
        <v>722</v>
      </c>
      <c r="V33" s="6">
        <f>BW1029</f>
        <v>1022</v>
      </c>
      <c r="W33" s="6">
        <f>BW628</f>
        <v>621</v>
      </c>
      <c r="X33" s="11">
        <f>BW102</f>
        <v>95</v>
      </c>
      <c r="Y33" s="6">
        <f>BW471</f>
        <v>464</v>
      </c>
      <c r="Z33" s="9">
        <f>BW686</f>
        <v>679</v>
      </c>
      <c r="AA33" s="7">
        <f>BW831</f>
        <v>824</v>
      </c>
      <c r="AB33" s="6">
        <f>BW269</f>
        <v>262</v>
      </c>
      <c r="AC33" s="6">
        <f>BW156</f>
        <v>149</v>
      </c>
      <c r="AD33" s="6">
        <f>BW448</f>
        <v>441</v>
      </c>
      <c r="AE33" s="6">
        <f>BW49</f>
        <v>42</v>
      </c>
      <c r="AF33" s="6">
        <f>BW547</f>
        <v>540</v>
      </c>
      <c r="AG33" s="179">
        <f>BW914</f>
        <v>907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  <c r="AK33" s="115">
        <f>SUMSQ(R32,S32,T32,U32,V32,W32,X32,Y32,Z32,AA32,AB32,AC32,AD32,AE32,AF32,AG32,R33,S33,T33,U33,V33,W33,X33,Y33,Z33,AA33,AB33,AC33,AD33,AE33,AF33,AG33)</f>
        <v>11201200</v>
      </c>
      <c r="AM33" s="232" t="s">
        <v>280</v>
      </c>
      <c r="AN33" s="233" t="s">
        <v>248</v>
      </c>
      <c r="AO33" s="234" t="s">
        <v>343</v>
      </c>
      <c r="AP33" s="233" t="s">
        <v>184</v>
      </c>
      <c r="AQ33" s="234" t="s">
        <v>407</v>
      </c>
      <c r="AR33" s="233" t="s">
        <v>122</v>
      </c>
      <c r="AS33" s="233" t="s">
        <v>471</v>
      </c>
      <c r="AT33" s="233" t="s">
        <v>59</v>
      </c>
      <c r="AU33" s="233" t="s">
        <v>42</v>
      </c>
      <c r="AV33" s="234" t="s">
        <v>517</v>
      </c>
      <c r="AW33" s="233" t="s">
        <v>106</v>
      </c>
      <c r="AX33" s="233" t="s">
        <v>454</v>
      </c>
      <c r="AY33" s="233" t="s">
        <v>168</v>
      </c>
      <c r="AZ33" s="233" t="s">
        <v>390</v>
      </c>
      <c r="BA33" s="233" t="s">
        <v>231</v>
      </c>
      <c r="BB33" s="233" t="s">
        <v>326</v>
      </c>
      <c r="BC33" s="233" t="s">
        <v>580</v>
      </c>
      <c r="BD33" s="233" t="s">
        <v>991</v>
      </c>
      <c r="BE33" s="234" t="s">
        <v>644</v>
      </c>
      <c r="BF33" s="233" t="s">
        <v>929</v>
      </c>
      <c r="BG33" s="234" t="s">
        <v>708</v>
      </c>
      <c r="BH33" s="233" t="s">
        <v>866</v>
      </c>
      <c r="BI33" s="233" t="s">
        <v>771</v>
      </c>
      <c r="BJ33" s="233" t="s">
        <v>802</v>
      </c>
      <c r="BK33" s="233" t="s">
        <v>819</v>
      </c>
      <c r="BL33" s="233" t="s">
        <v>725</v>
      </c>
      <c r="BM33" s="233" t="s">
        <v>882</v>
      </c>
      <c r="BN33" s="233" t="s">
        <v>661</v>
      </c>
      <c r="BO33" s="233" t="s">
        <v>946</v>
      </c>
      <c r="BP33" s="233" t="s">
        <v>597</v>
      </c>
      <c r="BQ33" s="233" t="s">
        <v>1008</v>
      </c>
      <c r="BR33" s="237" t="s">
        <v>1151</v>
      </c>
      <c r="BS33" s="24"/>
      <c r="BT33" s="22"/>
      <c r="BU33" s="29" t="s">
        <v>489</v>
      </c>
      <c r="BV33" s="30" t="s">
        <v>1030</v>
      </c>
      <c r="BW33" s="31">
        <f>L2+(25*L4)</f>
        <v>26</v>
      </c>
      <c r="BX33" s="22"/>
    </row>
    <row r="34" spans="1:76" x14ac:dyDescent="0.2">
      <c r="A34" s="1">
        <v>27</v>
      </c>
      <c r="B34" s="178">
        <f>BW561</f>
        <v>554</v>
      </c>
      <c r="C34" s="6">
        <f>BW960</f>
        <v>953</v>
      </c>
      <c r="D34" s="6">
        <f>BW402</f>
        <v>395</v>
      </c>
      <c r="E34" s="6">
        <f>BW35</f>
        <v>28</v>
      </c>
      <c r="F34" s="6">
        <f>BW319</f>
        <v>312</v>
      </c>
      <c r="G34" s="8">
        <f>BW174</f>
        <v>167</v>
      </c>
      <c r="H34" s="6">
        <f>BW668</f>
        <v>661</v>
      </c>
      <c r="I34" s="6">
        <f>BW781</f>
        <v>774</v>
      </c>
      <c r="J34" s="6">
        <f>BW116</f>
        <v>109</v>
      </c>
      <c r="K34" s="6">
        <f>BW517</f>
        <v>510</v>
      </c>
      <c r="L34" s="12">
        <f>BW983</f>
        <v>976</v>
      </c>
      <c r="M34" s="6">
        <f>BW614</f>
        <v>607</v>
      </c>
      <c r="N34" s="6">
        <f>BW890</f>
        <v>883</v>
      </c>
      <c r="O34" s="6">
        <f>BW747</f>
        <v>740</v>
      </c>
      <c r="P34" s="6">
        <f>BW217</f>
        <v>210</v>
      </c>
      <c r="Q34" s="6">
        <f>BW328</f>
        <v>321</v>
      </c>
      <c r="R34" s="6">
        <f>BW711</f>
        <v>704</v>
      </c>
      <c r="S34" s="6">
        <f>BW822</f>
        <v>815</v>
      </c>
      <c r="T34" s="6">
        <f>BW292</f>
        <v>285</v>
      </c>
      <c r="U34" s="6">
        <f>BW149</f>
        <v>142</v>
      </c>
      <c r="V34" s="6">
        <f>BW425</f>
        <v>418</v>
      </c>
      <c r="W34" s="11">
        <f>BW56</f>
        <v>49</v>
      </c>
      <c r="X34" s="6">
        <f>BW522</f>
        <v>515</v>
      </c>
      <c r="Y34" s="6">
        <f>BW923</f>
        <v>916</v>
      </c>
      <c r="Z34" s="6">
        <f>BW258</f>
        <v>251</v>
      </c>
      <c r="AA34" s="6">
        <f>BW371</f>
        <v>364</v>
      </c>
      <c r="AB34" s="7">
        <f>BW865</f>
        <v>858</v>
      </c>
      <c r="AC34" s="9">
        <f>BW720</f>
        <v>713</v>
      </c>
      <c r="AD34" s="6">
        <f>BW1004</f>
        <v>997</v>
      </c>
      <c r="AE34" s="6">
        <f>BW637</f>
        <v>630</v>
      </c>
      <c r="AF34" s="6">
        <f>BW79</f>
        <v>72</v>
      </c>
      <c r="AG34" s="179">
        <f>BW478</f>
        <v>471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  <c r="AK34" s="115">
        <f>SUMSQ(B34,C34,D34,E34,F34,G34,H34,I34,J34,K34,L34,M34,N34,O34,P34,Q34,B35,C35,D35,E35,F35,G35,H35,I35,J35,K35,L35,M35,N35,O35,P35,Q35)</f>
        <v>11201200</v>
      </c>
      <c r="AM34" s="232" t="s">
        <v>269</v>
      </c>
      <c r="AN34" s="234" t="s">
        <v>237</v>
      </c>
      <c r="AO34" s="233" t="s">
        <v>332</v>
      </c>
      <c r="AP34" s="233" t="s">
        <v>174</v>
      </c>
      <c r="AQ34" s="233" t="s">
        <v>396</v>
      </c>
      <c r="AR34" s="233" t="s">
        <v>112</v>
      </c>
      <c r="AS34" s="233" t="s">
        <v>460</v>
      </c>
      <c r="AT34" s="233" t="s">
        <v>48</v>
      </c>
      <c r="AU34" s="233" t="s">
        <v>37</v>
      </c>
      <c r="AV34" s="233" t="s">
        <v>512</v>
      </c>
      <c r="AW34" s="234" t="s">
        <v>101</v>
      </c>
      <c r="AX34" s="233" t="s">
        <v>449</v>
      </c>
      <c r="AY34" s="234" t="s">
        <v>70</v>
      </c>
      <c r="AZ34" s="233" t="s">
        <v>385</v>
      </c>
      <c r="BA34" s="233" t="s">
        <v>226</v>
      </c>
      <c r="BB34" s="233" t="s">
        <v>321</v>
      </c>
      <c r="BC34" s="233" t="s">
        <v>575</v>
      </c>
      <c r="BD34" s="233" t="s">
        <v>986</v>
      </c>
      <c r="BE34" s="233" t="s">
        <v>639</v>
      </c>
      <c r="BF34" s="233" t="s">
        <v>924</v>
      </c>
      <c r="BG34" s="233" t="s">
        <v>703</v>
      </c>
      <c r="BH34" s="233" t="s">
        <v>861</v>
      </c>
      <c r="BI34" s="233" t="s">
        <v>766</v>
      </c>
      <c r="BJ34" s="234" t="s">
        <v>1144</v>
      </c>
      <c r="BK34" s="233" t="s">
        <v>808</v>
      </c>
      <c r="BL34" s="233" t="s">
        <v>714</v>
      </c>
      <c r="BM34" s="234" t="s">
        <v>872</v>
      </c>
      <c r="BN34" s="233" t="s">
        <v>650</v>
      </c>
      <c r="BO34" s="234" t="s">
        <v>1100</v>
      </c>
      <c r="BP34" s="233" t="s">
        <v>586</v>
      </c>
      <c r="BQ34" s="233" t="s">
        <v>997</v>
      </c>
      <c r="BR34" s="235" t="s">
        <v>523</v>
      </c>
      <c r="BS34" s="24"/>
      <c r="BT34" s="22"/>
      <c r="BU34" s="29" t="s">
        <v>114</v>
      </c>
      <c r="BV34" s="30" t="s">
        <v>1030</v>
      </c>
      <c r="BW34" s="31">
        <f>L2+(26*L4)</f>
        <v>27</v>
      </c>
      <c r="BX34" s="22"/>
    </row>
    <row r="35" spans="1:76" x14ac:dyDescent="0.2">
      <c r="A35" s="1">
        <v>28</v>
      </c>
      <c r="B35" s="178">
        <f>BW916</f>
        <v>909</v>
      </c>
      <c r="C35" s="6">
        <f>BW549</f>
        <v>542</v>
      </c>
      <c r="D35" s="6">
        <f>BW55</f>
        <v>48</v>
      </c>
      <c r="E35" s="6">
        <f>BW454</f>
        <v>447</v>
      </c>
      <c r="F35" s="8">
        <f>BW154</f>
        <v>147</v>
      </c>
      <c r="G35" s="6">
        <f>BW267</f>
        <v>260</v>
      </c>
      <c r="H35" s="6">
        <f>BW825</f>
        <v>818</v>
      </c>
      <c r="I35" s="6">
        <f>BW680</f>
        <v>673</v>
      </c>
      <c r="J35" s="6">
        <f>BW465</f>
        <v>458</v>
      </c>
      <c r="K35" s="6">
        <f>BW96</f>
        <v>89</v>
      </c>
      <c r="L35" s="6">
        <f>BW626</f>
        <v>619</v>
      </c>
      <c r="M35" s="12">
        <f>BW1027</f>
        <v>1020</v>
      </c>
      <c r="N35" s="6">
        <f>BW735</f>
        <v>728</v>
      </c>
      <c r="O35" s="6">
        <f>BW846</f>
        <v>839</v>
      </c>
      <c r="P35" s="6">
        <f>BW380</f>
        <v>373</v>
      </c>
      <c r="Q35" s="6">
        <f>BW237</f>
        <v>230</v>
      </c>
      <c r="R35" s="6">
        <f>BW802</f>
        <v>795</v>
      </c>
      <c r="S35" s="6">
        <f>BW659</f>
        <v>652</v>
      </c>
      <c r="T35" s="6">
        <f>BW193</f>
        <v>186</v>
      </c>
      <c r="U35" s="6">
        <f>BW304</f>
        <v>297</v>
      </c>
      <c r="V35" s="11">
        <f>BW12</f>
        <v>5</v>
      </c>
      <c r="W35" s="6">
        <f>BW413</f>
        <v>406</v>
      </c>
      <c r="X35" s="6">
        <f>BW943</f>
        <v>936</v>
      </c>
      <c r="Y35" s="6">
        <f>BW574</f>
        <v>567</v>
      </c>
      <c r="Z35" s="6">
        <f>BW359</f>
        <v>352</v>
      </c>
      <c r="AA35" s="6">
        <f>BW214</f>
        <v>207</v>
      </c>
      <c r="AB35" s="9">
        <f>BW772</f>
        <v>765</v>
      </c>
      <c r="AC35" s="7">
        <f>BW885</f>
        <v>878</v>
      </c>
      <c r="AD35" s="6">
        <f>BW585</f>
        <v>578</v>
      </c>
      <c r="AE35" s="6">
        <f>BW984</f>
        <v>977</v>
      </c>
      <c r="AF35" s="6">
        <f>BW490</f>
        <v>483</v>
      </c>
      <c r="AG35" s="179">
        <f>BW123</f>
        <v>116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  <c r="AK35" s="115">
        <f>SUMSQ(R34,S34,T34,U34,V34,W34,X34,Y34,Z34,AA34,AB34,AC34,AD34,AE34,AF34,AG34,R35,S35,T35,U35,V35,W35,X35,Y35,Z35,AA35,AB35,AC35,AD35,AE35,AF35,AG35)</f>
        <v>11201200</v>
      </c>
      <c r="AM35" s="236" t="s">
        <v>1139</v>
      </c>
      <c r="AN35" s="233" t="s">
        <v>250</v>
      </c>
      <c r="AO35" s="233" t="s">
        <v>345</v>
      </c>
      <c r="AP35" s="233" t="s">
        <v>186</v>
      </c>
      <c r="AQ35" s="233" t="s">
        <v>409</v>
      </c>
      <c r="AR35" s="233" t="s">
        <v>124</v>
      </c>
      <c r="AS35" s="233" t="s">
        <v>473</v>
      </c>
      <c r="AT35" s="233" t="s">
        <v>61</v>
      </c>
      <c r="AU35" s="233" t="s">
        <v>40</v>
      </c>
      <c r="AV35" s="233" t="s">
        <v>515</v>
      </c>
      <c r="AW35" s="233" t="s">
        <v>104</v>
      </c>
      <c r="AX35" s="234" t="s">
        <v>452</v>
      </c>
      <c r="AY35" s="233" t="s">
        <v>166</v>
      </c>
      <c r="AZ35" s="234" t="s">
        <v>1032</v>
      </c>
      <c r="BA35" s="233" t="s">
        <v>229</v>
      </c>
      <c r="BB35" s="233" t="s">
        <v>324</v>
      </c>
      <c r="BC35" s="233" t="s">
        <v>578</v>
      </c>
      <c r="BD35" s="233" t="s">
        <v>989</v>
      </c>
      <c r="BE35" s="233" t="s">
        <v>642</v>
      </c>
      <c r="BF35" s="233" t="s">
        <v>927</v>
      </c>
      <c r="BG35" s="233" t="s">
        <v>706</v>
      </c>
      <c r="BH35" s="233" t="s">
        <v>864</v>
      </c>
      <c r="BI35" s="234" t="s">
        <v>769</v>
      </c>
      <c r="BJ35" s="233" t="s">
        <v>800</v>
      </c>
      <c r="BK35" s="233" t="s">
        <v>821</v>
      </c>
      <c r="BL35" s="233" t="s">
        <v>727</v>
      </c>
      <c r="BM35" s="233" t="s">
        <v>884</v>
      </c>
      <c r="BN35" s="234" t="s">
        <v>663</v>
      </c>
      <c r="BO35" s="233" t="s">
        <v>1</v>
      </c>
      <c r="BP35" s="234" t="s">
        <v>599</v>
      </c>
      <c r="BQ35" s="233" t="s">
        <v>1010</v>
      </c>
      <c r="BR35" s="235" t="s">
        <v>536</v>
      </c>
      <c r="BS35" s="24"/>
      <c r="BT35" s="22"/>
      <c r="BU35" s="29" t="s">
        <v>174</v>
      </c>
      <c r="BV35" s="30" t="s">
        <v>1030</v>
      </c>
      <c r="BW35" s="31">
        <f>L2+(27*L4)</f>
        <v>28</v>
      </c>
      <c r="BX35" s="22"/>
    </row>
    <row r="36" spans="1:76" x14ac:dyDescent="0.2">
      <c r="A36" s="1">
        <v>29</v>
      </c>
      <c r="B36" s="178">
        <f>BW603</f>
        <v>596</v>
      </c>
      <c r="C36" s="6">
        <f>BW970</f>
        <v>963</v>
      </c>
      <c r="D36" s="6">
        <f>BW504</f>
        <v>497</v>
      </c>
      <c r="E36" s="8">
        <f>BW105</f>
        <v>98</v>
      </c>
      <c r="F36" s="6">
        <f>BW341</f>
        <v>334</v>
      </c>
      <c r="G36" s="6">
        <f>BW228</f>
        <v>221</v>
      </c>
      <c r="H36" s="6">
        <f>BW758</f>
        <v>751</v>
      </c>
      <c r="I36" s="6">
        <f>BW903</f>
        <v>896</v>
      </c>
      <c r="J36" s="6">
        <f>BW30</f>
        <v>23</v>
      </c>
      <c r="K36" s="6">
        <f>BW399</f>
        <v>392</v>
      </c>
      <c r="L36" s="6">
        <f>BW957</f>
        <v>950</v>
      </c>
      <c r="M36" s="6">
        <f>BW556</f>
        <v>549</v>
      </c>
      <c r="N36" s="12">
        <f>BW784</f>
        <v>777</v>
      </c>
      <c r="O36" s="6">
        <f>BW673</f>
        <v>666</v>
      </c>
      <c r="P36" s="6">
        <f>BW179</f>
        <v>172</v>
      </c>
      <c r="Q36" s="6">
        <f>BW322</f>
        <v>315</v>
      </c>
      <c r="R36" s="6">
        <f>BW717</f>
        <v>710</v>
      </c>
      <c r="S36" s="6">
        <f>BW860</f>
        <v>853</v>
      </c>
      <c r="T36" s="6">
        <f>BW366</f>
        <v>359</v>
      </c>
      <c r="U36" s="11">
        <f>BW255</f>
        <v>248</v>
      </c>
      <c r="V36" s="6">
        <f>BW483</f>
        <v>476</v>
      </c>
      <c r="W36" s="6">
        <f>BW82</f>
        <v>75</v>
      </c>
      <c r="X36" s="6">
        <f>BW640</f>
        <v>633</v>
      </c>
      <c r="Y36" s="6">
        <f>BW1009</f>
        <v>1002</v>
      </c>
      <c r="Z36" s="6">
        <f>BW136</f>
        <v>129</v>
      </c>
      <c r="AA36" s="6">
        <f>BW281</f>
        <v>274</v>
      </c>
      <c r="AB36" s="6">
        <f>BW811</f>
        <v>804</v>
      </c>
      <c r="AC36" s="6">
        <f>BW698</f>
        <v>691</v>
      </c>
      <c r="AD36" s="7">
        <f>BW934</f>
        <v>927</v>
      </c>
      <c r="AE36" s="9">
        <f>BW535</f>
        <v>528</v>
      </c>
      <c r="AF36" s="6">
        <f>BW69</f>
        <v>62</v>
      </c>
      <c r="AG36" s="179">
        <f>BW436</f>
        <v>429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  <c r="AK36" s="115">
        <f>SUMSQ(B36,C36,D36,E36,F36,G36,H36,I36,J36,K36,L36,M36,N36,O36,P36,Q36,B37,C37,D37,E37,F37,G37,H37,I37,J37,K37,L37,M37,N37,O37,P37,Q37)</f>
        <v>11201200</v>
      </c>
      <c r="AM36" s="232" t="s">
        <v>275</v>
      </c>
      <c r="AN36" s="234" t="s">
        <v>243</v>
      </c>
      <c r="AO36" s="233" t="s">
        <v>338</v>
      </c>
      <c r="AP36" s="233" t="s">
        <v>4</v>
      </c>
      <c r="AQ36" s="233" t="s">
        <v>402</v>
      </c>
      <c r="AR36" s="233" t="s">
        <v>117</v>
      </c>
      <c r="AS36" s="233" t="s">
        <v>466</v>
      </c>
      <c r="AT36" s="234" t="s">
        <v>54</v>
      </c>
      <c r="AU36" s="233" t="s">
        <v>31</v>
      </c>
      <c r="AV36" s="233" t="s">
        <v>506</v>
      </c>
      <c r="AW36" s="234" t="s">
        <v>95</v>
      </c>
      <c r="AX36" s="233" t="s">
        <v>443</v>
      </c>
      <c r="AY36" s="233" t="s">
        <v>158</v>
      </c>
      <c r="AZ36" s="233" t="s">
        <v>379</v>
      </c>
      <c r="BA36" s="233" t="s">
        <v>220</v>
      </c>
      <c r="BB36" s="233" t="s">
        <v>315</v>
      </c>
      <c r="BC36" s="233" t="s">
        <v>569</v>
      </c>
      <c r="BD36" s="234" t="s">
        <v>980</v>
      </c>
      <c r="BE36" s="233" t="s">
        <v>633</v>
      </c>
      <c r="BF36" s="233" t="s">
        <v>918</v>
      </c>
      <c r="BG36" s="233" t="s">
        <v>697</v>
      </c>
      <c r="BH36" s="233" t="s">
        <v>855</v>
      </c>
      <c r="BI36" s="233" t="s">
        <v>760</v>
      </c>
      <c r="BJ36" s="234" t="s">
        <v>791</v>
      </c>
      <c r="BK36" s="233" t="s">
        <v>814</v>
      </c>
      <c r="BL36" s="233" t="s">
        <v>720</v>
      </c>
      <c r="BM36" s="233" t="s">
        <v>878</v>
      </c>
      <c r="BN36" s="233" t="s">
        <v>656</v>
      </c>
      <c r="BO36" s="234" t="s">
        <v>1152</v>
      </c>
      <c r="BP36" s="233" t="s">
        <v>592</v>
      </c>
      <c r="BQ36" s="233" t="s">
        <v>1003</v>
      </c>
      <c r="BR36" s="235" t="s">
        <v>529</v>
      </c>
      <c r="BS36" s="24"/>
      <c r="BT36" s="22"/>
      <c r="BU36" s="29" t="s">
        <v>877</v>
      </c>
      <c r="BV36" s="30" t="s">
        <v>1030</v>
      </c>
      <c r="BW36" s="31">
        <f>L2+(28*L4)</f>
        <v>29</v>
      </c>
      <c r="BX36" s="22"/>
    </row>
    <row r="37" spans="1:76" x14ac:dyDescent="0.2">
      <c r="A37" s="1">
        <v>30</v>
      </c>
      <c r="B37" s="178">
        <f>BW1022</f>
        <v>1015</v>
      </c>
      <c r="C37" s="6">
        <f>BW623</f>
        <v>616</v>
      </c>
      <c r="D37" s="8">
        <f>BW93</f>
        <v>86</v>
      </c>
      <c r="E37" s="6">
        <f>BW460</f>
        <v>453</v>
      </c>
      <c r="F37" s="6">
        <f>BW240</f>
        <v>233</v>
      </c>
      <c r="G37" s="6">
        <f>BW385</f>
        <v>378</v>
      </c>
      <c r="H37" s="6">
        <f>BW851</f>
        <v>844</v>
      </c>
      <c r="I37" s="6">
        <f>BW738</f>
        <v>731</v>
      </c>
      <c r="J37" s="6">
        <f>BW443</f>
        <v>436</v>
      </c>
      <c r="K37" s="6">
        <f>BW42</f>
        <v>35</v>
      </c>
      <c r="L37" s="6">
        <f>BW536</f>
        <v>529</v>
      </c>
      <c r="M37" s="6">
        <f>BW905</f>
        <v>898</v>
      </c>
      <c r="N37" s="6">
        <f>BW693</f>
        <v>686</v>
      </c>
      <c r="O37" s="12">
        <f>BW836</f>
        <v>829</v>
      </c>
      <c r="P37" s="6">
        <f>BW278</f>
        <v>271</v>
      </c>
      <c r="Q37" s="6">
        <f>BW167</f>
        <v>160</v>
      </c>
      <c r="R37" s="6">
        <f>BW872</f>
        <v>865</v>
      </c>
      <c r="S37" s="6">
        <f>BW761</f>
        <v>754</v>
      </c>
      <c r="T37" s="11">
        <f>BW203</f>
        <v>196</v>
      </c>
      <c r="U37" s="6">
        <f>BW346</f>
        <v>339</v>
      </c>
      <c r="V37" s="6">
        <f>BW134</f>
        <v>127</v>
      </c>
      <c r="W37" s="6">
        <f>BW503</f>
        <v>496</v>
      </c>
      <c r="X37" s="6">
        <f>BW997</f>
        <v>990</v>
      </c>
      <c r="Y37" s="6">
        <f>BW596</f>
        <v>589</v>
      </c>
      <c r="Z37" s="6">
        <f>BW301</f>
        <v>294</v>
      </c>
      <c r="AA37" s="6">
        <f>BW188</f>
        <v>181</v>
      </c>
      <c r="AB37" s="6">
        <f>BW654</f>
        <v>647</v>
      </c>
      <c r="AC37" s="6">
        <f>BW799</f>
        <v>792</v>
      </c>
      <c r="AD37" s="9">
        <f>BW579</f>
        <v>572</v>
      </c>
      <c r="AE37" s="7">
        <f>BW946</f>
        <v>939</v>
      </c>
      <c r="AF37" s="6">
        <f>BW416</f>
        <v>409</v>
      </c>
      <c r="AG37" s="179">
        <f>BW17</f>
        <v>10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  <c r="AK37" s="115">
        <f>SUMSQ(R36,S36,T36,U36,V36,W36,X36,Y36,Z36,AA36,AB36,AC36,AD36,AE36,AF36,AG36,R37,S37,T37,U37,V37,W37,X37,Y37,Z37,AA37,AB37,AC37,AD37,AE37,AF37,AG37)</f>
        <v>11201200</v>
      </c>
      <c r="AM37" s="236" t="s">
        <v>276</v>
      </c>
      <c r="AN37" s="233" t="s">
        <v>244</v>
      </c>
      <c r="AO37" s="233" t="s">
        <v>339</v>
      </c>
      <c r="AP37" s="233" t="s">
        <v>180</v>
      </c>
      <c r="AQ37" s="233" t="s">
        <v>403</v>
      </c>
      <c r="AR37" s="233" t="s">
        <v>118</v>
      </c>
      <c r="AS37" s="234" t="s">
        <v>467</v>
      </c>
      <c r="AT37" s="233" t="s">
        <v>55</v>
      </c>
      <c r="AU37" s="233" t="s">
        <v>46</v>
      </c>
      <c r="AV37" s="233" t="s">
        <v>521</v>
      </c>
      <c r="AW37" s="233" t="s">
        <v>110</v>
      </c>
      <c r="AX37" s="234" t="s">
        <v>1130</v>
      </c>
      <c r="AY37" s="233" t="s">
        <v>172</v>
      </c>
      <c r="AZ37" s="233" t="s">
        <v>394</v>
      </c>
      <c r="BA37" s="233" t="s">
        <v>235</v>
      </c>
      <c r="BB37" s="233" t="s">
        <v>330</v>
      </c>
      <c r="BC37" s="234" t="s">
        <v>584</v>
      </c>
      <c r="BD37" s="233" t="s">
        <v>995</v>
      </c>
      <c r="BE37" s="233" t="s">
        <v>648</v>
      </c>
      <c r="BF37" s="233" t="s">
        <v>933</v>
      </c>
      <c r="BG37" s="233" t="s">
        <v>712</v>
      </c>
      <c r="BH37" s="233" t="s">
        <v>870</v>
      </c>
      <c r="BI37" s="234" t="s">
        <v>775</v>
      </c>
      <c r="BJ37" s="233" t="s">
        <v>806</v>
      </c>
      <c r="BK37" s="233" t="s">
        <v>815</v>
      </c>
      <c r="BL37" s="233" t="s">
        <v>721</v>
      </c>
      <c r="BM37" s="233" t="s">
        <v>879</v>
      </c>
      <c r="BN37" s="233" t="s">
        <v>657</v>
      </c>
      <c r="BO37" s="233" t="s">
        <v>942</v>
      </c>
      <c r="BP37" s="234" t="s">
        <v>593</v>
      </c>
      <c r="BQ37" s="233" t="s">
        <v>1004</v>
      </c>
      <c r="BR37" s="235" t="s">
        <v>530</v>
      </c>
      <c r="BS37" s="24"/>
      <c r="BT37" s="22"/>
      <c r="BU37" s="29" t="s">
        <v>937</v>
      </c>
      <c r="BV37" s="30" t="s">
        <v>1030</v>
      </c>
      <c r="BW37" s="31">
        <f>L2+(29*L4)</f>
        <v>30</v>
      </c>
      <c r="BX37" s="22"/>
    </row>
    <row r="38" spans="1:76" x14ac:dyDescent="0.2">
      <c r="A38" s="1">
        <v>31</v>
      </c>
      <c r="B38" s="178">
        <f>BW434</f>
        <v>427</v>
      </c>
      <c r="C38" s="8">
        <f>BW67</f>
        <v>60</v>
      </c>
      <c r="D38" s="6">
        <f>BW529</f>
        <v>522</v>
      </c>
      <c r="E38" s="6">
        <f>BW928</f>
        <v>921</v>
      </c>
      <c r="F38" s="6">
        <f>BW700</f>
        <v>693</v>
      </c>
      <c r="G38" s="6">
        <f>BW813</f>
        <v>806</v>
      </c>
      <c r="H38" s="6">
        <f>BW287</f>
        <v>280</v>
      </c>
      <c r="I38" s="6">
        <f>BW142</f>
        <v>135</v>
      </c>
      <c r="J38" s="6">
        <f>BW1015</f>
        <v>1008</v>
      </c>
      <c r="K38" s="6">
        <f>BW646</f>
        <v>639</v>
      </c>
      <c r="L38" s="6">
        <f>BW84</f>
        <v>77</v>
      </c>
      <c r="M38" s="6">
        <f>BW485</f>
        <v>478</v>
      </c>
      <c r="N38" s="6">
        <f>BW249</f>
        <v>242</v>
      </c>
      <c r="O38" s="6">
        <f>BW360</f>
        <v>353</v>
      </c>
      <c r="P38" s="12">
        <f>BW858</f>
        <v>851</v>
      </c>
      <c r="Q38" s="6">
        <f>BW715</f>
        <v>708</v>
      </c>
      <c r="R38" s="6">
        <f>BW324</f>
        <v>317</v>
      </c>
      <c r="S38" s="11">
        <f>BW181</f>
        <v>174</v>
      </c>
      <c r="T38" s="6">
        <f>BW679</f>
        <v>672</v>
      </c>
      <c r="U38" s="6">
        <f>BW790</f>
        <v>783</v>
      </c>
      <c r="V38" s="6">
        <f>BW554</f>
        <v>547</v>
      </c>
      <c r="W38" s="6">
        <f>BW955</f>
        <v>948</v>
      </c>
      <c r="X38" s="6">
        <f>BW393</f>
        <v>386</v>
      </c>
      <c r="Y38" s="6">
        <f>BW24</f>
        <v>17</v>
      </c>
      <c r="Z38" s="6">
        <f>BW897</f>
        <v>890</v>
      </c>
      <c r="AA38" s="6">
        <f>BW752</f>
        <v>745</v>
      </c>
      <c r="AB38" s="6">
        <f>BW226</f>
        <v>219</v>
      </c>
      <c r="AC38" s="6">
        <f>BW339</f>
        <v>332</v>
      </c>
      <c r="AD38" s="6">
        <f>BW111</f>
        <v>104</v>
      </c>
      <c r="AE38" s="6">
        <f>BW510</f>
        <v>503</v>
      </c>
      <c r="AF38" s="7">
        <f>BW972</f>
        <v>965</v>
      </c>
      <c r="AG38" s="145">
        <f>BW605</f>
        <v>598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  <c r="AK38" s="115">
        <f>SUMSQ(B38,C38,D38,E38,F38,G38,H38,I38,J38,K38,L38,M38,N38,O38,P38,Q38,B39,C39,D39,E39,F39,G39,H39,I39,J39,K39,L39,M39,N39,O39,P39,Q39)</f>
        <v>11201200</v>
      </c>
      <c r="AM38" s="232" t="s">
        <v>273</v>
      </c>
      <c r="AN38" s="233" t="s">
        <v>921</v>
      </c>
      <c r="AO38" s="233" t="s">
        <v>336</v>
      </c>
      <c r="AP38" s="234" t="s">
        <v>1158</v>
      </c>
      <c r="AQ38" s="233" t="s">
        <v>400</v>
      </c>
      <c r="AR38" s="233" t="s">
        <v>115</v>
      </c>
      <c r="AS38" s="233" t="s">
        <v>464</v>
      </c>
      <c r="AT38" s="233" t="s">
        <v>52</v>
      </c>
      <c r="AU38" s="234" t="s">
        <v>33</v>
      </c>
      <c r="AV38" s="233" t="s">
        <v>508</v>
      </c>
      <c r="AW38" s="233" t="s">
        <v>97</v>
      </c>
      <c r="AX38" s="233" t="s">
        <v>24</v>
      </c>
      <c r="AY38" s="233" t="s">
        <v>160</v>
      </c>
      <c r="AZ38" s="233" t="s">
        <v>381</v>
      </c>
      <c r="BA38" s="234" t="s">
        <v>222</v>
      </c>
      <c r="BB38" s="233" t="s">
        <v>317</v>
      </c>
      <c r="BC38" s="233" t="s">
        <v>571</v>
      </c>
      <c r="BD38" s="233" t="s">
        <v>982</v>
      </c>
      <c r="BE38" s="233" t="s">
        <v>635</v>
      </c>
      <c r="BF38" s="233" t="s">
        <v>920</v>
      </c>
      <c r="BG38" s="233" t="s">
        <v>699</v>
      </c>
      <c r="BH38" s="234" t="s">
        <v>857</v>
      </c>
      <c r="BI38" s="233" t="s">
        <v>762</v>
      </c>
      <c r="BJ38" s="233" t="s">
        <v>793</v>
      </c>
      <c r="BK38" s="234" t="s">
        <v>812</v>
      </c>
      <c r="BL38" s="233" t="s">
        <v>718</v>
      </c>
      <c r="BM38" s="233" t="s">
        <v>876</v>
      </c>
      <c r="BN38" s="233" t="s">
        <v>654</v>
      </c>
      <c r="BO38" s="233" t="s">
        <v>939</v>
      </c>
      <c r="BP38" s="233" t="s">
        <v>590</v>
      </c>
      <c r="BQ38" s="234" t="s">
        <v>1001</v>
      </c>
      <c r="BR38" s="235" t="s">
        <v>527</v>
      </c>
      <c r="BS38" s="24"/>
      <c r="BT38" s="22"/>
      <c r="BU38" s="29" t="s">
        <v>545</v>
      </c>
      <c r="BV38" s="30" t="s">
        <v>1030</v>
      </c>
      <c r="BW38" s="31">
        <f>L2+(30*L4)</f>
        <v>31</v>
      </c>
      <c r="BX38" s="22"/>
    </row>
    <row r="39" spans="1:76" ht="13.5" thickBot="1" x14ac:dyDescent="0.25">
      <c r="A39" s="1">
        <v>32</v>
      </c>
      <c r="B39" s="183">
        <f>BW23</f>
        <v>16</v>
      </c>
      <c r="C39" s="180">
        <f>BW422</f>
        <v>415</v>
      </c>
      <c r="D39" s="180">
        <f>BW948</f>
        <v>941</v>
      </c>
      <c r="E39" s="180">
        <f>BW581</f>
        <v>574</v>
      </c>
      <c r="F39" s="180">
        <f>BW793</f>
        <v>786</v>
      </c>
      <c r="G39" s="180">
        <f>BW648</f>
        <v>641</v>
      </c>
      <c r="H39" s="180">
        <f>BW186</f>
        <v>179</v>
      </c>
      <c r="I39" s="180">
        <f>BW299</f>
        <v>292</v>
      </c>
      <c r="J39" s="180">
        <f>BW594</f>
        <v>587</v>
      </c>
      <c r="K39" s="180">
        <f>BW995</f>
        <v>988</v>
      </c>
      <c r="L39" s="180">
        <f>BW497</f>
        <v>490</v>
      </c>
      <c r="M39" s="180">
        <f>BW128</f>
        <v>121</v>
      </c>
      <c r="N39" s="180">
        <f>BW348</f>
        <v>341</v>
      </c>
      <c r="O39" s="180">
        <f>BW205</f>
        <v>198</v>
      </c>
      <c r="P39" s="180">
        <f>BW767</f>
        <v>760</v>
      </c>
      <c r="Q39" s="187">
        <f>BW878</f>
        <v>871</v>
      </c>
      <c r="R39" s="191">
        <f>BW161</f>
        <v>154</v>
      </c>
      <c r="S39" s="180">
        <f>BW272</f>
        <v>265</v>
      </c>
      <c r="T39" s="180">
        <f>BW834</f>
        <v>827</v>
      </c>
      <c r="U39" s="180">
        <f>BW691</f>
        <v>684</v>
      </c>
      <c r="V39" s="180">
        <f>BW911</f>
        <v>904</v>
      </c>
      <c r="W39" s="180">
        <f>BW542</f>
        <v>535</v>
      </c>
      <c r="X39" s="180">
        <f>BW44</f>
        <v>37</v>
      </c>
      <c r="Y39" s="180">
        <f>BW445</f>
        <v>438</v>
      </c>
      <c r="Z39" s="180">
        <f>BW740</f>
        <v>733</v>
      </c>
      <c r="AA39" s="180">
        <f>BW853</f>
        <v>846</v>
      </c>
      <c r="AB39" s="180">
        <f>BW391</f>
        <v>384</v>
      </c>
      <c r="AC39" s="180">
        <f>BW246</f>
        <v>239</v>
      </c>
      <c r="AD39" s="180">
        <f>BW458</f>
        <v>451</v>
      </c>
      <c r="AE39" s="180">
        <f>BW91</f>
        <v>84</v>
      </c>
      <c r="AF39" s="150">
        <f>BW617</f>
        <v>610</v>
      </c>
      <c r="AG39" s="182">
        <f>BW1016</f>
        <v>1009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  <c r="AK39" s="115">
        <f>SUMSQ(R38,S38,T38,U38,V38,W38,X38,Y38,Z38,AA38,AB38,AC38,AD38,AE38,AF38,AG38,R39,S39,T39,U39,V39,W39,X39,Y39,Z39,AA39,AB39,AC39,AD39,AE39,AF39,AG39)</f>
        <v>11201200</v>
      </c>
      <c r="AM39" s="238" t="s">
        <v>278</v>
      </c>
      <c r="AN39" s="239" t="s">
        <v>246</v>
      </c>
      <c r="AO39" s="240" t="s">
        <v>341</v>
      </c>
      <c r="AP39" s="239" t="s">
        <v>182</v>
      </c>
      <c r="AQ39" s="239" t="s">
        <v>405</v>
      </c>
      <c r="AR39" s="239" t="s">
        <v>120</v>
      </c>
      <c r="AS39" s="239" t="s">
        <v>469</v>
      </c>
      <c r="AT39" s="239" t="s">
        <v>668</v>
      </c>
      <c r="AU39" s="239" t="s">
        <v>44</v>
      </c>
      <c r="AV39" s="240" t="s">
        <v>519</v>
      </c>
      <c r="AW39" s="239" t="s">
        <v>108</v>
      </c>
      <c r="AX39" s="239" t="s">
        <v>456</v>
      </c>
      <c r="AY39" s="239" t="s">
        <v>170</v>
      </c>
      <c r="AZ39" s="239" t="s">
        <v>392</v>
      </c>
      <c r="BA39" s="239" t="s">
        <v>233</v>
      </c>
      <c r="BB39" s="240" t="s">
        <v>328</v>
      </c>
      <c r="BC39" s="239" t="s">
        <v>582</v>
      </c>
      <c r="BD39" s="239" t="s">
        <v>993</v>
      </c>
      <c r="BE39" s="239" t="s">
        <v>646</v>
      </c>
      <c r="BF39" s="239" t="s">
        <v>931</v>
      </c>
      <c r="BG39" s="240" t="s">
        <v>1131</v>
      </c>
      <c r="BH39" s="239" t="s">
        <v>868</v>
      </c>
      <c r="BI39" s="239" t="s">
        <v>773</v>
      </c>
      <c r="BJ39" s="239" t="s">
        <v>804</v>
      </c>
      <c r="BK39" s="239" t="s">
        <v>817</v>
      </c>
      <c r="BL39" s="240" t="s">
        <v>723</v>
      </c>
      <c r="BM39" s="239" t="s">
        <v>881</v>
      </c>
      <c r="BN39" s="239" t="s">
        <v>659</v>
      </c>
      <c r="BO39" s="239" t="s">
        <v>944</v>
      </c>
      <c r="BP39" s="239" t="s">
        <v>595</v>
      </c>
      <c r="BQ39" s="239" t="s">
        <v>1006</v>
      </c>
      <c r="BR39" s="241" t="s">
        <v>532</v>
      </c>
      <c r="BS39" s="24"/>
      <c r="BT39" s="22"/>
      <c r="BU39" s="29" t="s">
        <v>741</v>
      </c>
      <c r="BV39" s="30" t="s">
        <v>1030</v>
      </c>
      <c r="BW39" s="31">
        <f>L2+(31*L4)</f>
        <v>32</v>
      </c>
      <c r="BX39" s="22"/>
    </row>
    <row r="40" spans="1:76" x14ac:dyDescent="0.2">
      <c r="A40" s="3" t="s">
        <v>0</v>
      </c>
      <c r="B40" s="5">
        <f t="shared" ref="B40:AG40" si="3">SUM(B8:B39)</f>
        <v>16400</v>
      </c>
      <c r="C40" s="5">
        <f t="shared" si="3"/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  <c r="BT40" s="22"/>
      <c r="BU40" s="29" t="s">
        <v>143</v>
      </c>
      <c r="BV40" s="30" t="s">
        <v>1030</v>
      </c>
      <c r="BW40" s="31">
        <f>L2+(32*L4)</f>
        <v>33</v>
      </c>
      <c r="BX40" s="22"/>
    </row>
    <row r="41" spans="1:76" x14ac:dyDescent="0.2">
      <c r="A41" s="3" t="s">
        <v>1</v>
      </c>
      <c r="B41" s="5">
        <f t="shared" ref="B41:AG41" si="4">SUMSQ(B8:B39)</f>
        <v>11201200</v>
      </c>
      <c r="C41" s="5">
        <f t="shared" si="4"/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114">
        <f>C8^2+B9^2+E10^2+D11^2+G12^2+F13^2+I14^2+H15^2+K16^2+J17^2+M18^2+L19^2+O20^2+N21^2+Q22^2+P23^2+S24^2+R25^2+U26^2+T27^2+W28^2+V29^2+Y30^2+X31^2+AA32^2+Z33^2+AC34^2+AB35^2+AE36^2+AD37^2+AG38^2+AF39^2</f>
        <v>11201200</v>
      </c>
      <c r="AJ41" s="2" t="s">
        <v>5</v>
      </c>
      <c r="AK41" s="2" t="s">
        <v>5</v>
      </c>
      <c r="BT41" s="22"/>
      <c r="BU41" s="29" t="s">
        <v>83</v>
      </c>
      <c r="BV41" s="30" t="s">
        <v>1030</v>
      </c>
      <c r="BW41" s="31">
        <f>L2+(33*L4)</f>
        <v>34</v>
      </c>
      <c r="BX41" s="22"/>
    </row>
    <row r="42" spans="1:76" x14ac:dyDescent="0.2">
      <c r="A42" s="3" t="s">
        <v>2</v>
      </c>
      <c r="B42" s="2">
        <f t="shared" ref="B42:AG42" si="5">B8^3+B9^3+B10^3+B11^3+B12^3+B13^3+B14^3+B15^3+B16^3+B17^3+B18^3+B19^3+B20^3+B21^3+B22^3+B23^3+B24^3+B25^3+B26^3+B27^3+B28^3+B29^3+B30^3+B31^3+B32^3+B33^3+B34^3+B35^3+B36^3+B37^3+B38^3+B39^3</f>
        <v>8606720000</v>
      </c>
      <c r="C42" s="2">
        <f t="shared" si="5"/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L42" s="64" t="s">
        <v>1171</v>
      </c>
      <c r="AM42" s="120" t="s">
        <v>209</v>
      </c>
      <c r="AN42" s="120" t="s">
        <v>309</v>
      </c>
      <c r="AO42" s="120" t="s">
        <v>149</v>
      </c>
      <c r="AP42" s="120" t="s">
        <v>371</v>
      </c>
      <c r="AQ42" s="120" t="s">
        <v>80</v>
      </c>
      <c r="AR42" s="120" t="s">
        <v>441</v>
      </c>
      <c r="AS42" s="120" t="s">
        <v>18</v>
      </c>
      <c r="AT42" s="120" t="s">
        <v>502</v>
      </c>
      <c r="AU42" s="120" t="s">
        <v>41</v>
      </c>
      <c r="AV42" s="120" t="s">
        <v>511</v>
      </c>
      <c r="AW42" s="120" t="s">
        <v>103</v>
      </c>
      <c r="AX42" s="120" t="s">
        <v>450</v>
      </c>
      <c r="AY42" s="120" t="s">
        <v>171</v>
      </c>
      <c r="AZ42" s="120" t="s">
        <v>380</v>
      </c>
      <c r="BA42" s="120" t="s">
        <v>232</v>
      </c>
      <c r="BB42" s="120" t="s">
        <v>318</v>
      </c>
      <c r="BC42" s="120" t="s">
        <v>1024</v>
      </c>
      <c r="BD42" s="120" t="s">
        <v>541</v>
      </c>
      <c r="BE42" s="120" t="s">
        <v>963</v>
      </c>
      <c r="BF42" s="120" t="s">
        <v>602</v>
      </c>
      <c r="BG42" s="120" t="s">
        <v>894</v>
      </c>
      <c r="BH42" s="120" t="s">
        <v>672</v>
      </c>
      <c r="BI42" s="120" t="s">
        <v>833</v>
      </c>
      <c r="BJ42" s="120" t="s">
        <v>734</v>
      </c>
      <c r="BK42" s="120" t="s">
        <v>810</v>
      </c>
      <c r="BL42" s="120" t="s">
        <v>725</v>
      </c>
      <c r="BM42" s="121" t="s">
        <v>872</v>
      </c>
      <c r="BN42" s="122" t="s">
        <v>663</v>
      </c>
      <c r="BO42" s="123" t="s">
        <v>1152</v>
      </c>
      <c r="BP42" s="123" t="s">
        <v>593</v>
      </c>
      <c r="BQ42" s="123" t="s">
        <v>1001</v>
      </c>
      <c r="BR42" s="123" t="s">
        <v>532</v>
      </c>
      <c r="BT42" s="22"/>
      <c r="BU42" s="29" t="s">
        <v>521</v>
      </c>
      <c r="BV42" s="30" t="s">
        <v>1030</v>
      </c>
      <c r="BW42" s="31">
        <f>L2+(34*L4)</f>
        <v>35</v>
      </c>
      <c r="BX42" s="22"/>
    </row>
    <row r="43" spans="1:76" x14ac:dyDescent="0.2">
      <c r="B43" s="2" t="s">
        <v>5</v>
      </c>
      <c r="E43" s="2" t="s">
        <v>5</v>
      </c>
      <c r="AH43" s="5"/>
      <c r="AI43" s="5"/>
      <c r="AL43" s="64" t="s">
        <v>1172</v>
      </c>
      <c r="AM43" s="120" t="s">
        <v>278</v>
      </c>
      <c r="AN43" s="120" t="s">
        <v>921</v>
      </c>
      <c r="AO43" s="120" t="s">
        <v>339</v>
      </c>
      <c r="AP43" s="120" t="s">
        <v>4</v>
      </c>
      <c r="AQ43" s="120" t="s">
        <v>409</v>
      </c>
      <c r="AR43" s="120" t="s">
        <v>112</v>
      </c>
      <c r="AS43" s="120" t="s">
        <v>471</v>
      </c>
      <c r="AT43" s="120" t="s">
        <v>50</v>
      </c>
      <c r="AU43" s="120" t="s">
        <v>480</v>
      </c>
      <c r="AV43" s="120" t="s">
        <v>73</v>
      </c>
      <c r="AW43" s="120" t="s">
        <v>418</v>
      </c>
      <c r="AX43" s="120" t="s">
        <v>134</v>
      </c>
      <c r="AY43" s="120" t="s">
        <v>348</v>
      </c>
      <c r="AZ43" s="120" t="s">
        <v>202</v>
      </c>
      <c r="BA43" s="120" t="s">
        <v>287</v>
      </c>
      <c r="BB43" s="120" t="s">
        <v>264</v>
      </c>
      <c r="BC43" s="120" t="s">
        <v>572</v>
      </c>
      <c r="BD43" s="120" t="s">
        <v>992</v>
      </c>
      <c r="BE43" s="120" t="s">
        <v>634</v>
      </c>
      <c r="BF43" s="120" t="s">
        <v>932</v>
      </c>
      <c r="BG43" s="120" t="s">
        <v>704</v>
      </c>
      <c r="BH43" s="120" t="s">
        <v>863</v>
      </c>
      <c r="BI43" s="120" t="s">
        <v>765</v>
      </c>
      <c r="BJ43" s="120" t="s">
        <v>801</v>
      </c>
      <c r="BK43" s="120" t="s">
        <v>756</v>
      </c>
      <c r="BL43" s="120" t="s">
        <v>779</v>
      </c>
      <c r="BM43" s="121" t="s">
        <v>695</v>
      </c>
      <c r="BN43" s="65" t="s">
        <v>840</v>
      </c>
      <c r="BO43" s="123" t="s">
        <v>1143</v>
      </c>
      <c r="BP43" s="123" t="s">
        <v>909</v>
      </c>
      <c r="BQ43" s="123" t="s">
        <v>563</v>
      </c>
      <c r="BR43" s="123" t="s">
        <v>935</v>
      </c>
      <c r="BT43" s="22"/>
      <c r="BU43" s="29" t="s">
        <v>325</v>
      </c>
      <c r="BV43" s="30" t="s">
        <v>1030</v>
      </c>
      <c r="BW43" s="31">
        <f>L2+(35*L4)</f>
        <v>36</v>
      </c>
      <c r="BX43" s="22"/>
    </row>
    <row r="44" spans="1:76" x14ac:dyDescent="0.2">
      <c r="A44" s="3" t="s">
        <v>3</v>
      </c>
      <c r="B44" s="2">
        <f>B8</f>
        <v>1</v>
      </c>
      <c r="C44" s="2">
        <f>C9</f>
        <v>53</v>
      </c>
      <c r="D44" s="2">
        <f>D10</f>
        <v>91</v>
      </c>
      <c r="E44" s="2">
        <f>E11</f>
        <v>111</v>
      </c>
      <c r="F44" s="2">
        <f>F12</f>
        <v>158</v>
      </c>
      <c r="G44" s="2">
        <f>G13</f>
        <v>170</v>
      </c>
      <c r="H44" s="2">
        <f>H14</f>
        <v>200</v>
      </c>
      <c r="I44" s="2">
        <f>I15</f>
        <v>244</v>
      </c>
      <c r="J44" s="2">
        <f>J16</f>
        <v>272</v>
      </c>
      <c r="K44" s="2">
        <f>K17</f>
        <v>316</v>
      </c>
      <c r="L44" s="2">
        <f>L18</f>
        <v>342</v>
      </c>
      <c r="M44" s="2">
        <f>M19</f>
        <v>354</v>
      </c>
      <c r="N44" s="2">
        <f>N20</f>
        <v>403</v>
      </c>
      <c r="O44" s="2">
        <f>O21</f>
        <v>423</v>
      </c>
      <c r="P44" s="2">
        <f>P22</f>
        <v>457</v>
      </c>
      <c r="Q44" s="2">
        <f>Q23</f>
        <v>509</v>
      </c>
      <c r="R44" s="2">
        <f>R24</f>
        <v>525</v>
      </c>
      <c r="S44" s="2">
        <f>S25</f>
        <v>569</v>
      </c>
      <c r="T44" s="2">
        <f>T26</f>
        <v>599</v>
      </c>
      <c r="U44" s="2">
        <f>U27</f>
        <v>611</v>
      </c>
      <c r="V44" s="2">
        <f>V28</f>
        <v>658</v>
      </c>
      <c r="W44" s="2">
        <f>W29</f>
        <v>678</v>
      </c>
      <c r="X44" s="2">
        <f>X30</f>
        <v>716</v>
      </c>
      <c r="Y44" s="2">
        <f>Y31</f>
        <v>768</v>
      </c>
      <c r="Z44" s="2">
        <f>Z32</f>
        <v>772</v>
      </c>
      <c r="AA44" s="2">
        <f>AA33</f>
        <v>824</v>
      </c>
      <c r="AB44" s="2">
        <f>AB34</f>
        <v>858</v>
      </c>
      <c r="AC44" s="2">
        <f>AC35</f>
        <v>878</v>
      </c>
      <c r="AD44" s="2">
        <f>AD36</f>
        <v>927</v>
      </c>
      <c r="AE44" s="2">
        <f>AE37</f>
        <v>939</v>
      </c>
      <c r="AF44" s="2">
        <f>AF38</f>
        <v>965</v>
      </c>
      <c r="AG44" s="2">
        <f>AG39</f>
        <v>1009</v>
      </c>
      <c r="AH44" s="217">
        <f t="shared" ref="AH44:AH47" si="6">SUM(B44:AG44)</f>
        <v>16400</v>
      </c>
      <c r="AI44" s="5">
        <f t="shared" ref="AI44:AI90" si="7">SUMSQ(B44:AG44)</f>
        <v>11201200</v>
      </c>
      <c r="AO44" s="77"/>
      <c r="AP44" s="77"/>
      <c r="AQ44" s="77"/>
      <c r="BC44" s="77"/>
      <c r="BD44" s="77"/>
      <c r="BJ44" s="77"/>
      <c r="BR44" s="2" t="s">
        <v>5</v>
      </c>
      <c r="BT44" s="22"/>
      <c r="BU44" s="29" t="s">
        <v>773</v>
      </c>
      <c r="BV44" s="30" t="s">
        <v>1030</v>
      </c>
      <c r="BW44" s="31">
        <f>L2+(36*L4)</f>
        <v>37</v>
      </c>
      <c r="BX44" s="22"/>
    </row>
    <row r="45" spans="1:76" x14ac:dyDescent="0.2">
      <c r="A45" s="3" t="s">
        <v>4</v>
      </c>
      <c r="B45" s="2">
        <f>B39</f>
        <v>16</v>
      </c>
      <c r="C45" s="2">
        <f>C38</f>
        <v>60</v>
      </c>
      <c r="D45" s="2">
        <f>D37</f>
        <v>86</v>
      </c>
      <c r="E45" s="2">
        <f>E36</f>
        <v>98</v>
      </c>
      <c r="F45" s="2">
        <f>F35</f>
        <v>147</v>
      </c>
      <c r="G45" s="2">
        <f>G34</f>
        <v>167</v>
      </c>
      <c r="H45" s="2">
        <f>H33</f>
        <v>201</v>
      </c>
      <c r="I45" s="2">
        <f>I32</f>
        <v>253</v>
      </c>
      <c r="J45" s="2">
        <f>J31</f>
        <v>257</v>
      </c>
      <c r="K45" s="2">
        <f>K30</f>
        <v>309</v>
      </c>
      <c r="L45" s="2">
        <f>L29</f>
        <v>347</v>
      </c>
      <c r="M45" s="2">
        <f>M28</f>
        <v>367</v>
      </c>
      <c r="N45" s="2">
        <f>N27</f>
        <v>414</v>
      </c>
      <c r="O45" s="2">
        <f>O26</f>
        <v>426</v>
      </c>
      <c r="P45" s="2">
        <f>P25</f>
        <v>456</v>
      </c>
      <c r="Q45" s="2">
        <f>Q24</f>
        <v>500</v>
      </c>
      <c r="R45" s="2">
        <f>R23</f>
        <v>516</v>
      </c>
      <c r="S45" s="2">
        <f>S22</f>
        <v>568</v>
      </c>
      <c r="T45" s="2">
        <f>T21</f>
        <v>602</v>
      </c>
      <c r="U45" s="2">
        <f>U20</f>
        <v>622</v>
      </c>
      <c r="V45" s="2">
        <f>V19</f>
        <v>671</v>
      </c>
      <c r="W45" s="2">
        <f>W18</f>
        <v>683</v>
      </c>
      <c r="X45" s="2">
        <f>X17</f>
        <v>709</v>
      </c>
      <c r="Y45" s="2">
        <f>Y16</f>
        <v>753</v>
      </c>
      <c r="Z45" s="2">
        <f>Z15</f>
        <v>781</v>
      </c>
      <c r="AA45" s="2">
        <f>AA14</f>
        <v>825</v>
      </c>
      <c r="AB45" s="2">
        <f>AB13</f>
        <v>855</v>
      </c>
      <c r="AC45" s="2">
        <f>AC12</f>
        <v>867</v>
      </c>
      <c r="AD45" s="2">
        <f>AD11</f>
        <v>914</v>
      </c>
      <c r="AE45" s="2">
        <f>AE10</f>
        <v>934</v>
      </c>
      <c r="AF45" s="2">
        <f>AF9</f>
        <v>972</v>
      </c>
      <c r="AG45" s="2">
        <f>AG8</f>
        <v>1024</v>
      </c>
      <c r="AH45" s="217">
        <f t="shared" si="6"/>
        <v>16400</v>
      </c>
      <c r="AI45" s="5">
        <f t="shared" si="7"/>
        <v>11201200</v>
      </c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T45" s="22"/>
      <c r="BU45" s="29" t="s">
        <v>577</v>
      </c>
      <c r="BV45" s="30" t="s">
        <v>1030</v>
      </c>
      <c r="BW45" s="31">
        <f>L2+(37*L4)</f>
        <v>38</v>
      </c>
      <c r="BX45" s="22"/>
    </row>
    <row r="46" spans="1:76" x14ac:dyDescent="0.2">
      <c r="A46" s="3" t="s">
        <v>6</v>
      </c>
      <c r="B46" s="2">
        <f>B24</f>
        <v>667</v>
      </c>
      <c r="C46" s="2">
        <f>C25</f>
        <v>687</v>
      </c>
      <c r="D46" s="2">
        <f>D26</f>
        <v>705</v>
      </c>
      <c r="E46" s="2">
        <f>E27</f>
        <v>757</v>
      </c>
      <c r="F46" s="2">
        <f>F28</f>
        <v>520</v>
      </c>
      <c r="G46" s="2">
        <f>G29</f>
        <v>564</v>
      </c>
      <c r="H46" s="2">
        <f>H30</f>
        <v>606</v>
      </c>
      <c r="I46" s="2">
        <f>I31</f>
        <v>618</v>
      </c>
      <c r="J46" s="2">
        <f>J32</f>
        <v>918</v>
      </c>
      <c r="K46" s="2">
        <f>K33</f>
        <v>930</v>
      </c>
      <c r="L46" s="2">
        <f>L34</f>
        <v>976</v>
      </c>
      <c r="M46" s="2">
        <f>M35</f>
        <v>1020</v>
      </c>
      <c r="N46" s="2">
        <f>N36</f>
        <v>777</v>
      </c>
      <c r="O46" s="2">
        <f>O37</f>
        <v>829</v>
      </c>
      <c r="P46" s="2">
        <f>P38</f>
        <v>851</v>
      </c>
      <c r="Q46" s="2">
        <f>Q39</f>
        <v>871</v>
      </c>
      <c r="R46" s="2">
        <f>R8</f>
        <v>151</v>
      </c>
      <c r="S46" s="2">
        <f>S9</f>
        <v>163</v>
      </c>
      <c r="T46" s="2">
        <f>T10</f>
        <v>205</v>
      </c>
      <c r="U46" s="2">
        <f>U11</f>
        <v>249</v>
      </c>
      <c r="V46" s="2">
        <f>V12</f>
        <v>12</v>
      </c>
      <c r="W46" s="2">
        <f>W13</f>
        <v>64</v>
      </c>
      <c r="X46" s="2">
        <f>X14</f>
        <v>82</v>
      </c>
      <c r="Y46" s="2">
        <f>Y15</f>
        <v>102</v>
      </c>
      <c r="Z46" s="2">
        <f>Z16</f>
        <v>410</v>
      </c>
      <c r="AA46" s="2">
        <f>AA17</f>
        <v>430</v>
      </c>
      <c r="AB46" s="2">
        <f>AB18</f>
        <v>452</v>
      </c>
      <c r="AC46" s="2">
        <f>AC19</f>
        <v>504</v>
      </c>
      <c r="AD46" s="2">
        <f>AD20</f>
        <v>261</v>
      </c>
      <c r="AE46" s="2">
        <f>AE21</f>
        <v>305</v>
      </c>
      <c r="AF46" s="2">
        <f>AF22</f>
        <v>351</v>
      </c>
      <c r="AG46" s="2">
        <f>AG23</f>
        <v>363</v>
      </c>
      <c r="AH46" s="217">
        <f t="shared" si="6"/>
        <v>16400</v>
      </c>
      <c r="AI46" s="5">
        <f t="shared" si="7"/>
        <v>11201200</v>
      </c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T46" s="22"/>
      <c r="BU46" s="29" t="s">
        <v>905</v>
      </c>
      <c r="BV46" s="30" t="s">
        <v>1030</v>
      </c>
      <c r="BW46" s="31">
        <f>L2+(38*L4)</f>
        <v>39</v>
      </c>
      <c r="BX46" s="22"/>
    </row>
    <row r="47" spans="1:76" x14ac:dyDescent="0.2">
      <c r="A47" s="3" t="s">
        <v>7</v>
      </c>
      <c r="B47" s="2">
        <f>B23</f>
        <v>662</v>
      </c>
      <c r="C47" s="2">
        <f>C22</f>
        <v>674</v>
      </c>
      <c r="D47" s="2">
        <f>D21</f>
        <v>720</v>
      </c>
      <c r="E47" s="2">
        <f>E20</f>
        <v>764</v>
      </c>
      <c r="F47" s="2">
        <f>F19</f>
        <v>521</v>
      </c>
      <c r="G47" s="2">
        <f>G18</f>
        <v>573</v>
      </c>
      <c r="H47" s="2">
        <f>H17</f>
        <v>595</v>
      </c>
      <c r="I47" s="2">
        <f>I16</f>
        <v>615</v>
      </c>
      <c r="J47" s="2">
        <f>J15</f>
        <v>923</v>
      </c>
      <c r="K47" s="2">
        <f>K14</f>
        <v>943</v>
      </c>
      <c r="L47" s="2">
        <f>L13</f>
        <v>961</v>
      </c>
      <c r="M47" s="2">
        <f>M12</f>
        <v>1013</v>
      </c>
      <c r="N47" s="2">
        <f>N11</f>
        <v>776</v>
      </c>
      <c r="O47" s="2">
        <f>O10</f>
        <v>820</v>
      </c>
      <c r="P47" s="2">
        <f>P9</f>
        <v>862</v>
      </c>
      <c r="Q47" s="2">
        <f>Q8</f>
        <v>874</v>
      </c>
      <c r="R47" s="2">
        <f>R39</f>
        <v>154</v>
      </c>
      <c r="S47" s="2">
        <f>S38</f>
        <v>174</v>
      </c>
      <c r="T47" s="2">
        <f>T37</f>
        <v>196</v>
      </c>
      <c r="U47" s="2">
        <f>U36</f>
        <v>248</v>
      </c>
      <c r="V47" s="2">
        <f>V35</f>
        <v>5</v>
      </c>
      <c r="W47" s="2">
        <f>W34</f>
        <v>49</v>
      </c>
      <c r="X47" s="2">
        <f>X33</f>
        <v>95</v>
      </c>
      <c r="Y47" s="2">
        <f>Y32</f>
        <v>107</v>
      </c>
      <c r="Z47" s="2">
        <f>Z31</f>
        <v>407</v>
      </c>
      <c r="AA47" s="2">
        <f>AA30</f>
        <v>419</v>
      </c>
      <c r="AB47" s="2">
        <f>AB29</f>
        <v>461</v>
      </c>
      <c r="AC47" s="2">
        <f>AC28</f>
        <v>505</v>
      </c>
      <c r="AD47" s="2">
        <f>AD27</f>
        <v>268</v>
      </c>
      <c r="AE47" s="2">
        <f>AE26</f>
        <v>320</v>
      </c>
      <c r="AF47" s="2">
        <f>AF25</f>
        <v>338</v>
      </c>
      <c r="AG47" s="2">
        <f>AG24</f>
        <v>358</v>
      </c>
      <c r="AH47" s="217">
        <f t="shared" si="6"/>
        <v>16400</v>
      </c>
      <c r="AI47" s="5">
        <f t="shared" si="7"/>
        <v>11201200</v>
      </c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T47" s="22"/>
      <c r="BU47" s="29" t="s">
        <v>845</v>
      </c>
      <c r="BV47" s="30" t="s">
        <v>1030</v>
      </c>
      <c r="BW47" s="31">
        <f>L2+(39*L4)</f>
        <v>40</v>
      </c>
      <c r="BX47" s="22"/>
    </row>
    <row r="48" spans="1:76" x14ac:dyDescent="0.2">
      <c r="A48" s="2"/>
      <c r="AI48" s="5"/>
      <c r="BT48" s="22"/>
      <c r="BU48" s="29" t="s">
        <v>658</v>
      </c>
      <c r="BV48" s="30" t="s">
        <v>1030</v>
      </c>
      <c r="BW48" s="31">
        <f>L2+(40*L4)</f>
        <v>41</v>
      </c>
      <c r="BX48" s="22"/>
    </row>
    <row r="49" spans="1:76" x14ac:dyDescent="0.2">
      <c r="A49" s="2"/>
      <c r="AI49" s="5"/>
      <c r="BT49" s="22"/>
      <c r="BU49" s="29" t="s">
        <v>597</v>
      </c>
      <c r="BV49" s="30" t="s">
        <v>1030</v>
      </c>
      <c r="BW49" s="31">
        <f>L2+(41*L4)</f>
        <v>42</v>
      </c>
      <c r="BX49" s="22"/>
    </row>
    <row r="50" spans="1:76" ht="13.5" thickBot="1" x14ac:dyDescent="0.25">
      <c r="A50" s="1" t="s">
        <v>5</v>
      </c>
      <c r="B50" s="1" t="s">
        <v>1224</v>
      </c>
      <c r="D50" s="94"/>
      <c r="AI50" s="5"/>
      <c r="BB50" s="32" t="s">
        <v>1165</v>
      </c>
      <c r="BT50" s="22"/>
      <c r="BU50" s="29" t="s">
        <v>1019</v>
      </c>
      <c r="BV50" s="30" t="s">
        <v>1030</v>
      </c>
      <c r="BW50" s="31">
        <f>L2+(42*L4)</f>
        <v>43</v>
      </c>
      <c r="BX50" s="22"/>
    </row>
    <row r="51" spans="1:76" x14ac:dyDescent="0.2">
      <c r="A51" s="1">
        <v>1</v>
      </c>
      <c r="B51" s="193">
        <f>BW11</f>
        <v>4</v>
      </c>
      <c r="C51" s="194">
        <f>BW410</f>
        <v>403</v>
      </c>
      <c r="D51" s="177">
        <f>BW936</f>
        <v>929</v>
      </c>
      <c r="E51" s="177">
        <f>BW569</f>
        <v>562</v>
      </c>
      <c r="F51" s="177">
        <f>BW805</f>
        <v>798</v>
      </c>
      <c r="G51" s="177">
        <f>BW660</f>
        <v>653</v>
      </c>
      <c r="H51" s="177">
        <f>BW198</f>
        <v>191</v>
      </c>
      <c r="I51" s="177">
        <f>BW311</f>
        <v>304</v>
      </c>
      <c r="J51" s="177">
        <f>BW590</f>
        <v>583</v>
      </c>
      <c r="K51" s="177">
        <f>BW991</f>
        <v>984</v>
      </c>
      <c r="L51" s="177">
        <f>BW493</f>
        <v>486</v>
      </c>
      <c r="M51" s="177">
        <f>BW124</f>
        <v>117</v>
      </c>
      <c r="N51" s="177">
        <f>BW352</f>
        <v>345</v>
      </c>
      <c r="O51" s="177">
        <f>BW209</f>
        <v>202</v>
      </c>
      <c r="P51" s="189">
        <f>BW771</f>
        <v>764</v>
      </c>
      <c r="Q51" s="177">
        <f>BW882</f>
        <v>875</v>
      </c>
      <c r="R51" s="177">
        <f>BW157</f>
        <v>150</v>
      </c>
      <c r="S51" s="185">
        <f>BW268</f>
        <v>261</v>
      </c>
      <c r="T51" s="177">
        <f>BW830</f>
        <v>823</v>
      </c>
      <c r="U51" s="177">
        <f>BW687</f>
        <v>680</v>
      </c>
      <c r="V51" s="177">
        <f>BW915</f>
        <v>908</v>
      </c>
      <c r="W51" s="177">
        <f>BW546</f>
        <v>539</v>
      </c>
      <c r="X51" s="177">
        <f>BW48</f>
        <v>41</v>
      </c>
      <c r="Y51" s="177">
        <f>BW449</f>
        <v>442</v>
      </c>
      <c r="Z51" s="177">
        <f>BW728</f>
        <v>721</v>
      </c>
      <c r="AA51" s="177">
        <f>BW841</f>
        <v>834</v>
      </c>
      <c r="AB51" s="177">
        <f>BW379</f>
        <v>372</v>
      </c>
      <c r="AC51" s="177">
        <f>BW234</f>
        <v>227</v>
      </c>
      <c r="AD51" s="177">
        <f>BW470</f>
        <v>463</v>
      </c>
      <c r="AE51" s="177">
        <f>BW103</f>
        <v>96</v>
      </c>
      <c r="AF51" s="195">
        <f>BW629</f>
        <v>622</v>
      </c>
      <c r="AG51" s="196">
        <f>BW1028</f>
        <v>1021</v>
      </c>
      <c r="AH51" s="5">
        <f>SUM(B51:AG51)</f>
        <v>16400</v>
      </c>
      <c r="AI51" s="5">
        <f t="shared" si="7"/>
        <v>11201200</v>
      </c>
      <c r="AJ51" s="2">
        <f t="shared" ref="AJ51:AJ82" si="8">B51^3+C51^3+D51^3+E51^3+F51^3+G51^3+H51^3+I51^3+J51^3+K51^3+L51^3+M51^3+N51^3+O51^3+P51^3+Q51^3+R51^3+S51^3+T51^3+U51^3+V51^3+W51^3+X51^3+Y51^3+Z51^3+AA51^3+AB51^3+AC51^3+AD51^3+AE51^3+AF51^3+AG51^3</f>
        <v>8606720000</v>
      </c>
      <c r="AK51" s="115">
        <f>SUMSQ(B51,C51,D51,E51,F51,G51,H51,I51,J51,K51,L51,M51,N51,O51,P51,Q51,B52,C52,D52,E52,F52,G52,H52,I52,J52,K52,L52,M52,N52,O52,P52,Q52)</f>
        <v>11201200</v>
      </c>
      <c r="AL51" s="2" t="s">
        <v>5</v>
      </c>
      <c r="AM51" s="228" t="s">
        <v>393</v>
      </c>
      <c r="AN51" s="229" t="s">
        <v>171</v>
      </c>
      <c r="AO51" s="230" t="s">
        <v>329</v>
      </c>
      <c r="AP51" s="229" t="s">
        <v>234</v>
      </c>
      <c r="AQ51" s="229" t="s">
        <v>520</v>
      </c>
      <c r="AR51" s="229" t="s">
        <v>45</v>
      </c>
      <c r="AS51" s="229" t="s">
        <v>457</v>
      </c>
      <c r="AT51" s="229" t="s">
        <v>109</v>
      </c>
      <c r="AU51" s="229" t="s">
        <v>119</v>
      </c>
      <c r="AV51" s="230" t="s">
        <v>404</v>
      </c>
      <c r="AW51" s="229" t="s">
        <v>56</v>
      </c>
      <c r="AX51" s="229" t="s">
        <v>468</v>
      </c>
      <c r="AY51" s="229" t="s">
        <v>245</v>
      </c>
      <c r="AZ51" s="229" t="s">
        <v>277</v>
      </c>
      <c r="BA51" s="229" t="s">
        <v>181</v>
      </c>
      <c r="BB51" s="230" t="s">
        <v>340</v>
      </c>
      <c r="BC51" s="229" t="s">
        <v>594</v>
      </c>
      <c r="BD51" s="229" t="s">
        <v>943</v>
      </c>
      <c r="BE51" s="229" t="s">
        <v>531</v>
      </c>
      <c r="BF51" s="229" t="s">
        <v>1005</v>
      </c>
      <c r="BG51" s="230" t="s">
        <v>1150</v>
      </c>
      <c r="BH51" s="229" t="s">
        <v>816</v>
      </c>
      <c r="BI51" s="229" t="s">
        <v>658</v>
      </c>
      <c r="BJ51" s="229" t="s">
        <v>880</v>
      </c>
      <c r="BK51" s="229" t="s">
        <v>869</v>
      </c>
      <c r="BL51" s="230" t="s">
        <v>711</v>
      </c>
      <c r="BM51" s="229" t="s">
        <v>805</v>
      </c>
      <c r="BN51" s="229" t="s">
        <v>774</v>
      </c>
      <c r="BO51" s="229" t="s">
        <v>994</v>
      </c>
      <c r="BP51" s="229" t="s">
        <v>583</v>
      </c>
      <c r="BQ51" s="229" t="s">
        <v>932</v>
      </c>
      <c r="BR51" s="231" t="s">
        <v>647</v>
      </c>
      <c r="BS51" s="24"/>
      <c r="BT51" s="22"/>
      <c r="BU51" s="29" t="s">
        <v>825</v>
      </c>
      <c r="BV51" s="30" t="s">
        <v>1030</v>
      </c>
      <c r="BW51" s="31">
        <f>L2+(43*L4)</f>
        <v>44</v>
      </c>
      <c r="BX51" s="22"/>
    </row>
    <row r="52" spans="1:76" x14ac:dyDescent="0.2">
      <c r="A52" s="1">
        <v>2</v>
      </c>
      <c r="B52" s="197">
        <f>BW430</f>
        <v>423</v>
      </c>
      <c r="C52" s="9">
        <f>BW63</f>
        <v>56</v>
      </c>
      <c r="D52" s="6">
        <f>BW525</f>
        <v>518</v>
      </c>
      <c r="E52" s="6">
        <f>BW924</f>
        <v>917</v>
      </c>
      <c r="F52" s="6">
        <f>BW704</f>
        <v>697</v>
      </c>
      <c r="G52" s="6">
        <f>BW817</f>
        <v>810</v>
      </c>
      <c r="H52" s="6">
        <f>BW291</f>
        <v>284</v>
      </c>
      <c r="I52" s="6">
        <f>BW146</f>
        <v>139</v>
      </c>
      <c r="J52" s="6">
        <f>BW1003</f>
        <v>996</v>
      </c>
      <c r="K52" s="6">
        <f>BW634</f>
        <v>627</v>
      </c>
      <c r="L52" s="6">
        <f>BW72</f>
        <v>65</v>
      </c>
      <c r="M52" s="6">
        <f>BW473</f>
        <v>466</v>
      </c>
      <c r="N52" s="6">
        <f>BW261</f>
        <v>254</v>
      </c>
      <c r="O52" s="6">
        <f>BW372</f>
        <v>365</v>
      </c>
      <c r="P52" s="6">
        <f>BW870</f>
        <v>863</v>
      </c>
      <c r="Q52" s="11">
        <f>BW727</f>
        <v>720</v>
      </c>
      <c r="R52" s="12">
        <f>BW312</f>
        <v>305</v>
      </c>
      <c r="S52" s="6">
        <f>BW169</f>
        <v>162</v>
      </c>
      <c r="T52" s="6">
        <f>BW667</f>
        <v>660</v>
      </c>
      <c r="U52" s="6">
        <f>BW778</f>
        <v>771</v>
      </c>
      <c r="V52" s="6">
        <f>BW566</f>
        <v>559</v>
      </c>
      <c r="W52" s="6">
        <f>BW967</f>
        <v>960</v>
      </c>
      <c r="X52" s="6">
        <f>BW405</f>
        <v>398</v>
      </c>
      <c r="Y52" s="6">
        <f>BW36</f>
        <v>29</v>
      </c>
      <c r="Z52" s="6">
        <f>BW893</f>
        <v>886</v>
      </c>
      <c r="AA52" s="6">
        <f>BW748</f>
        <v>741</v>
      </c>
      <c r="AB52" s="6">
        <f>BW222</f>
        <v>215</v>
      </c>
      <c r="AC52" s="6">
        <f>BW335</f>
        <v>328</v>
      </c>
      <c r="AD52" s="6">
        <f>BW115</f>
        <v>108</v>
      </c>
      <c r="AE52" s="6">
        <f>BW514</f>
        <v>507</v>
      </c>
      <c r="AF52" s="6">
        <f>BW976</f>
        <v>969</v>
      </c>
      <c r="AG52" s="198">
        <f>BW609</f>
        <v>602</v>
      </c>
      <c r="AH52" s="5">
        <f t="shared" ref="AH52:AH82" si="9">SUM(B52:AG52)</f>
        <v>16400</v>
      </c>
      <c r="AI52" s="5">
        <f t="shared" si="7"/>
        <v>11201200</v>
      </c>
      <c r="AJ52" s="2">
        <f t="shared" si="8"/>
        <v>8606720000</v>
      </c>
      <c r="AK52" s="115">
        <f>SUMSQ(R51,S51,T51,U51,V51,W51,X51,Y51,Z51,AA51,AB51,AC51,AD51,AE51,AF51,AG51,R52,S52,T52,U52,V52,W52,X52,Y52,Z52,AA52,AB52,AC52,AD52,AE52,AF52,AG52)</f>
        <v>11201200</v>
      </c>
      <c r="AM52" s="232" t="s">
        <v>380</v>
      </c>
      <c r="AN52" s="233" t="s">
        <v>159</v>
      </c>
      <c r="AO52" s="233" t="s">
        <v>316</v>
      </c>
      <c r="AP52" s="234" t="s">
        <v>1138</v>
      </c>
      <c r="AQ52" s="233" t="s">
        <v>507</v>
      </c>
      <c r="AR52" s="233" t="s">
        <v>32</v>
      </c>
      <c r="AS52" s="233" t="s">
        <v>444</v>
      </c>
      <c r="AT52" s="233" t="s">
        <v>96</v>
      </c>
      <c r="AU52" s="234" t="s">
        <v>116</v>
      </c>
      <c r="AV52" s="233" t="s">
        <v>401</v>
      </c>
      <c r="AW52" s="233" t="s">
        <v>53</v>
      </c>
      <c r="AX52" s="233" t="s">
        <v>465</v>
      </c>
      <c r="AY52" s="233" t="s">
        <v>242</v>
      </c>
      <c r="AZ52" s="233" t="s">
        <v>274</v>
      </c>
      <c r="BA52" s="234" t="s">
        <v>179</v>
      </c>
      <c r="BB52" s="233" t="s">
        <v>337</v>
      </c>
      <c r="BC52" s="233" t="s">
        <v>591</v>
      </c>
      <c r="BD52" s="233" t="s">
        <v>940</v>
      </c>
      <c r="BE52" s="233" t="s">
        <v>528</v>
      </c>
      <c r="BF52" s="233" t="s">
        <v>1002</v>
      </c>
      <c r="BG52" s="233" t="s">
        <v>719</v>
      </c>
      <c r="BH52" s="234" t="s">
        <v>813</v>
      </c>
      <c r="BI52" s="233" t="s">
        <v>655</v>
      </c>
      <c r="BJ52" s="233" t="s">
        <v>877</v>
      </c>
      <c r="BK52" s="234" t="s">
        <v>856</v>
      </c>
      <c r="BL52" s="233" t="s">
        <v>698</v>
      </c>
      <c r="BM52" s="233" t="s">
        <v>792</v>
      </c>
      <c r="BN52" s="233" t="s">
        <v>761</v>
      </c>
      <c r="BO52" s="233" t="s">
        <v>981</v>
      </c>
      <c r="BP52" s="233" t="s">
        <v>570</v>
      </c>
      <c r="BQ52" s="234" t="s">
        <v>919</v>
      </c>
      <c r="BR52" s="235" t="s">
        <v>634</v>
      </c>
      <c r="BS52" s="24"/>
      <c r="BT52" s="22"/>
      <c r="BU52" s="29" t="s">
        <v>257</v>
      </c>
      <c r="BV52" s="30" t="s">
        <v>1030</v>
      </c>
      <c r="BW52" s="31">
        <f>L2+(44*L4)</f>
        <v>45</v>
      </c>
      <c r="BX52" s="22"/>
    </row>
    <row r="53" spans="1:76" x14ac:dyDescent="0.2">
      <c r="A53" s="1">
        <v>3</v>
      </c>
      <c r="B53" s="178">
        <f>BW1026</f>
        <v>1019</v>
      </c>
      <c r="C53" s="6">
        <f>BW627</f>
        <v>620</v>
      </c>
      <c r="D53" s="9">
        <f>BW97</f>
        <v>90</v>
      </c>
      <c r="E53" s="7">
        <f>BW464</f>
        <v>457</v>
      </c>
      <c r="F53" s="6">
        <f>BW236</f>
        <v>229</v>
      </c>
      <c r="G53" s="6">
        <f>BW381</f>
        <v>374</v>
      </c>
      <c r="H53" s="6">
        <f>BW847</f>
        <v>840</v>
      </c>
      <c r="I53" s="6">
        <f>BW734</f>
        <v>727</v>
      </c>
      <c r="J53" s="6">
        <f>BW455</f>
        <v>448</v>
      </c>
      <c r="K53" s="6">
        <f>BW54</f>
        <v>47</v>
      </c>
      <c r="L53" s="6">
        <f>BW548</f>
        <v>541</v>
      </c>
      <c r="M53" s="6">
        <f>BW917</f>
        <v>910</v>
      </c>
      <c r="N53" s="11">
        <f>BW681</f>
        <v>674</v>
      </c>
      <c r="O53" s="6">
        <f>BW824</f>
        <v>817</v>
      </c>
      <c r="P53" s="6">
        <f>BW266</f>
        <v>259</v>
      </c>
      <c r="Q53" s="6">
        <f>BW155</f>
        <v>148</v>
      </c>
      <c r="R53" s="6">
        <f>BW884</f>
        <v>877</v>
      </c>
      <c r="S53" s="6">
        <f>BW773</f>
        <v>766</v>
      </c>
      <c r="T53" s="6">
        <f>BW215</f>
        <v>208</v>
      </c>
      <c r="U53" s="12">
        <f>BW358</f>
        <v>351</v>
      </c>
      <c r="V53" s="6">
        <f>BW122</f>
        <v>115</v>
      </c>
      <c r="W53" s="6">
        <f>BW491</f>
        <v>484</v>
      </c>
      <c r="X53" s="6">
        <f>BW985</f>
        <v>978</v>
      </c>
      <c r="Y53" s="6">
        <f>BW584</f>
        <v>577</v>
      </c>
      <c r="Z53" s="6">
        <f>BW305</f>
        <v>298</v>
      </c>
      <c r="AA53" s="6">
        <f>BW192</f>
        <v>185</v>
      </c>
      <c r="AB53" s="6">
        <f>BW658</f>
        <v>651</v>
      </c>
      <c r="AC53" s="6">
        <f>BW803</f>
        <v>796</v>
      </c>
      <c r="AD53" s="8">
        <f>BW575</f>
        <v>568</v>
      </c>
      <c r="AE53" s="6">
        <f>BW942</f>
        <v>935</v>
      </c>
      <c r="AF53" s="6">
        <f>BW412</f>
        <v>405</v>
      </c>
      <c r="AG53" s="179">
        <f>BW13</f>
        <v>6</v>
      </c>
      <c r="AH53" s="5">
        <f t="shared" si="9"/>
        <v>16400</v>
      </c>
      <c r="AI53" s="5">
        <f t="shared" si="7"/>
        <v>11201200</v>
      </c>
      <c r="AJ53" s="2">
        <f t="shared" si="8"/>
        <v>8606720000</v>
      </c>
      <c r="AK53" s="115">
        <f>SUMSQ(B53,C53,D53,E53,F53,G53,H53,I53,J53,K53,L53,M53,N53,O53,P53,Q53,B54,C54,D54,E54,F54,G54,H54,I54,J54,K54,L54,M54,N54,O54,P54,Q54)</f>
        <v>11201200</v>
      </c>
      <c r="AM53" s="236" t="s">
        <v>391</v>
      </c>
      <c r="AN53" s="233" t="s">
        <v>169</v>
      </c>
      <c r="AO53" s="233" t="s">
        <v>327</v>
      </c>
      <c r="AP53" s="233" t="s">
        <v>232</v>
      </c>
      <c r="AQ53" s="233" t="s">
        <v>518</v>
      </c>
      <c r="AR53" s="233" t="s">
        <v>43</v>
      </c>
      <c r="AS53" s="234" t="s">
        <v>455</v>
      </c>
      <c r="AT53" s="233" t="s">
        <v>107</v>
      </c>
      <c r="AU53" s="233" t="s">
        <v>121</v>
      </c>
      <c r="AV53" s="233" t="s">
        <v>406</v>
      </c>
      <c r="AW53" s="233" t="s">
        <v>58</v>
      </c>
      <c r="AX53" s="234" t="s">
        <v>1148</v>
      </c>
      <c r="AY53" s="233" t="s">
        <v>247</v>
      </c>
      <c r="AZ53" s="233" t="s">
        <v>279</v>
      </c>
      <c r="BA53" s="233" t="s">
        <v>183</v>
      </c>
      <c r="BB53" s="233" t="s">
        <v>342</v>
      </c>
      <c r="BC53" s="234" t="s">
        <v>596</v>
      </c>
      <c r="BD53" s="233" t="s">
        <v>945</v>
      </c>
      <c r="BE53" s="233" t="s">
        <v>533</v>
      </c>
      <c r="BF53" s="233" t="s">
        <v>1007</v>
      </c>
      <c r="BG53" s="233" t="s">
        <v>724</v>
      </c>
      <c r="BH53" s="233" t="s">
        <v>818</v>
      </c>
      <c r="BI53" s="234" t="s">
        <v>660</v>
      </c>
      <c r="BJ53" s="233" t="s">
        <v>0</v>
      </c>
      <c r="BK53" s="233" t="s">
        <v>867</v>
      </c>
      <c r="BL53" s="233" t="s">
        <v>709</v>
      </c>
      <c r="BM53" s="233" t="s">
        <v>803</v>
      </c>
      <c r="BN53" s="233" t="s">
        <v>772</v>
      </c>
      <c r="BO53" s="233" t="s">
        <v>992</v>
      </c>
      <c r="BP53" s="234" t="s">
        <v>581</v>
      </c>
      <c r="BQ53" s="233" t="s">
        <v>930</v>
      </c>
      <c r="BR53" s="235" t="s">
        <v>645</v>
      </c>
      <c r="BS53" s="24"/>
      <c r="BT53" s="22"/>
      <c r="BU53" s="29" t="s">
        <v>63</v>
      </c>
      <c r="BV53" s="30" t="s">
        <v>1030</v>
      </c>
      <c r="BW53" s="31">
        <f>L2+(45*L4)</f>
        <v>46</v>
      </c>
      <c r="BX53" s="22"/>
    </row>
    <row r="54" spans="1:76" x14ac:dyDescent="0.2">
      <c r="A54" s="1">
        <v>4</v>
      </c>
      <c r="B54" s="178">
        <f>BW615</f>
        <v>608</v>
      </c>
      <c r="C54" s="6">
        <f>BW982</f>
        <v>975</v>
      </c>
      <c r="D54" s="7">
        <f>BW516</f>
        <v>509</v>
      </c>
      <c r="E54" s="9">
        <f>BW117</f>
        <v>110</v>
      </c>
      <c r="F54" s="6">
        <f>BW329</f>
        <v>322</v>
      </c>
      <c r="G54" s="6">
        <f>BW216</f>
        <v>209</v>
      </c>
      <c r="H54" s="6">
        <f>BW746</f>
        <v>739</v>
      </c>
      <c r="I54" s="6">
        <f>BW891</f>
        <v>884</v>
      </c>
      <c r="J54" s="6">
        <f>BW34</f>
        <v>27</v>
      </c>
      <c r="K54" s="6">
        <f>BW403</f>
        <v>396</v>
      </c>
      <c r="L54" s="6">
        <f>BW961</f>
        <v>954</v>
      </c>
      <c r="M54" s="6">
        <f>BW560</f>
        <v>553</v>
      </c>
      <c r="N54" s="6">
        <f>BW780</f>
        <v>773</v>
      </c>
      <c r="O54" s="11">
        <f>BW669</f>
        <v>662</v>
      </c>
      <c r="P54" s="6">
        <f>BW175</f>
        <v>168</v>
      </c>
      <c r="Q54" s="6">
        <f>BW318</f>
        <v>311</v>
      </c>
      <c r="R54" s="6">
        <f>BW721</f>
        <v>714</v>
      </c>
      <c r="S54" s="6">
        <f>BW864</f>
        <v>857</v>
      </c>
      <c r="T54" s="12">
        <f>BW370</f>
        <v>363</v>
      </c>
      <c r="U54" s="6">
        <f>BW259</f>
        <v>252</v>
      </c>
      <c r="V54" s="6">
        <f>BW479</f>
        <v>472</v>
      </c>
      <c r="W54" s="6">
        <f>BW78</f>
        <v>71</v>
      </c>
      <c r="X54" s="6">
        <f>BW636</f>
        <v>629</v>
      </c>
      <c r="Y54" s="6">
        <f>BW1005</f>
        <v>998</v>
      </c>
      <c r="Z54" s="6">
        <f>BW148</f>
        <v>141</v>
      </c>
      <c r="AA54" s="6">
        <f>BW293</f>
        <v>286</v>
      </c>
      <c r="AB54" s="6">
        <f>BW823</f>
        <v>816</v>
      </c>
      <c r="AC54" s="6">
        <f>BW710</f>
        <v>703</v>
      </c>
      <c r="AD54" s="6">
        <f>BW922</f>
        <v>915</v>
      </c>
      <c r="AE54" s="8">
        <f>BW523</f>
        <v>516</v>
      </c>
      <c r="AF54" s="6">
        <f>BW57</f>
        <v>50</v>
      </c>
      <c r="AG54" s="179">
        <f>BW424</f>
        <v>417</v>
      </c>
      <c r="AH54" s="5">
        <f t="shared" si="9"/>
        <v>16400</v>
      </c>
      <c r="AI54" s="5">
        <f t="shared" si="7"/>
        <v>11201200</v>
      </c>
      <c r="AJ54" s="2">
        <f t="shared" si="8"/>
        <v>8606720000</v>
      </c>
      <c r="AK54" s="115">
        <f>SUMSQ(R53,S53,T53,U53,V53,W53,X53,Y53,Z53,AA53,AB53,AC53,AD53,AE53,AF53,AG53,R54,S54,T54,U54,V54,W54,X54,Y54,Z54,AA54,AB54,AC54,AD54,AE54,AF54,AG54)</f>
        <v>11201200</v>
      </c>
      <c r="AM54" s="232" t="s">
        <v>382</v>
      </c>
      <c r="AN54" s="234" t="s">
        <v>161</v>
      </c>
      <c r="AO54" s="233" t="s">
        <v>318</v>
      </c>
      <c r="AP54" s="233" t="s">
        <v>223</v>
      </c>
      <c r="AQ54" s="233" t="s">
        <v>509</v>
      </c>
      <c r="AR54" s="233" t="s">
        <v>34</v>
      </c>
      <c r="AS54" s="233" t="s">
        <v>446</v>
      </c>
      <c r="AT54" s="234" t="s">
        <v>98</v>
      </c>
      <c r="AU54" s="233" t="s">
        <v>114</v>
      </c>
      <c r="AV54" s="233" t="s">
        <v>399</v>
      </c>
      <c r="AW54" s="234" t="s">
        <v>145</v>
      </c>
      <c r="AX54" s="233" t="s">
        <v>463</v>
      </c>
      <c r="AY54" s="233" t="s">
        <v>240</v>
      </c>
      <c r="AZ54" s="233" t="s">
        <v>272</v>
      </c>
      <c r="BA54" s="233" t="s">
        <v>177</v>
      </c>
      <c r="BB54" s="233" t="s">
        <v>335</v>
      </c>
      <c r="BC54" s="233" t="s">
        <v>589</v>
      </c>
      <c r="BD54" s="234" t="s">
        <v>938</v>
      </c>
      <c r="BE54" s="233" t="s">
        <v>526</v>
      </c>
      <c r="BF54" s="233" t="s">
        <v>1000</v>
      </c>
      <c r="BG54" s="233" t="s">
        <v>717</v>
      </c>
      <c r="BH54" s="233" t="s">
        <v>811</v>
      </c>
      <c r="BI54" s="233" t="s">
        <v>653</v>
      </c>
      <c r="BJ54" s="234" t="s">
        <v>875</v>
      </c>
      <c r="BK54" s="233" t="s">
        <v>858</v>
      </c>
      <c r="BL54" s="233" t="s">
        <v>700</v>
      </c>
      <c r="BM54" s="233" t="s">
        <v>794</v>
      </c>
      <c r="BN54" s="233" t="s">
        <v>763</v>
      </c>
      <c r="BO54" s="234" t="s">
        <v>1136</v>
      </c>
      <c r="BP54" s="233" t="s">
        <v>572</v>
      </c>
      <c r="BQ54" s="233" t="s">
        <v>921</v>
      </c>
      <c r="BR54" s="235" t="s">
        <v>636</v>
      </c>
      <c r="BS54" s="24"/>
      <c r="BT54" s="22"/>
      <c r="BU54" s="29" t="s">
        <v>406</v>
      </c>
      <c r="BV54" s="30" t="s">
        <v>1030</v>
      </c>
      <c r="BW54" s="31">
        <f>L2+(46*L4)</f>
        <v>47</v>
      </c>
      <c r="BX54" s="22"/>
    </row>
    <row r="55" spans="1:76" x14ac:dyDescent="0.2">
      <c r="A55" s="1">
        <v>5</v>
      </c>
      <c r="B55" s="178">
        <f>BW904</f>
        <v>897</v>
      </c>
      <c r="C55" s="6">
        <f>BW537</f>
        <v>530</v>
      </c>
      <c r="D55" s="6">
        <f>BW43</f>
        <v>36</v>
      </c>
      <c r="E55" s="6">
        <f>BW442</f>
        <v>435</v>
      </c>
      <c r="F55" s="9">
        <f>BW166</f>
        <v>159</v>
      </c>
      <c r="G55" s="7">
        <f>BW279</f>
        <v>272</v>
      </c>
      <c r="H55" s="6">
        <f>BW837</f>
        <v>830</v>
      </c>
      <c r="I55" s="6">
        <f>BW692</f>
        <v>685</v>
      </c>
      <c r="J55" s="6">
        <f>BW461</f>
        <v>454</v>
      </c>
      <c r="K55" s="6">
        <f>BW92</f>
        <v>85</v>
      </c>
      <c r="L55" s="11">
        <f>BW622</f>
        <v>615</v>
      </c>
      <c r="M55" s="6">
        <f>BW1023</f>
        <v>1016</v>
      </c>
      <c r="N55" s="6">
        <f>BW739</f>
        <v>732</v>
      </c>
      <c r="O55" s="6">
        <f>BW850</f>
        <v>843</v>
      </c>
      <c r="P55" s="6">
        <f>BW384</f>
        <v>377</v>
      </c>
      <c r="Q55" s="6">
        <f>BW241</f>
        <v>234</v>
      </c>
      <c r="R55" s="6">
        <f>BW798</f>
        <v>791</v>
      </c>
      <c r="S55" s="6">
        <f>BW655</f>
        <v>648</v>
      </c>
      <c r="T55" s="6">
        <f>BW189</f>
        <v>182</v>
      </c>
      <c r="U55" s="6">
        <f>BW300</f>
        <v>293</v>
      </c>
      <c r="V55" s="6">
        <f>BW16</f>
        <v>9</v>
      </c>
      <c r="W55" s="12">
        <f>BW417</f>
        <v>410</v>
      </c>
      <c r="X55" s="6">
        <f>BW947</f>
        <v>940</v>
      </c>
      <c r="Y55" s="6">
        <f>BW578</f>
        <v>571</v>
      </c>
      <c r="Z55" s="6">
        <f>BW347</f>
        <v>340</v>
      </c>
      <c r="AA55" s="6">
        <f>BW202</f>
        <v>195</v>
      </c>
      <c r="AB55" s="8">
        <f>BW760</f>
        <v>753</v>
      </c>
      <c r="AC55" s="6">
        <f>BW873</f>
        <v>866</v>
      </c>
      <c r="AD55" s="6">
        <f>BW597</f>
        <v>590</v>
      </c>
      <c r="AE55" s="6">
        <f>BW996</f>
        <v>989</v>
      </c>
      <c r="AF55" s="6">
        <f>BW502</f>
        <v>495</v>
      </c>
      <c r="AG55" s="179">
        <f>BW135</f>
        <v>128</v>
      </c>
      <c r="AH55" s="5">
        <f t="shared" si="9"/>
        <v>16400</v>
      </c>
      <c r="AI55" s="5">
        <f t="shared" si="7"/>
        <v>11201200</v>
      </c>
      <c r="AJ55" s="2">
        <f t="shared" si="8"/>
        <v>8606720000</v>
      </c>
      <c r="AK55" s="115">
        <f>SUMSQ(B55,C55,D55,E55,F55,G55,H55,I55,J55,K55,L55,M55,N55,O55,P55,Q55,B56,C56,D56,E56,F56,G56,H56,I56,J56,K56,L56,M56,N56,O56,P56,Q56)</f>
        <v>11201200</v>
      </c>
      <c r="AM55" s="236" t="s">
        <v>1155</v>
      </c>
      <c r="AN55" s="233" t="s">
        <v>167</v>
      </c>
      <c r="AO55" s="233" t="s">
        <v>325</v>
      </c>
      <c r="AP55" s="233" t="s">
        <v>230</v>
      </c>
      <c r="AQ55" s="233" t="s">
        <v>516</v>
      </c>
      <c r="AR55" s="233" t="s">
        <v>41</v>
      </c>
      <c r="AS55" s="233" t="s">
        <v>453</v>
      </c>
      <c r="AT55" s="233" t="s">
        <v>105</v>
      </c>
      <c r="AU55" s="233" t="s">
        <v>123</v>
      </c>
      <c r="AV55" s="233" t="s">
        <v>408</v>
      </c>
      <c r="AW55" s="233" t="s">
        <v>60</v>
      </c>
      <c r="AX55" s="234" t="s">
        <v>472</v>
      </c>
      <c r="AY55" s="233" t="s">
        <v>249</v>
      </c>
      <c r="AZ55" s="234" t="s">
        <v>281</v>
      </c>
      <c r="BA55" s="233" t="s">
        <v>185</v>
      </c>
      <c r="BB55" s="233" t="s">
        <v>344</v>
      </c>
      <c r="BC55" s="233" t="s">
        <v>598</v>
      </c>
      <c r="BD55" s="233" t="s">
        <v>947</v>
      </c>
      <c r="BE55" s="233" t="s">
        <v>535</v>
      </c>
      <c r="BF55" s="233" t="s">
        <v>1009</v>
      </c>
      <c r="BG55" s="233" t="s">
        <v>726</v>
      </c>
      <c r="BH55" s="233" t="s">
        <v>820</v>
      </c>
      <c r="BI55" s="234" t="s">
        <v>662</v>
      </c>
      <c r="BJ55" s="233" t="s">
        <v>883</v>
      </c>
      <c r="BK55" s="233" t="s">
        <v>865</v>
      </c>
      <c r="BL55" s="233" t="s">
        <v>707</v>
      </c>
      <c r="BM55" s="233" t="s">
        <v>801</v>
      </c>
      <c r="BN55" s="234" t="s">
        <v>770</v>
      </c>
      <c r="BO55" s="233" t="s">
        <v>990</v>
      </c>
      <c r="BP55" s="234" t="s">
        <v>579</v>
      </c>
      <c r="BQ55" s="233" t="s">
        <v>928</v>
      </c>
      <c r="BR55" s="235" t="s">
        <v>643</v>
      </c>
      <c r="BS55" s="24"/>
      <c r="BT55" s="22"/>
      <c r="BU55" s="29" t="s">
        <v>345</v>
      </c>
      <c r="BV55" s="30" t="s">
        <v>1030</v>
      </c>
      <c r="BW55" s="31">
        <f>L2+(47*L4)</f>
        <v>48</v>
      </c>
      <c r="BX55" s="22"/>
    </row>
    <row r="56" spans="1:76" x14ac:dyDescent="0.2">
      <c r="A56" s="1">
        <v>6</v>
      </c>
      <c r="B56" s="178">
        <f>BW557</f>
        <v>550</v>
      </c>
      <c r="C56" s="6">
        <f>BW956</f>
        <v>949</v>
      </c>
      <c r="D56" s="6">
        <f>BW398</f>
        <v>391</v>
      </c>
      <c r="E56" s="6">
        <f>BW31</f>
        <v>24</v>
      </c>
      <c r="F56" s="7">
        <f>BW323</f>
        <v>316</v>
      </c>
      <c r="G56" s="9">
        <f>BW178</f>
        <v>171</v>
      </c>
      <c r="H56" s="6">
        <f>BW672</f>
        <v>665</v>
      </c>
      <c r="I56" s="6">
        <f>BW785</f>
        <v>778</v>
      </c>
      <c r="J56" s="6">
        <f>BW104</f>
        <v>97</v>
      </c>
      <c r="K56" s="6">
        <f>BW505</f>
        <v>498</v>
      </c>
      <c r="L56" s="6">
        <f>BW971</f>
        <v>964</v>
      </c>
      <c r="M56" s="11">
        <f>BW602</f>
        <v>595</v>
      </c>
      <c r="N56" s="6">
        <f>BW902</f>
        <v>895</v>
      </c>
      <c r="O56" s="6">
        <f>BW759</f>
        <v>752</v>
      </c>
      <c r="P56" s="6">
        <f>BW229</f>
        <v>222</v>
      </c>
      <c r="Q56" s="6">
        <f>BW340</f>
        <v>333</v>
      </c>
      <c r="R56" s="6">
        <f>BW699</f>
        <v>692</v>
      </c>
      <c r="S56" s="6">
        <f>BW810</f>
        <v>803</v>
      </c>
      <c r="T56" s="6">
        <f>BW280</f>
        <v>273</v>
      </c>
      <c r="U56" s="6">
        <f>BW137</f>
        <v>130</v>
      </c>
      <c r="V56" s="12">
        <f>BW437</f>
        <v>430</v>
      </c>
      <c r="W56" s="6">
        <f>BW68</f>
        <v>61</v>
      </c>
      <c r="X56" s="6">
        <f>BW534</f>
        <v>527</v>
      </c>
      <c r="Y56" s="6">
        <f>BW935</f>
        <v>928</v>
      </c>
      <c r="Z56" s="6">
        <f>BW254</f>
        <v>247</v>
      </c>
      <c r="AA56" s="6">
        <f>BW367</f>
        <v>360</v>
      </c>
      <c r="AB56" s="6">
        <f>BW861</f>
        <v>854</v>
      </c>
      <c r="AC56" s="8">
        <f>BW716</f>
        <v>709</v>
      </c>
      <c r="AD56" s="6">
        <f>BW1008</f>
        <v>1001</v>
      </c>
      <c r="AE56" s="6">
        <f>BW641</f>
        <v>634</v>
      </c>
      <c r="AF56" s="6">
        <f>BW83</f>
        <v>76</v>
      </c>
      <c r="AG56" s="179">
        <f>BW482</f>
        <v>475</v>
      </c>
      <c r="AH56" s="5">
        <f t="shared" si="9"/>
        <v>16400</v>
      </c>
      <c r="AI56" s="5">
        <f t="shared" si="7"/>
        <v>11201200</v>
      </c>
      <c r="AJ56" s="2">
        <f t="shared" si="8"/>
        <v>8606720000</v>
      </c>
      <c r="AK56" s="115">
        <f>SUMSQ(R55,S55,T55,U55,V55,W55,X55,Y55,Z55,AA55,AB55,AC55,AD55,AE55,AF55,AG55,R56,S56,T56,U56,V56,W56,X56,Y56,Z56,AA56,AB56,AC56,AD56,AE56,AF56,AG56)</f>
        <v>11201200</v>
      </c>
      <c r="AM56" s="232" t="s">
        <v>384</v>
      </c>
      <c r="AN56" s="234" t="s">
        <v>163</v>
      </c>
      <c r="AO56" s="233" t="s">
        <v>320</v>
      </c>
      <c r="AP56" s="233" t="s">
        <v>225</v>
      </c>
      <c r="AQ56" s="233" t="s">
        <v>511</v>
      </c>
      <c r="AR56" s="233" t="s">
        <v>36</v>
      </c>
      <c r="AS56" s="233" t="s">
        <v>448</v>
      </c>
      <c r="AT56" s="233" t="s">
        <v>100</v>
      </c>
      <c r="AU56" s="233" t="s">
        <v>440</v>
      </c>
      <c r="AV56" s="233" t="s">
        <v>397</v>
      </c>
      <c r="AW56" s="234" t="s">
        <v>49</v>
      </c>
      <c r="AX56" s="233" t="s">
        <v>461</v>
      </c>
      <c r="AY56" s="234" t="s">
        <v>238</v>
      </c>
      <c r="AZ56" s="233" t="s">
        <v>270</v>
      </c>
      <c r="BA56" s="233" t="s">
        <v>175</v>
      </c>
      <c r="BB56" s="233" t="s">
        <v>333</v>
      </c>
      <c r="BC56" s="233" t="s">
        <v>587</v>
      </c>
      <c r="BD56" s="233" t="s">
        <v>936</v>
      </c>
      <c r="BE56" s="233" t="s">
        <v>524</v>
      </c>
      <c r="BF56" s="233" t="s">
        <v>998</v>
      </c>
      <c r="BG56" s="233" t="s">
        <v>715</v>
      </c>
      <c r="BH56" s="233" t="s">
        <v>809</v>
      </c>
      <c r="BI56" s="233" t="s">
        <v>651</v>
      </c>
      <c r="BJ56" s="234" t="s">
        <v>1153</v>
      </c>
      <c r="BK56" s="233" t="s">
        <v>860</v>
      </c>
      <c r="BL56" s="233" t="s">
        <v>702</v>
      </c>
      <c r="BM56" s="234" t="s">
        <v>796</v>
      </c>
      <c r="BN56" s="233" t="s">
        <v>765</v>
      </c>
      <c r="BO56" s="234" t="s">
        <v>985</v>
      </c>
      <c r="BP56" s="233" t="s">
        <v>574</v>
      </c>
      <c r="BQ56" s="233" t="s">
        <v>923</v>
      </c>
      <c r="BR56" s="235" t="s">
        <v>638</v>
      </c>
      <c r="BS56" s="24"/>
      <c r="BT56" s="22"/>
      <c r="BU56" s="29" t="s">
        <v>861</v>
      </c>
      <c r="BV56" s="30" t="s">
        <v>1030</v>
      </c>
      <c r="BW56" s="31">
        <f>L2+(48*L4)</f>
        <v>49</v>
      </c>
      <c r="BX56" s="22"/>
    </row>
    <row r="57" spans="1:76" x14ac:dyDescent="0.2">
      <c r="A57" s="1">
        <v>7</v>
      </c>
      <c r="B57" s="178">
        <f>BW129</f>
        <v>122</v>
      </c>
      <c r="C57" s="6">
        <f>BW496</f>
        <v>489</v>
      </c>
      <c r="D57" s="6">
        <f>BW994</f>
        <v>987</v>
      </c>
      <c r="E57" s="6">
        <f>BW595</f>
        <v>588</v>
      </c>
      <c r="F57" s="6">
        <f>BW879</f>
        <v>872</v>
      </c>
      <c r="G57" s="6">
        <f>BW766</f>
        <v>759</v>
      </c>
      <c r="H57" s="9">
        <f>BW204</f>
        <v>197</v>
      </c>
      <c r="I57" s="7">
        <f>BW349</f>
        <v>342</v>
      </c>
      <c r="J57" s="11">
        <f>BW580</f>
        <v>573</v>
      </c>
      <c r="K57" s="6">
        <f>BW949</f>
        <v>942</v>
      </c>
      <c r="L57" s="6">
        <f>BW423</f>
        <v>416</v>
      </c>
      <c r="M57" s="6">
        <f>BW22</f>
        <v>15</v>
      </c>
      <c r="N57" s="6">
        <f>BW298</f>
        <v>291</v>
      </c>
      <c r="O57" s="6">
        <f>BW187</f>
        <v>180</v>
      </c>
      <c r="P57" s="6">
        <f>BW649</f>
        <v>642</v>
      </c>
      <c r="Q57" s="6">
        <f>BW792</f>
        <v>785</v>
      </c>
      <c r="R57" s="6">
        <f>BW247</f>
        <v>240</v>
      </c>
      <c r="S57" s="6">
        <f>BW390</f>
        <v>383</v>
      </c>
      <c r="T57" s="6">
        <f>BW852</f>
        <v>845</v>
      </c>
      <c r="U57" s="6">
        <f>BW741</f>
        <v>734</v>
      </c>
      <c r="V57" s="6">
        <f>BW1017</f>
        <v>1010</v>
      </c>
      <c r="W57" s="6">
        <f>BW616</f>
        <v>609</v>
      </c>
      <c r="X57" s="6">
        <f>BW90</f>
        <v>83</v>
      </c>
      <c r="Y57" s="12">
        <f>BW459</f>
        <v>452</v>
      </c>
      <c r="Z57" s="8">
        <f>BW690</f>
        <v>683</v>
      </c>
      <c r="AA57" s="6">
        <f>BW835</f>
        <v>828</v>
      </c>
      <c r="AB57" s="6">
        <f>BW273</f>
        <v>266</v>
      </c>
      <c r="AC57" s="6">
        <f>BW160</f>
        <v>153</v>
      </c>
      <c r="AD57" s="6">
        <f>BW444</f>
        <v>437</v>
      </c>
      <c r="AE57" s="6">
        <f>BW45</f>
        <v>38</v>
      </c>
      <c r="AF57" s="6">
        <f>BW543</f>
        <v>536</v>
      </c>
      <c r="AG57" s="179">
        <f>BW910</f>
        <v>903</v>
      </c>
      <c r="AH57" s="5">
        <f t="shared" si="9"/>
        <v>16400</v>
      </c>
      <c r="AI57" s="5">
        <f t="shared" si="7"/>
        <v>11201200</v>
      </c>
      <c r="AJ57" s="2">
        <f t="shared" si="8"/>
        <v>8606720000</v>
      </c>
      <c r="AK57" s="115">
        <f>SUMSQ(B57,C57,D57,E57,F57,G57,H57,I57,J57,K57,L57,M57,N57,O57,P57,Q57,B58,C58,D58,E58,F58,G58,H58,I58,J58,K58,L58,M58,N58,O58,P58,Q58)</f>
        <v>11201200</v>
      </c>
      <c r="AM57" s="232" t="s">
        <v>387</v>
      </c>
      <c r="AN57" s="233" t="s">
        <v>165</v>
      </c>
      <c r="AO57" s="234" t="s">
        <v>323</v>
      </c>
      <c r="AP57" s="233" t="s">
        <v>228</v>
      </c>
      <c r="AQ57" s="234" t="s">
        <v>514</v>
      </c>
      <c r="AR57" s="233" t="s">
        <v>39</v>
      </c>
      <c r="AS57" s="233" t="s">
        <v>451</v>
      </c>
      <c r="AT57" s="233" t="s">
        <v>103</v>
      </c>
      <c r="AU57" s="233" t="s">
        <v>125</v>
      </c>
      <c r="AV57" s="234" t="s">
        <v>410</v>
      </c>
      <c r="AW57" s="233" t="s">
        <v>62</v>
      </c>
      <c r="AX57" s="233" t="s">
        <v>474</v>
      </c>
      <c r="AY57" s="233" t="s">
        <v>251</v>
      </c>
      <c r="AZ57" s="233" t="s">
        <v>283</v>
      </c>
      <c r="BA57" s="233" t="s">
        <v>187</v>
      </c>
      <c r="BB57" s="233" t="s">
        <v>346</v>
      </c>
      <c r="BC57" s="233" t="s">
        <v>600</v>
      </c>
      <c r="BD57" s="233" t="s">
        <v>948</v>
      </c>
      <c r="BE57" s="234" t="s">
        <v>537</v>
      </c>
      <c r="BF57" s="233" t="s">
        <v>1011</v>
      </c>
      <c r="BG57" s="234" t="s">
        <v>728</v>
      </c>
      <c r="BH57" s="233" t="s">
        <v>822</v>
      </c>
      <c r="BI57" s="233" t="s">
        <v>664</v>
      </c>
      <c r="BJ57" s="233" t="s">
        <v>885</v>
      </c>
      <c r="BK57" s="233" t="s">
        <v>863</v>
      </c>
      <c r="BL57" s="233" t="s">
        <v>705</v>
      </c>
      <c r="BM57" s="233" t="s">
        <v>799</v>
      </c>
      <c r="BN57" s="233" t="s">
        <v>768</v>
      </c>
      <c r="BO57" s="233" t="s">
        <v>988</v>
      </c>
      <c r="BP57" s="233" t="s">
        <v>577</v>
      </c>
      <c r="BQ57" s="233" t="s">
        <v>926</v>
      </c>
      <c r="BR57" s="237" t="s">
        <v>1134</v>
      </c>
      <c r="BS57" s="24"/>
      <c r="BT57" s="22"/>
      <c r="BU57" s="29" t="s">
        <v>921</v>
      </c>
      <c r="BV57" s="30" t="s">
        <v>1030</v>
      </c>
      <c r="BW57" s="31">
        <f>L2+(49*L4)</f>
        <v>50</v>
      </c>
      <c r="BX57" s="22"/>
    </row>
    <row r="58" spans="1:76" x14ac:dyDescent="0.2">
      <c r="A58" s="1">
        <v>8</v>
      </c>
      <c r="B58" s="178">
        <f>BW484</f>
        <v>477</v>
      </c>
      <c r="C58" s="6">
        <f>BW85</f>
        <v>78</v>
      </c>
      <c r="D58" s="6">
        <f>BW647</f>
        <v>640</v>
      </c>
      <c r="E58" s="6">
        <f>BW1014</f>
        <v>1007</v>
      </c>
      <c r="F58" s="6">
        <f>BW714</f>
        <v>707</v>
      </c>
      <c r="G58" s="6">
        <f>BW859</f>
        <v>852</v>
      </c>
      <c r="H58" s="7">
        <f>BW361</f>
        <v>354</v>
      </c>
      <c r="I58" s="9">
        <f>BW248</f>
        <v>241</v>
      </c>
      <c r="J58" s="6">
        <f>BW929</f>
        <v>922</v>
      </c>
      <c r="K58" s="11">
        <f>BW528</f>
        <v>521</v>
      </c>
      <c r="L58" s="6">
        <f>BW66</f>
        <v>59</v>
      </c>
      <c r="M58" s="6">
        <f>BW435</f>
        <v>428</v>
      </c>
      <c r="N58" s="6">
        <f>BW143</f>
        <v>136</v>
      </c>
      <c r="O58" s="6">
        <f>BW286</f>
        <v>279</v>
      </c>
      <c r="P58" s="6">
        <f>BW812</f>
        <v>805</v>
      </c>
      <c r="Q58" s="6">
        <f>BW701</f>
        <v>694</v>
      </c>
      <c r="R58" s="6">
        <f>BW338</f>
        <v>331</v>
      </c>
      <c r="S58" s="6">
        <f>BW227</f>
        <v>220</v>
      </c>
      <c r="T58" s="6">
        <f>BW753</f>
        <v>746</v>
      </c>
      <c r="U58" s="6">
        <f>BW896</f>
        <v>889</v>
      </c>
      <c r="V58" s="6">
        <f>BW604</f>
        <v>597</v>
      </c>
      <c r="W58" s="6">
        <f>BW973</f>
        <v>966</v>
      </c>
      <c r="X58" s="12">
        <f>BW511</f>
        <v>504</v>
      </c>
      <c r="Y58" s="6">
        <f>BW110</f>
        <v>103</v>
      </c>
      <c r="Z58" s="6">
        <f>BW791</f>
        <v>784</v>
      </c>
      <c r="AA58" s="8">
        <f>BW678</f>
        <v>671</v>
      </c>
      <c r="AB58" s="6">
        <f>BW180</f>
        <v>173</v>
      </c>
      <c r="AC58" s="6">
        <f>BW325</f>
        <v>318</v>
      </c>
      <c r="AD58" s="6">
        <f>BW25</f>
        <v>18</v>
      </c>
      <c r="AE58" s="6">
        <f>BW392</f>
        <v>385</v>
      </c>
      <c r="AF58" s="6">
        <f>BW954</f>
        <v>947</v>
      </c>
      <c r="AG58" s="179">
        <f>BW555</f>
        <v>548</v>
      </c>
      <c r="AH58" s="5">
        <f t="shared" si="9"/>
        <v>16400</v>
      </c>
      <c r="AI58" s="5">
        <f t="shared" si="7"/>
        <v>11201200</v>
      </c>
      <c r="AJ58" s="2">
        <f t="shared" si="8"/>
        <v>8606720000</v>
      </c>
      <c r="AK58" s="115">
        <f>SUMSQ(R57,S57,T57,U57,V57,W57,X57,Y57,Z57,AA57,AB57,AC57,AD57,AE57,AF57,AG57,R58,S58,T58,U58,V58,W58,X58,Y58,Z58,AA58,AB58,AC58,AD58,AE58,AF58,AG58)</f>
        <v>11201200</v>
      </c>
      <c r="AM58" s="232" t="s">
        <v>386</v>
      </c>
      <c r="AN58" s="233" t="s">
        <v>164</v>
      </c>
      <c r="AO58" s="233" t="s">
        <v>322</v>
      </c>
      <c r="AP58" s="234" t="s">
        <v>227</v>
      </c>
      <c r="AQ58" s="233" t="s">
        <v>513</v>
      </c>
      <c r="AR58" s="234" t="s">
        <v>38</v>
      </c>
      <c r="AS58" s="233" t="s">
        <v>450</v>
      </c>
      <c r="AT58" s="233" t="s">
        <v>102</v>
      </c>
      <c r="AU58" s="234" t="s">
        <v>1160</v>
      </c>
      <c r="AV58" s="233" t="s">
        <v>395</v>
      </c>
      <c r="AW58" s="233" t="s">
        <v>47</v>
      </c>
      <c r="AX58" s="233" t="s">
        <v>459</v>
      </c>
      <c r="AY58" s="233" t="s">
        <v>236</v>
      </c>
      <c r="AZ58" s="233" t="s">
        <v>268</v>
      </c>
      <c r="BA58" s="233" t="s">
        <v>173</v>
      </c>
      <c r="BB58" s="233" t="s">
        <v>331</v>
      </c>
      <c r="BC58" s="233" t="s">
        <v>585</v>
      </c>
      <c r="BD58" s="233" t="s">
        <v>934</v>
      </c>
      <c r="BE58" s="233" t="s">
        <v>522</v>
      </c>
      <c r="BF58" s="234" t="s">
        <v>996</v>
      </c>
      <c r="BG58" s="233" t="s">
        <v>713</v>
      </c>
      <c r="BH58" s="234" t="s">
        <v>807</v>
      </c>
      <c r="BI58" s="233" t="s">
        <v>649</v>
      </c>
      <c r="BJ58" s="233" t="s">
        <v>871</v>
      </c>
      <c r="BK58" s="233" t="s">
        <v>862</v>
      </c>
      <c r="BL58" s="233" t="s">
        <v>704</v>
      </c>
      <c r="BM58" s="233" t="s">
        <v>798</v>
      </c>
      <c r="BN58" s="233" t="s">
        <v>767</v>
      </c>
      <c r="BO58" s="233" t="s">
        <v>987</v>
      </c>
      <c r="BP58" s="233" t="s">
        <v>576</v>
      </c>
      <c r="BQ58" s="234" t="s">
        <v>925</v>
      </c>
      <c r="BR58" s="235" t="s">
        <v>640</v>
      </c>
      <c r="BS58" s="24"/>
      <c r="BT58" s="22"/>
      <c r="BU58" s="29" t="s">
        <v>561</v>
      </c>
      <c r="BV58" s="30" t="s">
        <v>1030</v>
      </c>
      <c r="BW58" s="31">
        <f>L2+(50*L4)</f>
        <v>51</v>
      </c>
      <c r="BX58" s="22"/>
    </row>
    <row r="59" spans="1:76" x14ac:dyDescent="0.2">
      <c r="A59" s="1">
        <v>9</v>
      </c>
      <c r="B59" s="178">
        <f>BW849</f>
        <v>842</v>
      </c>
      <c r="C59" s="6">
        <f>BW736</f>
        <v>729</v>
      </c>
      <c r="D59" s="6">
        <f>BW242</f>
        <v>235</v>
      </c>
      <c r="E59" s="6">
        <f>BW387</f>
        <v>380</v>
      </c>
      <c r="F59" s="6">
        <f>BW95</f>
        <v>88</v>
      </c>
      <c r="G59" s="6">
        <f>BW462</f>
        <v>455</v>
      </c>
      <c r="H59" s="11">
        <f>BW1020</f>
        <v>1013</v>
      </c>
      <c r="I59" s="6">
        <f>BW621</f>
        <v>614</v>
      </c>
      <c r="J59" s="9">
        <f>BW276</f>
        <v>269</v>
      </c>
      <c r="K59" s="7">
        <f>BW165</f>
        <v>158</v>
      </c>
      <c r="L59" s="6">
        <f>BW695</f>
        <v>688</v>
      </c>
      <c r="M59" s="6">
        <f>BW838</f>
        <v>831</v>
      </c>
      <c r="N59" s="6">
        <f>BW538</f>
        <v>531</v>
      </c>
      <c r="O59" s="6">
        <f>BW907</f>
        <v>900</v>
      </c>
      <c r="P59" s="6">
        <f>BW441</f>
        <v>434</v>
      </c>
      <c r="Q59" s="6">
        <f>BW40</f>
        <v>33</v>
      </c>
      <c r="R59" s="6">
        <f>BW999</f>
        <v>992</v>
      </c>
      <c r="S59" s="6">
        <f>BW598</f>
        <v>591</v>
      </c>
      <c r="T59" s="6">
        <f>BW132</f>
        <v>125</v>
      </c>
      <c r="U59" s="6">
        <f>BW501</f>
        <v>494</v>
      </c>
      <c r="V59" s="6">
        <f>BW201</f>
        <v>194</v>
      </c>
      <c r="W59" s="6">
        <f>BW344</f>
        <v>337</v>
      </c>
      <c r="X59" s="8">
        <f>BW874</f>
        <v>867</v>
      </c>
      <c r="Y59" s="6">
        <f>BW763</f>
        <v>756</v>
      </c>
      <c r="Z59" s="6">
        <f>BW418</f>
        <v>411</v>
      </c>
      <c r="AA59" s="12">
        <f>BW19</f>
        <v>12</v>
      </c>
      <c r="AB59" s="6">
        <f>BW577</f>
        <v>570</v>
      </c>
      <c r="AC59" s="6">
        <f>BW944</f>
        <v>937</v>
      </c>
      <c r="AD59" s="6">
        <f>BW652</f>
        <v>645</v>
      </c>
      <c r="AE59" s="6">
        <f>BW797</f>
        <v>790</v>
      </c>
      <c r="AF59" s="6">
        <f>BW303</f>
        <v>296</v>
      </c>
      <c r="AG59" s="179">
        <f>BW190</f>
        <v>183</v>
      </c>
      <c r="AH59" s="5">
        <f t="shared" si="9"/>
        <v>16400</v>
      </c>
      <c r="AI59" s="5">
        <f t="shared" si="7"/>
        <v>11201200</v>
      </c>
      <c r="AJ59" s="2">
        <f t="shared" si="8"/>
        <v>8606720000</v>
      </c>
      <c r="AK59" s="115">
        <f>SUMSQ(B59,C59,D59,E59,F59,G59,H59,I59,J59,K59,L59,M59,N59,O59,P59,Q59,B60,C60,D60,E60,F60,G60,H60,I60,J60,K60,L60,M60,N60,O60,P60,Q60)</f>
        <v>11201200</v>
      </c>
      <c r="AM59" s="236" t="s">
        <v>194</v>
      </c>
      <c r="AN59" s="233" t="s">
        <v>353</v>
      </c>
      <c r="AO59" s="233" t="s">
        <v>258</v>
      </c>
      <c r="AP59" s="233" t="s">
        <v>290</v>
      </c>
      <c r="AQ59" s="233" t="s">
        <v>69</v>
      </c>
      <c r="AR59" s="233" t="s">
        <v>481</v>
      </c>
      <c r="AS59" s="234" t="s">
        <v>132</v>
      </c>
      <c r="AT59" s="233" t="s">
        <v>417</v>
      </c>
      <c r="AU59" s="233" t="s">
        <v>428</v>
      </c>
      <c r="AV59" s="233" t="s">
        <v>80</v>
      </c>
      <c r="AW59" s="233" t="s">
        <v>491</v>
      </c>
      <c r="AX59" s="233" t="s">
        <v>16</v>
      </c>
      <c r="AY59" s="233" t="s">
        <v>300</v>
      </c>
      <c r="AZ59" s="234" t="s">
        <v>1129</v>
      </c>
      <c r="BA59" s="233" t="s">
        <v>364</v>
      </c>
      <c r="BB59" s="233" t="s">
        <v>143</v>
      </c>
      <c r="BC59" s="234" t="s">
        <v>903</v>
      </c>
      <c r="BD59" s="233" t="s">
        <v>618</v>
      </c>
      <c r="BE59" s="233" t="s">
        <v>966</v>
      </c>
      <c r="BF59" s="233" t="s">
        <v>554</v>
      </c>
      <c r="BG59" s="233" t="s">
        <v>777</v>
      </c>
      <c r="BH59" s="233" t="s">
        <v>745</v>
      </c>
      <c r="BI59" s="234" t="s">
        <v>840</v>
      </c>
      <c r="BJ59" s="233" t="s">
        <v>682</v>
      </c>
      <c r="BK59" s="233" t="s">
        <v>671</v>
      </c>
      <c r="BL59" s="233" t="s">
        <v>892</v>
      </c>
      <c r="BM59" s="233" t="s">
        <v>735</v>
      </c>
      <c r="BN59" s="234" t="s">
        <v>829</v>
      </c>
      <c r="BO59" s="233" t="s">
        <v>543</v>
      </c>
      <c r="BP59" s="233" t="s">
        <v>1018</v>
      </c>
      <c r="BQ59" s="233" t="s">
        <v>607</v>
      </c>
      <c r="BR59" s="235" t="s">
        <v>955</v>
      </c>
      <c r="BS59" s="24"/>
      <c r="BT59" s="22"/>
      <c r="BU59" s="29" t="s">
        <v>757</v>
      </c>
      <c r="BV59" s="30" t="s">
        <v>1030</v>
      </c>
      <c r="BW59" s="31">
        <f>L2+(51*L4)</f>
        <v>52</v>
      </c>
      <c r="BX59" s="22"/>
    </row>
    <row r="60" spans="1:76" x14ac:dyDescent="0.2">
      <c r="A60" s="1">
        <v>10</v>
      </c>
      <c r="B60" s="178">
        <f>BW756</f>
        <v>749</v>
      </c>
      <c r="C60" s="6">
        <f>BW901</f>
        <v>894</v>
      </c>
      <c r="D60" s="6">
        <f>BW343</f>
        <v>336</v>
      </c>
      <c r="E60" s="6">
        <f>BW230</f>
        <v>223</v>
      </c>
      <c r="F60" s="6">
        <f>BW506</f>
        <v>499</v>
      </c>
      <c r="G60" s="6">
        <f>BW107</f>
        <v>100</v>
      </c>
      <c r="H60" s="6">
        <f>BW601</f>
        <v>594</v>
      </c>
      <c r="I60" s="11">
        <f>BW968</f>
        <v>961</v>
      </c>
      <c r="J60" s="7">
        <f>BW177</f>
        <v>170</v>
      </c>
      <c r="K60" s="9">
        <f>BW320</f>
        <v>313</v>
      </c>
      <c r="L60" s="6">
        <f>BW786</f>
        <v>779</v>
      </c>
      <c r="M60" s="6">
        <f>BW675</f>
        <v>668</v>
      </c>
      <c r="N60" s="6">
        <f>BW959</f>
        <v>952</v>
      </c>
      <c r="O60" s="6">
        <f>BW558</f>
        <v>551</v>
      </c>
      <c r="P60" s="6">
        <f>BW28</f>
        <v>21</v>
      </c>
      <c r="Q60" s="6">
        <f>BW397</f>
        <v>390</v>
      </c>
      <c r="R60" s="6">
        <f>BW642</f>
        <v>635</v>
      </c>
      <c r="S60" s="6">
        <f>BW1011</f>
        <v>1004</v>
      </c>
      <c r="T60" s="6">
        <f>BW481</f>
        <v>474</v>
      </c>
      <c r="U60" s="6">
        <f>BW80</f>
        <v>73</v>
      </c>
      <c r="V60" s="6">
        <f>BW364</f>
        <v>357</v>
      </c>
      <c r="W60" s="6">
        <f>BW253</f>
        <v>246</v>
      </c>
      <c r="X60" s="6">
        <f>BW719</f>
        <v>712</v>
      </c>
      <c r="Y60" s="8">
        <f>BW862</f>
        <v>855</v>
      </c>
      <c r="Z60" s="12">
        <f>BW71</f>
        <v>64</v>
      </c>
      <c r="AA60" s="6">
        <f>BW438</f>
        <v>431</v>
      </c>
      <c r="AB60" s="6">
        <f>BW932</f>
        <v>925</v>
      </c>
      <c r="AC60" s="6">
        <f>BW533</f>
        <v>526</v>
      </c>
      <c r="AD60" s="6">
        <f>BW809</f>
        <v>802</v>
      </c>
      <c r="AE60" s="6">
        <f>BW696</f>
        <v>689</v>
      </c>
      <c r="AF60" s="6">
        <f>BW138</f>
        <v>131</v>
      </c>
      <c r="AG60" s="179">
        <f>BW283</f>
        <v>276</v>
      </c>
      <c r="AH60" s="5">
        <f t="shared" si="9"/>
        <v>16400</v>
      </c>
      <c r="AI60" s="5">
        <f t="shared" si="7"/>
        <v>11201200</v>
      </c>
      <c r="AJ60" s="2">
        <f t="shared" si="8"/>
        <v>8606720000</v>
      </c>
      <c r="AK60" s="115">
        <f>SUMSQ(R59,S59,T59,U59,V59,W59,X59,Y59,Z59,AA59,AB59,AC59,AD59,AE59,AF59,AG59,R60,S60,T60,U60,V60,W60,X60,Y60,Z60,AA60,AB60,AC60,AD60,AE60,AF60,AG60)</f>
        <v>11201200</v>
      </c>
      <c r="AM60" s="232" t="s">
        <v>197</v>
      </c>
      <c r="AN60" s="234" t="s">
        <v>356</v>
      </c>
      <c r="AO60" s="233" t="s">
        <v>261</v>
      </c>
      <c r="AP60" s="233" t="s">
        <v>293</v>
      </c>
      <c r="AQ60" s="233" t="s">
        <v>72</v>
      </c>
      <c r="AR60" s="233" t="s">
        <v>7</v>
      </c>
      <c r="AS60" s="233" t="s">
        <v>135</v>
      </c>
      <c r="AT60" s="234" t="s">
        <v>101</v>
      </c>
      <c r="AU60" s="233" t="s">
        <v>441</v>
      </c>
      <c r="AV60" s="233" t="s">
        <v>93</v>
      </c>
      <c r="AW60" s="233" t="s">
        <v>504</v>
      </c>
      <c r="AX60" s="233" t="s">
        <v>29</v>
      </c>
      <c r="AY60" s="234" t="s">
        <v>313</v>
      </c>
      <c r="AZ60" s="233" t="s">
        <v>218</v>
      </c>
      <c r="BA60" s="233" t="s">
        <v>377</v>
      </c>
      <c r="BB60" s="233" t="s">
        <v>156</v>
      </c>
      <c r="BC60" s="233" t="s">
        <v>916</v>
      </c>
      <c r="BD60" s="234" t="s">
        <v>631</v>
      </c>
      <c r="BE60" s="233" t="s">
        <v>978</v>
      </c>
      <c r="BF60" s="233" t="s">
        <v>567</v>
      </c>
      <c r="BG60" s="233" t="s">
        <v>789</v>
      </c>
      <c r="BH60" s="233" t="s">
        <v>758</v>
      </c>
      <c r="BI60" s="233" t="s">
        <v>853</v>
      </c>
      <c r="BJ60" s="234" t="s">
        <v>695</v>
      </c>
      <c r="BK60" s="233" t="s">
        <v>674</v>
      </c>
      <c r="BL60" s="233" t="s">
        <v>895</v>
      </c>
      <c r="BM60" s="234" t="s">
        <v>1147</v>
      </c>
      <c r="BN60" s="233" t="s">
        <v>832</v>
      </c>
      <c r="BO60" s="233" t="s">
        <v>546</v>
      </c>
      <c r="BP60" s="233" t="s">
        <v>1021</v>
      </c>
      <c r="BQ60" s="233" t="s">
        <v>610</v>
      </c>
      <c r="BR60" s="235" t="s">
        <v>958</v>
      </c>
      <c r="BS60" s="24"/>
      <c r="BT60" s="22"/>
      <c r="BU60" s="29" t="s">
        <v>309</v>
      </c>
      <c r="BV60" s="30" t="s">
        <v>1030</v>
      </c>
      <c r="BW60" s="31">
        <f>L2+(52*L4)</f>
        <v>53</v>
      </c>
      <c r="BX60" s="22"/>
    </row>
    <row r="61" spans="1:76" x14ac:dyDescent="0.2">
      <c r="A61" s="1">
        <v>11</v>
      </c>
      <c r="B61" s="178">
        <f>BW184</f>
        <v>177</v>
      </c>
      <c r="C61" s="6">
        <f>BW297</f>
        <v>290</v>
      </c>
      <c r="D61" s="6">
        <f>BW795</f>
        <v>788</v>
      </c>
      <c r="E61" s="6">
        <f>BW650</f>
        <v>643</v>
      </c>
      <c r="F61" s="11">
        <f>BW950</f>
        <v>943</v>
      </c>
      <c r="G61" s="6">
        <f>BW583</f>
        <v>576</v>
      </c>
      <c r="H61" s="6">
        <f>BW21</f>
        <v>14</v>
      </c>
      <c r="I61" s="6">
        <f>BW420</f>
        <v>413</v>
      </c>
      <c r="J61" s="6">
        <f>BW765</f>
        <v>758</v>
      </c>
      <c r="K61" s="6">
        <f>BW876</f>
        <v>869</v>
      </c>
      <c r="L61" s="9">
        <f>BW350</f>
        <v>343</v>
      </c>
      <c r="M61" s="7">
        <f>BW207</f>
        <v>200</v>
      </c>
      <c r="N61" s="6">
        <f>BW499</f>
        <v>492</v>
      </c>
      <c r="O61" s="6">
        <f>BW130</f>
        <v>123</v>
      </c>
      <c r="P61" s="6">
        <f>BW592</f>
        <v>585</v>
      </c>
      <c r="Q61" s="6">
        <f>BW993</f>
        <v>986</v>
      </c>
      <c r="R61" s="6">
        <f>BW46</f>
        <v>39</v>
      </c>
      <c r="S61" s="6">
        <f>BW447</f>
        <v>440</v>
      </c>
      <c r="T61" s="6">
        <f>BW909</f>
        <v>902</v>
      </c>
      <c r="U61" s="6">
        <f>BW540</f>
        <v>533</v>
      </c>
      <c r="V61" s="8">
        <f>BW832</f>
        <v>825</v>
      </c>
      <c r="W61" s="6">
        <f>BW689</f>
        <v>682</v>
      </c>
      <c r="X61" s="6">
        <f>BW163</f>
        <v>156</v>
      </c>
      <c r="Y61" s="6">
        <f>BW274</f>
        <v>267</v>
      </c>
      <c r="Z61" s="6">
        <f>BW619</f>
        <v>612</v>
      </c>
      <c r="AA61" s="6">
        <f>BW1018</f>
        <v>1011</v>
      </c>
      <c r="AB61" s="6">
        <f>BW456</f>
        <v>449</v>
      </c>
      <c r="AC61" s="12">
        <f>BW89</f>
        <v>82</v>
      </c>
      <c r="AD61" s="6">
        <f>BW389</f>
        <v>382</v>
      </c>
      <c r="AE61" s="6">
        <f>BW244</f>
        <v>237</v>
      </c>
      <c r="AF61" s="6">
        <f>BW742</f>
        <v>735</v>
      </c>
      <c r="AG61" s="179">
        <f>BW855</f>
        <v>848</v>
      </c>
      <c r="AH61" s="5">
        <f t="shared" si="9"/>
        <v>16400</v>
      </c>
      <c r="AI61" s="5">
        <f t="shared" si="7"/>
        <v>11201200</v>
      </c>
      <c r="AJ61" s="2">
        <f t="shared" si="8"/>
        <v>8606720000</v>
      </c>
      <c r="AK61" s="115">
        <f>SUMSQ(B61,C61,D61,E61,F61,G61,H61,I61,J61,K61,L61,M61,N61,O61,P61,Q61,B62,C62,D62,E62,F62,G62,H62,I62,J62,K62,L62,M62,N62,O62,P62,Q62)</f>
        <v>11201200</v>
      </c>
      <c r="AM61" s="232" t="s">
        <v>192</v>
      </c>
      <c r="AN61" s="233" t="s">
        <v>351</v>
      </c>
      <c r="AO61" s="233" t="s">
        <v>256</v>
      </c>
      <c r="AP61" s="233" t="s">
        <v>288</v>
      </c>
      <c r="AQ61" s="234" t="s">
        <v>67</v>
      </c>
      <c r="AR61" s="233" t="s">
        <v>479</v>
      </c>
      <c r="AS61" s="233" t="s">
        <v>130</v>
      </c>
      <c r="AT61" s="233" t="s">
        <v>415</v>
      </c>
      <c r="AU61" s="233" t="s">
        <v>430</v>
      </c>
      <c r="AV61" s="234" t="s">
        <v>82</v>
      </c>
      <c r="AW61" s="233" t="s">
        <v>493</v>
      </c>
      <c r="AX61" s="233" t="s">
        <v>18</v>
      </c>
      <c r="AY61" s="233" t="s">
        <v>302</v>
      </c>
      <c r="AZ61" s="233" t="s">
        <v>207</v>
      </c>
      <c r="BA61" s="233" t="s">
        <v>366</v>
      </c>
      <c r="BB61" s="234" t="s">
        <v>145</v>
      </c>
      <c r="BC61" s="233" t="s">
        <v>905</v>
      </c>
      <c r="BD61" s="233" t="s">
        <v>620</v>
      </c>
      <c r="BE61" s="234" t="s">
        <v>1128</v>
      </c>
      <c r="BF61" s="233" t="s">
        <v>556</v>
      </c>
      <c r="BG61" s="233" t="s">
        <v>779</v>
      </c>
      <c r="BH61" s="233" t="s">
        <v>747</v>
      </c>
      <c r="BI61" s="233" t="s">
        <v>842</v>
      </c>
      <c r="BJ61" s="233" t="s">
        <v>684</v>
      </c>
      <c r="BK61" s="233" t="s">
        <v>669</v>
      </c>
      <c r="BL61" s="234" t="s">
        <v>890</v>
      </c>
      <c r="BM61" s="233" t="s">
        <v>733</v>
      </c>
      <c r="BN61" s="233" t="s">
        <v>827</v>
      </c>
      <c r="BO61" s="233" t="s">
        <v>542</v>
      </c>
      <c r="BP61" s="233" t="s">
        <v>1016</v>
      </c>
      <c r="BQ61" s="233" t="s">
        <v>605</v>
      </c>
      <c r="BR61" s="237" t="s">
        <v>953</v>
      </c>
      <c r="BS61" s="24"/>
      <c r="BT61" s="22"/>
      <c r="BU61" s="29" t="s">
        <v>505</v>
      </c>
      <c r="BV61" s="30" t="s">
        <v>1030</v>
      </c>
      <c r="BW61" s="31">
        <f>L2+(53*L4)</f>
        <v>54</v>
      </c>
      <c r="BX61" s="22"/>
    </row>
    <row r="62" spans="1:76" x14ac:dyDescent="0.2">
      <c r="A62" s="1">
        <v>12</v>
      </c>
      <c r="B62" s="178">
        <f>BW285</f>
        <v>278</v>
      </c>
      <c r="C62" s="6">
        <f>BW140</f>
        <v>133</v>
      </c>
      <c r="D62" s="6">
        <f>BW702</f>
        <v>695</v>
      </c>
      <c r="E62" s="6">
        <f>BW815</f>
        <v>808</v>
      </c>
      <c r="F62" s="6">
        <f>BW531</f>
        <v>524</v>
      </c>
      <c r="G62" s="11">
        <f>BW930</f>
        <v>923</v>
      </c>
      <c r="H62" s="6">
        <f>BW432</f>
        <v>425</v>
      </c>
      <c r="I62" s="6">
        <f>BW65</f>
        <v>58</v>
      </c>
      <c r="J62" s="6">
        <f>BW856</f>
        <v>849</v>
      </c>
      <c r="K62" s="6">
        <f>BW713</f>
        <v>706</v>
      </c>
      <c r="L62" s="7">
        <f>BW251</f>
        <v>244</v>
      </c>
      <c r="M62" s="9">
        <f>BW362</f>
        <v>355</v>
      </c>
      <c r="N62" s="6">
        <f>BW86</f>
        <v>79</v>
      </c>
      <c r="O62" s="6">
        <f>BW487</f>
        <v>480</v>
      </c>
      <c r="P62" s="6">
        <f>BW1013</f>
        <v>1006</v>
      </c>
      <c r="Q62" s="6">
        <f>BW644</f>
        <v>637</v>
      </c>
      <c r="R62" s="6">
        <f>BW395</f>
        <v>388</v>
      </c>
      <c r="S62" s="6">
        <f>BW26</f>
        <v>19</v>
      </c>
      <c r="T62" s="6">
        <f>BW552</f>
        <v>545</v>
      </c>
      <c r="U62" s="6">
        <f>BW953</f>
        <v>946</v>
      </c>
      <c r="V62" s="6">
        <f>BW677</f>
        <v>670</v>
      </c>
      <c r="W62" s="8">
        <f>BW788</f>
        <v>781</v>
      </c>
      <c r="X62" s="6">
        <f>BW326</f>
        <v>319</v>
      </c>
      <c r="Y62" s="6">
        <f>BW183</f>
        <v>176</v>
      </c>
      <c r="Z62" s="6">
        <f>BW974</f>
        <v>967</v>
      </c>
      <c r="AA62" s="6">
        <f>BW607</f>
        <v>600</v>
      </c>
      <c r="AB62" s="12">
        <f>BW109</f>
        <v>102</v>
      </c>
      <c r="AC62" s="6">
        <f>BW508</f>
        <v>501</v>
      </c>
      <c r="AD62" s="6">
        <f>BW224</f>
        <v>217</v>
      </c>
      <c r="AE62" s="6">
        <f>BW337</f>
        <v>330</v>
      </c>
      <c r="AF62" s="6">
        <f>BW899</f>
        <v>892</v>
      </c>
      <c r="AG62" s="179">
        <f>BW754</f>
        <v>747</v>
      </c>
      <c r="AH62" s="5">
        <f t="shared" si="9"/>
        <v>16400</v>
      </c>
      <c r="AI62" s="5">
        <f t="shared" si="7"/>
        <v>11201200</v>
      </c>
      <c r="AJ62" s="2">
        <f t="shared" si="8"/>
        <v>8606720000</v>
      </c>
      <c r="AK62" s="115">
        <f>SUMSQ(R61,S61,T61,U61,V61,W61,X61,Y61,Z61,AA61,AB61,AC61,AD61,AE61,AF61,AG61,R62,S62,T62,U62,V62,W62,X62,Y62,Z62,AA62,AB62,AC62,AD62,AE62,AF62,AG62)</f>
        <v>11201200</v>
      </c>
      <c r="AM62" s="232" t="s">
        <v>199</v>
      </c>
      <c r="AN62" s="233" t="s">
        <v>358</v>
      </c>
      <c r="AO62" s="233" t="s">
        <v>263</v>
      </c>
      <c r="AP62" s="233" t="s">
        <v>295</v>
      </c>
      <c r="AQ62" s="233" t="s">
        <v>74</v>
      </c>
      <c r="AR62" s="234" t="s">
        <v>1137</v>
      </c>
      <c r="AS62" s="233" t="s">
        <v>137</v>
      </c>
      <c r="AT62" s="233" t="s">
        <v>422</v>
      </c>
      <c r="AU62" s="234" t="s">
        <v>439</v>
      </c>
      <c r="AV62" s="233" t="s">
        <v>91</v>
      </c>
      <c r="AW62" s="233" t="s">
        <v>502</v>
      </c>
      <c r="AX62" s="233" t="s">
        <v>27</v>
      </c>
      <c r="AY62" s="233" t="s">
        <v>311</v>
      </c>
      <c r="AZ62" s="233" t="s">
        <v>216</v>
      </c>
      <c r="BA62" s="234" t="s">
        <v>375</v>
      </c>
      <c r="BB62" s="233" t="s">
        <v>154</v>
      </c>
      <c r="BC62" s="233" t="s">
        <v>914</v>
      </c>
      <c r="BD62" s="233" t="s">
        <v>629</v>
      </c>
      <c r="BE62" s="233" t="s">
        <v>976</v>
      </c>
      <c r="BF62" s="234" t="s">
        <v>565</v>
      </c>
      <c r="BG62" s="233" t="s">
        <v>787</v>
      </c>
      <c r="BH62" s="233" t="s">
        <v>756</v>
      </c>
      <c r="BI62" s="233" t="s">
        <v>851</v>
      </c>
      <c r="BJ62" s="233" t="s">
        <v>693</v>
      </c>
      <c r="BK62" s="234" t="s">
        <v>676</v>
      </c>
      <c r="BL62" s="233" t="s">
        <v>897</v>
      </c>
      <c r="BM62" s="233" t="s">
        <v>739</v>
      </c>
      <c r="BN62" s="233" t="s">
        <v>834</v>
      </c>
      <c r="BO62" s="233" t="s">
        <v>548</v>
      </c>
      <c r="BP62" s="233" t="s">
        <v>1023</v>
      </c>
      <c r="BQ62" s="234" t="s">
        <v>612</v>
      </c>
      <c r="BR62" s="235" t="s">
        <v>960</v>
      </c>
      <c r="BS62" s="24"/>
      <c r="BT62" s="22"/>
      <c r="BU62" s="29" t="s">
        <v>99</v>
      </c>
      <c r="BV62" s="30" t="s">
        <v>1030</v>
      </c>
      <c r="BW62" s="31">
        <f>L2+(54*L4)</f>
        <v>55</v>
      </c>
      <c r="BX62" s="22"/>
    </row>
    <row r="63" spans="1:76" x14ac:dyDescent="0.2">
      <c r="A63" s="1">
        <v>13</v>
      </c>
      <c r="B63" s="178">
        <f>BW210</f>
        <v>203</v>
      </c>
      <c r="C63" s="6">
        <f>BW355</f>
        <v>348</v>
      </c>
      <c r="D63" s="11">
        <f>BW881</f>
        <v>874</v>
      </c>
      <c r="E63" s="6">
        <f>BW768</f>
        <v>761</v>
      </c>
      <c r="F63" s="6">
        <f>BW988</f>
        <v>981</v>
      </c>
      <c r="G63" s="6">
        <f>BW589</f>
        <v>582</v>
      </c>
      <c r="H63" s="6">
        <f>BW127</f>
        <v>120</v>
      </c>
      <c r="I63" s="6">
        <f>BW494</f>
        <v>487</v>
      </c>
      <c r="J63" s="6">
        <f>BW663</f>
        <v>656</v>
      </c>
      <c r="K63" s="6">
        <f>BW806</f>
        <v>799</v>
      </c>
      <c r="L63" s="6">
        <f>BW308</f>
        <v>301</v>
      </c>
      <c r="M63" s="6">
        <f>BW197</f>
        <v>190</v>
      </c>
      <c r="N63" s="9">
        <f>BW409</f>
        <v>402</v>
      </c>
      <c r="O63" s="7">
        <f>BW8</f>
        <v>1</v>
      </c>
      <c r="P63" s="6">
        <f>BW570</f>
        <v>563</v>
      </c>
      <c r="Q63" s="6">
        <f>BW939</f>
        <v>932</v>
      </c>
      <c r="R63" s="6">
        <f>BW100</f>
        <v>93</v>
      </c>
      <c r="S63" s="6">
        <f>BW469</f>
        <v>462</v>
      </c>
      <c r="T63" s="8">
        <f>BW1031</f>
        <v>1024</v>
      </c>
      <c r="U63" s="6">
        <f>BW630</f>
        <v>623</v>
      </c>
      <c r="V63" s="6">
        <f>BW842</f>
        <v>835</v>
      </c>
      <c r="W63" s="6">
        <f>BW731</f>
        <v>724</v>
      </c>
      <c r="X63" s="6">
        <f>BW233</f>
        <v>226</v>
      </c>
      <c r="Y63" s="6">
        <f>BW376</f>
        <v>369</v>
      </c>
      <c r="Z63" s="6">
        <f>BW545</f>
        <v>538</v>
      </c>
      <c r="AA63" s="6">
        <f>BW912</f>
        <v>905</v>
      </c>
      <c r="AB63" s="6">
        <f>BW450</f>
        <v>443</v>
      </c>
      <c r="AC63" s="6">
        <f>BW51</f>
        <v>44</v>
      </c>
      <c r="AD63" s="6">
        <f>BW271</f>
        <v>264</v>
      </c>
      <c r="AE63" s="12">
        <f>BW158</f>
        <v>151</v>
      </c>
      <c r="AF63" s="6">
        <f>BW684</f>
        <v>677</v>
      </c>
      <c r="AG63" s="179">
        <f>BW829</f>
        <v>822</v>
      </c>
      <c r="AH63" s="5">
        <f t="shared" si="9"/>
        <v>16400</v>
      </c>
      <c r="AI63" s="5">
        <f t="shared" si="7"/>
        <v>11201200</v>
      </c>
      <c r="AJ63" s="2">
        <f t="shared" si="8"/>
        <v>8606720000</v>
      </c>
      <c r="AK63" s="115">
        <f>SUMSQ(B63,C63,D63,E63,F63,G63,H63,I63,J63,K63,L63,M63,N63,O63,P63,Q63,B64,C64,D64,E64,F64,G64,H64,I64,J64,K64,L64,M64,N64,O64,P64,Q64)</f>
        <v>11201200</v>
      </c>
      <c r="AM63" s="232" t="s">
        <v>190</v>
      </c>
      <c r="AN63" s="233" t="s">
        <v>349</v>
      </c>
      <c r="AO63" s="234" t="s">
        <v>254</v>
      </c>
      <c r="AP63" s="233" t="s">
        <v>286</v>
      </c>
      <c r="AQ63" s="234" t="s">
        <v>65</v>
      </c>
      <c r="AR63" s="233" t="s">
        <v>477</v>
      </c>
      <c r="AS63" s="233" t="s">
        <v>128</v>
      </c>
      <c r="AT63" s="233" t="s">
        <v>413</v>
      </c>
      <c r="AU63" s="233" t="s">
        <v>432</v>
      </c>
      <c r="AV63" s="233" t="s">
        <v>84</v>
      </c>
      <c r="AW63" s="233" t="s">
        <v>495</v>
      </c>
      <c r="AX63" s="233" t="s">
        <v>20</v>
      </c>
      <c r="AY63" s="233" t="s">
        <v>304</v>
      </c>
      <c r="AZ63" s="233" t="s">
        <v>209</v>
      </c>
      <c r="BA63" s="233" t="s">
        <v>368</v>
      </c>
      <c r="BB63" s="234" t="s">
        <v>147</v>
      </c>
      <c r="BC63" s="233" t="s">
        <v>907</v>
      </c>
      <c r="BD63" s="233" t="s">
        <v>622</v>
      </c>
      <c r="BE63" s="234" t="s">
        <v>935</v>
      </c>
      <c r="BF63" s="233" t="s">
        <v>558</v>
      </c>
      <c r="BG63" s="234" t="s">
        <v>1031</v>
      </c>
      <c r="BH63" s="233" t="s">
        <v>749</v>
      </c>
      <c r="BI63" s="233" t="s">
        <v>844</v>
      </c>
      <c r="BJ63" s="233" t="s">
        <v>686</v>
      </c>
      <c r="BK63" s="233" t="s">
        <v>667</v>
      </c>
      <c r="BL63" s="234" t="s">
        <v>1156</v>
      </c>
      <c r="BM63" s="233" t="s">
        <v>731</v>
      </c>
      <c r="BN63" s="233" t="s">
        <v>825</v>
      </c>
      <c r="BO63" s="233" t="s">
        <v>540</v>
      </c>
      <c r="BP63" s="233" t="s">
        <v>1014</v>
      </c>
      <c r="BQ63" s="233" t="s">
        <v>603</v>
      </c>
      <c r="BR63" s="235" t="s">
        <v>951</v>
      </c>
      <c r="BS63" s="24"/>
      <c r="BT63" s="22"/>
      <c r="BU63" s="29" t="s">
        <v>159</v>
      </c>
      <c r="BV63" s="30" t="s">
        <v>1030</v>
      </c>
      <c r="BW63" s="31">
        <f>L2+(55*L4)</f>
        <v>56</v>
      </c>
      <c r="BX63" s="22"/>
    </row>
    <row r="64" spans="1:76" x14ac:dyDescent="0.2">
      <c r="A64" s="1">
        <v>14</v>
      </c>
      <c r="B64" s="178">
        <f>BW375</f>
        <v>368</v>
      </c>
      <c r="C64" s="6">
        <f>BW262</f>
        <v>255</v>
      </c>
      <c r="D64" s="6">
        <f>BW724</f>
        <v>717</v>
      </c>
      <c r="E64" s="11">
        <f>BW869</f>
        <v>862</v>
      </c>
      <c r="F64" s="6">
        <f>BW633</f>
        <v>626</v>
      </c>
      <c r="G64" s="6">
        <f>BW1000</f>
        <v>993</v>
      </c>
      <c r="H64" s="6">
        <f>BW474</f>
        <v>467</v>
      </c>
      <c r="I64" s="6">
        <f>BW75</f>
        <v>68</v>
      </c>
      <c r="J64" s="6">
        <f>BW818</f>
        <v>811</v>
      </c>
      <c r="K64" s="6">
        <f>BW707</f>
        <v>700</v>
      </c>
      <c r="L64" s="6">
        <f>BW145</f>
        <v>138</v>
      </c>
      <c r="M64" s="6">
        <f>BW288</f>
        <v>281</v>
      </c>
      <c r="N64" s="7">
        <f>BW60</f>
        <v>53</v>
      </c>
      <c r="O64" s="9">
        <f>BW429</f>
        <v>422</v>
      </c>
      <c r="P64" s="6">
        <f>BW927</f>
        <v>920</v>
      </c>
      <c r="Q64" s="6">
        <f>BW526</f>
        <v>519</v>
      </c>
      <c r="R64" s="6">
        <f>BW513</f>
        <v>506</v>
      </c>
      <c r="S64" s="6">
        <f>BW112</f>
        <v>105</v>
      </c>
      <c r="T64" s="6">
        <f>BW610</f>
        <v>603</v>
      </c>
      <c r="U64" s="8">
        <f>BW979</f>
        <v>972</v>
      </c>
      <c r="V64" s="6">
        <f>BW751</f>
        <v>744</v>
      </c>
      <c r="W64" s="6">
        <f>BW894</f>
        <v>887</v>
      </c>
      <c r="X64" s="6">
        <f>BW332</f>
        <v>325</v>
      </c>
      <c r="Y64" s="6">
        <f>BW221</f>
        <v>214</v>
      </c>
      <c r="Z64" s="6">
        <f>BW964</f>
        <v>957</v>
      </c>
      <c r="AA64" s="6">
        <f>BW565</f>
        <v>558</v>
      </c>
      <c r="AB64" s="6">
        <f>BW39</f>
        <v>32</v>
      </c>
      <c r="AC64" s="6">
        <f>BW406</f>
        <v>399</v>
      </c>
      <c r="AD64" s="12">
        <f>BW170</f>
        <v>163</v>
      </c>
      <c r="AE64" s="6">
        <f>BW315</f>
        <v>308</v>
      </c>
      <c r="AF64" s="6">
        <f>BW777</f>
        <v>770</v>
      </c>
      <c r="AG64" s="179">
        <f>BW664</f>
        <v>657</v>
      </c>
      <c r="AH64" s="5">
        <f t="shared" si="9"/>
        <v>16400</v>
      </c>
      <c r="AI64" s="5">
        <f t="shared" si="7"/>
        <v>11201200</v>
      </c>
      <c r="AJ64" s="2">
        <f t="shared" si="8"/>
        <v>8606720000</v>
      </c>
      <c r="AK64" s="115">
        <f>SUMSQ(R63,S63,T63,U63,V63,W63,X63,Y63,Z63,AA63,AB63,AC63,AD63,AE63,AF63,AG63,R64,S64,T64,U64,V64,W64,X64,Y64,Z64,AA64,AB64,AC64,AD64,AE64,AF64,AG64)</f>
        <v>11201200</v>
      </c>
      <c r="AM64" s="232" t="s">
        <v>201</v>
      </c>
      <c r="AN64" s="233" t="s">
        <v>360</v>
      </c>
      <c r="AO64" s="233" t="s">
        <v>265</v>
      </c>
      <c r="AP64" s="234" t="s">
        <v>296</v>
      </c>
      <c r="AQ64" s="233" t="s">
        <v>76</v>
      </c>
      <c r="AR64" s="234" t="s">
        <v>487</v>
      </c>
      <c r="AS64" s="233" t="s">
        <v>139</v>
      </c>
      <c r="AT64" s="233" t="s">
        <v>424</v>
      </c>
      <c r="AU64" s="233" t="s">
        <v>437</v>
      </c>
      <c r="AV64" s="233" t="s">
        <v>89</v>
      </c>
      <c r="AW64" s="233" t="s">
        <v>500</v>
      </c>
      <c r="AX64" s="233" t="s">
        <v>25</v>
      </c>
      <c r="AY64" s="233" t="s">
        <v>309</v>
      </c>
      <c r="AZ64" s="233" t="s">
        <v>214</v>
      </c>
      <c r="BA64" s="234" t="s">
        <v>1146</v>
      </c>
      <c r="BB64" s="233" t="s">
        <v>152</v>
      </c>
      <c r="BC64" s="233" t="s">
        <v>912</v>
      </c>
      <c r="BD64" s="233" t="s">
        <v>627</v>
      </c>
      <c r="BE64" s="233" t="s">
        <v>974</v>
      </c>
      <c r="BF64" s="234" t="s">
        <v>563</v>
      </c>
      <c r="BG64" s="233" t="s">
        <v>785</v>
      </c>
      <c r="BH64" s="234" t="s">
        <v>754</v>
      </c>
      <c r="BI64" s="233" t="s">
        <v>849</v>
      </c>
      <c r="BJ64" s="233" t="s">
        <v>691</v>
      </c>
      <c r="BK64" s="234" t="s">
        <v>678</v>
      </c>
      <c r="BL64" s="233" t="s">
        <v>899</v>
      </c>
      <c r="BM64" s="233" t="s">
        <v>741</v>
      </c>
      <c r="BN64" s="233" t="s">
        <v>836</v>
      </c>
      <c r="BO64" s="233" t="s">
        <v>550</v>
      </c>
      <c r="BP64" s="233" t="s">
        <v>1025</v>
      </c>
      <c r="BQ64" s="233" t="s">
        <v>614</v>
      </c>
      <c r="BR64" s="235" t="s">
        <v>962</v>
      </c>
      <c r="BS64" s="24"/>
      <c r="BT64" s="22"/>
      <c r="BU64" s="29" t="s">
        <v>361</v>
      </c>
      <c r="BV64" s="30" t="s">
        <v>1030</v>
      </c>
      <c r="BW64" s="31">
        <f>L2+(56*L4)</f>
        <v>57</v>
      </c>
      <c r="BX64" s="22"/>
    </row>
    <row r="65" spans="1:76" x14ac:dyDescent="0.2">
      <c r="A65" s="1">
        <v>15</v>
      </c>
      <c r="B65" s="190">
        <f>BW827</f>
        <v>820</v>
      </c>
      <c r="C65" s="6">
        <f>BW682</f>
        <v>675</v>
      </c>
      <c r="D65" s="6">
        <f>BW152</f>
        <v>145</v>
      </c>
      <c r="E65" s="6">
        <f>BW265</f>
        <v>258</v>
      </c>
      <c r="F65" s="6">
        <f>BW53</f>
        <v>46</v>
      </c>
      <c r="G65" s="6">
        <f>BW452</f>
        <v>445</v>
      </c>
      <c r="H65" s="6">
        <f>BW918</f>
        <v>911</v>
      </c>
      <c r="I65" s="6">
        <f>BW551</f>
        <v>544</v>
      </c>
      <c r="J65" s="6">
        <f>BW382</f>
        <v>375</v>
      </c>
      <c r="K65" s="6">
        <f>BW239</f>
        <v>232</v>
      </c>
      <c r="L65" s="6">
        <f>BW733</f>
        <v>726</v>
      </c>
      <c r="M65" s="6">
        <f>BW844</f>
        <v>837</v>
      </c>
      <c r="N65" s="6">
        <f>BW624</f>
        <v>617</v>
      </c>
      <c r="O65" s="6">
        <f>BW1025</f>
        <v>1018</v>
      </c>
      <c r="P65" s="9">
        <f>BW467</f>
        <v>460</v>
      </c>
      <c r="Q65" s="7">
        <f>BW98</f>
        <v>91</v>
      </c>
      <c r="R65" s="8">
        <f>BW941</f>
        <v>934</v>
      </c>
      <c r="S65" s="6">
        <f>BW572</f>
        <v>565</v>
      </c>
      <c r="T65" s="6">
        <f>BW14</f>
        <v>7</v>
      </c>
      <c r="U65" s="6">
        <f>BW415</f>
        <v>408</v>
      </c>
      <c r="V65" s="6">
        <f>BW195</f>
        <v>188</v>
      </c>
      <c r="W65" s="6">
        <f>BW306</f>
        <v>299</v>
      </c>
      <c r="X65" s="6">
        <f>BW800</f>
        <v>793</v>
      </c>
      <c r="Y65" s="6">
        <f>BW657</f>
        <v>650</v>
      </c>
      <c r="Z65" s="6">
        <f>BW488</f>
        <v>481</v>
      </c>
      <c r="AA65" s="6">
        <f>BW121</f>
        <v>114</v>
      </c>
      <c r="AB65" s="6">
        <f>BW587</f>
        <v>580</v>
      </c>
      <c r="AC65" s="6">
        <f>BW986</f>
        <v>979</v>
      </c>
      <c r="AD65" s="6">
        <f>BW774</f>
        <v>767</v>
      </c>
      <c r="AE65" s="6">
        <f>BW887</f>
        <v>880</v>
      </c>
      <c r="AF65" s="6">
        <f>BW357</f>
        <v>350</v>
      </c>
      <c r="AG65" s="186">
        <f>BW212</f>
        <v>205</v>
      </c>
      <c r="AH65" s="5">
        <f t="shared" si="9"/>
        <v>16400</v>
      </c>
      <c r="AI65" s="5">
        <f t="shared" si="7"/>
        <v>11201200</v>
      </c>
      <c r="AJ65" s="2">
        <f t="shared" si="8"/>
        <v>8606720000</v>
      </c>
      <c r="AK65" s="115">
        <f>SUMSQ(B65,C65,D65,E65,F65,G65,H65,I65,J65,K65,L65,M65,N65,O65,P65,Q65,B66,C66,D66,E66,F66,G66,H66,I66,J66,K66,L66,M66,N66,O66,P66,Q66)</f>
        <v>11201200</v>
      </c>
      <c r="AM65" s="232" t="s">
        <v>188</v>
      </c>
      <c r="AN65" s="233" t="s">
        <v>347</v>
      </c>
      <c r="AO65" s="233" t="s">
        <v>252</v>
      </c>
      <c r="AP65" s="233" t="s">
        <v>284</v>
      </c>
      <c r="AQ65" s="233" t="s">
        <v>63</v>
      </c>
      <c r="AR65" s="233" t="s">
        <v>475</v>
      </c>
      <c r="AS65" s="234" t="s">
        <v>1157</v>
      </c>
      <c r="AT65" s="233" t="s">
        <v>411</v>
      </c>
      <c r="AU65" s="233" t="s">
        <v>434</v>
      </c>
      <c r="AV65" s="233" t="s">
        <v>86</v>
      </c>
      <c r="AW65" s="233" t="s">
        <v>497</v>
      </c>
      <c r="AX65" s="234" t="s">
        <v>22</v>
      </c>
      <c r="AY65" s="233" t="s">
        <v>306</v>
      </c>
      <c r="AZ65" s="234" t="s">
        <v>211</v>
      </c>
      <c r="BA65" s="233" t="s">
        <v>370</v>
      </c>
      <c r="BB65" s="233" t="s">
        <v>149</v>
      </c>
      <c r="BC65" s="234" t="s">
        <v>909</v>
      </c>
      <c r="BD65" s="233" t="s">
        <v>624</v>
      </c>
      <c r="BE65" s="233" t="s">
        <v>971</v>
      </c>
      <c r="BF65" s="233" t="s">
        <v>560</v>
      </c>
      <c r="BG65" s="233" t="s">
        <v>782</v>
      </c>
      <c r="BH65" s="233" t="s">
        <v>751</v>
      </c>
      <c r="BI65" s="233" t="s">
        <v>846</v>
      </c>
      <c r="BJ65" s="233" t="s">
        <v>688</v>
      </c>
      <c r="BK65" s="233" t="s">
        <v>665</v>
      </c>
      <c r="BL65" s="233" t="s">
        <v>886</v>
      </c>
      <c r="BM65" s="233" t="s">
        <v>729</v>
      </c>
      <c r="BN65" s="234" t="s">
        <v>823</v>
      </c>
      <c r="BO65" s="233" t="s">
        <v>538</v>
      </c>
      <c r="BP65" s="234" t="s">
        <v>1012</v>
      </c>
      <c r="BQ65" s="233" t="s">
        <v>601</v>
      </c>
      <c r="BR65" s="235" t="s">
        <v>949</v>
      </c>
      <c r="BS65" s="24"/>
      <c r="BT65" s="22"/>
      <c r="BU65" s="29" t="s">
        <v>422</v>
      </c>
      <c r="BV65" s="30" t="s">
        <v>1030</v>
      </c>
      <c r="BW65" s="31">
        <f>L2+(57*L4)</f>
        <v>58</v>
      </c>
      <c r="BX65" s="22"/>
    </row>
    <row r="66" spans="1:76" x14ac:dyDescent="0.2">
      <c r="A66" s="1">
        <v>16</v>
      </c>
      <c r="B66" s="178">
        <f>BW670</f>
        <v>663</v>
      </c>
      <c r="C66" s="11">
        <f>BW783</f>
        <v>776</v>
      </c>
      <c r="D66" s="6">
        <f>BW317</f>
        <v>310</v>
      </c>
      <c r="E66" s="6">
        <f>BW172</f>
        <v>165</v>
      </c>
      <c r="F66" s="6">
        <f>BW400</f>
        <v>393</v>
      </c>
      <c r="G66" s="6">
        <f>BW33</f>
        <v>26</v>
      </c>
      <c r="H66" s="6">
        <f>BW563</f>
        <v>556</v>
      </c>
      <c r="I66" s="6">
        <f>BW962</f>
        <v>955</v>
      </c>
      <c r="J66" s="6">
        <f>BW219</f>
        <v>212</v>
      </c>
      <c r="K66" s="6">
        <f>BW330</f>
        <v>323</v>
      </c>
      <c r="L66" s="6">
        <f>BW888</f>
        <v>881</v>
      </c>
      <c r="M66" s="6">
        <f>BW745</f>
        <v>738</v>
      </c>
      <c r="N66" s="6">
        <f>BW981</f>
        <v>974</v>
      </c>
      <c r="O66" s="6">
        <f>BW612</f>
        <v>605</v>
      </c>
      <c r="P66" s="7">
        <f>BW118</f>
        <v>111</v>
      </c>
      <c r="Q66" s="9">
        <f>BW519</f>
        <v>512</v>
      </c>
      <c r="R66" s="6">
        <f>BW520</f>
        <v>513</v>
      </c>
      <c r="S66" s="8">
        <f>BW921</f>
        <v>914</v>
      </c>
      <c r="T66" s="6">
        <f>BW427</f>
        <v>420</v>
      </c>
      <c r="U66" s="6">
        <f>BW58</f>
        <v>51</v>
      </c>
      <c r="V66" s="6">
        <f>BW294</f>
        <v>287</v>
      </c>
      <c r="W66" s="6">
        <f>BW151</f>
        <v>144</v>
      </c>
      <c r="X66" s="6">
        <f>BW709</f>
        <v>702</v>
      </c>
      <c r="Y66" s="6">
        <f>BW820</f>
        <v>813</v>
      </c>
      <c r="Z66" s="6">
        <f>BW77</f>
        <v>70</v>
      </c>
      <c r="AA66" s="6">
        <f>BW476</f>
        <v>469</v>
      </c>
      <c r="AB66" s="6">
        <f>BW1006</f>
        <v>999</v>
      </c>
      <c r="AC66" s="6">
        <f>BW639</f>
        <v>632</v>
      </c>
      <c r="AD66" s="6">
        <f>BW867</f>
        <v>860</v>
      </c>
      <c r="AE66" s="6">
        <f>BW722</f>
        <v>715</v>
      </c>
      <c r="AF66" s="12">
        <f>BW256</f>
        <v>249</v>
      </c>
      <c r="AG66" s="179">
        <f>BW369</f>
        <v>362</v>
      </c>
      <c r="AH66" s="5">
        <f t="shared" si="9"/>
        <v>16400</v>
      </c>
      <c r="AI66" s="5">
        <f t="shared" si="7"/>
        <v>11201200</v>
      </c>
      <c r="AJ66" s="2">
        <f t="shared" si="8"/>
        <v>8606720000</v>
      </c>
      <c r="AK66" s="115">
        <f>SUMSQ(R65,S65,T65,U65,V65,W65,X65,Y65,Z65,AA65,AB65,AC65,AD65,AE65,AF65,AG65,R66,S66,T66,U66,V66,W66,X66,Y66,Z66,AA66,AB66,AC66,AD66,AE66,AF66,AG66)</f>
        <v>11201200</v>
      </c>
      <c r="AM66" s="232" t="s">
        <v>203</v>
      </c>
      <c r="AN66" s="233" t="s">
        <v>362</v>
      </c>
      <c r="AO66" s="233" t="s">
        <v>267</v>
      </c>
      <c r="AP66" s="233" t="s">
        <v>298</v>
      </c>
      <c r="AQ66" s="233" t="s">
        <v>78</v>
      </c>
      <c r="AR66" s="233" t="s">
        <v>489</v>
      </c>
      <c r="AS66" s="233" t="s">
        <v>141</v>
      </c>
      <c r="AT66" s="234" t="s">
        <v>426</v>
      </c>
      <c r="AU66" s="233" t="s">
        <v>435</v>
      </c>
      <c r="AV66" s="233" t="s">
        <v>87</v>
      </c>
      <c r="AW66" s="234" t="s">
        <v>498</v>
      </c>
      <c r="AX66" s="233" t="s">
        <v>23</v>
      </c>
      <c r="AY66" s="234" t="s">
        <v>307</v>
      </c>
      <c r="AZ66" s="233" t="s">
        <v>212</v>
      </c>
      <c r="BA66" s="233" t="s">
        <v>371</v>
      </c>
      <c r="BB66" s="233" t="s">
        <v>150</v>
      </c>
      <c r="BC66" s="233" t="s">
        <v>910</v>
      </c>
      <c r="BD66" s="234" t="s">
        <v>1143</v>
      </c>
      <c r="BE66" s="233" t="s">
        <v>972</v>
      </c>
      <c r="BF66" s="233" t="s">
        <v>561</v>
      </c>
      <c r="BG66" s="233" t="s">
        <v>783</v>
      </c>
      <c r="BH66" s="233" t="s">
        <v>752</v>
      </c>
      <c r="BI66" s="233" t="s">
        <v>847</v>
      </c>
      <c r="BJ66" s="233" t="s">
        <v>689</v>
      </c>
      <c r="BK66" s="233" t="s">
        <v>680</v>
      </c>
      <c r="BL66" s="233" t="s">
        <v>901</v>
      </c>
      <c r="BM66" s="234" t="s">
        <v>743</v>
      </c>
      <c r="BN66" s="233" t="s">
        <v>838</v>
      </c>
      <c r="BO66" s="234" t="s">
        <v>552</v>
      </c>
      <c r="BP66" s="233" t="s">
        <v>1027</v>
      </c>
      <c r="BQ66" s="233" t="s">
        <v>616</v>
      </c>
      <c r="BR66" s="235" t="s">
        <v>964</v>
      </c>
      <c r="BS66" s="24"/>
      <c r="BT66" s="22"/>
      <c r="BU66" s="29" t="s">
        <v>47</v>
      </c>
      <c r="BV66" s="30" t="s">
        <v>1030</v>
      </c>
      <c r="BW66" s="31">
        <f>L2+(58*L4)</f>
        <v>59</v>
      </c>
      <c r="BX66" s="22"/>
    </row>
    <row r="67" spans="1:76" x14ac:dyDescent="0.2">
      <c r="A67" s="1">
        <v>17</v>
      </c>
      <c r="B67" s="178">
        <f>BW673</f>
        <v>666</v>
      </c>
      <c r="C67" s="12">
        <f>BW784</f>
        <v>777</v>
      </c>
      <c r="D67" s="6">
        <f>BW322</f>
        <v>315</v>
      </c>
      <c r="E67" s="6">
        <f>BW179</f>
        <v>172</v>
      </c>
      <c r="F67" s="6">
        <f>BW399</f>
        <v>392</v>
      </c>
      <c r="G67" s="6">
        <f>BW30</f>
        <v>23</v>
      </c>
      <c r="H67" s="6">
        <f>BW556</f>
        <v>549</v>
      </c>
      <c r="I67" s="6">
        <f>BW957</f>
        <v>950</v>
      </c>
      <c r="J67" s="6">
        <f>BW228</f>
        <v>221</v>
      </c>
      <c r="K67" s="6">
        <f>BW341</f>
        <v>334</v>
      </c>
      <c r="L67" s="6">
        <f>BW903</f>
        <v>896</v>
      </c>
      <c r="M67" s="6">
        <f>BW758</f>
        <v>751</v>
      </c>
      <c r="N67" s="6">
        <f>BW970</f>
        <v>963</v>
      </c>
      <c r="O67" s="6">
        <f>BW603</f>
        <v>596</v>
      </c>
      <c r="P67" s="8">
        <f>BW105</f>
        <v>98</v>
      </c>
      <c r="Q67" s="6">
        <f>BW504</f>
        <v>497</v>
      </c>
      <c r="R67" s="9">
        <f>BW535</f>
        <v>528</v>
      </c>
      <c r="S67" s="7">
        <f>BW934</f>
        <v>927</v>
      </c>
      <c r="T67" s="6">
        <f>BW436</f>
        <v>429</v>
      </c>
      <c r="U67" s="6">
        <f>BW69</f>
        <v>62</v>
      </c>
      <c r="V67" s="6">
        <f>BW281</f>
        <v>274</v>
      </c>
      <c r="W67" s="6">
        <f>BW136</f>
        <v>129</v>
      </c>
      <c r="X67" s="6">
        <f>BW698</f>
        <v>691</v>
      </c>
      <c r="Y67" s="6">
        <f>BW811</f>
        <v>804</v>
      </c>
      <c r="Z67" s="6">
        <f>BW82</f>
        <v>75</v>
      </c>
      <c r="AA67" s="6">
        <f>BW483</f>
        <v>476</v>
      </c>
      <c r="AB67" s="6">
        <f>BW1009</f>
        <v>1002</v>
      </c>
      <c r="AC67" s="6">
        <f>BW640</f>
        <v>633</v>
      </c>
      <c r="AD67" s="6">
        <f>BW860</f>
        <v>853</v>
      </c>
      <c r="AE67" s="6">
        <f>BW717</f>
        <v>710</v>
      </c>
      <c r="AF67" s="11">
        <f>BW255</f>
        <v>248</v>
      </c>
      <c r="AG67" s="179">
        <f>BW366</f>
        <v>359</v>
      </c>
      <c r="AH67" s="5">
        <f t="shared" si="9"/>
        <v>16400</v>
      </c>
      <c r="AI67" s="5">
        <f t="shared" si="7"/>
        <v>11201200</v>
      </c>
      <c r="AJ67" s="2">
        <f t="shared" si="8"/>
        <v>8606720000</v>
      </c>
      <c r="AK67" s="115">
        <f>SUMSQ(B67,C67,D67,E67,F67,G67,H67,I67,J67,K67,L67,M67,N67,O67,P67,Q67,B68,C68,D68,E68,F68,G68,H68,I68,J68,K68,L68,M68,N68,O68,P68,Q68)</f>
        <v>11201200</v>
      </c>
      <c r="AM67" s="232" t="s">
        <v>379</v>
      </c>
      <c r="AN67" s="233" t="s">
        <v>158</v>
      </c>
      <c r="AO67" s="233" t="s">
        <v>315</v>
      </c>
      <c r="AP67" s="233" t="s">
        <v>220</v>
      </c>
      <c r="AQ67" s="233" t="s">
        <v>506</v>
      </c>
      <c r="AR67" s="233" t="s">
        <v>31</v>
      </c>
      <c r="AS67" s="233" t="s">
        <v>443</v>
      </c>
      <c r="AT67" s="234" t="s">
        <v>95</v>
      </c>
      <c r="AU67" s="233" t="s">
        <v>117</v>
      </c>
      <c r="AV67" s="233" t="s">
        <v>402</v>
      </c>
      <c r="AW67" s="234" t="s">
        <v>54</v>
      </c>
      <c r="AX67" s="233" t="s">
        <v>466</v>
      </c>
      <c r="AY67" s="234" t="s">
        <v>243</v>
      </c>
      <c r="AZ67" s="233" t="s">
        <v>275</v>
      </c>
      <c r="BA67" s="233" t="s">
        <v>4</v>
      </c>
      <c r="BB67" s="233" t="s">
        <v>338</v>
      </c>
      <c r="BC67" s="233" t="s">
        <v>592</v>
      </c>
      <c r="BD67" s="234" t="s">
        <v>1152</v>
      </c>
      <c r="BE67" s="233" t="s">
        <v>529</v>
      </c>
      <c r="BF67" s="233" t="s">
        <v>1003</v>
      </c>
      <c r="BG67" s="233" t="s">
        <v>720</v>
      </c>
      <c r="BH67" s="233" t="s">
        <v>814</v>
      </c>
      <c r="BI67" s="233" t="s">
        <v>656</v>
      </c>
      <c r="BJ67" s="233" t="s">
        <v>878</v>
      </c>
      <c r="BK67" s="233" t="s">
        <v>855</v>
      </c>
      <c r="BL67" s="233" t="s">
        <v>697</v>
      </c>
      <c r="BM67" s="234" t="s">
        <v>791</v>
      </c>
      <c r="BN67" s="233" t="s">
        <v>760</v>
      </c>
      <c r="BO67" s="234" t="s">
        <v>980</v>
      </c>
      <c r="BP67" s="233" t="s">
        <v>569</v>
      </c>
      <c r="BQ67" s="233" t="s">
        <v>918</v>
      </c>
      <c r="BR67" s="235" t="s">
        <v>633</v>
      </c>
      <c r="BS67" s="24"/>
      <c r="BT67" s="22"/>
      <c r="BU67" s="29" t="s">
        <v>241</v>
      </c>
      <c r="BV67" s="30" t="s">
        <v>1030</v>
      </c>
      <c r="BW67" s="31">
        <f>L2+(59*L4)</f>
        <v>60</v>
      </c>
      <c r="BX67" s="22"/>
    </row>
    <row r="68" spans="1:76" x14ac:dyDescent="0.2">
      <c r="A68" s="1">
        <v>18</v>
      </c>
      <c r="B68" s="188">
        <f>BW836</f>
        <v>829</v>
      </c>
      <c r="C68" s="6">
        <f>BW693</f>
        <v>686</v>
      </c>
      <c r="D68" s="6">
        <f>BW167</f>
        <v>160</v>
      </c>
      <c r="E68" s="6">
        <f>BW278</f>
        <v>271</v>
      </c>
      <c r="F68" s="6">
        <f>BW42</f>
        <v>35</v>
      </c>
      <c r="G68" s="6">
        <f>BW443</f>
        <v>436</v>
      </c>
      <c r="H68" s="6">
        <f>BW905</f>
        <v>898</v>
      </c>
      <c r="I68" s="6">
        <f>BW536</f>
        <v>529</v>
      </c>
      <c r="J68" s="6">
        <f>BW385</f>
        <v>378</v>
      </c>
      <c r="K68" s="6">
        <f>BW240</f>
        <v>233</v>
      </c>
      <c r="L68" s="6">
        <f>BW738</f>
        <v>731</v>
      </c>
      <c r="M68" s="6">
        <f>BW851</f>
        <v>844</v>
      </c>
      <c r="N68" s="6">
        <f>BW623</f>
        <v>616</v>
      </c>
      <c r="O68" s="6">
        <f>BW1022</f>
        <v>1015</v>
      </c>
      <c r="P68" s="6">
        <f>BW460</f>
        <v>453</v>
      </c>
      <c r="Q68" s="8">
        <f>BW93</f>
        <v>86</v>
      </c>
      <c r="R68" s="7">
        <f>BW946</f>
        <v>939</v>
      </c>
      <c r="S68" s="9">
        <f>BW579</f>
        <v>572</v>
      </c>
      <c r="T68" s="6">
        <f>BW17</f>
        <v>10</v>
      </c>
      <c r="U68" s="6">
        <f>BW416</f>
        <v>409</v>
      </c>
      <c r="V68" s="6">
        <f>BW188</f>
        <v>181</v>
      </c>
      <c r="W68" s="6">
        <f>BW301</f>
        <v>294</v>
      </c>
      <c r="X68" s="6">
        <f>BW799</f>
        <v>792</v>
      </c>
      <c r="Y68" s="6">
        <f>BW654</f>
        <v>647</v>
      </c>
      <c r="Z68" s="6">
        <f>BW503</f>
        <v>496</v>
      </c>
      <c r="AA68" s="6">
        <f>BW134</f>
        <v>127</v>
      </c>
      <c r="AB68" s="6">
        <f>BW596</f>
        <v>589</v>
      </c>
      <c r="AC68" s="6">
        <f>BW997</f>
        <v>990</v>
      </c>
      <c r="AD68" s="6">
        <f>BW761</f>
        <v>754</v>
      </c>
      <c r="AE68" s="6">
        <f>BW872</f>
        <v>865</v>
      </c>
      <c r="AF68" s="6">
        <f>BW346</f>
        <v>339</v>
      </c>
      <c r="AG68" s="192">
        <f>BW203</f>
        <v>196</v>
      </c>
      <c r="AH68" s="5">
        <f t="shared" si="9"/>
        <v>16400</v>
      </c>
      <c r="AI68" s="5">
        <f t="shared" si="7"/>
        <v>11201200</v>
      </c>
      <c r="AJ68" s="2">
        <f t="shared" si="8"/>
        <v>8606720000</v>
      </c>
      <c r="AK68" s="115">
        <f>SUMSQ(R67,S67,T67,U67,V67,W67,X67,Y67,Z67,AA67,AB67,AC67,AD67,AE67,AF67,AG67,R68,S68,T68,U68,V68,W68,X68,Y68,Z68,AA68,AB68,AC68,AD68,AE68,AF68,AG68)</f>
        <v>11201200</v>
      </c>
      <c r="AM68" s="232" t="s">
        <v>394</v>
      </c>
      <c r="AN68" s="233" t="s">
        <v>172</v>
      </c>
      <c r="AO68" s="233" t="s">
        <v>330</v>
      </c>
      <c r="AP68" s="233" t="s">
        <v>235</v>
      </c>
      <c r="AQ68" s="233" t="s">
        <v>521</v>
      </c>
      <c r="AR68" s="233" t="s">
        <v>46</v>
      </c>
      <c r="AS68" s="234" t="s">
        <v>1130</v>
      </c>
      <c r="AT68" s="233" t="s">
        <v>110</v>
      </c>
      <c r="AU68" s="233" t="s">
        <v>118</v>
      </c>
      <c r="AV68" s="233" t="s">
        <v>403</v>
      </c>
      <c r="AW68" s="233" t="s">
        <v>55</v>
      </c>
      <c r="AX68" s="234" t="s">
        <v>467</v>
      </c>
      <c r="AY68" s="233" t="s">
        <v>244</v>
      </c>
      <c r="AZ68" s="234" t="s">
        <v>276</v>
      </c>
      <c r="BA68" s="233" t="s">
        <v>180</v>
      </c>
      <c r="BB68" s="233" t="s">
        <v>339</v>
      </c>
      <c r="BC68" s="234" t="s">
        <v>593</v>
      </c>
      <c r="BD68" s="233" t="s">
        <v>942</v>
      </c>
      <c r="BE68" s="233" t="s">
        <v>530</v>
      </c>
      <c r="BF68" s="233" t="s">
        <v>1004</v>
      </c>
      <c r="BG68" s="233" t="s">
        <v>721</v>
      </c>
      <c r="BH68" s="233" t="s">
        <v>815</v>
      </c>
      <c r="BI68" s="233" t="s">
        <v>657</v>
      </c>
      <c r="BJ68" s="233" t="s">
        <v>879</v>
      </c>
      <c r="BK68" s="233" t="s">
        <v>870</v>
      </c>
      <c r="BL68" s="233" t="s">
        <v>712</v>
      </c>
      <c r="BM68" s="233" t="s">
        <v>806</v>
      </c>
      <c r="BN68" s="234" t="s">
        <v>775</v>
      </c>
      <c r="BO68" s="233" t="s">
        <v>995</v>
      </c>
      <c r="BP68" s="234" t="s">
        <v>584</v>
      </c>
      <c r="BQ68" s="233" t="s">
        <v>933</v>
      </c>
      <c r="BR68" s="235" t="s">
        <v>648</v>
      </c>
      <c r="BS68" s="24"/>
      <c r="BT68" s="22"/>
      <c r="BU68" s="29" t="s">
        <v>809</v>
      </c>
      <c r="BV68" s="30" t="s">
        <v>1030</v>
      </c>
      <c r="BW68" s="31">
        <f>L2+(60*L4)</f>
        <v>61</v>
      </c>
      <c r="BX68" s="22"/>
    </row>
    <row r="69" spans="1:76" x14ac:dyDescent="0.2">
      <c r="A69" s="1">
        <v>19</v>
      </c>
      <c r="B69" s="178">
        <f>BW360</f>
        <v>353</v>
      </c>
      <c r="C69" s="6">
        <f>BW249</f>
        <v>242</v>
      </c>
      <c r="D69" s="6">
        <f>BW715</f>
        <v>708</v>
      </c>
      <c r="E69" s="12">
        <f>BW858</f>
        <v>851</v>
      </c>
      <c r="F69" s="6">
        <f>BW646</f>
        <v>639</v>
      </c>
      <c r="G69" s="6">
        <f>BW1015</f>
        <v>1008</v>
      </c>
      <c r="H69" s="6">
        <f>BW485</f>
        <v>478</v>
      </c>
      <c r="I69" s="6">
        <f>BW84</f>
        <v>77</v>
      </c>
      <c r="J69" s="6">
        <f>BW813</f>
        <v>806</v>
      </c>
      <c r="K69" s="6">
        <f>BW700</f>
        <v>693</v>
      </c>
      <c r="L69" s="6">
        <f>BW142</f>
        <v>135</v>
      </c>
      <c r="M69" s="6">
        <f>BW287</f>
        <v>280</v>
      </c>
      <c r="N69" s="8">
        <f>BW67</f>
        <v>60</v>
      </c>
      <c r="O69" s="6">
        <f>BW434</f>
        <v>427</v>
      </c>
      <c r="P69" s="6">
        <f>BW928</f>
        <v>921</v>
      </c>
      <c r="Q69" s="6">
        <f>BW529</f>
        <v>522</v>
      </c>
      <c r="R69" s="6">
        <f>BW510</f>
        <v>503</v>
      </c>
      <c r="S69" s="6">
        <f>BW111</f>
        <v>104</v>
      </c>
      <c r="T69" s="9">
        <f>BW605</f>
        <v>598</v>
      </c>
      <c r="U69" s="7">
        <f>BW972</f>
        <v>965</v>
      </c>
      <c r="V69" s="6">
        <f>BW752</f>
        <v>745</v>
      </c>
      <c r="W69" s="6">
        <f>BW897</f>
        <v>890</v>
      </c>
      <c r="X69" s="6">
        <f>BW339</f>
        <v>332</v>
      </c>
      <c r="Y69" s="6">
        <f>BW226</f>
        <v>219</v>
      </c>
      <c r="Z69" s="6">
        <f>BW955</f>
        <v>948</v>
      </c>
      <c r="AA69" s="6">
        <f>BW554</f>
        <v>547</v>
      </c>
      <c r="AB69" s="6">
        <f>BW24</f>
        <v>17</v>
      </c>
      <c r="AC69" s="6">
        <f>BW393</f>
        <v>386</v>
      </c>
      <c r="AD69" s="11">
        <f>BW181</f>
        <v>174</v>
      </c>
      <c r="AE69" s="6">
        <f>BW324</f>
        <v>317</v>
      </c>
      <c r="AF69" s="6">
        <f>BW790</f>
        <v>783</v>
      </c>
      <c r="AG69" s="179">
        <f>BW679</f>
        <v>672</v>
      </c>
      <c r="AH69" s="5">
        <f t="shared" si="9"/>
        <v>16400</v>
      </c>
      <c r="AI69" s="5">
        <f t="shared" si="7"/>
        <v>11201200</v>
      </c>
      <c r="AJ69" s="2">
        <f t="shared" si="8"/>
        <v>8606720000</v>
      </c>
      <c r="AK69" s="115">
        <f>SUMSQ(B69,C69,D69,E69,F69,G69,H69,I69,J69,K69,L69,M69,N69,O69,P69,Q69,B70,C70,D70,E70,F70,G70,H70,I70,J70,K70,L70,M70,N70,O70,P70,Q70)</f>
        <v>11201200</v>
      </c>
      <c r="AM69" s="232" t="s">
        <v>381</v>
      </c>
      <c r="AN69" s="233" t="s">
        <v>160</v>
      </c>
      <c r="AO69" s="233" t="s">
        <v>317</v>
      </c>
      <c r="AP69" s="234" t="s">
        <v>222</v>
      </c>
      <c r="AQ69" s="233" t="s">
        <v>508</v>
      </c>
      <c r="AR69" s="234" t="s">
        <v>33</v>
      </c>
      <c r="AS69" s="233" t="s">
        <v>24</v>
      </c>
      <c r="AT69" s="233" t="s">
        <v>97</v>
      </c>
      <c r="AU69" s="233" t="s">
        <v>115</v>
      </c>
      <c r="AV69" s="233" t="s">
        <v>400</v>
      </c>
      <c r="AW69" s="233" t="s">
        <v>52</v>
      </c>
      <c r="AX69" s="233" t="s">
        <v>464</v>
      </c>
      <c r="AY69" s="233" t="s">
        <v>921</v>
      </c>
      <c r="AZ69" s="233" t="s">
        <v>273</v>
      </c>
      <c r="BA69" s="234" t="s">
        <v>1158</v>
      </c>
      <c r="BB69" s="233" t="s">
        <v>336</v>
      </c>
      <c r="BC69" s="233" t="s">
        <v>590</v>
      </c>
      <c r="BD69" s="233" t="s">
        <v>939</v>
      </c>
      <c r="BE69" s="233" t="s">
        <v>527</v>
      </c>
      <c r="BF69" s="234" t="s">
        <v>1001</v>
      </c>
      <c r="BG69" s="233" t="s">
        <v>718</v>
      </c>
      <c r="BH69" s="234" t="s">
        <v>812</v>
      </c>
      <c r="BI69" s="233" t="s">
        <v>654</v>
      </c>
      <c r="BJ69" s="233" t="s">
        <v>876</v>
      </c>
      <c r="BK69" s="234" t="s">
        <v>857</v>
      </c>
      <c r="BL69" s="233" t="s">
        <v>699</v>
      </c>
      <c r="BM69" s="233" t="s">
        <v>793</v>
      </c>
      <c r="BN69" s="233" t="s">
        <v>762</v>
      </c>
      <c r="BO69" s="233" t="s">
        <v>982</v>
      </c>
      <c r="BP69" s="233" t="s">
        <v>571</v>
      </c>
      <c r="BQ69" s="233" t="s">
        <v>920</v>
      </c>
      <c r="BR69" s="235" t="s">
        <v>635</v>
      </c>
      <c r="BS69" s="24"/>
      <c r="BT69" s="22"/>
      <c r="BU69" s="29" t="s">
        <v>1003</v>
      </c>
      <c r="BV69" s="30" t="s">
        <v>1030</v>
      </c>
      <c r="BW69" s="31">
        <f>L2+(61*L4)</f>
        <v>62</v>
      </c>
      <c r="BX69" s="22"/>
    </row>
    <row r="70" spans="1:76" x14ac:dyDescent="0.2">
      <c r="A70" s="1">
        <v>20</v>
      </c>
      <c r="B70" s="178">
        <f>BW205</f>
        <v>198</v>
      </c>
      <c r="C70" s="6">
        <f>BW348</f>
        <v>341</v>
      </c>
      <c r="D70" s="12">
        <f>BW878</f>
        <v>871</v>
      </c>
      <c r="E70" s="6">
        <f>BW767</f>
        <v>760</v>
      </c>
      <c r="F70" s="6">
        <f>BW995</f>
        <v>988</v>
      </c>
      <c r="G70" s="6">
        <f>BW594</f>
        <v>587</v>
      </c>
      <c r="H70" s="6">
        <f>BW128</f>
        <v>121</v>
      </c>
      <c r="I70" s="6">
        <f>BW497</f>
        <v>490</v>
      </c>
      <c r="J70" s="6">
        <f>BW648</f>
        <v>641</v>
      </c>
      <c r="K70" s="6">
        <f>BW793</f>
        <v>786</v>
      </c>
      <c r="L70" s="6">
        <f>BW299</f>
        <v>292</v>
      </c>
      <c r="M70" s="6">
        <f>BW186</f>
        <v>179</v>
      </c>
      <c r="N70" s="6">
        <f>BW422</f>
        <v>415</v>
      </c>
      <c r="O70" s="8">
        <f>BW23</f>
        <v>16</v>
      </c>
      <c r="P70" s="6">
        <f>BW581</f>
        <v>574</v>
      </c>
      <c r="Q70" s="6">
        <f>BW948</f>
        <v>941</v>
      </c>
      <c r="R70" s="6">
        <f>BW91</f>
        <v>84</v>
      </c>
      <c r="S70" s="6">
        <f>BW458</f>
        <v>451</v>
      </c>
      <c r="T70" s="7">
        <f>BW1016</f>
        <v>1009</v>
      </c>
      <c r="U70" s="9">
        <f>BW617</f>
        <v>610</v>
      </c>
      <c r="V70" s="6">
        <f>BW853</f>
        <v>846</v>
      </c>
      <c r="W70" s="6">
        <f>BW740</f>
        <v>733</v>
      </c>
      <c r="X70" s="6">
        <f>BW246</f>
        <v>239</v>
      </c>
      <c r="Y70" s="6">
        <f>BW391</f>
        <v>384</v>
      </c>
      <c r="Z70" s="6">
        <f>BW542</f>
        <v>535</v>
      </c>
      <c r="AA70" s="6">
        <f>BW911</f>
        <v>904</v>
      </c>
      <c r="AB70" s="6">
        <f>BW445</f>
        <v>438</v>
      </c>
      <c r="AC70" s="6">
        <f>BW44</f>
        <v>37</v>
      </c>
      <c r="AD70" s="6">
        <f>BW272</f>
        <v>265</v>
      </c>
      <c r="AE70" s="11">
        <f>BW161</f>
        <v>154</v>
      </c>
      <c r="AF70" s="6">
        <f>BW691</f>
        <v>684</v>
      </c>
      <c r="AG70" s="179">
        <f>BW834</f>
        <v>827</v>
      </c>
      <c r="AH70" s="5">
        <f t="shared" si="9"/>
        <v>16400</v>
      </c>
      <c r="AI70" s="5">
        <f t="shared" si="7"/>
        <v>11201200</v>
      </c>
      <c r="AJ70" s="2">
        <f t="shared" si="8"/>
        <v>8606720000</v>
      </c>
      <c r="AK70" s="115">
        <f>SUMSQ(R69,S69,T69,U69,V69,W69,X69,Y69,Z69,AA69,AB69,AC69,AD69,AE69,AF69,AG69,R70,S70,T70,U70,V70,W70,X70,Y70,Z70,AA70,AB70,AC70,AD70,AE70,AF70,AG70)</f>
        <v>11201200</v>
      </c>
      <c r="AM70" s="232" t="s">
        <v>392</v>
      </c>
      <c r="AN70" s="233" t="s">
        <v>170</v>
      </c>
      <c r="AO70" s="234" t="s">
        <v>328</v>
      </c>
      <c r="AP70" s="233" t="s">
        <v>233</v>
      </c>
      <c r="AQ70" s="234" t="s">
        <v>519</v>
      </c>
      <c r="AR70" s="233" t="s">
        <v>44</v>
      </c>
      <c r="AS70" s="233" t="s">
        <v>456</v>
      </c>
      <c r="AT70" s="233" t="s">
        <v>108</v>
      </c>
      <c r="AU70" s="233" t="s">
        <v>120</v>
      </c>
      <c r="AV70" s="233" t="s">
        <v>405</v>
      </c>
      <c r="AW70" s="233" t="s">
        <v>668</v>
      </c>
      <c r="AX70" s="233" t="s">
        <v>469</v>
      </c>
      <c r="AY70" s="233" t="s">
        <v>246</v>
      </c>
      <c r="AZ70" s="233" t="s">
        <v>278</v>
      </c>
      <c r="BA70" s="233" t="s">
        <v>182</v>
      </c>
      <c r="BB70" s="234" t="s">
        <v>341</v>
      </c>
      <c r="BC70" s="233" t="s">
        <v>595</v>
      </c>
      <c r="BD70" s="233" t="s">
        <v>944</v>
      </c>
      <c r="BE70" s="234" t="s">
        <v>532</v>
      </c>
      <c r="BF70" s="233" t="s">
        <v>1006</v>
      </c>
      <c r="BG70" s="234" t="s">
        <v>723</v>
      </c>
      <c r="BH70" s="233" t="s">
        <v>817</v>
      </c>
      <c r="BI70" s="233" t="s">
        <v>659</v>
      </c>
      <c r="BJ70" s="233" t="s">
        <v>881</v>
      </c>
      <c r="BK70" s="233" t="s">
        <v>868</v>
      </c>
      <c r="BL70" s="234" t="s">
        <v>1131</v>
      </c>
      <c r="BM70" s="233" t="s">
        <v>804</v>
      </c>
      <c r="BN70" s="233" t="s">
        <v>773</v>
      </c>
      <c r="BO70" s="233" t="s">
        <v>993</v>
      </c>
      <c r="BP70" s="233" t="s">
        <v>582</v>
      </c>
      <c r="BQ70" s="233" t="s">
        <v>931</v>
      </c>
      <c r="BR70" s="235" t="s">
        <v>646</v>
      </c>
      <c r="BS70" s="24"/>
      <c r="BT70" s="22"/>
      <c r="BU70" s="29" t="s">
        <v>613</v>
      </c>
      <c r="BV70" s="30" t="s">
        <v>1030</v>
      </c>
      <c r="BW70" s="31">
        <f>L2+(62*L4)</f>
        <v>63</v>
      </c>
      <c r="BX70" s="22"/>
    </row>
    <row r="71" spans="1:76" x14ac:dyDescent="0.2">
      <c r="A71" s="1">
        <v>21</v>
      </c>
      <c r="B71" s="178">
        <f>BW290</f>
        <v>283</v>
      </c>
      <c r="C71" s="6">
        <f>BW147</f>
        <v>140</v>
      </c>
      <c r="D71" s="6">
        <f>BW705</f>
        <v>698</v>
      </c>
      <c r="E71" s="6">
        <f>BW816</f>
        <v>809</v>
      </c>
      <c r="F71" s="6">
        <f>BW524</f>
        <v>517</v>
      </c>
      <c r="G71" s="12">
        <f>BW925</f>
        <v>918</v>
      </c>
      <c r="H71" s="6">
        <f>BW431</f>
        <v>424</v>
      </c>
      <c r="I71" s="6">
        <f>BW62</f>
        <v>55</v>
      </c>
      <c r="J71" s="6">
        <f>BW871</f>
        <v>864</v>
      </c>
      <c r="K71" s="6">
        <f>BW726</f>
        <v>719</v>
      </c>
      <c r="L71" s="8">
        <f>BW260</f>
        <v>253</v>
      </c>
      <c r="M71" s="6">
        <f>BW373</f>
        <v>366</v>
      </c>
      <c r="N71" s="6">
        <f>BW73</f>
        <v>66</v>
      </c>
      <c r="O71" s="6">
        <f>BW472</f>
        <v>465</v>
      </c>
      <c r="P71" s="6">
        <f>BW1002</f>
        <v>995</v>
      </c>
      <c r="Q71" s="6">
        <f>BW635</f>
        <v>628</v>
      </c>
      <c r="R71" s="6">
        <f>BW404</f>
        <v>397</v>
      </c>
      <c r="S71" s="6">
        <f>BW37</f>
        <v>30</v>
      </c>
      <c r="T71" s="6">
        <f>BW567</f>
        <v>560</v>
      </c>
      <c r="U71" s="6">
        <f>BW966</f>
        <v>959</v>
      </c>
      <c r="V71" s="9">
        <f>BW666</f>
        <v>659</v>
      </c>
      <c r="W71" s="7">
        <f>BW779</f>
        <v>772</v>
      </c>
      <c r="X71" s="6">
        <f>BW313</f>
        <v>306</v>
      </c>
      <c r="Y71" s="6">
        <f>BW168</f>
        <v>161</v>
      </c>
      <c r="Z71" s="6">
        <f>BW977</f>
        <v>970</v>
      </c>
      <c r="AA71" s="6">
        <f>BW608</f>
        <v>601</v>
      </c>
      <c r="AB71" s="11">
        <f>BW114</f>
        <v>107</v>
      </c>
      <c r="AC71" s="6">
        <f>BW515</f>
        <v>508</v>
      </c>
      <c r="AD71" s="6">
        <f>BW223</f>
        <v>216</v>
      </c>
      <c r="AE71" s="6">
        <f>BW334</f>
        <v>327</v>
      </c>
      <c r="AF71" s="6">
        <f>BW892</f>
        <v>885</v>
      </c>
      <c r="AG71" s="179">
        <f>BW749</f>
        <v>742</v>
      </c>
      <c r="AH71" s="5">
        <f t="shared" si="9"/>
        <v>16400</v>
      </c>
      <c r="AI71" s="5">
        <f t="shared" si="7"/>
        <v>11201200</v>
      </c>
      <c r="AJ71" s="2">
        <f t="shared" si="8"/>
        <v>8606720000</v>
      </c>
      <c r="AK71" s="115">
        <f>SUMSQ(B71,C71,D71,E71,F71,G71,H71,I71,J71,K71,L71,M71,N71,O71,P71,Q71,B72,C72,D72,E72,F72,G72,H72,I72,J72,K72,L72,M72,N72,O72,P72,Q72)</f>
        <v>11201200</v>
      </c>
      <c r="AM71" s="232" t="s">
        <v>383</v>
      </c>
      <c r="AN71" s="233" t="s">
        <v>162</v>
      </c>
      <c r="AO71" s="233" t="s">
        <v>319</v>
      </c>
      <c r="AP71" s="233" t="s">
        <v>224</v>
      </c>
      <c r="AQ71" s="233" t="s">
        <v>510</v>
      </c>
      <c r="AR71" s="234" t="s">
        <v>1145</v>
      </c>
      <c r="AS71" s="233" t="s">
        <v>447</v>
      </c>
      <c r="AT71" s="233" t="s">
        <v>99</v>
      </c>
      <c r="AU71" s="234" t="s">
        <v>113</v>
      </c>
      <c r="AV71" s="233" t="s">
        <v>398</v>
      </c>
      <c r="AW71" s="233" t="s">
        <v>50</v>
      </c>
      <c r="AX71" s="233" t="s">
        <v>462</v>
      </c>
      <c r="AY71" s="233" t="s">
        <v>239</v>
      </c>
      <c r="AZ71" s="233" t="s">
        <v>271</v>
      </c>
      <c r="BA71" s="234" t="s">
        <v>176</v>
      </c>
      <c r="BB71" s="233" t="s">
        <v>334</v>
      </c>
      <c r="BC71" s="233" t="s">
        <v>588</v>
      </c>
      <c r="BD71" s="233" t="s">
        <v>937</v>
      </c>
      <c r="BE71" s="233" t="s">
        <v>525</v>
      </c>
      <c r="BF71" s="234" t="s">
        <v>999</v>
      </c>
      <c r="BG71" s="233" t="s">
        <v>716</v>
      </c>
      <c r="BH71" s="233" t="s">
        <v>810</v>
      </c>
      <c r="BI71" s="233" t="s">
        <v>652</v>
      </c>
      <c r="BJ71" s="233" t="s">
        <v>874</v>
      </c>
      <c r="BK71" s="234" t="s">
        <v>859</v>
      </c>
      <c r="BL71" s="233" t="s">
        <v>701</v>
      </c>
      <c r="BM71" s="233" t="s">
        <v>795</v>
      </c>
      <c r="BN71" s="233" t="s">
        <v>318</v>
      </c>
      <c r="BO71" s="233" t="s">
        <v>984</v>
      </c>
      <c r="BP71" s="233" t="s">
        <v>573</v>
      </c>
      <c r="BQ71" s="234" t="s">
        <v>922</v>
      </c>
      <c r="BR71" s="235" t="s">
        <v>637</v>
      </c>
      <c r="BS71" s="24"/>
      <c r="BT71" s="22"/>
      <c r="BU71" s="29" t="s">
        <v>674</v>
      </c>
      <c r="BV71" s="30" t="s">
        <v>1030</v>
      </c>
      <c r="BW71" s="31">
        <f>L2+(63*L4)</f>
        <v>64</v>
      </c>
      <c r="BX71" s="22"/>
    </row>
    <row r="72" spans="1:76" x14ac:dyDescent="0.2">
      <c r="A72" s="1">
        <v>22</v>
      </c>
      <c r="B72" s="178">
        <f>BW199</f>
        <v>192</v>
      </c>
      <c r="C72" s="6">
        <f>BW310</f>
        <v>303</v>
      </c>
      <c r="D72" s="6">
        <f>BW804</f>
        <v>797</v>
      </c>
      <c r="E72" s="6">
        <f>BW661</f>
        <v>654</v>
      </c>
      <c r="F72" s="12">
        <f>BW937</f>
        <v>930</v>
      </c>
      <c r="G72" s="6">
        <f>BW568</f>
        <v>561</v>
      </c>
      <c r="H72" s="6">
        <f>BW10</f>
        <v>3</v>
      </c>
      <c r="I72" s="6">
        <f>BW411</f>
        <v>404</v>
      </c>
      <c r="J72" s="6">
        <f>BW770</f>
        <v>763</v>
      </c>
      <c r="K72" s="6">
        <f>BW883</f>
        <v>876</v>
      </c>
      <c r="L72" s="6">
        <f>BW353</f>
        <v>346</v>
      </c>
      <c r="M72" s="8">
        <f>BW208</f>
        <v>201</v>
      </c>
      <c r="N72" s="6">
        <f>BW492</f>
        <v>485</v>
      </c>
      <c r="O72" s="6">
        <f>BW125</f>
        <v>118</v>
      </c>
      <c r="P72" s="6">
        <f>BW591</f>
        <v>584</v>
      </c>
      <c r="Q72" s="6">
        <f>BW990</f>
        <v>983</v>
      </c>
      <c r="R72" s="6">
        <f>BW49</f>
        <v>42</v>
      </c>
      <c r="S72" s="6">
        <f>BW448</f>
        <v>441</v>
      </c>
      <c r="T72" s="6">
        <f>BW914</f>
        <v>907</v>
      </c>
      <c r="U72" s="6">
        <f>BW547</f>
        <v>540</v>
      </c>
      <c r="V72" s="7">
        <f>BW831</f>
        <v>824</v>
      </c>
      <c r="W72" s="9">
        <f>BW686</f>
        <v>679</v>
      </c>
      <c r="X72" s="6">
        <f>BW156</f>
        <v>149</v>
      </c>
      <c r="Y72" s="6">
        <f>BW269</f>
        <v>262</v>
      </c>
      <c r="Z72" s="6">
        <f>BW628</f>
        <v>621</v>
      </c>
      <c r="AA72" s="6">
        <f>BW1029</f>
        <v>1022</v>
      </c>
      <c r="AB72" s="6">
        <f>BW471</f>
        <v>464</v>
      </c>
      <c r="AC72" s="11">
        <f>BW102</f>
        <v>95</v>
      </c>
      <c r="AD72" s="6">
        <f>BW378</f>
        <v>371</v>
      </c>
      <c r="AE72" s="6">
        <f>BW235</f>
        <v>228</v>
      </c>
      <c r="AF72" s="6">
        <f>BW729</f>
        <v>722</v>
      </c>
      <c r="AG72" s="179">
        <f>BW840</f>
        <v>833</v>
      </c>
      <c r="AH72" s="5">
        <f t="shared" si="9"/>
        <v>16400</v>
      </c>
      <c r="AI72" s="5">
        <f t="shared" si="7"/>
        <v>11201200</v>
      </c>
      <c r="AJ72" s="2">
        <f t="shared" si="8"/>
        <v>8606720000</v>
      </c>
      <c r="AK72" s="115">
        <f>SUMSQ(R71,S71,T71,U71,V71,W71,X71,Y71,Z71,AA71,AB71,AC71,AD71,AE71,AF71,AG71,R72,S72,T72,U72,V72,W72,X72,Y72,Z72,AA72,AB72,AC72,AD72,AE72,AF72,AG72)</f>
        <v>11201200</v>
      </c>
      <c r="AM72" s="232" t="s">
        <v>390</v>
      </c>
      <c r="AN72" s="233" t="s">
        <v>168</v>
      </c>
      <c r="AO72" s="233" t="s">
        <v>326</v>
      </c>
      <c r="AP72" s="233" t="s">
        <v>231</v>
      </c>
      <c r="AQ72" s="234" t="s">
        <v>517</v>
      </c>
      <c r="AR72" s="233" t="s">
        <v>42</v>
      </c>
      <c r="AS72" s="233" t="s">
        <v>454</v>
      </c>
      <c r="AT72" s="233" t="s">
        <v>106</v>
      </c>
      <c r="AU72" s="233" t="s">
        <v>122</v>
      </c>
      <c r="AV72" s="234" t="s">
        <v>407</v>
      </c>
      <c r="AW72" s="233" t="s">
        <v>59</v>
      </c>
      <c r="AX72" s="233" t="s">
        <v>471</v>
      </c>
      <c r="AY72" s="233" t="s">
        <v>248</v>
      </c>
      <c r="AZ72" s="233" t="s">
        <v>280</v>
      </c>
      <c r="BA72" s="233" t="s">
        <v>184</v>
      </c>
      <c r="BB72" s="234" t="s">
        <v>343</v>
      </c>
      <c r="BC72" s="233" t="s">
        <v>597</v>
      </c>
      <c r="BD72" s="233" t="s">
        <v>946</v>
      </c>
      <c r="BE72" s="234" t="s">
        <v>1151</v>
      </c>
      <c r="BF72" s="233" t="s">
        <v>1008</v>
      </c>
      <c r="BG72" s="233" t="s">
        <v>725</v>
      </c>
      <c r="BH72" s="233" t="s">
        <v>819</v>
      </c>
      <c r="BI72" s="233" t="s">
        <v>661</v>
      </c>
      <c r="BJ72" s="233" t="s">
        <v>882</v>
      </c>
      <c r="BK72" s="233" t="s">
        <v>866</v>
      </c>
      <c r="BL72" s="234" t="s">
        <v>708</v>
      </c>
      <c r="BM72" s="233" t="s">
        <v>802</v>
      </c>
      <c r="BN72" s="233" t="s">
        <v>771</v>
      </c>
      <c r="BO72" s="233" t="s">
        <v>991</v>
      </c>
      <c r="BP72" s="233" t="s">
        <v>580</v>
      </c>
      <c r="BQ72" s="233" t="s">
        <v>929</v>
      </c>
      <c r="BR72" s="237" t="s">
        <v>644</v>
      </c>
      <c r="BS72" s="24"/>
      <c r="BT72" s="22"/>
      <c r="BU72" s="29" t="s">
        <v>53</v>
      </c>
      <c r="BV72" s="30" t="s">
        <v>1030</v>
      </c>
      <c r="BW72" s="31">
        <f>L2+(64*L4)</f>
        <v>65</v>
      </c>
      <c r="BX72" s="22"/>
    </row>
    <row r="73" spans="1:76" x14ac:dyDescent="0.2">
      <c r="A73" s="1">
        <v>23</v>
      </c>
      <c r="B73" s="178">
        <f>BW747</f>
        <v>740</v>
      </c>
      <c r="C73" s="6">
        <f>BW890</f>
        <v>883</v>
      </c>
      <c r="D73" s="6">
        <f>BW328</f>
        <v>321</v>
      </c>
      <c r="E73" s="6">
        <f>BW217</f>
        <v>210</v>
      </c>
      <c r="F73" s="6">
        <f>BW517</f>
        <v>510</v>
      </c>
      <c r="G73" s="6">
        <f>BW116</f>
        <v>109</v>
      </c>
      <c r="H73" s="6">
        <f>BW614</f>
        <v>607</v>
      </c>
      <c r="I73" s="12">
        <f>BW983</f>
        <v>976</v>
      </c>
      <c r="J73" s="8">
        <f>BW174</f>
        <v>167</v>
      </c>
      <c r="K73" s="6">
        <f>BW319</f>
        <v>312</v>
      </c>
      <c r="L73" s="6">
        <f>BW781</f>
        <v>774</v>
      </c>
      <c r="M73" s="6">
        <f>BW668</f>
        <v>661</v>
      </c>
      <c r="N73" s="6">
        <f>BW960</f>
        <v>953</v>
      </c>
      <c r="O73" s="6">
        <f>BW561</f>
        <v>554</v>
      </c>
      <c r="P73" s="6">
        <f>BW35</f>
        <v>28</v>
      </c>
      <c r="Q73" s="6">
        <f>BW402</f>
        <v>395</v>
      </c>
      <c r="R73" s="6">
        <f>BW637</f>
        <v>630</v>
      </c>
      <c r="S73" s="6">
        <f>BW1004</f>
        <v>997</v>
      </c>
      <c r="T73" s="6">
        <f>BW478</f>
        <v>471</v>
      </c>
      <c r="U73" s="6">
        <f>BW79</f>
        <v>72</v>
      </c>
      <c r="V73" s="6">
        <f>BW371</f>
        <v>364</v>
      </c>
      <c r="W73" s="6">
        <f>BW258</f>
        <v>251</v>
      </c>
      <c r="X73" s="9">
        <f>BW720</f>
        <v>713</v>
      </c>
      <c r="Y73" s="7">
        <f>BW865</f>
        <v>858</v>
      </c>
      <c r="Z73" s="11">
        <f>BW56</f>
        <v>49</v>
      </c>
      <c r="AA73" s="6">
        <f>BW425</f>
        <v>418</v>
      </c>
      <c r="AB73" s="6">
        <f>BW923</f>
        <v>916</v>
      </c>
      <c r="AC73" s="6">
        <f>BW522</f>
        <v>515</v>
      </c>
      <c r="AD73" s="6">
        <f>BW822</f>
        <v>815</v>
      </c>
      <c r="AE73" s="6">
        <f>BW711</f>
        <v>704</v>
      </c>
      <c r="AF73" s="6">
        <f>BW149</f>
        <v>142</v>
      </c>
      <c r="AG73" s="179">
        <f>BW292</f>
        <v>285</v>
      </c>
      <c r="AH73" s="5">
        <f t="shared" si="9"/>
        <v>16400</v>
      </c>
      <c r="AI73" s="5">
        <f t="shared" si="7"/>
        <v>11201200</v>
      </c>
      <c r="AJ73" s="2">
        <f t="shared" si="8"/>
        <v>8606720000</v>
      </c>
      <c r="AK73" s="115">
        <f>SUMSQ(B73,C73,D73,E73,F73,G73,H73,I73,J73,K73,L73,M73,N73,O73,P73,Q73,B74,C74,D74,E74,F74,G74,H74,I74,J74,K74,L74,M74,N74,O74,P74,Q74)</f>
        <v>11201200</v>
      </c>
      <c r="AM73" s="232" t="s">
        <v>385</v>
      </c>
      <c r="AN73" s="234" t="s">
        <v>70</v>
      </c>
      <c r="AO73" s="233" t="s">
        <v>321</v>
      </c>
      <c r="AP73" s="233" t="s">
        <v>226</v>
      </c>
      <c r="AQ73" s="233" t="s">
        <v>512</v>
      </c>
      <c r="AR73" s="233" t="s">
        <v>37</v>
      </c>
      <c r="AS73" s="233" t="s">
        <v>449</v>
      </c>
      <c r="AT73" s="234" t="s">
        <v>101</v>
      </c>
      <c r="AU73" s="233" t="s">
        <v>112</v>
      </c>
      <c r="AV73" s="233" t="s">
        <v>396</v>
      </c>
      <c r="AW73" s="233" t="s">
        <v>48</v>
      </c>
      <c r="AX73" s="233" t="s">
        <v>460</v>
      </c>
      <c r="AY73" s="234" t="s">
        <v>237</v>
      </c>
      <c r="AZ73" s="233" t="s">
        <v>269</v>
      </c>
      <c r="BA73" s="233" t="s">
        <v>174</v>
      </c>
      <c r="BB73" s="233" t="s">
        <v>332</v>
      </c>
      <c r="BC73" s="233" t="s">
        <v>586</v>
      </c>
      <c r="BD73" s="234" t="s">
        <v>1100</v>
      </c>
      <c r="BE73" s="233" t="s">
        <v>523</v>
      </c>
      <c r="BF73" s="233" t="s">
        <v>997</v>
      </c>
      <c r="BG73" s="233" t="s">
        <v>714</v>
      </c>
      <c r="BH73" s="233" t="s">
        <v>808</v>
      </c>
      <c r="BI73" s="233" t="s">
        <v>650</v>
      </c>
      <c r="BJ73" s="234" t="s">
        <v>872</v>
      </c>
      <c r="BK73" s="233" t="s">
        <v>861</v>
      </c>
      <c r="BL73" s="233" t="s">
        <v>703</v>
      </c>
      <c r="BM73" s="234" t="s">
        <v>1144</v>
      </c>
      <c r="BN73" s="233" t="s">
        <v>766</v>
      </c>
      <c r="BO73" s="233" t="s">
        <v>986</v>
      </c>
      <c r="BP73" s="233" t="s">
        <v>575</v>
      </c>
      <c r="BQ73" s="233" t="s">
        <v>924</v>
      </c>
      <c r="BR73" s="235" t="s">
        <v>639</v>
      </c>
      <c r="BS73" s="24"/>
      <c r="BT73" s="22"/>
      <c r="BU73" s="29" t="s">
        <v>239</v>
      </c>
      <c r="BV73" s="30" t="s">
        <v>1030</v>
      </c>
      <c r="BW73" s="31">
        <f>L2+(65*L4)</f>
        <v>66</v>
      </c>
      <c r="BX73" s="22"/>
    </row>
    <row r="74" spans="1:76" x14ac:dyDescent="0.2">
      <c r="A74" s="1">
        <v>24</v>
      </c>
      <c r="B74" s="178">
        <f>BW846</f>
        <v>839</v>
      </c>
      <c r="C74" s="6">
        <f>BW735</f>
        <v>728</v>
      </c>
      <c r="D74" s="6">
        <f>BW237</f>
        <v>230</v>
      </c>
      <c r="E74" s="6">
        <f>BW380</f>
        <v>373</v>
      </c>
      <c r="F74" s="6">
        <f>BW96</f>
        <v>89</v>
      </c>
      <c r="G74" s="6">
        <f>BW465</f>
        <v>458</v>
      </c>
      <c r="H74" s="12">
        <f>BW1027</f>
        <v>1020</v>
      </c>
      <c r="I74" s="6">
        <f>BW626</f>
        <v>619</v>
      </c>
      <c r="J74" s="6">
        <f>BW267</f>
        <v>260</v>
      </c>
      <c r="K74" s="8">
        <f>BW154</f>
        <v>147</v>
      </c>
      <c r="L74" s="6">
        <f>BW680</f>
        <v>673</v>
      </c>
      <c r="M74" s="6">
        <f>BW825</f>
        <v>818</v>
      </c>
      <c r="N74" s="6">
        <f>BW549</f>
        <v>542</v>
      </c>
      <c r="O74" s="6">
        <f>BW916</f>
        <v>909</v>
      </c>
      <c r="P74" s="6">
        <f>BW454</f>
        <v>447</v>
      </c>
      <c r="Q74" s="6">
        <f>BW55</f>
        <v>48</v>
      </c>
      <c r="R74" s="6">
        <f>BW984</f>
        <v>977</v>
      </c>
      <c r="S74" s="6">
        <f>BW585</f>
        <v>578</v>
      </c>
      <c r="T74" s="6">
        <f>BW123</f>
        <v>116</v>
      </c>
      <c r="U74" s="6">
        <f>BW490</f>
        <v>483</v>
      </c>
      <c r="V74" s="6">
        <f>BW214</f>
        <v>207</v>
      </c>
      <c r="W74" s="6">
        <f>BW359</f>
        <v>352</v>
      </c>
      <c r="X74" s="7">
        <f>BW885</f>
        <v>878</v>
      </c>
      <c r="Y74" s="9">
        <f>BW772</f>
        <v>765</v>
      </c>
      <c r="Z74" s="6">
        <f>BW413</f>
        <v>406</v>
      </c>
      <c r="AA74" s="11">
        <f>BW12</f>
        <v>5</v>
      </c>
      <c r="AB74" s="6">
        <f>BW574</f>
        <v>567</v>
      </c>
      <c r="AC74" s="6">
        <f>BW943</f>
        <v>936</v>
      </c>
      <c r="AD74" s="6">
        <f>BW659</f>
        <v>652</v>
      </c>
      <c r="AE74" s="6">
        <f>BW802</f>
        <v>795</v>
      </c>
      <c r="AF74" s="6">
        <f>BW304</f>
        <v>297</v>
      </c>
      <c r="AG74" s="179">
        <f>BW193</f>
        <v>186</v>
      </c>
      <c r="AH74" s="5">
        <f t="shared" si="9"/>
        <v>16400</v>
      </c>
      <c r="AI74" s="5">
        <f t="shared" si="7"/>
        <v>11201200</v>
      </c>
      <c r="AJ74" s="2">
        <f t="shared" si="8"/>
        <v>8606720000</v>
      </c>
      <c r="AK74" s="115">
        <f>SUMSQ(R73,S73,T73,U73,V73,W73,X73,Y73,Z73,AA73,AB73,AC73,AD73,AE73,AF73,AG73,R74,S74,T74,U74,V74,W74,X74,Y74,Z74,AA74,AB74,AC74,AD74,AE74,AF74,AG74)</f>
        <v>11201200</v>
      </c>
      <c r="AM74" s="236" t="s">
        <v>1032</v>
      </c>
      <c r="AN74" s="233" t="s">
        <v>166</v>
      </c>
      <c r="AO74" s="233" t="s">
        <v>324</v>
      </c>
      <c r="AP74" s="233" t="s">
        <v>229</v>
      </c>
      <c r="AQ74" s="233" t="s">
        <v>515</v>
      </c>
      <c r="AR74" s="233" t="s">
        <v>40</v>
      </c>
      <c r="AS74" s="234" t="s">
        <v>452</v>
      </c>
      <c r="AT74" s="233" t="s">
        <v>104</v>
      </c>
      <c r="AU74" s="233" t="s">
        <v>124</v>
      </c>
      <c r="AV74" s="233" t="s">
        <v>409</v>
      </c>
      <c r="AW74" s="233" t="s">
        <v>61</v>
      </c>
      <c r="AX74" s="233" t="s">
        <v>473</v>
      </c>
      <c r="AY74" s="233" t="s">
        <v>250</v>
      </c>
      <c r="AZ74" s="234" t="s">
        <v>1139</v>
      </c>
      <c r="BA74" s="233" t="s">
        <v>186</v>
      </c>
      <c r="BB74" s="233" t="s">
        <v>345</v>
      </c>
      <c r="BC74" s="234" t="s">
        <v>599</v>
      </c>
      <c r="BD74" s="233" t="s">
        <v>1</v>
      </c>
      <c r="BE74" s="233" t="s">
        <v>536</v>
      </c>
      <c r="BF74" s="233" t="s">
        <v>1010</v>
      </c>
      <c r="BG74" s="233" t="s">
        <v>727</v>
      </c>
      <c r="BH74" s="233" t="s">
        <v>821</v>
      </c>
      <c r="BI74" s="234" t="s">
        <v>663</v>
      </c>
      <c r="BJ74" s="233" t="s">
        <v>884</v>
      </c>
      <c r="BK74" s="233" t="s">
        <v>864</v>
      </c>
      <c r="BL74" s="233" t="s">
        <v>706</v>
      </c>
      <c r="BM74" s="233" t="s">
        <v>800</v>
      </c>
      <c r="BN74" s="234" t="s">
        <v>769</v>
      </c>
      <c r="BO74" s="233" t="s">
        <v>989</v>
      </c>
      <c r="BP74" s="233" t="s">
        <v>578</v>
      </c>
      <c r="BQ74" s="233" t="s">
        <v>927</v>
      </c>
      <c r="BR74" s="235" t="s">
        <v>642</v>
      </c>
      <c r="BS74" s="24"/>
      <c r="BT74" s="22"/>
      <c r="BU74" s="29" t="s">
        <v>355</v>
      </c>
      <c r="BV74" s="30" t="s">
        <v>1030</v>
      </c>
      <c r="BW74" s="31">
        <f>L2+(66*L4)</f>
        <v>67</v>
      </c>
      <c r="BX74" s="22"/>
    </row>
    <row r="75" spans="1:76" x14ac:dyDescent="0.2">
      <c r="A75" s="1">
        <v>25</v>
      </c>
      <c r="B75" s="178">
        <f>BW475</f>
        <v>468</v>
      </c>
      <c r="C75" s="6">
        <f>BW74</f>
        <v>67</v>
      </c>
      <c r="D75" s="6">
        <f>BW632</f>
        <v>625</v>
      </c>
      <c r="E75" s="6">
        <f>BW1001</f>
        <v>994</v>
      </c>
      <c r="F75" s="6">
        <f>BW725</f>
        <v>718</v>
      </c>
      <c r="G75" s="6">
        <f>BW868</f>
        <v>861</v>
      </c>
      <c r="H75" s="8">
        <f>BW374</f>
        <v>367</v>
      </c>
      <c r="I75" s="6">
        <f>BW263</f>
        <v>256</v>
      </c>
      <c r="J75" s="6">
        <f>BW926</f>
        <v>919</v>
      </c>
      <c r="K75" s="12">
        <f>BW527</f>
        <v>520</v>
      </c>
      <c r="L75" s="6">
        <f>BW61</f>
        <v>54</v>
      </c>
      <c r="M75" s="6">
        <f>BW428</f>
        <v>421</v>
      </c>
      <c r="N75" s="6">
        <f>BW144</f>
        <v>137</v>
      </c>
      <c r="O75" s="6">
        <f>BW289</f>
        <v>282</v>
      </c>
      <c r="P75" s="6">
        <f>BW819</f>
        <v>812</v>
      </c>
      <c r="Q75" s="6">
        <f>BW706</f>
        <v>699</v>
      </c>
      <c r="R75" s="6">
        <f>BW333</f>
        <v>326</v>
      </c>
      <c r="S75" s="6">
        <f>BW220</f>
        <v>213</v>
      </c>
      <c r="T75" s="6">
        <f>BW750</f>
        <v>743</v>
      </c>
      <c r="U75" s="6">
        <f>BW895</f>
        <v>888</v>
      </c>
      <c r="V75" s="6">
        <f>BW611</f>
        <v>604</v>
      </c>
      <c r="W75" s="6">
        <f>BW978</f>
        <v>971</v>
      </c>
      <c r="X75" s="11">
        <f>BW512</f>
        <v>505</v>
      </c>
      <c r="Y75" s="6">
        <f>BW113</f>
        <v>106</v>
      </c>
      <c r="Z75" s="9">
        <f>BW776</f>
        <v>769</v>
      </c>
      <c r="AA75" s="7">
        <f>BW665</f>
        <v>658</v>
      </c>
      <c r="AB75" s="6">
        <f>BW171</f>
        <v>164</v>
      </c>
      <c r="AC75" s="6">
        <f>BW314</f>
        <v>307</v>
      </c>
      <c r="AD75" s="6">
        <f>BW38</f>
        <v>31</v>
      </c>
      <c r="AE75" s="6">
        <f>BW407</f>
        <v>400</v>
      </c>
      <c r="AF75" s="6">
        <f>BW965</f>
        <v>958</v>
      </c>
      <c r="AG75" s="179">
        <f>BW564</f>
        <v>557</v>
      </c>
      <c r="AH75" s="5">
        <f t="shared" si="9"/>
        <v>16400</v>
      </c>
      <c r="AI75" s="5">
        <f t="shared" si="7"/>
        <v>11201200</v>
      </c>
      <c r="AJ75" s="2">
        <f t="shared" si="8"/>
        <v>8606720000</v>
      </c>
      <c r="AK75" s="115">
        <f>SUMSQ(B75,C75,D75,E75,F75,G75,H75,I75,J75,K75,L75,M75,N75,O75,P75,Q75,B76,C76,D76,E76,F76,G76,H76,I76,J76,K76,L76,M76,N76,O76,P76,Q76)</f>
        <v>11201200</v>
      </c>
      <c r="AM75" s="232" t="s">
        <v>196</v>
      </c>
      <c r="AN75" s="233" t="s">
        <v>355</v>
      </c>
      <c r="AO75" s="233" t="s">
        <v>260</v>
      </c>
      <c r="AP75" s="234" t="s">
        <v>292</v>
      </c>
      <c r="AQ75" s="233" t="s">
        <v>71</v>
      </c>
      <c r="AR75" s="234" t="s">
        <v>483</v>
      </c>
      <c r="AS75" s="233" t="s">
        <v>134</v>
      </c>
      <c r="AT75" s="233" t="s">
        <v>419</v>
      </c>
      <c r="AU75" s="234" t="s">
        <v>1140</v>
      </c>
      <c r="AV75" s="233" t="s">
        <v>94</v>
      </c>
      <c r="AW75" s="233" t="s">
        <v>505</v>
      </c>
      <c r="AX75" s="233" t="s">
        <v>30</v>
      </c>
      <c r="AY75" s="233" t="s">
        <v>314</v>
      </c>
      <c r="AZ75" s="233" t="s">
        <v>219</v>
      </c>
      <c r="BA75" s="233" t="s">
        <v>378</v>
      </c>
      <c r="BB75" s="233" t="s">
        <v>157</v>
      </c>
      <c r="BC75" s="233" t="s">
        <v>917</v>
      </c>
      <c r="BD75" s="233" t="s">
        <v>632</v>
      </c>
      <c r="BE75" s="233" t="s">
        <v>979</v>
      </c>
      <c r="BF75" s="234" t="s">
        <v>568</v>
      </c>
      <c r="BG75" s="233" t="s">
        <v>790</v>
      </c>
      <c r="BH75" s="234" t="s">
        <v>759</v>
      </c>
      <c r="BI75" s="233" t="s">
        <v>854</v>
      </c>
      <c r="BJ75" s="233" t="s">
        <v>696</v>
      </c>
      <c r="BK75" s="233" t="s">
        <v>673</v>
      </c>
      <c r="BL75" s="233" t="s">
        <v>894</v>
      </c>
      <c r="BM75" s="233" t="s">
        <v>737</v>
      </c>
      <c r="BN75" s="233" t="s">
        <v>831</v>
      </c>
      <c r="BO75" s="233" t="s">
        <v>545</v>
      </c>
      <c r="BP75" s="233" t="s">
        <v>1020</v>
      </c>
      <c r="BQ75" s="234" t="s">
        <v>609</v>
      </c>
      <c r="BR75" s="235" t="s">
        <v>957</v>
      </c>
      <c r="BS75" s="24"/>
      <c r="BT75" s="22"/>
      <c r="BU75" s="29" t="s">
        <v>424</v>
      </c>
      <c r="BV75" s="30" t="s">
        <v>1030</v>
      </c>
      <c r="BW75" s="31">
        <f>L2+(67*L4)</f>
        <v>68</v>
      </c>
      <c r="BX75" s="22"/>
    </row>
    <row r="76" spans="1:76" x14ac:dyDescent="0.2">
      <c r="A76" s="1">
        <v>26</v>
      </c>
      <c r="B76" s="178">
        <f>BW126</f>
        <v>119</v>
      </c>
      <c r="C76" s="6">
        <f>BW495</f>
        <v>488</v>
      </c>
      <c r="D76" s="6">
        <f>BW989</f>
        <v>982</v>
      </c>
      <c r="E76" s="6">
        <f>BW588</f>
        <v>581</v>
      </c>
      <c r="F76" s="6">
        <f>BW880</f>
        <v>873</v>
      </c>
      <c r="G76" s="6">
        <f>BW769</f>
        <v>762</v>
      </c>
      <c r="H76" s="6">
        <f>BW211</f>
        <v>204</v>
      </c>
      <c r="I76" s="8">
        <f>BW354</f>
        <v>347</v>
      </c>
      <c r="J76" s="12">
        <f>BW571</f>
        <v>564</v>
      </c>
      <c r="K76" s="6">
        <f>BW938</f>
        <v>931</v>
      </c>
      <c r="L76" s="6">
        <f>BW408</f>
        <v>401</v>
      </c>
      <c r="M76" s="6">
        <f>BW9</f>
        <v>2</v>
      </c>
      <c r="N76" s="6">
        <f>BW309</f>
        <v>302</v>
      </c>
      <c r="O76" s="6">
        <f>BW196</f>
        <v>189</v>
      </c>
      <c r="P76" s="6">
        <f>BW662</f>
        <v>655</v>
      </c>
      <c r="Q76" s="6">
        <f>BW807</f>
        <v>800</v>
      </c>
      <c r="R76" s="6">
        <f>BW232</f>
        <v>225</v>
      </c>
      <c r="S76" s="6">
        <f>BW377</f>
        <v>370</v>
      </c>
      <c r="T76" s="6">
        <f>BW843</f>
        <v>836</v>
      </c>
      <c r="U76" s="6">
        <f>BW730</f>
        <v>723</v>
      </c>
      <c r="V76" s="6">
        <f>BW1030</f>
        <v>1023</v>
      </c>
      <c r="W76" s="6">
        <f>BW631</f>
        <v>624</v>
      </c>
      <c r="X76" s="6">
        <f>BW101</f>
        <v>94</v>
      </c>
      <c r="Y76" s="11">
        <f>BW468</f>
        <v>461</v>
      </c>
      <c r="Z76" s="7">
        <f>BW685</f>
        <v>678</v>
      </c>
      <c r="AA76" s="9">
        <f>BW828</f>
        <v>821</v>
      </c>
      <c r="AB76" s="6">
        <f>BW270</f>
        <v>263</v>
      </c>
      <c r="AC76" s="6">
        <f>BW159</f>
        <v>152</v>
      </c>
      <c r="AD76" s="6">
        <f>BW451</f>
        <v>444</v>
      </c>
      <c r="AE76" s="6">
        <f>BW50</f>
        <v>43</v>
      </c>
      <c r="AF76" s="6">
        <f>BW544</f>
        <v>537</v>
      </c>
      <c r="AG76" s="179">
        <f>BW913</f>
        <v>906</v>
      </c>
      <c r="AH76" s="5">
        <f t="shared" si="9"/>
        <v>16400</v>
      </c>
      <c r="AI76" s="5">
        <f t="shared" si="7"/>
        <v>11201200</v>
      </c>
      <c r="AJ76" s="2">
        <f t="shared" si="8"/>
        <v>8606720000</v>
      </c>
      <c r="AK76" s="115">
        <f>SUMSQ(R75,S75,T75,U75,V75,W75,X75,Y75,Z75,AA75,AB75,AC75,AD75,AE75,AF75,AG75,R76,S76,T76,U76,V76,W76,X76,Y76,Z76,AA76,AB76,AC76,AD76,AE76,AF76,AG76)</f>
        <v>11201200</v>
      </c>
      <c r="AM76" s="232" t="s">
        <v>195</v>
      </c>
      <c r="AN76" s="233" t="s">
        <v>354</v>
      </c>
      <c r="AO76" s="234" t="s">
        <v>259</v>
      </c>
      <c r="AP76" s="233" t="s">
        <v>291</v>
      </c>
      <c r="AQ76" s="234" t="s">
        <v>1149</v>
      </c>
      <c r="AR76" s="233" t="s">
        <v>482</v>
      </c>
      <c r="AS76" s="233" t="s">
        <v>133</v>
      </c>
      <c r="AT76" s="233" t="s">
        <v>418</v>
      </c>
      <c r="AU76" s="233" t="s">
        <v>427</v>
      </c>
      <c r="AV76" s="234" t="s">
        <v>79</v>
      </c>
      <c r="AW76" s="233" t="s">
        <v>490</v>
      </c>
      <c r="AX76" s="233" t="s">
        <v>15</v>
      </c>
      <c r="AY76" s="233" t="s">
        <v>299</v>
      </c>
      <c r="AZ76" s="233" t="s">
        <v>204</v>
      </c>
      <c r="BA76" s="233" t="s">
        <v>363</v>
      </c>
      <c r="BB76" s="233" t="s">
        <v>142</v>
      </c>
      <c r="BC76" s="233" t="s">
        <v>902</v>
      </c>
      <c r="BD76" s="233" t="s">
        <v>617</v>
      </c>
      <c r="BE76" s="234" t="s">
        <v>965</v>
      </c>
      <c r="BF76" s="233" t="s">
        <v>553</v>
      </c>
      <c r="BG76" s="234" t="s">
        <v>776</v>
      </c>
      <c r="BH76" s="233" t="s">
        <v>744</v>
      </c>
      <c r="BI76" s="233" t="s">
        <v>839</v>
      </c>
      <c r="BJ76" s="233" t="s">
        <v>681</v>
      </c>
      <c r="BK76" s="233" t="s">
        <v>672</v>
      </c>
      <c r="BL76" s="233" t="s">
        <v>893</v>
      </c>
      <c r="BM76" s="233" t="s">
        <v>736</v>
      </c>
      <c r="BN76" s="233" t="s">
        <v>830</v>
      </c>
      <c r="BO76" s="233" t="s">
        <v>544</v>
      </c>
      <c r="BP76" s="233" t="s">
        <v>1019</v>
      </c>
      <c r="BQ76" s="233" t="s">
        <v>608</v>
      </c>
      <c r="BR76" s="237" t="s">
        <v>1154</v>
      </c>
      <c r="BS76" s="24"/>
      <c r="BT76" s="22"/>
      <c r="BU76" s="29" t="s">
        <v>611</v>
      </c>
      <c r="BV76" s="30" t="s">
        <v>1030</v>
      </c>
      <c r="BW76" s="31">
        <f>L2+(68*L4)</f>
        <v>69</v>
      </c>
      <c r="BX76" s="22"/>
    </row>
    <row r="77" spans="1:76" x14ac:dyDescent="0.2">
      <c r="A77" s="1">
        <v>27</v>
      </c>
      <c r="B77" s="178">
        <f>BW562</f>
        <v>555</v>
      </c>
      <c r="C77" s="6">
        <f>BW963</f>
        <v>956</v>
      </c>
      <c r="D77" s="6">
        <f>BW401</f>
        <v>394</v>
      </c>
      <c r="E77" s="6">
        <f>BW32</f>
        <v>25</v>
      </c>
      <c r="F77" s="8">
        <f>BW316</f>
        <v>309</v>
      </c>
      <c r="G77" s="6">
        <f>BW173</f>
        <v>166</v>
      </c>
      <c r="H77" s="6">
        <f>BW671</f>
        <v>664</v>
      </c>
      <c r="I77" s="6">
        <f>BW782</f>
        <v>775</v>
      </c>
      <c r="J77" s="6">
        <f>BW119</f>
        <v>112</v>
      </c>
      <c r="K77" s="6">
        <f>BW518</f>
        <v>511</v>
      </c>
      <c r="L77" s="6">
        <f>BW980</f>
        <v>973</v>
      </c>
      <c r="M77" s="12">
        <f>BW613</f>
        <v>606</v>
      </c>
      <c r="N77" s="6">
        <f>BW889</f>
        <v>882</v>
      </c>
      <c r="O77" s="6">
        <f>BW744</f>
        <v>737</v>
      </c>
      <c r="P77" s="6">
        <f>BW218</f>
        <v>211</v>
      </c>
      <c r="Q77" s="6">
        <f>BW331</f>
        <v>324</v>
      </c>
      <c r="R77" s="6">
        <f>BW708</f>
        <v>701</v>
      </c>
      <c r="S77" s="6">
        <f>BW821</f>
        <v>814</v>
      </c>
      <c r="T77" s="6">
        <f>BW295</f>
        <v>288</v>
      </c>
      <c r="U77" s="6">
        <f>BW150</f>
        <v>143</v>
      </c>
      <c r="V77" s="11">
        <f>BW426</f>
        <v>419</v>
      </c>
      <c r="W77" s="6">
        <f>BW59</f>
        <v>52</v>
      </c>
      <c r="X77" s="6">
        <f>BW521</f>
        <v>514</v>
      </c>
      <c r="Y77" s="6">
        <f>BW920</f>
        <v>913</v>
      </c>
      <c r="Z77" s="6">
        <f>BW257</f>
        <v>250</v>
      </c>
      <c r="AA77" s="6">
        <f>BW368</f>
        <v>361</v>
      </c>
      <c r="AB77" s="9">
        <f>BW866</f>
        <v>859</v>
      </c>
      <c r="AC77" s="7">
        <f>BW723</f>
        <v>716</v>
      </c>
      <c r="AD77" s="6">
        <f>BW1007</f>
        <v>1000</v>
      </c>
      <c r="AE77" s="6">
        <f>BW638</f>
        <v>631</v>
      </c>
      <c r="AF77" s="6">
        <f>BW76</f>
        <v>69</v>
      </c>
      <c r="AG77" s="179">
        <f>BW477</f>
        <v>470</v>
      </c>
      <c r="AH77" s="5">
        <f t="shared" si="9"/>
        <v>16400</v>
      </c>
      <c r="AI77" s="5">
        <f t="shared" si="7"/>
        <v>11201200</v>
      </c>
      <c r="AJ77" s="2">
        <f t="shared" si="8"/>
        <v>8606720000</v>
      </c>
      <c r="AK77" s="115">
        <f>SUMSQ(B77,C77,D77,E77,F77,G77,H77,I77,J77,K77,L77,M77,N77,O77,P77,Q77,B78,C78,D78,E78,F78,G78,H78,I78,J78,K78,L78,M78,N78,O78,P78,Q78)</f>
        <v>11201200</v>
      </c>
      <c r="AM77" s="232" t="s">
        <v>198</v>
      </c>
      <c r="AN77" s="234" t="s">
        <v>357</v>
      </c>
      <c r="AO77" s="233" t="s">
        <v>262</v>
      </c>
      <c r="AP77" s="233" t="s">
        <v>294</v>
      </c>
      <c r="AQ77" s="233" t="s">
        <v>73</v>
      </c>
      <c r="AR77" s="233" t="s">
        <v>484</v>
      </c>
      <c r="AS77" s="233" t="s">
        <v>136</v>
      </c>
      <c r="AT77" s="233" t="s">
        <v>421</v>
      </c>
      <c r="AU77" s="233" t="s">
        <v>440</v>
      </c>
      <c r="AV77" s="233" t="s">
        <v>92</v>
      </c>
      <c r="AW77" s="234" t="s">
        <v>503</v>
      </c>
      <c r="AX77" s="233" t="s">
        <v>28</v>
      </c>
      <c r="AY77" s="234" t="s">
        <v>312</v>
      </c>
      <c r="AZ77" s="233" t="s">
        <v>217</v>
      </c>
      <c r="BA77" s="233" t="s">
        <v>376</v>
      </c>
      <c r="BB77" s="233" t="s">
        <v>155</v>
      </c>
      <c r="BC77" s="233" t="s">
        <v>915</v>
      </c>
      <c r="BD77" s="233" t="s">
        <v>630</v>
      </c>
      <c r="BE77" s="233" t="s">
        <v>977</v>
      </c>
      <c r="BF77" s="233" t="s">
        <v>566</v>
      </c>
      <c r="BG77" s="233" t="s">
        <v>788</v>
      </c>
      <c r="BH77" s="233" t="s">
        <v>757</v>
      </c>
      <c r="BI77" s="233" t="s">
        <v>852</v>
      </c>
      <c r="BJ77" s="234" t="s">
        <v>1141</v>
      </c>
      <c r="BK77" s="233" t="s">
        <v>675</v>
      </c>
      <c r="BL77" s="233" t="s">
        <v>896</v>
      </c>
      <c r="BM77" s="234" t="s">
        <v>388</v>
      </c>
      <c r="BN77" s="233" t="s">
        <v>833</v>
      </c>
      <c r="BO77" s="234" t="s">
        <v>547</v>
      </c>
      <c r="BP77" s="233" t="s">
        <v>1022</v>
      </c>
      <c r="BQ77" s="233" t="s">
        <v>611</v>
      </c>
      <c r="BR77" s="235" t="s">
        <v>959</v>
      </c>
      <c r="BS77" s="24"/>
      <c r="BT77" s="22"/>
      <c r="BU77" s="29" t="s">
        <v>680</v>
      </c>
      <c r="BV77" s="30" t="s">
        <v>1030</v>
      </c>
      <c r="BW77" s="31">
        <f>L2+(69*L4)</f>
        <v>70</v>
      </c>
      <c r="BX77" s="22"/>
    </row>
    <row r="78" spans="1:76" x14ac:dyDescent="0.2">
      <c r="A78" s="1">
        <v>28</v>
      </c>
      <c r="B78" s="178">
        <f>BW919</f>
        <v>912</v>
      </c>
      <c r="C78" s="6">
        <f>BW550</f>
        <v>543</v>
      </c>
      <c r="D78" s="6">
        <f>BW52</f>
        <v>45</v>
      </c>
      <c r="E78" s="6">
        <f>BW453</f>
        <v>446</v>
      </c>
      <c r="F78" s="6">
        <f>BW153</f>
        <v>146</v>
      </c>
      <c r="G78" s="8">
        <f>BW264</f>
        <v>257</v>
      </c>
      <c r="H78" s="6">
        <f>BW826</f>
        <v>819</v>
      </c>
      <c r="I78" s="6">
        <f>BW683</f>
        <v>676</v>
      </c>
      <c r="J78" s="6">
        <f>BW466</f>
        <v>459</v>
      </c>
      <c r="K78" s="6">
        <f>BW99</f>
        <v>92</v>
      </c>
      <c r="L78" s="12">
        <f>BW625</f>
        <v>618</v>
      </c>
      <c r="M78" s="6">
        <f>BW1024</f>
        <v>1017</v>
      </c>
      <c r="N78" s="6">
        <f>BW732</f>
        <v>725</v>
      </c>
      <c r="O78" s="6">
        <f>BW845</f>
        <v>838</v>
      </c>
      <c r="P78" s="6">
        <f>BW383</f>
        <v>376</v>
      </c>
      <c r="Q78" s="6">
        <f>BW238</f>
        <v>231</v>
      </c>
      <c r="R78" s="6">
        <f>BW801</f>
        <v>794</v>
      </c>
      <c r="S78" s="6">
        <f>BW656</f>
        <v>649</v>
      </c>
      <c r="T78" s="6">
        <f>BW194</f>
        <v>187</v>
      </c>
      <c r="U78" s="6">
        <f>BW307</f>
        <v>300</v>
      </c>
      <c r="V78" s="6">
        <f>BW15</f>
        <v>8</v>
      </c>
      <c r="W78" s="11">
        <f>BW414</f>
        <v>407</v>
      </c>
      <c r="X78" s="6">
        <f>BW940</f>
        <v>933</v>
      </c>
      <c r="Y78" s="6">
        <f>BW573</f>
        <v>566</v>
      </c>
      <c r="Z78" s="6">
        <f>BW356</f>
        <v>349</v>
      </c>
      <c r="AA78" s="6">
        <f>BW213</f>
        <v>206</v>
      </c>
      <c r="AB78" s="7">
        <f>BW775</f>
        <v>768</v>
      </c>
      <c r="AC78" s="9">
        <f>BW886</f>
        <v>879</v>
      </c>
      <c r="AD78" s="6">
        <f>BW586</f>
        <v>579</v>
      </c>
      <c r="AE78" s="6">
        <f>BW987</f>
        <v>980</v>
      </c>
      <c r="AF78" s="6">
        <f>BW489</f>
        <v>482</v>
      </c>
      <c r="AG78" s="179">
        <f>BW120</f>
        <v>113</v>
      </c>
      <c r="AH78" s="5">
        <f t="shared" si="9"/>
        <v>16400</v>
      </c>
      <c r="AI78" s="5">
        <f t="shared" si="7"/>
        <v>11201200</v>
      </c>
      <c r="AJ78" s="2">
        <f t="shared" si="8"/>
        <v>8606720000</v>
      </c>
      <c r="AK78" s="115">
        <f>SUMSQ(R77,S77,T77,U77,V77,W77,X77,Y77,Z77,AA77,AB77,AC77,AD77,AE77,AF77,AG77,R78,S78,T78,U78,V78,W78,X78,Y78,Z78,AA78,AB78,AC78,AD78,AE78,AF78,AG78)</f>
        <v>11201200</v>
      </c>
      <c r="AM78" s="236" t="s">
        <v>1155</v>
      </c>
      <c r="AN78" s="233" t="s">
        <v>352</v>
      </c>
      <c r="AO78" s="233" t="s">
        <v>257</v>
      </c>
      <c r="AP78" s="233" t="s">
        <v>289</v>
      </c>
      <c r="AQ78" s="233" t="s">
        <v>68</v>
      </c>
      <c r="AR78" s="233" t="s">
        <v>480</v>
      </c>
      <c r="AS78" s="233" t="s">
        <v>131</v>
      </c>
      <c r="AT78" s="233" t="s">
        <v>416</v>
      </c>
      <c r="AU78" s="233" t="s">
        <v>429</v>
      </c>
      <c r="AV78" s="233" t="s">
        <v>81</v>
      </c>
      <c r="AW78" s="233" t="s">
        <v>492</v>
      </c>
      <c r="AX78" s="234" t="s">
        <v>17</v>
      </c>
      <c r="AY78" s="233" t="s">
        <v>301</v>
      </c>
      <c r="AZ78" s="234" t="s">
        <v>1032</v>
      </c>
      <c r="BA78" s="233" t="s">
        <v>365</v>
      </c>
      <c r="BB78" s="233" t="s">
        <v>144</v>
      </c>
      <c r="BC78" s="233" t="s">
        <v>904</v>
      </c>
      <c r="BD78" s="233" t="s">
        <v>619</v>
      </c>
      <c r="BE78" s="233" t="s">
        <v>967</v>
      </c>
      <c r="BF78" s="233" t="s">
        <v>555</v>
      </c>
      <c r="BG78" s="233" t="s">
        <v>778</v>
      </c>
      <c r="BH78" s="233" t="s">
        <v>746</v>
      </c>
      <c r="BI78" s="234" t="s">
        <v>841</v>
      </c>
      <c r="BJ78" s="233" t="s">
        <v>683</v>
      </c>
      <c r="BK78" s="233" t="s">
        <v>670</v>
      </c>
      <c r="BL78" s="233" t="s">
        <v>891</v>
      </c>
      <c r="BM78" s="233" t="s">
        <v>734</v>
      </c>
      <c r="BN78" s="234" t="s">
        <v>828</v>
      </c>
      <c r="BO78" s="233" t="s">
        <v>2</v>
      </c>
      <c r="BP78" s="234" t="s">
        <v>1017</v>
      </c>
      <c r="BQ78" s="233" t="s">
        <v>606</v>
      </c>
      <c r="BR78" s="235" t="s">
        <v>954</v>
      </c>
      <c r="BS78" s="24"/>
      <c r="BT78" s="22"/>
      <c r="BU78" s="29" t="s">
        <v>811</v>
      </c>
      <c r="BV78" s="30" t="s">
        <v>1030</v>
      </c>
      <c r="BW78" s="31">
        <f>L2+(70*L4)</f>
        <v>71</v>
      </c>
      <c r="BX78" s="22"/>
    </row>
    <row r="79" spans="1:76" x14ac:dyDescent="0.2">
      <c r="A79" s="1">
        <v>29</v>
      </c>
      <c r="B79" s="178">
        <f>BW600</f>
        <v>593</v>
      </c>
      <c r="C79" s="6">
        <f>BW969</f>
        <v>962</v>
      </c>
      <c r="D79" s="8">
        <f>BW507</f>
        <v>500</v>
      </c>
      <c r="E79" s="6">
        <f>BW106</f>
        <v>99</v>
      </c>
      <c r="F79" s="6">
        <f>BW342</f>
        <v>335</v>
      </c>
      <c r="G79" s="6">
        <f>BW231</f>
        <v>224</v>
      </c>
      <c r="H79" s="6">
        <f>BW757</f>
        <v>750</v>
      </c>
      <c r="I79" s="6">
        <f>BW900</f>
        <v>893</v>
      </c>
      <c r="J79" s="6">
        <f>BW29</f>
        <v>22</v>
      </c>
      <c r="K79" s="6">
        <f>BW396</f>
        <v>389</v>
      </c>
      <c r="L79" s="6">
        <f>BW958</f>
        <v>951</v>
      </c>
      <c r="M79" s="6">
        <f>BW559</f>
        <v>552</v>
      </c>
      <c r="N79" s="6">
        <f>BW787</f>
        <v>780</v>
      </c>
      <c r="O79" s="12">
        <f>BW674</f>
        <v>667</v>
      </c>
      <c r="P79" s="6">
        <f>BW176</f>
        <v>169</v>
      </c>
      <c r="Q79" s="6">
        <f>BW321</f>
        <v>314</v>
      </c>
      <c r="R79" s="6">
        <f>BW718</f>
        <v>711</v>
      </c>
      <c r="S79" s="6">
        <f>BW863</f>
        <v>856</v>
      </c>
      <c r="T79" s="11">
        <f>BW365</f>
        <v>358</v>
      </c>
      <c r="U79" s="6">
        <f>BW252</f>
        <v>245</v>
      </c>
      <c r="V79" s="6">
        <f>BW480</f>
        <v>473</v>
      </c>
      <c r="W79" s="6">
        <f>BW81</f>
        <v>74</v>
      </c>
      <c r="X79" s="6">
        <f>BW643</f>
        <v>636</v>
      </c>
      <c r="Y79" s="6">
        <f>BW1010</f>
        <v>1003</v>
      </c>
      <c r="Z79" s="6">
        <f>BW139</f>
        <v>132</v>
      </c>
      <c r="AA79" s="6">
        <f>BW282</f>
        <v>275</v>
      </c>
      <c r="AB79" s="6">
        <f>BW808</f>
        <v>801</v>
      </c>
      <c r="AC79" s="6">
        <f>BW697</f>
        <v>690</v>
      </c>
      <c r="AD79" s="9">
        <f>BW933</f>
        <v>926</v>
      </c>
      <c r="AE79" s="7">
        <f>BW532</f>
        <v>525</v>
      </c>
      <c r="AF79" s="6">
        <f>BW70</f>
        <v>63</v>
      </c>
      <c r="AG79" s="179">
        <f>BW439</f>
        <v>432</v>
      </c>
      <c r="AH79" s="5">
        <f t="shared" si="9"/>
        <v>16400</v>
      </c>
      <c r="AI79" s="5">
        <f t="shared" si="7"/>
        <v>11201200</v>
      </c>
      <c r="AJ79" s="2">
        <f t="shared" si="8"/>
        <v>8606720000</v>
      </c>
      <c r="AK79" s="115">
        <f>SUMSQ(B79,C79,D79,E79,F79,G79,H79,I79,J79,K79,L79,M79,N79,O79,P79,Q79,B80,C80,D80,E80,F80,G80,H80,I80,J80,K80,L80,M80,N80,O80,P80,Q80)</f>
        <v>11201200</v>
      </c>
      <c r="AM79" s="232" t="s">
        <v>200</v>
      </c>
      <c r="AN79" s="234" t="s">
        <v>359</v>
      </c>
      <c r="AO79" s="233" t="s">
        <v>264</v>
      </c>
      <c r="AP79" s="233" t="s">
        <v>6</v>
      </c>
      <c r="AQ79" s="233" t="s">
        <v>75</v>
      </c>
      <c r="AR79" s="233" t="s">
        <v>486</v>
      </c>
      <c r="AS79" s="233" t="s">
        <v>138</v>
      </c>
      <c r="AT79" s="234" t="s">
        <v>423</v>
      </c>
      <c r="AU79" s="233" t="s">
        <v>438</v>
      </c>
      <c r="AV79" s="233" t="s">
        <v>90</v>
      </c>
      <c r="AW79" s="234" t="s">
        <v>501</v>
      </c>
      <c r="AX79" s="233" t="s">
        <v>26</v>
      </c>
      <c r="AY79" s="233" t="s">
        <v>310</v>
      </c>
      <c r="AZ79" s="233" t="s">
        <v>215</v>
      </c>
      <c r="BA79" s="233" t="s">
        <v>374</v>
      </c>
      <c r="BB79" s="233" t="s">
        <v>153</v>
      </c>
      <c r="BC79" s="233" t="s">
        <v>913</v>
      </c>
      <c r="BD79" s="234" t="s">
        <v>628</v>
      </c>
      <c r="BE79" s="233" t="s">
        <v>975</v>
      </c>
      <c r="BF79" s="233" t="s">
        <v>564</v>
      </c>
      <c r="BG79" s="233" t="s">
        <v>786</v>
      </c>
      <c r="BH79" s="233" t="s">
        <v>755</v>
      </c>
      <c r="BI79" s="233" t="s">
        <v>850</v>
      </c>
      <c r="BJ79" s="234" t="s">
        <v>692</v>
      </c>
      <c r="BK79" s="233" t="s">
        <v>677</v>
      </c>
      <c r="BL79" s="233" t="s">
        <v>898</v>
      </c>
      <c r="BM79" s="233" t="s">
        <v>740</v>
      </c>
      <c r="BN79" s="233" t="s">
        <v>835</v>
      </c>
      <c r="BO79" s="234" t="s">
        <v>1159</v>
      </c>
      <c r="BP79" s="233" t="s">
        <v>1024</v>
      </c>
      <c r="BQ79" s="233" t="s">
        <v>613</v>
      </c>
      <c r="BR79" s="235" t="s">
        <v>961</v>
      </c>
      <c r="BS79" s="24"/>
      <c r="BT79" s="22"/>
      <c r="BU79" s="29" t="s">
        <v>997</v>
      </c>
      <c r="BV79" s="30" t="s">
        <v>1030</v>
      </c>
      <c r="BW79" s="31">
        <f>L2+(71*L4)</f>
        <v>72</v>
      </c>
      <c r="BX79" s="22"/>
    </row>
    <row r="80" spans="1:76" x14ac:dyDescent="0.2">
      <c r="A80" s="1">
        <v>30</v>
      </c>
      <c r="B80" s="178">
        <f>BW1021</f>
        <v>1014</v>
      </c>
      <c r="C80" s="6">
        <f>BW620</f>
        <v>613</v>
      </c>
      <c r="D80" s="6">
        <f>BW94</f>
        <v>87</v>
      </c>
      <c r="E80" s="8">
        <f>BW463</f>
        <v>456</v>
      </c>
      <c r="F80" s="6">
        <f>BW243</f>
        <v>236</v>
      </c>
      <c r="G80" s="6">
        <f>BW386</f>
        <v>379</v>
      </c>
      <c r="H80" s="6">
        <f>BW848</f>
        <v>841</v>
      </c>
      <c r="I80" s="6">
        <f>BW737</f>
        <v>730</v>
      </c>
      <c r="J80" s="6">
        <f>BW440</f>
        <v>433</v>
      </c>
      <c r="K80" s="6">
        <f>BW41</f>
        <v>34</v>
      </c>
      <c r="L80" s="6">
        <f>BW539</f>
        <v>532</v>
      </c>
      <c r="M80" s="6">
        <f>BW906</f>
        <v>899</v>
      </c>
      <c r="N80" s="12">
        <f>BW694</f>
        <v>687</v>
      </c>
      <c r="O80" s="6">
        <f>BW839</f>
        <v>832</v>
      </c>
      <c r="P80" s="6">
        <f>BW277</f>
        <v>270</v>
      </c>
      <c r="Q80" s="6">
        <f>BW164</f>
        <v>157</v>
      </c>
      <c r="R80" s="6">
        <f>BW875</f>
        <v>868</v>
      </c>
      <c r="S80" s="6">
        <f>BW762</f>
        <v>755</v>
      </c>
      <c r="T80" s="6">
        <f>BW200</f>
        <v>193</v>
      </c>
      <c r="U80" s="11">
        <f>BW345</f>
        <v>338</v>
      </c>
      <c r="V80" s="6">
        <f>BW133</f>
        <v>126</v>
      </c>
      <c r="W80" s="6">
        <f>BW500</f>
        <v>493</v>
      </c>
      <c r="X80" s="6">
        <f>BW998</f>
        <v>991</v>
      </c>
      <c r="Y80" s="6">
        <f>BW599</f>
        <v>592</v>
      </c>
      <c r="Z80" s="6">
        <f>BW302</f>
        <v>295</v>
      </c>
      <c r="AA80" s="6">
        <f>BW191</f>
        <v>184</v>
      </c>
      <c r="AB80" s="6">
        <f>BW653</f>
        <v>646</v>
      </c>
      <c r="AC80" s="6">
        <f>BW796</f>
        <v>789</v>
      </c>
      <c r="AD80" s="7">
        <f>BW576</f>
        <v>569</v>
      </c>
      <c r="AE80" s="9">
        <f>BW945</f>
        <v>938</v>
      </c>
      <c r="AF80" s="6">
        <f>BW419</f>
        <v>412</v>
      </c>
      <c r="AG80" s="179">
        <f>BW18</f>
        <v>11</v>
      </c>
      <c r="AH80" s="5">
        <f t="shared" si="9"/>
        <v>16400</v>
      </c>
      <c r="AI80" s="5">
        <f t="shared" si="7"/>
        <v>11201200</v>
      </c>
      <c r="AJ80" s="2">
        <f t="shared" si="8"/>
        <v>8606720000</v>
      </c>
      <c r="AK80" s="115">
        <f>SUMSQ(R79,S79,T79,U79,V79,W79,X79,Y79,Z79,AA79,AB79,AC79,AD79,AE79,AF79,AG79,R80,S80,T80,U80,V80,W80,X80,Y80,Z80,AA80,AB80,AC80,AD80,AE80,AF80,AG80)</f>
        <v>11201200</v>
      </c>
      <c r="AM80" s="236" t="s">
        <v>191</v>
      </c>
      <c r="AN80" s="233" t="s">
        <v>350</v>
      </c>
      <c r="AO80" s="233" t="s">
        <v>255</v>
      </c>
      <c r="AP80" s="233" t="s">
        <v>287</v>
      </c>
      <c r="AQ80" s="233" t="s">
        <v>66</v>
      </c>
      <c r="AR80" s="233" t="s">
        <v>478</v>
      </c>
      <c r="AS80" s="234" t="s">
        <v>129</v>
      </c>
      <c r="AT80" s="233" t="s">
        <v>414</v>
      </c>
      <c r="AU80" s="233" t="s">
        <v>431</v>
      </c>
      <c r="AV80" s="233" t="s">
        <v>83</v>
      </c>
      <c r="AW80" s="233" t="s">
        <v>494</v>
      </c>
      <c r="AX80" s="234" t="s">
        <v>1132</v>
      </c>
      <c r="AY80" s="233" t="s">
        <v>303</v>
      </c>
      <c r="AZ80" s="233" t="s">
        <v>208</v>
      </c>
      <c r="BA80" s="233" t="s">
        <v>367</v>
      </c>
      <c r="BB80" s="233" t="s">
        <v>146</v>
      </c>
      <c r="BC80" s="234" t="s">
        <v>906</v>
      </c>
      <c r="BD80" s="233" t="s">
        <v>621</v>
      </c>
      <c r="BE80" s="233" t="s">
        <v>969</v>
      </c>
      <c r="BF80" s="233" t="s">
        <v>557</v>
      </c>
      <c r="BG80" s="233" t="s">
        <v>780</v>
      </c>
      <c r="BH80" s="233" t="s">
        <v>748</v>
      </c>
      <c r="BI80" s="234" t="s">
        <v>843</v>
      </c>
      <c r="BJ80" s="233" t="s">
        <v>685</v>
      </c>
      <c r="BK80" s="233" t="s">
        <v>668</v>
      </c>
      <c r="BL80" s="233" t="s">
        <v>889</v>
      </c>
      <c r="BM80" s="233" t="s">
        <v>732</v>
      </c>
      <c r="BN80" s="233" t="s">
        <v>826</v>
      </c>
      <c r="BO80" s="233" t="s">
        <v>541</v>
      </c>
      <c r="BP80" s="234" t="s">
        <v>1015</v>
      </c>
      <c r="BQ80" s="233" t="s">
        <v>604</v>
      </c>
      <c r="BR80" s="235" t="s">
        <v>952</v>
      </c>
      <c r="BS80" s="24"/>
      <c r="BT80" s="22"/>
      <c r="BU80" s="29" t="s">
        <v>567</v>
      </c>
      <c r="BV80" s="30" t="s">
        <v>1030</v>
      </c>
      <c r="BW80" s="31">
        <f>L2+(72*L4)</f>
        <v>73</v>
      </c>
      <c r="BX80" s="22"/>
    </row>
    <row r="81" spans="1:76" x14ac:dyDescent="0.2">
      <c r="A81" s="1">
        <v>31</v>
      </c>
      <c r="B81" s="199">
        <f>BW433</f>
        <v>426</v>
      </c>
      <c r="C81" s="6">
        <f>BW64</f>
        <v>57</v>
      </c>
      <c r="D81" s="6">
        <f>BW530</f>
        <v>523</v>
      </c>
      <c r="E81" s="6">
        <f>BW931</f>
        <v>924</v>
      </c>
      <c r="F81" s="6">
        <f>BW703</f>
        <v>696</v>
      </c>
      <c r="G81" s="6">
        <f>BW814</f>
        <v>807</v>
      </c>
      <c r="H81" s="6">
        <f>BW284</f>
        <v>277</v>
      </c>
      <c r="I81" s="6">
        <f>BW141</f>
        <v>134</v>
      </c>
      <c r="J81" s="6">
        <f>BW1012</f>
        <v>1005</v>
      </c>
      <c r="K81" s="6">
        <f>BW645</f>
        <v>638</v>
      </c>
      <c r="L81" s="6">
        <f>BW87</f>
        <v>80</v>
      </c>
      <c r="M81" s="6">
        <f>BW486</f>
        <v>479</v>
      </c>
      <c r="N81" s="6">
        <f>BW250</f>
        <v>243</v>
      </c>
      <c r="O81" s="6">
        <f>BW363</f>
        <v>356</v>
      </c>
      <c r="P81" s="6">
        <f>BW857</f>
        <v>850</v>
      </c>
      <c r="Q81" s="12">
        <f>BW712</f>
        <v>705</v>
      </c>
      <c r="R81" s="11">
        <f>BW327</f>
        <v>320</v>
      </c>
      <c r="S81" s="6">
        <f>BW182</f>
        <v>175</v>
      </c>
      <c r="T81" s="6">
        <f>BW676</f>
        <v>669</v>
      </c>
      <c r="U81" s="6">
        <f>BW789</f>
        <v>782</v>
      </c>
      <c r="V81" s="6">
        <f>BW553</f>
        <v>546</v>
      </c>
      <c r="W81" s="6">
        <f>BW952</f>
        <v>945</v>
      </c>
      <c r="X81" s="6">
        <f>BW394</f>
        <v>387</v>
      </c>
      <c r="Y81" s="6">
        <f>BW27</f>
        <v>20</v>
      </c>
      <c r="Z81" s="6">
        <f>BW898</f>
        <v>891</v>
      </c>
      <c r="AA81" s="6">
        <f>BW755</f>
        <v>748</v>
      </c>
      <c r="AB81" s="6">
        <f>BW225</f>
        <v>218</v>
      </c>
      <c r="AC81" s="6">
        <f>BW336</f>
        <v>329</v>
      </c>
      <c r="AD81" s="6">
        <f>BW108</f>
        <v>101</v>
      </c>
      <c r="AE81" s="6">
        <f>BW509</f>
        <v>502</v>
      </c>
      <c r="AF81" s="9">
        <f>BW975</f>
        <v>968</v>
      </c>
      <c r="AG81" s="200">
        <f>BW606</f>
        <v>599</v>
      </c>
      <c r="AH81" s="5">
        <f t="shared" si="9"/>
        <v>16400</v>
      </c>
      <c r="AI81" s="5">
        <f t="shared" si="7"/>
        <v>11201200</v>
      </c>
      <c r="AJ81" s="2">
        <f t="shared" si="8"/>
        <v>8606720000</v>
      </c>
      <c r="AK81" s="115">
        <f>SUMSQ(B81,C81,D81,E81,F81,G81,H81,I81,J81,K81,L81,M81,N81,O81,P81,Q81,B82,C82,D82,E82,F82,G82,H82,I82,J82,K82,L82,M82,N82,O82,P82,Q82)</f>
        <v>11201200</v>
      </c>
      <c r="AM81" s="232" t="s">
        <v>202</v>
      </c>
      <c r="AN81" s="233" t="s">
        <v>361</v>
      </c>
      <c r="AO81" s="233" t="s">
        <v>266</v>
      </c>
      <c r="AP81" s="234" t="s">
        <v>1142</v>
      </c>
      <c r="AQ81" s="233" t="s">
        <v>77</v>
      </c>
      <c r="AR81" s="233" t="s">
        <v>488</v>
      </c>
      <c r="AS81" s="233" t="s">
        <v>140</v>
      </c>
      <c r="AT81" s="233" t="s">
        <v>425</v>
      </c>
      <c r="AU81" s="234" t="s">
        <v>436</v>
      </c>
      <c r="AV81" s="233" t="s">
        <v>88</v>
      </c>
      <c r="AW81" s="233" t="s">
        <v>499</v>
      </c>
      <c r="AX81" s="233" t="s">
        <v>24</v>
      </c>
      <c r="AY81" s="233" t="s">
        <v>308</v>
      </c>
      <c r="AZ81" s="233" t="s">
        <v>213</v>
      </c>
      <c r="BA81" s="234" t="s">
        <v>372</v>
      </c>
      <c r="BB81" s="233" t="s">
        <v>151</v>
      </c>
      <c r="BC81" s="233" t="s">
        <v>911</v>
      </c>
      <c r="BD81" s="233" t="s">
        <v>626</v>
      </c>
      <c r="BE81" s="233" t="s">
        <v>973</v>
      </c>
      <c r="BF81" s="233" t="s">
        <v>562</v>
      </c>
      <c r="BG81" s="233" t="s">
        <v>784</v>
      </c>
      <c r="BH81" s="234" t="s">
        <v>753</v>
      </c>
      <c r="BI81" s="233" t="s">
        <v>848</v>
      </c>
      <c r="BJ81" s="233" t="s">
        <v>690</v>
      </c>
      <c r="BK81" s="234" t="s">
        <v>679</v>
      </c>
      <c r="BL81" s="233" t="s">
        <v>900</v>
      </c>
      <c r="BM81" s="233" t="s">
        <v>742</v>
      </c>
      <c r="BN81" s="233" t="s">
        <v>837</v>
      </c>
      <c r="BO81" s="233" t="s">
        <v>551</v>
      </c>
      <c r="BP81" s="233" t="s">
        <v>1026</v>
      </c>
      <c r="BQ81" s="234" t="s">
        <v>615</v>
      </c>
      <c r="BR81" s="235" t="s">
        <v>963</v>
      </c>
      <c r="BS81" s="24"/>
      <c r="BT81" s="22"/>
      <c r="BU81" s="29" t="s">
        <v>755</v>
      </c>
      <c r="BV81" s="30" t="s">
        <v>1030</v>
      </c>
      <c r="BW81" s="31">
        <f>L2+(73*L4)</f>
        <v>74</v>
      </c>
      <c r="BX81" s="22"/>
    </row>
    <row r="82" spans="1:76" ht="13.5" thickBot="1" x14ac:dyDescent="0.25">
      <c r="A82" s="1">
        <v>32</v>
      </c>
      <c r="B82" s="201">
        <f>BW20</f>
        <v>13</v>
      </c>
      <c r="C82" s="202">
        <f>BW421</f>
        <v>414</v>
      </c>
      <c r="D82" s="180">
        <f>BW951</f>
        <v>944</v>
      </c>
      <c r="E82" s="180">
        <f>BW582</f>
        <v>575</v>
      </c>
      <c r="F82" s="180">
        <f>BW794</f>
        <v>787</v>
      </c>
      <c r="G82" s="180">
        <f>BW651</f>
        <v>644</v>
      </c>
      <c r="H82" s="180">
        <f>BW185</f>
        <v>178</v>
      </c>
      <c r="I82" s="180">
        <f>BW296</f>
        <v>289</v>
      </c>
      <c r="J82" s="180">
        <f>BW593</f>
        <v>586</v>
      </c>
      <c r="K82" s="180">
        <f>BW992</f>
        <v>985</v>
      </c>
      <c r="L82" s="180">
        <f>BW498</f>
        <v>491</v>
      </c>
      <c r="M82" s="180">
        <f>BW131</f>
        <v>124</v>
      </c>
      <c r="N82" s="180">
        <f>BW351</f>
        <v>344</v>
      </c>
      <c r="O82" s="180">
        <f>BW206</f>
        <v>199</v>
      </c>
      <c r="P82" s="187">
        <f>BW764</f>
        <v>757</v>
      </c>
      <c r="Q82" s="180">
        <f>BW877</f>
        <v>870</v>
      </c>
      <c r="R82" s="180">
        <f>BW162</f>
        <v>155</v>
      </c>
      <c r="S82" s="191">
        <f>BW275</f>
        <v>268</v>
      </c>
      <c r="T82" s="180">
        <f>BW833</f>
        <v>826</v>
      </c>
      <c r="U82" s="180">
        <f>BW688</f>
        <v>681</v>
      </c>
      <c r="V82" s="180">
        <f>BW908</f>
        <v>901</v>
      </c>
      <c r="W82" s="180">
        <f>BW541</f>
        <v>534</v>
      </c>
      <c r="X82" s="180">
        <f>BW47</f>
        <v>40</v>
      </c>
      <c r="Y82" s="180">
        <f>BW446</f>
        <v>439</v>
      </c>
      <c r="Z82" s="180">
        <f>BW743</f>
        <v>736</v>
      </c>
      <c r="AA82" s="180">
        <f>BW854</f>
        <v>847</v>
      </c>
      <c r="AB82" s="180">
        <f>BW388</f>
        <v>381</v>
      </c>
      <c r="AC82" s="180">
        <f>BW245</f>
        <v>238</v>
      </c>
      <c r="AD82" s="180">
        <f>BW457</f>
        <v>450</v>
      </c>
      <c r="AE82" s="180">
        <f>BW88</f>
        <v>81</v>
      </c>
      <c r="AF82" s="203">
        <f>BW618</f>
        <v>611</v>
      </c>
      <c r="AG82" s="204">
        <f>BW1019</f>
        <v>1012</v>
      </c>
      <c r="AH82" s="5">
        <f t="shared" si="9"/>
        <v>16400</v>
      </c>
      <c r="AI82" s="5">
        <f t="shared" si="7"/>
        <v>11201200</v>
      </c>
      <c r="AJ82" s="2">
        <f t="shared" si="8"/>
        <v>8606720000</v>
      </c>
      <c r="AK82" s="115">
        <f>SUMSQ(R81,S81,T81,U81,V81,W81,X81,Y81,Z81,AA81,AB81,AC81,AD81,AE81,AF81,AG81,R82,S82,T82,U82,V82,W82,X82,Y82,Z82,AA82,AB82,AC82,AD82,AE82,AF82,AG82)</f>
        <v>11201200</v>
      </c>
      <c r="AM82" s="238" t="s">
        <v>189</v>
      </c>
      <c r="AN82" s="239" t="s">
        <v>348</v>
      </c>
      <c r="AO82" s="240" t="s">
        <v>253</v>
      </c>
      <c r="AP82" s="239" t="s">
        <v>285</v>
      </c>
      <c r="AQ82" s="239" t="s">
        <v>64</v>
      </c>
      <c r="AR82" s="239" t="s">
        <v>476</v>
      </c>
      <c r="AS82" s="239" t="s">
        <v>127</v>
      </c>
      <c r="AT82" s="239" t="s">
        <v>412</v>
      </c>
      <c r="AU82" s="239" t="s">
        <v>433</v>
      </c>
      <c r="AV82" s="240" t="s">
        <v>85</v>
      </c>
      <c r="AW82" s="239" t="s">
        <v>496</v>
      </c>
      <c r="AX82" s="239" t="s">
        <v>21</v>
      </c>
      <c r="AY82" s="239" t="s">
        <v>305</v>
      </c>
      <c r="AZ82" s="239" t="s">
        <v>210</v>
      </c>
      <c r="BA82" s="239" t="s">
        <v>369</v>
      </c>
      <c r="BB82" s="239" t="s">
        <v>56</v>
      </c>
      <c r="BC82" s="239" t="s">
        <v>908</v>
      </c>
      <c r="BD82" s="239" t="s">
        <v>623</v>
      </c>
      <c r="BE82" s="239" t="s">
        <v>970</v>
      </c>
      <c r="BF82" s="239" t="s">
        <v>559</v>
      </c>
      <c r="BG82" s="240" t="s">
        <v>1125</v>
      </c>
      <c r="BH82" s="239" t="s">
        <v>750</v>
      </c>
      <c r="BI82" s="239" t="s">
        <v>845</v>
      </c>
      <c r="BJ82" s="239" t="s">
        <v>687</v>
      </c>
      <c r="BK82" s="239" t="s">
        <v>666</v>
      </c>
      <c r="BL82" s="240" t="s">
        <v>887</v>
      </c>
      <c r="BM82" s="239" t="s">
        <v>730</v>
      </c>
      <c r="BN82" s="239" t="s">
        <v>824</v>
      </c>
      <c r="BO82" s="239" t="s">
        <v>539</v>
      </c>
      <c r="BP82" s="239" t="s">
        <v>1013</v>
      </c>
      <c r="BQ82" s="239" t="s">
        <v>602</v>
      </c>
      <c r="BR82" s="241" t="s">
        <v>950</v>
      </c>
      <c r="BS82" s="24"/>
      <c r="BT82" s="22"/>
      <c r="BU82" s="29" t="s">
        <v>855</v>
      </c>
      <c r="BV82" s="30" t="s">
        <v>1030</v>
      </c>
      <c r="BW82" s="31">
        <f>L2+(74*L4)</f>
        <v>75</v>
      </c>
      <c r="BX82" s="22"/>
    </row>
    <row r="83" spans="1:76" x14ac:dyDescent="0.2">
      <c r="A83" s="3" t="s">
        <v>0</v>
      </c>
      <c r="B83" s="5">
        <f t="shared" ref="B83:I83" si="10">SUM(B51:B82)</f>
        <v>16400</v>
      </c>
      <c r="C83" s="5">
        <f t="shared" si="10"/>
        <v>16400</v>
      </c>
      <c r="D83" s="5">
        <f t="shared" si="10"/>
        <v>16400</v>
      </c>
      <c r="E83" s="5">
        <f t="shared" si="10"/>
        <v>16400</v>
      </c>
      <c r="F83" s="5">
        <f t="shared" si="10"/>
        <v>16400</v>
      </c>
      <c r="G83" s="5">
        <f t="shared" si="10"/>
        <v>16400</v>
      </c>
      <c r="H83" s="5">
        <f t="shared" si="10"/>
        <v>16400</v>
      </c>
      <c r="I83" s="5">
        <f t="shared" si="10"/>
        <v>16400</v>
      </c>
      <c r="J83" s="5">
        <f t="shared" ref="J83:AG83" si="11">SUM(J51:J82)</f>
        <v>16400</v>
      </c>
      <c r="K83" s="5">
        <f t="shared" si="11"/>
        <v>16400</v>
      </c>
      <c r="L83" s="5">
        <f t="shared" si="11"/>
        <v>16400</v>
      </c>
      <c r="M83" s="5">
        <f t="shared" si="11"/>
        <v>16400</v>
      </c>
      <c r="N83" s="5">
        <f t="shared" si="11"/>
        <v>16400</v>
      </c>
      <c r="O83" s="5">
        <f t="shared" si="11"/>
        <v>16400</v>
      </c>
      <c r="P83" s="5">
        <f t="shared" si="11"/>
        <v>16400</v>
      </c>
      <c r="Q83" s="5">
        <f t="shared" si="11"/>
        <v>16400</v>
      </c>
      <c r="R83" s="5">
        <f t="shared" si="11"/>
        <v>16400</v>
      </c>
      <c r="S83" s="5">
        <f t="shared" si="11"/>
        <v>16400</v>
      </c>
      <c r="T83" s="5">
        <f t="shared" si="11"/>
        <v>16400</v>
      </c>
      <c r="U83" s="5">
        <f t="shared" si="11"/>
        <v>16400</v>
      </c>
      <c r="V83" s="5">
        <f t="shared" si="11"/>
        <v>16400</v>
      </c>
      <c r="W83" s="5">
        <f t="shared" si="11"/>
        <v>16400</v>
      </c>
      <c r="X83" s="5">
        <f t="shared" si="11"/>
        <v>16400</v>
      </c>
      <c r="Y83" s="5">
        <f t="shared" si="11"/>
        <v>16400</v>
      </c>
      <c r="Z83" s="5">
        <f t="shared" si="11"/>
        <v>16400</v>
      </c>
      <c r="AA83" s="5">
        <f t="shared" si="11"/>
        <v>16400</v>
      </c>
      <c r="AB83" s="5">
        <f t="shared" si="11"/>
        <v>16400</v>
      </c>
      <c r="AC83" s="5">
        <f t="shared" si="11"/>
        <v>16400</v>
      </c>
      <c r="AD83" s="5">
        <f t="shared" si="11"/>
        <v>16400</v>
      </c>
      <c r="AE83" s="5">
        <f t="shared" si="11"/>
        <v>16400</v>
      </c>
      <c r="AF83" s="5">
        <f t="shared" si="11"/>
        <v>16400</v>
      </c>
      <c r="AG83" s="5">
        <f t="shared" si="11"/>
        <v>16400</v>
      </c>
      <c r="AH83" s="5"/>
      <c r="AI83" s="5"/>
      <c r="BT83" s="22"/>
      <c r="BU83" s="29" t="s">
        <v>923</v>
      </c>
      <c r="BV83" s="30" t="s">
        <v>1030</v>
      </c>
      <c r="BW83" s="31">
        <f>L2+(75*L4)</f>
        <v>76</v>
      </c>
      <c r="BX83" s="22"/>
    </row>
    <row r="84" spans="1:76" x14ac:dyDescent="0.2">
      <c r="A84" s="3" t="s">
        <v>1</v>
      </c>
      <c r="B84" s="5">
        <f t="shared" ref="B84:AG84" si="12">SUMSQ(B51:B82)</f>
        <v>11201200</v>
      </c>
      <c r="C84" s="5">
        <f t="shared" si="12"/>
        <v>11201200</v>
      </c>
      <c r="D84" s="5">
        <f t="shared" si="12"/>
        <v>11201200</v>
      </c>
      <c r="E84" s="5">
        <f t="shared" si="12"/>
        <v>11201200</v>
      </c>
      <c r="F84" s="5">
        <f t="shared" si="12"/>
        <v>11201200</v>
      </c>
      <c r="G84" s="5">
        <f t="shared" si="12"/>
        <v>11201200</v>
      </c>
      <c r="H84" s="5">
        <f t="shared" si="12"/>
        <v>11201200</v>
      </c>
      <c r="I84" s="5">
        <f t="shared" si="12"/>
        <v>11201200</v>
      </c>
      <c r="J84" s="5">
        <f t="shared" si="12"/>
        <v>11201200</v>
      </c>
      <c r="K84" s="5">
        <f t="shared" si="12"/>
        <v>11201200</v>
      </c>
      <c r="L84" s="5">
        <f t="shared" si="12"/>
        <v>11201200</v>
      </c>
      <c r="M84" s="5">
        <f t="shared" si="12"/>
        <v>11201200</v>
      </c>
      <c r="N84" s="5">
        <f t="shared" si="12"/>
        <v>11201200</v>
      </c>
      <c r="O84" s="5">
        <f t="shared" si="12"/>
        <v>11201200</v>
      </c>
      <c r="P84" s="5">
        <f t="shared" si="12"/>
        <v>11201200</v>
      </c>
      <c r="Q84" s="5">
        <f t="shared" si="12"/>
        <v>11201200</v>
      </c>
      <c r="R84" s="5">
        <f t="shared" si="12"/>
        <v>11201200</v>
      </c>
      <c r="S84" s="5">
        <f t="shared" si="12"/>
        <v>11201200</v>
      </c>
      <c r="T84" s="5">
        <f t="shared" si="12"/>
        <v>11201200</v>
      </c>
      <c r="U84" s="5">
        <f t="shared" si="12"/>
        <v>11201200</v>
      </c>
      <c r="V84" s="5">
        <f t="shared" si="12"/>
        <v>11201200</v>
      </c>
      <c r="W84" s="5">
        <f t="shared" si="12"/>
        <v>11201200</v>
      </c>
      <c r="X84" s="5">
        <f t="shared" si="12"/>
        <v>11201200</v>
      </c>
      <c r="Y84" s="5">
        <f t="shared" si="12"/>
        <v>11201200</v>
      </c>
      <c r="Z84" s="5">
        <f t="shared" si="12"/>
        <v>11201200</v>
      </c>
      <c r="AA84" s="5">
        <f t="shared" si="12"/>
        <v>11201200</v>
      </c>
      <c r="AB84" s="5">
        <f t="shared" si="12"/>
        <v>11201200</v>
      </c>
      <c r="AC84" s="5">
        <f t="shared" si="12"/>
        <v>11201200</v>
      </c>
      <c r="AD84" s="5">
        <f t="shared" si="12"/>
        <v>11201200</v>
      </c>
      <c r="AE84" s="5">
        <f t="shared" si="12"/>
        <v>11201200</v>
      </c>
      <c r="AF84" s="5">
        <f t="shared" si="12"/>
        <v>11201200</v>
      </c>
      <c r="AG84" s="5">
        <f t="shared" si="12"/>
        <v>11201200</v>
      </c>
      <c r="AH84" s="5"/>
      <c r="AI84" s="5"/>
      <c r="BT84" s="22"/>
      <c r="BU84" s="29" t="s">
        <v>97</v>
      </c>
      <c r="BV84" s="30" t="s">
        <v>1030</v>
      </c>
      <c r="BW84" s="31">
        <f>L2+(76*L4)</f>
        <v>77</v>
      </c>
      <c r="BX84" s="22"/>
    </row>
    <row r="85" spans="1:76" x14ac:dyDescent="0.2">
      <c r="A85" s="3" t="s">
        <v>2</v>
      </c>
      <c r="B85" s="2">
        <f t="shared" ref="B85:AG85" si="13"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si="13"/>
        <v>8606720000</v>
      </c>
      <c r="D85" s="2">
        <f t="shared" si="13"/>
        <v>8606720000</v>
      </c>
      <c r="E85" s="2">
        <f t="shared" si="13"/>
        <v>8606720000</v>
      </c>
      <c r="F85" s="2">
        <f t="shared" si="13"/>
        <v>8606720000</v>
      </c>
      <c r="G85" s="2">
        <f t="shared" si="13"/>
        <v>8606720000</v>
      </c>
      <c r="H85" s="2">
        <f t="shared" si="13"/>
        <v>8606720000</v>
      </c>
      <c r="I85" s="2">
        <f t="shared" si="13"/>
        <v>8606720000</v>
      </c>
      <c r="J85" s="2">
        <f t="shared" si="13"/>
        <v>8606720000</v>
      </c>
      <c r="K85" s="2">
        <f t="shared" si="13"/>
        <v>8606720000</v>
      </c>
      <c r="L85" s="2">
        <f t="shared" si="13"/>
        <v>8606720000</v>
      </c>
      <c r="M85" s="2">
        <f t="shared" si="13"/>
        <v>8606720000</v>
      </c>
      <c r="N85" s="2">
        <f t="shared" si="13"/>
        <v>8606720000</v>
      </c>
      <c r="O85" s="2">
        <f t="shared" si="13"/>
        <v>8606720000</v>
      </c>
      <c r="P85" s="2">
        <f t="shared" si="13"/>
        <v>8606720000</v>
      </c>
      <c r="Q85" s="2">
        <f t="shared" si="13"/>
        <v>8606720000</v>
      </c>
      <c r="R85" s="2">
        <f t="shared" si="13"/>
        <v>8606720000</v>
      </c>
      <c r="S85" s="2">
        <f t="shared" si="13"/>
        <v>8606720000</v>
      </c>
      <c r="T85" s="2">
        <f t="shared" si="13"/>
        <v>8606720000</v>
      </c>
      <c r="U85" s="2">
        <f t="shared" si="13"/>
        <v>8606720000</v>
      </c>
      <c r="V85" s="2">
        <f t="shared" si="13"/>
        <v>8606720000</v>
      </c>
      <c r="W85" s="2">
        <f t="shared" si="13"/>
        <v>8606720000</v>
      </c>
      <c r="X85" s="2">
        <f t="shared" si="13"/>
        <v>8606720000</v>
      </c>
      <c r="Y85" s="2">
        <f t="shared" si="13"/>
        <v>8606720000</v>
      </c>
      <c r="Z85" s="2">
        <f t="shared" si="13"/>
        <v>8606720000</v>
      </c>
      <c r="AA85" s="2">
        <f t="shared" si="13"/>
        <v>8606720000</v>
      </c>
      <c r="AB85" s="2">
        <f t="shared" si="13"/>
        <v>8606720000</v>
      </c>
      <c r="AC85" s="2">
        <f t="shared" si="13"/>
        <v>8606720000</v>
      </c>
      <c r="AD85" s="2">
        <f t="shared" si="13"/>
        <v>8606720000</v>
      </c>
      <c r="AE85" s="2">
        <f t="shared" si="13"/>
        <v>8606720000</v>
      </c>
      <c r="AF85" s="2">
        <f t="shared" si="13"/>
        <v>8606720000</v>
      </c>
      <c r="AG85" s="2">
        <f t="shared" si="13"/>
        <v>8606720000</v>
      </c>
      <c r="AH85" s="5"/>
      <c r="AI85" s="5"/>
      <c r="AL85" s="64" t="s">
        <v>1171</v>
      </c>
      <c r="AM85" s="120" t="s">
        <v>393</v>
      </c>
      <c r="AN85" s="120" t="s">
        <v>159</v>
      </c>
      <c r="AO85" s="120" t="s">
        <v>327</v>
      </c>
      <c r="AP85" s="120" t="s">
        <v>223</v>
      </c>
      <c r="AQ85" s="120" t="s">
        <v>516</v>
      </c>
      <c r="AR85" s="120" t="s">
        <v>36</v>
      </c>
      <c r="AS85" s="120" t="s">
        <v>451</v>
      </c>
      <c r="AT85" s="120" t="s">
        <v>102</v>
      </c>
      <c r="AU85" s="120" t="s">
        <v>428</v>
      </c>
      <c r="AV85" s="120" t="s">
        <v>93</v>
      </c>
      <c r="AW85" s="120" t="s">
        <v>493</v>
      </c>
      <c r="AX85" s="120" t="s">
        <v>27</v>
      </c>
      <c r="AY85" s="120" t="s">
        <v>304</v>
      </c>
      <c r="AZ85" s="120" t="s">
        <v>214</v>
      </c>
      <c r="BA85" s="120" t="s">
        <v>370</v>
      </c>
      <c r="BB85" s="120" t="s">
        <v>150</v>
      </c>
      <c r="BC85" s="120" t="s">
        <v>592</v>
      </c>
      <c r="BD85" s="120" t="s">
        <v>942</v>
      </c>
      <c r="BE85" s="120" t="s">
        <v>527</v>
      </c>
      <c r="BF85" s="120" t="s">
        <v>1006</v>
      </c>
      <c r="BG85" s="120" t="s">
        <v>716</v>
      </c>
      <c r="BH85" s="120" t="s">
        <v>819</v>
      </c>
      <c r="BI85" s="120" t="s">
        <v>650</v>
      </c>
      <c r="BJ85" s="120" t="s">
        <v>884</v>
      </c>
      <c r="BK85" s="120" t="s">
        <v>673</v>
      </c>
      <c r="BL85" s="120" t="s">
        <v>893</v>
      </c>
      <c r="BM85" s="121" t="s">
        <v>388</v>
      </c>
      <c r="BN85" s="122" t="s">
        <v>828</v>
      </c>
      <c r="BO85" s="123" t="s">
        <v>1159</v>
      </c>
      <c r="BP85" s="123" t="s">
        <v>1015</v>
      </c>
      <c r="BQ85" s="123" t="s">
        <v>615</v>
      </c>
      <c r="BR85" s="123" t="s">
        <v>950</v>
      </c>
      <c r="BT85" s="22"/>
      <c r="BU85" s="29" t="s">
        <v>164</v>
      </c>
      <c r="BV85" s="30" t="s">
        <v>1030</v>
      </c>
      <c r="BW85" s="31">
        <f>L2+(77*L4)</f>
        <v>78</v>
      </c>
      <c r="BX85" s="22"/>
    </row>
    <row r="86" spans="1:76" x14ac:dyDescent="0.2">
      <c r="AH86" s="5"/>
      <c r="AI86" s="5"/>
      <c r="AL86" s="64" t="s">
        <v>1172</v>
      </c>
      <c r="AM86" s="120" t="s">
        <v>189</v>
      </c>
      <c r="AN86" s="120" t="s">
        <v>361</v>
      </c>
      <c r="AO86" s="120" t="s">
        <v>255</v>
      </c>
      <c r="AP86" s="120" t="s">
        <v>6</v>
      </c>
      <c r="AQ86" s="120" t="s">
        <v>68</v>
      </c>
      <c r="AR86" s="120" t="s">
        <v>484</v>
      </c>
      <c r="AS86" s="120" t="s">
        <v>133</v>
      </c>
      <c r="AT86" s="120" t="s">
        <v>419</v>
      </c>
      <c r="AU86" s="120" t="s">
        <v>124</v>
      </c>
      <c r="AV86" s="120" t="s">
        <v>396</v>
      </c>
      <c r="AW86" s="120" t="s">
        <v>59</v>
      </c>
      <c r="AX86" s="120" t="s">
        <v>462</v>
      </c>
      <c r="AY86" s="120" t="s">
        <v>246</v>
      </c>
      <c r="AZ86" s="120" t="s">
        <v>273</v>
      </c>
      <c r="BA86" s="120" t="s">
        <v>180</v>
      </c>
      <c r="BB86" s="120" t="s">
        <v>338</v>
      </c>
      <c r="BC86" s="120" t="s">
        <v>910</v>
      </c>
      <c r="BD86" s="120" t="s">
        <v>624</v>
      </c>
      <c r="BE86" s="120" t="s">
        <v>974</v>
      </c>
      <c r="BF86" s="120" t="s">
        <v>558</v>
      </c>
      <c r="BG86" s="120" t="s">
        <v>787</v>
      </c>
      <c r="BH86" s="120" t="s">
        <v>747</v>
      </c>
      <c r="BI86" s="120" t="s">
        <v>853</v>
      </c>
      <c r="BJ86" s="120" t="s">
        <v>682</v>
      </c>
      <c r="BK86" s="120" t="s">
        <v>862</v>
      </c>
      <c r="BL86" s="120" t="s">
        <v>705</v>
      </c>
      <c r="BM86" s="121" t="s">
        <v>796</v>
      </c>
      <c r="BN86" s="122" t="s">
        <v>770</v>
      </c>
      <c r="BO86" s="123" t="s">
        <v>1136</v>
      </c>
      <c r="BP86" s="123" t="s">
        <v>581</v>
      </c>
      <c r="BQ86" s="123" t="s">
        <v>919</v>
      </c>
      <c r="BR86" s="123" t="s">
        <v>647</v>
      </c>
      <c r="BT86" s="22"/>
      <c r="BU86" s="29" t="s">
        <v>311</v>
      </c>
      <c r="BV86" s="30" t="s">
        <v>1030</v>
      </c>
      <c r="BW86" s="31">
        <f>L2+(78*L4)</f>
        <v>79</v>
      </c>
      <c r="BX86" s="22"/>
    </row>
    <row r="87" spans="1:76" x14ac:dyDescent="0.2">
      <c r="A87" s="3" t="s">
        <v>3</v>
      </c>
      <c r="B87" s="2">
        <f>B51</f>
        <v>4</v>
      </c>
      <c r="C87" s="2">
        <f>C52</f>
        <v>56</v>
      </c>
      <c r="D87" s="2">
        <f>D53</f>
        <v>90</v>
      </c>
      <c r="E87" s="2">
        <f>E54</f>
        <v>110</v>
      </c>
      <c r="F87" s="2">
        <f>F55</f>
        <v>159</v>
      </c>
      <c r="G87" s="2">
        <f>G56</f>
        <v>171</v>
      </c>
      <c r="H87" s="2">
        <f>H57</f>
        <v>197</v>
      </c>
      <c r="I87" s="2">
        <f>I58</f>
        <v>241</v>
      </c>
      <c r="J87" s="2">
        <f>J59</f>
        <v>269</v>
      </c>
      <c r="K87" s="2">
        <f>K60</f>
        <v>313</v>
      </c>
      <c r="L87" s="2">
        <f>L61</f>
        <v>343</v>
      </c>
      <c r="M87" s="2">
        <f>M62</f>
        <v>355</v>
      </c>
      <c r="N87" s="2">
        <f>N63</f>
        <v>402</v>
      </c>
      <c r="O87" s="2">
        <f>O64</f>
        <v>422</v>
      </c>
      <c r="P87" s="2">
        <f>P65</f>
        <v>460</v>
      </c>
      <c r="Q87" s="2">
        <f>Q66</f>
        <v>512</v>
      </c>
      <c r="R87" s="2">
        <f>R67</f>
        <v>528</v>
      </c>
      <c r="S87" s="2">
        <f>S68</f>
        <v>572</v>
      </c>
      <c r="T87" s="2">
        <f>T69</f>
        <v>598</v>
      </c>
      <c r="U87" s="2">
        <f>U70</f>
        <v>610</v>
      </c>
      <c r="V87" s="2">
        <f>V71</f>
        <v>659</v>
      </c>
      <c r="W87" s="2">
        <f>W72</f>
        <v>679</v>
      </c>
      <c r="X87" s="2">
        <f>X73</f>
        <v>713</v>
      </c>
      <c r="Y87" s="2">
        <f>Y74</f>
        <v>765</v>
      </c>
      <c r="Z87" s="2">
        <f>Z75</f>
        <v>769</v>
      </c>
      <c r="AA87" s="2">
        <f>AA76</f>
        <v>821</v>
      </c>
      <c r="AB87" s="2">
        <f>AB77</f>
        <v>859</v>
      </c>
      <c r="AC87" s="2">
        <f>AC78</f>
        <v>879</v>
      </c>
      <c r="AD87" s="2">
        <f>AD79</f>
        <v>926</v>
      </c>
      <c r="AE87" s="2">
        <f>AE80</f>
        <v>938</v>
      </c>
      <c r="AF87" s="2">
        <f>AF81</f>
        <v>968</v>
      </c>
      <c r="AG87" s="2">
        <f>AG82</f>
        <v>1012</v>
      </c>
      <c r="AH87" s="217">
        <f t="shared" ref="AH87:AH90" si="14">SUM(B87:AG87)</f>
        <v>16400</v>
      </c>
      <c r="AI87" s="5">
        <f t="shared" si="7"/>
        <v>11201200</v>
      </c>
      <c r="AO87" s="77"/>
      <c r="AP87" s="77"/>
      <c r="AQ87" s="77"/>
      <c r="BC87" s="77"/>
      <c r="BD87" s="77"/>
      <c r="BJ87" s="77"/>
      <c r="BR87" s="2" t="s">
        <v>5</v>
      </c>
      <c r="BT87" s="22"/>
      <c r="BU87" s="29" t="s">
        <v>499</v>
      </c>
      <c r="BV87" s="30" t="s">
        <v>1030</v>
      </c>
      <c r="BW87" s="31">
        <f>L2+(79*L4)</f>
        <v>80</v>
      </c>
      <c r="BX87" s="22"/>
    </row>
    <row r="88" spans="1:76" x14ac:dyDescent="0.2">
      <c r="A88" s="3" t="s">
        <v>4</v>
      </c>
      <c r="B88" s="2">
        <f>B82</f>
        <v>13</v>
      </c>
      <c r="C88" s="2">
        <f>C81</f>
        <v>57</v>
      </c>
      <c r="D88" s="2">
        <f>D80</f>
        <v>87</v>
      </c>
      <c r="E88" s="2">
        <f>E79</f>
        <v>99</v>
      </c>
      <c r="F88" s="2">
        <f>F78</f>
        <v>146</v>
      </c>
      <c r="G88" s="2">
        <f>G77</f>
        <v>166</v>
      </c>
      <c r="H88" s="2">
        <f>H76</f>
        <v>204</v>
      </c>
      <c r="I88" s="2">
        <f>I75</f>
        <v>256</v>
      </c>
      <c r="J88" s="2">
        <f>J74</f>
        <v>260</v>
      </c>
      <c r="K88" s="2">
        <f>K73</f>
        <v>312</v>
      </c>
      <c r="L88" s="2">
        <f>L72</f>
        <v>346</v>
      </c>
      <c r="M88" s="2">
        <f>M71</f>
        <v>366</v>
      </c>
      <c r="N88" s="2">
        <f>N70</f>
        <v>415</v>
      </c>
      <c r="O88" s="2">
        <f>O69</f>
        <v>427</v>
      </c>
      <c r="P88" s="2">
        <f>P68</f>
        <v>453</v>
      </c>
      <c r="Q88" s="2">
        <f>Q67</f>
        <v>497</v>
      </c>
      <c r="R88" s="2">
        <f>R66</f>
        <v>513</v>
      </c>
      <c r="S88" s="2">
        <f>S65</f>
        <v>565</v>
      </c>
      <c r="T88" s="2">
        <f>T64</f>
        <v>603</v>
      </c>
      <c r="U88" s="2">
        <f>U63</f>
        <v>623</v>
      </c>
      <c r="V88" s="2">
        <f>V62</f>
        <v>670</v>
      </c>
      <c r="W88" s="2">
        <f>W61</f>
        <v>682</v>
      </c>
      <c r="X88" s="2">
        <f>X60</f>
        <v>712</v>
      </c>
      <c r="Y88" s="2">
        <f>Y59</f>
        <v>756</v>
      </c>
      <c r="Z88" s="2">
        <f>Z58</f>
        <v>784</v>
      </c>
      <c r="AA88" s="2">
        <f>AA57</f>
        <v>828</v>
      </c>
      <c r="AB88" s="2">
        <f>AB56</f>
        <v>854</v>
      </c>
      <c r="AC88" s="2">
        <f>AC55</f>
        <v>866</v>
      </c>
      <c r="AD88" s="2">
        <f>AD54</f>
        <v>915</v>
      </c>
      <c r="AE88" s="2">
        <f>AE53</f>
        <v>935</v>
      </c>
      <c r="AF88" s="2">
        <f>AF52</f>
        <v>969</v>
      </c>
      <c r="AG88" s="2">
        <f>AG51</f>
        <v>1021</v>
      </c>
      <c r="AH88" s="217">
        <f t="shared" si="14"/>
        <v>16400</v>
      </c>
      <c r="AI88" s="5">
        <f t="shared" si="7"/>
        <v>11201200</v>
      </c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T88" s="22"/>
      <c r="BU88" s="29" t="s">
        <v>1013</v>
      </c>
      <c r="BV88" s="30" t="s">
        <v>1030</v>
      </c>
      <c r="BW88" s="31">
        <f>L2+(80*L4)</f>
        <v>81</v>
      </c>
      <c r="BX88" s="22"/>
    </row>
    <row r="89" spans="1:76" x14ac:dyDescent="0.2">
      <c r="A89" s="3" t="s">
        <v>6</v>
      </c>
      <c r="B89" s="2">
        <f>B67</f>
        <v>666</v>
      </c>
      <c r="C89" s="2">
        <f>C68</f>
        <v>686</v>
      </c>
      <c r="D89" s="2">
        <f>D69</f>
        <v>708</v>
      </c>
      <c r="E89" s="2">
        <f>E70</f>
        <v>760</v>
      </c>
      <c r="F89" s="2">
        <f>F71</f>
        <v>517</v>
      </c>
      <c r="G89" s="2">
        <f>G72</f>
        <v>561</v>
      </c>
      <c r="H89" s="2">
        <f>H73</f>
        <v>607</v>
      </c>
      <c r="I89" s="2">
        <f>I74</f>
        <v>619</v>
      </c>
      <c r="J89" s="2">
        <f>J75</f>
        <v>919</v>
      </c>
      <c r="K89" s="2">
        <f>K76</f>
        <v>931</v>
      </c>
      <c r="L89" s="2">
        <f>L77</f>
        <v>973</v>
      </c>
      <c r="M89" s="2">
        <f>M78</f>
        <v>1017</v>
      </c>
      <c r="N89" s="2">
        <f>N79</f>
        <v>780</v>
      </c>
      <c r="O89" s="2">
        <f>O80</f>
        <v>832</v>
      </c>
      <c r="P89" s="2">
        <f>P81</f>
        <v>850</v>
      </c>
      <c r="Q89" s="2">
        <f>Q82</f>
        <v>870</v>
      </c>
      <c r="R89" s="2">
        <f>R51</f>
        <v>150</v>
      </c>
      <c r="S89" s="2">
        <f>S52</f>
        <v>162</v>
      </c>
      <c r="T89" s="2">
        <f>T53</f>
        <v>208</v>
      </c>
      <c r="U89" s="2">
        <f>U54</f>
        <v>252</v>
      </c>
      <c r="V89" s="2">
        <f>V55</f>
        <v>9</v>
      </c>
      <c r="W89" s="2">
        <f>W56</f>
        <v>61</v>
      </c>
      <c r="X89" s="2">
        <f>X57</f>
        <v>83</v>
      </c>
      <c r="Y89" s="2">
        <f>Y58</f>
        <v>103</v>
      </c>
      <c r="Z89" s="2">
        <f>Z59</f>
        <v>411</v>
      </c>
      <c r="AA89" s="2">
        <f>AA60</f>
        <v>431</v>
      </c>
      <c r="AB89" s="2">
        <f>AB61</f>
        <v>449</v>
      </c>
      <c r="AC89" s="2">
        <f>AC62</f>
        <v>501</v>
      </c>
      <c r="AD89" s="2">
        <f>AD63</f>
        <v>264</v>
      </c>
      <c r="AE89" s="2">
        <f>AE64</f>
        <v>308</v>
      </c>
      <c r="AF89" s="2">
        <f>AF65</f>
        <v>350</v>
      </c>
      <c r="AG89" s="2">
        <f>AG66</f>
        <v>362</v>
      </c>
      <c r="AH89" s="217">
        <f t="shared" si="14"/>
        <v>16400</v>
      </c>
      <c r="AI89" s="5">
        <f t="shared" si="7"/>
        <v>11201200</v>
      </c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T89" s="22"/>
      <c r="BU89" s="29" t="s">
        <v>827</v>
      </c>
      <c r="BV89" s="30" t="s">
        <v>1030</v>
      </c>
      <c r="BW89" s="31">
        <f>L2+(81*L4)</f>
        <v>82</v>
      </c>
      <c r="BX89" s="22"/>
    </row>
    <row r="90" spans="1:76" x14ac:dyDescent="0.2">
      <c r="A90" s="3" t="s">
        <v>7</v>
      </c>
      <c r="B90" s="2">
        <f>B66</f>
        <v>663</v>
      </c>
      <c r="C90" s="2">
        <f>C65</f>
        <v>675</v>
      </c>
      <c r="D90" s="2">
        <f>D64</f>
        <v>717</v>
      </c>
      <c r="E90" s="2">
        <f>E63</f>
        <v>761</v>
      </c>
      <c r="F90" s="2">
        <f>F62</f>
        <v>524</v>
      </c>
      <c r="G90" s="2">
        <f>G61</f>
        <v>576</v>
      </c>
      <c r="H90" s="2">
        <f>H60</f>
        <v>594</v>
      </c>
      <c r="I90" s="2">
        <f>I59</f>
        <v>614</v>
      </c>
      <c r="J90" s="2">
        <f>J58</f>
        <v>922</v>
      </c>
      <c r="K90" s="2">
        <f>K57</f>
        <v>942</v>
      </c>
      <c r="L90" s="2">
        <f>L56</f>
        <v>964</v>
      </c>
      <c r="M90" s="2">
        <f>M55</f>
        <v>1016</v>
      </c>
      <c r="N90" s="2">
        <f>N54</f>
        <v>773</v>
      </c>
      <c r="O90" s="2">
        <f>O53</f>
        <v>817</v>
      </c>
      <c r="P90" s="2">
        <f>P52</f>
        <v>863</v>
      </c>
      <c r="Q90" s="2">
        <f>Q51</f>
        <v>875</v>
      </c>
      <c r="R90" s="2">
        <f>R82</f>
        <v>155</v>
      </c>
      <c r="S90" s="2">
        <f>S81</f>
        <v>175</v>
      </c>
      <c r="T90" s="2">
        <f>T80</f>
        <v>193</v>
      </c>
      <c r="U90" s="2">
        <f>U79</f>
        <v>245</v>
      </c>
      <c r="V90" s="2">
        <f>V78</f>
        <v>8</v>
      </c>
      <c r="W90" s="2">
        <f>W77</f>
        <v>52</v>
      </c>
      <c r="X90" s="2">
        <f>X76</f>
        <v>94</v>
      </c>
      <c r="Y90" s="2">
        <f>Y75</f>
        <v>106</v>
      </c>
      <c r="Z90" s="2">
        <f>Z74</f>
        <v>406</v>
      </c>
      <c r="AA90" s="2">
        <f>AA73</f>
        <v>418</v>
      </c>
      <c r="AB90" s="2">
        <f>AB72</f>
        <v>464</v>
      </c>
      <c r="AC90" s="2">
        <f>AC71</f>
        <v>508</v>
      </c>
      <c r="AD90" s="2">
        <f>AD70</f>
        <v>265</v>
      </c>
      <c r="AE90" s="2">
        <f>AE69</f>
        <v>317</v>
      </c>
      <c r="AF90" s="2">
        <f>AF68</f>
        <v>339</v>
      </c>
      <c r="AG90" s="2">
        <f>AG67</f>
        <v>359</v>
      </c>
      <c r="AH90" s="217">
        <f t="shared" si="14"/>
        <v>16400</v>
      </c>
      <c r="AI90" s="5">
        <f t="shared" si="7"/>
        <v>11201200</v>
      </c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T90" s="22"/>
      <c r="BU90" s="29" t="s">
        <v>664</v>
      </c>
      <c r="BV90" s="30" t="s">
        <v>1030</v>
      </c>
      <c r="BW90" s="31">
        <f>L2+(82*L4)</f>
        <v>83</v>
      </c>
      <c r="BX90" s="22"/>
    </row>
    <row r="91" spans="1:76" x14ac:dyDescent="0.2">
      <c r="BT91" s="22"/>
      <c r="BU91" s="29" t="s">
        <v>595</v>
      </c>
      <c r="BV91" s="30" t="s">
        <v>1030</v>
      </c>
      <c r="BW91" s="31">
        <f>L2+(83*L4)</f>
        <v>84</v>
      </c>
      <c r="BX91" s="22"/>
    </row>
    <row r="92" spans="1:76" x14ac:dyDescent="0.2">
      <c r="A92" s="1" t="s">
        <v>5</v>
      </c>
      <c r="B92" s="2" t="s">
        <v>5</v>
      </c>
      <c r="D92" s="2" t="s">
        <v>5</v>
      </c>
      <c r="BT92" s="22"/>
      <c r="BU92" s="29" t="s">
        <v>408</v>
      </c>
      <c r="BV92" s="30" t="s">
        <v>1030</v>
      </c>
      <c r="BW92" s="31">
        <f>L2+(84*L4)</f>
        <v>85</v>
      </c>
      <c r="BX92" s="22"/>
    </row>
    <row r="93" spans="1:76" ht="13.5" thickBot="1" x14ac:dyDescent="0.25">
      <c r="B93" s="1" t="s">
        <v>1223</v>
      </c>
      <c r="E93" s="94" t="s">
        <v>1177</v>
      </c>
      <c r="AL93" s="2" t="s">
        <v>5</v>
      </c>
      <c r="BB93" s="32" t="s">
        <v>1162</v>
      </c>
      <c r="BT93" s="22"/>
      <c r="BU93" s="29" t="s">
        <v>339</v>
      </c>
      <c r="BV93" s="30" t="s">
        <v>1030</v>
      </c>
      <c r="BW93" s="31">
        <f>L2+(85*L4)</f>
        <v>86</v>
      </c>
      <c r="BX93" s="22"/>
    </row>
    <row r="94" spans="1:76" x14ac:dyDescent="0.2">
      <c r="A94" s="1">
        <v>1</v>
      </c>
      <c r="B94" s="181">
        <f>BW24</f>
        <v>17</v>
      </c>
      <c r="C94" s="133">
        <f>BW393</f>
        <v>386</v>
      </c>
      <c r="D94" s="177">
        <f>BW955</f>
        <v>948</v>
      </c>
      <c r="E94" s="177">
        <f>BW554</f>
        <v>547</v>
      </c>
      <c r="F94" s="177">
        <f>BW790</f>
        <v>783</v>
      </c>
      <c r="G94" s="177">
        <f>BW679</f>
        <v>672</v>
      </c>
      <c r="H94" s="177">
        <f>BW181</f>
        <v>174</v>
      </c>
      <c r="I94" s="177">
        <f>BW324</f>
        <v>317</v>
      </c>
      <c r="J94" s="177">
        <f>BW605</f>
        <v>598</v>
      </c>
      <c r="K94" s="177">
        <f>BW972</f>
        <v>965</v>
      </c>
      <c r="L94" s="177">
        <f>BW510</f>
        <v>503</v>
      </c>
      <c r="M94" s="177">
        <f>BW111</f>
        <v>104</v>
      </c>
      <c r="N94" s="177">
        <f>BW339</f>
        <v>332</v>
      </c>
      <c r="O94" s="177">
        <f>BW226</f>
        <v>219</v>
      </c>
      <c r="P94" s="177">
        <f>BW752</f>
        <v>745</v>
      </c>
      <c r="Q94" s="189">
        <f>BW897</f>
        <v>890</v>
      </c>
      <c r="R94" s="185">
        <f>BW142</f>
        <v>135</v>
      </c>
      <c r="S94" s="177">
        <f>BW287</f>
        <v>280</v>
      </c>
      <c r="T94" s="177">
        <f>BW813</f>
        <v>806</v>
      </c>
      <c r="U94" s="177">
        <f>BW700</f>
        <v>693</v>
      </c>
      <c r="V94" s="177">
        <f>BW928</f>
        <v>921</v>
      </c>
      <c r="W94" s="177">
        <f>BW529</f>
        <v>522</v>
      </c>
      <c r="X94" s="177">
        <f>BW67</f>
        <v>60</v>
      </c>
      <c r="Y94" s="177">
        <f>BW434</f>
        <v>427</v>
      </c>
      <c r="Z94" s="177">
        <f>BW715</f>
        <v>708</v>
      </c>
      <c r="AA94" s="177">
        <f>BW858</f>
        <v>851</v>
      </c>
      <c r="AB94" s="177">
        <f>BW360</f>
        <v>353</v>
      </c>
      <c r="AC94" s="177">
        <f>BW249</f>
        <v>242</v>
      </c>
      <c r="AD94" s="177">
        <f>BW485</f>
        <v>478</v>
      </c>
      <c r="AE94" s="177">
        <f>BW84</f>
        <v>77</v>
      </c>
      <c r="AF94" s="177">
        <f>BW646</f>
        <v>639</v>
      </c>
      <c r="AG94" s="184">
        <f>BW1015</f>
        <v>1008</v>
      </c>
      <c r="AH94" s="5">
        <f t="shared" ref="AH94:AH125" si="15">SUM(B94:AG94)</f>
        <v>16400</v>
      </c>
      <c r="AI94" s="5">
        <f t="shared" ref="AI94:AI125" si="16">SUMSQ(B94:AG94)</f>
        <v>11201200</v>
      </c>
      <c r="AJ94" s="2">
        <f t="shared" ref="AJ94:AJ125" si="17">B94^3+C94^3+D94^3+E94^3+F94^3+G94^3+H94^3+I94^3+J94^3+K94^3+L94^3+M94^3+N94^3+O94^3+P94^3+Q94^3+R94^3+S94^3+T94^3+U94^3+V94^3+W94^3+X94^3+Y94^3+Z94^3+AA94^3+AB94^3+AC94^3+AD94^3+AE94^3+AF94^3+AG94^3</f>
        <v>8606720000</v>
      </c>
      <c r="AK94" s="115">
        <f>SUMSQ(B94,C94,D94,E94,F94,G94,H94,I94,J94,K94,L94,M94,N94,O94,P94,Q94,B95,C95,D95,E95,F95,G95,H95,I95,J95,K95,L95,M95,N95,O95,P95,Q95)</f>
        <v>11201200</v>
      </c>
      <c r="AM94" s="242" t="s">
        <v>793</v>
      </c>
      <c r="AN94" s="243" t="s">
        <v>762</v>
      </c>
      <c r="AO94" s="244" t="s">
        <v>857</v>
      </c>
      <c r="AP94" s="243" t="s">
        <v>699</v>
      </c>
      <c r="AQ94" s="243" t="s">
        <v>920</v>
      </c>
      <c r="AR94" s="243" t="s">
        <v>635</v>
      </c>
      <c r="AS94" s="243" t="s">
        <v>982</v>
      </c>
      <c r="AT94" s="243" t="s">
        <v>571</v>
      </c>
      <c r="AU94" s="243" t="s">
        <v>527</v>
      </c>
      <c r="AV94" s="244" t="s">
        <v>1001</v>
      </c>
      <c r="AW94" s="243" t="s">
        <v>590</v>
      </c>
      <c r="AX94" s="243" t="s">
        <v>939</v>
      </c>
      <c r="AY94" s="243" t="s">
        <v>654</v>
      </c>
      <c r="AZ94" s="243" t="s">
        <v>876</v>
      </c>
      <c r="BA94" s="243" t="s">
        <v>718</v>
      </c>
      <c r="BB94" s="244" t="s">
        <v>812</v>
      </c>
      <c r="BC94" s="243" t="s">
        <v>52</v>
      </c>
      <c r="BD94" s="243" t="s">
        <v>464</v>
      </c>
      <c r="BE94" s="243" t="s">
        <v>115</v>
      </c>
      <c r="BF94" s="243" t="s">
        <v>400</v>
      </c>
      <c r="BG94" s="244" t="s">
        <v>1158</v>
      </c>
      <c r="BH94" s="243" t="s">
        <v>336</v>
      </c>
      <c r="BI94" s="243" t="s">
        <v>921</v>
      </c>
      <c r="BJ94" s="243" t="s">
        <v>273</v>
      </c>
      <c r="BK94" s="243" t="s">
        <v>317</v>
      </c>
      <c r="BL94" s="244" t="s">
        <v>222</v>
      </c>
      <c r="BM94" s="243" t="s">
        <v>381</v>
      </c>
      <c r="BN94" s="243" t="s">
        <v>160</v>
      </c>
      <c r="BO94" s="243" t="s">
        <v>24</v>
      </c>
      <c r="BP94" s="243" t="s">
        <v>97</v>
      </c>
      <c r="BQ94" s="243" t="s">
        <v>508</v>
      </c>
      <c r="BR94" s="245" t="s">
        <v>33</v>
      </c>
      <c r="BS94" s="24"/>
      <c r="BT94" s="22"/>
      <c r="BU94" s="29" t="s">
        <v>255</v>
      </c>
      <c r="BV94" s="30" t="s">
        <v>1030</v>
      </c>
      <c r="BW94" s="31">
        <f>L2+(86*L4)</f>
        <v>87</v>
      </c>
      <c r="BX94" s="22"/>
    </row>
    <row r="95" spans="1:76" x14ac:dyDescent="0.2">
      <c r="A95" s="1">
        <v>2</v>
      </c>
      <c r="B95" s="138">
        <f>BW445</f>
        <v>438</v>
      </c>
      <c r="C95" s="7">
        <f>BW44</f>
        <v>37</v>
      </c>
      <c r="D95" s="6">
        <f>BW542</f>
        <v>535</v>
      </c>
      <c r="E95" s="6">
        <f>BW911</f>
        <v>904</v>
      </c>
      <c r="F95" s="6">
        <f>BW691</f>
        <v>684</v>
      </c>
      <c r="G95" s="6">
        <f>BW834</f>
        <v>827</v>
      </c>
      <c r="H95" s="6">
        <f>BW272</f>
        <v>265</v>
      </c>
      <c r="I95" s="6">
        <f>BW161</f>
        <v>154</v>
      </c>
      <c r="J95" s="6">
        <f>BW1016</f>
        <v>1009</v>
      </c>
      <c r="K95" s="6">
        <f>BW617</f>
        <v>610</v>
      </c>
      <c r="L95" s="6">
        <f>BW91</f>
        <v>84</v>
      </c>
      <c r="M95" s="6">
        <f>BW458</f>
        <v>451</v>
      </c>
      <c r="N95" s="6">
        <f>BW246</f>
        <v>239</v>
      </c>
      <c r="O95" s="6">
        <f>BW391</f>
        <v>384</v>
      </c>
      <c r="P95" s="11">
        <f>BW853</f>
        <v>846</v>
      </c>
      <c r="Q95" s="6">
        <f>BW740</f>
        <v>733</v>
      </c>
      <c r="R95" s="6">
        <f>BW299</f>
        <v>292</v>
      </c>
      <c r="S95" s="12">
        <f>BW186</f>
        <v>179</v>
      </c>
      <c r="T95" s="6">
        <f>BW648</f>
        <v>641</v>
      </c>
      <c r="U95" s="6">
        <f>BW793</f>
        <v>786</v>
      </c>
      <c r="V95" s="6">
        <f>BW581</f>
        <v>574</v>
      </c>
      <c r="W95" s="6">
        <f>BW948</f>
        <v>941</v>
      </c>
      <c r="X95" s="6">
        <f>BW422</f>
        <v>415</v>
      </c>
      <c r="Y95" s="6">
        <f>BW23</f>
        <v>16</v>
      </c>
      <c r="Z95" s="6">
        <f>BW878</f>
        <v>871</v>
      </c>
      <c r="AA95" s="6">
        <f>BW767</f>
        <v>760</v>
      </c>
      <c r="AB95" s="6">
        <f>BW205</f>
        <v>198</v>
      </c>
      <c r="AC95" s="6">
        <f>BW348</f>
        <v>341</v>
      </c>
      <c r="AD95" s="6">
        <f>BW128</f>
        <v>121</v>
      </c>
      <c r="AE95" s="6">
        <f>BW497</f>
        <v>490</v>
      </c>
      <c r="AF95" s="8">
        <f>BW995</f>
        <v>988</v>
      </c>
      <c r="AG95" s="179">
        <f>BW594</f>
        <v>587</v>
      </c>
      <c r="AH95" s="5">
        <f t="shared" si="15"/>
        <v>16400</v>
      </c>
      <c r="AI95" s="5">
        <f t="shared" si="16"/>
        <v>11201200</v>
      </c>
      <c r="AJ95" s="2">
        <f t="shared" si="17"/>
        <v>8606720000</v>
      </c>
      <c r="AK95" s="115">
        <f>SUMSQ(R94,S94,T94,U94,V94,W94,X94,Y94,Z94,AA94,AB94,AC94,AD94,AE94,AF94,AG94,R95,S95,T95,U95,V95,W95,X95,Y95,Z95,AA95,AB95,AC95,AD95,AE95,AF95,AG95)</f>
        <v>11201200</v>
      </c>
      <c r="AM95" s="246" t="s">
        <v>804</v>
      </c>
      <c r="AN95" s="247" t="s">
        <v>773</v>
      </c>
      <c r="AO95" s="247" t="s">
        <v>868</v>
      </c>
      <c r="AP95" s="248" t="s">
        <v>1131</v>
      </c>
      <c r="AQ95" s="247" t="s">
        <v>931</v>
      </c>
      <c r="AR95" s="247" t="s">
        <v>646</v>
      </c>
      <c r="AS95" s="247" t="s">
        <v>993</v>
      </c>
      <c r="AT95" s="247" t="s">
        <v>582</v>
      </c>
      <c r="AU95" s="248" t="s">
        <v>532</v>
      </c>
      <c r="AV95" s="247" t="s">
        <v>1006</v>
      </c>
      <c r="AW95" s="247" t="s">
        <v>595</v>
      </c>
      <c r="AX95" s="247" t="s">
        <v>944</v>
      </c>
      <c r="AY95" s="247" t="s">
        <v>659</v>
      </c>
      <c r="AZ95" s="247" t="s">
        <v>881</v>
      </c>
      <c r="BA95" s="248" t="s">
        <v>723</v>
      </c>
      <c r="BB95" s="247" t="s">
        <v>817</v>
      </c>
      <c r="BC95" s="247" t="s">
        <v>668</v>
      </c>
      <c r="BD95" s="247" t="s">
        <v>469</v>
      </c>
      <c r="BE95" s="247" t="s">
        <v>120</v>
      </c>
      <c r="BF95" s="247" t="s">
        <v>405</v>
      </c>
      <c r="BG95" s="247" t="s">
        <v>182</v>
      </c>
      <c r="BH95" s="248" t="s">
        <v>341</v>
      </c>
      <c r="BI95" s="247" t="s">
        <v>246</v>
      </c>
      <c r="BJ95" s="247" t="s">
        <v>278</v>
      </c>
      <c r="BK95" s="248" t="s">
        <v>328</v>
      </c>
      <c r="BL95" s="247" t="s">
        <v>233</v>
      </c>
      <c r="BM95" s="247" t="s">
        <v>392</v>
      </c>
      <c r="BN95" s="247" t="s">
        <v>170</v>
      </c>
      <c r="BO95" s="247" t="s">
        <v>456</v>
      </c>
      <c r="BP95" s="247" t="s">
        <v>108</v>
      </c>
      <c r="BQ95" s="248" t="s">
        <v>519</v>
      </c>
      <c r="BR95" s="249" t="s">
        <v>44</v>
      </c>
      <c r="BS95" s="24"/>
      <c r="BT95" s="22"/>
      <c r="BU95" s="29" t="s">
        <v>69</v>
      </c>
      <c r="BV95" s="30" t="s">
        <v>1030</v>
      </c>
      <c r="BW95" s="31">
        <f>L2+(87*L4)</f>
        <v>88</v>
      </c>
      <c r="BX95" s="22"/>
    </row>
    <row r="96" spans="1:76" x14ac:dyDescent="0.2">
      <c r="A96" s="1">
        <v>3</v>
      </c>
      <c r="B96" s="178">
        <f>BW1009</f>
        <v>1002</v>
      </c>
      <c r="C96" s="6">
        <f>BW640</f>
        <v>633</v>
      </c>
      <c r="D96" s="7">
        <f>BW82</f>
        <v>75</v>
      </c>
      <c r="E96" s="9">
        <f>BW483</f>
        <v>476</v>
      </c>
      <c r="F96" s="6">
        <f>BW255</f>
        <v>248</v>
      </c>
      <c r="G96" s="6">
        <f>BW366</f>
        <v>359</v>
      </c>
      <c r="H96" s="6">
        <f>BW860</f>
        <v>853</v>
      </c>
      <c r="I96" s="6">
        <f>BW717</f>
        <v>710</v>
      </c>
      <c r="J96" s="6">
        <f>BW436</f>
        <v>429</v>
      </c>
      <c r="K96" s="6">
        <f>BW69</f>
        <v>62</v>
      </c>
      <c r="L96" s="6">
        <f>BW535</f>
        <v>528</v>
      </c>
      <c r="M96" s="6">
        <f>BW934</f>
        <v>927</v>
      </c>
      <c r="N96" s="6">
        <f>BW698</f>
        <v>691</v>
      </c>
      <c r="O96" s="11">
        <f>BW811</f>
        <v>804</v>
      </c>
      <c r="P96" s="6">
        <f>BW281</f>
        <v>274</v>
      </c>
      <c r="Q96" s="6">
        <f>BW136</f>
        <v>129</v>
      </c>
      <c r="R96" s="6">
        <f>BW903</f>
        <v>896</v>
      </c>
      <c r="S96" s="6">
        <f>BW758</f>
        <v>751</v>
      </c>
      <c r="T96" s="12">
        <f>BW228</f>
        <v>221</v>
      </c>
      <c r="U96" s="6">
        <f>BW341</f>
        <v>334</v>
      </c>
      <c r="V96" s="6">
        <f>BW105</f>
        <v>98</v>
      </c>
      <c r="W96" s="6">
        <f>BW504</f>
        <v>497</v>
      </c>
      <c r="X96" s="6">
        <f>BW970</f>
        <v>963</v>
      </c>
      <c r="Y96" s="6">
        <f>BW603</f>
        <v>596</v>
      </c>
      <c r="Z96" s="6">
        <f>BW322</f>
        <v>315</v>
      </c>
      <c r="AA96" s="6">
        <f>BW179</f>
        <v>172</v>
      </c>
      <c r="AB96" s="6">
        <f>BW673</f>
        <v>666</v>
      </c>
      <c r="AC96" s="6">
        <f>BW784</f>
        <v>777</v>
      </c>
      <c r="AD96" s="6">
        <f>BW556</f>
        <v>549</v>
      </c>
      <c r="AE96" s="8">
        <f>BW957</f>
        <v>950</v>
      </c>
      <c r="AF96" s="6">
        <f>BW399</f>
        <v>392</v>
      </c>
      <c r="AG96" s="179">
        <f>BW30</f>
        <v>23</v>
      </c>
      <c r="AH96" s="5">
        <f t="shared" si="15"/>
        <v>16400</v>
      </c>
      <c r="AI96" s="5">
        <f t="shared" si="16"/>
        <v>11201200</v>
      </c>
      <c r="AJ96" s="2">
        <f t="shared" si="17"/>
        <v>8606720000</v>
      </c>
      <c r="AK96" s="115">
        <f>SUMSQ(B96,C96,D96,E96,F96,G96,H96,I96,J96,K96,L96,M96,N96,O96,P96,Q96,B97,C97,D97,E97,F97,G97,H97,I97,J97,K97,L97,M97,N97,O97,P97,Q97)</f>
        <v>11201200</v>
      </c>
      <c r="AM96" s="250" t="s">
        <v>791</v>
      </c>
      <c r="AN96" s="247" t="s">
        <v>760</v>
      </c>
      <c r="AO96" s="247" t="s">
        <v>855</v>
      </c>
      <c r="AP96" s="247" t="s">
        <v>697</v>
      </c>
      <c r="AQ96" s="247" t="s">
        <v>918</v>
      </c>
      <c r="AR96" s="247" t="s">
        <v>633</v>
      </c>
      <c r="AS96" s="248" t="s">
        <v>980</v>
      </c>
      <c r="AT96" s="247" t="s">
        <v>569</v>
      </c>
      <c r="AU96" s="247" t="s">
        <v>529</v>
      </c>
      <c r="AV96" s="247" t="s">
        <v>1003</v>
      </c>
      <c r="AW96" s="247" t="s">
        <v>592</v>
      </c>
      <c r="AX96" s="248" t="s">
        <v>1152</v>
      </c>
      <c r="AY96" s="247" t="s">
        <v>656</v>
      </c>
      <c r="AZ96" s="247" t="s">
        <v>878</v>
      </c>
      <c r="BA96" s="247" t="s">
        <v>720</v>
      </c>
      <c r="BB96" s="247" t="s">
        <v>814</v>
      </c>
      <c r="BC96" s="248" t="s">
        <v>54</v>
      </c>
      <c r="BD96" s="247" t="s">
        <v>466</v>
      </c>
      <c r="BE96" s="247" t="s">
        <v>117</v>
      </c>
      <c r="BF96" s="247" t="s">
        <v>402</v>
      </c>
      <c r="BG96" s="247" t="s">
        <v>4</v>
      </c>
      <c r="BH96" s="247" t="s">
        <v>338</v>
      </c>
      <c r="BI96" s="248" t="s">
        <v>243</v>
      </c>
      <c r="BJ96" s="247" t="s">
        <v>275</v>
      </c>
      <c r="BK96" s="247" t="s">
        <v>315</v>
      </c>
      <c r="BL96" s="247" t="s">
        <v>220</v>
      </c>
      <c r="BM96" s="247" t="s">
        <v>379</v>
      </c>
      <c r="BN96" s="247" t="s">
        <v>158</v>
      </c>
      <c r="BO96" s="247" t="s">
        <v>443</v>
      </c>
      <c r="BP96" s="248" t="s">
        <v>95</v>
      </c>
      <c r="BQ96" s="247" t="s">
        <v>506</v>
      </c>
      <c r="BR96" s="249" t="s">
        <v>31</v>
      </c>
      <c r="BS96" s="24"/>
      <c r="BT96" s="22"/>
      <c r="BU96" s="29" t="s">
        <v>515</v>
      </c>
      <c r="BV96" s="30" t="s">
        <v>1030</v>
      </c>
      <c r="BW96" s="31">
        <f>L2+(88*L4)</f>
        <v>89</v>
      </c>
      <c r="BX96" s="22"/>
    </row>
    <row r="97" spans="1:76" x14ac:dyDescent="0.2">
      <c r="A97" s="1">
        <v>4</v>
      </c>
      <c r="B97" s="178">
        <f>BW596</f>
        <v>589</v>
      </c>
      <c r="C97" s="6">
        <f>BW997</f>
        <v>990</v>
      </c>
      <c r="D97" s="9">
        <f>BW503</f>
        <v>496</v>
      </c>
      <c r="E97" s="7">
        <f>BW134</f>
        <v>127</v>
      </c>
      <c r="F97" s="6">
        <f>BW346</f>
        <v>339</v>
      </c>
      <c r="G97" s="6">
        <f>BW203</f>
        <v>196</v>
      </c>
      <c r="H97" s="6">
        <f>BW761</f>
        <v>754</v>
      </c>
      <c r="I97" s="6">
        <f>BW872</f>
        <v>865</v>
      </c>
      <c r="J97" s="6">
        <f>BW17</f>
        <v>10</v>
      </c>
      <c r="K97" s="6">
        <f>BW416</f>
        <v>409</v>
      </c>
      <c r="L97" s="6">
        <f>BW946</f>
        <v>939</v>
      </c>
      <c r="M97" s="6">
        <f>BW579</f>
        <v>572</v>
      </c>
      <c r="N97" s="11">
        <f>BW799</f>
        <v>792</v>
      </c>
      <c r="O97" s="6">
        <f>BW654</f>
        <v>647</v>
      </c>
      <c r="P97" s="6">
        <f>BW188</f>
        <v>181</v>
      </c>
      <c r="Q97" s="6">
        <f>BW301</f>
        <v>294</v>
      </c>
      <c r="R97" s="6">
        <f>BW738</f>
        <v>731</v>
      </c>
      <c r="S97" s="6">
        <f>BW851</f>
        <v>844</v>
      </c>
      <c r="T97" s="6">
        <f>BW385</f>
        <v>378</v>
      </c>
      <c r="U97" s="12">
        <f>BW240</f>
        <v>233</v>
      </c>
      <c r="V97" s="6">
        <f>BW460</f>
        <v>453</v>
      </c>
      <c r="W97" s="6">
        <f>BW93</f>
        <v>86</v>
      </c>
      <c r="X97" s="6">
        <f>BW623</f>
        <v>616</v>
      </c>
      <c r="Y97" s="6">
        <f>BW1022</f>
        <v>1015</v>
      </c>
      <c r="Z97" s="6">
        <f>BW167</f>
        <v>160</v>
      </c>
      <c r="AA97" s="6">
        <f>BW278</f>
        <v>271</v>
      </c>
      <c r="AB97" s="6">
        <f>BW836</f>
        <v>829</v>
      </c>
      <c r="AC97" s="6">
        <f>BW693</f>
        <v>686</v>
      </c>
      <c r="AD97" s="8">
        <f>BW905</f>
        <v>898</v>
      </c>
      <c r="AE97" s="6">
        <f>BW536</f>
        <v>529</v>
      </c>
      <c r="AF97" s="6">
        <f>BW42</f>
        <v>35</v>
      </c>
      <c r="AG97" s="179">
        <f>BW443</f>
        <v>436</v>
      </c>
      <c r="AH97" s="5">
        <f t="shared" si="15"/>
        <v>16400</v>
      </c>
      <c r="AI97" s="5">
        <f t="shared" si="16"/>
        <v>11201200</v>
      </c>
      <c r="AJ97" s="2">
        <f t="shared" si="17"/>
        <v>8606720000</v>
      </c>
      <c r="AK97" s="115">
        <f>SUMSQ(R96,S96,T96,U96,V96,W96,X96,Y96,Z96,AA96,AB96,AC96,AD96,AE96,AF96,AG96,R97,S97,T97,U97,V97,W97,X97,Y97,Z97,AA97,AB97,AC97,AD97,AE97,AF97,AG97)</f>
        <v>11201200</v>
      </c>
      <c r="AM97" s="246" t="s">
        <v>806</v>
      </c>
      <c r="AN97" s="248" t="s">
        <v>775</v>
      </c>
      <c r="AO97" s="247" t="s">
        <v>870</v>
      </c>
      <c r="AP97" s="247" t="s">
        <v>712</v>
      </c>
      <c r="AQ97" s="247" t="s">
        <v>933</v>
      </c>
      <c r="AR97" s="247" t="s">
        <v>648</v>
      </c>
      <c r="AS97" s="247" t="s">
        <v>995</v>
      </c>
      <c r="AT97" s="248" t="s">
        <v>584</v>
      </c>
      <c r="AU97" s="247" t="s">
        <v>530</v>
      </c>
      <c r="AV97" s="247" t="s">
        <v>1004</v>
      </c>
      <c r="AW97" s="248" t="s">
        <v>593</v>
      </c>
      <c r="AX97" s="247" t="s">
        <v>942</v>
      </c>
      <c r="AY97" s="247" t="s">
        <v>657</v>
      </c>
      <c r="AZ97" s="247" t="s">
        <v>879</v>
      </c>
      <c r="BA97" s="247" t="s">
        <v>721</v>
      </c>
      <c r="BB97" s="247" t="s">
        <v>815</v>
      </c>
      <c r="BC97" s="247" t="s">
        <v>55</v>
      </c>
      <c r="BD97" s="248" t="s">
        <v>467</v>
      </c>
      <c r="BE97" s="247" t="s">
        <v>118</v>
      </c>
      <c r="BF97" s="247" t="s">
        <v>403</v>
      </c>
      <c r="BG97" s="247" t="s">
        <v>180</v>
      </c>
      <c r="BH97" s="247" t="s">
        <v>339</v>
      </c>
      <c r="BI97" s="247" t="s">
        <v>244</v>
      </c>
      <c r="BJ97" s="248" t="s">
        <v>276</v>
      </c>
      <c r="BK97" s="247" t="s">
        <v>330</v>
      </c>
      <c r="BL97" s="247" t="s">
        <v>235</v>
      </c>
      <c r="BM97" s="247" t="s">
        <v>394</v>
      </c>
      <c r="BN97" s="247" t="s">
        <v>172</v>
      </c>
      <c r="BO97" s="248" t="s">
        <v>1130</v>
      </c>
      <c r="BP97" s="247" t="s">
        <v>110</v>
      </c>
      <c r="BQ97" s="247" t="s">
        <v>521</v>
      </c>
      <c r="BR97" s="249" t="s">
        <v>46</v>
      </c>
      <c r="BS97" s="24"/>
      <c r="BT97" s="22"/>
      <c r="BU97" s="29" t="s">
        <v>327</v>
      </c>
      <c r="BV97" s="30" t="s">
        <v>1030</v>
      </c>
      <c r="BW97" s="31">
        <f>L2+(89*L4)</f>
        <v>90</v>
      </c>
      <c r="BX97" s="22"/>
    </row>
    <row r="98" spans="1:76" x14ac:dyDescent="0.2">
      <c r="A98" s="1">
        <v>5</v>
      </c>
      <c r="B98" s="178">
        <f>BW923</f>
        <v>916</v>
      </c>
      <c r="C98" s="6">
        <f>BW522</f>
        <v>515</v>
      </c>
      <c r="D98" s="6">
        <f>BW56</f>
        <v>49</v>
      </c>
      <c r="E98" s="6">
        <f>BW425</f>
        <v>418</v>
      </c>
      <c r="F98" s="7">
        <f>BW149</f>
        <v>142</v>
      </c>
      <c r="G98" s="9">
        <f>BW292</f>
        <v>285</v>
      </c>
      <c r="H98" s="6">
        <f>BW822</f>
        <v>815</v>
      </c>
      <c r="I98" s="6">
        <f>BW711</f>
        <v>704</v>
      </c>
      <c r="J98" s="6">
        <f>BW478</f>
        <v>471</v>
      </c>
      <c r="K98" s="6">
        <f>BW79</f>
        <v>72</v>
      </c>
      <c r="L98" s="6">
        <f>BW637</f>
        <v>630</v>
      </c>
      <c r="M98" s="11">
        <f>BW1004</f>
        <v>997</v>
      </c>
      <c r="N98" s="6">
        <f>BW720</f>
        <v>713</v>
      </c>
      <c r="O98" s="6">
        <f>BW865</f>
        <v>858</v>
      </c>
      <c r="P98" s="6">
        <f>BW371</f>
        <v>364</v>
      </c>
      <c r="Q98" s="6">
        <f>BW258</f>
        <v>251</v>
      </c>
      <c r="R98" s="6">
        <f>BW781</f>
        <v>774</v>
      </c>
      <c r="S98" s="6">
        <f>BW668</f>
        <v>661</v>
      </c>
      <c r="T98" s="6">
        <f>BW174</f>
        <v>167</v>
      </c>
      <c r="U98" s="6">
        <f>BW319</f>
        <v>312</v>
      </c>
      <c r="V98" s="12">
        <f>BW35</f>
        <v>28</v>
      </c>
      <c r="W98" s="6">
        <f>BW402</f>
        <v>395</v>
      </c>
      <c r="X98" s="6">
        <f>BW960</f>
        <v>953</v>
      </c>
      <c r="Y98" s="6">
        <f>BW561</f>
        <v>554</v>
      </c>
      <c r="Z98" s="6">
        <f>BW328</f>
        <v>321</v>
      </c>
      <c r="AA98" s="6">
        <f>BW217</f>
        <v>210</v>
      </c>
      <c r="AB98" s="6">
        <f>BW747</f>
        <v>740</v>
      </c>
      <c r="AC98" s="8">
        <f>BW890</f>
        <v>883</v>
      </c>
      <c r="AD98" s="6">
        <f>BW614</f>
        <v>607</v>
      </c>
      <c r="AE98" s="6">
        <f>BW983</f>
        <v>976</v>
      </c>
      <c r="AF98" s="6">
        <f>BW517</f>
        <v>510</v>
      </c>
      <c r="AG98" s="179">
        <f>BW116</f>
        <v>109</v>
      </c>
      <c r="AH98" s="5">
        <f t="shared" si="15"/>
        <v>16400</v>
      </c>
      <c r="AI98" s="5">
        <f t="shared" si="16"/>
        <v>11201200</v>
      </c>
      <c r="AJ98" s="2">
        <f t="shared" si="17"/>
        <v>8606720000</v>
      </c>
      <c r="AK98" s="115">
        <f>SUMSQ(B98,C98,D98,E98,F98,G98,H98,I98,J98,K98,L98,M98,N98,O98,P98,Q98,B99,C99,D99,E99,F99,G99,H99,I99,J99,K99,L99,M99,N99,O99,P99,Q99)</f>
        <v>11201200</v>
      </c>
      <c r="AM98" s="250" t="s">
        <v>1144</v>
      </c>
      <c r="AN98" s="247" t="s">
        <v>766</v>
      </c>
      <c r="AO98" s="247" t="s">
        <v>861</v>
      </c>
      <c r="AP98" s="247" t="s">
        <v>703</v>
      </c>
      <c r="AQ98" s="247" t="s">
        <v>924</v>
      </c>
      <c r="AR98" s="247" t="s">
        <v>639</v>
      </c>
      <c r="AS98" s="247" t="s">
        <v>986</v>
      </c>
      <c r="AT98" s="247" t="s">
        <v>575</v>
      </c>
      <c r="AU98" s="247" t="s">
        <v>523</v>
      </c>
      <c r="AV98" s="247" t="s">
        <v>997</v>
      </c>
      <c r="AW98" s="247" t="s">
        <v>586</v>
      </c>
      <c r="AX98" s="248" t="s">
        <v>1100</v>
      </c>
      <c r="AY98" s="247" t="s">
        <v>650</v>
      </c>
      <c r="AZ98" s="248" t="s">
        <v>872</v>
      </c>
      <c r="BA98" s="247" t="s">
        <v>714</v>
      </c>
      <c r="BB98" s="247" t="s">
        <v>808</v>
      </c>
      <c r="BC98" s="247" t="s">
        <v>48</v>
      </c>
      <c r="BD98" s="247" t="s">
        <v>460</v>
      </c>
      <c r="BE98" s="247" t="s">
        <v>112</v>
      </c>
      <c r="BF98" s="247" t="s">
        <v>396</v>
      </c>
      <c r="BG98" s="247" t="s">
        <v>174</v>
      </c>
      <c r="BH98" s="247" t="s">
        <v>332</v>
      </c>
      <c r="BI98" s="248" t="s">
        <v>237</v>
      </c>
      <c r="BJ98" s="247" t="s">
        <v>269</v>
      </c>
      <c r="BK98" s="247" t="s">
        <v>321</v>
      </c>
      <c r="BL98" s="247" t="s">
        <v>226</v>
      </c>
      <c r="BM98" s="247" t="s">
        <v>385</v>
      </c>
      <c r="BN98" s="248" t="s">
        <v>70</v>
      </c>
      <c r="BO98" s="247" t="s">
        <v>449</v>
      </c>
      <c r="BP98" s="248" t="s">
        <v>101</v>
      </c>
      <c r="BQ98" s="247" t="s">
        <v>512</v>
      </c>
      <c r="BR98" s="249" t="s">
        <v>37</v>
      </c>
      <c r="BS98" s="24"/>
      <c r="BT98" s="22"/>
      <c r="BU98" s="29" t="s">
        <v>149</v>
      </c>
      <c r="BV98" s="30" t="s">
        <v>1030</v>
      </c>
      <c r="BW98" s="31">
        <f>L2+(90*L4)</f>
        <v>91</v>
      </c>
      <c r="BX98" s="22"/>
    </row>
    <row r="99" spans="1:76" x14ac:dyDescent="0.2">
      <c r="A99" s="1">
        <v>6</v>
      </c>
      <c r="B99" s="178">
        <f>BW574</f>
        <v>567</v>
      </c>
      <c r="C99" s="6">
        <f>BW943</f>
        <v>936</v>
      </c>
      <c r="D99" s="6">
        <f>BW413</f>
        <v>406</v>
      </c>
      <c r="E99" s="6">
        <f>BW12</f>
        <v>5</v>
      </c>
      <c r="F99" s="9">
        <f>BW304</f>
        <v>297</v>
      </c>
      <c r="G99" s="7">
        <f>BW193</f>
        <v>186</v>
      </c>
      <c r="H99" s="6">
        <f>BW659</f>
        <v>652</v>
      </c>
      <c r="I99" s="6">
        <f>BW802</f>
        <v>795</v>
      </c>
      <c r="J99" s="6">
        <f>BW123</f>
        <v>116</v>
      </c>
      <c r="K99" s="6">
        <f>BW490</f>
        <v>483</v>
      </c>
      <c r="L99" s="11">
        <f>BW984</f>
        <v>977</v>
      </c>
      <c r="M99" s="6">
        <f>BW585</f>
        <v>578</v>
      </c>
      <c r="N99" s="6">
        <f>BW885</f>
        <v>878</v>
      </c>
      <c r="O99" s="6">
        <f>BW772</f>
        <v>765</v>
      </c>
      <c r="P99" s="6">
        <f>BW214</f>
        <v>207</v>
      </c>
      <c r="Q99" s="6">
        <f>BW359</f>
        <v>352</v>
      </c>
      <c r="R99" s="6">
        <f>BW680</f>
        <v>673</v>
      </c>
      <c r="S99" s="6">
        <f>BW825</f>
        <v>818</v>
      </c>
      <c r="T99" s="6">
        <f>BW267</f>
        <v>260</v>
      </c>
      <c r="U99" s="6">
        <f>BW154</f>
        <v>147</v>
      </c>
      <c r="V99" s="6">
        <f>BW454</f>
        <v>447</v>
      </c>
      <c r="W99" s="12">
        <f>BW55</f>
        <v>48</v>
      </c>
      <c r="X99" s="6">
        <f>BW549</f>
        <v>542</v>
      </c>
      <c r="Y99" s="6">
        <f>BW916</f>
        <v>909</v>
      </c>
      <c r="Z99" s="6">
        <f>BW237</f>
        <v>230</v>
      </c>
      <c r="AA99" s="6">
        <f>BW380</f>
        <v>373</v>
      </c>
      <c r="AB99" s="8">
        <f>BW846</f>
        <v>839</v>
      </c>
      <c r="AC99" s="6">
        <f>BW735</f>
        <v>728</v>
      </c>
      <c r="AD99" s="6">
        <f>BW1027</f>
        <v>1020</v>
      </c>
      <c r="AE99" s="6">
        <f>BW626</f>
        <v>619</v>
      </c>
      <c r="AF99" s="6">
        <f>BW96</f>
        <v>89</v>
      </c>
      <c r="AG99" s="179">
        <f>BW465</f>
        <v>458</v>
      </c>
      <c r="AH99" s="5">
        <f t="shared" si="15"/>
        <v>16400</v>
      </c>
      <c r="AI99" s="5">
        <f t="shared" si="16"/>
        <v>11201200</v>
      </c>
      <c r="AJ99" s="2">
        <f t="shared" si="17"/>
        <v>8606720000</v>
      </c>
      <c r="AK99" s="115">
        <f>SUMSQ(R98,S98,T98,U98,V98,W98,X98,Y98,Z98,AA98,AB98,AC98,AD98,AE98,AF98,AG98,R99,S99,T99,U99,V99,W99,X99,Y99,Z99,AA99,AB99,AC99,AD99,AE99,AF99,AG99)</f>
        <v>11201200</v>
      </c>
      <c r="AM99" s="246" t="s">
        <v>800</v>
      </c>
      <c r="AN99" s="248" t="s">
        <v>769</v>
      </c>
      <c r="AO99" s="247" t="s">
        <v>864</v>
      </c>
      <c r="AP99" s="247" t="s">
        <v>706</v>
      </c>
      <c r="AQ99" s="247" t="s">
        <v>927</v>
      </c>
      <c r="AR99" s="247" t="s">
        <v>642</v>
      </c>
      <c r="AS99" s="247" t="s">
        <v>989</v>
      </c>
      <c r="AT99" s="247" t="s">
        <v>578</v>
      </c>
      <c r="AU99" s="247" t="s">
        <v>536</v>
      </c>
      <c r="AV99" s="247" t="s">
        <v>1010</v>
      </c>
      <c r="AW99" s="248" t="s">
        <v>599</v>
      </c>
      <c r="AX99" s="247" t="s">
        <v>1</v>
      </c>
      <c r="AY99" s="248" t="s">
        <v>663</v>
      </c>
      <c r="AZ99" s="247" t="s">
        <v>884</v>
      </c>
      <c r="BA99" s="247" t="s">
        <v>727</v>
      </c>
      <c r="BB99" s="247" t="s">
        <v>821</v>
      </c>
      <c r="BC99" s="247" t="s">
        <v>61</v>
      </c>
      <c r="BD99" s="247" t="s">
        <v>473</v>
      </c>
      <c r="BE99" s="247" t="s">
        <v>124</v>
      </c>
      <c r="BF99" s="247" t="s">
        <v>409</v>
      </c>
      <c r="BG99" s="247" t="s">
        <v>186</v>
      </c>
      <c r="BH99" s="247" t="s">
        <v>345</v>
      </c>
      <c r="BI99" s="247" t="s">
        <v>250</v>
      </c>
      <c r="BJ99" s="248" t="s">
        <v>1139</v>
      </c>
      <c r="BK99" s="247" t="s">
        <v>324</v>
      </c>
      <c r="BL99" s="247" t="s">
        <v>229</v>
      </c>
      <c r="BM99" s="248" t="s">
        <v>1032</v>
      </c>
      <c r="BN99" s="247" t="s">
        <v>166</v>
      </c>
      <c r="BO99" s="248" t="s">
        <v>452</v>
      </c>
      <c r="BP99" s="247" t="s">
        <v>104</v>
      </c>
      <c r="BQ99" s="247" t="s">
        <v>515</v>
      </c>
      <c r="BR99" s="249" t="s">
        <v>40</v>
      </c>
      <c r="BS99" s="24"/>
      <c r="BT99" s="22"/>
      <c r="BU99" s="29" t="s">
        <v>81</v>
      </c>
      <c r="BV99" s="30" t="s">
        <v>1030</v>
      </c>
      <c r="BW99" s="31">
        <f>L2+(91*L4)</f>
        <v>92</v>
      </c>
      <c r="BX99" s="22"/>
    </row>
    <row r="100" spans="1:76" x14ac:dyDescent="0.2">
      <c r="A100" s="1">
        <v>7</v>
      </c>
      <c r="B100" s="178">
        <f>BW114</f>
        <v>107</v>
      </c>
      <c r="C100" s="6">
        <f>BW515</f>
        <v>508</v>
      </c>
      <c r="D100" s="6">
        <f>BW977</f>
        <v>970</v>
      </c>
      <c r="E100" s="6">
        <f>BW608</f>
        <v>601</v>
      </c>
      <c r="F100" s="6">
        <f>BW892</f>
        <v>885</v>
      </c>
      <c r="G100" s="6">
        <f>BW749</f>
        <v>742</v>
      </c>
      <c r="H100" s="7">
        <f>BW223</f>
        <v>216</v>
      </c>
      <c r="I100" s="9">
        <f>BW334</f>
        <v>327</v>
      </c>
      <c r="J100" s="6">
        <f>BW567</f>
        <v>560</v>
      </c>
      <c r="K100" s="11">
        <f>BW966</f>
        <v>959</v>
      </c>
      <c r="L100" s="6">
        <f>BW404</f>
        <v>397</v>
      </c>
      <c r="M100" s="6">
        <f>BW37</f>
        <v>30</v>
      </c>
      <c r="N100" s="6">
        <f>BW313</f>
        <v>306</v>
      </c>
      <c r="O100" s="6">
        <f>BW168</f>
        <v>161</v>
      </c>
      <c r="P100" s="6">
        <f>BW666</f>
        <v>659</v>
      </c>
      <c r="Q100" s="6">
        <f>BW779</f>
        <v>772</v>
      </c>
      <c r="R100" s="6">
        <f>BW260</f>
        <v>253</v>
      </c>
      <c r="S100" s="6">
        <f>BW373</f>
        <v>366</v>
      </c>
      <c r="T100" s="6">
        <f>BW871</f>
        <v>864</v>
      </c>
      <c r="U100" s="6">
        <f>BW726</f>
        <v>719</v>
      </c>
      <c r="V100" s="6">
        <f>BW1002</f>
        <v>995</v>
      </c>
      <c r="W100" s="6">
        <f>BW635</f>
        <v>628</v>
      </c>
      <c r="X100" s="12">
        <f>BW73</f>
        <v>66</v>
      </c>
      <c r="Y100" s="6">
        <f>BW472</f>
        <v>465</v>
      </c>
      <c r="Z100" s="6">
        <f>BW705</f>
        <v>698</v>
      </c>
      <c r="AA100" s="8">
        <f>BW816</f>
        <v>809</v>
      </c>
      <c r="AB100" s="6">
        <f>BW290</f>
        <v>283</v>
      </c>
      <c r="AC100" s="6">
        <f>BW147</f>
        <v>140</v>
      </c>
      <c r="AD100" s="6">
        <f>BW431</f>
        <v>424</v>
      </c>
      <c r="AE100" s="6">
        <f>BW62</f>
        <v>55</v>
      </c>
      <c r="AF100" s="6">
        <f>BW524</f>
        <v>517</v>
      </c>
      <c r="AG100" s="179">
        <f>BW925</f>
        <v>918</v>
      </c>
      <c r="AH100" s="5">
        <f t="shared" si="15"/>
        <v>16400</v>
      </c>
      <c r="AI100" s="5">
        <f t="shared" si="16"/>
        <v>11201200</v>
      </c>
      <c r="AJ100" s="2">
        <f t="shared" si="17"/>
        <v>8606720000</v>
      </c>
      <c r="AK100" s="115">
        <f>SUMSQ(B100,C100,D100,E100,F100,G100,H100,I100,J100,K100,L100,M100,N100,O100,P100,Q100,B101,C101,D101,E101,F101,G101,H101,I101,J101,K101,L101,M101,N101,O101,P101,Q101)</f>
        <v>11201200</v>
      </c>
      <c r="AM100" s="246" t="s">
        <v>795</v>
      </c>
      <c r="AN100" s="247" t="s">
        <v>318</v>
      </c>
      <c r="AO100" s="248" t="s">
        <v>859</v>
      </c>
      <c r="AP100" s="247" t="s">
        <v>701</v>
      </c>
      <c r="AQ100" s="248" t="s">
        <v>922</v>
      </c>
      <c r="AR100" s="247" t="s">
        <v>637</v>
      </c>
      <c r="AS100" s="247" t="s">
        <v>984</v>
      </c>
      <c r="AT100" s="247" t="s">
        <v>573</v>
      </c>
      <c r="AU100" s="247" t="s">
        <v>525</v>
      </c>
      <c r="AV100" s="248" t="s">
        <v>999</v>
      </c>
      <c r="AW100" s="247" t="s">
        <v>588</v>
      </c>
      <c r="AX100" s="247" t="s">
        <v>937</v>
      </c>
      <c r="AY100" s="247" t="s">
        <v>652</v>
      </c>
      <c r="AZ100" s="247" t="s">
        <v>874</v>
      </c>
      <c r="BA100" s="247" t="s">
        <v>716</v>
      </c>
      <c r="BB100" s="247" t="s">
        <v>810</v>
      </c>
      <c r="BC100" s="247" t="s">
        <v>50</v>
      </c>
      <c r="BD100" s="247" t="s">
        <v>462</v>
      </c>
      <c r="BE100" s="248" t="s">
        <v>113</v>
      </c>
      <c r="BF100" s="247" t="s">
        <v>398</v>
      </c>
      <c r="BG100" s="248" t="s">
        <v>176</v>
      </c>
      <c r="BH100" s="247" t="s">
        <v>334</v>
      </c>
      <c r="BI100" s="247" t="s">
        <v>239</v>
      </c>
      <c r="BJ100" s="247" t="s">
        <v>271</v>
      </c>
      <c r="BK100" s="247" t="s">
        <v>319</v>
      </c>
      <c r="BL100" s="247" t="s">
        <v>224</v>
      </c>
      <c r="BM100" s="247" t="s">
        <v>383</v>
      </c>
      <c r="BN100" s="247" t="s">
        <v>162</v>
      </c>
      <c r="BO100" s="247" t="s">
        <v>447</v>
      </c>
      <c r="BP100" s="247" t="s">
        <v>99</v>
      </c>
      <c r="BQ100" s="247" t="s">
        <v>510</v>
      </c>
      <c r="BR100" s="251" t="s">
        <v>1145</v>
      </c>
      <c r="BS100" s="24"/>
      <c r="BT100" s="22"/>
      <c r="BU100" s="29" t="s">
        <v>907</v>
      </c>
      <c r="BV100" s="30" t="s">
        <v>1030</v>
      </c>
      <c r="BW100" s="31">
        <f>L2+(92*L4)</f>
        <v>93</v>
      </c>
      <c r="BX100" s="22"/>
    </row>
    <row r="101" spans="1:76" x14ac:dyDescent="0.2">
      <c r="A101" s="1">
        <v>8</v>
      </c>
      <c r="B101" s="178">
        <f>BW471</f>
        <v>464</v>
      </c>
      <c r="C101" s="6">
        <f>BW102</f>
        <v>95</v>
      </c>
      <c r="D101" s="6">
        <f>BW628</f>
        <v>621</v>
      </c>
      <c r="E101" s="6">
        <f>BW1029</f>
        <v>1022</v>
      </c>
      <c r="F101" s="6">
        <f>BW729</f>
        <v>722</v>
      </c>
      <c r="G101" s="6">
        <f>BW840</f>
        <v>833</v>
      </c>
      <c r="H101" s="9">
        <f>BW378</f>
        <v>371</v>
      </c>
      <c r="I101" s="7">
        <f>BW235</f>
        <v>228</v>
      </c>
      <c r="J101" s="11">
        <f>BW914</f>
        <v>907</v>
      </c>
      <c r="K101" s="6">
        <f>BW547</f>
        <v>540</v>
      </c>
      <c r="L101" s="6">
        <f>BW49</f>
        <v>42</v>
      </c>
      <c r="M101" s="6">
        <f>BW448</f>
        <v>441</v>
      </c>
      <c r="N101" s="6">
        <f>BW156</f>
        <v>149</v>
      </c>
      <c r="O101" s="6">
        <f>BW269</f>
        <v>262</v>
      </c>
      <c r="P101" s="6">
        <f>BW831</f>
        <v>824</v>
      </c>
      <c r="Q101" s="6">
        <f>BW686</f>
        <v>679</v>
      </c>
      <c r="R101" s="6">
        <f>BW353</f>
        <v>346</v>
      </c>
      <c r="S101" s="6">
        <f>BW208</f>
        <v>201</v>
      </c>
      <c r="T101" s="6">
        <f>BW770</f>
        <v>763</v>
      </c>
      <c r="U101" s="6">
        <f>BW883</f>
        <v>876</v>
      </c>
      <c r="V101" s="6">
        <f>BW591</f>
        <v>584</v>
      </c>
      <c r="W101" s="6">
        <f>BW990</f>
        <v>983</v>
      </c>
      <c r="X101" s="6">
        <f>BW492</f>
        <v>485</v>
      </c>
      <c r="Y101" s="12">
        <f>BW125</f>
        <v>118</v>
      </c>
      <c r="Z101" s="8">
        <f>BW804</f>
        <v>797</v>
      </c>
      <c r="AA101" s="6">
        <f>BW661</f>
        <v>654</v>
      </c>
      <c r="AB101" s="6">
        <f>BW199</f>
        <v>192</v>
      </c>
      <c r="AC101" s="6">
        <f>BW310</f>
        <v>303</v>
      </c>
      <c r="AD101" s="6">
        <f>BW10</f>
        <v>3</v>
      </c>
      <c r="AE101" s="6">
        <f>BW411</f>
        <v>404</v>
      </c>
      <c r="AF101" s="6">
        <f>BW937</f>
        <v>930</v>
      </c>
      <c r="AG101" s="179">
        <f>BW568</f>
        <v>561</v>
      </c>
      <c r="AH101" s="5">
        <f t="shared" si="15"/>
        <v>16400</v>
      </c>
      <c r="AI101" s="5">
        <f t="shared" si="16"/>
        <v>11201200</v>
      </c>
      <c r="AJ101" s="2">
        <f t="shared" si="17"/>
        <v>8606720000</v>
      </c>
      <c r="AK101" s="115">
        <f>SUMSQ(R100,S100,T100,U100,V100,W100,X100,Y100,Z100,AA100,AB100,AC100,AD100,AE100,AF100,AG100,R101,S101,T101,U101,V101,W101,X101,Y101,Z101,AA101,AB101,AC101,AD101,AE101,AF101,AG101)</f>
        <v>11201200</v>
      </c>
      <c r="AM101" s="246" t="s">
        <v>802</v>
      </c>
      <c r="AN101" s="247" t="s">
        <v>771</v>
      </c>
      <c r="AO101" s="247" t="s">
        <v>866</v>
      </c>
      <c r="AP101" s="248" t="s">
        <v>708</v>
      </c>
      <c r="AQ101" s="247" t="s">
        <v>929</v>
      </c>
      <c r="AR101" s="248" t="s">
        <v>644</v>
      </c>
      <c r="AS101" s="247" t="s">
        <v>991</v>
      </c>
      <c r="AT101" s="247" t="s">
        <v>580</v>
      </c>
      <c r="AU101" s="248" t="s">
        <v>1151</v>
      </c>
      <c r="AV101" s="247" t="s">
        <v>1008</v>
      </c>
      <c r="AW101" s="247" t="s">
        <v>597</v>
      </c>
      <c r="AX101" s="247" t="s">
        <v>946</v>
      </c>
      <c r="AY101" s="247" t="s">
        <v>661</v>
      </c>
      <c r="AZ101" s="247" t="s">
        <v>882</v>
      </c>
      <c r="BA101" s="247" t="s">
        <v>725</v>
      </c>
      <c r="BB101" s="247" t="s">
        <v>819</v>
      </c>
      <c r="BC101" s="247" t="s">
        <v>59</v>
      </c>
      <c r="BD101" s="247" t="s">
        <v>471</v>
      </c>
      <c r="BE101" s="247" t="s">
        <v>122</v>
      </c>
      <c r="BF101" s="248" t="s">
        <v>407</v>
      </c>
      <c r="BG101" s="247" t="s">
        <v>184</v>
      </c>
      <c r="BH101" s="248" t="s">
        <v>343</v>
      </c>
      <c r="BI101" s="247" t="s">
        <v>248</v>
      </c>
      <c r="BJ101" s="247" t="s">
        <v>280</v>
      </c>
      <c r="BK101" s="247" t="s">
        <v>326</v>
      </c>
      <c r="BL101" s="247" t="s">
        <v>231</v>
      </c>
      <c r="BM101" s="247" t="s">
        <v>390</v>
      </c>
      <c r="BN101" s="247" t="s">
        <v>168</v>
      </c>
      <c r="BO101" s="247" t="s">
        <v>454</v>
      </c>
      <c r="BP101" s="247" t="s">
        <v>106</v>
      </c>
      <c r="BQ101" s="248" t="s">
        <v>517</v>
      </c>
      <c r="BR101" s="249" t="s">
        <v>42</v>
      </c>
      <c r="BS101" s="24"/>
      <c r="BT101" s="22"/>
      <c r="BU101" s="29" t="s">
        <v>839</v>
      </c>
      <c r="BV101" s="30" t="s">
        <v>1030</v>
      </c>
      <c r="BW101" s="31">
        <f>L2+(93*L4)</f>
        <v>94</v>
      </c>
      <c r="BX101" s="22"/>
    </row>
    <row r="102" spans="1:76" x14ac:dyDescent="0.2">
      <c r="A102" s="1">
        <v>9</v>
      </c>
      <c r="B102" s="178">
        <f>BW866</f>
        <v>859</v>
      </c>
      <c r="C102" s="6">
        <f>BW723</f>
        <v>716</v>
      </c>
      <c r="D102" s="6">
        <f>BW257</f>
        <v>250</v>
      </c>
      <c r="E102" s="6">
        <f>BW368</f>
        <v>361</v>
      </c>
      <c r="F102" s="6">
        <f>BW76</f>
        <v>69</v>
      </c>
      <c r="G102" s="6">
        <f>BW477</f>
        <v>470</v>
      </c>
      <c r="H102" s="6">
        <f>BW1007</f>
        <v>1000</v>
      </c>
      <c r="I102" s="11">
        <f>BW638</f>
        <v>631</v>
      </c>
      <c r="J102" s="7">
        <f>BW295</f>
        <v>288</v>
      </c>
      <c r="K102" s="9">
        <f>BW150</f>
        <v>143</v>
      </c>
      <c r="L102" s="6">
        <f>BW708</f>
        <v>701</v>
      </c>
      <c r="M102" s="6">
        <f>BW821</f>
        <v>814</v>
      </c>
      <c r="N102" s="6">
        <f>BW521</f>
        <v>514</v>
      </c>
      <c r="O102" s="6">
        <f>BW920</f>
        <v>913</v>
      </c>
      <c r="P102" s="6">
        <f>BW426</f>
        <v>419</v>
      </c>
      <c r="Q102" s="6">
        <f>BW59</f>
        <v>52</v>
      </c>
      <c r="R102" s="6">
        <f>BW980</f>
        <v>973</v>
      </c>
      <c r="S102" s="6">
        <f>BW613</f>
        <v>606</v>
      </c>
      <c r="T102" s="6">
        <f>BW119</f>
        <v>112</v>
      </c>
      <c r="U102" s="6">
        <f>BW518</f>
        <v>511</v>
      </c>
      <c r="V102" s="6">
        <f>BW218</f>
        <v>211</v>
      </c>
      <c r="W102" s="6">
        <f>BW331</f>
        <v>324</v>
      </c>
      <c r="X102" s="6">
        <f>BW889</f>
        <v>882</v>
      </c>
      <c r="Y102" s="8">
        <f>BW744</f>
        <v>737</v>
      </c>
      <c r="Z102" s="12">
        <f>BW401</f>
        <v>394</v>
      </c>
      <c r="AA102" s="6">
        <f>BW32</f>
        <v>25</v>
      </c>
      <c r="AB102" s="6">
        <f>BW562</f>
        <v>555</v>
      </c>
      <c r="AC102" s="6">
        <f>BW963</f>
        <v>956</v>
      </c>
      <c r="AD102" s="6">
        <f>BW671</f>
        <v>664</v>
      </c>
      <c r="AE102" s="6">
        <f>BW782</f>
        <v>775</v>
      </c>
      <c r="AF102" s="6">
        <f>BW316</f>
        <v>309</v>
      </c>
      <c r="AG102" s="179">
        <f>BW173</f>
        <v>166</v>
      </c>
      <c r="AH102" s="5">
        <f t="shared" si="15"/>
        <v>16400</v>
      </c>
      <c r="AI102" s="5">
        <f t="shared" si="16"/>
        <v>11201200</v>
      </c>
      <c r="AJ102" s="2">
        <f t="shared" si="17"/>
        <v>8606720000</v>
      </c>
      <c r="AK102" s="115">
        <f>SUMSQ(B102,C102,D102,E102,F102,G102,H102,I102,J102,K102,L102,M102,N102,O102,P102,Q102,B103,C103,D103,E103,F103,G103,H103,I103,J103,K103,L103,M103,N103,O103,P103,Q103)</f>
        <v>11201200</v>
      </c>
      <c r="AM102" s="250" t="s">
        <v>388</v>
      </c>
      <c r="AN102" s="247" t="s">
        <v>833</v>
      </c>
      <c r="AO102" s="247" t="s">
        <v>675</v>
      </c>
      <c r="AP102" s="247" t="s">
        <v>896</v>
      </c>
      <c r="AQ102" s="247" t="s">
        <v>611</v>
      </c>
      <c r="AR102" s="247" t="s">
        <v>959</v>
      </c>
      <c r="AS102" s="248" t="s">
        <v>547</v>
      </c>
      <c r="AT102" s="247" t="s">
        <v>1022</v>
      </c>
      <c r="AU102" s="247" t="s">
        <v>977</v>
      </c>
      <c r="AV102" s="247" t="s">
        <v>566</v>
      </c>
      <c r="AW102" s="247" t="s">
        <v>915</v>
      </c>
      <c r="AX102" s="247" t="s">
        <v>630</v>
      </c>
      <c r="AY102" s="247" t="s">
        <v>852</v>
      </c>
      <c r="AZ102" s="248" t="s">
        <v>1141</v>
      </c>
      <c r="BA102" s="247" t="s">
        <v>788</v>
      </c>
      <c r="BB102" s="247" t="s">
        <v>757</v>
      </c>
      <c r="BC102" s="248" t="s">
        <v>503</v>
      </c>
      <c r="BD102" s="247" t="s">
        <v>28</v>
      </c>
      <c r="BE102" s="247" t="s">
        <v>440</v>
      </c>
      <c r="BF102" s="247" t="s">
        <v>92</v>
      </c>
      <c r="BG102" s="247" t="s">
        <v>376</v>
      </c>
      <c r="BH102" s="247" t="s">
        <v>155</v>
      </c>
      <c r="BI102" s="248" t="s">
        <v>312</v>
      </c>
      <c r="BJ102" s="247" t="s">
        <v>217</v>
      </c>
      <c r="BK102" s="247" t="s">
        <v>262</v>
      </c>
      <c r="BL102" s="247" t="s">
        <v>294</v>
      </c>
      <c r="BM102" s="247" t="s">
        <v>198</v>
      </c>
      <c r="BN102" s="248" t="s">
        <v>357</v>
      </c>
      <c r="BO102" s="247" t="s">
        <v>136</v>
      </c>
      <c r="BP102" s="247" t="s">
        <v>421</v>
      </c>
      <c r="BQ102" s="247" t="s">
        <v>73</v>
      </c>
      <c r="BR102" s="249" t="s">
        <v>484</v>
      </c>
      <c r="BS102" s="24"/>
      <c r="BT102" s="22"/>
      <c r="BU102" s="29" t="s">
        <v>771</v>
      </c>
      <c r="BV102" s="30" t="s">
        <v>1030</v>
      </c>
      <c r="BW102" s="31">
        <f>L2+(94*L4)</f>
        <v>95</v>
      </c>
      <c r="BX102" s="22"/>
    </row>
    <row r="103" spans="1:76" x14ac:dyDescent="0.2">
      <c r="A103" s="1">
        <v>10</v>
      </c>
      <c r="B103" s="178">
        <f>BW775</f>
        <v>768</v>
      </c>
      <c r="C103" s="6">
        <f>BW886</f>
        <v>879</v>
      </c>
      <c r="D103" s="6">
        <f>BW356</f>
        <v>349</v>
      </c>
      <c r="E103" s="6">
        <f>BW213</f>
        <v>206</v>
      </c>
      <c r="F103" s="6">
        <f>BW489</f>
        <v>482</v>
      </c>
      <c r="G103" s="6">
        <f>BW120</f>
        <v>113</v>
      </c>
      <c r="H103" s="11">
        <f>BW586</f>
        <v>579</v>
      </c>
      <c r="I103" s="6">
        <f>BW987</f>
        <v>980</v>
      </c>
      <c r="J103" s="9">
        <f>BW194</f>
        <v>187</v>
      </c>
      <c r="K103" s="7">
        <f>BW307</f>
        <v>300</v>
      </c>
      <c r="L103" s="6">
        <f>BW801</f>
        <v>794</v>
      </c>
      <c r="M103" s="6">
        <f>BW656</f>
        <v>649</v>
      </c>
      <c r="N103" s="6">
        <f>BW940</f>
        <v>933</v>
      </c>
      <c r="O103" s="6">
        <f>BW573</f>
        <v>566</v>
      </c>
      <c r="P103" s="6">
        <f>BW15</f>
        <v>8</v>
      </c>
      <c r="Q103" s="6">
        <f>BW414</f>
        <v>407</v>
      </c>
      <c r="R103" s="6">
        <f>BW625</f>
        <v>618</v>
      </c>
      <c r="S103" s="6">
        <f>BW1024</f>
        <v>1017</v>
      </c>
      <c r="T103" s="6">
        <f>BW466</f>
        <v>459</v>
      </c>
      <c r="U103" s="6">
        <f>BW99</f>
        <v>92</v>
      </c>
      <c r="V103" s="6">
        <f>BW383</f>
        <v>376</v>
      </c>
      <c r="W103" s="6">
        <f>BW238</f>
        <v>231</v>
      </c>
      <c r="X103" s="8">
        <f>BW732</f>
        <v>725</v>
      </c>
      <c r="Y103" s="6">
        <f>BW845</f>
        <v>838</v>
      </c>
      <c r="Z103" s="6">
        <f>BW52</f>
        <v>45</v>
      </c>
      <c r="AA103" s="12">
        <f>BW453</f>
        <v>446</v>
      </c>
      <c r="AB103" s="6">
        <f>BW919</f>
        <v>912</v>
      </c>
      <c r="AC103" s="6">
        <f>BW550</f>
        <v>543</v>
      </c>
      <c r="AD103" s="6">
        <f>BW826</f>
        <v>819</v>
      </c>
      <c r="AE103" s="6">
        <f>BW683</f>
        <v>676</v>
      </c>
      <c r="AF103" s="6">
        <f>BW153</f>
        <v>146</v>
      </c>
      <c r="AG103" s="179">
        <f>BW264</f>
        <v>257</v>
      </c>
      <c r="AH103" s="5">
        <f t="shared" si="15"/>
        <v>16400</v>
      </c>
      <c r="AI103" s="5">
        <f t="shared" si="16"/>
        <v>11201200</v>
      </c>
      <c r="AJ103" s="2">
        <f t="shared" si="17"/>
        <v>8606720000</v>
      </c>
      <c r="AK103" s="115">
        <f>SUMSQ(R102,S102,T102,U102,V102,W102,X102,Y102,Z102,AA102,AB102,AC102,AD102,AE102,AF102,AG102,R103,S103,T103,U103,V103,W103,X103,Y103,Z103,AA103,AB103,AC103,AD103,AE103,AF103,AG103)</f>
        <v>11201200</v>
      </c>
      <c r="AM103" s="246" t="s">
        <v>734</v>
      </c>
      <c r="AN103" s="248" t="s">
        <v>828</v>
      </c>
      <c r="AO103" s="247" t="s">
        <v>670</v>
      </c>
      <c r="AP103" s="247" t="s">
        <v>891</v>
      </c>
      <c r="AQ103" s="247" t="s">
        <v>606</v>
      </c>
      <c r="AR103" s="247" t="s">
        <v>954</v>
      </c>
      <c r="AS103" s="247" t="s">
        <v>2</v>
      </c>
      <c r="AT103" s="248" t="s">
        <v>1017</v>
      </c>
      <c r="AU103" s="247" t="s">
        <v>967</v>
      </c>
      <c r="AV103" s="247" t="s">
        <v>555</v>
      </c>
      <c r="AW103" s="247" t="s">
        <v>904</v>
      </c>
      <c r="AX103" s="247" t="s">
        <v>619</v>
      </c>
      <c r="AY103" s="248" t="s">
        <v>841</v>
      </c>
      <c r="AZ103" s="247" t="s">
        <v>683</v>
      </c>
      <c r="BA103" s="247" t="s">
        <v>778</v>
      </c>
      <c r="BB103" s="247" t="s">
        <v>746</v>
      </c>
      <c r="BC103" s="247" t="s">
        <v>492</v>
      </c>
      <c r="BD103" s="248" t="s">
        <v>17</v>
      </c>
      <c r="BE103" s="247" t="s">
        <v>429</v>
      </c>
      <c r="BF103" s="247" t="s">
        <v>81</v>
      </c>
      <c r="BG103" s="247" t="s">
        <v>365</v>
      </c>
      <c r="BH103" s="247" t="s">
        <v>144</v>
      </c>
      <c r="BI103" s="247" t="s">
        <v>301</v>
      </c>
      <c r="BJ103" s="248" t="s">
        <v>1032</v>
      </c>
      <c r="BK103" s="247" t="s">
        <v>257</v>
      </c>
      <c r="BL103" s="247" t="s">
        <v>289</v>
      </c>
      <c r="BM103" s="248" t="s">
        <v>1155</v>
      </c>
      <c r="BN103" s="247" t="s">
        <v>352</v>
      </c>
      <c r="BO103" s="247" t="s">
        <v>131</v>
      </c>
      <c r="BP103" s="247" t="s">
        <v>416</v>
      </c>
      <c r="BQ103" s="247" t="s">
        <v>68</v>
      </c>
      <c r="BR103" s="249" t="s">
        <v>480</v>
      </c>
      <c r="BS103" s="24"/>
      <c r="BT103" s="22"/>
      <c r="BU103" s="29" t="s">
        <v>583</v>
      </c>
      <c r="BV103" s="30" t="s">
        <v>1030</v>
      </c>
      <c r="BW103" s="31">
        <f>L2+(95*L4)</f>
        <v>96</v>
      </c>
      <c r="BX103" s="22"/>
    </row>
    <row r="104" spans="1:76" x14ac:dyDescent="0.2">
      <c r="A104" s="1">
        <v>11</v>
      </c>
      <c r="B104" s="178">
        <f>BW171</f>
        <v>164</v>
      </c>
      <c r="C104" s="6">
        <f>BW314</f>
        <v>307</v>
      </c>
      <c r="D104" s="6">
        <f>BW776</f>
        <v>769</v>
      </c>
      <c r="E104" s="6">
        <f>BW665</f>
        <v>658</v>
      </c>
      <c r="F104" s="6">
        <f>BW965</f>
        <v>958</v>
      </c>
      <c r="G104" s="11">
        <f>BW564</f>
        <v>557</v>
      </c>
      <c r="H104" s="6">
        <f>BW38</f>
        <v>31</v>
      </c>
      <c r="I104" s="6">
        <f>BW407</f>
        <v>400</v>
      </c>
      <c r="J104" s="6">
        <f>BW750</f>
        <v>743</v>
      </c>
      <c r="K104" s="6">
        <f>BW895</f>
        <v>888</v>
      </c>
      <c r="L104" s="7">
        <f>BW333</f>
        <v>326</v>
      </c>
      <c r="M104" s="9">
        <f>BW220</f>
        <v>213</v>
      </c>
      <c r="N104" s="6">
        <f>BW512</f>
        <v>505</v>
      </c>
      <c r="O104" s="6">
        <f>BW113</f>
        <v>106</v>
      </c>
      <c r="P104" s="6">
        <f>BW611</f>
        <v>604</v>
      </c>
      <c r="Q104" s="6">
        <f>BW978</f>
        <v>971</v>
      </c>
      <c r="R104" s="6">
        <f>BW61</f>
        <v>54</v>
      </c>
      <c r="S104" s="6">
        <f>BW428</f>
        <v>421</v>
      </c>
      <c r="T104" s="6">
        <f>BW926</f>
        <v>919</v>
      </c>
      <c r="U104" s="6">
        <f>BW527</f>
        <v>520</v>
      </c>
      <c r="V104" s="6">
        <f>BW819</f>
        <v>812</v>
      </c>
      <c r="W104" s="8">
        <f>BW706</f>
        <v>699</v>
      </c>
      <c r="X104" s="6">
        <f>BW144</f>
        <v>137</v>
      </c>
      <c r="Y104" s="6">
        <f>BW289</f>
        <v>282</v>
      </c>
      <c r="Z104" s="6">
        <f>BW632</f>
        <v>625</v>
      </c>
      <c r="AA104" s="6">
        <f>BW1001</f>
        <v>994</v>
      </c>
      <c r="AB104" s="12">
        <f>BW475</f>
        <v>468</v>
      </c>
      <c r="AC104" s="6">
        <f>BW74</f>
        <v>67</v>
      </c>
      <c r="AD104" s="6">
        <f>BW374</f>
        <v>367</v>
      </c>
      <c r="AE104" s="6">
        <f>BW263</f>
        <v>256</v>
      </c>
      <c r="AF104" s="6">
        <f>BW725</f>
        <v>718</v>
      </c>
      <c r="AG104" s="179">
        <f>BW868</f>
        <v>861</v>
      </c>
      <c r="AH104" s="5">
        <f t="shared" si="15"/>
        <v>16400</v>
      </c>
      <c r="AI104" s="5">
        <f t="shared" si="16"/>
        <v>11201200</v>
      </c>
      <c r="AJ104" s="2">
        <f t="shared" si="17"/>
        <v>8606720000</v>
      </c>
      <c r="AK104" s="115">
        <f>SUMSQ(B104,C104,D104,E104,F104,G104,H104,I104,J104,K104,L104,M104,N104,O104,P104,Q104,B105,C105,D105,E105,F105,G105,H105,I105,J105,K105,L105,M105,N105,O105,P105,Q105)</f>
        <v>11201200</v>
      </c>
      <c r="AM104" s="246" t="s">
        <v>737</v>
      </c>
      <c r="AN104" s="247" t="s">
        <v>831</v>
      </c>
      <c r="AO104" s="247" t="s">
        <v>673</v>
      </c>
      <c r="AP104" s="247" t="s">
        <v>894</v>
      </c>
      <c r="AQ104" s="248" t="s">
        <v>609</v>
      </c>
      <c r="AR104" s="247" t="s">
        <v>957</v>
      </c>
      <c r="AS104" s="247" t="s">
        <v>545</v>
      </c>
      <c r="AT104" s="247" t="s">
        <v>1020</v>
      </c>
      <c r="AU104" s="247" t="s">
        <v>979</v>
      </c>
      <c r="AV104" s="248" t="s">
        <v>568</v>
      </c>
      <c r="AW104" s="247" t="s">
        <v>917</v>
      </c>
      <c r="AX104" s="247" t="s">
        <v>632</v>
      </c>
      <c r="AY104" s="247" t="s">
        <v>854</v>
      </c>
      <c r="AZ104" s="247" t="s">
        <v>696</v>
      </c>
      <c r="BA104" s="247" t="s">
        <v>790</v>
      </c>
      <c r="BB104" s="248" t="s">
        <v>759</v>
      </c>
      <c r="BC104" s="247" t="s">
        <v>505</v>
      </c>
      <c r="BD104" s="247" t="s">
        <v>30</v>
      </c>
      <c r="BE104" s="248" t="s">
        <v>1140</v>
      </c>
      <c r="BF104" s="247" t="s">
        <v>94</v>
      </c>
      <c r="BG104" s="247" t="s">
        <v>378</v>
      </c>
      <c r="BH104" s="247" t="s">
        <v>157</v>
      </c>
      <c r="BI104" s="247" t="s">
        <v>314</v>
      </c>
      <c r="BJ104" s="247" t="s">
        <v>219</v>
      </c>
      <c r="BK104" s="247" t="s">
        <v>260</v>
      </c>
      <c r="BL104" s="248" t="s">
        <v>292</v>
      </c>
      <c r="BM104" s="247" t="s">
        <v>196</v>
      </c>
      <c r="BN104" s="247" t="s">
        <v>355</v>
      </c>
      <c r="BO104" s="247" t="s">
        <v>134</v>
      </c>
      <c r="BP104" s="247" t="s">
        <v>419</v>
      </c>
      <c r="BQ104" s="247" t="s">
        <v>71</v>
      </c>
      <c r="BR104" s="251" t="s">
        <v>483</v>
      </c>
      <c r="BS104" s="24"/>
      <c r="BT104" s="22"/>
      <c r="BU104" s="29" t="s">
        <v>3</v>
      </c>
      <c r="BV104" s="30" t="s">
        <v>1030</v>
      </c>
      <c r="BW104" s="31">
        <f>L2+(96*L4)</f>
        <v>97</v>
      </c>
      <c r="BX104" s="22"/>
    </row>
    <row r="105" spans="1:76" x14ac:dyDescent="0.2">
      <c r="A105" s="1">
        <v>12</v>
      </c>
      <c r="B105" s="178">
        <f>BW270</f>
        <v>263</v>
      </c>
      <c r="C105" s="6">
        <f>BW159</f>
        <v>152</v>
      </c>
      <c r="D105" s="6">
        <f>BW685</f>
        <v>678</v>
      </c>
      <c r="E105" s="6">
        <f>BW828</f>
        <v>821</v>
      </c>
      <c r="F105" s="11">
        <f>BW544</f>
        <v>537</v>
      </c>
      <c r="G105" s="6">
        <f>BW913</f>
        <v>906</v>
      </c>
      <c r="H105" s="6">
        <f>BW451</f>
        <v>444</v>
      </c>
      <c r="I105" s="6">
        <f>BW50</f>
        <v>43</v>
      </c>
      <c r="J105" s="6">
        <f>BW843</f>
        <v>836</v>
      </c>
      <c r="K105" s="6">
        <f>BW730</f>
        <v>723</v>
      </c>
      <c r="L105" s="9">
        <f>BW232</f>
        <v>225</v>
      </c>
      <c r="M105" s="7">
        <f>BW377</f>
        <v>370</v>
      </c>
      <c r="N105" s="6">
        <f>BW101</f>
        <v>94</v>
      </c>
      <c r="O105" s="6">
        <f>BW468</f>
        <v>461</v>
      </c>
      <c r="P105" s="6">
        <f>BW1030</f>
        <v>1023</v>
      </c>
      <c r="Q105" s="6">
        <f>BW631</f>
        <v>624</v>
      </c>
      <c r="R105" s="6">
        <f>BW408</f>
        <v>401</v>
      </c>
      <c r="S105" s="6">
        <f>BW9</f>
        <v>2</v>
      </c>
      <c r="T105" s="6">
        <f>BW571</f>
        <v>564</v>
      </c>
      <c r="U105" s="6">
        <f>BW938</f>
        <v>931</v>
      </c>
      <c r="V105" s="8">
        <f>BW662</f>
        <v>655</v>
      </c>
      <c r="W105" s="6">
        <f>BW807</f>
        <v>800</v>
      </c>
      <c r="X105" s="6">
        <f>BW309</f>
        <v>302</v>
      </c>
      <c r="Y105" s="6">
        <f>BW196</f>
        <v>189</v>
      </c>
      <c r="Z105" s="6">
        <f>BW989</f>
        <v>982</v>
      </c>
      <c r="AA105" s="6">
        <f>BW588</f>
        <v>581</v>
      </c>
      <c r="AB105" s="6">
        <f>BW126</f>
        <v>119</v>
      </c>
      <c r="AC105" s="12">
        <f>BW495</f>
        <v>488</v>
      </c>
      <c r="AD105" s="6">
        <f>BW211</f>
        <v>204</v>
      </c>
      <c r="AE105" s="6">
        <f>BW354</f>
        <v>347</v>
      </c>
      <c r="AF105" s="6">
        <f>BW880</f>
        <v>873</v>
      </c>
      <c r="AG105" s="179">
        <f>BW769</f>
        <v>762</v>
      </c>
      <c r="AH105" s="5">
        <f t="shared" si="15"/>
        <v>16400</v>
      </c>
      <c r="AI105" s="5">
        <f t="shared" si="16"/>
        <v>11201200</v>
      </c>
      <c r="AJ105" s="2">
        <f t="shared" si="17"/>
        <v>8606720000</v>
      </c>
      <c r="AK105" s="115">
        <f>SUMSQ(R104,S104,T104,U104,V104,W104,X104,Y104,Z104,AA104,AB104,AC104,AD104,AE104,AF104,AG104,R105,S105,T105,U105,V105,W105,X105,Y105,Z105,AA105,AB105,AC105,AD105,AE105,AF105,AG105)</f>
        <v>11201200</v>
      </c>
      <c r="AM105" s="246" t="s">
        <v>736</v>
      </c>
      <c r="AN105" s="247" t="s">
        <v>830</v>
      </c>
      <c r="AO105" s="247" t="s">
        <v>672</v>
      </c>
      <c r="AP105" s="247" t="s">
        <v>893</v>
      </c>
      <c r="AQ105" s="247" t="s">
        <v>608</v>
      </c>
      <c r="AR105" s="248" t="s">
        <v>1154</v>
      </c>
      <c r="AS105" s="247" t="s">
        <v>544</v>
      </c>
      <c r="AT105" s="247" t="s">
        <v>1019</v>
      </c>
      <c r="AU105" s="248" t="s">
        <v>965</v>
      </c>
      <c r="AV105" s="247" t="s">
        <v>553</v>
      </c>
      <c r="AW105" s="247" t="s">
        <v>902</v>
      </c>
      <c r="AX105" s="247" t="s">
        <v>617</v>
      </c>
      <c r="AY105" s="247" t="s">
        <v>839</v>
      </c>
      <c r="AZ105" s="247" t="s">
        <v>681</v>
      </c>
      <c r="BA105" s="248" t="s">
        <v>776</v>
      </c>
      <c r="BB105" s="247" t="s">
        <v>744</v>
      </c>
      <c r="BC105" s="247" t="s">
        <v>490</v>
      </c>
      <c r="BD105" s="247" t="s">
        <v>15</v>
      </c>
      <c r="BE105" s="247" t="s">
        <v>427</v>
      </c>
      <c r="BF105" s="248" t="s">
        <v>79</v>
      </c>
      <c r="BG105" s="247" t="s">
        <v>363</v>
      </c>
      <c r="BH105" s="247" t="s">
        <v>142</v>
      </c>
      <c r="BI105" s="247" t="s">
        <v>299</v>
      </c>
      <c r="BJ105" s="247" t="s">
        <v>204</v>
      </c>
      <c r="BK105" s="248" t="s">
        <v>259</v>
      </c>
      <c r="BL105" s="247" t="s">
        <v>291</v>
      </c>
      <c r="BM105" s="247" t="s">
        <v>195</v>
      </c>
      <c r="BN105" s="247" t="s">
        <v>354</v>
      </c>
      <c r="BO105" s="247" t="s">
        <v>133</v>
      </c>
      <c r="BP105" s="247" t="s">
        <v>418</v>
      </c>
      <c r="BQ105" s="248" t="s">
        <v>1149</v>
      </c>
      <c r="BR105" s="249" t="s">
        <v>482</v>
      </c>
      <c r="BS105" s="24"/>
      <c r="BT105" s="22"/>
      <c r="BU105" s="29" t="s">
        <v>4</v>
      </c>
      <c r="BV105" s="30" t="s">
        <v>1030</v>
      </c>
      <c r="BW105" s="31">
        <f>L2+(97*L4)</f>
        <v>98</v>
      </c>
      <c r="BX105" s="22"/>
    </row>
    <row r="106" spans="1:76" x14ac:dyDescent="0.2">
      <c r="A106" s="1">
        <v>13</v>
      </c>
      <c r="B106" s="178">
        <f>BW225</f>
        <v>218</v>
      </c>
      <c r="C106" s="6">
        <f>BW336</f>
        <v>329</v>
      </c>
      <c r="D106" s="6">
        <f>BW898</f>
        <v>891</v>
      </c>
      <c r="E106" s="11">
        <f>BW755</f>
        <v>748</v>
      </c>
      <c r="F106" s="6">
        <f>BW975</f>
        <v>968</v>
      </c>
      <c r="G106" s="6">
        <f>BW606</f>
        <v>599</v>
      </c>
      <c r="H106" s="6">
        <f>BW108</f>
        <v>101</v>
      </c>
      <c r="I106" s="6">
        <f>BW509</f>
        <v>502</v>
      </c>
      <c r="J106" s="6">
        <f>BW676</f>
        <v>669</v>
      </c>
      <c r="K106" s="6">
        <f>BW789</f>
        <v>782</v>
      </c>
      <c r="L106" s="6">
        <f>BW327</f>
        <v>320</v>
      </c>
      <c r="M106" s="6">
        <f>BW182</f>
        <v>175</v>
      </c>
      <c r="N106" s="7">
        <f>BW394</f>
        <v>387</v>
      </c>
      <c r="O106" s="9">
        <f>BW27</f>
        <v>20</v>
      </c>
      <c r="P106" s="6">
        <f>BW553</f>
        <v>546</v>
      </c>
      <c r="Q106" s="6">
        <f>BW952</f>
        <v>945</v>
      </c>
      <c r="R106" s="6">
        <f>BW87</f>
        <v>80</v>
      </c>
      <c r="S106" s="6">
        <f>BW486</f>
        <v>479</v>
      </c>
      <c r="T106" s="6">
        <f>BW1012</f>
        <v>1005</v>
      </c>
      <c r="U106" s="8">
        <f>BW645</f>
        <v>638</v>
      </c>
      <c r="V106" s="6">
        <f>BW857</f>
        <v>850</v>
      </c>
      <c r="W106" s="6">
        <f>BW712</f>
        <v>705</v>
      </c>
      <c r="X106" s="6">
        <f>BW250</f>
        <v>243</v>
      </c>
      <c r="Y106" s="6">
        <f>BW363</f>
        <v>356</v>
      </c>
      <c r="Z106" s="6">
        <f>BW530</f>
        <v>523</v>
      </c>
      <c r="AA106" s="6">
        <f>BW931</f>
        <v>924</v>
      </c>
      <c r="AB106" s="6">
        <f>BW433</f>
        <v>426</v>
      </c>
      <c r="AC106" s="6">
        <f>BW64</f>
        <v>57</v>
      </c>
      <c r="AD106" s="12">
        <f>BW284</f>
        <v>277</v>
      </c>
      <c r="AE106" s="6">
        <f>BW141</f>
        <v>134</v>
      </c>
      <c r="AF106" s="6">
        <f>BW703</f>
        <v>696</v>
      </c>
      <c r="AG106" s="179">
        <f>BW814</f>
        <v>807</v>
      </c>
      <c r="AH106" s="5">
        <f t="shared" si="15"/>
        <v>16400</v>
      </c>
      <c r="AI106" s="5">
        <f t="shared" si="16"/>
        <v>11201200</v>
      </c>
      <c r="AJ106" s="2">
        <f t="shared" si="17"/>
        <v>8606720000</v>
      </c>
      <c r="AK106" s="115">
        <f>SUMSQ(B106,C106,D106,E106,F106,G106,H106,I106,J106,K106,L106,M106,N106,O106,P106,Q106,B107,C107,D107,E107,F107,G107,H107,I107,J107,K107,L107,M107,N107,O107,P107,Q107)</f>
        <v>11201200</v>
      </c>
      <c r="AM106" s="246" t="s">
        <v>742</v>
      </c>
      <c r="AN106" s="247" t="s">
        <v>837</v>
      </c>
      <c r="AO106" s="248" t="s">
        <v>679</v>
      </c>
      <c r="AP106" s="247" t="s">
        <v>900</v>
      </c>
      <c r="AQ106" s="248" t="s">
        <v>615</v>
      </c>
      <c r="AR106" s="247" t="s">
        <v>963</v>
      </c>
      <c r="AS106" s="247" t="s">
        <v>551</v>
      </c>
      <c r="AT106" s="247" t="s">
        <v>1026</v>
      </c>
      <c r="AU106" s="247" t="s">
        <v>973</v>
      </c>
      <c r="AV106" s="247" t="s">
        <v>562</v>
      </c>
      <c r="AW106" s="247" t="s">
        <v>911</v>
      </c>
      <c r="AX106" s="247" t="s">
        <v>626</v>
      </c>
      <c r="AY106" s="247" t="s">
        <v>848</v>
      </c>
      <c r="AZ106" s="247" t="s">
        <v>690</v>
      </c>
      <c r="BA106" s="247" t="s">
        <v>784</v>
      </c>
      <c r="BB106" s="248" t="s">
        <v>753</v>
      </c>
      <c r="BC106" s="247" t="s">
        <v>499</v>
      </c>
      <c r="BD106" s="247" t="s">
        <v>24</v>
      </c>
      <c r="BE106" s="248" t="s">
        <v>436</v>
      </c>
      <c r="BF106" s="247" t="s">
        <v>88</v>
      </c>
      <c r="BG106" s="248" t="s">
        <v>372</v>
      </c>
      <c r="BH106" s="247" t="s">
        <v>151</v>
      </c>
      <c r="BI106" s="247" t="s">
        <v>308</v>
      </c>
      <c r="BJ106" s="247" t="s">
        <v>213</v>
      </c>
      <c r="BK106" s="247" t="s">
        <v>266</v>
      </c>
      <c r="BL106" s="248" t="s">
        <v>1142</v>
      </c>
      <c r="BM106" s="247" t="s">
        <v>202</v>
      </c>
      <c r="BN106" s="247" t="s">
        <v>361</v>
      </c>
      <c r="BO106" s="247" t="s">
        <v>140</v>
      </c>
      <c r="BP106" s="247" t="s">
        <v>425</v>
      </c>
      <c r="BQ106" s="247" t="s">
        <v>77</v>
      </c>
      <c r="BR106" s="249" t="s">
        <v>488</v>
      </c>
      <c r="BS106" s="24"/>
      <c r="BT106" s="22"/>
      <c r="BU106" s="29" t="s">
        <v>6</v>
      </c>
      <c r="BV106" s="30" t="s">
        <v>1030</v>
      </c>
      <c r="BW106" s="31">
        <f>L2+(98*L4)</f>
        <v>99</v>
      </c>
      <c r="BX106" s="22"/>
    </row>
    <row r="107" spans="1:76" x14ac:dyDescent="0.2">
      <c r="A107" s="1">
        <v>14</v>
      </c>
      <c r="B107" s="178">
        <f>BW388</f>
        <v>381</v>
      </c>
      <c r="C107" s="6">
        <f>BW245</f>
        <v>238</v>
      </c>
      <c r="D107" s="11">
        <f>BW743</f>
        <v>736</v>
      </c>
      <c r="E107" s="6">
        <f>BW854</f>
        <v>847</v>
      </c>
      <c r="F107" s="6">
        <f>BW618</f>
        <v>611</v>
      </c>
      <c r="G107" s="6">
        <f>BW1019</f>
        <v>1012</v>
      </c>
      <c r="H107" s="6">
        <f>BW457</f>
        <v>450</v>
      </c>
      <c r="I107" s="6">
        <f>BW88</f>
        <v>81</v>
      </c>
      <c r="J107" s="6">
        <f>BW833</f>
        <v>826</v>
      </c>
      <c r="K107" s="6">
        <f>BW688</f>
        <v>681</v>
      </c>
      <c r="L107" s="6">
        <f>BW162</f>
        <v>155</v>
      </c>
      <c r="M107" s="6">
        <f>BW275</f>
        <v>268</v>
      </c>
      <c r="N107" s="9">
        <f>BW47</f>
        <v>40</v>
      </c>
      <c r="O107" s="7">
        <f>BW446</f>
        <v>439</v>
      </c>
      <c r="P107" s="6">
        <f>BW908</f>
        <v>901</v>
      </c>
      <c r="Q107" s="6">
        <f>BW541</f>
        <v>534</v>
      </c>
      <c r="R107" s="6">
        <f>BW498</f>
        <v>491</v>
      </c>
      <c r="S107" s="6">
        <f>BW131</f>
        <v>124</v>
      </c>
      <c r="T107" s="8">
        <f>BW593</f>
        <v>586</v>
      </c>
      <c r="U107" s="6">
        <f>BW992</f>
        <v>985</v>
      </c>
      <c r="V107" s="6">
        <f>BW764</f>
        <v>757</v>
      </c>
      <c r="W107" s="6">
        <f>BW877</f>
        <v>870</v>
      </c>
      <c r="X107" s="6">
        <f>BW351</f>
        <v>344</v>
      </c>
      <c r="Y107" s="6">
        <f>BW206</f>
        <v>199</v>
      </c>
      <c r="Z107" s="6">
        <f>BW951</f>
        <v>944</v>
      </c>
      <c r="AA107" s="6">
        <f>BW582</f>
        <v>575</v>
      </c>
      <c r="AB107" s="6">
        <f>BW20</f>
        <v>13</v>
      </c>
      <c r="AC107" s="6">
        <f>BW421</f>
        <v>414</v>
      </c>
      <c r="AD107" s="6">
        <f>BW185</f>
        <v>178</v>
      </c>
      <c r="AE107" s="12">
        <f>BW296</f>
        <v>289</v>
      </c>
      <c r="AF107" s="6">
        <f>BW794</f>
        <v>787</v>
      </c>
      <c r="AG107" s="179">
        <f>BW651</f>
        <v>644</v>
      </c>
      <c r="AH107" s="5">
        <f t="shared" si="15"/>
        <v>16400</v>
      </c>
      <c r="AI107" s="5">
        <f t="shared" si="16"/>
        <v>11201200</v>
      </c>
      <c r="AJ107" s="2">
        <f t="shared" si="17"/>
        <v>8606720000</v>
      </c>
      <c r="AK107" s="115">
        <f>SUMSQ(R106,S106,T106,U106,V106,W106,X106,Y106,Z106,AA106,AB106,AC106,AD106,AE106,AF106,AG106,R107,S107,T107,U107,V107,W107,X107,Y107,Z107,AA107,AB107,AC107,AD107,AE107,AF107,AG107)</f>
        <v>11201200</v>
      </c>
      <c r="AM107" s="246" t="s">
        <v>730</v>
      </c>
      <c r="AN107" s="247" t="s">
        <v>824</v>
      </c>
      <c r="AO107" s="247" t="s">
        <v>666</v>
      </c>
      <c r="AP107" s="248" t="s">
        <v>887</v>
      </c>
      <c r="AQ107" s="247" t="s">
        <v>602</v>
      </c>
      <c r="AR107" s="248" t="s">
        <v>950</v>
      </c>
      <c r="AS107" s="247" t="s">
        <v>539</v>
      </c>
      <c r="AT107" s="247" t="s">
        <v>1013</v>
      </c>
      <c r="AU107" s="247" t="s">
        <v>970</v>
      </c>
      <c r="AV107" s="247" t="s">
        <v>559</v>
      </c>
      <c r="AW107" s="247" t="s">
        <v>908</v>
      </c>
      <c r="AX107" s="247" t="s">
        <v>623</v>
      </c>
      <c r="AY107" s="247" t="s">
        <v>845</v>
      </c>
      <c r="AZ107" s="247" t="s">
        <v>687</v>
      </c>
      <c r="BA107" s="248" t="s">
        <v>1125</v>
      </c>
      <c r="BB107" s="247" t="s">
        <v>750</v>
      </c>
      <c r="BC107" s="247" t="s">
        <v>496</v>
      </c>
      <c r="BD107" s="247" t="s">
        <v>21</v>
      </c>
      <c r="BE107" s="247" t="s">
        <v>433</v>
      </c>
      <c r="BF107" s="248" t="s">
        <v>85</v>
      </c>
      <c r="BG107" s="247" t="s">
        <v>369</v>
      </c>
      <c r="BH107" s="247" t="s">
        <v>56</v>
      </c>
      <c r="BI107" s="247" t="s">
        <v>305</v>
      </c>
      <c r="BJ107" s="247" t="s">
        <v>210</v>
      </c>
      <c r="BK107" s="248" t="s">
        <v>253</v>
      </c>
      <c r="BL107" s="247" t="s">
        <v>285</v>
      </c>
      <c r="BM107" s="247" t="s">
        <v>189</v>
      </c>
      <c r="BN107" s="247" t="s">
        <v>348</v>
      </c>
      <c r="BO107" s="247" t="s">
        <v>127</v>
      </c>
      <c r="BP107" s="247" t="s">
        <v>412</v>
      </c>
      <c r="BQ107" s="247" t="s">
        <v>64</v>
      </c>
      <c r="BR107" s="249" t="s">
        <v>476</v>
      </c>
      <c r="BS107" s="24"/>
      <c r="BT107" s="22"/>
      <c r="BU107" s="29" t="s">
        <v>7</v>
      </c>
      <c r="BV107" s="30" t="s">
        <v>1030</v>
      </c>
      <c r="BW107" s="31">
        <f>L2+(99*L4)</f>
        <v>100</v>
      </c>
      <c r="BX107" s="22"/>
    </row>
    <row r="108" spans="1:76" x14ac:dyDescent="0.2">
      <c r="A108" s="1">
        <v>15</v>
      </c>
      <c r="B108" s="178">
        <f>BW808</f>
        <v>801</v>
      </c>
      <c r="C108" s="11">
        <f>BW697</f>
        <v>690</v>
      </c>
      <c r="D108" s="6">
        <f>BW139</f>
        <v>132</v>
      </c>
      <c r="E108" s="6">
        <f>BW282</f>
        <v>275</v>
      </c>
      <c r="F108" s="6">
        <f>BW70</f>
        <v>63</v>
      </c>
      <c r="G108" s="6">
        <f>BW439</f>
        <v>432</v>
      </c>
      <c r="H108" s="6">
        <f>BW933</f>
        <v>926</v>
      </c>
      <c r="I108" s="6">
        <f>BW532</f>
        <v>525</v>
      </c>
      <c r="J108" s="6">
        <f>BW365</f>
        <v>358</v>
      </c>
      <c r="K108" s="6">
        <f>BW252</f>
        <v>245</v>
      </c>
      <c r="L108" s="6">
        <f>BW718</f>
        <v>711</v>
      </c>
      <c r="M108" s="6">
        <f>BW863</f>
        <v>856</v>
      </c>
      <c r="N108" s="6">
        <f>BW643</f>
        <v>636</v>
      </c>
      <c r="O108" s="6">
        <f>BW1010</f>
        <v>1003</v>
      </c>
      <c r="P108" s="7">
        <f>BW480</f>
        <v>473</v>
      </c>
      <c r="Q108" s="9">
        <f>BW81</f>
        <v>74</v>
      </c>
      <c r="R108" s="6">
        <f>BW958</f>
        <v>951</v>
      </c>
      <c r="S108" s="8">
        <f>BW559</f>
        <v>552</v>
      </c>
      <c r="T108" s="6">
        <f>BW29</f>
        <v>22</v>
      </c>
      <c r="U108" s="6">
        <f>BW396</f>
        <v>389</v>
      </c>
      <c r="V108" s="6">
        <f>BW176</f>
        <v>169</v>
      </c>
      <c r="W108" s="6">
        <f>BW321</f>
        <v>314</v>
      </c>
      <c r="X108" s="6">
        <f>BW787</f>
        <v>780</v>
      </c>
      <c r="Y108" s="6">
        <f>BW674</f>
        <v>667</v>
      </c>
      <c r="Z108" s="6">
        <f>BW507</f>
        <v>500</v>
      </c>
      <c r="AA108" s="6">
        <f>BW106</f>
        <v>99</v>
      </c>
      <c r="AB108" s="6">
        <f>BW600</f>
        <v>593</v>
      </c>
      <c r="AC108" s="6">
        <f>BW969</f>
        <v>962</v>
      </c>
      <c r="AD108" s="6">
        <f>BW757</f>
        <v>750</v>
      </c>
      <c r="AE108" s="6">
        <f>BW900</f>
        <v>893</v>
      </c>
      <c r="AF108" s="12">
        <f>BW342</f>
        <v>335</v>
      </c>
      <c r="AG108" s="179">
        <f>BW231</f>
        <v>224</v>
      </c>
      <c r="AH108" s="5">
        <f t="shared" si="15"/>
        <v>16400</v>
      </c>
      <c r="AI108" s="5">
        <f t="shared" si="16"/>
        <v>11201200</v>
      </c>
      <c r="AJ108" s="2">
        <f t="shared" si="17"/>
        <v>8606720000</v>
      </c>
      <c r="AK108" s="115">
        <f>SUMSQ(B108,C108,D108,E108,F108,G108,H108,I108,J108,K108,L108,M108,N108,O108,P108,Q108,B109,C109,D109,E109,F109,G109,H109,I109,J109,K109,L109,M109,N109,O109,P109,Q109)</f>
        <v>11201200</v>
      </c>
      <c r="AM108" s="246" t="s">
        <v>740</v>
      </c>
      <c r="AN108" s="247" t="s">
        <v>835</v>
      </c>
      <c r="AO108" s="247" t="s">
        <v>677</v>
      </c>
      <c r="AP108" s="247" t="s">
        <v>898</v>
      </c>
      <c r="AQ108" s="247" t="s">
        <v>613</v>
      </c>
      <c r="AR108" s="247" t="s">
        <v>961</v>
      </c>
      <c r="AS108" s="248" t="s">
        <v>1159</v>
      </c>
      <c r="AT108" s="247" t="s">
        <v>1024</v>
      </c>
      <c r="AU108" s="247" t="s">
        <v>975</v>
      </c>
      <c r="AV108" s="247" t="s">
        <v>564</v>
      </c>
      <c r="AW108" s="247" t="s">
        <v>913</v>
      </c>
      <c r="AX108" s="248" t="s">
        <v>628</v>
      </c>
      <c r="AY108" s="247" t="s">
        <v>850</v>
      </c>
      <c r="AZ108" s="248" t="s">
        <v>692</v>
      </c>
      <c r="BA108" s="247" t="s">
        <v>786</v>
      </c>
      <c r="BB108" s="247" t="s">
        <v>755</v>
      </c>
      <c r="BC108" s="248" t="s">
        <v>501</v>
      </c>
      <c r="BD108" s="247" t="s">
        <v>26</v>
      </c>
      <c r="BE108" s="247" t="s">
        <v>438</v>
      </c>
      <c r="BF108" s="247" t="s">
        <v>90</v>
      </c>
      <c r="BG108" s="247" t="s">
        <v>374</v>
      </c>
      <c r="BH108" s="247" t="s">
        <v>153</v>
      </c>
      <c r="BI108" s="247" t="s">
        <v>310</v>
      </c>
      <c r="BJ108" s="247" t="s">
        <v>215</v>
      </c>
      <c r="BK108" s="247" t="s">
        <v>264</v>
      </c>
      <c r="BL108" s="247" t="s">
        <v>6</v>
      </c>
      <c r="BM108" s="247" t="s">
        <v>200</v>
      </c>
      <c r="BN108" s="248" t="s">
        <v>359</v>
      </c>
      <c r="BO108" s="247" t="s">
        <v>138</v>
      </c>
      <c r="BP108" s="248" t="s">
        <v>423</v>
      </c>
      <c r="BQ108" s="247" t="s">
        <v>75</v>
      </c>
      <c r="BR108" s="249" t="s">
        <v>486</v>
      </c>
      <c r="BS108" s="24"/>
      <c r="BT108" s="22"/>
      <c r="BU108" s="29" t="s">
        <v>551</v>
      </c>
      <c r="BV108" s="30" t="s">
        <v>1030</v>
      </c>
      <c r="BW108" s="31">
        <f>L2+(100*L4)</f>
        <v>101</v>
      </c>
      <c r="BX108" s="22"/>
    </row>
    <row r="109" spans="1:76" x14ac:dyDescent="0.2">
      <c r="A109" s="1">
        <v>16</v>
      </c>
      <c r="B109" s="190">
        <f>BW653</f>
        <v>646</v>
      </c>
      <c r="C109" s="6">
        <f>BW796</f>
        <v>789</v>
      </c>
      <c r="D109" s="6">
        <f>BW302</f>
        <v>295</v>
      </c>
      <c r="E109" s="6">
        <f>BW191</f>
        <v>184</v>
      </c>
      <c r="F109" s="6">
        <f>BW419</f>
        <v>412</v>
      </c>
      <c r="G109" s="6">
        <f>BW18</f>
        <v>11</v>
      </c>
      <c r="H109" s="6">
        <f>BW576</f>
        <v>569</v>
      </c>
      <c r="I109" s="6">
        <f>BW945</f>
        <v>938</v>
      </c>
      <c r="J109" s="6">
        <f>BW200</f>
        <v>193</v>
      </c>
      <c r="K109" s="6">
        <f>BW345</f>
        <v>338</v>
      </c>
      <c r="L109" s="6">
        <f>BW875</f>
        <v>868</v>
      </c>
      <c r="M109" s="6">
        <f>BW762</f>
        <v>755</v>
      </c>
      <c r="N109" s="6">
        <f>BW998</f>
        <v>991</v>
      </c>
      <c r="O109" s="6">
        <f>BW599</f>
        <v>592</v>
      </c>
      <c r="P109" s="9">
        <f>BW133</f>
        <v>126</v>
      </c>
      <c r="Q109" s="7">
        <f>BW500</f>
        <v>493</v>
      </c>
      <c r="R109" s="8">
        <f>BW539</f>
        <v>532</v>
      </c>
      <c r="S109" s="6">
        <f>BW906</f>
        <v>899</v>
      </c>
      <c r="T109" s="6">
        <f>BW440</f>
        <v>433</v>
      </c>
      <c r="U109" s="6">
        <f>BW41</f>
        <v>34</v>
      </c>
      <c r="V109" s="6">
        <f>BW277</f>
        <v>270</v>
      </c>
      <c r="W109" s="6">
        <f>BW164</f>
        <v>157</v>
      </c>
      <c r="X109" s="6">
        <f>BW694</f>
        <v>687</v>
      </c>
      <c r="Y109" s="6">
        <f>BW839</f>
        <v>832</v>
      </c>
      <c r="Z109" s="6">
        <f>BW94</f>
        <v>87</v>
      </c>
      <c r="AA109" s="6">
        <f>BW463</f>
        <v>456</v>
      </c>
      <c r="AB109" s="6">
        <f>BW1021</f>
        <v>1014</v>
      </c>
      <c r="AC109" s="6">
        <f>BW620</f>
        <v>613</v>
      </c>
      <c r="AD109" s="6">
        <f>BW848</f>
        <v>841</v>
      </c>
      <c r="AE109" s="6">
        <f>BW737</f>
        <v>730</v>
      </c>
      <c r="AF109" s="6">
        <f>BW243</f>
        <v>236</v>
      </c>
      <c r="AG109" s="186">
        <f>BW386</f>
        <v>379</v>
      </c>
      <c r="AH109" s="5">
        <f t="shared" si="15"/>
        <v>16400</v>
      </c>
      <c r="AI109" s="5">
        <f t="shared" si="16"/>
        <v>11201200</v>
      </c>
      <c r="AJ109" s="2">
        <f t="shared" si="17"/>
        <v>8606720000</v>
      </c>
      <c r="AK109" s="115">
        <f>SUMSQ(R108,S108,T108,U108,V108,W108,X108,Y108,Z108,AA108,AB108,AC108,AD108,AE108,AF108,AG108,R109,S109,T109,U109,V109,W109,X109,Y109,Z109,AA109,AB109,AC109,AD109,AE109,AF109,AG109)</f>
        <v>11201200</v>
      </c>
      <c r="AM109" s="246" t="s">
        <v>732</v>
      </c>
      <c r="AN109" s="247" t="s">
        <v>826</v>
      </c>
      <c r="AO109" s="247" t="s">
        <v>668</v>
      </c>
      <c r="AP109" s="247" t="s">
        <v>889</v>
      </c>
      <c r="AQ109" s="247" t="s">
        <v>604</v>
      </c>
      <c r="AR109" s="247" t="s">
        <v>952</v>
      </c>
      <c r="AS109" s="247" t="s">
        <v>541</v>
      </c>
      <c r="AT109" s="248" t="s">
        <v>1015</v>
      </c>
      <c r="AU109" s="247" t="s">
        <v>969</v>
      </c>
      <c r="AV109" s="247" t="s">
        <v>557</v>
      </c>
      <c r="AW109" s="248" t="s">
        <v>906</v>
      </c>
      <c r="AX109" s="247" t="s">
        <v>621</v>
      </c>
      <c r="AY109" s="248" t="s">
        <v>843</v>
      </c>
      <c r="AZ109" s="247" t="s">
        <v>685</v>
      </c>
      <c r="BA109" s="247" t="s">
        <v>780</v>
      </c>
      <c r="BB109" s="247" t="s">
        <v>748</v>
      </c>
      <c r="BC109" s="247" t="s">
        <v>494</v>
      </c>
      <c r="BD109" s="248" t="s">
        <v>1132</v>
      </c>
      <c r="BE109" s="247" t="s">
        <v>431</v>
      </c>
      <c r="BF109" s="247" t="s">
        <v>83</v>
      </c>
      <c r="BG109" s="247" t="s">
        <v>367</v>
      </c>
      <c r="BH109" s="247" t="s">
        <v>146</v>
      </c>
      <c r="BI109" s="247" t="s">
        <v>303</v>
      </c>
      <c r="BJ109" s="247" t="s">
        <v>208</v>
      </c>
      <c r="BK109" s="247" t="s">
        <v>255</v>
      </c>
      <c r="BL109" s="247" t="s">
        <v>287</v>
      </c>
      <c r="BM109" s="248" t="s">
        <v>191</v>
      </c>
      <c r="BN109" s="247" t="s">
        <v>350</v>
      </c>
      <c r="BO109" s="248" t="s">
        <v>129</v>
      </c>
      <c r="BP109" s="247" t="s">
        <v>414</v>
      </c>
      <c r="BQ109" s="247" t="s">
        <v>66</v>
      </c>
      <c r="BR109" s="249" t="s">
        <v>478</v>
      </c>
      <c r="BS109" s="24"/>
      <c r="BT109" s="22"/>
      <c r="BU109" s="29" t="s">
        <v>739</v>
      </c>
      <c r="BV109" s="30" t="s">
        <v>1030</v>
      </c>
      <c r="BW109" s="31">
        <f>L2+(101*L4)</f>
        <v>102</v>
      </c>
      <c r="BX109" s="22"/>
    </row>
    <row r="110" spans="1:76" x14ac:dyDescent="0.2">
      <c r="A110" s="1">
        <v>17</v>
      </c>
      <c r="B110" s="188">
        <f>BW658</f>
        <v>651</v>
      </c>
      <c r="C110" s="6">
        <f>BW803</f>
        <v>796</v>
      </c>
      <c r="D110" s="6">
        <f>BW305</f>
        <v>298</v>
      </c>
      <c r="E110" s="6">
        <f>BW192</f>
        <v>185</v>
      </c>
      <c r="F110" s="6">
        <f>BW412</f>
        <v>405</v>
      </c>
      <c r="G110" s="6">
        <f>BW13</f>
        <v>6</v>
      </c>
      <c r="H110" s="6">
        <f>BW575</f>
        <v>568</v>
      </c>
      <c r="I110" s="6">
        <f>BW942</f>
        <v>935</v>
      </c>
      <c r="J110" s="6">
        <f>BW215</f>
        <v>208</v>
      </c>
      <c r="K110" s="6">
        <f>BW358</f>
        <v>351</v>
      </c>
      <c r="L110" s="6">
        <f>BW884</f>
        <v>877</v>
      </c>
      <c r="M110" s="6">
        <f>BW773</f>
        <v>766</v>
      </c>
      <c r="N110" s="6">
        <f>BW985</f>
        <v>978</v>
      </c>
      <c r="O110" s="6">
        <f>BW584</f>
        <v>577</v>
      </c>
      <c r="P110" s="6">
        <f>BW122</f>
        <v>115</v>
      </c>
      <c r="Q110" s="8">
        <f>BW491</f>
        <v>484</v>
      </c>
      <c r="R110" s="7">
        <f>BW548</f>
        <v>541</v>
      </c>
      <c r="S110" s="9">
        <f>BW917</f>
        <v>910</v>
      </c>
      <c r="T110" s="6">
        <f>BW455</f>
        <v>448</v>
      </c>
      <c r="U110" s="6">
        <f>BW54</f>
        <v>47</v>
      </c>
      <c r="V110" s="6">
        <f>BW266</f>
        <v>259</v>
      </c>
      <c r="W110" s="6">
        <f>BW155</f>
        <v>148</v>
      </c>
      <c r="X110" s="6">
        <f>BW681</f>
        <v>674</v>
      </c>
      <c r="Y110" s="6">
        <f>BW824</f>
        <v>817</v>
      </c>
      <c r="Z110" s="6">
        <f>BW97</f>
        <v>90</v>
      </c>
      <c r="AA110" s="6">
        <f>BW464</f>
        <v>457</v>
      </c>
      <c r="AB110" s="6">
        <f>BW1026</f>
        <v>1019</v>
      </c>
      <c r="AC110" s="6">
        <f>BW627</f>
        <v>620</v>
      </c>
      <c r="AD110" s="6">
        <f>BW847</f>
        <v>840</v>
      </c>
      <c r="AE110" s="6">
        <f>BW734</f>
        <v>727</v>
      </c>
      <c r="AF110" s="6">
        <f>BW236</f>
        <v>229</v>
      </c>
      <c r="AG110" s="192">
        <f>BW381</f>
        <v>374</v>
      </c>
      <c r="AH110" s="5">
        <f t="shared" si="15"/>
        <v>16400</v>
      </c>
      <c r="AI110" s="5">
        <f t="shared" si="16"/>
        <v>11201200</v>
      </c>
      <c r="AJ110" s="2">
        <f t="shared" si="17"/>
        <v>8606720000</v>
      </c>
      <c r="AK110" s="115">
        <f>SUMSQ(B110,C110,D110,E110,F110,G110,H110,I110,J110,K110,L110,M110,N110,O110,P110,Q110,B111,C111,D111,E111,F111,G111,H111,I111,J111,K111,L111,M111,N111,O111,P111,Q111)</f>
        <v>11201200</v>
      </c>
      <c r="AM110" s="246" t="s">
        <v>803</v>
      </c>
      <c r="AN110" s="247" t="s">
        <v>772</v>
      </c>
      <c r="AO110" s="247" t="s">
        <v>867</v>
      </c>
      <c r="AP110" s="247" t="s">
        <v>709</v>
      </c>
      <c r="AQ110" s="247" t="s">
        <v>930</v>
      </c>
      <c r="AR110" s="247" t="s">
        <v>645</v>
      </c>
      <c r="AS110" s="247" t="s">
        <v>992</v>
      </c>
      <c r="AT110" s="248" t="s">
        <v>581</v>
      </c>
      <c r="AU110" s="247" t="s">
        <v>533</v>
      </c>
      <c r="AV110" s="247" t="s">
        <v>1007</v>
      </c>
      <c r="AW110" s="248" t="s">
        <v>596</v>
      </c>
      <c r="AX110" s="247" t="s">
        <v>945</v>
      </c>
      <c r="AY110" s="248" t="s">
        <v>660</v>
      </c>
      <c r="AZ110" s="247" t="s">
        <v>0</v>
      </c>
      <c r="BA110" s="247" t="s">
        <v>724</v>
      </c>
      <c r="BB110" s="247" t="s">
        <v>818</v>
      </c>
      <c r="BC110" s="247" t="s">
        <v>58</v>
      </c>
      <c r="BD110" s="248" t="s">
        <v>1148</v>
      </c>
      <c r="BE110" s="247" t="s">
        <v>121</v>
      </c>
      <c r="BF110" s="247" t="s">
        <v>406</v>
      </c>
      <c r="BG110" s="247" t="s">
        <v>183</v>
      </c>
      <c r="BH110" s="247" t="s">
        <v>342</v>
      </c>
      <c r="BI110" s="247" t="s">
        <v>247</v>
      </c>
      <c r="BJ110" s="247" t="s">
        <v>279</v>
      </c>
      <c r="BK110" s="247" t="s">
        <v>327</v>
      </c>
      <c r="BL110" s="247" t="s">
        <v>232</v>
      </c>
      <c r="BM110" s="248" t="s">
        <v>391</v>
      </c>
      <c r="BN110" s="247" t="s">
        <v>169</v>
      </c>
      <c r="BO110" s="248" t="s">
        <v>455</v>
      </c>
      <c r="BP110" s="247" t="s">
        <v>107</v>
      </c>
      <c r="BQ110" s="247" t="s">
        <v>518</v>
      </c>
      <c r="BR110" s="249" t="s">
        <v>43</v>
      </c>
      <c r="BS110" s="24"/>
      <c r="BT110" s="22"/>
      <c r="BU110" s="29" t="s">
        <v>871</v>
      </c>
      <c r="BV110" s="30" t="s">
        <v>1030</v>
      </c>
      <c r="BW110" s="31">
        <f>L2+(102*L4)</f>
        <v>103</v>
      </c>
      <c r="BX110" s="22"/>
    </row>
    <row r="111" spans="1:76" x14ac:dyDescent="0.2">
      <c r="A111" s="1">
        <v>18</v>
      </c>
      <c r="B111" s="178">
        <f>BW823</f>
        <v>816</v>
      </c>
      <c r="C111" s="12">
        <f>BW710</f>
        <v>703</v>
      </c>
      <c r="D111" s="6">
        <f>BW148</f>
        <v>141</v>
      </c>
      <c r="E111" s="6">
        <f>BW293</f>
        <v>286</v>
      </c>
      <c r="F111" s="6">
        <f>BW57</f>
        <v>50</v>
      </c>
      <c r="G111" s="6">
        <f>BW424</f>
        <v>417</v>
      </c>
      <c r="H111" s="6">
        <f>BW922</f>
        <v>915</v>
      </c>
      <c r="I111" s="6">
        <f>BW523</f>
        <v>516</v>
      </c>
      <c r="J111" s="6">
        <f>BW370</f>
        <v>363</v>
      </c>
      <c r="K111" s="6">
        <f>BW259</f>
        <v>252</v>
      </c>
      <c r="L111" s="6">
        <f>BW721</f>
        <v>714</v>
      </c>
      <c r="M111" s="6">
        <f>BW864</f>
        <v>857</v>
      </c>
      <c r="N111" s="6">
        <f>BW636</f>
        <v>629</v>
      </c>
      <c r="O111" s="6">
        <f>BW1005</f>
        <v>998</v>
      </c>
      <c r="P111" s="8">
        <f>BW479</f>
        <v>472</v>
      </c>
      <c r="Q111" s="6">
        <f>BW78</f>
        <v>71</v>
      </c>
      <c r="R111" s="9">
        <f>BW961</f>
        <v>954</v>
      </c>
      <c r="S111" s="7">
        <f>BW560</f>
        <v>553</v>
      </c>
      <c r="T111" s="6">
        <f>BW34</f>
        <v>27</v>
      </c>
      <c r="U111" s="6">
        <f>BW403</f>
        <v>396</v>
      </c>
      <c r="V111" s="6">
        <f>BW175</f>
        <v>168</v>
      </c>
      <c r="W111" s="6">
        <f>BW318</f>
        <v>311</v>
      </c>
      <c r="X111" s="6">
        <f>BW780</f>
        <v>773</v>
      </c>
      <c r="Y111" s="6">
        <f>BW669</f>
        <v>662</v>
      </c>
      <c r="Z111" s="6">
        <f>BW516</f>
        <v>509</v>
      </c>
      <c r="AA111" s="6">
        <f>BW117</f>
        <v>110</v>
      </c>
      <c r="AB111" s="6">
        <f>BW615</f>
        <v>608</v>
      </c>
      <c r="AC111" s="6">
        <f>BW982</f>
        <v>975</v>
      </c>
      <c r="AD111" s="6">
        <f>BW746</f>
        <v>739</v>
      </c>
      <c r="AE111" s="6">
        <f>BW891</f>
        <v>884</v>
      </c>
      <c r="AF111" s="11">
        <f>BW329</f>
        <v>322</v>
      </c>
      <c r="AG111" s="179">
        <f>BW216</f>
        <v>209</v>
      </c>
      <c r="AH111" s="5">
        <f t="shared" si="15"/>
        <v>16400</v>
      </c>
      <c r="AI111" s="5">
        <f t="shared" si="16"/>
        <v>11201200</v>
      </c>
      <c r="AJ111" s="2">
        <f t="shared" si="17"/>
        <v>8606720000</v>
      </c>
      <c r="AK111" s="115">
        <f>SUMSQ(R110,S110,T110,U110,V110,W110,X110,Y110,Z110,AA110,AB110,AC110,AD110,AE110,AF110,AG110,R111,S111,T111,U111,V111,W111,X111,Y111,Z111,AA111,AB111,AC111,AD111,AE111,AF111,AG111)</f>
        <v>11201200</v>
      </c>
      <c r="AM111" s="246" t="s">
        <v>794</v>
      </c>
      <c r="AN111" s="247" t="s">
        <v>763</v>
      </c>
      <c r="AO111" s="247" t="s">
        <v>858</v>
      </c>
      <c r="AP111" s="247" t="s">
        <v>700</v>
      </c>
      <c r="AQ111" s="247" t="s">
        <v>921</v>
      </c>
      <c r="AR111" s="247" t="s">
        <v>636</v>
      </c>
      <c r="AS111" s="248" t="s">
        <v>1136</v>
      </c>
      <c r="AT111" s="247" t="s">
        <v>572</v>
      </c>
      <c r="AU111" s="247" t="s">
        <v>526</v>
      </c>
      <c r="AV111" s="247" t="s">
        <v>1000</v>
      </c>
      <c r="AW111" s="247" t="s">
        <v>589</v>
      </c>
      <c r="AX111" s="248" t="s">
        <v>938</v>
      </c>
      <c r="AY111" s="247" t="s">
        <v>653</v>
      </c>
      <c r="AZ111" s="248" t="s">
        <v>875</v>
      </c>
      <c r="BA111" s="247" t="s">
        <v>717</v>
      </c>
      <c r="BB111" s="247" t="s">
        <v>811</v>
      </c>
      <c r="BC111" s="248" t="s">
        <v>145</v>
      </c>
      <c r="BD111" s="247" t="s">
        <v>463</v>
      </c>
      <c r="BE111" s="247" t="s">
        <v>114</v>
      </c>
      <c r="BF111" s="247" t="s">
        <v>399</v>
      </c>
      <c r="BG111" s="247" t="s">
        <v>177</v>
      </c>
      <c r="BH111" s="247" t="s">
        <v>335</v>
      </c>
      <c r="BI111" s="247" t="s">
        <v>240</v>
      </c>
      <c r="BJ111" s="247" t="s">
        <v>272</v>
      </c>
      <c r="BK111" s="247" t="s">
        <v>318</v>
      </c>
      <c r="BL111" s="247" t="s">
        <v>223</v>
      </c>
      <c r="BM111" s="247" t="s">
        <v>382</v>
      </c>
      <c r="BN111" s="248" t="s">
        <v>161</v>
      </c>
      <c r="BO111" s="247" t="s">
        <v>446</v>
      </c>
      <c r="BP111" s="248" t="s">
        <v>98</v>
      </c>
      <c r="BQ111" s="247" t="s">
        <v>509</v>
      </c>
      <c r="BR111" s="249" t="s">
        <v>34</v>
      </c>
      <c r="BS111" s="24"/>
      <c r="BT111" s="22"/>
      <c r="BU111" s="29" t="s">
        <v>939</v>
      </c>
      <c r="BV111" s="30" t="s">
        <v>1030</v>
      </c>
      <c r="BW111" s="31">
        <f>L2+(103*L4)</f>
        <v>104</v>
      </c>
      <c r="BX111" s="22"/>
    </row>
    <row r="112" spans="1:76" x14ac:dyDescent="0.2">
      <c r="A112" s="1">
        <v>19</v>
      </c>
      <c r="B112" s="178">
        <f>BW379</f>
        <v>372</v>
      </c>
      <c r="C112" s="6">
        <f>BW234</f>
        <v>227</v>
      </c>
      <c r="D112" s="12">
        <f>BW728</f>
        <v>721</v>
      </c>
      <c r="E112" s="6">
        <f>BW841</f>
        <v>834</v>
      </c>
      <c r="F112" s="6">
        <f>BW629</f>
        <v>622</v>
      </c>
      <c r="G112" s="6">
        <f>BW1028</f>
        <v>1021</v>
      </c>
      <c r="H112" s="6">
        <f>BW470</f>
        <v>463</v>
      </c>
      <c r="I112" s="6">
        <f>BW103</f>
        <v>96</v>
      </c>
      <c r="J112" s="6">
        <f>BW830</f>
        <v>823</v>
      </c>
      <c r="K112" s="6">
        <f>BW687</f>
        <v>680</v>
      </c>
      <c r="L112" s="6">
        <f>BW157</f>
        <v>150</v>
      </c>
      <c r="M112" s="6">
        <f>BW268</f>
        <v>261</v>
      </c>
      <c r="N112" s="6">
        <f>BW48</f>
        <v>41</v>
      </c>
      <c r="O112" s="8">
        <f>BW449</f>
        <v>442</v>
      </c>
      <c r="P112" s="6">
        <f>BW915</f>
        <v>908</v>
      </c>
      <c r="Q112" s="6">
        <f>BW546</f>
        <v>539</v>
      </c>
      <c r="R112" s="6">
        <f>BW493</f>
        <v>486</v>
      </c>
      <c r="S112" s="6">
        <f>BW124</f>
        <v>117</v>
      </c>
      <c r="T112" s="7">
        <f>BW590</f>
        <v>583</v>
      </c>
      <c r="U112" s="9">
        <f>BW991</f>
        <v>984</v>
      </c>
      <c r="V112" s="6">
        <f>BW771</f>
        <v>764</v>
      </c>
      <c r="W112" s="6">
        <f>BW882</f>
        <v>875</v>
      </c>
      <c r="X112" s="6">
        <f>BW352</f>
        <v>345</v>
      </c>
      <c r="Y112" s="6">
        <f>BW209</f>
        <v>202</v>
      </c>
      <c r="Z112" s="6">
        <f>BW936</f>
        <v>929</v>
      </c>
      <c r="AA112" s="6">
        <f>BW569</f>
        <v>562</v>
      </c>
      <c r="AB112" s="6">
        <f>BW11</f>
        <v>4</v>
      </c>
      <c r="AC112" s="6">
        <f>BW410</f>
        <v>403</v>
      </c>
      <c r="AD112" s="6">
        <f>BW198</f>
        <v>191</v>
      </c>
      <c r="AE112" s="11">
        <f>BW311</f>
        <v>304</v>
      </c>
      <c r="AF112" s="6">
        <f>BW805</f>
        <v>798</v>
      </c>
      <c r="AG112" s="179">
        <f>BW660</f>
        <v>653</v>
      </c>
      <c r="AH112" s="5">
        <f t="shared" si="15"/>
        <v>16400</v>
      </c>
      <c r="AI112" s="5">
        <f t="shared" si="16"/>
        <v>11201200</v>
      </c>
      <c r="AJ112" s="2">
        <f t="shared" si="17"/>
        <v>8606720000</v>
      </c>
      <c r="AK112" s="115">
        <f>SUMSQ(B112,C112,D112,E112,F112,G112,H112,I112,J112,K112,L112,M112,N112,O112,P112,Q112,B113,C113,D113,E113,F113,G113,H113,I113,J113,K113,L113,M113,N113,O113,P113,Q113)</f>
        <v>11201200</v>
      </c>
      <c r="AM112" s="246" t="s">
        <v>805</v>
      </c>
      <c r="AN112" s="247" t="s">
        <v>774</v>
      </c>
      <c r="AO112" s="247" t="s">
        <v>869</v>
      </c>
      <c r="AP112" s="248" t="s">
        <v>711</v>
      </c>
      <c r="AQ112" s="247" t="s">
        <v>932</v>
      </c>
      <c r="AR112" s="248" t="s">
        <v>647</v>
      </c>
      <c r="AS112" s="247" t="s">
        <v>994</v>
      </c>
      <c r="AT112" s="247" t="s">
        <v>583</v>
      </c>
      <c r="AU112" s="247" t="s">
        <v>531</v>
      </c>
      <c r="AV112" s="247" t="s">
        <v>1005</v>
      </c>
      <c r="AW112" s="247" t="s">
        <v>594</v>
      </c>
      <c r="AX112" s="247" t="s">
        <v>943</v>
      </c>
      <c r="AY112" s="247" t="s">
        <v>658</v>
      </c>
      <c r="AZ112" s="247" t="s">
        <v>880</v>
      </c>
      <c r="BA112" s="248" t="s">
        <v>1150</v>
      </c>
      <c r="BB112" s="247" t="s">
        <v>816</v>
      </c>
      <c r="BC112" s="247" t="s">
        <v>56</v>
      </c>
      <c r="BD112" s="247" t="s">
        <v>468</v>
      </c>
      <c r="BE112" s="247" t="s">
        <v>119</v>
      </c>
      <c r="BF112" s="248" t="s">
        <v>404</v>
      </c>
      <c r="BG112" s="247" t="s">
        <v>181</v>
      </c>
      <c r="BH112" s="248" t="s">
        <v>340</v>
      </c>
      <c r="BI112" s="247" t="s">
        <v>245</v>
      </c>
      <c r="BJ112" s="247" t="s">
        <v>277</v>
      </c>
      <c r="BK112" s="248" t="s">
        <v>329</v>
      </c>
      <c r="BL112" s="247" t="s">
        <v>234</v>
      </c>
      <c r="BM112" s="247" t="s">
        <v>393</v>
      </c>
      <c r="BN112" s="247" t="s">
        <v>171</v>
      </c>
      <c r="BO112" s="247" t="s">
        <v>457</v>
      </c>
      <c r="BP112" s="247" t="s">
        <v>109</v>
      </c>
      <c r="BQ112" s="247" t="s">
        <v>520</v>
      </c>
      <c r="BR112" s="249" t="s">
        <v>45</v>
      </c>
      <c r="BS112" s="24"/>
      <c r="BT112" s="22"/>
      <c r="BU112" s="29" t="s">
        <v>627</v>
      </c>
      <c r="BV112" s="30" t="s">
        <v>1030</v>
      </c>
      <c r="BW112" s="31">
        <f>L2+(104*L4)</f>
        <v>105</v>
      </c>
      <c r="BX112" s="22"/>
    </row>
    <row r="113" spans="1:76" x14ac:dyDescent="0.2">
      <c r="A113" s="1">
        <v>20</v>
      </c>
      <c r="B113" s="178">
        <f>BW222</f>
        <v>215</v>
      </c>
      <c r="C113" s="6">
        <f>BW335</f>
        <v>328</v>
      </c>
      <c r="D113" s="6">
        <f>BW893</f>
        <v>886</v>
      </c>
      <c r="E113" s="12">
        <f>BW748</f>
        <v>741</v>
      </c>
      <c r="F113" s="6">
        <f>BW976</f>
        <v>969</v>
      </c>
      <c r="G113" s="6">
        <f>BW609</f>
        <v>602</v>
      </c>
      <c r="H113" s="6">
        <f>BW115</f>
        <v>108</v>
      </c>
      <c r="I113" s="6">
        <f>BW514</f>
        <v>507</v>
      </c>
      <c r="J113" s="6">
        <f>BW667</f>
        <v>660</v>
      </c>
      <c r="K113" s="6">
        <f>BW778</f>
        <v>771</v>
      </c>
      <c r="L113" s="6">
        <f>BW312</f>
        <v>305</v>
      </c>
      <c r="M113" s="6">
        <f>BW169</f>
        <v>162</v>
      </c>
      <c r="N113" s="8">
        <f>BW405</f>
        <v>398</v>
      </c>
      <c r="O113" s="6">
        <f>BW36</f>
        <v>29</v>
      </c>
      <c r="P113" s="6">
        <f>BW566</f>
        <v>559</v>
      </c>
      <c r="Q113" s="6">
        <f>BW967</f>
        <v>960</v>
      </c>
      <c r="R113" s="6">
        <f>BW72</f>
        <v>65</v>
      </c>
      <c r="S113" s="6">
        <f>BW473</f>
        <v>466</v>
      </c>
      <c r="T113" s="9">
        <f>BW1003</f>
        <v>996</v>
      </c>
      <c r="U113" s="7">
        <f>BW634</f>
        <v>627</v>
      </c>
      <c r="V113" s="6">
        <f>BW870</f>
        <v>863</v>
      </c>
      <c r="W113" s="6">
        <f>BW727</f>
        <v>720</v>
      </c>
      <c r="X113" s="6">
        <f>BW261</f>
        <v>254</v>
      </c>
      <c r="Y113" s="6">
        <f>BW372</f>
        <v>365</v>
      </c>
      <c r="Z113" s="6">
        <f>BW525</f>
        <v>518</v>
      </c>
      <c r="AA113" s="6">
        <f>BW924</f>
        <v>917</v>
      </c>
      <c r="AB113" s="6">
        <f>BW430</f>
        <v>423</v>
      </c>
      <c r="AC113" s="6">
        <f>BW63</f>
        <v>56</v>
      </c>
      <c r="AD113" s="11">
        <f>BW291</f>
        <v>284</v>
      </c>
      <c r="AE113" s="6">
        <f>BW146</f>
        <v>139</v>
      </c>
      <c r="AF113" s="6">
        <f>BW704</f>
        <v>697</v>
      </c>
      <c r="AG113" s="179">
        <f>BW817</f>
        <v>810</v>
      </c>
      <c r="AH113" s="5">
        <f t="shared" si="15"/>
        <v>16400</v>
      </c>
      <c r="AI113" s="5">
        <f t="shared" si="16"/>
        <v>11201200</v>
      </c>
      <c r="AJ113" s="2">
        <f t="shared" si="17"/>
        <v>8606720000</v>
      </c>
      <c r="AK113" s="115">
        <f>SUMSQ(R112,S112,T112,U112,V112,W112,X112,Y112,Z112,AA112,AB112,AC112,AD112,AE112,AF112,AG112,R113,S113,T113,U113,V113,W113,X113,Y113,Z113,AA113,AB113,AC113,AD113,AE113,AF113,AG113)</f>
        <v>11201200</v>
      </c>
      <c r="AM113" s="246" t="s">
        <v>792</v>
      </c>
      <c r="AN113" s="247" t="s">
        <v>761</v>
      </c>
      <c r="AO113" s="248" t="s">
        <v>856</v>
      </c>
      <c r="AP113" s="247" t="s">
        <v>698</v>
      </c>
      <c r="AQ113" s="248" t="s">
        <v>919</v>
      </c>
      <c r="AR113" s="247" t="s">
        <v>634</v>
      </c>
      <c r="AS113" s="247" t="s">
        <v>981</v>
      </c>
      <c r="AT113" s="247" t="s">
        <v>570</v>
      </c>
      <c r="AU113" s="247" t="s">
        <v>528</v>
      </c>
      <c r="AV113" s="247" t="s">
        <v>1002</v>
      </c>
      <c r="AW113" s="247" t="s">
        <v>591</v>
      </c>
      <c r="AX113" s="247" t="s">
        <v>940</v>
      </c>
      <c r="AY113" s="247" t="s">
        <v>655</v>
      </c>
      <c r="AZ113" s="247" t="s">
        <v>877</v>
      </c>
      <c r="BA113" s="247" t="s">
        <v>719</v>
      </c>
      <c r="BB113" s="248" t="s">
        <v>813</v>
      </c>
      <c r="BC113" s="247" t="s">
        <v>53</v>
      </c>
      <c r="BD113" s="247" t="s">
        <v>465</v>
      </c>
      <c r="BE113" s="248" t="s">
        <v>116</v>
      </c>
      <c r="BF113" s="247" t="s">
        <v>401</v>
      </c>
      <c r="BG113" s="248" t="s">
        <v>179</v>
      </c>
      <c r="BH113" s="247" t="s">
        <v>337</v>
      </c>
      <c r="BI113" s="247" t="s">
        <v>242</v>
      </c>
      <c r="BJ113" s="247" t="s">
        <v>274</v>
      </c>
      <c r="BK113" s="247" t="s">
        <v>316</v>
      </c>
      <c r="BL113" s="248" t="s">
        <v>1138</v>
      </c>
      <c r="BM113" s="247" t="s">
        <v>380</v>
      </c>
      <c r="BN113" s="247" t="s">
        <v>159</v>
      </c>
      <c r="BO113" s="247" t="s">
        <v>444</v>
      </c>
      <c r="BP113" s="247" t="s">
        <v>96</v>
      </c>
      <c r="BQ113" s="247" t="s">
        <v>507</v>
      </c>
      <c r="BR113" s="249" t="s">
        <v>32</v>
      </c>
      <c r="BS113" s="24"/>
      <c r="BT113" s="22"/>
      <c r="BU113" s="29" t="s">
        <v>696</v>
      </c>
      <c r="BV113" s="30" t="s">
        <v>1030</v>
      </c>
      <c r="BW113" s="31">
        <f>L2+(105*L4)</f>
        <v>106</v>
      </c>
      <c r="BX113" s="22"/>
    </row>
    <row r="114" spans="1:76" x14ac:dyDescent="0.2">
      <c r="A114" s="1">
        <v>21</v>
      </c>
      <c r="B114" s="178">
        <f>BW273</f>
        <v>266</v>
      </c>
      <c r="C114" s="6">
        <f>BW160</f>
        <v>153</v>
      </c>
      <c r="D114" s="6">
        <f>BW690</f>
        <v>683</v>
      </c>
      <c r="E114" s="6">
        <f>BW835</f>
        <v>828</v>
      </c>
      <c r="F114" s="12">
        <f>BW543</f>
        <v>536</v>
      </c>
      <c r="G114" s="6">
        <f>BW910</f>
        <v>903</v>
      </c>
      <c r="H114" s="6">
        <f>BW444</f>
        <v>437</v>
      </c>
      <c r="I114" s="6">
        <f>BW45</f>
        <v>38</v>
      </c>
      <c r="J114" s="6">
        <f>BW852</f>
        <v>845</v>
      </c>
      <c r="K114" s="6">
        <f>BW741</f>
        <v>734</v>
      </c>
      <c r="L114" s="6">
        <f>BW247</f>
        <v>240</v>
      </c>
      <c r="M114" s="8">
        <f>BW390</f>
        <v>383</v>
      </c>
      <c r="N114" s="6">
        <f>BW90</f>
        <v>83</v>
      </c>
      <c r="O114" s="6">
        <f>BW459</f>
        <v>452</v>
      </c>
      <c r="P114" s="6">
        <f>BW1017</f>
        <v>1010</v>
      </c>
      <c r="Q114" s="6">
        <f>BW616</f>
        <v>609</v>
      </c>
      <c r="R114" s="6">
        <f>BW423</f>
        <v>416</v>
      </c>
      <c r="S114" s="6">
        <f>BW22</f>
        <v>15</v>
      </c>
      <c r="T114" s="6">
        <f>BW580</f>
        <v>573</v>
      </c>
      <c r="U114" s="6">
        <f>BW949</f>
        <v>942</v>
      </c>
      <c r="V114" s="7">
        <f>BW649</f>
        <v>642</v>
      </c>
      <c r="W114" s="9">
        <f>BW792</f>
        <v>785</v>
      </c>
      <c r="X114" s="6">
        <f>BW298</f>
        <v>291</v>
      </c>
      <c r="Y114" s="6">
        <f>BW187</f>
        <v>180</v>
      </c>
      <c r="Z114" s="6">
        <f>BW994</f>
        <v>987</v>
      </c>
      <c r="AA114" s="6">
        <f>BW595</f>
        <v>588</v>
      </c>
      <c r="AB114" s="6">
        <f>BW129</f>
        <v>122</v>
      </c>
      <c r="AC114" s="11">
        <f>BW496</f>
        <v>489</v>
      </c>
      <c r="AD114" s="6">
        <f>BW204</f>
        <v>197</v>
      </c>
      <c r="AE114" s="6">
        <f>BW349</f>
        <v>342</v>
      </c>
      <c r="AF114" s="6">
        <f>BW879</f>
        <v>872</v>
      </c>
      <c r="AG114" s="179">
        <f>BW766</f>
        <v>759</v>
      </c>
      <c r="AH114" s="5">
        <f t="shared" si="15"/>
        <v>16400</v>
      </c>
      <c r="AI114" s="5">
        <f t="shared" si="16"/>
        <v>11201200</v>
      </c>
      <c r="AJ114" s="2">
        <f t="shared" si="17"/>
        <v>8606720000</v>
      </c>
      <c r="AK114" s="115">
        <f>SUMSQ(B114,C114,D114,E114,F114,G114,H114,I114,J114,K114,L114,M114,N114,O114,P114,Q114,B115,C115,D115,E115,F115,G115,H115,I115,J115,K115,L115,M115,N115,O115,P115,Q115)</f>
        <v>11201200</v>
      </c>
      <c r="AM114" s="246" t="s">
        <v>799</v>
      </c>
      <c r="AN114" s="247" t="s">
        <v>768</v>
      </c>
      <c r="AO114" s="247" t="s">
        <v>863</v>
      </c>
      <c r="AP114" s="247" t="s">
        <v>705</v>
      </c>
      <c r="AQ114" s="247" t="s">
        <v>926</v>
      </c>
      <c r="AR114" s="248" t="s">
        <v>1134</v>
      </c>
      <c r="AS114" s="247" t="s">
        <v>988</v>
      </c>
      <c r="AT114" s="247" t="s">
        <v>577</v>
      </c>
      <c r="AU114" s="248" t="s">
        <v>537</v>
      </c>
      <c r="AV114" s="247" t="s">
        <v>1011</v>
      </c>
      <c r="AW114" s="247" t="s">
        <v>600</v>
      </c>
      <c r="AX114" s="247" t="s">
        <v>948</v>
      </c>
      <c r="AY114" s="247" t="s">
        <v>664</v>
      </c>
      <c r="AZ114" s="247" t="s">
        <v>885</v>
      </c>
      <c r="BA114" s="248" t="s">
        <v>728</v>
      </c>
      <c r="BB114" s="247" t="s">
        <v>822</v>
      </c>
      <c r="BC114" s="247" t="s">
        <v>62</v>
      </c>
      <c r="BD114" s="247" t="s">
        <v>474</v>
      </c>
      <c r="BE114" s="247" t="s">
        <v>125</v>
      </c>
      <c r="BF114" s="248" t="s">
        <v>410</v>
      </c>
      <c r="BG114" s="247" t="s">
        <v>187</v>
      </c>
      <c r="BH114" s="247" t="s">
        <v>346</v>
      </c>
      <c r="BI114" s="247" t="s">
        <v>251</v>
      </c>
      <c r="BJ114" s="247" t="s">
        <v>283</v>
      </c>
      <c r="BK114" s="248" t="s">
        <v>323</v>
      </c>
      <c r="BL114" s="247" t="s">
        <v>228</v>
      </c>
      <c r="BM114" s="247" t="s">
        <v>387</v>
      </c>
      <c r="BN114" s="247" t="s">
        <v>165</v>
      </c>
      <c r="BO114" s="247" t="s">
        <v>451</v>
      </c>
      <c r="BP114" s="247" t="s">
        <v>103</v>
      </c>
      <c r="BQ114" s="248" t="s">
        <v>514</v>
      </c>
      <c r="BR114" s="249" t="s">
        <v>39</v>
      </c>
      <c r="BS114" s="24"/>
      <c r="BT114" s="22"/>
      <c r="BU114" s="29" t="s">
        <v>795</v>
      </c>
      <c r="BV114" s="30" t="s">
        <v>1030</v>
      </c>
      <c r="BW114" s="31">
        <f>L2+(106*L4)</f>
        <v>107</v>
      </c>
      <c r="BX114" s="22"/>
    </row>
    <row r="115" spans="1:76" x14ac:dyDescent="0.2">
      <c r="A115" s="1">
        <v>22</v>
      </c>
      <c r="B115" s="178">
        <f>BW180</f>
        <v>173</v>
      </c>
      <c r="C115" s="6">
        <f>BW325</f>
        <v>318</v>
      </c>
      <c r="D115" s="6">
        <f>BW791</f>
        <v>784</v>
      </c>
      <c r="E115" s="6">
        <f>BW678</f>
        <v>671</v>
      </c>
      <c r="F115" s="6">
        <f>BW954</f>
        <v>947</v>
      </c>
      <c r="G115" s="12">
        <f>BW555</f>
        <v>548</v>
      </c>
      <c r="H115" s="6">
        <f>BW25</f>
        <v>18</v>
      </c>
      <c r="I115" s="6">
        <f>BW392</f>
        <v>385</v>
      </c>
      <c r="J115" s="6">
        <f>BW753</f>
        <v>746</v>
      </c>
      <c r="K115" s="6">
        <f>BW896</f>
        <v>889</v>
      </c>
      <c r="L115" s="8">
        <f>BW338</f>
        <v>331</v>
      </c>
      <c r="M115" s="6">
        <f>BW227</f>
        <v>220</v>
      </c>
      <c r="N115" s="6">
        <f>BW511</f>
        <v>504</v>
      </c>
      <c r="O115" s="6">
        <f>BW110</f>
        <v>103</v>
      </c>
      <c r="P115" s="6">
        <f>BW604</f>
        <v>597</v>
      </c>
      <c r="Q115" s="6">
        <f>BW973</f>
        <v>966</v>
      </c>
      <c r="R115" s="6">
        <f>BW66</f>
        <v>59</v>
      </c>
      <c r="S115" s="6">
        <f>BW435</f>
        <v>428</v>
      </c>
      <c r="T115" s="6">
        <f>BW929</f>
        <v>922</v>
      </c>
      <c r="U115" s="6">
        <f>BW528</f>
        <v>521</v>
      </c>
      <c r="V115" s="9">
        <f>BW812</f>
        <v>805</v>
      </c>
      <c r="W115" s="7">
        <f>BW701</f>
        <v>694</v>
      </c>
      <c r="X115" s="6">
        <f>BW143</f>
        <v>136</v>
      </c>
      <c r="Y115" s="6">
        <f>BW286</f>
        <v>279</v>
      </c>
      <c r="Z115" s="6">
        <f>BW647</f>
        <v>640</v>
      </c>
      <c r="AA115" s="6">
        <f>BW1014</f>
        <v>1007</v>
      </c>
      <c r="AB115" s="11">
        <f>BW484</f>
        <v>477</v>
      </c>
      <c r="AC115" s="6">
        <f>BW85</f>
        <v>78</v>
      </c>
      <c r="AD115" s="6">
        <f>BW361</f>
        <v>354</v>
      </c>
      <c r="AE115" s="6">
        <f>BW248</f>
        <v>241</v>
      </c>
      <c r="AF115" s="6">
        <f>BW714</f>
        <v>707</v>
      </c>
      <c r="AG115" s="179">
        <f>BW859</f>
        <v>852</v>
      </c>
      <c r="AH115" s="5">
        <f t="shared" si="15"/>
        <v>16400</v>
      </c>
      <c r="AI115" s="5">
        <f t="shared" si="16"/>
        <v>11201200</v>
      </c>
      <c r="AJ115" s="2">
        <f t="shared" si="17"/>
        <v>8606720000</v>
      </c>
      <c r="AK115" s="115">
        <f>SUMSQ(R114,S114,T114,U114,V114,W114,X114,Y114,Z114,AA114,AB114,AC114,AD114,AE114,AF114,AG114,R115,S115,T115,U115,V115,W115,X115,Y115,Z115,AA115,AB115,AC115,AD115,AE115,AF115,AG115)</f>
        <v>11201200</v>
      </c>
      <c r="AM115" s="246" t="s">
        <v>798</v>
      </c>
      <c r="AN115" s="247" t="s">
        <v>767</v>
      </c>
      <c r="AO115" s="247" t="s">
        <v>862</v>
      </c>
      <c r="AP115" s="247" t="s">
        <v>704</v>
      </c>
      <c r="AQ115" s="248" t="s">
        <v>925</v>
      </c>
      <c r="AR115" s="247" t="s">
        <v>640</v>
      </c>
      <c r="AS115" s="247" t="s">
        <v>987</v>
      </c>
      <c r="AT115" s="247" t="s">
        <v>576</v>
      </c>
      <c r="AU115" s="247" t="s">
        <v>522</v>
      </c>
      <c r="AV115" s="248" t="s">
        <v>996</v>
      </c>
      <c r="AW115" s="247" t="s">
        <v>585</v>
      </c>
      <c r="AX115" s="247" t="s">
        <v>934</v>
      </c>
      <c r="AY115" s="247" t="s">
        <v>649</v>
      </c>
      <c r="AZ115" s="247" t="s">
        <v>871</v>
      </c>
      <c r="BA115" s="247" t="s">
        <v>713</v>
      </c>
      <c r="BB115" s="248" t="s">
        <v>807</v>
      </c>
      <c r="BC115" s="247" t="s">
        <v>47</v>
      </c>
      <c r="BD115" s="247" t="s">
        <v>459</v>
      </c>
      <c r="BE115" s="248" t="s">
        <v>1160</v>
      </c>
      <c r="BF115" s="247" t="s">
        <v>395</v>
      </c>
      <c r="BG115" s="247" t="s">
        <v>173</v>
      </c>
      <c r="BH115" s="247" t="s">
        <v>331</v>
      </c>
      <c r="BI115" s="247" t="s">
        <v>236</v>
      </c>
      <c r="BJ115" s="247" t="s">
        <v>268</v>
      </c>
      <c r="BK115" s="247" t="s">
        <v>322</v>
      </c>
      <c r="BL115" s="248" t="s">
        <v>227</v>
      </c>
      <c r="BM115" s="247" t="s">
        <v>386</v>
      </c>
      <c r="BN115" s="247" t="s">
        <v>164</v>
      </c>
      <c r="BO115" s="247" t="s">
        <v>450</v>
      </c>
      <c r="BP115" s="247" t="s">
        <v>102</v>
      </c>
      <c r="BQ115" s="247" t="s">
        <v>513</v>
      </c>
      <c r="BR115" s="251" t="s">
        <v>38</v>
      </c>
      <c r="BS115" s="24"/>
      <c r="BT115" s="22"/>
      <c r="BU115" s="29" t="s">
        <v>981</v>
      </c>
      <c r="BV115" s="30" t="s">
        <v>1030</v>
      </c>
      <c r="BW115" s="31">
        <f>L2+(107*L4)</f>
        <v>108</v>
      </c>
      <c r="BX115" s="22"/>
    </row>
    <row r="116" spans="1:76" x14ac:dyDescent="0.2">
      <c r="A116" s="1">
        <v>23</v>
      </c>
      <c r="B116" s="178">
        <f>BW760</f>
        <v>753</v>
      </c>
      <c r="C116" s="6">
        <f>BW873</f>
        <v>866</v>
      </c>
      <c r="D116" s="6">
        <f>BW347</f>
        <v>340</v>
      </c>
      <c r="E116" s="6">
        <f>BW202</f>
        <v>195</v>
      </c>
      <c r="F116" s="6">
        <f>BW502</f>
        <v>495</v>
      </c>
      <c r="G116" s="6">
        <f>BW135</f>
        <v>128</v>
      </c>
      <c r="H116" s="12">
        <f>BW597</f>
        <v>590</v>
      </c>
      <c r="I116" s="6">
        <f>BW996</f>
        <v>989</v>
      </c>
      <c r="J116" s="6">
        <f>BW189</f>
        <v>182</v>
      </c>
      <c r="K116" s="8">
        <f>BW300</f>
        <v>293</v>
      </c>
      <c r="L116" s="6">
        <f>BW798</f>
        <v>791</v>
      </c>
      <c r="M116" s="6">
        <f>BW655</f>
        <v>648</v>
      </c>
      <c r="N116" s="6">
        <f>BW947</f>
        <v>940</v>
      </c>
      <c r="O116" s="6">
        <f>BW578</f>
        <v>571</v>
      </c>
      <c r="P116" s="6">
        <f>BW16</f>
        <v>9</v>
      </c>
      <c r="Q116" s="6">
        <f>BW417</f>
        <v>410</v>
      </c>
      <c r="R116" s="6">
        <f>BW622</f>
        <v>615</v>
      </c>
      <c r="S116" s="6">
        <f>BW1023</f>
        <v>1016</v>
      </c>
      <c r="T116" s="6">
        <f>BW461</f>
        <v>454</v>
      </c>
      <c r="U116" s="6">
        <f>BW92</f>
        <v>85</v>
      </c>
      <c r="V116" s="6">
        <f>BW384</f>
        <v>377</v>
      </c>
      <c r="W116" s="6">
        <f>BW241</f>
        <v>234</v>
      </c>
      <c r="X116" s="7">
        <f>BW739</f>
        <v>732</v>
      </c>
      <c r="Y116" s="9">
        <f>BW850</f>
        <v>843</v>
      </c>
      <c r="Z116" s="6">
        <f>BW43</f>
        <v>36</v>
      </c>
      <c r="AA116" s="11">
        <f>BW442</f>
        <v>435</v>
      </c>
      <c r="AB116" s="6">
        <f>BW904</f>
        <v>897</v>
      </c>
      <c r="AC116" s="6">
        <f>BW537</f>
        <v>530</v>
      </c>
      <c r="AD116" s="6">
        <f>BW837</f>
        <v>830</v>
      </c>
      <c r="AE116" s="6">
        <f>BW692</f>
        <v>685</v>
      </c>
      <c r="AF116" s="6">
        <f>BW166</f>
        <v>159</v>
      </c>
      <c r="AG116" s="179">
        <f>BW279</f>
        <v>272</v>
      </c>
      <c r="AH116" s="5">
        <f t="shared" si="15"/>
        <v>16400</v>
      </c>
      <c r="AI116" s="5">
        <f t="shared" si="16"/>
        <v>11201200</v>
      </c>
      <c r="AJ116" s="2">
        <f t="shared" si="17"/>
        <v>8606720000</v>
      </c>
      <c r="AK116" s="115">
        <f>SUMSQ(B116,C116,D116,E116,F116,G116,H116,I116,J116,K116,L116,M116,N116,O116,P116,Q116,B117,C117,D117,E117,F117,G117,H117,I117,J117,K117,L117,M117,N117,O117,P117,Q117)</f>
        <v>11201200</v>
      </c>
      <c r="AM116" s="246" t="s">
        <v>801</v>
      </c>
      <c r="AN116" s="248" t="s">
        <v>770</v>
      </c>
      <c r="AO116" s="247" t="s">
        <v>865</v>
      </c>
      <c r="AP116" s="247" t="s">
        <v>707</v>
      </c>
      <c r="AQ116" s="247" t="s">
        <v>928</v>
      </c>
      <c r="AR116" s="247" t="s">
        <v>643</v>
      </c>
      <c r="AS116" s="247" t="s">
        <v>990</v>
      </c>
      <c r="AT116" s="248" t="s">
        <v>579</v>
      </c>
      <c r="AU116" s="247" t="s">
        <v>535</v>
      </c>
      <c r="AV116" s="247" t="s">
        <v>1009</v>
      </c>
      <c r="AW116" s="247" t="s">
        <v>598</v>
      </c>
      <c r="AX116" s="247" t="s">
        <v>947</v>
      </c>
      <c r="AY116" s="248" t="s">
        <v>662</v>
      </c>
      <c r="AZ116" s="247" t="s">
        <v>883</v>
      </c>
      <c r="BA116" s="247" t="s">
        <v>726</v>
      </c>
      <c r="BB116" s="247" t="s">
        <v>820</v>
      </c>
      <c r="BC116" s="247" t="s">
        <v>60</v>
      </c>
      <c r="BD116" s="248" t="s">
        <v>472</v>
      </c>
      <c r="BE116" s="247" t="s">
        <v>123</v>
      </c>
      <c r="BF116" s="247" t="s">
        <v>408</v>
      </c>
      <c r="BG116" s="247" t="s">
        <v>185</v>
      </c>
      <c r="BH116" s="247" t="s">
        <v>502</v>
      </c>
      <c r="BI116" s="247" t="s">
        <v>249</v>
      </c>
      <c r="BJ116" s="248" t="s">
        <v>281</v>
      </c>
      <c r="BK116" s="247" t="s">
        <v>325</v>
      </c>
      <c r="BL116" s="247" t="s">
        <v>230</v>
      </c>
      <c r="BM116" s="248" t="s">
        <v>1155</v>
      </c>
      <c r="BN116" s="247" t="s">
        <v>167</v>
      </c>
      <c r="BO116" s="247" t="s">
        <v>453</v>
      </c>
      <c r="BP116" s="247" t="s">
        <v>105</v>
      </c>
      <c r="BQ116" s="247" t="s">
        <v>516</v>
      </c>
      <c r="BR116" s="249" t="s">
        <v>41</v>
      </c>
      <c r="BS116" s="24"/>
      <c r="BT116" s="22"/>
      <c r="BU116" s="29" t="s">
        <v>37</v>
      </c>
      <c r="BV116" s="30" t="s">
        <v>1030</v>
      </c>
      <c r="BW116" s="31">
        <f>L2+(108*L4)</f>
        <v>109</v>
      </c>
      <c r="BX116" s="22"/>
    </row>
    <row r="117" spans="1:76" x14ac:dyDescent="0.2">
      <c r="A117" s="1">
        <v>24</v>
      </c>
      <c r="B117" s="178">
        <f>BW861</f>
        <v>854</v>
      </c>
      <c r="C117" s="6">
        <f>BW716</f>
        <v>709</v>
      </c>
      <c r="D117" s="6">
        <f>BW254</f>
        <v>247</v>
      </c>
      <c r="E117" s="6">
        <f>BW367</f>
        <v>360</v>
      </c>
      <c r="F117" s="6">
        <f>BW83</f>
        <v>76</v>
      </c>
      <c r="G117" s="6">
        <f>BW482</f>
        <v>475</v>
      </c>
      <c r="H117" s="6">
        <f>BW1008</f>
        <v>1001</v>
      </c>
      <c r="I117" s="12">
        <f>BW641</f>
        <v>634</v>
      </c>
      <c r="J117" s="8">
        <f>BW280</f>
        <v>273</v>
      </c>
      <c r="K117" s="6">
        <f>BW137</f>
        <v>130</v>
      </c>
      <c r="L117" s="6">
        <f>BW699</f>
        <v>692</v>
      </c>
      <c r="M117" s="6">
        <f>BW810</f>
        <v>803</v>
      </c>
      <c r="N117" s="6">
        <f>BW534</f>
        <v>527</v>
      </c>
      <c r="O117" s="6">
        <f>BW935</f>
        <v>928</v>
      </c>
      <c r="P117" s="6">
        <f>BW437</f>
        <v>430</v>
      </c>
      <c r="Q117" s="6">
        <f>BW68</f>
        <v>61</v>
      </c>
      <c r="R117" s="6">
        <f>BW971</f>
        <v>964</v>
      </c>
      <c r="S117" s="6">
        <f>BW602</f>
        <v>595</v>
      </c>
      <c r="T117" s="6">
        <f>BW104</f>
        <v>97</v>
      </c>
      <c r="U117" s="6">
        <f>BW505</f>
        <v>498</v>
      </c>
      <c r="V117" s="6">
        <f>BW229</f>
        <v>222</v>
      </c>
      <c r="W117" s="6">
        <f>BW340</f>
        <v>333</v>
      </c>
      <c r="X117" s="9">
        <f>BW902</f>
        <v>895</v>
      </c>
      <c r="Y117" s="7">
        <f>BW759</f>
        <v>752</v>
      </c>
      <c r="Z117" s="11">
        <f>BW398</f>
        <v>391</v>
      </c>
      <c r="AA117" s="6">
        <f>BW31</f>
        <v>24</v>
      </c>
      <c r="AB117" s="6">
        <f>BW557</f>
        <v>550</v>
      </c>
      <c r="AC117" s="6">
        <f>BW956</f>
        <v>949</v>
      </c>
      <c r="AD117" s="6">
        <f>BW672</f>
        <v>665</v>
      </c>
      <c r="AE117" s="6">
        <f>BW785</f>
        <v>778</v>
      </c>
      <c r="AF117" s="6">
        <f>BW323</f>
        <v>316</v>
      </c>
      <c r="AG117" s="179">
        <f>BW178</f>
        <v>171</v>
      </c>
      <c r="AH117" s="5">
        <f t="shared" si="15"/>
        <v>16400</v>
      </c>
      <c r="AI117" s="5">
        <f t="shared" si="16"/>
        <v>11201200</v>
      </c>
      <c r="AJ117" s="2">
        <f t="shared" si="17"/>
        <v>8606720000</v>
      </c>
      <c r="AK117" s="115">
        <f>SUMSQ(R116,S116,T116,U116,V116,W116,X116,Y116,Z116,AA116,AB116,AC116,AD116,AE116,AF116,AG116,R117,S117,T117,U117,V117,W117,X117,Y117,Z117,AA117,AB117,AC117,AD117,AE117,AF117,AG117)</f>
        <v>11201200</v>
      </c>
      <c r="AM117" s="250" t="s">
        <v>796</v>
      </c>
      <c r="AN117" s="247" t="s">
        <v>765</v>
      </c>
      <c r="AO117" s="247" t="s">
        <v>860</v>
      </c>
      <c r="AP117" s="247" t="s">
        <v>702</v>
      </c>
      <c r="AQ117" s="247" t="s">
        <v>923</v>
      </c>
      <c r="AR117" s="247" t="s">
        <v>638</v>
      </c>
      <c r="AS117" s="248" t="s">
        <v>985</v>
      </c>
      <c r="AT117" s="247" t="s">
        <v>574</v>
      </c>
      <c r="AU117" s="247" t="s">
        <v>524</v>
      </c>
      <c r="AV117" s="247" t="s">
        <v>998</v>
      </c>
      <c r="AW117" s="247" t="s">
        <v>587</v>
      </c>
      <c r="AX117" s="247" t="s">
        <v>936</v>
      </c>
      <c r="AY117" s="247" t="s">
        <v>651</v>
      </c>
      <c r="AZ117" s="248" t="s">
        <v>1153</v>
      </c>
      <c r="BA117" s="247" t="s">
        <v>715</v>
      </c>
      <c r="BB117" s="247" t="s">
        <v>809</v>
      </c>
      <c r="BC117" s="248" t="s">
        <v>49</v>
      </c>
      <c r="BD117" s="247" t="s">
        <v>461</v>
      </c>
      <c r="BE117" s="247" t="s">
        <v>440</v>
      </c>
      <c r="BF117" s="247" t="s">
        <v>397</v>
      </c>
      <c r="BG117" s="247" t="s">
        <v>175</v>
      </c>
      <c r="BH117" s="247" t="s">
        <v>333</v>
      </c>
      <c r="BI117" s="248" t="s">
        <v>238</v>
      </c>
      <c r="BJ117" s="247" t="s">
        <v>270</v>
      </c>
      <c r="BK117" s="247" t="s">
        <v>320</v>
      </c>
      <c r="BL117" s="247" t="s">
        <v>225</v>
      </c>
      <c r="BM117" s="247" t="s">
        <v>384</v>
      </c>
      <c r="BN117" s="248" t="s">
        <v>163</v>
      </c>
      <c r="BO117" s="247" t="s">
        <v>448</v>
      </c>
      <c r="BP117" s="247" t="s">
        <v>100</v>
      </c>
      <c r="BQ117" s="247" t="s">
        <v>511</v>
      </c>
      <c r="BR117" s="249" t="s">
        <v>36</v>
      </c>
      <c r="BS117" s="24"/>
      <c r="BT117" s="22"/>
      <c r="BU117" s="29" t="s">
        <v>223</v>
      </c>
      <c r="BV117" s="30" t="s">
        <v>1030</v>
      </c>
      <c r="BW117" s="31">
        <f>L2+(109*L4)</f>
        <v>110</v>
      </c>
      <c r="BX117" s="22"/>
    </row>
    <row r="118" spans="1:76" x14ac:dyDescent="0.2">
      <c r="A118" s="1">
        <v>25</v>
      </c>
      <c r="B118" s="178">
        <f>BW456</f>
        <v>449</v>
      </c>
      <c r="C118" s="6">
        <f>BW89</f>
        <v>82</v>
      </c>
      <c r="D118" s="6">
        <f>BW619</f>
        <v>612</v>
      </c>
      <c r="E118" s="6">
        <f>BW1018</f>
        <v>1011</v>
      </c>
      <c r="F118" s="6">
        <f>BW742</f>
        <v>735</v>
      </c>
      <c r="G118" s="6">
        <f>BW855</f>
        <v>848</v>
      </c>
      <c r="H118" s="6">
        <f>BW389</f>
        <v>382</v>
      </c>
      <c r="I118" s="8">
        <f>BW244</f>
        <v>237</v>
      </c>
      <c r="J118" s="12">
        <f>BW909</f>
        <v>902</v>
      </c>
      <c r="K118" s="6">
        <f>BW540</f>
        <v>533</v>
      </c>
      <c r="L118" s="6">
        <f>BW46</f>
        <v>39</v>
      </c>
      <c r="M118" s="6">
        <f>BW447</f>
        <v>440</v>
      </c>
      <c r="N118" s="6">
        <f>BW163</f>
        <v>156</v>
      </c>
      <c r="O118" s="6">
        <f>BW274</f>
        <v>267</v>
      </c>
      <c r="P118" s="6">
        <f>BW832</f>
        <v>825</v>
      </c>
      <c r="Q118" s="6">
        <f>BW689</f>
        <v>682</v>
      </c>
      <c r="R118" s="6">
        <f>BW350</f>
        <v>343</v>
      </c>
      <c r="S118" s="6">
        <f>BW207</f>
        <v>200</v>
      </c>
      <c r="T118" s="6">
        <f>BW765</f>
        <v>758</v>
      </c>
      <c r="U118" s="6">
        <f>BW876</f>
        <v>869</v>
      </c>
      <c r="V118" s="6">
        <f>BW592</f>
        <v>585</v>
      </c>
      <c r="W118" s="6">
        <f>BW993</f>
        <v>986</v>
      </c>
      <c r="X118" s="6">
        <f>BW499</f>
        <v>492</v>
      </c>
      <c r="Y118" s="11">
        <f>BW130</f>
        <v>123</v>
      </c>
      <c r="Z118" s="7">
        <f>BW795</f>
        <v>788</v>
      </c>
      <c r="AA118" s="9">
        <f>BW650</f>
        <v>643</v>
      </c>
      <c r="AB118" s="6">
        <f>BW184</f>
        <v>177</v>
      </c>
      <c r="AC118" s="6">
        <f>BW297</f>
        <v>290</v>
      </c>
      <c r="AD118" s="6">
        <f>BW21</f>
        <v>14</v>
      </c>
      <c r="AE118" s="6">
        <f>BW420</f>
        <v>413</v>
      </c>
      <c r="AF118" s="6">
        <f>BW950</f>
        <v>943</v>
      </c>
      <c r="AG118" s="179">
        <f>BW583</f>
        <v>576</v>
      </c>
      <c r="AH118" s="5">
        <f t="shared" si="15"/>
        <v>16400</v>
      </c>
      <c r="AI118" s="5">
        <f t="shared" si="16"/>
        <v>11201200</v>
      </c>
      <c r="AJ118" s="2">
        <f t="shared" si="17"/>
        <v>8606720000</v>
      </c>
      <c r="AK118" s="115">
        <f>SUMSQ(B118,C118,D118,E118,F118,G118,H118,I118,J118,K118,L118,M118,N118,O118,P118,Q118,B119,C119,D119,E119,F119,G119,H119,I119,J119,K119,L119,M119,N119,O119,P119,Q119)</f>
        <v>11201200</v>
      </c>
      <c r="AM118" s="246" t="s">
        <v>733</v>
      </c>
      <c r="AN118" s="247" t="s">
        <v>827</v>
      </c>
      <c r="AO118" s="247" t="s">
        <v>669</v>
      </c>
      <c r="AP118" s="248" t="s">
        <v>890</v>
      </c>
      <c r="AQ118" s="247" t="s">
        <v>605</v>
      </c>
      <c r="AR118" s="248" t="s">
        <v>953</v>
      </c>
      <c r="AS118" s="247" t="s">
        <v>542</v>
      </c>
      <c r="AT118" s="247" t="s">
        <v>1016</v>
      </c>
      <c r="AU118" s="248" t="s">
        <v>1128</v>
      </c>
      <c r="AV118" s="247" t="s">
        <v>556</v>
      </c>
      <c r="AW118" s="247" t="s">
        <v>905</v>
      </c>
      <c r="AX118" s="247" t="s">
        <v>620</v>
      </c>
      <c r="AY118" s="247" t="s">
        <v>842</v>
      </c>
      <c r="AZ118" s="247" t="s">
        <v>684</v>
      </c>
      <c r="BA118" s="247" t="s">
        <v>779</v>
      </c>
      <c r="BB118" s="247" t="s">
        <v>747</v>
      </c>
      <c r="BC118" s="247" t="s">
        <v>493</v>
      </c>
      <c r="BD118" s="247" t="s">
        <v>18</v>
      </c>
      <c r="BE118" s="247" t="s">
        <v>430</v>
      </c>
      <c r="BF118" s="248" t="s">
        <v>82</v>
      </c>
      <c r="BG118" s="247" t="s">
        <v>366</v>
      </c>
      <c r="BH118" s="248" t="s">
        <v>145</v>
      </c>
      <c r="BI118" s="247" t="s">
        <v>302</v>
      </c>
      <c r="BJ118" s="247" t="s">
        <v>207</v>
      </c>
      <c r="BK118" s="247" t="s">
        <v>256</v>
      </c>
      <c r="BL118" s="247" t="s">
        <v>288</v>
      </c>
      <c r="BM118" s="247" t="s">
        <v>192</v>
      </c>
      <c r="BN118" s="247" t="s">
        <v>351</v>
      </c>
      <c r="BO118" s="247" t="s">
        <v>130</v>
      </c>
      <c r="BP118" s="247" t="s">
        <v>415</v>
      </c>
      <c r="BQ118" s="248" t="s">
        <v>67</v>
      </c>
      <c r="BR118" s="249" t="s">
        <v>479</v>
      </c>
      <c r="BS118" s="24"/>
      <c r="BT118" s="22"/>
      <c r="BU118" s="29" t="s">
        <v>371</v>
      </c>
      <c r="BV118" s="30" t="s">
        <v>1030</v>
      </c>
      <c r="BW118" s="31">
        <f>L2+(110*L4)</f>
        <v>111</v>
      </c>
      <c r="BX118" s="22"/>
    </row>
    <row r="119" spans="1:76" x14ac:dyDescent="0.2">
      <c r="A119" s="1">
        <v>26</v>
      </c>
      <c r="B119" s="178">
        <f>BW109</f>
        <v>102</v>
      </c>
      <c r="C119" s="6">
        <f>BW508</f>
        <v>501</v>
      </c>
      <c r="D119" s="6">
        <f>BW974</f>
        <v>967</v>
      </c>
      <c r="E119" s="6">
        <f>BW607</f>
        <v>600</v>
      </c>
      <c r="F119" s="6">
        <f>BW899</f>
        <v>892</v>
      </c>
      <c r="G119" s="6">
        <f>BW754</f>
        <v>747</v>
      </c>
      <c r="H119" s="8">
        <f>BW224</f>
        <v>217</v>
      </c>
      <c r="I119" s="6">
        <f>BW337</f>
        <v>330</v>
      </c>
      <c r="J119" s="6">
        <f>BW552</f>
        <v>545</v>
      </c>
      <c r="K119" s="12">
        <f>BW953</f>
        <v>946</v>
      </c>
      <c r="L119" s="6">
        <f>BW395</f>
        <v>388</v>
      </c>
      <c r="M119" s="6">
        <f>BW26</f>
        <v>19</v>
      </c>
      <c r="N119" s="6">
        <f>BW326</f>
        <v>319</v>
      </c>
      <c r="O119" s="6">
        <f>BW183</f>
        <v>176</v>
      </c>
      <c r="P119" s="6">
        <f>BW677</f>
        <v>670</v>
      </c>
      <c r="Q119" s="6">
        <f>BW788</f>
        <v>781</v>
      </c>
      <c r="R119" s="6">
        <f>BW251</f>
        <v>244</v>
      </c>
      <c r="S119" s="6">
        <f>BW362</f>
        <v>355</v>
      </c>
      <c r="T119" s="6">
        <f>BW856</f>
        <v>849</v>
      </c>
      <c r="U119" s="6">
        <f>BW713</f>
        <v>706</v>
      </c>
      <c r="V119" s="6">
        <f>BW1013</f>
        <v>1006</v>
      </c>
      <c r="W119" s="6">
        <f>BW644</f>
        <v>637</v>
      </c>
      <c r="X119" s="11">
        <f>BW86</f>
        <v>79</v>
      </c>
      <c r="Y119" s="6">
        <f>BW487</f>
        <v>480</v>
      </c>
      <c r="Z119" s="9">
        <f>BW702</f>
        <v>695</v>
      </c>
      <c r="AA119" s="7">
        <f>BW815</f>
        <v>808</v>
      </c>
      <c r="AB119" s="6">
        <f>BW285</f>
        <v>278</v>
      </c>
      <c r="AC119" s="6">
        <f>BW140</f>
        <v>133</v>
      </c>
      <c r="AD119" s="6">
        <f>BW432</f>
        <v>425</v>
      </c>
      <c r="AE119" s="6">
        <f>BW65</f>
        <v>58</v>
      </c>
      <c r="AF119" s="6">
        <f>BW531</f>
        <v>524</v>
      </c>
      <c r="AG119" s="179">
        <f>BW930</f>
        <v>923</v>
      </c>
      <c r="AH119" s="5">
        <f t="shared" si="15"/>
        <v>16400</v>
      </c>
      <c r="AI119" s="5">
        <f t="shared" si="16"/>
        <v>11201200</v>
      </c>
      <c r="AJ119" s="2">
        <f t="shared" si="17"/>
        <v>8606720000</v>
      </c>
      <c r="AK119" s="115">
        <f>SUMSQ(R118,S118,T118,U118,V118,W118,X118,Y118,Z118,AA118,AB118,AC118,AD118,AE118,AF118,AG118,R119,S119,T119,U119,V119,W119,X119,Y119,Z119,AA119,AB119,AC119,AD119,AE119,AF119,AG119)</f>
        <v>11201200</v>
      </c>
      <c r="AM119" s="246" t="s">
        <v>739</v>
      </c>
      <c r="AN119" s="247" t="s">
        <v>834</v>
      </c>
      <c r="AO119" s="248" t="s">
        <v>676</v>
      </c>
      <c r="AP119" s="247" t="s">
        <v>897</v>
      </c>
      <c r="AQ119" s="248" t="s">
        <v>612</v>
      </c>
      <c r="AR119" s="247" t="s">
        <v>960</v>
      </c>
      <c r="AS119" s="247" t="s">
        <v>548</v>
      </c>
      <c r="AT119" s="247" t="s">
        <v>1023</v>
      </c>
      <c r="AU119" s="247" t="s">
        <v>976</v>
      </c>
      <c r="AV119" s="248" t="s">
        <v>565</v>
      </c>
      <c r="AW119" s="247" t="s">
        <v>914</v>
      </c>
      <c r="AX119" s="247" t="s">
        <v>629</v>
      </c>
      <c r="AY119" s="247" t="s">
        <v>851</v>
      </c>
      <c r="AZ119" s="247" t="s">
        <v>693</v>
      </c>
      <c r="BA119" s="247" t="s">
        <v>787</v>
      </c>
      <c r="BB119" s="247" t="s">
        <v>756</v>
      </c>
      <c r="BC119" s="247" t="s">
        <v>502</v>
      </c>
      <c r="BD119" s="247" t="s">
        <v>27</v>
      </c>
      <c r="BE119" s="248" t="s">
        <v>439</v>
      </c>
      <c r="BF119" s="247" t="s">
        <v>91</v>
      </c>
      <c r="BG119" s="248" t="s">
        <v>375</v>
      </c>
      <c r="BH119" s="247" t="s">
        <v>154</v>
      </c>
      <c r="BI119" s="247" t="s">
        <v>311</v>
      </c>
      <c r="BJ119" s="247" t="s">
        <v>216</v>
      </c>
      <c r="BK119" s="247" t="s">
        <v>263</v>
      </c>
      <c r="BL119" s="247" t="s">
        <v>295</v>
      </c>
      <c r="BM119" s="247" t="s">
        <v>199</v>
      </c>
      <c r="BN119" s="247" t="s">
        <v>358</v>
      </c>
      <c r="BO119" s="247" t="s">
        <v>137</v>
      </c>
      <c r="BP119" s="247" t="s">
        <v>422</v>
      </c>
      <c r="BQ119" s="247" t="s">
        <v>74</v>
      </c>
      <c r="BR119" s="251" t="s">
        <v>1137</v>
      </c>
      <c r="BS119" s="24"/>
      <c r="BT119" s="22"/>
      <c r="BU119" s="29" t="s">
        <v>440</v>
      </c>
      <c r="BV119" s="30" t="s">
        <v>1030</v>
      </c>
      <c r="BW119" s="31">
        <f>L2+(111*L4)</f>
        <v>112</v>
      </c>
      <c r="BX119" s="22"/>
    </row>
    <row r="120" spans="1:76" x14ac:dyDescent="0.2">
      <c r="A120" s="1">
        <v>27</v>
      </c>
      <c r="B120" s="178">
        <f>BW577</f>
        <v>570</v>
      </c>
      <c r="C120" s="6">
        <f>BW944</f>
        <v>937</v>
      </c>
      <c r="D120" s="6">
        <f>BW418</f>
        <v>411</v>
      </c>
      <c r="E120" s="6">
        <f>BW19</f>
        <v>12</v>
      </c>
      <c r="F120" s="6">
        <f>BW303</f>
        <v>296</v>
      </c>
      <c r="G120" s="8">
        <f>BW190</f>
        <v>183</v>
      </c>
      <c r="H120" s="6">
        <f>BW652</f>
        <v>645</v>
      </c>
      <c r="I120" s="6">
        <f>BW797</f>
        <v>790</v>
      </c>
      <c r="J120" s="6">
        <f>BW132</f>
        <v>125</v>
      </c>
      <c r="K120" s="6">
        <f>BW501</f>
        <v>494</v>
      </c>
      <c r="L120" s="12">
        <f>BW999</f>
        <v>992</v>
      </c>
      <c r="M120" s="6">
        <f>BW598</f>
        <v>591</v>
      </c>
      <c r="N120" s="6">
        <f>BW874</f>
        <v>867</v>
      </c>
      <c r="O120" s="6">
        <f>BW763</f>
        <v>756</v>
      </c>
      <c r="P120" s="6">
        <f>BW201</f>
        <v>194</v>
      </c>
      <c r="Q120" s="6">
        <f>BW344</f>
        <v>337</v>
      </c>
      <c r="R120" s="6">
        <f>BW695</f>
        <v>688</v>
      </c>
      <c r="S120" s="6">
        <f>BW838</f>
        <v>831</v>
      </c>
      <c r="T120" s="6">
        <f>BW276</f>
        <v>269</v>
      </c>
      <c r="U120" s="6">
        <f>BW165</f>
        <v>158</v>
      </c>
      <c r="V120" s="6">
        <f>BW441</f>
        <v>434</v>
      </c>
      <c r="W120" s="11">
        <f>BW40</f>
        <v>33</v>
      </c>
      <c r="X120" s="6">
        <f>BW538</f>
        <v>531</v>
      </c>
      <c r="Y120" s="6">
        <f>BW907</f>
        <v>900</v>
      </c>
      <c r="Z120" s="6">
        <f>BW242</f>
        <v>235</v>
      </c>
      <c r="AA120" s="6">
        <f>BW387</f>
        <v>380</v>
      </c>
      <c r="AB120" s="7">
        <f>BW849</f>
        <v>842</v>
      </c>
      <c r="AC120" s="9">
        <f>BW736</f>
        <v>729</v>
      </c>
      <c r="AD120" s="6">
        <f>BW1020</f>
        <v>1013</v>
      </c>
      <c r="AE120" s="6">
        <f>BW621</f>
        <v>614</v>
      </c>
      <c r="AF120" s="6">
        <f>BW95</f>
        <v>88</v>
      </c>
      <c r="AG120" s="179">
        <f>BW462</f>
        <v>455</v>
      </c>
      <c r="AH120" s="5">
        <f t="shared" si="15"/>
        <v>16400</v>
      </c>
      <c r="AI120" s="5">
        <f t="shared" si="16"/>
        <v>11201200</v>
      </c>
      <c r="AJ120" s="2">
        <f t="shared" si="17"/>
        <v>8606720000</v>
      </c>
      <c r="AK120" s="115">
        <f>SUMSQ(B120,C120,D120,E120,F120,G120,H120,I120,J120,K120,L120,M120,N120,O120,P120,Q120,B121,C121,D121,E121,F121,G121,H121,I121,J121,K121,L121,M121,N121,O121,P121,Q121)</f>
        <v>11201200</v>
      </c>
      <c r="AM120" s="246" t="s">
        <v>735</v>
      </c>
      <c r="AN120" s="248" t="s">
        <v>829</v>
      </c>
      <c r="AO120" s="247" t="s">
        <v>671</v>
      </c>
      <c r="AP120" s="247" t="s">
        <v>892</v>
      </c>
      <c r="AQ120" s="247" t="s">
        <v>607</v>
      </c>
      <c r="AR120" s="247" t="s">
        <v>955</v>
      </c>
      <c r="AS120" s="247" t="s">
        <v>543</v>
      </c>
      <c r="AT120" s="247" t="s">
        <v>1018</v>
      </c>
      <c r="AU120" s="247" t="s">
        <v>966</v>
      </c>
      <c r="AV120" s="247" t="s">
        <v>554</v>
      </c>
      <c r="AW120" s="248" t="s">
        <v>903</v>
      </c>
      <c r="AX120" s="247" t="s">
        <v>618</v>
      </c>
      <c r="AY120" s="248" t="s">
        <v>840</v>
      </c>
      <c r="AZ120" s="247" t="s">
        <v>682</v>
      </c>
      <c r="BA120" s="247" t="s">
        <v>777</v>
      </c>
      <c r="BB120" s="247" t="s">
        <v>745</v>
      </c>
      <c r="BC120" s="247" t="s">
        <v>491</v>
      </c>
      <c r="BD120" s="247" t="s">
        <v>16</v>
      </c>
      <c r="BE120" s="247" t="s">
        <v>428</v>
      </c>
      <c r="BF120" s="247" t="s">
        <v>80</v>
      </c>
      <c r="BG120" s="247" t="s">
        <v>364</v>
      </c>
      <c r="BH120" s="247" t="s">
        <v>143</v>
      </c>
      <c r="BI120" s="247" t="s">
        <v>300</v>
      </c>
      <c r="BJ120" s="248" t="s">
        <v>1129</v>
      </c>
      <c r="BK120" s="247" t="s">
        <v>258</v>
      </c>
      <c r="BL120" s="247" t="s">
        <v>290</v>
      </c>
      <c r="BM120" s="248" t="s">
        <v>194</v>
      </c>
      <c r="BN120" s="247" t="s">
        <v>353</v>
      </c>
      <c r="BO120" s="248" t="s">
        <v>132</v>
      </c>
      <c r="BP120" s="247" t="s">
        <v>417</v>
      </c>
      <c r="BQ120" s="247" t="s">
        <v>69</v>
      </c>
      <c r="BR120" s="249" t="s">
        <v>481</v>
      </c>
      <c r="BS120" s="24"/>
      <c r="BT120" s="22"/>
      <c r="BU120" s="29" t="s">
        <v>954</v>
      </c>
      <c r="BV120" s="30" t="s">
        <v>1030</v>
      </c>
      <c r="BW120" s="31">
        <f>L2+(112*L4)</f>
        <v>113</v>
      </c>
      <c r="BX120" s="22"/>
    </row>
    <row r="121" spans="1:76" x14ac:dyDescent="0.2">
      <c r="A121" s="1">
        <v>28</v>
      </c>
      <c r="B121" s="178">
        <f>BW932</f>
        <v>925</v>
      </c>
      <c r="C121" s="6">
        <f>BW533</f>
        <v>526</v>
      </c>
      <c r="D121" s="6">
        <f>BW71</f>
        <v>64</v>
      </c>
      <c r="E121" s="6">
        <f>BW438</f>
        <v>431</v>
      </c>
      <c r="F121" s="8">
        <f>BW138</f>
        <v>131</v>
      </c>
      <c r="G121" s="6">
        <f>BW283</f>
        <v>276</v>
      </c>
      <c r="H121" s="6">
        <f>BW809</f>
        <v>802</v>
      </c>
      <c r="I121" s="6">
        <f>BW696</f>
        <v>689</v>
      </c>
      <c r="J121" s="6">
        <f>BW481</f>
        <v>474</v>
      </c>
      <c r="K121" s="6">
        <f>BW80</f>
        <v>73</v>
      </c>
      <c r="L121" s="6">
        <f>BW642</f>
        <v>635</v>
      </c>
      <c r="M121" s="12">
        <f>BW1011</f>
        <v>1004</v>
      </c>
      <c r="N121" s="6">
        <f>BW719</f>
        <v>712</v>
      </c>
      <c r="O121" s="6">
        <f>BW862</f>
        <v>855</v>
      </c>
      <c r="P121" s="6">
        <f>BW364</f>
        <v>357</v>
      </c>
      <c r="Q121" s="6">
        <f>BW253</f>
        <v>246</v>
      </c>
      <c r="R121" s="6">
        <f>BW786</f>
        <v>779</v>
      </c>
      <c r="S121" s="6">
        <f>BW675</f>
        <v>668</v>
      </c>
      <c r="T121" s="6">
        <f>BW177</f>
        <v>170</v>
      </c>
      <c r="U121" s="6">
        <f>BW320</f>
        <v>313</v>
      </c>
      <c r="V121" s="11">
        <f>BW28</f>
        <v>21</v>
      </c>
      <c r="W121" s="6">
        <f>BW397</f>
        <v>390</v>
      </c>
      <c r="X121" s="6">
        <f>BW959</f>
        <v>952</v>
      </c>
      <c r="Y121" s="6">
        <f>BW558</f>
        <v>551</v>
      </c>
      <c r="Z121" s="6">
        <f>BW343</f>
        <v>336</v>
      </c>
      <c r="AA121" s="6">
        <f>BW230</f>
        <v>223</v>
      </c>
      <c r="AB121" s="9">
        <f>BW756</f>
        <v>749</v>
      </c>
      <c r="AC121" s="7">
        <f>BW901</f>
        <v>894</v>
      </c>
      <c r="AD121" s="6">
        <f>BW601</f>
        <v>594</v>
      </c>
      <c r="AE121" s="6">
        <f>BW968</f>
        <v>961</v>
      </c>
      <c r="AF121" s="6">
        <f>BW506</f>
        <v>499</v>
      </c>
      <c r="AG121" s="179">
        <f>BW107</f>
        <v>100</v>
      </c>
      <c r="AH121" s="5">
        <f t="shared" si="15"/>
        <v>16400</v>
      </c>
      <c r="AI121" s="5">
        <f t="shared" si="16"/>
        <v>11201200</v>
      </c>
      <c r="AJ121" s="2">
        <f t="shared" si="17"/>
        <v>8606720000</v>
      </c>
      <c r="AK121" s="115">
        <f>SUMSQ(R120,S120,T120,U120,V120,W120,X120,Y120,Z120,AA120,AB120,AC120,AD120,AE120,AF120,AG120,R121,S121,T121,U121,V121,W121,X121,Y121,Z121,AA121,AB121,AC121,AD121,AE121,AF121,AG121)</f>
        <v>11201200</v>
      </c>
      <c r="AM121" s="250" t="s">
        <v>1147</v>
      </c>
      <c r="AN121" s="247" t="s">
        <v>832</v>
      </c>
      <c r="AO121" s="247" t="s">
        <v>674</v>
      </c>
      <c r="AP121" s="247" t="s">
        <v>895</v>
      </c>
      <c r="AQ121" s="247" t="s">
        <v>610</v>
      </c>
      <c r="AR121" s="247" t="s">
        <v>958</v>
      </c>
      <c r="AS121" s="247" t="s">
        <v>546</v>
      </c>
      <c r="AT121" s="247" t="s">
        <v>1021</v>
      </c>
      <c r="AU121" s="247" t="s">
        <v>978</v>
      </c>
      <c r="AV121" s="247" t="s">
        <v>567</v>
      </c>
      <c r="AW121" s="247" t="s">
        <v>916</v>
      </c>
      <c r="AX121" s="248" t="s">
        <v>631</v>
      </c>
      <c r="AY121" s="247" t="s">
        <v>853</v>
      </c>
      <c r="AZ121" s="248" t="s">
        <v>695</v>
      </c>
      <c r="BA121" s="247" t="s">
        <v>789</v>
      </c>
      <c r="BB121" s="247" t="s">
        <v>758</v>
      </c>
      <c r="BC121" s="247" t="s">
        <v>504</v>
      </c>
      <c r="BD121" s="247" t="s">
        <v>29</v>
      </c>
      <c r="BE121" s="247" t="s">
        <v>441</v>
      </c>
      <c r="BF121" s="247" t="s">
        <v>93</v>
      </c>
      <c r="BG121" s="247" t="s">
        <v>377</v>
      </c>
      <c r="BH121" s="247" t="s">
        <v>156</v>
      </c>
      <c r="BI121" s="248" t="s">
        <v>313</v>
      </c>
      <c r="BJ121" s="247" t="s">
        <v>218</v>
      </c>
      <c r="BK121" s="247" t="s">
        <v>261</v>
      </c>
      <c r="BL121" s="247" t="s">
        <v>293</v>
      </c>
      <c r="BM121" s="247" t="s">
        <v>197</v>
      </c>
      <c r="BN121" s="248" t="s">
        <v>356</v>
      </c>
      <c r="BO121" s="247" t="s">
        <v>135</v>
      </c>
      <c r="BP121" s="248" t="s">
        <v>101</v>
      </c>
      <c r="BQ121" s="247" t="s">
        <v>72</v>
      </c>
      <c r="BR121" s="249" t="s">
        <v>7</v>
      </c>
      <c r="BS121" s="24"/>
      <c r="BT121" s="22"/>
      <c r="BU121" s="29" t="s">
        <v>886</v>
      </c>
      <c r="BV121" s="30" t="s">
        <v>1030</v>
      </c>
      <c r="BW121" s="31">
        <f>L2+(113*L4)</f>
        <v>114</v>
      </c>
      <c r="BX121" s="22"/>
    </row>
    <row r="122" spans="1:76" x14ac:dyDescent="0.2">
      <c r="A122" s="1">
        <v>29</v>
      </c>
      <c r="B122" s="178">
        <f>BW587</f>
        <v>580</v>
      </c>
      <c r="C122" s="6">
        <f>BW986</f>
        <v>979</v>
      </c>
      <c r="D122" s="6">
        <f>BW488</f>
        <v>481</v>
      </c>
      <c r="E122" s="8">
        <f>BW121</f>
        <v>114</v>
      </c>
      <c r="F122" s="6">
        <f>BW357</f>
        <v>350</v>
      </c>
      <c r="G122" s="6">
        <f>BW212</f>
        <v>205</v>
      </c>
      <c r="H122" s="6">
        <f>BW774</f>
        <v>767</v>
      </c>
      <c r="I122" s="6">
        <f>BW887</f>
        <v>880</v>
      </c>
      <c r="J122" s="6">
        <f>BW14</f>
        <v>7</v>
      </c>
      <c r="K122" s="6">
        <f>BW415</f>
        <v>408</v>
      </c>
      <c r="L122" s="6">
        <f>BW941</f>
        <v>934</v>
      </c>
      <c r="M122" s="6">
        <f>BW572</f>
        <v>565</v>
      </c>
      <c r="N122" s="12">
        <f>BW800</f>
        <v>793</v>
      </c>
      <c r="O122" s="6">
        <f>BW657</f>
        <v>650</v>
      </c>
      <c r="P122" s="6">
        <f>BW195</f>
        <v>188</v>
      </c>
      <c r="Q122" s="6">
        <f>BW306</f>
        <v>299</v>
      </c>
      <c r="R122" s="6">
        <f>BW733</f>
        <v>726</v>
      </c>
      <c r="S122" s="6">
        <f>BW844</f>
        <v>837</v>
      </c>
      <c r="T122" s="6">
        <f>BW382</f>
        <v>375</v>
      </c>
      <c r="U122" s="11">
        <f>BW239</f>
        <v>232</v>
      </c>
      <c r="V122" s="6">
        <f>BW467</f>
        <v>460</v>
      </c>
      <c r="W122" s="6">
        <f>BW98</f>
        <v>91</v>
      </c>
      <c r="X122" s="6">
        <f>BW624</f>
        <v>617</v>
      </c>
      <c r="Y122" s="6">
        <f>BW1025</f>
        <v>1018</v>
      </c>
      <c r="Z122" s="6">
        <f>BW152</f>
        <v>145</v>
      </c>
      <c r="AA122" s="6">
        <f>BW265</f>
        <v>258</v>
      </c>
      <c r="AB122" s="6">
        <f>BW827</f>
        <v>820</v>
      </c>
      <c r="AC122" s="6">
        <f>BW682</f>
        <v>675</v>
      </c>
      <c r="AD122" s="7">
        <f>BW918</f>
        <v>911</v>
      </c>
      <c r="AE122" s="9">
        <f>BW551</f>
        <v>544</v>
      </c>
      <c r="AF122" s="6">
        <f>BW53</f>
        <v>46</v>
      </c>
      <c r="AG122" s="179">
        <f>BW452</f>
        <v>445</v>
      </c>
      <c r="AH122" s="5">
        <f t="shared" si="15"/>
        <v>16400</v>
      </c>
      <c r="AI122" s="5">
        <f t="shared" si="16"/>
        <v>11201200</v>
      </c>
      <c r="AJ122" s="2">
        <f t="shared" si="17"/>
        <v>8606720000</v>
      </c>
      <c r="AK122" s="115">
        <f>SUMSQ(B122,C122,D122,E122,F122,G122,H122,I122,J122,K122,L122,M122,N122,O122,P122,Q122,B123,C123,D123,E123,F123,G123,H123,I123,J123,K123,L123,M123,N123,O123,P123,Q123)</f>
        <v>11201200</v>
      </c>
      <c r="AM122" s="246" t="s">
        <v>729</v>
      </c>
      <c r="AN122" s="248" t="s">
        <v>823</v>
      </c>
      <c r="AO122" s="247" t="s">
        <v>665</v>
      </c>
      <c r="AP122" s="247" t="s">
        <v>886</v>
      </c>
      <c r="AQ122" s="247" t="s">
        <v>601</v>
      </c>
      <c r="AR122" s="247" t="s">
        <v>949</v>
      </c>
      <c r="AS122" s="247" t="s">
        <v>538</v>
      </c>
      <c r="AT122" s="248" t="s">
        <v>1012</v>
      </c>
      <c r="AU122" s="247" t="s">
        <v>971</v>
      </c>
      <c r="AV122" s="247" t="s">
        <v>560</v>
      </c>
      <c r="AW122" s="248" t="s">
        <v>909</v>
      </c>
      <c r="AX122" s="247" t="s">
        <v>624</v>
      </c>
      <c r="AY122" s="247" t="s">
        <v>846</v>
      </c>
      <c r="AZ122" s="247" t="s">
        <v>688</v>
      </c>
      <c r="BA122" s="247" t="s">
        <v>782</v>
      </c>
      <c r="BB122" s="247" t="s">
        <v>751</v>
      </c>
      <c r="BC122" s="247" t="s">
        <v>497</v>
      </c>
      <c r="BD122" s="248" t="s">
        <v>22</v>
      </c>
      <c r="BE122" s="247" t="s">
        <v>434</v>
      </c>
      <c r="BF122" s="247" t="s">
        <v>86</v>
      </c>
      <c r="BG122" s="247" t="s">
        <v>370</v>
      </c>
      <c r="BH122" s="247" t="s">
        <v>149</v>
      </c>
      <c r="BI122" s="247" t="s">
        <v>306</v>
      </c>
      <c r="BJ122" s="248" t="s">
        <v>211</v>
      </c>
      <c r="BK122" s="247" t="s">
        <v>252</v>
      </c>
      <c r="BL122" s="247" t="s">
        <v>284</v>
      </c>
      <c r="BM122" s="247" t="s">
        <v>188</v>
      </c>
      <c r="BN122" s="247" t="s">
        <v>347</v>
      </c>
      <c r="BO122" s="248" t="s">
        <v>1157</v>
      </c>
      <c r="BP122" s="247" t="s">
        <v>411</v>
      </c>
      <c r="BQ122" s="247" t="s">
        <v>63</v>
      </c>
      <c r="BR122" s="249" t="s">
        <v>475</v>
      </c>
      <c r="BS122" s="24"/>
      <c r="BT122" s="22"/>
      <c r="BU122" s="29" t="s">
        <v>724</v>
      </c>
      <c r="BV122" s="30" t="s">
        <v>1030</v>
      </c>
      <c r="BW122" s="31">
        <f>L2+(114*L4)</f>
        <v>115</v>
      </c>
      <c r="BX122" s="22"/>
    </row>
    <row r="123" spans="1:76" x14ac:dyDescent="0.2">
      <c r="A123" s="1">
        <v>30</v>
      </c>
      <c r="B123" s="178">
        <f>BW1006</f>
        <v>999</v>
      </c>
      <c r="C123" s="6">
        <f>BW639</f>
        <v>632</v>
      </c>
      <c r="D123" s="8">
        <f>BW77</f>
        <v>70</v>
      </c>
      <c r="E123" s="6">
        <f>BW476</f>
        <v>469</v>
      </c>
      <c r="F123" s="6">
        <f>BW256</f>
        <v>249</v>
      </c>
      <c r="G123" s="6">
        <f>BW369</f>
        <v>362</v>
      </c>
      <c r="H123" s="6">
        <f>BW867</f>
        <v>860</v>
      </c>
      <c r="I123" s="6">
        <f>BW722</f>
        <v>715</v>
      </c>
      <c r="J123" s="6">
        <f>BW427</f>
        <v>420</v>
      </c>
      <c r="K123" s="6">
        <f>BW58</f>
        <v>51</v>
      </c>
      <c r="L123" s="6">
        <f>BW520</f>
        <v>513</v>
      </c>
      <c r="M123" s="6">
        <f>BW921</f>
        <v>914</v>
      </c>
      <c r="N123" s="6">
        <f>BW709</f>
        <v>702</v>
      </c>
      <c r="O123" s="12">
        <f>BW820</f>
        <v>813</v>
      </c>
      <c r="P123" s="6">
        <f>BW294</f>
        <v>287</v>
      </c>
      <c r="Q123" s="6">
        <f>BW151</f>
        <v>144</v>
      </c>
      <c r="R123" s="6">
        <f>BW888</f>
        <v>881</v>
      </c>
      <c r="S123" s="6">
        <f>BW745</f>
        <v>738</v>
      </c>
      <c r="T123" s="11">
        <f>BW219</f>
        <v>212</v>
      </c>
      <c r="U123" s="6">
        <f>BW330</f>
        <v>323</v>
      </c>
      <c r="V123" s="6">
        <f>BW118</f>
        <v>111</v>
      </c>
      <c r="W123" s="6">
        <f>BW519</f>
        <v>512</v>
      </c>
      <c r="X123" s="6">
        <f>BW981</f>
        <v>974</v>
      </c>
      <c r="Y123" s="6">
        <f>BW612</f>
        <v>605</v>
      </c>
      <c r="Z123" s="6">
        <f>BW317</f>
        <v>310</v>
      </c>
      <c r="AA123" s="6">
        <f>BW172</f>
        <v>165</v>
      </c>
      <c r="AB123" s="6">
        <f>BW670</f>
        <v>663</v>
      </c>
      <c r="AC123" s="6">
        <f>BW783</f>
        <v>776</v>
      </c>
      <c r="AD123" s="9">
        <f>BW563</f>
        <v>556</v>
      </c>
      <c r="AE123" s="7">
        <f>BW962</f>
        <v>955</v>
      </c>
      <c r="AF123" s="6">
        <f>BW400</f>
        <v>393</v>
      </c>
      <c r="AG123" s="179">
        <f>BW33</f>
        <v>26</v>
      </c>
      <c r="AH123" s="5">
        <f t="shared" si="15"/>
        <v>16400</v>
      </c>
      <c r="AI123" s="5">
        <f t="shared" si="16"/>
        <v>11201200</v>
      </c>
      <c r="AJ123" s="2">
        <f t="shared" si="17"/>
        <v>8606720000</v>
      </c>
      <c r="AK123" s="115">
        <f>SUMSQ(R122,S122,T122,U122,V122,W122,X122,Y122,Z122,AA122,AB122,AC122,AD122,AE122,AF122,AG122,R123,S123,T123,U123,V123,W123,X123,Y123,Z123,AA123,AB123,AC123,AD123,AE123,AF123,AG123)</f>
        <v>11201200</v>
      </c>
      <c r="AM123" s="250" t="s">
        <v>743</v>
      </c>
      <c r="AN123" s="247" t="s">
        <v>838</v>
      </c>
      <c r="AO123" s="247" t="s">
        <v>680</v>
      </c>
      <c r="AP123" s="247" t="s">
        <v>901</v>
      </c>
      <c r="AQ123" s="247" t="s">
        <v>616</v>
      </c>
      <c r="AR123" s="247" t="s">
        <v>964</v>
      </c>
      <c r="AS123" s="248" t="s">
        <v>552</v>
      </c>
      <c r="AT123" s="247" t="s">
        <v>1027</v>
      </c>
      <c r="AU123" s="247" t="s">
        <v>972</v>
      </c>
      <c r="AV123" s="247" t="s">
        <v>561</v>
      </c>
      <c r="AW123" s="247" t="s">
        <v>910</v>
      </c>
      <c r="AX123" s="248" t="s">
        <v>1143</v>
      </c>
      <c r="AY123" s="247" t="s">
        <v>847</v>
      </c>
      <c r="AZ123" s="247" t="s">
        <v>689</v>
      </c>
      <c r="BA123" s="247" t="s">
        <v>783</v>
      </c>
      <c r="BB123" s="247" t="s">
        <v>752</v>
      </c>
      <c r="BC123" s="248" t="s">
        <v>498</v>
      </c>
      <c r="BD123" s="247" t="s">
        <v>23</v>
      </c>
      <c r="BE123" s="247" t="s">
        <v>435</v>
      </c>
      <c r="BF123" s="247" t="s">
        <v>87</v>
      </c>
      <c r="BG123" s="247" t="s">
        <v>371</v>
      </c>
      <c r="BH123" s="247" t="s">
        <v>150</v>
      </c>
      <c r="BI123" s="248" t="s">
        <v>307</v>
      </c>
      <c r="BJ123" s="247" t="s">
        <v>212</v>
      </c>
      <c r="BK123" s="247" t="s">
        <v>267</v>
      </c>
      <c r="BL123" s="247" t="s">
        <v>298</v>
      </c>
      <c r="BM123" s="247" t="s">
        <v>203</v>
      </c>
      <c r="BN123" s="247" t="s">
        <v>362</v>
      </c>
      <c r="BO123" s="247" t="s">
        <v>141</v>
      </c>
      <c r="BP123" s="248" t="s">
        <v>426</v>
      </c>
      <c r="BQ123" s="247" t="s">
        <v>78</v>
      </c>
      <c r="BR123" s="249" t="s">
        <v>489</v>
      </c>
      <c r="BS123" s="24"/>
      <c r="BT123" s="22"/>
      <c r="BU123" s="29" t="s">
        <v>536</v>
      </c>
      <c r="BV123" s="30" t="s">
        <v>1030</v>
      </c>
      <c r="BW123" s="31">
        <f>L2+(115*L4)</f>
        <v>116</v>
      </c>
      <c r="BX123" s="22"/>
    </row>
    <row r="124" spans="1:76" x14ac:dyDescent="0.2">
      <c r="A124" s="1">
        <v>31</v>
      </c>
      <c r="B124" s="178">
        <f>BW450</f>
        <v>443</v>
      </c>
      <c r="C124" s="8">
        <f>BW51</f>
        <v>44</v>
      </c>
      <c r="D124" s="6">
        <f>BW545</f>
        <v>538</v>
      </c>
      <c r="E124" s="6">
        <f>BW912</f>
        <v>905</v>
      </c>
      <c r="F124" s="6">
        <f>BW684</f>
        <v>677</v>
      </c>
      <c r="G124" s="6">
        <f>BW829</f>
        <v>822</v>
      </c>
      <c r="H124" s="6">
        <f>BW271</f>
        <v>264</v>
      </c>
      <c r="I124" s="6">
        <f>BW158</f>
        <v>151</v>
      </c>
      <c r="J124" s="6">
        <f>BW1031</f>
        <v>1024</v>
      </c>
      <c r="K124" s="6">
        <f>BW630</f>
        <v>623</v>
      </c>
      <c r="L124" s="6">
        <f>BW100</f>
        <v>93</v>
      </c>
      <c r="M124" s="6">
        <f>BW469</f>
        <v>462</v>
      </c>
      <c r="N124" s="6">
        <f>BW233</f>
        <v>226</v>
      </c>
      <c r="O124" s="6">
        <f>BW376</f>
        <v>369</v>
      </c>
      <c r="P124" s="12">
        <f>BW842</f>
        <v>835</v>
      </c>
      <c r="Q124" s="6">
        <f>BW731</f>
        <v>724</v>
      </c>
      <c r="R124" s="6">
        <f>BW308</f>
        <v>301</v>
      </c>
      <c r="S124" s="11">
        <f>BW197</f>
        <v>190</v>
      </c>
      <c r="T124" s="6">
        <f>BW663</f>
        <v>656</v>
      </c>
      <c r="U124" s="6">
        <f>BW806</f>
        <v>799</v>
      </c>
      <c r="V124" s="6">
        <f>BW570</f>
        <v>563</v>
      </c>
      <c r="W124" s="6">
        <f>BW939</f>
        <v>932</v>
      </c>
      <c r="X124" s="6">
        <f>BW409</f>
        <v>402</v>
      </c>
      <c r="Y124" s="6">
        <f>BW8</f>
        <v>1</v>
      </c>
      <c r="Z124" s="6">
        <f>BW881</f>
        <v>874</v>
      </c>
      <c r="AA124" s="6">
        <f>BW768</f>
        <v>761</v>
      </c>
      <c r="AB124" s="6">
        <f>BW210</f>
        <v>203</v>
      </c>
      <c r="AC124" s="6">
        <f>BW355</f>
        <v>348</v>
      </c>
      <c r="AD124" s="6">
        <f>BW127</f>
        <v>120</v>
      </c>
      <c r="AE124" s="6">
        <f>BW494</f>
        <v>487</v>
      </c>
      <c r="AF124" s="7">
        <f>BW988</f>
        <v>981</v>
      </c>
      <c r="AG124" s="145">
        <f>BW589</f>
        <v>582</v>
      </c>
      <c r="AH124" s="5">
        <f t="shared" si="15"/>
        <v>16400</v>
      </c>
      <c r="AI124" s="5">
        <f t="shared" si="16"/>
        <v>11201200</v>
      </c>
      <c r="AJ124" s="2">
        <f t="shared" si="17"/>
        <v>8606720000</v>
      </c>
      <c r="AK124" s="115">
        <f>SUMSQ(B124,C124,D124,E124,F124,G124,H124,I124,J124,K124,L124,M124,N124,O124,P124,Q124,B125,C125,D125,E125,F125,G125,H125,I125,J125,K125,L125,M125,N125,O125,P125,Q125)</f>
        <v>11201200</v>
      </c>
      <c r="AM124" s="246" t="s">
        <v>731</v>
      </c>
      <c r="AN124" s="247" t="s">
        <v>825</v>
      </c>
      <c r="AO124" s="247" t="s">
        <v>667</v>
      </c>
      <c r="AP124" s="248" t="s">
        <v>1156</v>
      </c>
      <c r="AQ124" s="247" t="s">
        <v>603</v>
      </c>
      <c r="AR124" s="247" t="s">
        <v>951</v>
      </c>
      <c r="AS124" s="247" t="s">
        <v>540</v>
      </c>
      <c r="AT124" s="247" t="s">
        <v>1014</v>
      </c>
      <c r="AU124" s="248" t="s">
        <v>935</v>
      </c>
      <c r="AV124" s="247" t="s">
        <v>558</v>
      </c>
      <c r="AW124" s="247" t="s">
        <v>907</v>
      </c>
      <c r="AX124" s="247" t="s">
        <v>622</v>
      </c>
      <c r="AY124" s="247" t="s">
        <v>844</v>
      </c>
      <c r="AZ124" s="247" t="s">
        <v>686</v>
      </c>
      <c r="BA124" s="248" t="s">
        <v>1031</v>
      </c>
      <c r="BB124" s="247" t="s">
        <v>749</v>
      </c>
      <c r="BC124" s="247" t="s">
        <v>495</v>
      </c>
      <c r="BD124" s="247" t="s">
        <v>20</v>
      </c>
      <c r="BE124" s="247" t="s">
        <v>432</v>
      </c>
      <c r="BF124" s="247" t="s">
        <v>84</v>
      </c>
      <c r="BG124" s="247" t="s">
        <v>368</v>
      </c>
      <c r="BH124" s="248" t="s">
        <v>147</v>
      </c>
      <c r="BI124" s="247" t="s">
        <v>304</v>
      </c>
      <c r="BJ124" s="247" t="s">
        <v>209</v>
      </c>
      <c r="BK124" s="248" t="s">
        <v>254</v>
      </c>
      <c r="BL124" s="247" t="s">
        <v>286</v>
      </c>
      <c r="BM124" s="247" t="s">
        <v>190</v>
      </c>
      <c r="BN124" s="247" t="s">
        <v>349</v>
      </c>
      <c r="BO124" s="247" t="s">
        <v>128</v>
      </c>
      <c r="BP124" s="247" t="s">
        <v>413</v>
      </c>
      <c r="BQ124" s="248" t="s">
        <v>65</v>
      </c>
      <c r="BR124" s="249" t="s">
        <v>477</v>
      </c>
      <c r="BS124" s="24"/>
      <c r="BT124" s="22"/>
      <c r="BU124" s="29" t="s">
        <v>468</v>
      </c>
      <c r="BV124" s="30" t="s">
        <v>1030</v>
      </c>
      <c r="BW124" s="31">
        <f>L2+(116*L4)</f>
        <v>117</v>
      </c>
      <c r="BX124" s="22"/>
    </row>
    <row r="125" spans="1:76" ht="13.5" thickBot="1" x14ac:dyDescent="0.25">
      <c r="A125" s="1">
        <v>32</v>
      </c>
      <c r="B125" s="183">
        <f>BW39</f>
        <v>32</v>
      </c>
      <c r="C125" s="180">
        <f>BW406</f>
        <v>399</v>
      </c>
      <c r="D125" s="180">
        <f>BW964</f>
        <v>957</v>
      </c>
      <c r="E125" s="180">
        <f>BW565</f>
        <v>558</v>
      </c>
      <c r="F125" s="180">
        <f>BW777</f>
        <v>770</v>
      </c>
      <c r="G125" s="180">
        <f>BW664</f>
        <v>657</v>
      </c>
      <c r="H125" s="180">
        <f>BW170</f>
        <v>163</v>
      </c>
      <c r="I125" s="180">
        <f>BW315</f>
        <v>308</v>
      </c>
      <c r="J125" s="180">
        <f>BW610</f>
        <v>603</v>
      </c>
      <c r="K125" s="180">
        <f>BW979</f>
        <v>972</v>
      </c>
      <c r="L125" s="180">
        <f>BW513</f>
        <v>506</v>
      </c>
      <c r="M125" s="180">
        <f>BW112</f>
        <v>105</v>
      </c>
      <c r="N125" s="180">
        <f>BW332</f>
        <v>325</v>
      </c>
      <c r="O125" s="180">
        <f>BW221</f>
        <v>214</v>
      </c>
      <c r="P125" s="180">
        <f>BW751</f>
        <v>744</v>
      </c>
      <c r="Q125" s="187">
        <f>BW894</f>
        <v>887</v>
      </c>
      <c r="R125" s="191">
        <f>BW145</f>
        <v>138</v>
      </c>
      <c r="S125" s="180">
        <f>BW288</f>
        <v>281</v>
      </c>
      <c r="T125" s="180">
        <f>BW818</f>
        <v>811</v>
      </c>
      <c r="U125" s="180">
        <f>BW707</f>
        <v>700</v>
      </c>
      <c r="V125" s="180">
        <f>BW927</f>
        <v>920</v>
      </c>
      <c r="W125" s="180">
        <f>BW526</f>
        <v>519</v>
      </c>
      <c r="X125" s="180">
        <f>BW60</f>
        <v>53</v>
      </c>
      <c r="Y125" s="180">
        <f>BW429</f>
        <v>422</v>
      </c>
      <c r="Z125" s="180">
        <f>BW724</f>
        <v>717</v>
      </c>
      <c r="AA125" s="180">
        <f>BW869</f>
        <v>862</v>
      </c>
      <c r="AB125" s="180">
        <f>BW375</f>
        <v>368</v>
      </c>
      <c r="AC125" s="180">
        <f>BW262</f>
        <v>255</v>
      </c>
      <c r="AD125" s="180">
        <f>BW474</f>
        <v>467</v>
      </c>
      <c r="AE125" s="180">
        <f>BW75</f>
        <v>68</v>
      </c>
      <c r="AF125" s="150">
        <f>BW633</f>
        <v>626</v>
      </c>
      <c r="AG125" s="182">
        <f>BW1000</f>
        <v>993</v>
      </c>
      <c r="AH125" s="5">
        <f t="shared" si="15"/>
        <v>16400</v>
      </c>
      <c r="AI125" s="5">
        <f t="shared" si="16"/>
        <v>11201200</v>
      </c>
      <c r="AJ125" s="2">
        <f t="shared" si="17"/>
        <v>8606720000</v>
      </c>
      <c r="AK125" s="115">
        <f>SUMSQ(R124,S124,T124,U124,V124,W124,X124,Y124,Z124,AA124,AB124,AC124,AD124,AE124,AF124,AG124,R125,S125,T125,U125,V125,W125,X125,Y125,Z125,AA125,AB125,AC125,AD125,AE125,AF125,AG125)</f>
        <v>11201200</v>
      </c>
      <c r="AM125" s="252" t="s">
        <v>741</v>
      </c>
      <c r="AN125" s="253" t="s">
        <v>836</v>
      </c>
      <c r="AO125" s="254" t="s">
        <v>678</v>
      </c>
      <c r="AP125" s="253" t="s">
        <v>899</v>
      </c>
      <c r="AQ125" s="253" t="s">
        <v>614</v>
      </c>
      <c r="AR125" s="253" t="s">
        <v>962</v>
      </c>
      <c r="AS125" s="253" t="s">
        <v>550</v>
      </c>
      <c r="AT125" s="253" t="s">
        <v>1025</v>
      </c>
      <c r="AU125" s="253" t="s">
        <v>974</v>
      </c>
      <c r="AV125" s="254" t="s">
        <v>563</v>
      </c>
      <c r="AW125" s="253" t="s">
        <v>912</v>
      </c>
      <c r="AX125" s="253" t="s">
        <v>627</v>
      </c>
      <c r="AY125" s="253" t="s">
        <v>849</v>
      </c>
      <c r="AZ125" s="253" t="s">
        <v>691</v>
      </c>
      <c r="BA125" s="253" t="s">
        <v>785</v>
      </c>
      <c r="BB125" s="254" t="s">
        <v>754</v>
      </c>
      <c r="BC125" s="253" t="s">
        <v>500</v>
      </c>
      <c r="BD125" s="253" t="s">
        <v>25</v>
      </c>
      <c r="BE125" s="253" t="s">
        <v>437</v>
      </c>
      <c r="BF125" s="253" t="s">
        <v>89</v>
      </c>
      <c r="BG125" s="254" t="s">
        <v>1146</v>
      </c>
      <c r="BH125" s="253" t="s">
        <v>152</v>
      </c>
      <c r="BI125" s="253" t="s">
        <v>309</v>
      </c>
      <c r="BJ125" s="253" t="s">
        <v>214</v>
      </c>
      <c r="BK125" s="253" t="s">
        <v>265</v>
      </c>
      <c r="BL125" s="254" t="s">
        <v>296</v>
      </c>
      <c r="BM125" s="253" t="s">
        <v>201</v>
      </c>
      <c r="BN125" s="253" t="s">
        <v>360</v>
      </c>
      <c r="BO125" s="253" t="s">
        <v>139</v>
      </c>
      <c r="BP125" s="253" t="s">
        <v>424</v>
      </c>
      <c r="BQ125" s="253" t="s">
        <v>76</v>
      </c>
      <c r="BR125" s="255" t="s">
        <v>487</v>
      </c>
      <c r="BS125" s="24"/>
      <c r="BT125" s="22"/>
      <c r="BU125" s="29" t="s">
        <v>280</v>
      </c>
      <c r="BV125" s="30" t="s">
        <v>1030</v>
      </c>
      <c r="BW125" s="31">
        <f>L2+(117*L4)</f>
        <v>118</v>
      </c>
      <c r="BX125" s="22"/>
    </row>
    <row r="126" spans="1:76" x14ac:dyDescent="0.2">
      <c r="A126" s="3" t="s">
        <v>0</v>
      </c>
      <c r="B126" s="5">
        <f t="shared" ref="B126:AG126" si="18">SUM(B94:B125)</f>
        <v>16400</v>
      </c>
      <c r="C126" s="5">
        <f t="shared" si="18"/>
        <v>16400</v>
      </c>
      <c r="D126" s="5">
        <f t="shared" si="18"/>
        <v>16400</v>
      </c>
      <c r="E126" s="5">
        <f t="shared" si="18"/>
        <v>16400</v>
      </c>
      <c r="F126" s="5">
        <f t="shared" si="18"/>
        <v>16400</v>
      </c>
      <c r="G126" s="5">
        <f t="shared" si="18"/>
        <v>16400</v>
      </c>
      <c r="H126" s="5">
        <f t="shared" si="18"/>
        <v>16400</v>
      </c>
      <c r="I126" s="5">
        <f t="shared" si="18"/>
        <v>16400</v>
      </c>
      <c r="J126" s="5">
        <f t="shared" si="18"/>
        <v>16400</v>
      </c>
      <c r="K126" s="5">
        <f t="shared" si="18"/>
        <v>16400</v>
      </c>
      <c r="L126" s="5">
        <f t="shared" si="18"/>
        <v>16400</v>
      </c>
      <c r="M126" s="5">
        <f t="shared" si="18"/>
        <v>16400</v>
      </c>
      <c r="N126" s="5">
        <f t="shared" si="18"/>
        <v>16400</v>
      </c>
      <c r="O126" s="5">
        <f t="shared" si="18"/>
        <v>16400</v>
      </c>
      <c r="P126" s="5">
        <f t="shared" si="18"/>
        <v>16400</v>
      </c>
      <c r="Q126" s="5">
        <f t="shared" si="18"/>
        <v>16400</v>
      </c>
      <c r="R126" s="5">
        <f t="shared" si="18"/>
        <v>16400</v>
      </c>
      <c r="S126" s="5">
        <f t="shared" si="18"/>
        <v>16400</v>
      </c>
      <c r="T126" s="5">
        <f t="shared" si="18"/>
        <v>16400</v>
      </c>
      <c r="U126" s="5">
        <f t="shared" si="18"/>
        <v>16400</v>
      </c>
      <c r="V126" s="5">
        <f t="shared" si="18"/>
        <v>16400</v>
      </c>
      <c r="W126" s="5">
        <f t="shared" si="18"/>
        <v>16400</v>
      </c>
      <c r="X126" s="5">
        <f t="shared" si="18"/>
        <v>16400</v>
      </c>
      <c r="Y126" s="5">
        <f t="shared" si="18"/>
        <v>16400</v>
      </c>
      <c r="Z126" s="5">
        <f t="shared" si="18"/>
        <v>16400</v>
      </c>
      <c r="AA126" s="5">
        <f t="shared" si="18"/>
        <v>16400</v>
      </c>
      <c r="AB126" s="5">
        <f t="shared" si="18"/>
        <v>16400</v>
      </c>
      <c r="AC126" s="5">
        <f t="shared" si="18"/>
        <v>16400</v>
      </c>
      <c r="AD126" s="5">
        <f t="shared" si="18"/>
        <v>16400</v>
      </c>
      <c r="AE126" s="5">
        <f t="shared" si="18"/>
        <v>16400</v>
      </c>
      <c r="AF126" s="5">
        <f t="shared" si="18"/>
        <v>16400</v>
      </c>
      <c r="AG126" s="5">
        <f t="shared" si="18"/>
        <v>16400</v>
      </c>
      <c r="AH126" s="5"/>
      <c r="AI126" s="5"/>
      <c r="AL126" s="2" t="s">
        <v>5</v>
      </c>
      <c r="BT126" s="22"/>
      <c r="BU126" s="29" t="s">
        <v>195</v>
      </c>
      <c r="BV126" s="30" t="s">
        <v>1030</v>
      </c>
      <c r="BW126" s="31">
        <f>L2+(118*L4)</f>
        <v>119</v>
      </c>
      <c r="BX126" s="22"/>
    </row>
    <row r="127" spans="1:76" x14ac:dyDescent="0.2">
      <c r="A127" s="3" t="s">
        <v>1</v>
      </c>
      <c r="B127" s="5">
        <f t="shared" ref="B127:AG127" si="19">SUMSQ(B94:B125)</f>
        <v>11201200</v>
      </c>
      <c r="C127" s="5">
        <f t="shared" si="19"/>
        <v>11201200</v>
      </c>
      <c r="D127" s="5">
        <f t="shared" si="19"/>
        <v>11201200</v>
      </c>
      <c r="E127" s="5">
        <f t="shared" si="19"/>
        <v>11201200</v>
      </c>
      <c r="F127" s="5">
        <f t="shared" si="19"/>
        <v>11201200</v>
      </c>
      <c r="G127" s="5">
        <f t="shared" si="19"/>
        <v>11201200</v>
      </c>
      <c r="H127" s="5">
        <f t="shared" si="19"/>
        <v>11201200</v>
      </c>
      <c r="I127" s="5">
        <f t="shared" si="19"/>
        <v>11201200</v>
      </c>
      <c r="J127" s="5">
        <f t="shared" si="19"/>
        <v>11201200</v>
      </c>
      <c r="K127" s="5">
        <f t="shared" si="19"/>
        <v>11201200</v>
      </c>
      <c r="L127" s="5">
        <f t="shared" si="19"/>
        <v>11201200</v>
      </c>
      <c r="M127" s="5">
        <f t="shared" si="19"/>
        <v>11201200</v>
      </c>
      <c r="N127" s="5">
        <f t="shared" si="19"/>
        <v>11201200</v>
      </c>
      <c r="O127" s="5">
        <f t="shared" si="19"/>
        <v>11201200</v>
      </c>
      <c r="P127" s="5">
        <f t="shared" si="19"/>
        <v>11201200</v>
      </c>
      <c r="Q127" s="5">
        <f t="shared" si="19"/>
        <v>11201200</v>
      </c>
      <c r="R127" s="5">
        <f t="shared" si="19"/>
        <v>11201200</v>
      </c>
      <c r="S127" s="5">
        <f t="shared" si="19"/>
        <v>11201200</v>
      </c>
      <c r="T127" s="5">
        <f t="shared" si="19"/>
        <v>11201200</v>
      </c>
      <c r="U127" s="5">
        <f t="shared" si="19"/>
        <v>11201200</v>
      </c>
      <c r="V127" s="5">
        <f t="shared" si="19"/>
        <v>11201200</v>
      </c>
      <c r="W127" s="5">
        <f t="shared" si="19"/>
        <v>11201200</v>
      </c>
      <c r="X127" s="5">
        <f t="shared" si="19"/>
        <v>11201200</v>
      </c>
      <c r="Y127" s="5">
        <f t="shared" si="19"/>
        <v>11201200</v>
      </c>
      <c r="Z127" s="5">
        <f t="shared" si="19"/>
        <v>11201200</v>
      </c>
      <c r="AA127" s="5">
        <f t="shared" si="19"/>
        <v>11201200</v>
      </c>
      <c r="AB127" s="5">
        <f t="shared" si="19"/>
        <v>11201200</v>
      </c>
      <c r="AC127" s="5">
        <f t="shared" si="19"/>
        <v>11201200</v>
      </c>
      <c r="AD127" s="5">
        <f t="shared" si="19"/>
        <v>11201200</v>
      </c>
      <c r="AE127" s="5">
        <f t="shared" si="19"/>
        <v>11201200</v>
      </c>
      <c r="AF127" s="5">
        <f t="shared" si="19"/>
        <v>11201200</v>
      </c>
      <c r="AG127" s="5">
        <f t="shared" si="19"/>
        <v>11201200</v>
      </c>
      <c r="AH127" s="5"/>
      <c r="AI127" s="114">
        <f>C94^2+B95^2+E96^2+D97^2+G98^2+F99^2+I100^2+H101^2+K102^2+J103^2+M104^2+L105^2+O106^2+N107^2+Q108^2+P109^2+S110^2+R111^2+U112^2+T113^2+W114^2+V115^2+Y116^2+X117^2+AA118^2+Z119^2+AC120^2+AB121^2+AE122^2+AD123^2+AG124^2+AF125^2</f>
        <v>11201200</v>
      </c>
      <c r="BT127" s="22"/>
      <c r="BU127" s="29" t="s">
        <v>128</v>
      </c>
      <c r="BV127" s="30" t="s">
        <v>1030</v>
      </c>
      <c r="BW127" s="31">
        <f>L2+(119*L4)</f>
        <v>120</v>
      </c>
      <c r="BX127" s="22"/>
    </row>
    <row r="128" spans="1:76" x14ac:dyDescent="0.2">
      <c r="A128" s="3" t="s">
        <v>2</v>
      </c>
      <c r="B128" s="2">
        <f t="shared" ref="B128:AG128" si="20"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si="20"/>
        <v>8606720000</v>
      </c>
      <c r="D128" s="2">
        <f t="shared" si="20"/>
        <v>8606720000</v>
      </c>
      <c r="E128" s="2">
        <f t="shared" si="20"/>
        <v>8606720000</v>
      </c>
      <c r="F128" s="2">
        <f t="shared" si="20"/>
        <v>8606720000</v>
      </c>
      <c r="G128" s="2">
        <f t="shared" si="20"/>
        <v>8606720000</v>
      </c>
      <c r="H128" s="2">
        <f t="shared" si="20"/>
        <v>8606720000</v>
      </c>
      <c r="I128" s="2">
        <f t="shared" si="20"/>
        <v>8606720000</v>
      </c>
      <c r="J128" s="2">
        <f t="shared" si="20"/>
        <v>8606720000</v>
      </c>
      <c r="K128" s="2">
        <f t="shared" si="20"/>
        <v>8606720000</v>
      </c>
      <c r="L128" s="2">
        <f t="shared" si="20"/>
        <v>8606720000</v>
      </c>
      <c r="M128" s="2">
        <f t="shared" si="20"/>
        <v>8606720000</v>
      </c>
      <c r="N128" s="2">
        <f t="shared" si="20"/>
        <v>8606720000</v>
      </c>
      <c r="O128" s="2">
        <f t="shared" si="20"/>
        <v>8606720000</v>
      </c>
      <c r="P128" s="2">
        <f t="shared" si="20"/>
        <v>8606720000</v>
      </c>
      <c r="Q128" s="2">
        <f t="shared" si="20"/>
        <v>8606720000</v>
      </c>
      <c r="R128" s="2">
        <f t="shared" si="20"/>
        <v>8606720000</v>
      </c>
      <c r="S128" s="2">
        <f t="shared" si="20"/>
        <v>8606720000</v>
      </c>
      <c r="T128" s="2">
        <f t="shared" si="20"/>
        <v>8606720000</v>
      </c>
      <c r="U128" s="2">
        <f t="shared" si="20"/>
        <v>8606720000</v>
      </c>
      <c r="V128" s="2">
        <f t="shared" si="20"/>
        <v>8606720000</v>
      </c>
      <c r="W128" s="2">
        <f t="shared" si="20"/>
        <v>8606720000</v>
      </c>
      <c r="X128" s="2">
        <f t="shared" si="20"/>
        <v>8606720000</v>
      </c>
      <c r="Y128" s="2">
        <f t="shared" si="20"/>
        <v>8606720000</v>
      </c>
      <c r="Z128" s="2">
        <f t="shared" si="20"/>
        <v>8606720000</v>
      </c>
      <c r="AA128" s="2">
        <f t="shared" si="20"/>
        <v>8606720000</v>
      </c>
      <c r="AB128" s="2">
        <f t="shared" si="20"/>
        <v>8606720000</v>
      </c>
      <c r="AC128" s="2">
        <f t="shared" si="20"/>
        <v>8606720000</v>
      </c>
      <c r="AD128" s="2">
        <f t="shared" si="20"/>
        <v>8606720000</v>
      </c>
      <c r="AE128" s="2">
        <f t="shared" si="20"/>
        <v>8606720000</v>
      </c>
      <c r="AF128" s="2">
        <f t="shared" si="20"/>
        <v>8606720000</v>
      </c>
      <c r="AG128" s="2">
        <f t="shared" si="20"/>
        <v>8606720000</v>
      </c>
      <c r="AH128" s="5"/>
      <c r="AI128" s="5"/>
      <c r="AL128" s="64" t="s">
        <v>1171</v>
      </c>
      <c r="AM128" s="120" t="s">
        <v>793</v>
      </c>
      <c r="AN128" s="120" t="s">
        <v>773</v>
      </c>
      <c r="AO128" s="120" t="s">
        <v>855</v>
      </c>
      <c r="AP128" s="120" t="s">
        <v>712</v>
      </c>
      <c r="AQ128" s="120" t="s">
        <v>924</v>
      </c>
      <c r="AR128" s="120" t="s">
        <v>642</v>
      </c>
      <c r="AS128" s="120" t="s">
        <v>984</v>
      </c>
      <c r="AT128" s="120" t="s">
        <v>580</v>
      </c>
      <c r="AU128" s="120" t="s">
        <v>977</v>
      </c>
      <c r="AV128" s="120" t="s">
        <v>555</v>
      </c>
      <c r="AW128" s="120" t="s">
        <v>917</v>
      </c>
      <c r="AX128" s="120" t="s">
        <v>617</v>
      </c>
      <c r="AY128" s="120" t="s">
        <v>848</v>
      </c>
      <c r="AZ128" s="120" t="s">
        <v>687</v>
      </c>
      <c r="BA128" s="120" t="s">
        <v>786</v>
      </c>
      <c r="BB128" s="120" t="s">
        <v>748</v>
      </c>
      <c r="BC128" s="120" t="s">
        <v>58</v>
      </c>
      <c r="BD128" s="120" t="s">
        <v>463</v>
      </c>
      <c r="BE128" s="120" t="s">
        <v>119</v>
      </c>
      <c r="BF128" s="120" t="s">
        <v>401</v>
      </c>
      <c r="BG128" s="120" t="s">
        <v>187</v>
      </c>
      <c r="BH128" s="120" t="s">
        <v>331</v>
      </c>
      <c r="BI128" s="120" t="s">
        <v>249</v>
      </c>
      <c r="BJ128" s="120" t="s">
        <v>270</v>
      </c>
      <c r="BK128" s="120" t="s">
        <v>256</v>
      </c>
      <c r="BL128" s="120" t="s">
        <v>295</v>
      </c>
      <c r="BM128" s="121" t="s">
        <v>194</v>
      </c>
      <c r="BN128" s="122" t="s">
        <v>356</v>
      </c>
      <c r="BO128" s="123" t="s">
        <v>1157</v>
      </c>
      <c r="BP128" s="123" t="s">
        <v>426</v>
      </c>
      <c r="BQ128" s="123" t="s">
        <v>65</v>
      </c>
      <c r="BR128" s="123" t="s">
        <v>487</v>
      </c>
      <c r="BT128" s="22"/>
      <c r="BU128" s="29" t="s">
        <v>456</v>
      </c>
      <c r="BV128" s="30" t="s">
        <v>1030</v>
      </c>
      <c r="BW128" s="31">
        <f>L2+(120*L4)</f>
        <v>121</v>
      </c>
      <c r="BX128" s="22"/>
    </row>
    <row r="129" spans="1:76" x14ac:dyDescent="0.2">
      <c r="B129" s="2" t="s">
        <v>5</v>
      </c>
      <c r="E129" s="2" t="s">
        <v>5</v>
      </c>
      <c r="AH129" s="5"/>
      <c r="AI129" s="5"/>
      <c r="AL129" s="64" t="s">
        <v>1172</v>
      </c>
      <c r="AM129" s="120" t="s">
        <v>741</v>
      </c>
      <c r="AN129" s="120" t="s">
        <v>825</v>
      </c>
      <c r="AO129" s="120" t="s">
        <v>680</v>
      </c>
      <c r="AP129" s="120" t="s">
        <v>886</v>
      </c>
      <c r="AQ129" s="120" t="s">
        <v>610</v>
      </c>
      <c r="AR129" s="120" t="s">
        <v>955</v>
      </c>
      <c r="AS129" s="120" t="s">
        <v>548</v>
      </c>
      <c r="AT129" s="120" t="s">
        <v>1016</v>
      </c>
      <c r="AU129" s="120" t="s">
        <v>524</v>
      </c>
      <c r="AV129" s="120" t="s">
        <v>1009</v>
      </c>
      <c r="AW129" s="120" t="s">
        <v>585</v>
      </c>
      <c r="AX129" s="120" t="s">
        <v>948</v>
      </c>
      <c r="AY129" s="120" t="s">
        <v>655</v>
      </c>
      <c r="AZ129" s="120" t="s">
        <v>880</v>
      </c>
      <c r="BA129" s="120" t="s">
        <v>717</v>
      </c>
      <c r="BB129" s="120" t="s">
        <v>818</v>
      </c>
      <c r="BC129" s="120" t="s">
        <v>494</v>
      </c>
      <c r="BD129" s="120" t="s">
        <v>26</v>
      </c>
      <c r="BE129" s="120" t="s">
        <v>433</v>
      </c>
      <c r="BF129" s="120" t="s">
        <v>88</v>
      </c>
      <c r="BG129" s="120" t="s">
        <v>363</v>
      </c>
      <c r="BH129" s="120" t="s">
        <v>157</v>
      </c>
      <c r="BI129" s="120" t="s">
        <v>301</v>
      </c>
      <c r="BJ129" s="120" t="s">
        <v>270</v>
      </c>
      <c r="BK129" s="120" t="s">
        <v>326</v>
      </c>
      <c r="BL129" s="120" t="s">
        <v>224</v>
      </c>
      <c r="BM129" s="121" t="s">
        <v>1032</v>
      </c>
      <c r="BN129" s="122" t="s">
        <v>70</v>
      </c>
      <c r="BO129" s="123" t="s">
        <v>1130</v>
      </c>
      <c r="BP129" s="123" t="s">
        <v>95</v>
      </c>
      <c r="BQ129" s="123" t="s">
        <v>519</v>
      </c>
      <c r="BR129" s="123" t="s">
        <v>33</v>
      </c>
      <c r="BT129" s="22"/>
      <c r="BU129" s="29" t="s">
        <v>387</v>
      </c>
      <c r="BV129" s="30" t="s">
        <v>1030</v>
      </c>
      <c r="BW129" s="31">
        <f>L2+(121*L4)</f>
        <v>122</v>
      </c>
      <c r="BX129" s="22"/>
    </row>
    <row r="130" spans="1:76" x14ac:dyDescent="0.2">
      <c r="A130" s="3" t="s">
        <v>3</v>
      </c>
      <c r="B130" s="2">
        <f>B94</f>
        <v>17</v>
      </c>
      <c r="C130" s="2">
        <f>C95</f>
        <v>37</v>
      </c>
      <c r="D130" s="2">
        <f>D96</f>
        <v>75</v>
      </c>
      <c r="E130" s="2">
        <f>E97</f>
        <v>127</v>
      </c>
      <c r="F130" s="2">
        <f>F98</f>
        <v>142</v>
      </c>
      <c r="G130" s="2">
        <f>G99</f>
        <v>186</v>
      </c>
      <c r="H130" s="2">
        <f>H100</f>
        <v>216</v>
      </c>
      <c r="I130" s="2">
        <f>I101</f>
        <v>228</v>
      </c>
      <c r="J130" s="2">
        <f>J102</f>
        <v>288</v>
      </c>
      <c r="K130" s="2">
        <f>K103</f>
        <v>300</v>
      </c>
      <c r="L130" s="2">
        <f>L104</f>
        <v>326</v>
      </c>
      <c r="M130" s="2">
        <f>M105</f>
        <v>370</v>
      </c>
      <c r="N130" s="2">
        <f>N106</f>
        <v>387</v>
      </c>
      <c r="O130" s="2">
        <f>O107</f>
        <v>439</v>
      </c>
      <c r="P130" s="2">
        <f>P108</f>
        <v>473</v>
      </c>
      <c r="Q130" s="2">
        <f>Q109</f>
        <v>493</v>
      </c>
      <c r="R130" s="2">
        <f>R110</f>
        <v>541</v>
      </c>
      <c r="S130" s="2">
        <f>S111</f>
        <v>553</v>
      </c>
      <c r="T130" s="2">
        <f>T112</f>
        <v>583</v>
      </c>
      <c r="U130" s="2">
        <f>U113</f>
        <v>627</v>
      </c>
      <c r="V130" s="2">
        <f>V114</f>
        <v>642</v>
      </c>
      <c r="W130" s="2">
        <f>W115</f>
        <v>694</v>
      </c>
      <c r="X130" s="2">
        <f>X116</f>
        <v>732</v>
      </c>
      <c r="Y130" s="2">
        <f>Y117</f>
        <v>752</v>
      </c>
      <c r="Z130" s="2">
        <f>Z118</f>
        <v>788</v>
      </c>
      <c r="AA130" s="2">
        <f>AA119</f>
        <v>808</v>
      </c>
      <c r="AB130" s="2">
        <f>AB120</f>
        <v>842</v>
      </c>
      <c r="AC130" s="2">
        <f>AC121</f>
        <v>894</v>
      </c>
      <c r="AD130" s="2">
        <f>AD122</f>
        <v>911</v>
      </c>
      <c r="AE130" s="2">
        <f>AE123</f>
        <v>955</v>
      </c>
      <c r="AF130" s="2">
        <f>AF124</f>
        <v>981</v>
      </c>
      <c r="AG130" s="2">
        <f>AG125</f>
        <v>993</v>
      </c>
      <c r="AH130" s="217">
        <f t="shared" ref="AH130:AH133" si="21">SUM(B130:AG130)</f>
        <v>16400</v>
      </c>
      <c r="AI130" s="5">
        <f t="shared" ref="AI130:AI193" si="22">SUMSQ(B130:AG130)</f>
        <v>11201200</v>
      </c>
      <c r="AO130" s="77"/>
      <c r="AP130" s="77"/>
      <c r="AQ130" s="77"/>
      <c r="BC130" s="77"/>
      <c r="BD130" s="77"/>
      <c r="BJ130" s="77"/>
      <c r="BR130" s="2" t="s">
        <v>5</v>
      </c>
      <c r="BT130" s="22"/>
      <c r="BU130" s="29" t="s">
        <v>207</v>
      </c>
      <c r="BV130" s="30" t="s">
        <v>1030</v>
      </c>
      <c r="BW130" s="31">
        <f>L2+(122*L4)</f>
        <v>123</v>
      </c>
      <c r="BX130" s="22"/>
    </row>
    <row r="131" spans="1:76" x14ac:dyDescent="0.2">
      <c r="A131" s="3" t="s">
        <v>4</v>
      </c>
      <c r="B131" s="2">
        <f>B125</f>
        <v>32</v>
      </c>
      <c r="C131" s="2">
        <f>C124</f>
        <v>44</v>
      </c>
      <c r="D131" s="2">
        <f>D123</f>
        <v>70</v>
      </c>
      <c r="E131" s="2">
        <f>E122</f>
        <v>114</v>
      </c>
      <c r="F131" s="2">
        <f>F121</f>
        <v>131</v>
      </c>
      <c r="G131" s="2">
        <f>G120</f>
        <v>183</v>
      </c>
      <c r="H131" s="2">
        <f>H119</f>
        <v>217</v>
      </c>
      <c r="I131" s="2">
        <f>I118</f>
        <v>237</v>
      </c>
      <c r="J131" s="2">
        <f>J117</f>
        <v>273</v>
      </c>
      <c r="K131" s="2">
        <f>K116</f>
        <v>293</v>
      </c>
      <c r="L131" s="2">
        <f>L115</f>
        <v>331</v>
      </c>
      <c r="M131" s="2">
        <f>M114</f>
        <v>383</v>
      </c>
      <c r="N131" s="2">
        <f>N113</f>
        <v>398</v>
      </c>
      <c r="O131" s="2">
        <f>O112</f>
        <v>442</v>
      </c>
      <c r="P131" s="2">
        <f>P111</f>
        <v>472</v>
      </c>
      <c r="Q131" s="2">
        <f>Q110</f>
        <v>484</v>
      </c>
      <c r="R131" s="2">
        <f>R109</f>
        <v>532</v>
      </c>
      <c r="S131" s="2">
        <f>S108</f>
        <v>552</v>
      </c>
      <c r="T131" s="2">
        <f>T107</f>
        <v>586</v>
      </c>
      <c r="U131" s="2">
        <f>U106</f>
        <v>638</v>
      </c>
      <c r="V131" s="2">
        <f>V105</f>
        <v>655</v>
      </c>
      <c r="W131" s="2">
        <f>W104</f>
        <v>699</v>
      </c>
      <c r="X131" s="2">
        <f>X103</f>
        <v>725</v>
      </c>
      <c r="Y131" s="2">
        <f>Y102</f>
        <v>737</v>
      </c>
      <c r="Z131" s="2">
        <f>Z101</f>
        <v>797</v>
      </c>
      <c r="AA131" s="2">
        <f>AA100</f>
        <v>809</v>
      </c>
      <c r="AB131" s="2">
        <f>AB99</f>
        <v>839</v>
      </c>
      <c r="AC131" s="2">
        <f>AC98</f>
        <v>883</v>
      </c>
      <c r="AD131" s="2">
        <f>AD97</f>
        <v>898</v>
      </c>
      <c r="AE131" s="2">
        <f>AE96</f>
        <v>950</v>
      </c>
      <c r="AF131" s="2">
        <f>AF95</f>
        <v>988</v>
      </c>
      <c r="AG131" s="2">
        <f>AG94</f>
        <v>1008</v>
      </c>
      <c r="AH131" s="217">
        <f t="shared" si="21"/>
        <v>16400</v>
      </c>
      <c r="AI131" s="5">
        <f t="shared" si="22"/>
        <v>11201200</v>
      </c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T131" s="22"/>
      <c r="BU131" s="29" t="s">
        <v>21</v>
      </c>
      <c r="BV131" s="30" t="s">
        <v>1030</v>
      </c>
      <c r="BW131" s="31">
        <f>L2+(123*L4)</f>
        <v>124</v>
      </c>
      <c r="BX131" s="22"/>
    </row>
    <row r="132" spans="1:76" x14ac:dyDescent="0.2">
      <c r="A132" s="3" t="s">
        <v>6</v>
      </c>
      <c r="B132" s="2">
        <f>B110</f>
        <v>651</v>
      </c>
      <c r="C132" s="2">
        <f>C111</f>
        <v>703</v>
      </c>
      <c r="D132" s="2">
        <f>D112</f>
        <v>721</v>
      </c>
      <c r="E132" s="2">
        <f>E113</f>
        <v>741</v>
      </c>
      <c r="F132" s="2">
        <f>F114</f>
        <v>536</v>
      </c>
      <c r="G132" s="2">
        <f>G115</f>
        <v>548</v>
      </c>
      <c r="H132" s="2">
        <f>H116</f>
        <v>590</v>
      </c>
      <c r="I132" s="2">
        <f>I117</f>
        <v>634</v>
      </c>
      <c r="J132" s="2">
        <f>J118</f>
        <v>902</v>
      </c>
      <c r="K132" s="2">
        <f>K119</f>
        <v>946</v>
      </c>
      <c r="L132" s="2">
        <f>L120</f>
        <v>992</v>
      </c>
      <c r="M132" s="2">
        <f>M121</f>
        <v>1004</v>
      </c>
      <c r="N132" s="2">
        <f>N122</f>
        <v>793</v>
      </c>
      <c r="O132" s="2">
        <f>O123</f>
        <v>813</v>
      </c>
      <c r="P132" s="2">
        <f>P124</f>
        <v>835</v>
      </c>
      <c r="Q132" s="2">
        <f>Q125</f>
        <v>887</v>
      </c>
      <c r="R132" s="2">
        <f>R94</f>
        <v>135</v>
      </c>
      <c r="S132" s="2">
        <f>S95</f>
        <v>179</v>
      </c>
      <c r="T132" s="2">
        <f>T96</f>
        <v>221</v>
      </c>
      <c r="U132" s="2">
        <f>U97</f>
        <v>233</v>
      </c>
      <c r="V132" s="2">
        <f>V98</f>
        <v>28</v>
      </c>
      <c r="W132" s="2">
        <f>W99</f>
        <v>48</v>
      </c>
      <c r="X132" s="2">
        <f>X100</f>
        <v>66</v>
      </c>
      <c r="Y132" s="2">
        <f>Y101</f>
        <v>118</v>
      </c>
      <c r="Z132" s="2">
        <f>Z102</f>
        <v>394</v>
      </c>
      <c r="AA132" s="2">
        <f>AA103</f>
        <v>446</v>
      </c>
      <c r="AB132" s="2">
        <f>AB104</f>
        <v>468</v>
      </c>
      <c r="AC132" s="2">
        <f>AC105</f>
        <v>488</v>
      </c>
      <c r="AD132" s="2">
        <f>AD106</f>
        <v>277</v>
      </c>
      <c r="AE132" s="2">
        <f>AE107</f>
        <v>289</v>
      </c>
      <c r="AF132" s="2">
        <f>AF108</f>
        <v>335</v>
      </c>
      <c r="AG132" s="2">
        <f>AG109</f>
        <v>379</v>
      </c>
      <c r="AH132" s="217">
        <f t="shared" si="21"/>
        <v>16400</v>
      </c>
      <c r="AI132" s="5">
        <f t="shared" si="22"/>
        <v>11201200</v>
      </c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T132" s="22"/>
      <c r="BU132" s="29" t="s">
        <v>966</v>
      </c>
      <c r="BV132" s="30" t="s">
        <v>1030</v>
      </c>
      <c r="BW132" s="31">
        <f>L2+(124*L4)</f>
        <v>125</v>
      </c>
      <c r="BX132" s="22"/>
    </row>
    <row r="133" spans="1:76" x14ac:dyDescent="0.2">
      <c r="A133" s="3" t="s">
        <v>7</v>
      </c>
      <c r="B133" s="2">
        <f>B109</f>
        <v>646</v>
      </c>
      <c r="C133" s="2">
        <f>C108</f>
        <v>690</v>
      </c>
      <c r="D133" s="2">
        <f>D107</f>
        <v>736</v>
      </c>
      <c r="E133" s="2">
        <f>E106</f>
        <v>748</v>
      </c>
      <c r="F133" s="2">
        <f>F105</f>
        <v>537</v>
      </c>
      <c r="G133" s="2">
        <f>G104</f>
        <v>557</v>
      </c>
      <c r="H133" s="2">
        <f>H103</f>
        <v>579</v>
      </c>
      <c r="I133" s="2">
        <f>I102</f>
        <v>631</v>
      </c>
      <c r="J133" s="2">
        <f>J101</f>
        <v>907</v>
      </c>
      <c r="K133" s="2">
        <f>K100</f>
        <v>959</v>
      </c>
      <c r="L133" s="2">
        <f>L99</f>
        <v>977</v>
      </c>
      <c r="M133" s="2">
        <f>M98</f>
        <v>997</v>
      </c>
      <c r="N133" s="2">
        <f>N97</f>
        <v>792</v>
      </c>
      <c r="O133" s="2">
        <f>O96</f>
        <v>804</v>
      </c>
      <c r="P133" s="2">
        <f>P95</f>
        <v>846</v>
      </c>
      <c r="Q133" s="2">
        <f>Q94</f>
        <v>890</v>
      </c>
      <c r="R133" s="2">
        <f>R125</f>
        <v>138</v>
      </c>
      <c r="S133" s="2">
        <f>S124</f>
        <v>190</v>
      </c>
      <c r="T133" s="2">
        <f>T123</f>
        <v>212</v>
      </c>
      <c r="U133" s="2">
        <f>U122</f>
        <v>232</v>
      </c>
      <c r="V133" s="2">
        <f>V121</f>
        <v>21</v>
      </c>
      <c r="W133" s="2">
        <f>W120</f>
        <v>33</v>
      </c>
      <c r="X133" s="2">
        <f>X119</f>
        <v>79</v>
      </c>
      <c r="Y133" s="2">
        <f>Y118</f>
        <v>123</v>
      </c>
      <c r="Z133" s="2">
        <f>Z117</f>
        <v>391</v>
      </c>
      <c r="AA133" s="2">
        <f>AA116</f>
        <v>435</v>
      </c>
      <c r="AB133" s="2">
        <f>AB115</f>
        <v>477</v>
      </c>
      <c r="AC133" s="2">
        <f>AC114</f>
        <v>489</v>
      </c>
      <c r="AD133" s="2">
        <f>AD113</f>
        <v>284</v>
      </c>
      <c r="AE133" s="2">
        <f>AE112</f>
        <v>304</v>
      </c>
      <c r="AF133" s="2">
        <f>AF111</f>
        <v>322</v>
      </c>
      <c r="AG133" s="2">
        <f>AG110</f>
        <v>374</v>
      </c>
      <c r="AH133" s="217">
        <f t="shared" si="21"/>
        <v>16400</v>
      </c>
      <c r="AI133" s="5">
        <f t="shared" si="22"/>
        <v>11201200</v>
      </c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T133" s="22"/>
      <c r="BU133" s="29" t="s">
        <v>780</v>
      </c>
      <c r="BV133" s="30" t="s">
        <v>1030</v>
      </c>
      <c r="BW133" s="31">
        <f>L2+(125*L4)</f>
        <v>126</v>
      </c>
      <c r="BX133" s="22"/>
    </row>
    <row r="134" spans="1:76" x14ac:dyDescent="0.2">
      <c r="AI134" s="5"/>
      <c r="BT134" s="22"/>
      <c r="BU134" s="29" t="s">
        <v>712</v>
      </c>
      <c r="BV134" s="30" t="s">
        <v>1030</v>
      </c>
      <c r="BW134" s="31">
        <f>L2+(126*L4)</f>
        <v>127</v>
      </c>
      <c r="BX134" s="22"/>
    </row>
    <row r="135" spans="1:76" x14ac:dyDescent="0.2">
      <c r="AI135" s="5"/>
      <c r="AT135" s="2" t="s">
        <v>5</v>
      </c>
      <c r="BT135" s="22"/>
      <c r="BU135" s="29" t="s">
        <v>643</v>
      </c>
      <c r="BV135" s="30" t="s">
        <v>1030</v>
      </c>
      <c r="BW135" s="31">
        <f>L2+(127*L4)</f>
        <v>128</v>
      </c>
      <c r="BX135" s="22"/>
    </row>
    <row r="136" spans="1:76" ht="13.5" thickBot="1" x14ac:dyDescent="0.25">
      <c r="A136" s="1" t="s">
        <v>5</v>
      </c>
      <c r="B136" s="1" t="s">
        <v>1222</v>
      </c>
      <c r="D136" s="94"/>
      <c r="M136" s="2" t="s">
        <v>5</v>
      </c>
      <c r="AI136" s="5"/>
      <c r="BB136" s="32" t="s">
        <v>1163</v>
      </c>
      <c r="BT136" s="22"/>
      <c r="BU136" s="29" t="s">
        <v>814</v>
      </c>
      <c r="BV136" s="30" t="s">
        <v>1030</v>
      </c>
      <c r="BW136" s="31">
        <f>L2+(128*L4)</f>
        <v>129</v>
      </c>
      <c r="BX136" s="22"/>
    </row>
    <row r="137" spans="1:76" x14ac:dyDescent="0.2">
      <c r="A137" s="1">
        <v>1</v>
      </c>
      <c r="B137" s="193">
        <f>BW27</f>
        <v>20</v>
      </c>
      <c r="C137" s="194">
        <f>BW394</f>
        <v>387</v>
      </c>
      <c r="D137" s="177">
        <f>BW952</f>
        <v>945</v>
      </c>
      <c r="E137" s="177">
        <f>BW553</f>
        <v>546</v>
      </c>
      <c r="F137" s="177">
        <f>BW789</f>
        <v>782</v>
      </c>
      <c r="G137" s="177">
        <f>BW676</f>
        <v>669</v>
      </c>
      <c r="H137" s="177">
        <f>BW182</f>
        <v>175</v>
      </c>
      <c r="I137" s="177">
        <f>BW327</f>
        <v>320</v>
      </c>
      <c r="J137" s="177">
        <f>BW606</f>
        <v>599</v>
      </c>
      <c r="K137" s="177">
        <f>BW975</f>
        <v>968</v>
      </c>
      <c r="L137" s="177">
        <f>BW509</f>
        <v>502</v>
      </c>
      <c r="M137" s="177">
        <f>BW108</f>
        <v>101</v>
      </c>
      <c r="N137" s="177">
        <f>BW336</f>
        <v>329</v>
      </c>
      <c r="O137" s="177">
        <f>BW225</f>
        <v>218</v>
      </c>
      <c r="P137" s="189">
        <f>BW755</f>
        <v>748</v>
      </c>
      <c r="Q137" s="177">
        <f>BW898</f>
        <v>891</v>
      </c>
      <c r="R137" s="177">
        <f>BW141</f>
        <v>134</v>
      </c>
      <c r="S137" s="185">
        <f>BW284</f>
        <v>277</v>
      </c>
      <c r="T137" s="177">
        <f>BW814</f>
        <v>807</v>
      </c>
      <c r="U137" s="177">
        <f>BW703</f>
        <v>696</v>
      </c>
      <c r="V137" s="177">
        <f>BW931</f>
        <v>924</v>
      </c>
      <c r="W137" s="177">
        <f>BW530</f>
        <v>523</v>
      </c>
      <c r="X137" s="177">
        <f>BW64</f>
        <v>57</v>
      </c>
      <c r="Y137" s="177">
        <f>BW433</f>
        <v>426</v>
      </c>
      <c r="Z137" s="177">
        <f>BW712</f>
        <v>705</v>
      </c>
      <c r="AA137" s="177">
        <f>BW857</f>
        <v>850</v>
      </c>
      <c r="AB137" s="177">
        <f>BW363</f>
        <v>356</v>
      </c>
      <c r="AC137" s="177">
        <f>BW250</f>
        <v>243</v>
      </c>
      <c r="AD137" s="177">
        <f>BW486</f>
        <v>479</v>
      </c>
      <c r="AE137" s="177">
        <f>BW87</f>
        <v>80</v>
      </c>
      <c r="AF137" s="195">
        <f>BW645</f>
        <v>638</v>
      </c>
      <c r="AG137" s="196">
        <f>BW1012</f>
        <v>1005</v>
      </c>
      <c r="AH137" s="5">
        <f>SUM(B137:AG137)</f>
        <v>16400</v>
      </c>
      <c r="AI137" s="5">
        <f t="shared" si="22"/>
        <v>11201200</v>
      </c>
      <c r="AJ137" s="2">
        <f t="shared" ref="AJ137:AJ168" si="23">B137^3+C137^3+D137^3+E137^3+F137^3+G137^3+H137^3+I137^3+J137^3+K137^3+L137^3+M137^3+N137^3+O137^3+P137^3+Q137^3+R137^3+S137^3+T137^3+U137^3+V137^3+W137^3+X137^3+Y137^3+Z137^3+AA137^3+AB137^3+AC137^3+AD137^3+AE137^3+AF137^3+AG137^3</f>
        <v>8606720000</v>
      </c>
      <c r="AK137" s="115">
        <f>SUMSQ(B137,C137,D137,E137,F137,G137,H137,I137,J137,K137,L137,M137,N137,O137,P137,Q137,B138,C138,D138,E138,F138,G138,H138,I138,J138,K138,L138,M138,N138,O138,P138,Q138)</f>
        <v>11201200</v>
      </c>
      <c r="AM137" s="242" t="s">
        <v>690</v>
      </c>
      <c r="AN137" s="243" t="s">
        <v>848</v>
      </c>
      <c r="AO137" s="244" t="s">
        <v>753</v>
      </c>
      <c r="AP137" s="243" t="s">
        <v>784</v>
      </c>
      <c r="AQ137" s="243" t="s">
        <v>562</v>
      </c>
      <c r="AR137" s="243" t="s">
        <v>973</v>
      </c>
      <c r="AS137" s="243" t="s">
        <v>626</v>
      </c>
      <c r="AT137" s="243" t="s">
        <v>911</v>
      </c>
      <c r="AU137" s="243" t="s">
        <v>963</v>
      </c>
      <c r="AV137" s="244" t="s">
        <v>615</v>
      </c>
      <c r="AW137" s="243" t="s">
        <v>1026</v>
      </c>
      <c r="AX137" s="243" t="s">
        <v>551</v>
      </c>
      <c r="AY137" s="243" t="s">
        <v>837</v>
      </c>
      <c r="AZ137" s="243" t="s">
        <v>742</v>
      </c>
      <c r="BA137" s="243" t="s">
        <v>900</v>
      </c>
      <c r="BB137" s="244" t="s">
        <v>679</v>
      </c>
      <c r="BC137" s="243" t="s">
        <v>425</v>
      </c>
      <c r="BD137" s="243" t="s">
        <v>140</v>
      </c>
      <c r="BE137" s="243" t="s">
        <v>488</v>
      </c>
      <c r="BF137" s="243" t="s">
        <v>77</v>
      </c>
      <c r="BG137" s="244" t="s">
        <v>1142</v>
      </c>
      <c r="BH137" s="243" t="s">
        <v>266</v>
      </c>
      <c r="BI137" s="243" t="s">
        <v>361</v>
      </c>
      <c r="BJ137" s="243" t="s">
        <v>202</v>
      </c>
      <c r="BK137" s="243" t="s">
        <v>151</v>
      </c>
      <c r="BL137" s="244" t="s">
        <v>372</v>
      </c>
      <c r="BM137" s="243" t="s">
        <v>213</v>
      </c>
      <c r="BN137" s="243" t="s">
        <v>308</v>
      </c>
      <c r="BO137" s="243" t="s">
        <v>24</v>
      </c>
      <c r="BP137" s="243" t="s">
        <v>499</v>
      </c>
      <c r="BQ137" s="243" t="s">
        <v>88</v>
      </c>
      <c r="BR137" s="245" t="s">
        <v>436</v>
      </c>
      <c r="BS137" s="24"/>
      <c r="BT137" s="22"/>
      <c r="BU137" s="29" t="s">
        <v>998</v>
      </c>
      <c r="BV137" s="30" t="s">
        <v>1030</v>
      </c>
      <c r="BW137" s="31">
        <f>L2+(129*L4)</f>
        <v>130</v>
      </c>
      <c r="BX137" s="22"/>
    </row>
    <row r="138" spans="1:76" x14ac:dyDescent="0.2">
      <c r="A138" s="1">
        <v>2</v>
      </c>
      <c r="B138" s="197">
        <f>BW446</f>
        <v>439</v>
      </c>
      <c r="C138" s="9">
        <f>BW47</f>
        <v>40</v>
      </c>
      <c r="D138" s="6">
        <f>BW541</f>
        <v>534</v>
      </c>
      <c r="E138" s="6">
        <f>BW908</f>
        <v>901</v>
      </c>
      <c r="F138" s="6">
        <f>BW688</f>
        <v>681</v>
      </c>
      <c r="G138" s="6">
        <f>BW833</f>
        <v>826</v>
      </c>
      <c r="H138" s="6">
        <f>BW275</f>
        <v>268</v>
      </c>
      <c r="I138" s="6">
        <f>BW162</f>
        <v>155</v>
      </c>
      <c r="J138" s="6">
        <f>BW1019</f>
        <v>1012</v>
      </c>
      <c r="K138" s="6">
        <f>BW618</f>
        <v>611</v>
      </c>
      <c r="L138" s="6">
        <f>BW88</f>
        <v>81</v>
      </c>
      <c r="M138" s="6">
        <f>BW457</f>
        <v>450</v>
      </c>
      <c r="N138" s="6">
        <f>BW245</f>
        <v>238</v>
      </c>
      <c r="O138" s="6">
        <f>BW388</f>
        <v>381</v>
      </c>
      <c r="P138" s="6">
        <f>BW854</f>
        <v>847</v>
      </c>
      <c r="Q138" s="11">
        <f>BW743</f>
        <v>736</v>
      </c>
      <c r="R138" s="12">
        <f>BW296</f>
        <v>289</v>
      </c>
      <c r="S138" s="6">
        <f>BW185</f>
        <v>178</v>
      </c>
      <c r="T138" s="6">
        <f>BW651</f>
        <v>644</v>
      </c>
      <c r="U138" s="6">
        <f>BW794</f>
        <v>787</v>
      </c>
      <c r="V138" s="6">
        <f>BW582</f>
        <v>575</v>
      </c>
      <c r="W138" s="6">
        <f>BW951</f>
        <v>944</v>
      </c>
      <c r="X138" s="6">
        <f>BW421</f>
        <v>414</v>
      </c>
      <c r="Y138" s="6">
        <f>BW20</f>
        <v>13</v>
      </c>
      <c r="Z138" s="6">
        <f>BW877</f>
        <v>870</v>
      </c>
      <c r="AA138" s="6">
        <f>BW764</f>
        <v>757</v>
      </c>
      <c r="AB138" s="6">
        <f>BW206</f>
        <v>199</v>
      </c>
      <c r="AC138" s="6">
        <f>BW351</f>
        <v>344</v>
      </c>
      <c r="AD138" s="6">
        <f>BW131</f>
        <v>124</v>
      </c>
      <c r="AE138" s="6">
        <f>BW498</f>
        <v>491</v>
      </c>
      <c r="AF138" s="6">
        <f>BW992</f>
        <v>985</v>
      </c>
      <c r="AG138" s="198">
        <f>BW593</f>
        <v>586</v>
      </c>
      <c r="AH138" s="5">
        <f t="shared" ref="AH138:AH168" si="24">SUM(B138:AG138)</f>
        <v>16400</v>
      </c>
      <c r="AI138" s="5">
        <f t="shared" si="22"/>
        <v>11201200</v>
      </c>
      <c r="AJ138" s="2">
        <f t="shared" si="23"/>
        <v>8606720000</v>
      </c>
      <c r="AK138" s="115">
        <f>SUMSQ(R137,S137,T137,U137,V137,W137,X137,Y137,Z137,AA137,AB137,AC137,AD137,AE137,AF137,AG137,R138,S138,T138,U138,V138,W138,X138,Y138,Z138,AA138,AB138,AC138,AD138,AE138,AF138,AG138)</f>
        <v>11201200</v>
      </c>
      <c r="AM138" s="246" t="s">
        <v>687</v>
      </c>
      <c r="AN138" s="247" t="s">
        <v>845</v>
      </c>
      <c r="AO138" s="247" t="s">
        <v>750</v>
      </c>
      <c r="AP138" s="248" t="s">
        <v>1125</v>
      </c>
      <c r="AQ138" s="247" t="s">
        <v>559</v>
      </c>
      <c r="AR138" s="247" t="s">
        <v>970</v>
      </c>
      <c r="AS138" s="247" t="s">
        <v>623</v>
      </c>
      <c r="AT138" s="247" t="s">
        <v>908</v>
      </c>
      <c r="AU138" s="248" t="s">
        <v>950</v>
      </c>
      <c r="AV138" s="247" t="s">
        <v>602</v>
      </c>
      <c r="AW138" s="247" t="s">
        <v>1013</v>
      </c>
      <c r="AX138" s="247" t="s">
        <v>539</v>
      </c>
      <c r="AY138" s="247" t="s">
        <v>824</v>
      </c>
      <c r="AZ138" s="247" t="s">
        <v>730</v>
      </c>
      <c r="BA138" s="248" t="s">
        <v>887</v>
      </c>
      <c r="BB138" s="247" t="s">
        <v>666</v>
      </c>
      <c r="BC138" s="247" t="s">
        <v>412</v>
      </c>
      <c r="BD138" s="247" t="s">
        <v>127</v>
      </c>
      <c r="BE138" s="247" t="s">
        <v>476</v>
      </c>
      <c r="BF138" s="247" t="s">
        <v>64</v>
      </c>
      <c r="BG138" s="247" t="s">
        <v>285</v>
      </c>
      <c r="BH138" s="248" t="s">
        <v>253</v>
      </c>
      <c r="BI138" s="247" t="s">
        <v>348</v>
      </c>
      <c r="BJ138" s="247" t="s">
        <v>189</v>
      </c>
      <c r="BK138" s="247" t="s">
        <v>56</v>
      </c>
      <c r="BL138" s="247" t="s">
        <v>369</v>
      </c>
      <c r="BM138" s="247" t="s">
        <v>210</v>
      </c>
      <c r="BN138" s="247" t="s">
        <v>305</v>
      </c>
      <c r="BO138" s="247" t="s">
        <v>21</v>
      </c>
      <c r="BP138" s="247" t="s">
        <v>496</v>
      </c>
      <c r="BQ138" s="248" t="s">
        <v>85</v>
      </c>
      <c r="BR138" s="249" t="s">
        <v>433</v>
      </c>
      <c r="BS138" s="24"/>
      <c r="BT138" s="22"/>
      <c r="BU138" s="29" t="s">
        <v>610</v>
      </c>
      <c r="BV138" s="30" t="s">
        <v>1030</v>
      </c>
      <c r="BW138" s="31">
        <f>L2+(130*L4)</f>
        <v>131</v>
      </c>
      <c r="BX138" s="22"/>
    </row>
    <row r="139" spans="1:76" x14ac:dyDescent="0.2">
      <c r="A139" s="1">
        <v>3</v>
      </c>
      <c r="B139" s="178">
        <f>BW1010</f>
        <v>1003</v>
      </c>
      <c r="C139" s="6">
        <f>BW643</f>
        <v>636</v>
      </c>
      <c r="D139" s="9">
        <f>BW81</f>
        <v>74</v>
      </c>
      <c r="E139" s="7">
        <f>BW480</f>
        <v>473</v>
      </c>
      <c r="F139" s="6">
        <f>BW252</f>
        <v>245</v>
      </c>
      <c r="G139" s="6">
        <f>BW365</f>
        <v>358</v>
      </c>
      <c r="H139" s="6">
        <f>BW863</f>
        <v>856</v>
      </c>
      <c r="I139" s="6">
        <f>BW718</f>
        <v>711</v>
      </c>
      <c r="J139" s="6">
        <f>BW439</f>
        <v>432</v>
      </c>
      <c r="K139" s="6">
        <f>BW70</f>
        <v>63</v>
      </c>
      <c r="L139" s="6">
        <f>BW532</f>
        <v>525</v>
      </c>
      <c r="M139" s="6">
        <f>BW933</f>
        <v>926</v>
      </c>
      <c r="N139" s="11">
        <f>BW697</f>
        <v>690</v>
      </c>
      <c r="O139" s="6">
        <f>BW808</f>
        <v>801</v>
      </c>
      <c r="P139" s="6">
        <f>BW282</f>
        <v>275</v>
      </c>
      <c r="Q139" s="6">
        <f>BW139</f>
        <v>132</v>
      </c>
      <c r="R139" s="6">
        <f>BW900</f>
        <v>893</v>
      </c>
      <c r="S139" s="6">
        <f>BW757</f>
        <v>750</v>
      </c>
      <c r="T139" s="6">
        <f>BW231</f>
        <v>224</v>
      </c>
      <c r="U139" s="12">
        <f>BW342</f>
        <v>335</v>
      </c>
      <c r="V139" s="6">
        <f>BW106</f>
        <v>99</v>
      </c>
      <c r="W139" s="6">
        <f>BW507</f>
        <v>500</v>
      </c>
      <c r="X139" s="6">
        <f>BW969</f>
        <v>962</v>
      </c>
      <c r="Y139" s="6">
        <f>BW600</f>
        <v>593</v>
      </c>
      <c r="Z139" s="6">
        <f>BW321</f>
        <v>314</v>
      </c>
      <c r="AA139" s="6">
        <f>BW176</f>
        <v>169</v>
      </c>
      <c r="AB139" s="6">
        <f>BW674</f>
        <v>667</v>
      </c>
      <c r="AC139" s="6">
        <f>BW787</f>
        <v>780</v>
      </c>
      <c r="AD139" s="8">
        <f>BW559</f>
        <v>552</v>
      </c>
      <c r="AE139" s="6">
        <f>BW958</f>
        <v>951</v>
      </c>
      <c r="AF139" s="6">
        <f>BW396</f>
        <v>389</v>
      </c>
      <c r="AG139" s="179">
        <f>BW29</f>
        <v>22</v>
      </c>
      <c r="AH139" s="5">
        <f t="shared" si="24"/>
        <v>16400</v>
      </c>
      <c r="AI139" s="5">
        <f t="shared" si="22"/>
        <v>11201200</v>
      </c>
      <c r="AJ139" s="2">
        <f t="shared" si="23"/>
        <v>8606720000</v>
      </c>
      <c r="AK139" s="115">
        <f>SUMSQ(B139,C139,D139,E139,F139,G139,H139,I139,J139,K139,L139,M139,N139,O139,P139,Q139,B140,C140,D140,E140,F140,G140,H140,I140,J140,K140,L140,M140,N140,O140,P140,Q140)</f>
        <v>11201200</v>
      </c>
      <c r="AM139" s="250" t="s">
        <v>692</v>
      </c>
      <c r="AN139" s="247" t="s">
        <v>850</v>
      </c>
      <c r="AO139" s="247" t="s">
        <v>755</v>
      </c>
      <c r="AP139" s="247" t="s">
        <v>786</v>
      </c>
      <c r="AQ139" s="247" t="s">
        <v>564</v>
      </c>
      <c r="AR139" s="247" t="s">
        <v>975</v>
      </c>
      <c r="AS139" s="248" t="s">
        <v>628</v>
      </c>
      <c r="AT139" s="247" t="s">
        <v>913</v>
      </c>
      <c r="AU139" s="247" t="s">
        <v>961</v>
      </c>
      <c r="AV139" s="247" t="s">
        <v>613</v>
      </c>
      <c r="AW139" s="247" t="s">
        <v>1024</v>
      </c>
      <c r="AX139" s="248" t="s">
        <v>1159</v>
      </c>
      <c r="AY139" s="247" t="s">
        <v>835</v>
      </c>
      <c r="AZ139" s="247" t="s">
        <v>740</v>
      </c>
      <c r="BA139" s="247" t="s">
        <v>898</v>
      </c>
      <c r="BB139" s="247" t="s">
        <v>677</v>
      </c>
      <c r="BC139" s="248" t="s">
        <v>423</v>
      </c>
      <c r="BD139" s="247" t="s">
        <v>138</v>
      </c>
      <c r="BE139" s="247" t="s">
        <v>486</v>
      </c>
      <c r="BF139" s="247" t="s">
        <v>75</v>
      </c>
      <c r="BG139" s="247" t="s">
        <v>6</v>
      </c>
      <c r="BH139" s="247" t="s">
        <v>264</v>
      </c>
      <c r="BI139" s="248" t="s">
        <v>359</v>
      </c>
      <c r="BJ139" s="247" t="s">
        <v>200</v>
      </c>
      <c r="BK139" s="247" t="s">
        <v>153</v>
      </c>
      <c r="BL139" s="247" t="s">
        <v>374</v>
      </c>
      <c r="BM139" s="247" t="s">
        <v>215</v>
      </c>
      <c r="BN139" s="247" t="s">
        <v>310</v>
      </c>
      <c r="BO139" s="247" t="s">
        <v>26</v>
      </c>
      <c r="BP139" s="248" t="s">
        <v>501</v>
      </c>
      <c r="BQ139" s="247" t="s">
        <v>90</v>
      </c>
      <c r="BR139" s="249" t="s">
        <v>438</v>
      </c>
      <c r="BS139" s="24"/>
      <c r="BT139" s="22"/>
      <c r="BU139" s="29" t="s">
        <v>677</v>
      </c>
      <c r="BV139" s="30" t="s">
        <v>1030</v>
      </c>
      <c r="BW139" s="31">
        <f>L2+(131*L4)</f>
        <v>132</v>
      </c>
      <c r="BX139" s="22"/>
    </row>
    <row r="140" spans="1:76" x14ac:dyDescent="0.2">
      <c r="A140" s="1">
        <v>4</v>
      </c>
      <c r="B140" s="178">
        <f>BW599</f>
        <v>592</v>
      </c>
      <c r="C140" s="6">
        <f>BW998</f>
        <v>991</v>
      </c>
      <c r="D140" s="7">
        <f>BW500</f>
        <v>493</v>
      </c>
      <c r="E140" s="9">
        <f>BW133</f>
        <v>126</v>
      </c>
      <c r="F140" s="6">
        <f>BW345</f>
        <v>338</v>
      </c>
      <c r="G140" s="6">
        <f>BW200</f>
        <v>193</v>
      </c>
      <c r="H140" s="6">
        <f>BW762</f>
        <v>755</v>
      </c>
      <c r="I140" s="6">
        <f>BW875</f>
        <v>868</v>
      </c>
      <c r="J140" s="6">
        <f>BW18</f>
        <v>11</v>
      </c>
      <c r="K140" s="6">
        <f>BW419</f>
        <v>412</v>
      </c>
      <c r="L140" s="6">
        <f>BW945</f>
        <v>938</v>
      </c>
      <c r="M140" s="6">
        <f>BW576</f>
        <v>569</v>
      </c>
      <c r="N140" s="6">
        <f>BW796</f>
        <v>789</v>
      </c>
      <c r="O140" s="11">
        <f>BW653</f>
        <v>646</v>
      </c>
      <c r="P140" s="6">
        <f>BW191</f>
        <v>184</v>
      </c>
      <c r="Q140" s="6">
        <f>BW302</f>
        <v>295</v>
      </c>
      <c r="R140" s="6">
        <f>BW737</f>
        <v>730</v>
      </c>
      <c r="S140" s="6">
        <f>BW848</f>
        <v>841</v>
      </c>
      <c r="T140" s="12">
        <f>BW386</f>
        <v>379</v>
      </c>
      <c r="U140" s="6">
        <f>BW243</f>
        <v>236</v>
      </c>
      <c r="V140" s="6">
        <f>BW463</f>
        <v>456</v>
      </c>
      <c r="W140" s="6">
        <f>BW94</f>
        <v>87</v>
      </c>
      <c r="X140" s="6">
        <f>BW620</f>
        <v>613</v>
      </c>
      <c r="Y140" s="6">
        <f>BW1021</f>
        <v>1014</v>
      </c>
      <c r="Z140" s="6">
        <f>BW164</f>
        <v>157</v>
      </c>
      <c r="AA140" s="6">
        <f>BW277</f>
        <v>270</v>
      </c>
      <c r="AB140" s="6">
        <f>BW839</f>
        <v>832</v>
      </c>
      <c r="AC140" s="6">
        <f>BW694</f>
        <v>687</v>
      </c>
      <c r="AD140" s="6">
        <f>BW906</f>
        <v>899</v>
      </c>
      <c r="AE140" s="8">
        <f>BW539</f>
        <v>532</v>
      </c>
      <c r="AF140" s="6">
        <f>BW41</f>
        <v>34</v>
      </c>
      <c r="AG140" s="179">
        <f>BW440</f>
        <v>433</v>
      </c>
      <c r="AH140" s="5">
        <f t="shared" si="24"/>
        <v>16400</v>
      </c>
      <c r="AI140" s="5">
        <f t="shared" si="22"/>
        <v>11201200</v>
      </c>
      <c r="AJ140" s="2">
        <f t="shared" si="23"/>
        <v>8606720000</v>
      </c>
      <c r="AK140" s="115">
        <f>SUMSQ(R139,S139,T139,U139,V139,W139,X139,Y139,Z139,AA139,AB139,AC139,AD139,AE139,AF139,AG139,R140,S140,T140,U140,V140,W140,X140,Y140,Z140,AA140,AB140,AC140,AD140,AE140,AF140,AG140)</f>
        <v>11201200</v>
      </c>
      <c r="AM140" s="246" t="s">
        <v>685</v>
      </c>
      <c r="AN140" s="248" t="s">
        <v>843</v>
      </c>
      <c r="AO140" s="247" t="s">
        <v>748</v>
      </c>
      <c r="AP140" s="247" t="s">
        <v>780</v>
      </c>
      <c r="AQ140" s="247" t="s">
        <v>557</v>
      </c>
      <c r="AR140" s="247" t="s">
        <v>969</v>
      </c>
      <c r="AS140" s="247" t="s">
        <v>621</v>
      </c>
      <c r="AT140" s="248" t="s">
        <v>906</v>
      </c>
      <c r="AU140" s="247" t="s">
        <v>952</v>
      </c>
      <c r="AV140" s="247" t="s">
        <v>604</v>
      </c>
      <c r="AW140" s="248" t="s">
        <v>1015</v>
      </c>
      <c r="AX140" s="247" t="s">
        <v>541</v>
      </c>
      <c r="AY140" s="247" t="s">
        <v>826</v>
      </c>
      <c r="AZ140" s="247" t="s">
        <v>732</v>
      </c>
      <c r="BA140" s="247" t="s">
        <v>889</v>
      </c>
      <c r="BB140" s="247" t="s">
        <v>668</v>
      </c>
      <c r="BC140" s="247" t="s">
        <v>414</v>
      </c>
      <c r="BD140" s="248" t="s">
        <v>129</v>
      </c>
      <c r="BE140" s="247" t="s">
        <v>478</v>
      </c>
      <c r="BF140" s="247" t="s">
        <v>66</v>
      </c>
      <c r="BG140" s="247" t="s">
        <v>287</v>
      </c>
      <c r="BH140" s="247" t="s">
        <v>255</v>
      </c>
      <c r="BI140" s="247" t="s">
        <v>350</v>
      </c>
      <c r="BJ140" s="248" t="s">
        <v>191</v>
      </c>
      <c r="BK140" s="247" t="s">
        <v>146</v>
      </c>
      <c r="BL140" s="247" t="s">
        <v>367</v>
      </c>
      <c r="BM140" s="247" t="s">
        <v>208</v>
      </c>
      <c r="BN140" s="247" t="s">
        <v>303</v>
      </c>
      <c r="BO140" s="248" t="s">
        <v>1132</v>
      </c>
      <c r="BP140" s="247" t="s">
        <v>494</v>
      </c>
      <c r="BQ140" s="247" t="s">
        <v>83</v>
      </c>
      <c r="BR140" s="249" t="s">
        <v>431</v>
      </c>
      <c r="BS140" s="24"/>
      <c r="BT140" s="22"/>
      <c r="BU140" s="29" t="s">
        <v>358</v>
      </c>
      <c r="BV140" s="30" t="s">
        <v>1030</v>
      </c>
      <c r="BW140" s="31">
        <f>L2+(132*L4)</f>
        <v>133</v>
      </c>
      <c r="BX140" s="22"/>
    </row>
    <row r="141" spans="1:76" x14ac:dyDescent="0.2">
      <c r="A141" s="1">
        <v>5</v>
      </c>
      <c r="B141" s="178">
        <f>BW920</f>
        <v>913</v>
      </c>
      <c r="C141" s="6">
        <f>BW521</f>
        <v>514</v>
      </c>
      <c r="D141" s="6">
        <f>BW59</f>
        <v>52</v>
      </c>
      <c r="E141" s="6">
        <f>BW426</f>
        <v>419</v>
      </c>
      <c r="F141" s="9">
        <f>BW150</f>
        <v>143</v>
      </c>
      <c r="G141" s="7">
        <f>BW295</f>
        <v>288</v>
      </c>
      <c r="H141" s="6">
        <f>BW821</f>
        <v>814</v>
      </c>
      <c r="I141" s="6">
        <f>BW708</f>
        <v>701</v>
      </c>
      <c r="J141" s="6">
        <f>BW477</f>
        <v>470</v>
      </c>
      <c r="K141" s="6">
        <f>BW76</f>
        <v>69</v>
      </c>
      <c r="L141" s="11">
        <f>BW638</f>
        <v>631</v>
      </c>
      <c r="M141" s="6">
        <f>BW1007</f>
        <v>1000</v>
      </c>
      <c r="N141" s="6">
        <f>BW723</f>
        <v>716</v>
      </c>
      <c r="O141" s="6">
        <f>BW866</f>
        <v>859</v>
      </c>
      <c r="P141" s="6">
        <f>BW368</f>
        <v>361</v>
      </c>
      <c r="Q141" s="6">
        <f>BW257</f>
        <v>250</v>
      </c>
      <c r="R141" s="6">
        <f>BW782</f>
        <v>775</v>
      </c>
      <c r="S141" s="6">
        <f>BW671</f>
        <v>664</v>
      </c>
      <c r="T141" s="6">
        <f>BW173</f>
        <v>166</v>
      </c>
      <c r="U141" s="6">
        <f>BW316</f>
        <v>309</v>
      </c>
      <c r="V141" s="6">
        <f>BW32</f>
        <v>25</v>
      </c>
      <c r="W141" s="12">
        <f>BW401</f>
        <v>394</v>
      </c>
      <c r="X141" s="6">
        <f>BW963</f>
        <v>956</v>
      </c>
      <c r="Y141" s="6">
        <f>BW562</f>
        <v>555</v>
      </c>
      <c r="Z141" s="6">
        <f>BW331</f>
        <v>324</v>
      </c>
      <c r="AA141" s="6">
        <f>BW218</f>
        <v>211</v>
      </c>
      <c r="AB141" s="8">
        <f>BW744</f>
        <v>737</v>
      </c>
      <c r="AC141" s="6">
        <f>BW889</f>
        <v>882</v>
      </c>
      <c r="AD141" s="6">
        <f>BW613</f>
        <v>606</v>
      </c>
      <c r="AE141" s="6">
        <f>BW980</f>
        <v>973</v>
      </c>
      <c r="AF141" s="6">
        <f>BW518</f>
        <v>511</v>
      </c>
      <c r="AG141" s="179">
        <f>BW119</f>
        <v>112</v>
      </c>
      <c r="AH141" s="5">
        <f t="shared" si="24"/>
        <v>16400</v>
      </c>
      <c r="AI141" s="5">
        <f t="shared" si="22"/>
        <v>11201200</v>
      </c>
      <c r="AJ141" s="2">
        <f t="shared" si="23"/>
        <v>8606720000</v>
      </c>
      <c r="AK141" s="115">
        <f>SUMSQ(B141,C141,D141,E141,F141,G141,H141,I141,J141,K141,L141,M141,N141,O141,P141,Q141,B142,C142,D142,E142,F142,G142,H142,I142,J142,K142,L142,M142,N142,O142,P142,Q142)</f>
        <v>11201200</v>
      </c>
      <c r="AM141" s="250" t="s">
        <v>1141</v>
      </c>
      <c r="AN141" s="247" t="s">
        <v>852</v>
      </c>
      <c r="AO141" s="247" t="s">
        <v>757</v>
      </c>
      <c r="AP141" s="247" t="s">
        <v>788</v>
      </c>
      <c r="AQ141" s="247" t="s">
        <v>566</v>
      </c>
      <c r="AR141" s="247" t="s">
        <v>977</v>
      </c>
      <c r="AS141" s="247" t="s">
        <v>630</v>
      </c>
      <c r="AT141" s="247" t="s">
        <v>915</v>
      </c>
      <c r="AU141" s="247" t="s">
        <v>959</v>
      </c>
      <c r="AV141" s="247" t="s">
        <v>611</v>
      </c>
      <c r="AW141" s="247" t="s">
        <v>1022</v>
      </c>
      <c r="AX141" s="248" t="s">
        <v>547</v>
      </c>
      <c r="AY141" s="247" t="s">
        <v>833</v>
      </c>
      <c r="AZ141" s="248" t="s">
        <v>388</v>
      </c>
      <c r="BA141" s="247" t="s">
        <v>896</v>
      </c>
      <c r="BB141" s="247" t="s">
        <v>675</v>
      </c>
      <c r="BC141" s="247" t="s">
        <v>421</v>
      </c>
      <c r="BD141" s="247" t="s">
        <v>136</v>
      </c>
      <c r="BE141" s="247" t="s">
        <v>484</v>
      </c>
      <c r="BF141" s="247" t="s">
        <v>73</v>
      </c>
      <c r="BG141" s="247" t="s">
        <v>294</v>
      </c>
      <c r="BH141" s="247" t="s">
        <v>262</v>
      </c>
      <c r="BI141" s="248" t="s">
        <v>357</v>
      </c>
      <c r="BJ141" s="247" t="s">
        <v>198</v>
      </c>
      <c r="BK141" s="247" t="s">
        <v>155</v>
      </c>
      <c r="BL141" s="247" t="s">
        <v>376</v>
      </c>
      <c r="BM141" s="247" t="s">
        <v>217</v>
      </c>
      <c r="BN141" s="248" t="s">
        <v>312</v>
      </c>
      <c r="BO141" s="247" t="s">
        <v>28</v>
      </c>
      <c r="BP141" s="248" t="s">
        <v>503</v>
      </c>
      <c r="BQ141" s="247" t="s">
        <v>92</v>
      </c>
      <c r="BR141" s="249" t="s">
        <v>440</v>
      </c>
      <c r="BS141" s="24"/>
      <c r="BT141" s="22"/>
      <c r="BU141" s="29" t="s">
        <v>425</v>
      </c>
      <c r="BV141" s="30" t="s">
        <v>1030</v>
      </c>
      <c r="BW141" s="31">
        <f>L2+(133*L4)</f>
        <v>134</v>
      </c>
      <c r="BX141" s="22"/>
    </row>
    <row r="142" spans="1:76" x14ac:dyDescent="0.2">
      <c r="A142" s="1">
        <v>6</v>
      </c>
      <c r="B142" s="178">
        <f>BW573</f>
        <v>566</v>
      </c>
      <c r="C142" s="6">
        <f>BW940</f>
        <v>933</v>
      </c>
      <c r="D142" s="6">
        <f>BW414</f>
        <v>407</v>
      </c>
      <c r="E142" s="6">
        <f>BW15</f>
        <v>8</v>
      </c>
      <c r="F142" s="7">
        <f>BW307</f>
        <v>300</v>
      </c>
      <c r="G142" s="9">
        <f>BW194</f>
        <v>187</v>
      </c>
      <c r="H142" s="6">
        <f>BW656</f>
        <v>649</v>
      </c>
      <c r="I142" s="6">
        <f>BW801</f>
        <v>794</v>
      </c>
      <c r="J142" s="6">
        <f>BW120</f>
        <v>113</v>
      </c>
      <c r="K142" s="6">
        <f>BW489</f>
        <v>482</v>
      </c>
      <c r="L142" s="6">
        <f>BW987</f>
        <v>980</v>
      </c>
      <c r="M142" s="11">
        <f>BW586</f>
        <v>579</v>
      </c>
      <c r="N142" s="6">
        <f>BW886</f>
        <v>879</v>
      </c>
      <c r="O142" s="6">
        <f>BW775</f>
        <v>768</v>
      </c>
      <c r="P142" s="6">
        <f>BW213</f>
        <v>206</v>
      </c>
      <c r="Q142" s="6">
        <f>BW356</f>
        <v>349</v>
      </c>
      <c r="R142" s="6">
        <f>BW683</f>
        <v>676</v>
      </c>
      <c r="S142" s="6">
        <f>BW826</f>
        <v>819</v>
      </c>
      <c r="T142" s="6">
        <f>BW264</f>
        <v>257</v>
      </c>
      <c r="U142" s="6">
        <f>BW153</f>
        <v>146</v>
      </c>
      <c r="V142" s="12">
        <f>BW453</f>
        <v>446</v>
      </c>
      <c r="W142" s="6">
        <f>BW52</f>
        <v>45</v>
      </c>
      <c r="X142" s="6">
        <f>BW550</f>
        <v>543</v>
      </c>
      <c r="Y142" s="6">
        <f>BW919</f>
        <v>912</v>
      </c>
      <c r="Z142" s="6">
        <f>BW238</f>
        <v>231</v>
      </c>
      <c r="AA142" s="6">
        <f>BW383</f>
        <v>376</v>
      </c>
      <c r="AB142" s="6">
        <f>BW845</f>
        <v>838</v>
      </c>
      <c r="AC142" s="8">
        <f>BW732</f>
        <v>725</v>
      </c>
      <c r="AD142" s="6">
        <f>BW1024</f>
        <v>1017</v>
      </c>
      <c r="AE142" s="6">
        <f>BW625</f>
        <v>618</v>
      </c>
      <c r="AF142" s="6">
        <f>BW99</f>
        <v>92</v>
      </c>
      <c r="AG142" s="179">
        <f>BW466</f>
        <v>459</v>
      </c>
      <c r="AH142" s="5">
        <f t="shared" si="24"/>
        <v>16400</v>
      </c>
      <c r="AI142" s="5">
        <f t="shared" si="22"/>
        <v>11201200</v>
      </c>
      <c r="AJ142" s="2">
        <f t="shared" si="23"/>
        <v>8606720000</v>
      </c>
      <c r="AK142" s="115">
        <f>SUMSQ(R141,S141,T141,U141,V141,W141,X141,Y141,Z141,AA141,AB141,AC141,AD141,AE141,AF141,AG141,R142,S142,T142,U142,V142,W142,X142,Y142,Z142,AA142,AB142,AC142,AD142,AE142,AF142,AG142)</f>
        <v>11201200</v>
      </c>
      <c r="AM142" s="246" t="s">
        <v>683</v>
      </c>
      <c r="AN142" s="248" t="s">
        <v>841</v>
      </c>
      <c r="AO142" s="247" t="s">
        <v>746</v>
      </c>
      <c r="AP142" s="247" t="s">
        <v>778</v>
      </c>
      <c r="AQ142" s="247" t="s">
        <v>555</v>
      </c>
      <c r="AR142" s="247" t="s">
        <v>967</v>
      </c>
      <c r="AS142" s="247" t="s">
        <v>619</v>
      </c>
      <c r="AT142" s="247" t="s">
        <v>904</v>
      </c>
      <c r="AU142" s="247" t="s">
        <v>954</v>
      </c>
      <c r="AV142" s="247" t="s">
        <v>606</v>
      </c>
      <c r="AW142" s="248" t="s">
        <v>1017</v>
      </c>
      <c r="AX142" s="247" t="s">
        <v>2</v>
      </c>
      <c r="AY142" s="248" t="s">
        <v>828</v>
      </c>
      <c r="AZ142" s="247" t="s">
        <v>734</v>
      </c>
      <c r="BA142" s="247" t="s">
        <v>891</v>
      </c>
      <c r="BB142" s="247" t="s">
        <v>670</v>
      </c>
      <c r="BC142" s="247" t="s">
        <v>416</v>
      </c>
      <c r="BD142" s="247" t="s">
        <v>131</v>
      </c>
      <c r="BE142" s="247" t="s">
        <v>480</v>
      </c>
      <c r="BF142" s="247" t="s">
        <v>68</v>
      </c>
      <c r="BG142" s="247" t="s">
        <v>289</v>
      </c>
      <c r="BH142" s="247" t="s">
        <v>257</v>
      </c>
      <c r="BI142" s="247" t="s">
        <v>352</v>
      </c>
      <c r="BJ142" s="248" t="s">
        <v>1155</v>
      </c>
      <c r="BK142" s="247" t="s">
        <v>144</v>
      </c>
      <c r="BL142" s="247" t="s">
        <v>365</v>
      </c>
      <c r="BM142" s="248" t="s">
        <v>206</v>
      </c>
      <c r="BN142" s="247" t="s">
        <v>301</v>
      </c>
      <c r="BO142" s="248" t="s">
        <v>17</v>
      </c>
      <c r="BP142" s="247" t="s">
        <v>492</v>
      </c>
      <c r="BQ142" s="247" t="s">
        <v>81</v>
      </c>
      <c r="BR142" s="249" t="s">
        <v>429</v>
      </c>
      <c r="BS142" s="24"/>
      <c r="BT142" s="22"/>
      <c r="BU142" s="29" t="s">
        <v>52</v>
      </c>
      <c r="BV142" s="30" t="s">
        <v>1030</v>
      </c>
      <c r="BW142" s="31">
        <f>L2+(134*L4)</f>
        <v>135</v>
      </c>
      <c r="BX142" s="22"/>
    </row>
    <row r="143" spans="1:76" x14ac:dyDescent="0.2">
      <c r="A143" s="1">
        <v>7</v>
      </c>
      <c r="B143" s="178">
        <f>BW113</f>
        <v>106</v>
      </c>
      <c r="C143" s="6">
        <f>BW512</f>
        <v>505</v>
      </c>
      <c r="D143" s="6">
        <f>BW978</f>
        <v>971</v>
      </c>
      <c r="E143" s="6">
        <f>BW611</f>
        <v>604</v>
      </c>
      <c r="F143" s="6">
        <f>BW895</f>
        <v>888</v>
      </c>
      <c r="G143" s="6">
        <f>BW750</f>
        <v>743</v>
      </c>
      <c r="H143" s="9">
        <f>BW220</f>
        <v>213</v>
      </c>
      <c r="I143" s="7">
        <f>BW333</f>
        <v>326</v>
      </c>
      <c r="J143" s="11">
        <f>BW564</f>
        <v>557</v>
      </c>
      <c r="K143" s="6">
        <f>BW965</f>
        <v>958</v>
      </c>
      <c r="L143" s="6">
        <f>BW407</f>
        <v>400</v>
      </c>
      <c r="M143" s="6">
        <f>BW38</f>
        <v>31</v>
      </c>
      <c r="N143" s="6">
        <f>BW314</f>
        <v>307</v>
      </c>
      <c r="O143" s="6">
        <f>BW171</f>
        <v>164</v>
      </c>
      <c r="P143" s="6">
        <f>BW665</f>
        <v>658</v>
      </c>
      <c r="Q143" s="6">
        <f>BW776</f>
        <v>769</v>
      </c>
      <c r="R143" s="6">
        <f>BW263</f>
        <v>256</v>
      </c>
      <c r="S143" s="6">
        <f>BW374</f>
        <v>367</v>
      </c>
      <c r="T143" s="6">
        <f>BW868</f>
        <v>861</v>
      </c>
      <c r="U143" s="6">
        <f>BW725</f>
        <v>718</v>
      </c>
      <c r="V143" s="6">
        <f>BW1001</f>
        <v>994</v>
      </c>
      <c r="W143" s="6">
        <f>BW632</f>
        <v>625</v>
      </c>
      <c r="X143" s="6">
        <f>BW74</f>
        <v>67</v>
      </c>
      <c r="Y143" s="12">
        <f>BW475</f>
        <v>468</v>
      </c>
      <c r="Z143" s="8">
        <f>BW706</f>
        <v>699</v>
      </c>
      <c r="AA143" s="6">
        <f>BW819</f>
        <v>812</v>
      </c>
      <c r="AB143" s="6">
        <f>BW289</f>
        <v>282</v>
      </c>
      <c r="AC143" s="6">
        <f>BW144</f>
        <v>137</v>
      </c>
      <c r="AD143" s="6">
        <f>BW428</f>
        <v>421</v>
      </c>
      <c r="AE143" s="6">
        <f>BW61</f>
        <v>54</v>
      </c>
      <c r="AF143" s="6">
        <f>BW527</f>
        <v>520</v>
      </c>
      <c r="AG143" s="179">
        <f>BW926</f>
        <v>919</v>
      </c>
      <c r="AH143" s="5">
        <f t="shared" si="24"/>
        <v>16400</v>
      </c>
      <c r="AI143" s="5">
        <f t="shared" si="22"/>
        <v>11201200</v>
      </c>
      <c r="AJ143" s="2">
        <f t="shared" si="23"/>
        <v>8606720000</v>
      </c>
      <c r="AK143" s="115">
        <f>SUMSQ(B143,C143,D143,E143,F143,G143,H143,I143,J143,K143,L143,M143,N143,O143,P143,Q143,B144,C144,D144,E144,F144,G144,H144,I144,J144,K144,L144,M144,N144,O144,P144,Q144)</f>
        <v>11201200</v>
      </c>
      <c r="AM143" s="246" t="s">
        <v>696</v>
      </c>
      <c r="AN143" s="247" t="s">
        <v>854</v>
      </c>
      <c r="AO143" s="248" t="s">
        <v>759</v>
      </c>
      <c r="AP143" s="247" t="s">
        <v>790</v>
      </c>
      <c r="AQ143" s="248" t="s">
        <v>568</v>
      </c>
      <c r="AR143" s="247" t="s">
        <v>979</v>
      </c>
      <c r="AS143" s="247" t="s">
        <v>632</v>
      </c>
      <c r="AT143" s="247" t="s">
        <v>917</v>
      </c>
      <c r="AU143" s="247" t="s">
        <v>957</v>
      </c>
      <c r="AV143" s="248" t="s">
        <v>609</v>
      </c>
      <c r="AW143" s="247" t="s">
        <v>1020</v>
      </c>
      <c r="AX143" s="247" t="s">
        <v>545</v>
      </c>
      <c r="AY143" s="247" t="s">
        <v>831</v>
      </c>
      <c r="AZ143" s="247" t="s">
        <v>737</v>
      </c>
      <c r="BA143" s="247" t="s">
        <v>894</v>
      </c>
      <c r="BB143" s="247" t="s">
        <v>673</v>
      </c>
      <c r="BC143" s="247" t="s">
        <v>419</v>
      </c>
      <c r="BD143" s="247" t="s">
        <v>134</v>
      </c>
      <c r="BE143" s="248" t="s">
        <v>483</v>
      </c>
      <c r="BF143" s="247" t="s">
        <v>71</v>
      </c>
      <c r="BG143" s="248" t="s">
        <v>292</v>
      </c>
      <c r="BH143" s="247" t="s">
        <v>260</v>
      </c>
      <c r="BI143" s="247" t="s">
        <v>355</v>
      </c>
      <c r="BJ143" s="247" t="s">
        <v>196</v>
      </c>
      <c r="BK143" s="247" t="s">
        <v>157</v>
      </c>
      <c r="BL143" s="247" t="s">
        <v>378</v>
      </c>
      <c r="BM143" s="247" t="s">
        <v>219</v>
      </c>
      <c r="BN143" s="247" t="s">
        <v>314</v>
      </c>
      <c r="BO143" s="247" t="s">
        <v>30</v>
      </c>
      <c r="BP143" s="247" t="s">
        <v>505</v>
      </c>
      <c r="BQ143" s="247" t="s">
        <v>94</v>
      </c>
      <c r="BR143" s="251" t="s">
        <v>1140</v>
      </c>
      <c r="BS143" s="24"/>
      <c r="BT143" s="22"/>
      <c r="BU143" s="29" t="s">
        <v>236</v>
      </c>
      <c r="BV143" s="30" t="s">
        <v>1030</v>
      </c>
      <c r="BW143" s="31">
        <f>L2+(135*L4)</f>
        <v>136</v>
      </c>
      <c r="BX143" s="22"/>
    </row>
    <row r="144" spans="1:76" x14ac:dyDescent="0.2">
      <c r="A144" s="1">
        <v>8</v>
      </c>
      <c r="B144" s="178">
        <f>BW468</f>
        <v>461</v>
      </c>
      <c r="C144" s="6">
        <f>BW101</f>
        <v>94</v>
      </c>
      <c r="D144" s="6">
        <f>BW631</f>
        <v>624</v>
      </c>
      <c r="E144" s="6">
        <f>BW1030</f>
        <v>1023</v>
      </c>
      <c r="F144" s="6">
        <f>BW730</f>
        <v>723</v>
      </c>
      <c r="G144" s="6">
        <f>BW843</f>
        <v>836</v>
      </c>
      <c r="H144" s="7">
        <f>BW377</f>
        <v>370</v>
      </c>
      <c r="I144" s="9">
        <f>BW232</f>
        <v>225</v>
      </c>
      <c r="J144" s="6">
        <f>BW913</f>
        <v>906</v>
      </c>
      <c r="K144" s="11">
        <f>BW544</f>
        <v>537</v>
      </c>
      <c r="L144" s="6">
        <f>BW50</f>
        <v>43</v>
      </c>
      <c r="M144" s="6">
        <f>BW451</f>
        <v>444</v>
      </c>
      <c r="N144" s="6">
        <f>BW159</f>
        <v>152</v>
      </c>
      <c r="O144" s="6">
        <f>BW270</f>
        <v>263</v>
      </c>
      <c r="P144" s="6">
        <f>BW828</f>
        <v>821</v>
      </c>
      <c r="Q144" s="6">
        <f>BW685</f>
        <v>678</v>
      </c>
      <c r="R144" s="6">
        <f>BW354</f>
        <v>347</v>
      </c>
      <c r="S144" s="6">
        <f>BW211</f>
        <v>204</v>
      </c>
      <c r="T144" s="6">
        <f>BW769</f>
        <v>762</v>
      </c>
      <c r="U144" s="6">
        <f>BW880</f>
        <v>873</v>
      </c>
      <c r="V144" s="6">
        <f>BW588</f>
        <v>581</v>
      </c>
      <c r="W144" s="6">
        <f>BW989</f>
        <v>982</v>
      </c>
      <c r="X144" s="12">
        <f>BW495</f>
        <v>488</v>
      </c>
      <c r="Y144" s="6">
        <f>BW126</f>
        <v>119</v>
      </c>
      <c r="Z144" s="6">
        <f>BW807</f>
        <v>800</v>
      </c>
      <c r="AA144" s="8">
        <f>BW662</f>
        <v>655</v>
      </c>
      <c r="AB144" s="6">
        <f>BW196</f>
        <v>189</v>
      </c>
      <c r="AC144" s="6">
        <f>BW309</f>
        <v>302</v>
      </c>
      <c r="AD144" s="6">
        <f>BW9</f>
        <v>2</v>
      </c>
      <c r="AE144" s="6">
        <f>BW408</f>
        <v>401</v>
      </c>
      <c r="AF144" s="6">
        <f>BW938</f>
        <v>931</v>
      </c>
      <c r="AG144" s="179">
        <f>BW571</f>
        <v>564</v>
      </c>
      <c r="AH144" s="5">
        <f t="shared" si="24"/>
        <v>16400</v>
      </c>
      <c r="AI144" s="5">
        <f t="shared" si="22"/>
        <v>11201200</v>
      </c>
      <c r="AJ144" s="2">
        <f t="shared" si="23"/>
        <v>8606720000</v>
      </c>
      <c r="AK144" s="115">
        <f>SUMSQ(R143,S143,T143,U143,V143,W143,X143,Y143,Z143,AA143,AB143,AC143,AD143,AE143,AF143,AG143,R144,S144,T144,U144,V144,W144,X144,Y144,Z144,AA144,AB144,AC144,AD144,AE144,AF144,AG144)</f>
        <v>11201200</v>
      </c>
      <c r="AM144" s="246" t="s">
        <v>681</v>
      </c>
      <c r="AN144" s="247" t="s">
        <v>839</v>
      </c>
      <c r="AO144" s="247" t="s">
        <v>744</v>
      </c>
      <c r="AP144" s="248" t="s">
        <v>776</v>
      </c>
      <c r="AQ144" s="247" t="s">
        <v>553</v>
      </c>
      <c r="AR144" s="248" t="s">
        <v>965</v>
      </c>
      <c r="AS144" s="247" t="s">
        <v>617</v>
      </c>
      <c r="AT144" s="247" t="s">
        <v>902</v>
      </c>
      <c r="AU144" s="248" t="s">
        <v>1154</v>
      </c>
      <c r="AV144" s="247" t="s">
        <v>608</v>
      </c>
      <c r="AW144" s="247" t="s">
        <v>1019</v>
      </c>
      <c r="AX144" s="247" t="s">
        <v>544</v>
      </c>
      <c r="AY144" s="247" t="s">
        <v>830</v>
      </c>
      <c r="AZ144" s="247" t="s">
        <v>736</v>
      </c>
      <c r="BA144" s="247" t="s">
        <v>893</v>
      </c>
      <c r="BB144" s="247" t="s">
        <v>672</v>
      </c>
      <c r="BC144" s="247" t="s">
        <v>418</v>
      </c>
      <c r="BD144" s="247" t="s">
        <v>133</v>
      </c>
      <c r="BE144" s="247" t="s">
        <v>482</v>
      </c>
      <c r="BF144" s="248" t="s">
        <v>1149</v>
      </c>
      <c r="BG144" s="247" t="s">
        <v>291</v>
      </c>
      <c r="BH144" s="248" t="s">
        <v>259</v>
      </c>
      <c r="BI144" s="247" t="s">
        <v>354</v>
      </c>
      <c r="BJ144" s="247" t="s">
        <v>195</v>
      </c>
      <c r="BK144" s="247" t="s">
        <v>142</v>
      </c>
      <c r="BL144" s="247" t="s">
        <v>363</v>
      </c>
      <c r="BM144" s="247" t="s">
        <v>204</v>
      </c>
      <c r="BN144" s="247" t="s">
        <v>299</v>
      </c>
      <c r="BO144" s="247" t="s">
        <v>15</v>
      </c>
      <c r="BP144" s="247" t="s">
        <v>490</v>
      </c>
      <c r="BQ144" s="248" t="s">
        <v>79</v>
      </c>
      <c r="BR144" s="249" t="s">
        <v>427</v>
      </c>
      <c r="BS144" s="24"/>
      <c r="BT144" s="22"/>
      <c r="BU144" s="29" t="s">
        <v>314</v>
      </c>
      <c r="BV144" s="30" t="s">
        <v>1030</v>
      </c>
      <c r="BW144" s="31">
        <f>L2+(136*L4)</f>
        <v>137</v>
      </c>
      <c r="BX144" s="22"/>
    </row>
    <row r="145" spans="1:76" x14ac:dyDescent="0.2">
      <c r="A145" s="1">
        <v>9</v>
      </c>
      <c r="B145" s="178">
        <f>BW865</f>
        <v>858</v>
      </c>
      <c r="C145" s="6">
        <f>BW720</f>
        <v>713</v>
      </c>
      <c r="D145" s="6">
        <f>BW258</f>
        <v>251</v>
      </c>
      <c r="E145" s="6">
        <f>BW371</f>
        <v>364</v>
      </c>
      <c r="F145" s="6">
        <f>BW79</f>
        <v>72</v>
      </c>
      <c r="G145" s="6">
        <f>BW478</f>
        <v>471</v>
      </c>
      <c r="H145" s="11">
        <f>BW1004</f>
        <v>997</v>
      </c>
      <c r="I145" s="6">
        <f>BW637</f>
        <v>630</v>
      </c>
      <c r="J145" s="9">
        <f>BW292</f>
        <v>285</v>
      </c>
      <c r="K145" s="7">
        <f>BW149</f>
        <v>142</v>
      </c>
      <c r="L145" s="6">
        <f>BW711</f>
        <v>704</v>
      </c>
      <c r="M145" s="6">
        <f>BW822</f>
        <v>815</v>
      </c>
      <c r="N145" s="6">
        <f>BW522</f>
        <v>515</v>
      </c>
      <c r="O145" s="6">
        <f>BW923</f>
        <v>916</v>
      </c>
      <c r="P145" s="6">
        <f>BW425</f>
        <v>418</v>
      </c>
      <c r="Q145" s="6">
        <f>BW56</f>
        <v>49</v>
      </c>
      <c r="R145" s="6">
        <f>BW983</f>
        <v>976</v>
      </c>
      <c r="S145" s="6">
        <f>BW614</f>
        <v>607</v>
      </c>
      <c r="T145" s="6">
        <f>BW116</f>
        <v>109</v>
      </c>
      <c r="U145" s="6">
        <f>BW517</f>
        <v>510</v>
      </c>
      <c r="V145" s="6">
        <f>BW217</f>
        <v>210</v>
      </c>
      <c r="W145" s="6">
        <f>BW328</f>
        <v>321</v>
      </c>
      <c r="X145" s="8">
        <f>BW890</f>
        <v>883</v>
      </c>
      <c r="Y145" s="6">
        <f>BW747</f>
        <v>740</v>
      </c>
      <c r="Z145" s="6">
        <f>BW402</f>
        <v>395</v>
      </c>
      <c r="AA145" s="12">
        <f>BW35</f>
        <v>28</v>
      </c>
      <c r="AB145" s="6">
        <f>BW561</f>
        <v>554</v>
      </c>
      <c r="AC145" s="6">
        <f>BW960</f>
        <v>953</v>
      </c>
      <c r="AD145" s="6">
        <f>BW668</f>
        <v>661</v>
      </c>
      <c r="AE145" s="6">
        <f>BW781</f>
        <v>774</v>
      </c>
      <c r="AF145" s="6">
        <f>BW319</f>
        <v>312</v>
      </c>
      <c r="AG145" s="179">
        <f>BW174</f>
        <v>167</v>
      </c>
      <c r="AH145" s="5">
        <f t="shared" si="24"/>
        <v>16400</v>
      </c>
      <c r="AI145" s="5">
        <f t="shared" si="22"/>
        <v>11201200</v>
      </c>
      <c r="AJ145" s="2">
        <f t="shared" si="23"/>
        <v>8606720000</v>
      </c>
      <c r="AK145" s="115">
        <f>SUMSQ(B145,C145,D145,E145,F145,G145,H145,I145,J145,K145,L145,M145,N145,O145,P145,Q145,B146,C146,D146,E146,F146,G146,H146,I146,J146,K146,L146,M146,N146,O146,P146,Q146)</f>
        <v>11201200</v>
      </c>
      <c r="AM145" s="250" t="s">
        <v>872</v>
      </c>
      <c r="AN145" s="247" t="s">
        <v>650</v>
      </c>
      <c r="AO145" s="247" t="s">
        <v>808</v>
      </c>
      <c r="AP145" s="247" t="s">
        <v>714</v>
      </c>
      <c r="AQ145" s="247" t="s">
        <v>997</v>
      </c>
      <c r="AR145" s="247" t="s">
        <v>523</v>
      </c>
      <c r="AS145" s="248" t="s">
        <v>1100</v>
      </c>
      <c r="AT145" s="247" t="s">
        <v>586</v>
      </c>
      <c r="AU145" s="247" t="s">
        <v>639</v>
      </c>
      <c r="AV145" s="247" t="s">
        <v>924</v>
      </c>
      <c r="AW145" s="247" t="s">
        <v>575</v>
      </c>
      <c r="AX145" s="247" t="s">
        <v>986</v>
      </c>
      <c r="AY145" s="247" t="s">
        <v>766</v>
      </c>
      <c r="AZ145" s="248" t="s">
        <v>1144</v>
      </c>
      <c r="BA145" s="247" t="s">
        <v>703</v>
      </c>
      <c r="BB145" s="247" t="s">
        <v>861</v>
      </c>
      <c r="BC145" s="248" t="s">
        <v>101</v>
      </c>
      <c r="BD145" s="247" t="s">
        <v>449</v>
      </c>
      <c r="BE145" s="247" t="s">
        <v>37</v>
      </c>
      <c r="BF145" s="247" t="s">
        <v>512</v>
      </c>
      <c r="BG145" s="247" t="s">
        <v>226</v>
      </c>
      <c r="BH145" s="247" t="s">
        <v>321</v>
      </c>
      <c r="BI145" s="248" t="s">
        <v>70</v>
      </c>
      <c r="BJ145" s="247" t="s">
        <v>385</v>
      </c>
      <c r="BK145" s="247" t="s">
        <v>332</v>
      </c>
      <c r="BL145" s="247" t="s">
        <v>174</v>
      </c>
      <c r="BM145" s="247" t="s">
        <v>269</v>
      </c>
      <c r="BN145" s="248" t="s">
        <v>237</v>
      </c>
      <c r="BO145" s="247" t="s">
        <v>460</v>
      </c>
      <c r="BP145" s="247" t="s">
        <v>48</v>
      </c>
      <c r="BQ145" s="247" t="s">
        <v>396</v>
      </c>
      <c r="BR145" s="249" t="s">
        <v>112</v>
      </c>
      <c r="BS145" s="24"/>
      <c r="BT145" s="22"/>
      <c r="BU145" s="29" t="s">
        <v>500</v>
      </c>
      <c r="BV145" s="30" t="s">
        <v>1030</v>
      </c>
      <c r="BW145" s="31">
        <f>L2+(137*L4)</f>
        <v>138</v>
      </c>
      <c r="BX145" s="22"/>
    </row>
    <row r="146" spans="1:76" x14ac:dyDescent="0.2">
      <c r="A146" s="1">
        <v>10</v>
      </c>
      <c r="B146" s="178">
        <f>BW772</f>
        <v>765</v>
      </c>
      <c r="C146" s="6">
        <f>BW885</f>
        <v>878</v>
      </c>
      <c r="D146" s="6">
        <f>BW359</f>
        <v>352</v>
      </c>
      <c r="E146" s="6">
        <f>BW214</f>
        <v>207</v>
      </c>
      <c r="F146" s="6">
        <f>BW490</f>
        <v>483</v>
      </c>
      <c r="G146" s="6">
        <f>BW123</f>
        <v>116</v>
      </c>
      <c r="H146" s="6">
        <f>BW585</f>
        <v>578</v>
      </c>
      <c r="I146" s="11">
        <f>BW984</f>
        <v>977</v>
      </c>
      <c r="J146" s="7">
        <f>BW193</f>
        <v>186</v>
      </c>
      <c r="K146" s="9">
        <f>BW304</f>
        <v>297</v>
      </c>
      <c r="L146" s="6">
        <f>BW802</f>
        <v>795</v>
      </c>
      <c r="M146" s="6">
        <f>BW659</f>
        <v>652</v>
      </c>
      <c r="N146" s="6">
        <f>BW943</f>
        <v>936</v>
      </c>
      <c r="O146" s="6">
        <f>BW574</f>
        <v>567</v>
      </c>
      <c r="P146" s="6">
        <f>BW12</f>
        <v>5</v>
      </c>
      <c r="Q146" s="6">
        <f>BW413</f>
        <v>406</v>
      </c>
      <c r="R146" s="6">
        <f>BW626</f>
        <v>619</v>
      </c>
      <c r="S146" s="6">
        <f>BW1027</f>
        <v>1020</v>
      </c>
      <c r="T146" s="6">
        <f>BW465</f>
        <v>458</v>
      </c>
      <c r="U146" s="6">
        <f>BW96</f>
        <v>89</v>
      </c>
      <c r="V146" s="6">
        <f>BW380</f>
        <v>373</v>
      </c>
      <c r="W146" s="6">
        <f>BW237</f>
        <v>230</v>
      </c>
      <c r="X146" s="6">
        <f>BW735</f>
        <v>728</v>
      </c>
      <c r="Y146" s="8">
        <f>BW846</f>
        <v>839</v>
      </c>
      <c r="Z146" s="12">
        <f>BW55</f>
        <v>48</v>
      </c>
      <c r="AA146" s="6">
        <f>BW454</f>
        <v>447</v>
      </c>
      <c r="AB146" s="6">
        <f>BW916</f>
        <v>909</v>
      </c>
      <c r="AC146" s="6">
        <f>BW549</f>
        <v>542</v>
      </c>
      <c r="AD146" s="6">
        <f>BW825</f>
        <v>818</v>
      </c>
      <c r="AE146" s="6">
        <f>BW680</f>
        <v>673</v>
      </c>
      <c r="AF146" s="6">
        <f>BW154</f>
        <v>147</v>
      </c>
      <c r="AG146" s="179">
        <f>BW267</f>
        <v>260</v>
      </c>
      <c r="AH146" s="5">
        <f t="shared" si="24"/>
        <v>16400</v>
      </c>
      <c r="AI146" s="5">
        <f t="shared" si="22"/>
        <v>11201200</v>
      </c>
      <c r="AJ146" s="2">
        <f t="shared" si="23"/>
        <v>8606720000</v>
      </c>
      <c r="AK146" s="115">
        <f>SUMSQ(R145,S145,T145,U145,V145,W145,X145,Y145,Z145,AA145,AB145,AC145,AD145,AE145,AF145,AG145,R146,S146,T146,U146,V146,W146,X146,Y146,Z146,AA146,AB146,AC146,AD146,AE146,AF146,AG146)</f>
        <v>11201200</v>
      </c>
      <c r="AM146" s="246" t="s">
        <v>884</v>
      </c>
      <c r="AN146" s="248" t="s">
        <v>663</v>
      </c>
      <c r="AO146" s="247" t="s">
        <v>821</v>
      </c>
      <c r="AP146" s="247" t="s">
        <v>727</v>
      </c>
      <c r="AQ146" s="247" t="s">
        <v>1010</v>
      </c>
      <c r="AR146" s="247" t="s">
        <v>536</v>
      </c>
      <c r="AS146" s="247" t="s">
        <v>1</v>
      </c>
      <c r="AT146" s="248" t="s">
        <v>599</v>
      </c>
      <c r="AU146" s="247" t="s">
        <v>642</v>
      </c>
      <c r="AV146" s="247" t="s">
        <v>927</v>
      </c>
      <c r="AW146" s="247" t="s">
        <v>578</v>
      </c>
      <c r="AX146" s="247" t="s">
        <v>989</v>
      </c>
      <c r="AY146" s="248" t="s">
        <v>769</v>
      </c>
      <c r="AZ146" s="247" t="s">
        <v>800</v>
      </c>
      <c r="BA146" s="247" t="s">
        <v>706</v>
      </c>
      <c r="BB146" s="247" t="s">
        <v>864</v>
      </c>
      <c r="BC146" s="247" t="s">
        <v>104</v>
      </c>
      <c r="BD146" s="248" t="s">
        <v>452</v>
      </c>
      <c r="BE146" s="247" t="s">
        <v>40</v>
      </c>
      <c r="BF146" s="247" t="s">
        <v>515</v>
      </c>
      <c r="BG146" s="247" t="s">
        <v>229</v>
      </c>
      <c r="BH146" s="247" t="s">
        <v>324</v>
      </c>
      <c r="BI146" s="247" t="s">
        <v>166</v>
      </c>
      <c r="BJ146" s="248" t="s">
        <v>1032</v>
      </c>
      <c r="BK146" s="247" t="s">
        <v>345</v>
      </c>
      <c r="BL146" s="247" t="s">
        <v>186</v>
      </c>
      <c r="BM146" s="248" t="s">
        <v>1139</v>
      </c>
      <c r="BN146" s="247" t="s">
        <v>250</v>
      </c>
      <c r="BO146" s="247" t="s">
        <v>473</v>
      </c>
      <c r="BP146" s="247" t="s">
        <v>61</v>
      </c>
      <c r="BQ146" s="247" t="s">
        <v>409</v>
      </c>
      <c r="BR146" s="249" t="s">
        <v>124</v>
      </c>
      <c r="BS146" s="24"/>
      <c r="BT146" s="22"/>
      <c r="BU146" s="29" t="s">
        <v>96</v>
      </c>
      <c r="BV146" s="30" t="s">
        <v>1030</v>
      </c>
      <c r="BW146" s="31">
        <f>L2+(138*L4)</f>
        <v>139</v>
      </c>
      <c r="BX146" s="22"/>
    </row>
    <row r="147" spans="1:76" x14ac:dyDescent="0.2">
      <c r="A147" s="1">
        <v>11</v>
      </c>
      <c r="B147" s="178">
        <f>BW168</f>
        <v>161</v>
      </c>
      <c r="C147" s="6">
        <f>BW313</f>
        <v>306</v>
      </c>
      <c r="D147" s="6">
        <f>BW779</f>
        <v>772</v>
      </c>
      <c r="E147" s="6">
        <f>BW666</f>
        <v>659</v>
      </c>
      <c r="F147" s="11">
        <f>BW966</f>
        <v>959</v>
      </c>
      <c r="G147" s="6">
        <f>BW567</f>
        <v>560</v>
      </c>
      <c r="H147" s="6">
        <f>BW37</f>
        <v>30</v>
      </c>
      <c r="I147" s="6">
        <f>BW404</f>
        <v>397</v>
      </c>
      <c r="J147" s="6">
        <f>BW749</f>
        <v>742</v>
      </c>
      <c r="K147" s="6">
        <f>BW892</f>
        <v>885</v>
      </c>
      <c r="L147" s="9">
        <f>BW334</f>
        <v>327</v>
      </c>
      <c r="M147" s="7">
        <f>BW223</f>
        <v>216</v>
      </c>
      <c r="N147" s="6">
        <f>BW515</f>
        <v>508</v>
      </c>
      <c r="O147" s="6">
        <f>BW114</f>
        <v>107</v>
      </c>
      <c r="P147" s="6">
        <f>BW608</f>
        <v>601</v>
      </c>
      <c r="Q147" s="6">
        <f>BW977</f>
        <v>970</v>
      </c>
      <c r="R147" s="6">
        <f>BW62</f>
        <v>55</v>
      </c>
      <c r="S147" s="6">
        <f>BW431</f>
        <v>424</v>
      </c>
      <c r="T147" s="6">
        <f>BW925</f>
        <v>918</v>
      </c>
      <c r="U147" s="6">
        <f>BW524</f>
        <v>517</v>
      </c>
      <c r="V147" s="8">
        <f>BW816</f>
        <v>809</v>
      </c>
      <c r="W147" s="6">
        <f>BW705</f>
        <v>698</v>
      </c>
      <c r="X147" s="6">
        <f>BW147</f>
        <v>140</v>
      </c>
      <c r="Y147" s="6">
        <f>BW290</f>
        <v>283</v>
      </c>
      <c r="Z147" s="6">
        <f>BW635</f>
        <v>628</v>
      </c>
      <c r="AA147" s="6">
        <f>BW1002</f>
        <v>995</v>
      </c>
      <c r="AB147" s="6">
        <f>BW472</f>
        <v>465</v>
      </c>
      <c r="AC147" s="12">
        <f>BW73</f>
        <v>66</v>
      </c>
      <c r="AD147" s="6">
        <f>BW373</f>
        <v>366</v>
      </c>
      <c r="AE147" s="6">
        <f>BW260</f>
        <v>253</v>
      </c>
      <c r="AF147" s="6">
        <f>BW726</f>
        <v>719</v>
      </c>
      <c r="AG147" s="179">
        <f>BW871</f>
        <v>864</v>
      </c>
      <c r="AH147" s="5">
        <f t="shared" si="24"/>
        <v>16400</v>
      </c>
      <c r="AI147" s="5">
        <f t="shared" si="22"/>
        <v>11201200</v>
      </c>
      <c r="AJ147" s="2">
        <f t="shared" si="23"/>
        <v>8606720000</v>
      </c>
      <c r="AK147" s="115">
        <f>SUMSQ(B147,C147,D147,E147,F147,G147,H147,I147,J147,K147,L147,M147,N147,O147,P147,Q147,B148,C148,D148,E148,F148,G148,H148,I148,J148,K148,L148,M148,N148,O148,P148,Q148)</f>
        <v>11201200</v>
      </c>
      <c r="AM147" s="246" t="s">
        <v>874</v>
      </c>
      <c r="AN147" s="247" t="s">
        <v>652</v>
      </c>
      <c r="AO147" s="247" t="s">
        <v>810</v>
      </c>
      <c r="AP147" s="247" t="s">
        <v>716</v>
      </c>
      <c r="AQ147" s="248" t="s">
        <v>999</v>
      </c>
      <c r="AR147" s="247" t="s">
        <v>525</v>
      </c>
      <c r="AS147" s="247" t="s">
        <v>937</v>
      </c>
      <c r="AT147" s="247" t="s">
        <v>588</v>
      </c>
      <c r="AU147" s="247" t="s">
        <v>637</v>
      </c>
      <c r="AV147" s="248" t="s">
        <v>922</v>
      </c>
      <c r="AW147" s="247" t="s">
        <v>573</v>
      </c>
      <c r="AX147" s="247" t="s">
        <v>984</v>
      </c>
      <c r="AY147" s="247" t="s">
        <v>318</v>
      </c>
      <c r="AZ147" s="247" t="s">
        <v>795</v>
      </c>
      <c r="BA147" s="247" t="s">
        <v>701</v>
      </c>
      <c r="BB147" s="248" t="s">
        <v>859</v>
      </c>
      <c r="BC147" s="247" t="s">
        <v>99</v>
      </c>
      <c r="BD147" s="247" t="s">
        <v>447</v>
      </c>
      <c r="BE147" s="248" t="s">
        <v>1145</v>
      </c>
      <c r="BF147" s="247" t="s">
        <v>510</v>
      </c>
      <c r="BG147" s="247" t="s">
        <v>224</v>
      </c>
      <c r="BH147" s="247" t="s">
        <v>319</v>
      </c>
      <c r="BI147" s="247" t="s">
        <v>162</v>
      </c>
      <c r="BJ147" s="247" t="s">
        <v>383</v>
      </c>
      <c r="BK147" s="247" t="s">
        <v>334</v>
      </c>
      <c r="BL147" s="248" t="s">
        <v>176</v>
      </c>
      <c r="BM147" s="247" t="s">
        <v>271</v>
      </c>
      <c r="BN147" s="247" t="s">
        <v>239</v>
      </c>
      <c r="BO147" s="247" t="s">
        <v>462</v>
      </c>
      <c r="BP147" s="247" t="s">
        <v>50</v>
      </c>
      <c r="BQ147" s="247" t="s">
        <v>398</v>
      </c>
      <c r="BR147" s="251" t="s">
        <v>113</v>
      </c>
      <c r="BS147" s="24"/>
      <c r="BT147" s="22"/>
      <c r="BU147" s="29" t="s">
        <v>162</v>
      </c>
      <c r="BV147" s="30" t="s">
        <v>1030</v>
      </c>
      <c r="BW147" s="31">
        <f>L2+(139*L4)</f>
        <v>140</v>
      </c>
      <c r="BX147" s="22"/>
    </row>
    <row r="148" spans="1:76" x14ac:dyDescent="0.2">
      <c r="A148" s="1">
        <v>12</v>
      </c>
      <c r="B148" s="178">
        <f>BW269</f>
        <v>262</v>
      </c>
      <c r="C148" s="6">
        <f>BW156</f>
        <v>149</v>
      </c>
      <c r="D148" s="6">
        <f>BW686</f>
        <v>679</v>
      </c>
      <c r="E148" s="6">
        <f>BW831</f>
        <v>824</v>
      </c>
      <c r="F148" s="6">
        <f>BW547</f>
        <v>540</v>
      </c>
      <c r="G148" s="11">
        <f>BW914</f>
        <v>907</v>
      </c>
      <c r="H148" s="6">
        <f>BW448</f>
        <v>441</v>
      </c>
      <c r="I148" s="6">
        <f>BW49</f>
        <v>42</v>
      </c>
      <c r="J148" s="6">
        <f>BW840</f>
        <v>833</v>
      </c>
      <c r="K148" s="6">
        <f>BW729</f>
        <v>722</v>
      </c>
      <c r="L148" s="7">
        <f>BW235</f>
        <v>228</v>
      </c>
      <c r="M148" s="9">
        <f>BW378</f>
        <v>371</v>
      </c>
      <c r="N148" s="6">
        <f>BW102</f>
        <v>95</v>
      </c>
      <c r="O148" s="6">
        <f>BW471</f>
        <v>464</v>
      </c>
      <c r="P148" s="6">
        <f>BW1029</f>
        <v>1022</v>
      </c>
      <c r="Q148" s="6">
        <f>BW628</f>
        <v>621</v>
      </c>
      <c r="R148" s="6">
        <f>BW411</f>
        <v>404</v>
      </c>
      <c r="S148" s="6">
        <f>BW10</f>
        <v>3</v>
      </c>
      <c r="T148" s="6">
        <f>BW568</f>
        <v>561</v>
      </c>
      <c r="U148" s="6">
        <f>BW937</f>
        <v>930</v>
      </c>
      <c r="V148" s="6">
        <f>BW661</f>
        <v>654</v>
      </c>
      <c r="W148" s="8">
        <f>BW804</f>
        <v>797</v>
      </c>
      <c r="X148" s="6">
        <f>BW310</f>
        <v>303</v>
      </c>
      <c r="Y148" s="6">
        <f>BW199</f>
        <v>192</v>
      </c>
      <c r="Z148" s="6">
        <f>BW990</f>
        <v>983</v>
      </c>
      <c r="AA148" s="6">
        <f>BW591</f>
        <v>584</v>
      </c>
      <c r="AB148" s="12">
        <f>BW125</f>
        <v>118</v>
      </c>
      <c r="AC148" s="6">
        <f>BW492</f>
        <v>485</v>
      </c>
      <c r="AD148" s="6">
        <f>BW208</f>
        <v>201</v>
      </c>
      <c r="AE148" s="6">
        <f>BW353</f>
        <v>346</v>
      </c>
      <c r="AF148" s="6">
        <f>BW883</f>
        <v>876</v>
      </c>
      <c r="AG148" s="179">
        <f>BW770</f>
        <v>763</v>
      </c>
      <c r="AH148" s="5">
        <f t="shared" si="24"/>
        <v>16400</v>
      </c>
      <c r="AI148" s="5">
        <f t="shared" si="22"/>
        <v>11201200</v>
      </c>
      <c r="AJ148" s="2">
        <f t="shared" si="23"/>
        <v>8606720000</v>
      </c>
      <c r="AK148" s="115">
        <f>SUMSQ(R147,S147,T147,U147,V147,W147,X147,Y147,Z147,AA147,AB147,AC147,AD147,AE147,AF147,AG147,R148,S148,T148,U148,V148,W148,X148,Y148,Z148,AA148,AB148,AC148,AD148,AE148,AF148,AG148)</f>
        <v>11201200</v>
      </c>
      <c r="AM148" s="246" t="s">
        <v>882</v>
      </c>
      <c r="AN148" s="247" t="s">
        <v>661</v>
      </c>
      <c r="AO148" s="247" t="s">
        <v>819</v>
      </c>
      <c r="AP148" s="247" t="s">
        <v>725</v>
      </c>
      <c r="AQ148" s="247" t="s">
        <v>1008</v>
      </c>
      <c r="AR148" s="248" t="s">
        <v>1151</v>
      </c>
      <c r="AS148" s="247" t="s">
        <v>946</v>
      </c>
      <c r="AT148" s="247" t="s">
        <v>597</v>
      </c>
      <c r="AU148" s="248" t="s">
        <v>644</v>
      </c>
      <c r="AV148" s="247" t="s">
        <v>929</v>
      </c>
      <c r="AW148" s="247" t="s">
        <v>580</v>
      </c>
      <c r="AX148" s="247" t="s">
        <v>991</v>
      </c>
      <c r="AY148" s="247" t="s">
        <v>771</v>
      </c>
      <c r="AZ148" s="247" t="s">
        <v>802</v>
      </c>
      <c r="BA148" s="248" t="s">
        <v>708</v>
      </c>
      <c r="BB148" s="247" t="s">
        <v>866</v>
      </c>
      <c r="BC148" s="247" t="s">
        <v>106</v>
      </c>
      <c r="BD148" s="247" t="s">
        <v>454</v>
      </c>
      <c r="BE148" s="247" t="s">
        <v>42</v>
      </c>
      <c r="BF148" s="248" t="s">
        <v>517</v>
      </c>
      <c r="BG148" s="247" t="s">
        <v>231</v>
      </c>
      <c r="BH148" s="247" t="s">
        <v>326</v>
      </c>
      <c r="BI148" s="247" t="s">
        <v>168</v>
      </c>
      <c r="BJ148" s="247" t="s">
        <v>390</v>
      </c>
      <c r="BK148" s="248" t="s">
        <v>343</v>
      </c>
      <c r="BL148" s="247" t="s">
        <v>184</v>
      </c>
      <c r="BM148" s="247" t="s">
        <v>280</v>
      </c>
      <c r="BN148" s="247" t="s">
        <v>248</v>
      </c>
      <c r="BO148" s="247" t="s">
        <v>471</v>
      </c>
      <c r="BP148" s="247" t="s">
        <v>59</v>
      </c>
      <c r="BQ148" s="248" t="s">
        <v>407</v>
      </c>
      <c r="BR148" s="249" t="s">
        <v>122</v>
      </c>
      <c r="BS148" s="24"/>
      <c r="BT148" s="22"/>
      <c r="BU148" s="29" t="s">
        <v>858</v>
      </c>
      <c r="BV148" s="30" t="s">
        <v>1030</v>
      </c>
      <c r="BW148" s="31">
        <f>L2+(140*L4)</f>
        <v>141</v>
      </c>
      <c r="BX148" s="22"/>
    </row>
    <row r="149" spans="1:76" x14ac:dyDescent="0.2">
      <c r="A149" s="1">
        <v>13</v>
      </c>
      <c r="B149" s="178">
        <f>BW226</f>
        <v>219</v>
      </c>
      <c r="C149" s="6">
        <f>BW339</f>
        <v>332</v>
      </c>
      <c r="D149" s="11">
        <f>BW897</f>
        <v>890</v>
      </c>
      <c r="E149" s="6">
        <f>BW752</f>
        <v>745</v>
      </c>
      <c r="F149" s="6">
        <f>BW972</f>
        <v>965</v>
      </c>
      <c r="G149" s="6">
        <f>BW605</f>
        <v>598</v>
      </c>
      <c r="H149" s="6">
        <f>BW111</f>
        <v>104</v>
      </c>
      <c r="I149" s="6">
        <f>BW510</f>
        <v>503</v>
      </c>
      <c r="J149" s="6">
        <f>BW679</f>
        <v>672</v>
      </c>
      <c r="K149" s="6">
        <f>BW790</f>
        <v>783</v>
      </c>
      <c r="L149" s="6">
        <f>BW324</f>
        <v>317</v>
      </c>
      <c r="M149" s="6">
        <f>BW181</f>
        <v>174</v>
      </c>
      <c r="N149" s="9">
        <f>BW393</f>
        <v>386</v>
      </c>
      <c r="O149" s="7">
        <f>BW24</f>
        <v>17</v>
      </c>
      <c r="P149" s="6">
        <f>BW554</f>
        <v>547</v>
      </c>
      <c r="Q149" s="6">
        <f>BW955</f>
        <v>948</v>
      </c>
      <c r="R149" s="6">
        <f>BW84</f>
        <v>77</v>
      </c>
      <c r="S149" s="6">
        <f>BW485</f>
        <v>478</v>
      </c>
      <c r="T149" s="8">
        <f>BW1015</f>
        <v>1008</v>
      </c>
      <c r="U149" s="6">
        <f>BW646</f>
        <v>639</v>
      </c>
      <c r="V149" s="6">
        <f>BW858</f>
        <v>851</v>
      </c>
      <c r="W149" s="6">
        <f>BW715</f>
        <v>708</v>
      </c>
      <c r="X149" s="6">
        <f>BW249</f>
        <v>242</v>
      </c>
      <c r="Y149" s="6">
        <f>BW360</f>
        <v>353</v>
      </c>
      <c r="Z149" s="6">
        <f>BW529</f>
        <v>522</v>
      </c>
      <c r="AA149" s="6">
        <f>BW928</f>
        <v>921</v>
      </c>
      <c r="AB149" s="6">
        <f>BW434</f>
        <v>427</v>
      </c>
      <c r="AC149" s="6">
        <f>BW67</f>
        <v>60</v>
      </c>
      <c r="AD149" s="6">
        <f>BW287</f>
        <v>280</v>
      </c>
      <c r="AE149" s="12">
        <f>BW142</f>
        <v>135</v>
      </c>
      <c r="AF149" s="6">
        <f>BW700</f>
        <v>693</v>
      </c>
      <c r="AG149" s="179">
        <f>BW813</f>
        <v>806</v>
      </c>
      <c r="AH149" s="5">
        <f t="shared" si="24"/>
        <v>16400</v>
      </c>
      <c r="AI149" s="5">
        <f t="shared" si="22"/>
        <v>11201200</v>
      </c>
      <c r="AJ149" s="2">
        <f t="shared" si="23"/>
        <v>8606720000</v>
      </c>
      <c r="AK149" s="115">
        <f>SUMSQ(B149,C149,D149,E149,F149,G149,H149,I149,J149,K149,L149,M149,N149,O149,P149,Q149,B150,C150,D150,E150,F150,G150,H150,I150,J150,K150,L150,M150,N150,O150,P150,Q150)</f>
        <v>11201200</v>
      </c>
      <c r="AM149" s="246" t="s">
        <v>876</v>
      </c>
      <c r="AN149" s="247" t="s">
        <v>654</v>
      </c>
      <c r="AO149" s="248" t="s">
        <v>812</v>
      </c>
      <c r="AP149" s="247" t="s">
        <v>718</v>
      </c>
      <c r="AQ149" s="248" t="s">
        <v>1001</v>
      </c>
      <c r="AR149" s="247" t="s">
        <v>527</v>
      </c>
      <c r="AS149" s="247" t="s">
        <v>939</v>
      </c>
      <c r="AT149" s="247" t="s">
        <v>590</v>
      </c>
      <c r="AU149" s="247" t="s">
        <v>635</v>
      </c>
      <c r="AV149" s="247" t="s">
        <v>920</v>
      </c>
      <c r="AW149" s="247" t="s">
        <v>571</v>
      </c>
      <c r="AX149" s="247" t="s">
        <v>982</v>
      </c>
      <c r="AY149" s="247" t="s">
        <v>762</v>
      </c>
      <c r="AZ149" s="247" t="s">
        <v>793</v>
      </c>
      <c r="BA149" s="247" t="s">
        <v>699</v>
      </c>
      <c r="BB149" s="248" t="s">
        <v>857</v>
      </c>
      <c r="BC149" s="247" t="s">
        <v>97</v>
      </c>
      <c r="BD149" s="247" t="s">
        <v>24</v>
      </c>
      <c r="BE149" s="248" t="s">
        <v>33</v>
      </c>
      <c r="BF149" s="247" t="s">
        <v>508</v>
      </c>
      <c r="BG149" s="248" t="s">
        <v>222</v>
      </c>
      <c r="BH149" s="247" t="s">
        <v>317</v>
      </c>
      <c r="BI149" s="247" t="s">
        <v>160</v>
      </c>
      <c r="BJ149" s="247" t="s">
        <v>381</v>
      </c>
      <c r="BK149" s="247" t="s">
        <v>336</v>
      </c>
      <c r="BL149" s="248" t="s">
        <v>1158</v>
      </c>
      <c r="BM149" s="247" t="s">
        <v>273</v>
      </c>
      <c r="BN149" s="247" t="s">
        <v>921</v>
      </c>
      <c r="BO149" s="247" t="s">
        <v>464</v>
      </c>
      <c r="BP149" s="247" t="s">
        <v>52</v>
      </c>
      <c r="BQ149" s="247" t="s">
        <v>400</v>
      </c>
      <c r="BR149" s="249" t="s">
        <v>115</v>
      </c>
      <c r="BS149" s="24"/>
      <c r="BT149" s="22"/>
      <c r="BU149" s="29" t="s">
        <v>924</v>
      </c>
      <c r="BV149" s="30" t="s">
        <v>1030</v>
      </c>
      <c r="BW149" s="31">
        <f>L2+(141*L4)</f>
        <v>142</v>
      </c>
      <c r="BX149" s="22"/>
    </row>
    <row r="150" spans="1:76" x14ac:dyDescent="0.2">
      <c r="A150" s="1">
        <v>14</v>
      </c>
      <c r="B150" s="178">
        <f>BW391</f>
        <v>384</v>
      </c>
      <c r="C150" s="6">
        <f>BW246</f>
        <v>239</v>
      </c>
      <c r="D150" s="6">
        <f>BW740</f>
        <v>733</v>
      </c>
      <c r="E150" s="11">
        <f>BW853</f>
        <v>846</v>
      </c>
      <c r="F150" s="6">
        <f>BW617</f>
        <v>610</v>
      </c>
      <c r="G150" s="6">
        <f>BW1016</f>
        <v>1009</v>
      </c>
      <c r="H150" s="6">
        <f>BW458</f>
        <v>451</v>
      </c>
      <c r="I150" s="6">
        <f>BW91</f>
        <v>84</v>
      </c>
      <c r="J150" s="6">
        <f>BW834</f>
        <v>827</v>
      </c>
      <c r="K150" s="6">
        <f>BW691</f>
        <v>684</v>
      </c>
      <c r="L150" s="6">
        <f>BW161</f>
        <v>154</v>
      </c>
      <c r="M150" s="6">
        <f>BW272</f>
        <v>265</v>
      </c>
      <c r="N150" s="7">
        <f>BW44</f>
        <v>37</v>
      </c>
      <c r="O150" s="9">
        <f>BW445</f>
        <v>438</v>
      </c>
      <c r="P150" s="6">
        <f>BW911</f>
        <v>904</v>
      </c>
      <c r="Q150" s="6">
        <f>BW542</f>
        <v>535</v>
      </c>
      <c r="R150" s="6">
        <f>BW497</f>
        <v>490</v>
      </c>
      <c r="S150" s="6">
        <f>BW128</f>
        <v>121</v>
      </c>
      <c r="T150" s="6">
        <f>BW594</f>
        <v>587</v>
      </c>
      <c r="U150" s="8">
        <f>BW995</f>
        <v>988</v>
      </c>
      <c r="V150" s="6">
        <f>BW767</f>
        <v>760</v>
      </c>
      <c r="W150" s="6">
        <f>BW878</f>
        <v>871</v>
      </c>
      <c r="X150" s="6">
        <f>BW348</f>
        <v>341</v>
      </c>
      <c r="Y150" s="6">
        <f>BW205</f>
        <v>198</v>
      </c>
      <c r="Z150" s="6">
        <f>BW948</f>
        <v>941</v>
      </c>
      <c r="AA150" s="6">
        <f>BW581</f>
        <v>574</v>
      </c>
      <c r="AB150" s="6">
        <f>BW23</f>
        <v>16</v>
      </c>
      <c r="AC150" s="6">
        <f>BW422</f>
        <v>415</v>
      </c>
      <c r="AD150" s="12">
        <f>BW186</f>
        <v>179</v>
      </c>
      <c r="AE150" s="6">
        <f>BW299</f>
        <v>292</v>
      </c>
      <c r="AF150" s="6">
        <f>BW793</f>
        <v>786</v>
      </c>
      <c r="AG150" s="179">
        <f>BW648</f>
        <v>641</v>
      </c>
      <c r="AH150" s="5">
        <f t="shared" si="24"/>
        <v>16400</v>
      </c>
      <c r="AI150" s="5">
        <f t="shared" si="22"/>
        <v>11201200</v>
      </c>
      <c r="AJ150" s="2">
        <f t="shared" si="23"/>
        <v>8606720000</v>
      </c>
      <c r="AK150" s="115">
        <f>SUMSQ(R149,S149,T149,U149,V149,W149,X149,Y149,Z149,AA149,AB149,AC149,AD149,AE149,AF149,AG149,R150,S150,T150,U150,V150,W150,X150,Y150,Z150,AA150,AB150,AC150,AD150,AE150,AF150,AG150)</f>
        <v>11201200</v>
      </c>
      <c r="AM150" s="246" t="s">
        <v>881</v>
      </c>
      <c r="AN150" s="247" t="s">
        <v>659</v>
      </c>
      <c r="AO150" s="247" t="s">
        <v>817</v>
      </c>
      <c r="AP150" s="248" t="s">
        <v>723</v>
      </c>
      <c r="AQ150" s="247" t="s">
        <v>1006</v>
      </c>
      <c r="AR150" s="248" t="s">
        <v>532</v>
      </c>
      <c r="AS150" s="247" t="s">
        <v>944</v>
      </c>
      <c r="AT150" s="247" t="s">
        <v>595</v>
      </c>
      <c r="AU150" s="247" t="s">
        <v>646</v>
      </c>
      <c r="AV150" s="247" t="s">
        <v>931</v>
      </c>
      <c r="AW150" s="247" t="s">
        <v>582</v>
      </c>
      <c r="AX150" s="247" t="s">
        <v>993</v>
      </c>
      <c r="AY150" s="247" t="s">
        <v>773</v>
      </c>
      <c r="AZ150" s="247" t="s">
        <v>804</v>
      </c>
      <c r="BA150" s="248" t="s">
        <v>1131</v>
      </c>
      <c r="BB150" s="247" t="s">
        <v>868</v>
      </c>
      <c r="BC150" s="247" t="s">
        <v>108</v>
      </c>
      <c r="BD150" s="247" t="s">
        <v>456</v>
      </c>
      <c r="BE150" s="247" t="s">
        <v>44</v>
      </c>
      <c r="BF150" s="248" t="s">
        <v>519</v>
      </c>
      <c r="BG150" s="247" t="s">
        <v>233</v>
      </c>
      <c r="BH150" s="248" t="s">
        <v>328</v>
      </c>
      <c r="BI150" s="247" t="s">
        <v>170</v>
      </c>
      <c r="BJ150" s="247" t="s">
        <v>392</v>
      </c>
      <c r="BK150" s="248" t="s">
        <v>341</v>
      </c>
      <c r="BL150" s="247" t="s">
        <v>182</v>
      </c>
      <c r="BM150" s="247" t="s">
        <v>278</v>
      </c>
      <c r="BN150" s="247" t="s">
        <v>246</v>
      </c>
      <c r="BO150" s="247" t="s">
        <v>469</v>
      </c>
      <c r="BP150" s="247" t="s">
        <v>668</v>
      </c>
      <c r="BQ150" s="247" t="s">
        <v>405</v>
      </c>
      <c r="BR150" s="249" t="s">
        <v>120</v>
      </c>
      <c r="BS150" s="24"/>
      <c r="BT150" s="22"/>
      <c r="BU150" s="29" t="s">
        <v>566</v>
      </c>
      <c r="BV150" s="30" t="s">
        <v>1030</v>
      </c>
      <c r="BW150" s="31">
        <f>L2+(142*L4)</f>
        <v>143</v>
      </c>
      <c r="BX150" s="22"/>
    </row>
    <row r="151" spans="1:76" x14ac:dyDescent="0.2">
      <c r="A151" s="1">
        <v>15</v>
      </c>
      <c r="B151" s="190">
        <f>BW811</f>
        <v>804</v>
      </c>
      <c r="C151" s="6">
        <f>BW698</f>
        <v>691</v>
      </c>
      <c r="D151" s="6">
        <f>BW136</f>
        <v>129</v>
      </c>
      <c r="E151" s="6">
        <f>BW281</f>
        <v>274</v>
      </c>
      <c r="F151" s="6">
        <f>BW69</f>
        <v>62</v>
      </c>
      <c r="G151" s="6">
        <f>BW436</f>
        <v>429</v>
      </c>
      <c r="H151" s="6">
        <f>BW934</f>
        <v>927</v>
      </c>
      <c r="I151" s="6">
        <f>BW535</f>
        <v>528</v>
      </c>
      <c r="J151" s="6">
        <f>BW366</f>
        <v>359</v>
      </c>
      <c r="K151" s="6">
        <f>BW255</f>
        <v>248</v>
      </c>
      <c r="L151" s="6">
        <f>BW717</f>
        <v>710</v>
      </c>
      <c r="M151" s="6">
        <f>BW860</f>
        <v>853</v>
      </c>
      <c r="N151" s="6">
        <f>BW640</f>
        <v>633</v>
      </c>
      <c r="O151" s="6">
        <f>BW1009</f>
        <v>1002</v>
      </c>
      <c r="P151" s="9">
        <f>BW483</f>
        <v>476</v>
      </c>
      <c r="Q151" s="7">
        <f>BW82</f>
        <v>75</v>
      </c>
      <c r="R151" s="8">
        <f>BW957</f>
        <v>950</v>
      </c>
      <c r="S151" s="6">
        <f>BW556</f>
        <v>549</v>
      </c>
      <c r="T151" s="6">
        <f>BW30</f>
        <v>23</v>
      </c>
      <c r="U151" s="6">
        <f>BW399</f>
        <v>392</v>
      </c>
      <c r="V151" s="6">
        <f>BW179</f>
        <v>172</v>
      </c>
      <c r="W151" s="6">
        <f>BW322</f>
        <v>315</v>
      </c>
      <c r="X151" s="6">
        <f>BW784</f>
        <v>777</v>
      </c>
      <c r="Y151" s="6">
        <f>BW673</f>
        <v>666</v>
      </c>
      <c r="Z151" s="6">
        <f>BW504</f>
        <v>497</v>
      </c>
      <c r="AA151" s="6">
        <f>BW105</f>
        <v>98</v>
      </c>
      <c r="AB151" s="6">
        <f>BW603</f>
        <v>596</v>
      </c>
      <c r="AC151" s="6">
        <f>BW970</f>
        <v>963</v>
      </c>
      <c r="AD151" s="6">
        <f>BW758</f>
        <v>751</v>
      </c>
      <c r="AE151" s="6">
        <f>BW903</f>
        <v>896</v>
      </c>
      <c r="AF151" s="6">
        <f>BW341</f>
        <v>334</v>
      </c>
      <c r="AG151" s="186">
        <f>BW228</f>
        <v>221</v>
      </c>
      <c r="AH151" s="5">
        <f t="shared" si="24"/>
        <v>16400</v>
      </c>
      <c r="AI151" s="5">
        <f t="shared" si="22"/>
        <v>11201200</v>
      </c>
      <c r="AJ151" s="2">
        <f t="shared" si="23"/>
        <v>8606720000</v>
      </c>
      <c r="AK151" s="115">
        <f>SUMSQ(B151,C151,D151,E151,F151,G151,H151,I151,J151,K151,L151,M151,N151,O151,P151,Q151,B152,C152,D152,E152,F152,G152,H152,I152,J152,K152,L152,M152,N152,O152,P152,Q152)</f>
        <v>11201200</v>
      </c>
      <c r="AM151" s="246" t="s">
        <v>878</v>
      </c>
      <c r="AN151" s="247" t="s">
        <v>656</v>
      </c>
      <c r="AO151" s="247" t="s">
        <v>814</v>
      </c>
      <c r="AP151" s="247" t="s">
        <v>720</v>
      </c>
      <c r="AQ151" s="247" t="s">
        <v>1003</v>
      </c>
      <c r="AR151" s="247" t="s">
        <v>529</v>
      </c>
      <c r="AS151" s="248" t="s">
        <v>1152</v>
      </c>
      <c r="AT151" s="247" t="s">
        <v>592</v>
      </c>
      <c r="AU151" s="247" t="s">
        <v>633</v>
      </c>
      <c r="AV151" s="247" t="s">
        <v>918</v>
      </c>
      <c r="AW151" s="247" t="s">
        <v>569</v>
      </c>
      <c r="AX151" s="248" t="s">
        <v>980</v>
      </c>
      <c r="AY151" s="247" t="s">
        <v>760</v>
      </c>
      <c r="AZ151" s="248" t="s">
        <v>791</v>
      </c>
      <c r="BA151" s="247" t="s">
        <v>697</v>
      </c>
      <c r="BB151" s="247" t="s">
        <v>855</v>
      </c>
      <c r="BC151" s="248" t="s">
        <v>95</v>
      </c>
      <c r="BD151" s="247" t="s">
        <v>443</v>
      </c>
      <c r="BE151" s="247" t="s">
        <v>31</v>
      </c>
      <c r="BF151" s="247" t="s">
        <v>506</v>
      </c>
      <c r="BG151" s="247" t="s">
        <v>220</v>
      </c>
      <c r="BH151" s="247" t="s">
        <v>315</v>
      </c>
      <c r="BI151" s="247" t="s">
        <v>158</v>
      </c>
      <c r="BJ151" s="247" t="s">
        <v>379</v>
      </c>
      <c r="BK151" s="247" t="s">
        <v>338</v>
      </c>
      <c r="BL151" s="247" t="s">
        <v>4</v>
      </c>
      <c r="BM151" s="247" t="s">
        <v>275</v>
      </c>
      <c r="BN151" s="248" t="s">
        <v>243</v>
      </c>
      <c r="BO151" s="247" t="s">
        <v>466</v>
      </c>
      <c r="BP151" s="248" t="s">
        <v>54</v>
      </c>
      <c r="BQ151" s="247" t="s">
        <v>402</v>
      </c>
      <c r="BR151" s="249" t="s">
        <v>117</v>
      </c>
      <c r="BS151" s="24"/>
      <c r="BT151" s="22"/>
      <c r="BU151" s="29" t="s">
        <v>752</v>
      </c>
      <c r="BV151" s="30" t="s">
        <v>1030</v>
      </c>
      <c r="BW151" s="31">
        <f>L2+(143*L4)</f>
        <v>144</v>
      </c>
      <c r="BX151" s="22"/>
    </row>
    <row r="152" spans="1:76" x14ac:dyDescent="0.2">
      <c r="A152" s="1">
        <v>16</v>
      </c>
      <c r="B152" s="178">
        <f>BW654</f>
        <v>647</v>
      </c>
      <c r="C152" s="11">
        <f>BW799</f>
        <v>792</v>
      </c>
      <c r="D152" s="6">
        <f>BW301</f>
        <v>294</v>
      </c>
      <c r="E152" s="6">
        <f>BW188</f>
        <v>181</v>
      </c>
      <c r="F152" s="6">
        <f>BW416</f>
        <v>409</v>
      </c>
      <c r="G152" s="6">
        <f>BW17</f>
        <v>10</v>
      </c>
      <c r="H152" s="6">
        <f>BW579</f>
        <v>572</v>
      </c>
      <c r="I152" s="6">
        <f>BW946</f>
        <v>939</v>
      </c>
      <c r="J152" s="6">
        <f>BW203</f>
        <v>196</v>
      </c>
      <c r="K152" s="6">
        <f>BW346</f>
        <v>339</v>
      </c>
      <c r="L152" s="6">
        <f>BW872</f>
        <v>865</v>
      </c>
      <c r="M152" s="6">
        <f>BW761</f>
        <v>754</v>
      </c>
      <c r="N152" s="6">
        <f>BW997</f>
        <v>990</v>
      </c>
      <c r="O152" s="6">
        <f>BW596</f>
        <v>589</v>
      </c>
      <c r="P152" s="7">
        <f>BW134</f>
        <v>127</v>
      </c>
      <c r="Q152" s="9">
        <f>BW503</f>
        <v>496</v>
      </c>
      <c r="R152" s="6">
        <f>BW536</f>
        <v>529</v>
      </c>
      <c r="S152" s="8">
        <f>BW905</f>
        <v>898</v>
      </c>
      <c r="T152" s="6">
        <f>BW443</f>
        <v>436</v>
      </c>
      <c r="U152" s="6">
        <f>BW42</f>
        <v>35</v>
      </c>
      <c r="V152" s="6">
        <f>BW278</f>
        <v>271</v>
      </c>
      <c r="W152" s="6">
        <f>BW167</f>
        <v>160</v>
      </c>
      <c r="X152" s="6">
        <f>BW693</f>
        <v>686</v>
      </c>
      <c r="Y152" s="6">
        <f>BW836</f>
        <v>829</v>
      </c>
      <c r="Z152" s="6">
        <f>BW93</f>
        <v>86</v>
      </c>
      <c r="AA152" s="6">
        <f>BW460</f>
        <v>453</v>
      </c>
      <c r="AB152" s="6">
        <f>BW1022</f>
        <v>1015</v>
      </c>
      <c r="AC152" s="6">
        <f>BW623</f>
        <v>616</v>
      </c>
      <c r="AD152" s="6">
        <f>BW851</f>
        <v>844</v>
      </c>
      <c r="AE152" s="6">
        <f>BW738</f>
        <v>731</v>
      </c>
      <c r="AF152" s="12">
        <f>BW240</f>
        <v>233</v>
      </c>
      <c r="AG152" s="179">
        <f>BW385</f>
        <v>378</v>
      </c>
      <c r="AH152" s="5">
        <f t="shared" si="24"/>
        <v>16400</v>
      </c>
      <c r="AI152" s="5">
        <f t="shared" si="22"/>
        <v>11201200</v>
      </c>
      <c r="AJ152" s="2">
        <f t="shared" si="23"/>
        <v>8606720000</v>
      </c>
      <c r="AK152" s="115">
        <f>SUMSQ(R151,S151,T151,U151,V151,W151,X151,Y151,Z151,AA151,AB151,AC151,AD151,AE151,AF151,AG151,R152,S152,T152,U152,V152,W152,X152,Y152,Z152,AA152,AB152,AC152,AD152,AE152,AF152,AG152)</f>
        <v>11201200</v>
      </c>
      <c r="AM152" s="246" t="s">
        <v>879</v>
      </c>
      <c r="AN152" s="247" t="s">
        <v>657</v>
      </c>
      <c r="AO152" s="247" t="s">
        <v>815</v>
      </c>
      <c r="AP152" s="247" t="s">
        <v>721</v>
      </c>
      <c r="AQ152" s="247" t="s">
        <v>1004</v>
      </c>
      <c r="AR152" s="247" t="s">
        <v>530</v>
      </c>
      <c r="AS152" s="247" t="s">
        <v>942</v>
      </c>
      <c r="AT152" s="248" t="s">
        <v>593</v>
      </c>
      <c r="AU152" s="247" t="s">
        <v>648</v>
      </c>
      <c r="AV152" s="247" t="s">
        <v>933</v>
      </c>
      <c r="AW152" s="248" t="s">
        <v>584</v>
      </c>
      <c r="AX152" s="247" t="s">
        <v>995</v>
      </c>
      <c r="AY152" s="248" t="s">
        <v>775</v>
      </c>
      <c r="AZ152" s="247" t="s">
        <v>806</v>
      </c>
      <c r="BA152" s="247" t="s">
        <v>712</v>
      </c>
      <c r="BB152" s="247" t="s">
        <v>870</v>
      </c>
      <c r="BC152" s="247" t="s">
        <v>110</v>
      </c>
      <c r="BD152" s="248" t="s">
        <v>1130</v>
      </c>
      <c r="BE152" s="247" t="s">
        <v>46</v>
      </c>
      <c r="BF152" s="247" t="s">
        <v>521</v>
      </c>
      <c r="BG152" s="247" t="s">
        <v>235</v>
      </c>
      <c r="BH152" s="247" t="s">
        <v>330</v>
      </c>
      <c r="BI152" s="247" t="s">
        <v>172</v>
      </c>
      <c r="BJ152" s="247" t="s">
        <v>394</v>
      </c>
      <c r="BK152" s="247" t="s">
        <v>339</v>
      </c>
      <c r="BL152" s="247" t="s">
        <v>180</v>
      </c>
      <c r="BM152" s="248" t="s">
        <v>276</v>
      </c>
      <c r="BN152" s="247" t="s">
        <v>244</v>
      </c>
      <c r="BO152" s="248" t="s">
        <v>467</v>
      </c>
      <c r="BP152" s="247" t="s">
        <v>55</v>
      </c>
      <c r="BQ152" s="247" t="s">
        <v>403</v>
      </c>
      <c r="BR152" s="249" t="s">
        <v>118</v>
      </c>
      <c r="BS152" s="24"/>
      <c r="BT152" s="22"/>
      <c r="BU152" s="29" t="s">
        <v>252</v>
      </c>
      <c r="BV152" s="30" t="s">
        <v>1030</v>
      </c>
      <c r="BW152" s="31">
        <f>L2+(144*L4)</f>
        <v>145</v>
      </c>
      <c r="BX152" s="22"/>
    </row>
    <row r="153" spans="1:76" x14ac:dyDescent="0.2">
      <c r="A153" s="1">
        <v>17</v>
      </c>
      <c r="B153" s="178">
        <f>BW657</f>
        <v>650</v>
      </c>
      <c r="C153" s="12">
        <f>BW800</f>
        <v>793</v>
      </c>
      <c r="D153" s="6">
        <f>BW306</f>
        <v>299</v>
      </c>
      <c r="E153" s="6">
        <f>BW195</f>
        <v>188</v>
      </c>
      <c r="F153" s="6">
        <f>BW415</f>
        <v>408</v>
      </c>
      <c r="G153" s="6">
        <f>BW14</f>
        <v>7</v>
      </c>
      <c r="H153" s="6">
        <f>BW572</f>
        <v>565</v>
      </c>
      <c r="I153" s="6">
        <f>BW941</f>
        <v>934</v>
      </c>
      <c r="J153" s="6">
        <f>BW212</f>
        <v>205</v>
      </c>
      <c r="K153" s="6">
        <f>BW357</f>
        <v>350</v>
      </c>
      <c r="L153" s="6">
        <f>BW887</f>
        <v>880</v>
      </c>
      <c r="M153" s="6">
        <f>BW774</f>
        <v>767</v>
      </c>
      <c r="N153" s="6">
        <f>BW986</f>
        <v>979</v>
      </c>
      <c r="O153" s="6">
        <f>BW587</f>
        <v>580</v>
      </c>
      <c r="P153" s="8">
        <f>BW121</f>
        <v>114</v>
      </c>
      <c r="Q153" s="6">
        <f>BW488</f>
        <v>481</v>
      </c>
      <c r="R153" s="9">
        <f>BW551</f>
        <v>544</v>
      </c>
      <c r="S153" s="7">
        <f>BW918</f>
        <v>911</v>
      </c>
      <c r="T153" s="6">
        <f>BW452</f>
        <v>445</v>
      </c>
      <c r="U153" s="6">
        <f>BW53</f>
        <v>46</v>
      </c>
      <c r="V153" s="6">
        <f>BW265</f>
        <v>258</v>
      </c>
      <c r="W153" s="6">
        <f>BW152</f>
        <v>145</v>
      </c>
      <c r="X153" s="6">
        <f>BW682</f>
        <v>675</v>
      </c>
      <c r="Y153" s="6">
        <f>BW827</f>
        <v>820</v>
      </c>
      <c r="Z153" s="6">
        <f>BW98</f>
        <v>91</v>
      </c>
      <c r="AA153" s="6">
        <f>BW467</f>
        <v>460</v>
      </c>
      <c r="AB153" s="6">
        <f>BW1025</f>
        <v>1018</v>
      </c>
      <c r="AC153" s="6">
        <f>BW624</f>
        <v>617</v>
      </c>
      <c r="AD153" s="6">
        <f>BW844</f>
        <v>837</v>
      </c>
      <c r="AE153" s="6">
        <f>BW733</f>
        <v>726</v>
      </c>
      <c r="AF153" s="11">
        <f>BW239</f>
        <v>232</v>
      </c>
      <c r="AG153" s="179">
        <f>BW382</f>
        <v>375</v>
      </c>
      <c r="AH153" s="5">
        <f t="shared" si="24"/>
        <v>16400</v>
      </c>
      <c r="AI153" s="5">
        <f t="shared" si="22"/>
        <v>11201200</v>
      </c>
      <c r="AJ153" s="2">
        <f t="shared" si="23"/>
        <v>8606720000</v>
      </c>
      <c r="AK153" s="115">
        <f>SUMSQ(B153,C153,D153,E153,F153,G153,H153,I153,J153,K153,L153,M153,N153,O153,P153,Q153,B154,C154,D154,E154,F154,G154,H154,I154,J154,K154,L154,M154,N154,O154,P154,Q154)</f>
        <v>11201200</v>
      </c>
      <c r="AM153" s="246" t="s">
        <v>688</v>
      </c>
      <c r="AN153" s="247" t="s">
        <v>846</v>
      </c>
      <c r="AO153" s="247" t="s">
        <v>751</v>
      </c>
      <c r="AP153" s="247" t="s">
        <v>782</v>
      </c>
      <c r="AQ153" s="247" t="s">
        <v>560</v>
      </c>
      <c r="AR153" s="247" t="s">
        <v>971</v>
      </c>
      <c r="AS153" s="247" t="s">
        <v>624</v>
      </c>
      <c r="AT153" s="248" t="s">
        <v>909</v>
      </c>
      <c r="AU153" s="247" t="s">
        <v>949</v>
      </c>
      <c r="AV153" s="247" t="s">
        <v>601</v>
      </c>
      <c r="AW153" s="248" t="s">
        <v>1012</v>
      </c>
      <c r="AX153" s="247" t="s">
        <v>538</v>
      </c>
      <c r="AY153" s="248" t="s">
        <v>823</v>
      </c>
      <c r="AZ153" s="247" t="s">
        <v>729</v>
      </c>
      <c r="BA153" s="247" t="s">
        <v>886</v>
      </c>
      <c r="BB153" s="247" t="s">
        <v>665</v>
      </c>
      <c r="BC153" s="247" t="s">
        <v>411</v>
      </c>
      <c r="BD153" s="248" t="s">
        <v>1157</v>
      </c>
      <c r="BE153" s="247" t="s">
        <v>475</v>
      </c>
      <c r="BF153" s="247" t="s">
        <v>63</v>
      </c>
      <c r="BG153" s="247" t="s">
        <v>284</v>
      </c>
      <c r="BH153" s="247" t="s">
        <v>252</v>
      </c>
      <c r="BI153" s="247" t="s">
        <v>347</v>
      </c>
      <c r="BJ153" s="247" t="s">
        <v>188</v>
      </c>
      <c r="BK153" s="247" t="s">
        <v>149</v>
      </c>
      <c r="BL153" s="247" t="s">
        <v>370</v>
      </c>
      <c r="BM153" s="248" t="s">
        <v>211</v>
      </c>
      <c r="BN153" s="247" t="s">
        <v>306</v>
      </c>
      <c r="BO153" s="248" t="s">
        <v>22</v>
      </c>
      <c r="BP153" s="247" t="s">
        <v>497</v>
      </c>
      <c r="BQ153" s="247" t="s">
        <v>86</v>
      </c>
      <c r="BR153" s="249" t="s">
        <v>434</v>
      </c>
      <c r="BS153" s="24"/>
      <c r="BT153" s="22"/>
      <c r="BU153" s="29" t="s">
        <v>68</v>
      </c>
      <c r="BV153" s="30" t="s">
        <v>1030</v>
      </c>
      <c r="BW153" s="31">
        <f>L2+(145*L4)</f>
        <v>146</v>
      </c>
      <c r="BX153" s="22"/>
    </row>
    <row r="154" spans="1:76" x14ac:dyDescent="0.2">
      <c r="A154" s="1">
        <v>18</v>
      </c>
      <c r="B154" s="188">
        <f>BW820</f>
        <v>813</v>
      </c>
      <c r="C154" s="6">
        <f>BW709</f>
        <v>702</v>
      </c>
      <c r="D154" s="6">
        <f>BW151</f>
        <v>144</v>
      </c>
      <c r="E154" s="6">
        <f>BW294</f>
        <v>287</v>
      </c>
      <c r="F154" s="6">
        <f>BW58</f>
        <v>51</v>
      </c>
      <c r="G154" s="6">
        <f>BW427</f>
        <v>420</v>
      </c>
      <c r="H154" s="6">
        <f>BW921</f>
        <v>914</v>
      </c>
      <c r="I154" s="6">
        <f>BW520</f>
        <v>513</v>
      </c>
      <c r="J154" s="6">
        <f>BW369</f>
        <v>362</v>
      </c>
      <c r="K154" s="6">
        <f>BW256</f>
        <v>249</v>
      </c>
      <c r="L154" s="6">
        <f>BW722</f>
        <v>715</v>
      </c>
      <c r="M154" s="6">
        <f>BW867</f>
        <v>860</v>
      </c>
      <c r="N154" s="6">
        <f>BW639</f>
        <v>632</v>
      </c>
      <c r="O154" s="6">
        <f>BW1006</f>
        <v>999</v>
      </c>
      <c r="P154" s="6">
        <f>BW476</f>
        <v>469</v>
      </c>
      <c r="Q154" s="8">
        <f>BW77</f>
        <v>70</v>
      </c>
      <c r="R154" s="7">
        <f>BW962</f>
        <v>955</v>
      </c>
      <c r="S154" s="9">
        <f>BW563</f>
        <v>556</v>
      </c>
      <c r="T154" s="6">
        <f>BW33</f>
        <v>26</v>
      </c>
      <c r="U154" s="6">
        <f>BW400</f>
        <v>393</v>
      </c>
      <c r="V154" s="6">
        <f>BW172</f>
        <v>165</v>
      </c>
      <c r="W154" s="6">
        <f>BW317</f>
        <v>310</v>
      </c>
      <c r="X154" s="6">
        <f>BW783</f>
        <v>776</v>
      </c>
      <c r="Y154" s="6">
        <f>BW670</f>
        <v>663</v>
      </c>
      <c r="Z154" s="6">
        <f>BW519</f>
        <v>512</v>
      </c>
      <c r="AA154" s="6">
        <f>BW118</f>
        <v>111</v>
      </c>
      <c r="AB154" s="6">
        <f>BW612</f>
        <v>605</v>
      </c>
      <c r="AC154" s="6">
        <f>BW981</f>
        <v>974</v>
      </c>
      <c r="AD154" s="6">
        <f>BW745</f>
        <v>738</v>
      </c>
      <c r="AE154" s="6">
        <f>BW888</f>
        <v>881</v>
      </c>
      <c r="AF154" s="6">
        <f>BW330</f>
        <v>323</v>
      </c>
      <c r="AG154" s="192">
        <f>BW219</f>
        <v>212</v>
      </c>
      <c r="AH154" s="5">
        <f t="shared" si="24"/>
        <v>16400</v>
      </c>
      <c r="AI154" s="5">
        <f t="shared" si="22"/>
        <v>11201200</v>
      </c>
      <c r="AJ154" s="2">
        <f t="shared" si="23"/>
        <v>8606720000</v>
      </c>
      <c r="AK154" s="115">
        <f>SUMSQ(R153,S153,T153,U153,V153,W153,X153,Y153,Z153,AA153,AB153,AC153,AD153,AE153,AF153,AG153,R154,S154,T154,U154,V154,W154,X154,Y154,Z154,AA154,AB154,AC154,AD154,AE154,AF154,AG154)</f>
        <v>11201200</v>
      </c>
      <c r="AM154" s="246" t="s">
        <v>689</v>
      </c>
      <c r="AN154" s="247" t="s">
        <v>847</v>
      </c>
      <c r="AO154" s="247" t="s">
        <v>752</v>
      </c>
      <c r="AP154" s="247" t="s">
        <v>783</v>
      </c>
      <c r="AQ154" s="247" t="s">
        <v>561</v>
      </c>
      <c r="AR154" s="247" t="s">
        <v>972</v>
      </c>
      <c r="AS154" s="248" t="s">
        <v>1143</v>
      </c>
      <c r="AT154" s="247" t="s">
        <v>910</v>
      </c>
      <c r="AU154" s="247" t="s">
        <v>964</v>
      </c>
      <c r="AV154" s="247" t="s">
        <v>616</v>
      </c>
      <c r="AW154" s="247" t="s">
        <v>1027</v>
      </c>
      <c r="AX154" s="248" t="s">
        <v>552</v>
      </c>
      <c r="AY154" s="247" t="s">
        <v>838</v>
      </c>
      <c r="AZ154" s="248" t="s">
        <v>743</v>
      </c>
      <c r="BA154" s="247" t="s">
        <v>901</v>
      </c>
      <c r="BB154" s="247" t="s">
        <v>680</v>
      </c>
      <c r="BC154" s="248" t="s">
        <v>426</v>
      </c>
      <c r="BD154" s="247" t="s">
        <v>141</v>
      </c>
      <c r="BE154" s="247" t="s">
        <v>489</v>
      </c>
      <c r="BF154" s="247" t="s">
        <v>78</v>
      </c>
      <c r="BG154" s="247" t="s">
        <v>298</v>
      </c>
      <c r="BH154" s="247" t="s">
        <v>267</v>
      </c>
      <c r="BI154" s="247" t="s">
        <v>362</v>
      </c>
      <c r="BJ154" s="247" t="s">
        <v>203</v>
      </c>
      <c r="BK154" s="247" t="s">
        <v>150</v>
      </c>
      <c r="BL154" s="247" t="s">
        <v>371</v>
      </c>
      <c r="BM154" s="247" t="s">
        <v>212</v>
      </c>
      <c r="BN154" s="248" t="s">
        <v>307</v>
      </c>
      <c r="BO154" s="247" t="s">
        <v>23</v>
      </c>
      <c r="BP154" s="248" t="s">
        <v>498</v>
      </c>
      <c r="BQ154" s="247" t="s">
        <v>87</v>
      </c>
      <c r="BR154" s="249" t="s">
        <v>435</v>
      </c>
      <c r="BS154" s="24"/>
      <c r="BT154" s="22"/>
      <c r="BU154" s="29" t="s">
        <v>409</v>
      </c>
      <c r="BV154" s="30" t="s">
        <v>1030</v>
      </c>
      <c r="BW154" s="31">
        <f>L2+(146*L4)</f>
        <v>147</v>
      </c>
      <c r="BX154" s="22"/>
    </row>
    <row r="155" spans="1:76" x14ac:dyDescent="0.2">
      <c r="A155" s="1">
        <v>19</v>
      </c>
      <c r="B155" s="178">
        <f>BW376</f>
        <v>369</v>
      </c>
      <c r="C155" s="6">
        <f>BW233</f>
        <v>226</v>
      </c>
      <c r="D155" s="6">
        <f>BW731</f>
        <v>724</v>
      </c>
      <c r="E155" s="12">
        <f>BW842</f>
        <v>835</v>
      </c>
      <c r="F155" s="6">
        <f>BW630</f>
        <v>623</v>
      </c>
      <c r="G155" s="6">
        <f>BW1031</f>
        <v>1024</v>
      </c>
      <c r="H155" s="6">
        <f>BW469</f>
        <v>462</v>
      </c>
      <c r="I155" s="6">
        <f>BW100</f>
        <v>93</v>
      </c>
      <c r="J155" s="6">
        <f>BW829</f>
        <v>822</v>
      </c>
      <c r="K155" s="6">
        <f>BW684</f>
        <v>677</v>
      </c>
      <c r="L155" s="6">
        <f>BW158</f>
        <v>151</v>
      </c>
      <c r="M155" s="6">
        <f>BW271</f>
        <v>264</v>
      </c>
      <c r="N155" s="8">
        <f>BW51</f>
        <v>44</v>
      </c>
      <c r="O155" s="6">
        <f>BW450</f>
        <v>443</v>
      </c>
      <c r="P155" s="6">
        <f>BW912</f>
        <v>905</v>
      </c>
      <c r="Q155" s="6">
        <f>BW545</f>
        <v>538</v>
      </c>
      <c r="R155" s="6">
        <f>BW494</f>
        <v>487</v>
      </c>
      <c r="S155" s="6">
        <f>BW127</f>
        <v>120</v>
      </c>
      <c r="T155" s="9">
        <f>BW589</f>
        <v>582</v>
      </c>
      <c r="U155" s="7">
        <f>BW988</f>
        <v>981</v>
      </c>
      <c r="V155" s="6">
        <f>BW768</f>
        <v>761</v>
      </c>
      <c r="W155" s="6">
        <f>BW881</f>
        <v>874</v>
      </c>
      <c r="X155" s="6">
        <f>BW355</f>
        <v>348</v>
      </c>
      <c r="Y155" s="6">
        <f>BW210</f>
        <v>203</v>
      </c>
      <c r="Z155" s="6">
        <f>BW939</f>
        <v>932</v>
      </c>
      <c r="AA155" s="6">
        <f>BW570</f>
        <v>563</v>
      </c>
      <c r="AB155" s="6">
        <f>BW8</f>
        <v>1</v>
      </c>
      <c r="AC155" s="6">
        <f>BW409</f>
        <v>402</v>
      </c>
      <c r="AD155" s="11">
        <f>BW197</f>
        <v>190</v>
      </c>
      <c r="AE155" s="6">
        <f>BW308</f>
        <v>301</v>
      </c>
      <c r="AF155" s="6">
        <f>BW806</f>
        <v>799</v>
      </c>
      <c r="AG155" s="179">
        <f>BW663</f>
        <v>656</v>
      </c>
      <c r="AH155" s="5">
        <f t="shared" si="24"/>
        <v>16400</v>
      </c>
      <c r="AI155" s="5">
        <f t="shared" si="22"/>
        <v>11201200</v>
      </c>
      <c r="AJ155" s="2">
        <f t="shared" si="23"/>
        <v>8606720000</v>
      </c>
      <c r="AK155" s="115">
        <f>SUMSQ(B155,C155,D155,E155,F155,G155,H155,I155,J155,K155,L155,M155,N155,O155,P155,Q155,B156,C156,D156,E156,F156,G156,H156,I156,J156,K156,L156,M156,N156,O156,P156,Q156)</f>
        <v>11201200</v>
      </c>
      <c r="AM155" s="246" t="s">
        <v>686</v>
      </c>
      <c r="AN155" s="247" t="s">
        <v>844</v>
      </c>
      <c r="AO155" s="247" t="s">
        <v>749</v>
      </c>
      <c r="AP155" s="248" t="s">
        <v>1031</v>
      </c>
      <c r="AQ155" s="247" t="s">
        <v>558</v>
      </c>
      <c r="AR155" s="248" t="s">
        <v>935</v>
      </c>
      <c r="AS155" s="247" t="s">
        <v>622</v>
      </c>
      <c r="AT155" s="247" t="s">
        <v>907</v>
      </c>
      <c r="AU155" s="247" t="s">
        <v>951</v>
      </c>
      <c r="AV155" s="247" t="s">
        <v>603</v>
      </c>
      <c r="AW155" s="247" t="s">
        <v>1014</v>
      </c>
      <c r="AX155" s="247" t="s">
        <v>540</v>
      </c>
      <c r="AY155" s="247" t="s">
        <v>825</v>
      </c>
      <c r="AZ155" s="247" t="s">
        <v>731</v>
      </c>
      <c r="BA155" s="248" t="s">
        <v>1156</v>
      </c>
      <c r="BB155" s="247" t="s">
        <v>667</v>
      </c>
      <c r="BC155" s="247" t="s">
        <v>413</v>
      </c>
      <c r="BD155" s="247" t="s">
        <v>128</v>
      </c>
      <c r="BE155" s="247" t="s">
        <v>477</v>
      </c>
      <c r="BF155" s="248" t="s">
        <v>65</v>
      </c>
      <c r="BG155" s="247" t="s">
        <v>286</v>
      </c>
      <c r="BH155" s="248" t="s">
        <v>254</v>
      </c>
      <c r="BI155" s="247" t="s">
        <v>349</v>
      </c>
      <c r="BJ155" s="247" t="s">
        <v>190</v>
      </c>
      <c r="BK155" s="248" t="s">
        <v>147</v>
      </c>
      <c r="BL155" s="247" t="s">
        <v>368</v>
      </c>
      <c r="BM155" s="247" t="s">
        <v>209</v>
      </c>
      <c r="BN155" s="247" t="s">
        <v>304</v>
      </c>
      <c r="BO155" s="247" t="s">
        <v>20</v>
      </c>
      <c r="BP155" s="247" t="s">
        <v>495</v>
      </c>
      <c r="BQ155" s="247" t="s">
        <v>84</v>
      </c>
      <c r="BR155" s="249" t="s">
        <v>432</v>
      </c>
      <c r="BS155" s="24"/>
      <c r="BT155" s="22"/>
      <c r="BU155" s="29" t="s">
        <v>342</v>
      </c>
      <c r="BV155" s="30" t="s">
        <v>1030</v>
      </c>
      <c r="BW155" s="31">
        <f>L2+(147*L4)</f>
        <v>148</v>
      </c>
      <c r="BX155" s="22"/>
    </row>
    <row r="156" spans="1:76" x14ac:dyDescent="0.2">
      <c r="A156" s="1">
        <v>20</v>
      </c>
      <c r="B156" s="178">
        <f>BW221</f>
        <v>214</v>
      </c>
      <c r="C156" s="6">
        <f>BW332</f>
        <v>325</v>
      </c>
      <c r="D156" s="12">
        <f>BW894</f>
        <v>887</v>
      </c>
      <c r="E156" s="6">
        <f>BW751</f>
        <v>744</v>
      </c>
      <c r="F156" s="6">
        <f>BW979</f>
        <v>972</v>
      </c>
      <c r="G156" s="6">
        <f>BW610</f>
        <v>603</v>
      </c>
      <c r="H156" s="6">
        <f>BW112</f>
        <v>105</v>
      </c>
      <c r="I156" s="6">
        <f>BW513</f>
        <v>506</v>
      </c>
      <c r="J156" s="6">
        <f>BW664</f>
        <v>657</v>
      </c>
      <c r="K156" s="6">
        <f>BW777</f>
        <v>770</v>
      </c>
      <c r="L156" s="6">
        <f>BW315</f>
        <v>308</v>
      </c>
      <c r="M156" s="6">
        <f>BW170</f>
        <v>163</v>
      </c>
      <c r="N156" s="6">
        <f>BW406</f>
        <v>399</v>
      </c>
      <c r="O156" s="8">
        <f>BW39</f>
        <v>32</v>
      </c>
      <c r="P156" s="6">
        <f>BW565</f>
        <v>558</v>
      </c>
      <c r="Q156" s="6">
        <f>BW964</f>
        <v>957</v>
      </c>
      <c r="R156" s="6">
        <f>BW75</f>
        <v>68</v>
      </c>
      <c r="S156" s="6">
        <f>BW474</f>
        <v>467</v>
      </c>
      <c r="T156" s="7">
        <f>BW1000</f>
        <v>993</v>
      </c>
      <c r="U156" s="9">
        <f>BW633</f>
        <v>626</v>
      </c>
      <c r="V156" s="6">
        <f>BW869</f>
        <v>862</v>
      </c>
      <c r="W156" s="6">
        <f>BW724</f>
        <v>717</v>
      </c>
      <c r="X156" s="6">
        <f>BW262</f>
        <v>255</v>
      </c>
      <c r="Y156" s="6">
        <f>BW375</f>
        <v>368</v>
      </c>
      <c r="Z156" s="6">
        <f>BW526</f>
        <v>519</v>
      </c>
      <c r="AA156" s="6">
        <f>BW927</f>
        <v>920</v>
      </c>
      <c r="AB156" s="6">
        <f>BW429</f>
        <v>422</v>
      </c>
      <c r="AC156" s="6">
        <f>BW60</f>
        <v>53</v>
      </c>
      <c r="AD156" s="6">
        <f>BW288</f>
        <v>281</v>
      </c>
      <c r="AE156" s="11">
        <f>BW145</f>
        <v>138</v>
      </c>
      <c r="AF156" s="6">
        <f>BW707</f>
        <v>700</v>
      </c>
      <c r="AG156" s="179">
        <f>BW818</f>
        <v>811</v>
      </c>
      <c r="AH156" s="5">
        <f t="shared" si="24"/>
        <v>16400</v>
      </c>
      <c r="AI156" s="5">
        <f t="shared" si="22"/>
        <v>11201200</v>
      </c>
      <c r="AJ156" s="2">
        <f t="shared" si="23"/>
        <v>8606720000</v>
      </c>
      <c r="AK156" s="115">
        <f>SUMSQ(R155,S155,T155,U155,V155,W155,X155,Y155,Z155,AA155,AB155,AC155,AD155,AE155,AF155,AG155,R156,S156,T156,U156,V156,W156,X156,Y156,Z156,AA156,AB156,AC156,AD156,AE156,AF156,AG156)</f>
        <v>11201200</v>
      </c>
      <c r="AM156" s="246" t="s">
        <v>691</v>
      </c>
      <c r="AN156" s="247" t="s">
        <v>849</v>
      </c>
      <c r="AO156" s="248" t="s">
        <v>754</v>
      </c>
      <c r="AP156" s="247" t="s">
        <v>785</v>
      </c>
      <c r="AQ156" s="248" t="s">
        <v>563</v>
      </c>
      <c r="AR156" s="247" t="s">
        <v>974</v>
      </c>
      <c r="AS156" s="247" t="s">
        <v>627</v>
      </c>
      <c r="AT156" s="247" t="s">
        <v>912</v>
      </c>
      <c r="AU156" s="247" t="s">
        <v>962</v>
      </c>
      <c r="AV156" s="247" t="s">
        <v>614</v>
      </c>
      <c r="AW156" s="247" t="s">
        <v>1025</v>
      </c>
      <c r="AX156" s="247" t="s">
        <v>550</v>
      </c>
      <c r="AY156" s="247" t="s">
        <v>836</v>
      </c>
      <c r="AZ156" s="247" t="s">
        <v>741</v>
      </c>
      <c r="BA156" s="247" t="s">
        <v>899</v>
      </c>
      <c r="BB156" s="248" t="s">
        <v>678</v>
      </c>
      <c r="BC156" s="247" t="s">
        <v>424</v>
      </c>
      <c r="BD156" s="247" t="s">
        <v>139</v>
      </c>
      <c r="BE156" s="248" t="s">
        <v>487</v>
      </c>
      <c r="BF156" s="247" t="s">
        <v>76</v>
      </c>
      <c r="BG156" s="248" t="s">
        <v>296</v>
      </c>
      <c r="BH156" s="247" t="s">
        <v>265</v>
      </c>
      <c r="BI156" s="247" t="s">
        <v>360</v>
      </c>
      <c r="BJ156" s="247" t="s">
        <v>201</v>
      </c>
      <c r="BK156" s="247" t="s">
        <v>152</v>
      </c>
      <c r="BL156" s="248" t="s">
        <v>1146</v>
      </c>
      <c r="BM156" s="247" t="s">
        <v>214</v>
      </c>
      <c r="BN156" s="247" t="s">
        <v>309</v>
      </c>
      <c r="BO156" s="247" t="s">
        <v>25</v>
      </c>
      <c r="BP156" s="247" t="s">
        <v>500</v>
      </c>
      <c r="BQ156" s="247" t="s">
        <v>89</v>
      </c>
      <c r="BR156" s="249" t="s">
        <v>437</v>
      </c>
      <c r="BS156" s="24"/>
      <c r="BT156" s="22"/>
      <c r="BU156" s="29" t="s">
        <v>661</v>
      </c>
      <c r="BV156" s="30" t="s">
        <v>1030</v>
      </c>
      <c r="BW156" s="31">
        <f>L2+(148*L4)</f>
        <v>149</v>
      </c>
      <c r="BX156" s="22"/>
    </row>
    <row r="157" spans="1:76" x14ac:dyDescent="0.2">
      <c r="A157" s="1">
        <v>21</v>
      </c>
      <c r="B157" s="178">
        <f>BW274</f>
        <v>267</v>
      </c>
      <c r="C157" s="6">
        <f>BW163</f>
        <v>156</v>
      </c>
      <c r="D157" s="6">
        <f>BW689</f>
        <v>682</v>
      </c>
      <c r="E157" s="6">
        <f>BW832</f>
        <v>825</v>
      </c>
      <c r="F157" s="6">
        <f>BW540</f>
        <v>533</v>
      </c>
      <c r="G157" s="12">
        <f>BW909</f>
        <v>902</v>
      </c>
      <c r="H157" s="6">
        <f>BW447</f>
        <v>440</v>
      </c>
      <c r="I157" s="6">
        <f>BW46</f>
        <v>39</v>
      </c>
      <c r="J157" s="6">
        <f>BW855</f>
        <v>848</v>
      </c>
      <c r="K157" s="6">
        <f>BW742</f>
        <v>735</v>
      </c>
      <c r="L157" s="8">
        <f>BW244</f>
        <v>237</v>
      </c>
      <c r="M157" s="6">
        <f>BW389</f>
        <v>382</v>
      </c>
      <c r="N157" s="6">
        <f>BW89</f>
        <v>82</v>
      </c>
      <c r="O157" s="6">
        <f>BW456</f>
        <v>449</v>
      </c>
      <c r="P157" s="6">
        <f>BW1018</f>
        <v>1011</v>
      </c>
      <c r="Q157" s="6">
        <f>BW619</f>
        <v>612</v>
      </c>
      <c r="R157" s="6">
        <f>BW420</f>
        <v>413</v>
      </c>
      <c r="S157" s="6">
        <f>BW21</f>
        <v>14</v>
      </c>
      <c r="T157" s="6">
        <f>BW583</f>
        <v>576</v>
      </c>
      <c r="U157" s="6">
        <f>BW950</f>
        <v>943</v>
      </c>
      <c r="V157" s="9">
        <f>BW650</f>
        <v>643</v>
      </c>
      <c r="W157" s="7">
        <f>BW795</f>
        <v>788</v>
      </c>
      <c r="X157" s="6">
        <f>BW297</f>
        <v>290</v>
      </c>
      <c r="Y157" s="6">
        <f>BW184</f>
        <v>177</v>
      </c>
      <c r="Z157" s="6">
        <f>BW993</f>
        <v>986</v>
      </c>
      <c r="AA157" s="6">
        <f>BW592</f>
        <v>585</v>
      </c>
      <c r="AB157" s="11">
        <f>BW130</f>
        <v>123</v>
      </c>
      <c r="AC157" s="6">
        <f>BW499</f>
        <v>492</v>
      </c>
      <c r="AD157" s="6">
        <f>BW207</f>
        <v>200</v>
      </c>
      <c r="AE157" s="6">
        <f>BW350</f>
        <v>343</v>
      </c>
      <c r="AF157" s="6">
        <f>BW876</f>
        <v>869</v>
      </c>
      <c r="AG157" s="179">
        <f>BW765</f>
        <v>758</v>
      </c>
      <c r="AH157" s="5">
        <f t="shared" si="24"/>
        <v>16400</v>
      </c>
      <c r="AI157" s="5">
        <f t="shared" si="22"/>
        <v>11201200</v>
      </c>
      <c r="AJ157" s="2">
        <f t="shared" si="23"/>
        <v>8606720000</v>
      </c>
      <c r="AK157" s="115">
        <f>SUMSQ(B157,C157,D157,E157,F157,G157,H157,I157,J157,K157,L157,M157,N157,O157,P157,Q157,B158,C158,D158,E158,F158,G158,H158,I158,J158,K158,L158,M158,N158,O158,P158,Q158)</f>
        <v>11201200</v>
      </c>
      <c r="AM157" s="246" t="s">
        <v>684</v>
      </c>
      <c r="AN157" s="247" t="s">
        <v>842</v>
      </c>
      <c r="AO157" s="247" t="s">
        <v>747</v>
      </c>
      <c r="AP157" s="247" t="s">
        <v>779</v>
      </c>
      <c r="AQ157" s="247" t="s">
        <v>556</v>
      </c>
      <c r="AR157" s="248" t="s">
        <v>1128</v>
      </c>
      <c r="AS157" s="247" t="s">
        <v>620</v>
      </c>
      <c r="AT157" s="247" t="s">
        <v>905</v>
      </c>
      <c r="AU157" s="248" t="s">
        <v>953</v>
      </c>
      <c r="AV157" s="247" t="s">
        <v>605</v>
      </c>
      <c r="AW157" s="247" t="s">
        <v>1016</v>
      </c>
      <c r="AX157" s="247" t="s">
        <v>542</v>
      </c>
      <c r="AY157" s="247" t="s">
        <v>827</v>
      </c>
      <c r="AZ157" s="247" t="s">
        <v>733</v>
      </c>
      <c r="BA157" s="248" t="s">
        <v>890</v>
      </c>
      <c r="BB157" s="247" t="s">
        <v>669</v>
      </c>
      <c r="BC157" s="247" t="s">
        <v>415</v>
      </c>
      <c r="BD157" s="247" t="s">
        <v>130</v>
      </c>
      <c r="BE157" s="247" t="s">
        <v>479</v>
      </c>
      <c r="BF157" s="248" t="s">
        <v>67</v>
      </c>
      <c r="BG157" s="247" t="s">
        <v>288</v>
      </c>
      <c r="BH157" s="247" t="s">
        <v>256</v>
      </c>
      <c r="BI157" s="247" t="s">
        <v>351</v>
      </c>
      <c r="BJ157" s="247" t="s">
        <v>192</v>
      </c>
      <c r="BK157" s="248" t="s">
        <v>145</v>
      </c>
      <c r="BL157" s="247" t="s">
        <v>366</v>
      </c>
      <c r="BM157" s="247" t="s">
        <v>207</v>
      </c>
      <c r="BN157" s="247" t="s">
        <v>302</v>
      </c>
      <c r="BO157" s="247" t="s">
        <v>18</v>
      </c>
      <c r="BP157" s="247" t="s">
        <v>493</v>
      </c>
      <c r="BQ157" s="248" t="s">
        <v>82</v>
      </c>
      <c r="BR157" s="249" t="s">
        <v>430</v>
      </c>
      <c r="BS157" s="24"/>
      <c r="BT157" s="22"/>
      <c r="BU157" s="29" t="s">
        <v>594</v>
      </c>
      <c r="BV157" s="30" t="s">
        <v>1030</v>
      </c>
      <c r="BW157" s="31">
        <f>L2+(149*L4)</f>
        <v>150</v>
      </c>
      <c r="BX157" s="22"/>
    </row>
    <row r="158" spans="1:76" x14ac:dyDescent="0.2">
      <c r="A158" s="1">
        <v>22</v>
      </c>
      <c r="B158" s="178">
        <f>BW183</f>
        <v>176</v>
      </c>
      <c r="C158" s="6">
        <f>BW326</f>
        <v>319</v>
      </c>
      <c r="D158" s="6">
        <f>BW788</f>
        <v>781</v>
      </c>
      <c r="E158" s="6">
        <f>BW677</f>
        <v>670</v>
      </c>
      <c r="F158" s="12">
        <f>BW953</f>
        <v>946</v>
      </c>
      <c r="G158" s="6">
        <f>BW552</f>
        <v>545</v>
      </c>
      <c r="H158" s="6">
        <f>BW26</f>
        <v>19</v>
      </c>
      <c r="I158" s="6">
        <f>BW395</f>
        <v>388</v>
      </c>
      <c r="J158" s="6">
        <f>BW754</f>
        <v>747</v>
      </c>
      <c r="K158" s="6">
        <f>BW899</f>
        <v>892</v>
      </c>
      <c r="L158" s="6">
        <f>BW337</f>
        <v>330</v>
      </c>
      <c r="M158" s="8">
        <f>BW224</f>
        <v>217</v>
      </c>
      <c r="N158" s="6">
        <f>BW508</f>
        <v>501</v>
      </c>
      <c r="O158" s="6">
        <f>BW109</f>
        <v>102</v>
      </c>
      <c r="P158" s="6">
        <f>BW607</f>
        <v>600</v>
      </c>
      <c r="Q158" s="6">
        <f>BW974</f>
        <v>967</v>
      </c>
      <c r="R158" s="6">
        <f>BW65</f>
        <v>58</v>
      </c>
      <c r="S158" s="6">
        <f>BW432</f>
        <v>425</v>
      </c>
      <c r="T158" s="6">
        <f>BW930</f>
        <v>923</v>
      </c>
      <c r="U158" s="6">
        <f>BW531</f>
        <v>524</v>
      </c>
      <c r="V158" s="7">
        <f>BW815</f>
        <v>808</v>
      </c>
      <c r="W158" s="9">
        <f>BW702</f>
        <v>695</v>
      </c>
      <c r="X158" s="6">
        <f>BW140</f>
        <v>133</v>
      </c>
      <c r="Y158" s="6">
        <f>BW285</f>
        <v>278</v>
      </c>
      <c r="Z158" s="6">
        <f>BW644</f>
        <v>637</v>
      </c>
      <c r="AA158" s="6">
        <f>BW1013</f>
        <v>1006</v>
      </c>
      <c r="AB158" s="6">
        <f>BW487</f>
        <v>480</v>
      </c>
      <c r="AC158" s="11">
        <f>BW86</f>
        <v>79</v>
      </c>
      <c r="AD158" s="6">
        <f>BW362</f>
        <v>355</v>
      </c>
      <c r="AE158" s="6">
        <f>BW251</f>
        <v>244</v>
      </c>
      <c r="AF158" s="6">
        <f>BW713</f>
        <v>706</v>
      </c>
      <c r="AG158" s="179">
        <f>BW856</f>
        <v>849</v>
      </c>
      <c r="AH158" s="5">
        <f t="shared" si="24"/>
        <v>16400</v>
      </c>
      <c r="AI158" s="5">
        <f t="shared" si="22"/>
        <v>11201200</v>
      </c>
      <c r="AJ158" s="2">
        <f t="shared" si="23"/>
        <v>8606720000</v>
      </c>
      <c r="AK158" s="115">
        <f>SUMSQ(R157,S157,T157,U157,V157,W157,X157,Y157,Z157,AA157,AB157,AC157,AD157,AE157,AF157,AG157,R158,S158,T158,U158,V158,W158,X158,Y158,Z158,AA158,AB158,AC158,AD158,AE158,AF158,AG158)</f>
        <v>11201200</v>
      </c>
      <c r="AM158" s="246" t="s">
        <v>693</v>
      </c>
      <c r="AN158" s="247" t="s">
        <v>851</v>
      </c>
      <c r="AO158" s="247" t="s">
        <v>756</v>
      </c>
      <c r="AP158" s="247" t="s">
        <v>787</v>
      </c>
      <c r="AQ158" s="248" t="s">
        <v>565</v>
      </c>
      <c r="AR158" s="247" t="s">
        <v>976</v>
      </c>
      <c r="AS158" s="247" t="s">
        <v>629</v>
      </c>
      <c r="AT158" s="247" t="s">
        <v>914</v>
      </c>
      <c r="AU158" s="247" t="s">
        <v>960</v>
      </c>
      <c r="AV158" s="248" t="s">
        <v>612</v>
      </c>
      <c r="AW158" s="247" t="s">
        <v>1023</v>
      </c>
      <c r="AX158" s="247" t="s">
        <v>548</v>
      </c>
      <c r="AY158" s="247" t="s">
        <v>834</v>
      </c>
      <c r="AZ158" s="247" t="s">
        <v>739</v>
      </c>
      <c r="BA158" s="247" t="s">
        <v>897</v>
      </c>
      <c r="BB158" s="248" t="s">
        <v>676</v>
      </c>
      <c r="BC158" s="247" t="s">
        <v>422</v>
      </c>
      <c r="BD158" s="247" t="s">
        <v>137</v>
      </c>
      <c r="BE158" s="248" t="s">
        <v>1137</v>
      </c>
      <c r="BF158" s="247" t="s">
        <v>74</v>
      </c>
      <c r="BG158" s="247" t="s">
        <v>295</v>
      </c>
      <c r="BH158" s="247" t="s">
        <v>263</v>
      </c>
      <c r="BI158" s="247" t="s">
        <v>358</v>
      </c>
      <c r="BJ158" s="247" t="s">
        <v>199</v>
      </c>
      <c r="BK158" s="247" t="s">
        <v>154</v>
      </c>
      <c r="BL158" s="248" t="s">
        <v>375</v>
      </c>
      <c r="BM158" s="247" t="s">
        <v>216</v>
      </c>
      <c r="BN158" s="247" t="s">
        <v>311</v>
      </c>
      <c r="BO158" s="247" t="s">
        <v>27</v>
      </c>
      <c r="BP158" s="247" t="s">
        <v>502</v>
      </c>
      <c r="BQ158" s="247" t="s">
        <v>91</v>
      </c>
      <c r="BR158" s="251" t="s">
        <v>439</v>
      </c>
      <c r="BS158" s="24"/>
      <c r="BT158" s="22"/>
      <c r="BU158" s="29" t="s">
        <v>1014</v>
      </c>
      <c r="BV158" s="30" t="s">
        <v>1030</v>
      </c>
      <c r="BW158" s="31">
        <f>L2+(150*L4)</f>
        <v>151</v>
      </c>
      <c r="BX158" s="22"/>
    </row>
    <row r="159" spans="1:76" x14ac:dyDescent="0.2">
      <c r="A159" s="1">
        <v>23</v>
      </c>
      <c r="B159" s="178">
        <f>BW763</f>
        <v>756</v>
      </c>
      <c r="C159" s="6">
        <f>BW874</f>
        <v>867</v>
      </c>
      <c r="D159" s="6">
        <f>BW344</f>
        <v>337</v>
      </c>
      <c r="E159" s="6">
        <f>BW201</f>
        <v>194</v>
      </c>
      <c r="F159" s="6">
        <f>BW501</f>
        <v>494</v>
      </c>
      <c r="G159" s="6">
        <f>BW132</f>
        <v>125</v>
      </c>
      <c r="H159" s="6">
        <f>BW598</f>
        <v>591</v>
      </c>
      <c r="I159" s="12">
        <f>BW999</f>
        <v>992</v>
      </c>
      <c r="J159" s="8">
        <f>BW190</f>
        <v>183</v>
      </c>
      <c r="K159" s="6">
        <f>BW303</f>
        <v>296</v>
      </c>
      <c r="L159" s="6">
        <f>BW797</f>
        <v>790</v>
      </c>
      <c r="M159" s="6">
        <f>BW652</f>
        <v>645</v>
      </c>
      <c r="N159" s="6">
        <f>BW944</f>
        <v>937</v>
      </c>
      <c r="O159" s="6">
        <f>BW577</f>
        <v>570</v>
      </c>
      <c r="P159" s="6">
        <f>BW19</f>
        <v>12</v>
      </c>
      <c r="Q159" s="6">
        <f>BW418</f>
        <v>411</v>
      </c>
      <c r="R159" s="6">
        <f>BW621</f>
        <v>614</v>
      </c>
      <c r="S159" s="6">
        <f>BW1020</f>
        <v>1013</v>
      </c>
      <c r="T159" s="6">
        <f>BW462</f>
        <v>455</v>
      </c>
      <c r="U159" s="6">
        <f>BW95</f>
        <v>88</v>
      </c>
      <c r="V159" s="6">
        <f>BW387</f>
        <v>380</v>
      </c>
      <c r="W159" s="6">
        <f>BW242</f>
        <v>235</v>
      </c>
      <c r="X159" s="9">
        <f>BW736</f>
        <v>729</v>
      </c>
      <c r="Y159" s="7">
        <f>BW849</f>
        <v>842</v>
      </c>
      <c r="Z159" s="11">
        <f>BW40</f>
        <v>33</v>
      </c>
      <c r="AA159" s="6">
        <f>BW441</f>
        <v>434</v>
      </c>
      <c r="AB159" s="6">
        <f>BW907</f>
        <v>900</v>
      </c>
      <c r="AC159" s="6">
        <f>BW538</f>
        <v>531</v>
      </c>
      <c r="AD159" s="6">
        <f>BW838</f>
        <v>831</v>
      </c>
      <c r="AE159" s="6">
        <f>BW695</f>
        <v>688</v>
      </c>
      <c r="AF159" s="6">
        <f>BW165</f>
        <v>158</v>
      </c>
      <c r="AG159" s="179">
        <f>BW276</f>
        <v>269</v>
      </c>
      <c r="AH159" s="5">
        <f t="shared" si="24"/>
        <v>16400</v>
      </c>
      <c r="AI159" s="5">
        <f t="shared" si="22"/>
        <v>11201200</v>
      </c>
      <c r="AJ159" s="2">
        <f t="shared" si="23"/>
        <v>8606720000</v>
      </c>
      <c r="AK159" s="115">
        <f>SUMSQ(B159,C159,D159,E159,F159,G159,H159,I159,J159,K159,L159,M159,N159,O159,P159,Q159,B160,C160,D160,E160,F160,G160,H160,I160,J160,K160,L160,M160,N160,O160,P160,Q160)</f>
        <v>11201200</v>
      </c>
      <c r="AM159" s="246" t="s">
        <v>682</v>
      </c>
      <c r="AN159" s="248" t="s">
        <v>840</v>
      </c>
      <c r="AO159" s="247" t="s">
        <v>745</v>
      </c>
      <c r="AP159" s="247" t="s">
        <v>777</v>
      </c>
      <c r="AQ159" s="247" t="s">
        <v>554</v>
      </c>
      <c r="AR159" s="247" t="s">
        <v>966</v>
      </c>
      <c r="AS159" s="247" t="s">
        <v>618</v>
      </c>
      <c r="AT159" s="248" t="s">
        <v>903</v>
      </c>
      <c r="AU159" s="247" t="s">
        <v>955</v>
      </c>
      <c r="AV159" s="247" t="s">
        <v>607</v>
      </c>
      <c r="AW159" s="247" t="s">
        <v>1018</v>
      </c>
      <c r="AX159" s="247" t="s">
        <v>543</v>
      </c>
      <c r="AY159" s="248" t="s">
        <v>829</v>
      </c>
      <c r="AZ159" s="247" t="s">
        <v>735</v>
      </c>
      <c r="BA159" s="247" t="s">
        <v>892</v>
      </c>
      <c r="BB159" s="247" t="s">
        <v>671</v>
      </c>
      <c r="BC159" s="247" t="s">
        <v>417</v>
      </c>
      <c r="BD159" s="248" t="s">
        <v>132</v>
      </c>
      <c r="BE159" s="247" t="s">
        <v>481</v>
      </c>
      <c r="BF159" s="247" t="s">
        <v>69</v>
      </c>
      <c r="BG159" s="247" t="s">
        <v>290</v>
      </c>
      <c r="BH159" s="247" t="s">
        <v>258</v>
      </c>
      <c r="BI159" s="247" t="s">
        <v>353</v>
      </c>
      <c r="BJ159" s="248" t="s">
        <v>194</v>
      </c>
      <c r="BK159" s="247" t="s">
        <v>143</v>
      </c>
      <c r="BL159" s="247" t="s">
        <v>364</v>
      </c>
      <c r="BM159" s="248" t="s">
        <v>1129</v>
      </c>
      <c r="BN159" s="247" t="s">
        <v>300</v>
      </c>
      <c r="BO159" s="247" t="s">
        <v>16</v>
      </c>
      <c r="BP159" s="247" t="s">
        <v>491</v>
      </c>
      <c r="BQ159" s="247" t="s">
        <v>80</v>
      </c>
      <c r="BR159" s="249" t="s">
        <v>428</v>
      </c>
      <c r="BS159" s="24"/>
      <c r="BT159" s="22"/>
      <c r="BU159" s="29" t="s">
        <v>830</v>
      </c>
      <c r="BV159" s="30" t="s">
        <v>1030</v>
      </c>
      <c r="BW159" s="31">
        <f>L2+(151*L4)</f>
        <v>152</v>
      </c>
      <c r="BX159" s="22"/>
    </row>
    <row r="160" spans="1:76" x14ac:dyDescent="0.2">
      <c r="A160" s="1">
        <v>24</v>
      </c>
      <c r="B160" s="178">
        <f>BW862</f>
        <v>855</v>
      </c>
      <c r="C160" s="6">
        <f>BW719</f>
        <v>712</v>
      </c>
      <c r="D160" s="6">
        <f>BW253</f>
        <v>246</v>
      </c>
      <c r="E160" s="6">
        <f>BW364</f>
        <v>357</v>
      </c>
      <c r="F160" s="6">
        <f>BW80</f>
        <v>73</v>
      </c>
      <c r="G160" s="6">
        <f>BW481</f>
        <v>474</v>
      </c>
      <c r="H160" s="12">
        <f>BW1011</f>
        <v>1004</v>
      </c>
      <c r="I160" s="6">
        <f>BW642</f>
        <v>635</v>
      </c>
      <c r="J160" s="6">
        <f>BW283</f>
        <v>276</v>
      </c>
      <c r="K160" s="8">
        <f>BW138</f>
        <v>131</v>
      </c>
      <c r="L160" s="6">
        <f>BW696</f>
        <v>689</v>
      </c>
      <c r="M160" s="6">
        <f>BW809</f>
        <v>802</v>
      </c>
      <c r="N160" s="6">
        <f>BW533</f>
        <v>526</v>
      </c>
      <c r="O160" s="6">
        <f>BW932</f>
        <v>925</v>
      </c>
      <c r="P160" s="6">
        <f>BW438</f>
        <v>431</v>
      </c>
      <c r="Q160" s="6">
        <f>BW71</f>
        <v>64</v>
      </c>
      <c r="R160" s="6">
        <f>BW968</f>
        <v>961</v>
      </c>
      <c r="S160" s="6">
        <f>BW601</f>
        <v>594</v>
      </c>
      <c r="T160" s="6">
        <f>BW107</f>
        <v>100</v>
      </c>
      <c r="U160" s="6">
        <f>BW506</f>
        <v>499</v>
      </c>
      <c r="V160" s="6">
        <f>BW230</f>
        <v>223</v>
      </c>
      <c r="W160" s="6">
        <f>BW343</f>
        <v>336</v>
      </c>
      <c r="X160" s="7">
        <f>BW901</f>
        <v>894</v>
      </c>
      <c r="Y160" s="9">
        <f>BW756</f>
        <v>749</v>
      </c>
      <c r="Z160" s="6">
        <f>BW397</f>
        <v>390</v>
      </c>
      <c r="AA160" s="11">
        <f>BW28</f>
        <v>21</v>
      </c>
      <c r="AB160" s="6">
        <f>BW558</f>
        <v>551</v>
      </c>
      <c r="AC160" s="6">
        <f>BW959</f>
        <v>952</v>
      </c>
      <c r="AD160" s="6">
        <f>BW675</f>
        <v>668</v>
      </c>
      <c r="AE160" s="6">
        <f>BW786</f>
        <v>779</v>
      </c>
      <c r="AF160" s="6">
        <f>BW320</f>
        <v>313</v>
      </c>
      <c r="AG160" s="179">
        <f>BW177</f>
        <v>170</v>
      </c>
      <c r="AH160" s="5">
        <f t="shared" si="24"/>
        <v>16400</v>
      </c>
      <c r="AI160" s="5">
        <f t="shared" si="22"/>
        <v>11201200</v>
      </c>
      <c r="AJ160" s="2">
        <f t="shared" si="23"/>
        <v>8606720000</v>
      </c>
      <c r="AK160" s="115">
        <f>SUMSQ(R159,S159,T159,U159,V159,W159,X159,Y159,Z159,AA159,AB159,AC159,AD159,AE159,AF159,AG159,R160,S160,T160,U160,V160,W160,X160,Y160,Z160,AA160,AB160,AC160,AD160,AE160,AF160,AG160)</f>
        <v>11201200</v>
      </c>
      <c r="AM160" s="250" t="s">
        <v>695</v>
      </c>
      <c r="AN160" s="247" t="s">
        <v>853</v>
      </c>
      <c r="AO160" s="247" t="s">
        <v>758</v>
      </c>
      <c r="AP160" s="247" t="s">
        <v>789</v>
      </c>
      <c r="AQ160" s="247" t="s">
        <v>567</v>
      </c>
      <c r="AR160" s="247" t="s">
        <v>978</v>
      </c>
      <c r="AS160" s="248" t="s">
        <v>631</v>
      </c>
      <c r="AT160" s="247" t="s">
        <v>916</v>
      </c>
      <c r="AU160" s="247" t="s">
        <v>958</v>
      </c>
      <c r="AV160" s="247" t="s">
        <v>610</v>
      </c>
      <c r="AW160" s="247" t="s">
        <v>1021</v>
      </c>
      <c r="AX160" s="247" t="s">
        <v>546</v>
      </c>
      <c r="AY160" s="247" t="s">
        <v>832</v>
      </c>
      <c r="AZ160" s="248" t="s">
        <v>1147</v>
      </c>
      <c r="BA160" s="247" t="s">
        <v>895</v>
      </c>
      <c r="BB160" s="247" t="s">
        <v>674</v>
      </c>
      <c r="BC160" s="248" t="s">
        <v>101</v>
      </c>
      <c r="BD160" s="247" t="s">
        <v>135</v>
      </c>
      <c r="BE160" s="247" t="s">
        <v>7</v>
      </c>
      <c r="BF160" s="247" t="s">
        <v>72</v>
      </c>
      <c r="BG160" s="247" t="s">
        <v>293</v>
      </c>
      <c r="BH160" s="247" t="s">
        <v>261</v>
      </c>
      <c r="BI160" s="248" t="s">
        <v>356</v>
      </c>
      <c r="BJ160" s="247" t="s">
        <v>197</v>
      </c>
      <c r="BK160" s="247" t="s">
        <v>156</v>
      </c>
      <c r="BL160" s="247" t="s">
        <v>377</v>
      </c>
      <c r="BM160" s="247" t="s">
        <v>218</v>
      </c>
      <c r="BN160" s="248" t="s">
        <v>313</v>
      </c>
      <c r="BO160" s="247" t="s">
        <v>29</v>
      </c>
      <c r="BP160" s="247" t="s">
        <v>504</v>
      </c>
      <c r="BQ160" s="247" t="s">
        <v>93</v>
      </c>
      <c r="BR160" s="249" t="s">
        <v>441</v>
      </c>
      <c r="BS160" s="24"/>
      <c r="BT160" s="22"/>
      <c r="BU160" s="29" t="s">
        <v>768</v>
      </c>
      <c r="BV160" s="30" t="s">
        <v>1030</v>
      </c>
      <c r="BW160" s="31">
        <f>L2+(152*L4)</f>
        <v>153</v>
      </c>
      <c r="BX160" s="22"/>
    </row>
    <row r="161" spans="1:76" x14ac:dyDescent="0.2">
      <c r="A161" s="1">
        <v>25</v>
      </c>
      <c r="B161" s="178">
        <f>BW459</f>
        <v>452</v>
      </c>
      <c r="C161" s="6">
        <f>BW90</f>
        <v>83</v>
      </c>
      <c r="D161" s="6">
        <f>BW616</f>
        <v>609</v>
      </c>
      <c r="E161" s="6">
        <f>BW1017</f>
        <v>1010</v>
      </c>
      <c r="F161" s="6">
        <f>BW741</f>
        <v>734</v>
      </c>
      <c r="G161" s="6">
        <f>BW852</f>
        <v>845</v>
      </c>
      <c r="H161" s="8">
        <f>BW390</f>
        <v>383</v>
      </c>
      <c r="I161" s="6">
        <f>BW247</f>
        <v>240</v>
      </c>
      <c r="J161" s="6">
        <f>BW910</f>
        <v>903</v>
      </c>
      <c r="K161" s="12">
        <f>BW543</f>
        <v>536</v>
      </c>
      <c r="L161" s="6">
        <f>BW45</f>
        <v>38</v>
      </c>
      <c r="M161" s="6">
        <f>BW444</f>
        <v>437</v>
      </c>
      <c r="N161" s="6">
        <f>BW160</f>
        <v>153</v>
      </c>
      <c r="O161" s="6">
        <f>BW273</f>
        <v>266</v>
      </c>
      <c r="P161" s="6">
        <f>BW835</f>
        <v>828</v>
      </c>
      <c r="Q161" s="6">
        <f>BW690</f>
        <v>683</v>
      </c>
      <c r="R161" s="6">
        <f>BW349</f>
        <v>342</v>
      </c>
      <c r="S161" s="6">
        <f>BW204</f>
        <v>197</v>
      </c>
      <c r="T161" s="6">
        <f>BW766</f>
        <v>759</v>
      </c>
      <c r="U161" s="6">
        <f>BW879</f>
        <v>872</v>
      </c>
      <c r="V161" s="6">
        <f>BW595</f>
        <v>588</v>
      </c>
      <c r="W161" s="6">
        <f>BW994</f>
        <v>987</v>
      </c>
      <c r="X161" s="11">
        <f>BW496</f>
        <v>489</v>
      </c>
      <c r="Y161" s="6">
        <f>BW129</f>
        <v>122</v>
      </c>
      <c r="Z161" s="9">
        <f>BW792</f>
        <v>785</v>
      </c>
      <c r="AA161" s="7">
        <f>BW649</f>
        <v>642</v>
      </c>
      <c r="AB161" s="6">
        <f>BW187</f>
        <v>180</v>
      </c>
      <c r="AC161" s="6">
        <f>BW298</f>
        <v>291</v>
      </c>
      <c r="AD161" s="6">
        <f>BW22</f>
        <v>15</v>
      </c>
      <c r="AE161" s="6">
        <f>BW423</f>
        <v>416</v>
      </c>
      <c r="AF161" s="6">
        <f>BW949</f>
        <v>942</v>
      </c>
      <c r="AG161" s="179">
        <f>BW580</f>
        <v>573</v>
      </c>
      <c r="AH161" s="5">
        <f t="shared" si="24"/>
        <v>16400</v>
      </c>
      <c r="AI161" s="5">
        <f t="shared" si="22"/>
        <v>11201200</v>
      </c>
      <c r="AJ161" s="2">
        <f t="shared" si="23"/>
        <v>8606720000</v>
      </c>
      <c r="AK161" s="115">
        <f>SUMSQ(B161,C161,D161,E161,F161,G161,H161,I161,J161,K161,L161,M161,N161,O161,P161,Q161,B162,C162,D162,E162,F162,G162,H162,I162,J162,K162,L162,M162,N162,O162,P162,Q162)</f>
        <v>11201200</v>
      </c>
      <c r="AM161" s="246" t="s">
        <v>885</v>
      </c>
      <c r="AN161" s="247" t="s">
        <v>664</v>
      </c>
      <c r="AO161" s="247" t="s">
        <v>822</v>
      </c>
      <c r="AP161" s="248" t="s">
        <v>728</v>
      </c>
      <c r="AQ161" s="247" t="s">
        <v>1011</v>
      </c>
      <c r="AR161" s="248" t="s">
        <v>537</v>
      </c>
      <c r="AS161" s="247" t="s">
        <v>948</v>
      </c>
      <c r="AT161" s="247" t="s">
        <v>600</v>
      </c>
      <c r="AU161" s="248" t="s">
        <v>1134</v>
      </c>
      <c r="AV161" s="247" t="s">
        <v>926</v>
      </c>
      <c r="AW161" s="247" t="s">
        <v>577</v>
      </c>
      <c r="AX161" s="247" t="s">
        <v>988</v>
      </c>
      <c r="AY161" s="247" t="s">
        <v>768</v>
      </c>
      <c r="AZ161" s="247" t="s">
        <v>799</v>
      </c>
      <c r="BA161" s="247" t="s">
        <v>705</v>
      </c>
      <c r="BB161" s="247" t="s">
        <v>863</v>
      </c>
      <c r="BC161" s="247" t="s">
        <v>103</v>
      </c>
      <c r="BD161" s="247" t="s">
        <v>451</v>
      </c>
      <c r="BE161" s="247" t="s">
        <v>39</v>
      </c>
      <c r="BF161" s="248" t="s">
        <v>514</v>
      </c>
      <c r="BG161" s="247" t="s">
        <v>228</v>
      </c>
      <c r="BH161" s="248" t="s">
        <v>323</v>
      </c>
      <c r="BI161" s="247" t="s">
        <v>165</v>
      </c>
      <c r="BJ161" s="247" t="s">
        <v>387</v>
      </c>
      <c r="BK161" s="247" t="s">
        <v>346</v>
      </c>
      <c r="BL161" s="247" t="s">
        <v>187</v>
      </c>
      <c r="BM161" s="247" t="s">
        <v>283</v>
      </c>
      <c r="BN161" s="247" t="s">
        <v>251</v>
      </c>
      <c r="BO161" s="247" t="s">
        <v>474</v>
      </c>
      <c r="BP161" s="247" t="s">
        <v>62</v>
      </c>
      <c r="BQ161" s="248" t="s">
        <v>410</v>
      </c>
      <c r="BR161" s="249" t="s">
        <v>125</v>
      </c>
      <c r="BS161" s="24"/>
      <c r="BT161" s="22"/>
      <c r="BU161" s="29" t="s">
        <v>582</v>
      </c>
      <c r="BV161" s="30" t="s">
        <v>1030</v>
      </c>
      <c r="BW161" s="31">
        <f>L2+(153*L4)</f>
        <v>154</v>
      </c>
      <c r="BX161" s="22"/>
    </row>
    <row r="162" spans="1:76" x14ac:dyDescent="0.2">
      <c r="A162" s="1">
        <v>26</v>
      </c>
      <c r="B162" s="178">
        <f>BW110</f>
        <v>103</v>
      </c>
      <c r="C162" s="6">
        <f>BW511</f>
        <v>504</v>
      </c>
      <c r="D162" s="6">
        <f>BW973</f>
        <v>966</v>
      </c>
      <c r="E162" s="6">
        <f>BW604</f>
        <v>597</v>
      </c>
      <c r="F162" s="6">
        <f>BW896</f>
        <v>889</v>
      </c>
      <c r="G162" s="6">
        <f>BW753</f>
        <v>746</v>
      </c>
      <c r="H162" s="6">
        <f>BW227</f>
        <v>220</v>
      </c>
      <c r="I162" s="8">
        <f>BW338</f>
        <v>331</v>
      </c>
      <c r="J162" s="12">
        <f>BW555</f>
        <v>548</v>
      </c>
      <c r="K162" s="6">
        <f>BW954</f>
        <v>947</v>
      </c>
      <c r="L162" s="6">
        <f>BW392</f>
        <v>385</v>
      </c>
      <c r="M162" s="6">
        <f>BW25</f>
        <v>18</v>
      </c>
      <c r="N162" s="6">
        <f>BW325</f>
        <v>318</v>
      </c>
      <c r="O162" s="6">
        <f>BW180</f>
        <v>173</v>
      </c>
      <c r="P162" s="6">
        <f>BW678</f>
        <v>671</v>
      </c>
      <c r="Q162" s="6">
        <f>BW791</f>
        <v>784</v>
      </c>
      <c r="R162" s="6">
        <f>BW248</f>
        <v>241</v>
      </c>
      <c r="S162" s="6">
        <f>BW361</f>
        <v>354</v>
      </c>
      <c r="T162" s="6">
        <f>BW859</f>
        <v>852</v>
      </c>
      <c r="U162" s="6">
        <f>BW714</f>
        <v>707</v>
      </c>
      <c r="V162" s="6">
        <f>BW1014</f>
        <v>1007</v>
      </c>
      <c r="W162" s="6">
        <f>BW647</f>
        <v>640</v>
      </c>
      <c r="X162" s="6">
        <f>BW85</f>
        <v>78</v>
      </c>
      <c r="Y162" s="11">
        <f>BW484</f>
        <v>477</v>
      </c>
      <c r="Z162" s="7">
        <f>BW701</f>
        <v>694</v>
      </c>
      <c r="AA162" s="9">
        <f>BW812</f>
        <v>805</v>
      </c>
      <c r="AB162" s="6">
        <f>BW286</f>
        <v>279</v>
      </c>
      <c r="AC162" s="6">
        <f>BW143</f>
        <v>136</v>
      </c>
      <c r="AD162" s="6">
        <f>BW435</f>
        <v>428</v>
      </c>
      <c r="AE162" s="6">
        <f>BW66</f>
        <v>59</v>
      </c>
      <c r="AF162" s="6">
        <f>BW528</f>
        <v>521</v>
      </c>
      <c r="AG162" s="179">
        <f>BW929</f>
        <v>922</v>
      </c>
      <c r="AH162" s="5">
        <f t="shared" si="24"/>
        <v>16400</v>
      </c>
      <c r="AI162" s="5">
        <f t="shared" si="22"/>
        <v>11201200</v>
      </c>
      <c r="AJ162" s="2">
        <f t="shared" si="23"/>
        <v>8606720000</v>
      </c>
      <c r="AK162" s="115">
        <f>SUMSQ(R161,S161,T161,U161,V161,W161,X161,Y161,Z161,AA161,AB161,AC161,AD161,AE161,AF161,AG161,R162,S162,T162,U162,V162,W162,X162,Y162,Z162,AA162,AB162,AC162,AD162,AE162,AF162,AG162)</f>
        <v>11201200</v>
      </c>
      <c r="AM162" s="246" t="s">
        <v>871</v>
      </c>
      <c r="AN162" s="247" t="s">
        <v>649</v>
      </c>
      <c r="AO162" s="248" t="s">
        <v>807</v>
      </c>
      <c r="AP162" s="247" t="s">
        <v>713</v>
      </c>
      <c r="AQ162" s="248" t="s">
        <v>996</v>
      </c>
      <c r="AR162" s="247" t="s">
        <v>522</v>
      </c>
      <c r="AS162" s="247" t="s">
        <v>934</v>
      </c>
      <c r="AT162" s="247" t="s">
        <v>585</v>
      </c>
      <c r="AU162" s="247" t="s">
        <v>640</v>
      </c>
      <c r="AV162" s="248" t="s">
        <v>925</v>
      </c>
      <c r="AW162" s="247" t="s">
        <v>576</v>
      </c>
      <c r="AX162" s="247" t="s">
        <v>987</v>
      </c>
      <c r="AY162" s="247" t="s">
        <v>767</v>
      </c>
      <c r="AZ162" s="247" t="s">
        <v>798</v>
      </c>
      <c r="BA162" s="247" t="s">
        <v>704</v>
      </c>
      <c r="BB162" s="247" t="s">
        <v>862</v>
      </c>
      <c r="BC162" s="247" t="s">
        <v>102</v>
      </c>
      <c r="BD162" s="247" t="s">
        <v>450</v>
      </c>
      <c r="BE162" s="248" t="s">
        <v>38</v>
      </c>
      <c r="BF162" s="247" t="s">
        <v>513</v>
      </c>
      <c r="BG162" s="248" t="s">
        <v>227</v>
      </c>
      <c r="BH162" s="247" t="s">
        <v>322</v>
      </c>
      <c r="BI162" s="247" t="s">
        <v>164</v>
      </c>
      <c r="BJ162" s="247" t="s">
        <v>386</v>
      </c>
      <c r="BK162" s="247" t="s">
        <v>331</v>
      </c>
      <c r="BL162" s="247" t="s">
        <v>173</v>
      </c>
      <c r="BM162" s="247" t="s">
        <v>268</v>
      </c>
      <c r="BN162" s="247" t="s">
        <v>236</v>
      </c>
      <c r="BO162" s="247" t="s">
        <v>459</v>
      </c>
      <c r="BP162" s="247" t="s">
        <v>47</v>
      </c>
      <c r="BQ162" s="247" t="s">
        <v>395</v>
      </c>
      <c r="BR162" s="251" t="s">
        <v>1160</v>
      </c>
      <c r="BS162" s="24"/>
      <c r="BT162" s="22"/>
      <c r="BU162" s="29" t="s">
        <v>908</v>
      </c>
      <c r="BV162" s="30" t="s">
        <v>1030</v>
      </c>
      <c r="BW162" s="31">
        <f>L2+(154*L4)</f>
        <v>155</v>
      </c>
      <c r="BX162" s="22"/>
    </row>
    <row r="163" spans="1:76" x14ac:dyDescent="0.2">
      <c r="A163" s="1">
        <v>27</v>
      </c>
      <c r="B163" s="178">
        <f>BW578</f>
        <v>571</v>
      </c>
      <c r="C163" s="6">
        <f>BW947</f>
        <v>940</v>
      </c>
      <c r="D163" s="6">
        <f>BW417</f>
        <v>410</v>
      </c>
      <c r="E163" s="6">
        <f>BW16</f>
        <v>9</v>
      </c>
      <c r="F163" s="8">
        <f>BW300</f>
        <v>293</v>
      </c>
      <c r="G163" s="6">
        <f>BW189</f>
        <v>182</v>
      </c>
      <c r="H163" s="6">
        <f>BW655</f>
        <v>648</v>
      </c>
      <c r="I163" s="6">
        <f>BW798</f>
        <v>791</v>
      </c>
      <c r="J163" s="6">
        <f>BW135</f>
        <v>128</v>
      </c>
      <c r="K163" s="6">
        <f>BW502</f>
        <v>495</v>
      </c>
      <c r="L163" s="6">
        <f>BW996</f>
        <v>989</v>
      </c>
      <c r="M163" s="12">
        <f>BW597</f>
        <v>590</v>
      </c>
      <c r="N163" s="6">
        <f>BW873</f>
        <v>866</v>
      </c>
      <c r="O163" s="6">
        <f>BW760</f>
        <v>753</v>
      </c>
      <c r="P163" s="6">
        <f>BW202</f>
        <v>195</v>
      </c>
      <c r="Q163" s="6">
        <f>BW347</f>
        <v>340</v>
      </c>
      <c r="R163" s="6">
        <f>BW692</f>
        <v>685</v>
      </c>
      <c r="S163" s="6">
        <f>BW837</f>
        <v>830</v>
      </c>
      <c r="T163" s="6">
        <f>BW279</f>
        <v>272</v>
      </c>
      <c r="U163" s="6">
        <f>BW166</f>
        <v>159</v>
      </c>
      <c r="V163" s="11">
        <f>BW442</f>
        <v>435</v>
      </c>
      <c r="W163" s="6">
        <f>BW43</f>
        <v>36</v>
      </c>
      <c r="X163" s="6">
        <f>BW537</f>
        <v>530</v>
      </c>
      <c r="Y163" s="6">
        <f>BW904</f>
        <v>897</v>
      </c>
      <c r="Z163" s="6">
        <f>BW241</f>
        <v>234</v>
      </c>
      <c r="AA163" s="6">
        <f>BW384</f>
        <v>377</v>
      </c>
      <c r="AB163" s="9">
        <f>BW850</f>
        <v>843</v>
      </c>
      <c r="AC163" s="7">
        <f>BW739</f>
        <v>732</v>
      </c>
      <c r="AD163" s="6">
        <f>BW1023</f>
        <v>1016</v>
      </c>
      <c r="AE163" s="6">
        <f>BW622</f>
        <v>615</v>
      </c>
      <c r="AF163" s="6">
        <f>BW92</f>
        <v>85</v>
      </c>
      <c r="AG163" s="179">
        <f>BW461</f>
        <v>454</v>
      </c>
      <c r="AH163" s="5">
        <f t="shared" si="24"/>
        <v>16400</v>
      </c>
      <c r="AI163" s="5">
        <f t="shared" si="22"/>
        <v>11201200</v>
      </c>
      <c r="AJ163" s="2">
        <f t="shared" si="23"/>
        <v>8606720000</v>
      </c>
      <c r="AK163" s="115">
        <f>SUMSQ(B163,C163,D163,E163,F163,G163,H163,I163,J163,K163,L163,M163,N163,O163,P163,Q163,B164,C164,D164,E164,F164,G164,H164,I164,J164,K164,L164,M164,N164,O164,P164,Q164)</f>
        <v>11201200</v>
      </c>
      <c r="AM163" s="246" t="s">
        <v>883</v>
      </c>
      <c r="AN163" s="248" t="s">
        <v>662</v>
      </c>
      <c r="AO163" s="247" t="s">
        <v>820</v>
      </c>
      <c r="AP163" s="247" t="s">
        <v>726</v>
      </c>
      <c r="AQ163" s="247" t="s">
        <v>1009</v>
      </c>
      <c r="AR163" s="247" t="s">
        <v>535</v>
      </c>
      <c r="AS163" s="247" t="s">
        <v>947</v>
      </c>
      <c r="AT163" s="247" t="s">
        <v>598</v>
      </c>
      <c r="AU163" s="247" t="s">
        <v>643</v>
      </c>
      <c r="AV163" s="247" t="s">
        <v>928</v>
      </c>
      <c r="AW163" s="248" t="s">
        <v>579</v>
      </c>
      <c r="AX163" s="247" t="s">
        <v>990</v>
      </c>
      <c r="AY163" s="248" t="s">
        <v>770</v>
      </c>
      <c r="AZ163" s="247" t="s">
        <v>801</v>
      </c>
      <c r="BA163" s="247" t="s">
        <v>707</v>
      </c>
      <c r="BB163" s="247" t="s">
        <v>865</v>
      </c>
      <c r="BC163" s="247" t="s">
        <v>105</v>
      </c>
      <c r="BD163" s="247" t="s">
        <v>453</v>
      </c>
      <c r="BE163" s="247" t="s">
        <v>41</v>
      </c>
      <c r="BF163" s="247" t="s">
        <v>516</v>
      </c>
      <c r="BG163" s="247" t="s">
        <v>230</v>
      </c>
      <c r="BH163" s="247" t="s">
        <v>325</v>
      </c>
      <c r="BI163" s="247" t="s">
        <v>167</v>
      </c>
      <c r="BJ163" s="248" t="s">
        <v>1155</v>
      </c>
      <c r="BK163" s="247" t="s">
        <v>502</v>
      </c>
      <c r="BL163" s="247" t="s">
        <v>185</v>
      </c>
      <c r="BM163" s="248" t="s">
        <v>281</v>
      </c>
      <c r="BN163" s="247" t="s">
        <v>249</v>
      </c>
      <c r="BO163" s="248" t="s">
        <v>472</v>
      </c>
      <c r="BP163" s="247" t="s">
        <v>60</v>
      </c>
      <c r="BQ163" s="247" t="s">
        <v>408</v>
      </c>
      <c r="BR163" s="249" t="s">
        <v>123</v>
      </c>
      <c r="BS163" s="24"/>
      <c r="BT163" s="22"/>
      <c r="BU163" s="29" t="s">
        <v>842</v>
      </c>
      <c r="BV163" s="30" t="s">
        <v>1030</v>
      </c>
      <c r="BW163" s="31">
        <f>L2+(155*L4)</f>
        <v>156</v>
      </c>
      <c r="BX163" s="22"/>
    </row>
    <row r="164" spans="1:76" x14ac:dyDescent="0.2">
      <c r="A164" s="1">
        <v>28</v>
      </c>
      <c r="B164" s="178">
        <f>BW935</f>
        <v>928</v>
      </c>
      <c r="C164" s="6">
        <f>BW534</f>
        <v>527</v>
      </c>
      <c r="D164" s="6">
        <f>BW68</f>
        <v>61</v>
      </c>
      <c r="E164" s="6">
        <f>BW437</f>
        <v>430</v>
      </c>
      <c r="F164" s="6">
        <f>BW137</f>
        <v>130</v>
      </c>
      <c r="G164" s="8">
        <f>BW280</f>
        <v>273</v>
      </c>
      <c r="H164" s="6">
        <f>BW810</f>
        <v>803</v>
      </c>
      <c r="I164" s="6">
        <f>BW699</f>
        <v>692</v>
      </c>
      <c r="J164" s="6">
        <f>BW482</f>
        <v>475</v>
      </c>
      <c r="K164" s="6">
        <f>BW83</f>
        <v>76</v>
      </c>
      <c r="L164" s="12">
        <f>BW641</f>
        <v>634</v>
      </c>
      <c r="M164" s="6">
        <f>BW1008</f>
        <v>1001</v>
      </c>
      <c r="N164" s="6">
        <f>BW716</f>
        <v>709</v>
      </c>
      <c r="O164" s="6">
        <f>BW861</f>
        <v>854</v>
      </c>
      <c r="P164" s="6">
        <f>BW367</f>
        <v>360</v>
      </c>
      <c r="Q164" s="6">
        <f>BW254</f>
        <v>247</v>
      </c>
      <c r="R164" s="6">
        <f>BW785</f>
        <v>778</v>
      </c>
      <c r="S164" s="6">
        <f>BW672</f>
        <v>665</v>
      </c>
      <c r="T164" s="6">
        <f>BW178</f>
        <v>171</v>
      </c>
      <c r="U164" s="6">
        <f>BW323</f>
        <v>316</v>
      </c>
      <c r="V164" s="6">
        <f>BW31</f>
        <v>24</v>
      </c>
      <c r="W164" s="11">
        <f>BW398</f>
        <v>391</v>
      </c>
      <c r="X164" s="6">
        <f>BW956</f>
        <v>949</v>
      </c>
      <c r="Y164" s="6">
        <f>BW557</f>
        <v>550</v>
      </c>
      <c r="Z164" s="6">
        <f>BW340</f>
        <v>333</v>
      </c>
      <c r="AA164" s="6">
        <f>BW229</f>
        <v>222</v>
      </c>
      <c r="AB164" s="7">
        <f>BW759</f>
        <v>752</v>
      </c>
      <c r="AC164" s="9">
        <f>BW902</f>
        <v>895</v>
      </c>
      <c r="AD164" s="6">
        <f>BW602</f>
        <v>595</v>
      </c>
      <c r="AE164" s="6">
        <f>BW971</f>
        <v>964</v>
      </c>
      <c r="AF164" s="6">
        <f>BW505</f>
        <v>498</v>
      </c>
      <c r="AG164" s="179">
        <f>BW104</f>
        <v>97</v>
      </c>
      <c r="AH164" s="5">
        <f t="shared" si="24"/>
        <v>16400</v>
      </c>
      <c r="AI164" s="5">
        <f t="shared" si="22"/>
        <v>11201200</v>
      </c>
      <c r="AJ164" s="2">
        <f t="shared" si="23"/>
        <v>8606720000</v>
      </c>
      <c r="AK164" s="115">
        <f>SUMSQ(R163,S163,T163,U163,V163,W163,X163,Y163,Z163,AA163,AB163,AC163,AD163,AE163,AF163,AG163,R164,S164,T164,U164,V164,W164,X164,Y164,Z164,AA164,AB164,AC164,AD164,AE164,AF164,AG164)</f>
        <v>11201200</v>
      </c>
      <c r="AM164" s="250" t="s">
        <v>1153</v>
      </c>
      <c r="AN164" s="247" t="s">
        <v>651</v>
      </c>
      <c r="AO164" s="247" t="s">
        <v>809</v>
      </c>
      <c r="AP164" s="247" t="s">
        <v>715</v>
      </c>
      <c r="AQ164" s="247" t="s">
        <v>998</v>
      </c>
      <c r="AR164" s="247" t="s">
        <v>524</v>
      </c>
      <c r="AS164" s="247" t="s">
        <v>936</v>
      </c>
      <c r="AT164" s="247" t="s">
        <v>587</v>
      </c>
      <c r="AU164" s="247" t="s">
        <v>638</v>
      </c>
      <c r="AV164" s="247" t="s">
        <v>923</v>
      </c>
      <c r="AW164" s="247" t="s">
        <v>574</v>
      </c>
      <c r="AX164" s="248" t="s">
        <v>985</v>
      </c>
      <c r="AY164" s="247" t="s">
        <v>765</v>
      </c>
      <c r="AZ164" s="248" t="s">
        <v>796</v>
      </c>
      <c r="BA164" s="247" t="s">
        <v>702</v>
      </c>
      <c r="BB164" s="247" t="s">
        <v>860</v>
      </c>
      <c r="BC164" s="247" t="s">
        <v>100</v>
      </c>
      <c r="BD164" s="247" t="s">
        <v>448</v>
      </c>
      <c r="BE164" s="247" t="s">
        <v>36</v>
      </c>
      <c r="BF164" s="247" t="s">
        <v>511</v>
      </c>
      <c r="BG164" s="247" t="s">
        <v>225</v>
      </c>
      <c r="BH164" s="247" t="s">
        <v>320</v>
      </c>
      <c r="BI164" s="248" t="s">
        <v>163</v>
      </c>
      <c r="BJ164" s="247" t="s">
        <v>384</v>
      </c>
      <c r="BK164" s="247" t="s">
        <v>333</v>
      </c>
      <c r="BL164" s="247" t="s">
        <v>175</v>
      </c>
      <c r="BM164" s="247" t="s">
        <v>270</v>
      </c>
      <c r="BN164" s="248" t="s">
        <v>238</v>
      </c>
      <c r="BO164" s="247" t="s">
        <v>461</v>
      </c>
      <c r="BP164" s="248" t="s">
        <v>49</v>
      </c>
      <c r="BQ164" s="247" t="s">
        <v>397</v>
      </c>
      <c r="BR164" s="249" t="s">
        <v>440</v>
      </c>
      <c r="BS164" s="24"/>
      <c r="BT164" s="22"/>
      <c r="BU164" s="29" t="s">
        <v>146</v>
      </c>
      <c r="BV164" s="30" t="s">
        <v>1030</v>
      </c>
      <c r="BW164" s="31">
        <f>L2+(156*L4)</f>
        <v>157</v>
      </c>
      <c r="BX164" s="22"/>
    </row>
    <row r="165" spans="1:76" x14ac:dyDescent="0.2">
      <c r="A165" s="1">
        <v>29</v>
      </c>
      <c r="B165" s="178">
        <f>BW584</f>
        <v>577</v>
      </c>
      <c r="C165" s="6">
        <f>BW985</f>
        <v>978</v>
      </c>
      <c r="D165" s="8">
        <f>BW491</f>
        <v>484</v>
      </c>
      <c r="E165" s="6">
        <f>BW122</f>
        <v>115</v>
      </c>
      <c r="F165" s="6">
        <f>BW358</f>
        <v>351</v>
      </c>
      <c r="G165" s="6">
        <f>BW215</f>
        <v>208</v>
      </c>
      <c r="H165" s="6">
        <f>BW773</f>
        <v>766</v>
      </c>
      <c r="I165" s="6">
        <f>BW884</f>
        <v>877</v>
      </c>
      <c r="J165" s="6">
        <f>BW13</f>
        <v>6</v>
      </c>
      <c r="K165" s="6">
        <f>BW412</f>
        <v>405</v>
      </c>
      <c r="L165" s="6">
        <f>BW942</f>
        <v>935</v>
      </c>
      <c r="M165" s="6">
        <f>BW575</f>
        <v>568</v>
      </c>
      <c r="N165" s="6">
        <f>BW803</f>
        <v>796</v>
      </c>
      <c r="O165" s="12">
        <f>BW658</f>
        <v>651</v>
      </c>
      <c r="P165" s="6">
        <f>BW192</f>
        <v>185</v>
      </c>
      <c r="Q165" s="6">
        <f>BW305</f>
        <v>298</v>
      </c>
      <c r="R165" s="6">
        <f>BW734</f>
        <v>727</v>
      </c>
      <c r="S165" s="6">
        <f>BW847</f>
        <v>840</v>
      </c>
      <c r="T165" s="11">
        <f>BW381</f>
        <v>374</v>
      </c>
      <c r="U165" s="6">
        <f>BW236</f>
        <v>229</v>
      </c>
      <c r="V165" s="6">
        <f>BW464</f>
        <v>457</v>
      </c>
      <c r="W165" s="6">
        <f>BW97</f>
        <v>90</v>
      </c>
      <c r="X165" s="6">
        <f>BW627</f>
        <v>620</v>
      </c>
      <c r="Y165" s="6">
        <f>BW1026</f>
        <v>1019</v>
      </c>
      <c r="Z165" s="6">
        <f>BW155</f>
        <v>148</v>
      </c>
      <c r="AA165" s="6">
        <f>BW266</f>
        <v>259</v>
      </c>
      <c r="AB165" s="6">
        <f>BW824</f>
        <v>817</v>
      </c>
      <c r="AC165" s="6">
        <f>BW681</f>
        <v>674</v>
      </c>
      <c r="AD165" s="9">
        <f>BW917</f>
        <v>910</v>
      </c>
      <c r="AE165" s="7">
        <f>BW548</f>
        <v>541</v>
      </c>
      <c r="AF165" s="6">
        <f>BW54</f>
        <v>47</v>
      </c>
      <c r="AG165" s="179">
        <f>BW455</f>
        <v>448</v>
      </c>
      <c r="AH165" s="5">
        <f t="shared" si="24"/>
        <v>16400</v>
      </c>
      <c r="AI165" s="5">
        <f t="shared" si="22"/>
        <v>11201200</v>
      </c>
      <c r="AJ165" s="2">
        <f t="shared" si="23"/>
        <v>8606720000</v>
      </c>
      <c r="AK165" s="115">
        <f>SUMSQ(B165,C165,D165,E165,F165,G165,H165,I165,J165,K165,L165,M165,N165,O165,P165,Q165,B166,C166,D166,E166,F166,G166,H166,I166,J166,K166,L166,M166,N166,O166,P166,Q166)</f>
        <v>11201200</v>
      </c>
      <c r="AM165" s="246" t="s">
        <v>0</v>
      </c>
      <c r="AN165" s="248" t="s">
        <v>660</v>
      </c>
      <c r="AO165" s="247" t="s">
        <v>818</v>
      </c>
      <c r="AP165" s="247" t="s">
        <v>724</v>
      </c>
      <c r="AQ165" s="247" t="s">
        <v>1007</v>
      </c>
      <c r="AR165" s="247" t="s">
        <v>533</v>
      </c>
      <c r="AS165" s="247" t="s">
        <v>945</v>
      </c>
      <c r="AT165" s="248" t="s">
        <v>596</v>
      </c>
      <c r="AU165" s="247" t="s">
        <v>645</v>
      </c>
      <c r="AV165" s="247" t="s">
        <v>930</v>
      </c>
      <c r="AW165" s="248" t="s">
        <v>581</v>
      </c>
      <c r="AX165" s="247" t="s">
        <v>992</v>
      </c>
      <c r="AY165" s="247" t="s">
        <v>772</v>
      </c>
      <c r="AZ165" s="247" t="s">
        <v>803</v>
      </c>
      <c r="BA165" s="247" t="s">
        <v>709</v>
      </c>
      <c r="BB165" s="247" t="s">
        <v>867</v>
      </c>
      <c r="BC165" s="247" t="s">
        <v>107</v>
      </c>
      <c r="BD165" s="248" t="s">
        <v>455</v>
      </c>
      <c r="BE165" s="247" t="s">
        <v>43</v>
      </c>
      <c r="BF165" s="247" t="s">
        <v>518</v>
      </c>
      <c r="BG165" s="247" t="s">
        <v>232</v>
      </c>
      <c r="BH165" s="247" t="s">
        <v>327</v>
      </c>
      <c r="BI165" s="247" t="s">
        <v>169</v>
      </c>
      <c r="BJ165" s="248" t="s">
        <v>391</v>
      </c>
      <c r="BK165" s="247" t="s">
        <v>342</v>
      </c>
      <c r="BL165" s="247" t="s">
        <v>183</v>
      </c>
      <c r="BM165" s="247" t="s">
        <v>279</v>
      </c>
      <c r="BN165" s="247" t="s">
        <v>247</v>
      </c>
      <c r="BO165" s="248" t="s">
        <v>1148</v>
      </c>
      <c r="BP165" s="247" t="s">
        <v>58</v>
      </c>
      <c r="BQ165" s="247" t="s">
        <v>406</v>
      </c>
      <c r="BR165" s="249" t="s">
        <v>121</v>
      </c>
      <c r="BS165" s="24"/>
      <c r="BT165" s="22"/>
      <c r="BU165" s="29" t="s">
        <v>80</v>
      </c>
      <c r="BV165" s="30" t="s">
        <v>1030</v>
      </c>
      <c r="BW165" s="31">
        <f>L2+(157*L4)</f>
        <v>158</v>
      </c>
      <c r="BX165" s="22"/>
    </row>
    <row r="166" spans="1:76" x14ac:dyDescent="0.2">
      <c r="A166" s="1">
        <v>30</v>
      </c>
      <c r="B166" s="178">
        <f>BW1005</f>
        <v>998</v>
      </c>
      <c r="C166" s="6">
        <f>BW636</f>
        <v>629</v>
      </c>
      <c r="D166" s="6">
        <f>BW78</f>
        <v>71</v>
      </c>
      <c r="E166" s="8">
        <f>BW479</f>
        <v>472</v>
      </c>
      <c r="F166" s="6">
        <f>BW259</f>
        <v>252</v>
      </c>
      <c r="G166" s="6">
        <f>BW370</f>
        <v>363</v>
      </c>
      <c r="H166" s="6">
        <f>BW864</f>
        <v>857</v>
      </c>
      <c r="I166" s="6">
        <f>BW721</f>
        <v>714</v>
      </c>
      <c r="J166" s="6">
        <f>BW424</f>
        <v>417</v>
      </c>
      <c r="K166" s="6">
        <f>BW57</f>
        <v>50</v>
      </c>
      <c r="L166" s="6">
        <f>BW523</f>
        <v>516</v>
      </c>
      <c r="M166" s="6">
        <f>BW922</f>
        <v>915</v>
      </c>
      <c r="N166" s="12">
        <f>BW710</f>
        <v>703</v>
      </c>
      <c r="O166" s="6">
        <f>BW823</f>
        <v>816</v>
      </c>
      <c r="P166" s="6">
        <f>BW293</f>
        <v>286</v>
      </c>
      <c r="Q166" s="6">
        <f>BW148</f>
        <v>141</v>
      </c>
      <c r="R166" s="6">
        <f>BW891</f>
        <v>884</v>
      </c>
      <c r="S166" s="6">
        <f>BW746</f>
        <v>739</v>
      </c>
      <c r="T166" s="6">
        <f>BW216</f>
        <v>209</v>
      </c>
      <c r="U166" s="11">
        <f>BW329</f>
        <v>322</v>
      </c>
      <c r="V166" s="6">
        <f>BW117</f>
        <v>110</v>
      </c>
      <c r="W166" s="6">
        <f>BW516</f>
        <v>509</v>
      </c>
      <c r="X166" s="6">
        <f>BW982</f>
        <v>975</v>
      </c>
      <c r="Y166" s="6">
        <f>BW615</f>
        <v>608</v>
      </c>
      <c r="Z166" s="6">
        <f>BW318</f>
        <v>311</v>
      </c>
      <c r="AA166" s="6">
        <f>BW175</f>
        <v>168</v>
      </c>
      <c r="AB166" s="6">
        <f>BW669</f>
        <v>662</v>
      </c>
      <c r="AC166" s="6">
        <f>BW780</f>
        <v>773</v>
      </c>
      <c r="AD166" s="7">
        <f>BW560</f>
        <v>553</v>
      </c>
      <c r="AE166" s="9">
        <f>BW961</f>
        <v>954</v>
      </c>
      <c r="AF166" s="6">
        <f>BW403</f>
        <v>396</v>
      </c>
      <c r="AG166" s="179">
        <f>BW34</f>
        <v>27</v>
      </c>
      <c r="AH166" s="5">
        <f t="shared" si="24"/>
        <v>16400</v>
      </c>
      <c r="AI166" s="5">
        <f t="shared" si="22"/>
        <v>11201200</v>
      </c>
      <c r="AJ166" s="2">
        <f t="shared" si="23"/>
        <v>8606720000</v>
      </c>
      <c r="AK166" s="115">
        <f>SUMSQ(R165,S165,T165,U165,V165,W165,X165,Y165,Z165,AA165,AB165,AC165,AD165,AE165,AF165,AG165,R166,S166,T166,U166,V166,W166,X166,Y166,Z166,AA166,AB166,AC166,AD166,AE166,AF166,AG166)</f>
        <v>11201200</v>
      </c>
      <c r="AM166" s="250" t="s">
        <v>875</v>
      </c>
      <c r="AN166" s="247" t="s">
        <v>653</v>
      </c>
      <c r="AO166" s="247" t="s">
        <v>811</v>
      </c>
      <c r="AP166" s="247" t="s">
        <v>717</v>
      </c>
      <c r="AQ166" s="247" t="s">
        <v>1000</v>
      </c>
      <c r="AR166" s="247" t="s">
        <v>526</v>
      </c>
      <c r="AS166" s="248" t="s">
        <v>938</v>
      </c>
      <c r="AT166" s="247" t="s">
        <v>589</v>
      </c>
      <c r="AU166" s="247" t="s">
        <v>636</v>
      </c>
      <c r="AV166" s="247" t="s">
        <v>921</v>
      </c>
      <c r="AW166" s="247" t="s">
        <v>572</v>
      </c>
      <c r="AX166" s="248" t="s">
        <v>1136</v>
      </c>
      <c r="AY166" s="247" t="s">
        <v>763</v>
      </c>
      <c r="AZ166" s="247" t="s">
        <v>794</v>
      </c>
      <c r="BA166" s="247" t="s">
        <v>700</v>
      </c>
      <c r="BB166" s="247" t="s">
        <v>858</v>
      </c>
      <c r="BC166" s="248" t="s">
        <v>98</v>
      </c>
      <c r="BD166" s="247" t="s">
        <v>446</v>
      </c>
      <c r="BE166" s="247" t="s">
        <v>34</v>
      </c>
      <c r="BF166" s="247" t="s">
        <v>509</v>
      </c>
      <c r="BG166" s="247" t="s">
        <v>223</v>
      </c>
      <c r="BH166" s="247" t="s">
        <v>318</v>
      </c>
      <c r="BI166" s="248" t="s">
        <v>161</v>
      </c>
      <c r="BJ166" s="247" t="s">
        <v>382</v>
      </c>
      <c r="BK166" s="247" t="s">
        <v>335</v>
      </c>
      <c r="BL166" s="247" t="s">
        <v>177</v>
      </c>
      <c r="BM166" s="247" t="s">
        <v>272</v>
      </c>
      <c r="BN166" s="247" t="s">
        <v>240</v>
      </c>
      <c r="BO166" s="247" t="s">
        <v>463</v>
      </c>
      <c r="BP166" s="248" t="s">
        <v>51</v>
      </c>
      <c r="BQ166" s="247" t="s">
        <v>399</v>
      </c>
      <c r="BR166" s="249" t="s">
        <v>114</v>
      </c>
      <c r="BS166" s="24"/>
      <c r="BT166" s="22"/>
      <c r="BU166" s="29" t="s">
        <v>516</v>
      </c>
      <c r="BV166" s="30" t="s">
        <v>1030</v>
      </c>
      <c r="BW166" s="31">
        <f>L2+(158*L4)</f>
        <v>159</v>
      </c>
      <c r="BX166" s="22"/>
    </row>
    <row r="167" spans="1:76" x14ac:dyDescent="0.2">
      <c r="A167" s="1">
        <v>31</v>
      </c>
      <c r="B167" s="199">
        <f>BW449</f>
        <v>442</v>
      </c>
      <c r="C167" s="6">
        <f>BW48</f>
        <v>41</v>
      </c>
      <c r="D167" s="6">
        <f>BW546</f>
        <v>539</v>
      </c>
      <c r="E167" s="6">
        <f>BW915</f>
        <v>908</v>
      </c>
      <c r="F167" s="6">
        <f>BW687</f>
        <v>680</v>
      </c>
      <c r="G167" s="6">
        <f>BW830</f>
        <v>823</v>
      </c>
      <c r="H167" s="6">
        <f>BW268</f>
        <v>261</v>
      </c>
      <c r="I167" s="6">
        <f>BW157</f>
        <v>150</v>
      </c>
      <c r="J167" s="6">
        <f>BW1028</f>
        <v>1021</v>
      </c>
      <c r="K167" s="6">
        <f>BW629</f>
        <v>622</v>
      </c>
      <c r="L167" s="6">
        <f>BW103</f>
        <v>96</v>
      </c>
      <c r="M167" s="6">
        <f>BW470</f>
        <v>463</v>
      </c>
      <c r="N167" s="6">
        <f>BW234</f>
        <v>227</v>
      </c>
      <c r="O167" s="6">
        <f>BW379</f>
        <v>372</v>
      </c>
      <c r="P167" s="6">
        <f>BW841</f>
        <v>834</v>
      </c>
      <c r="Q167" s="12">
        <f>BW728</f>
        <v>721</v>
      </c>
      <c r="R167" s="11">
        <f>BW311</f>
        <v>304</v>
      </c>
      <c r="S167" s="6">
        <f>BW198</f>
        <v>191</v>
      </c>
      <c r="T167" s="6">
        <f>BW660</f>
        <v>653</v>
      </c>
      <c r="U167" s="6">
        <f>BW805</f>
        <v>798</v>
      </c>
      <c r="V167" s="6">
        <f>BW569</f>
        <v>562</v>
      </c>
      <c r="W167" s="6">
        <f>BW936</f>
        <v>929</v>
      </c>
      <c r="X167" s="6">
        <f>BW410</f>
        <v>403</v>
      </c>
      <c r="Y167" s="6">
        <f>BW11</f>
        <v>4</v>
      </c>
      <c r="Z167" s="6">
        <f>BW882</f>
        <v>875</v>
      </c>
      <c r="AA167" s="6">
        <f>BW771</f>
        <v>764</v>
      </c>
      <c r="AB167" s="6">
        <f>BW209</f>
        <v>202</v>
      </c>
      <c r="AC167" s="6">
        <f>BW352</f>
        <v>345</v>
      </c>
      <c r="AD167" s="6">
        <f>BW124</f>
        <v>117</v>
      </c>
      <c r="AE167" s="6">
        <f>BW493</f>
        <v>486</v>
      </c>
      <c r="AF167" s="9">
        <f>BW991</f>
        <v>984</v>
      </c>
      <c r="AG167" s="200">
        <f>BW590</f>
        <v>583</v>
      </c>
      <c r="AH167" s="5">
        <f t="shared" si="24"/>
        <v>16400</v>
      </c>
      <c r="AI167" s="5">
        <f t="shared" si="22"/>
        <v>11201200</v>
      </c>
      <c r="AJ167" s="2">
        <f t="shared" si="23"/>
        <v>8606720000</v>
      </c>
      <c r="AK167" s="115">
        <f>SUMSQ(B167,C167,D167,E167,F167,G167,H167,I167,J167,K167,L167,M167,N167,O167,P167,Q167,B168,C168,D168,E168,F168,G168,H168,I168,J168,K168,L168,M168,N168,O168,P168,Q168)</f>
        <v>11201200</v>
      </c>
      <c r="AM167" s="246" t="s">
        <v>880</v>
      </c>
      <c r="AN167" s="247" t="s">
        <v>658</v>
      </c>
      <c r="AO167" s="247" t="s">
        <v>816</v>
      </c>
      <c r="AP167" s="248" t="s">
        <v>1150</v>
      </c>
      <c r="AQ167" s="247" t="s">
        <v>1005</v>
      </c>
      <c r="AR167" s="247" t="s">
        <v>531</v>
      </c>
      <c r="AS167" s="247" t="s">
        <v>943</v>
      </c>
      <c r="AT167" s="247" t="s">
        <v>594</v>
      </c>
      <c r="AU167" s="248" t="s">
        <v>647</v>
      </c>
      <c r="AV167" s="247" t="s">
        <v>932</v>
      </c>
      <c r="AW167" s="247" t="s">
        <v>583</v>
      </c>
      <c r="AX167" s="247" t="s">
        <v>994</v>
      </c>
      <c r="AY167" s="247" t="s">
        <v>774</v>
      </c>
      <c r="AZ167" s="247" t="s">
        <v>805</v>
      </c>
      <c r="BA167" s="248" t="s">
        <v>711</v>
      </c>
      <c r="BB167" s="247" t="s">
        <v>869</v>
      </c>
      <c r="BC167" s="247" t="s">
        <v>109</v>
      </c>
      <c r="BD167" s="247" t="s">
        <v>457</v>
      </c>
      <c r="BE167" s="247" t="s">
        <v>45</v>
      </c>
      <c r="BF167" s="247" t="s">
        <v>520</v>
      </c>
      <c r="BG167" s="247" t="s">
        <v>234</v>
      </c>
      <c r="BH167" s="248" t="s">
        <v>329</v>
      </c>
      <c r="BI167" s="247" t="s">
        <v>171</v>
      </c>
      <c r="BJ167" s="247" t="s">
        <v>393</v>
      </c>
      <c r="BK167" s="248" t="s">
        <v>340</v>
      </c>
      <c r="BL167" s="247" t="s">
        <v>181</v>
      </c>
      <c r="BM167" s="247" t="s">
        <v>277</v>
      </c>
      <c r="BN167" s="247" t="s">
        <v>245</v>
      </c>
      <c r="BO167" s="247" t="s">
        <v>468</v>
      </c>
      <c r="BP167" s="247" t="s">
        <v>56</v>
      </c>
      <c r="BQ167" s="248" t="s">
        <v>404</v>
      </c>
      <c r="BR167" s="249" t="s">
        <v>119</v>
      </c>
      <c r="BS167" s="24"/>
      <c r="BT167" s="22"/>
      <c r="BU167" s="29" t="s">
        <v>330</v>
      </c>
      <c r="BV167" s="30" t="s">
        <v>1030</v>
      </c>
      <c r="BW167" s="31">
        <f>L2+(159*L4)</f>
        <v>160</v>
      </c>
      <c r="BX167" s="22"/>
    </row>
    <row r="168" spans="1:76" ht="13.5" thickBot="1" x14ac:dyDescent="0.25">
      <c r="A168" s="1">
        <v>32</v>
      </c>
      <c r="B168" s="201">
        <f>BW36</f>
        <v>29</v>
      </c>
      <c r="C168" s="202">
        <f>BW405</f>
        <v>398</v>
      </c>
      <c r="D168" s="180">
        <f>BW967</f>
        <v>960</v>
      </c>
      <c r="E168" s="180">
        <f>BW566</f>
        <v>559</v>
      </c>
      <c r="F168" s="180">
        <f>BW778</f>
        <v>771</v>
      </c>
      <c r="G168" s="180">
        <f>BW667</f>
        <v>660</v>
      </c>
      <c r="H168" s="180">
        <f>BW169</f>
        <v>162</v>
      </c>
      <c r="I168" s="180">
        <f>BW312</f>
        <v>305</v>
      </c>
      <c r="J168" s="180">
        <f>BW609</f>
        <v>602</v>
      </c>
      <c r="K168" s="180">
        <f>BW976</f>
        <v>969</v>
      </c>
      <c r="L168" s="180">
        <f>BW514</f>
        <v>507</v>
      </c>
      <c r="M168" s="180">
        <f>BW115</f>
        <v>108</v>
      </c>
      <c r="N168" s="180">
        <f>BW335</f>
        <v>328</v>
      </c>
      <c r="O168" s="180">
        <f>BW222</f>
        <v>215</v>
      </c>
      <c r="P168" s="187">
        <f>BW748</f>
        <v>741</v>
      </c>
      <c r="Q168" s="180">
        <f>BW893</f>
        <v>886</v>
      </c>
      <c r="R168" s="180">
        <f>BW146</f>
        <v>139</v>
      </c>
      <c r="S168" s="191">
        <f>BW291</f>
        <v>284</v>
      </c>
      <c r="T168" s="180">
        <f>BW817</f>
        <v>810</v>
      </c>
      <c r="U168" s="180">
        <f>BW704</f>
        <v>697</v>
      </c>
      <c r="V168" s="180">
        <f>BW924</f>
        <v>917</v>
      </c>
      <c r="W168" s="180">
        <f>BW525</f>
        <v>518</v>
      </c>
      <c r="X168" s="180">
        <f>BW63</f>
        <v>56</v>
      </c>
      <c r="Y168" s="180">
        <f>BW430</f>
        <v>423</v>
      </c>
      <c r="Z168" s="180">
        <f>BW727</f>
        <v>720</v>
      </c>
      <c r="AA168" s="180">
        <f>BW870</f>
        <v>863</v>
      </c>
      <c r="AB168" s="180">
        <f>BW372</f>
        <v>365</v>
      </c>
      <c r="AC168" s="180">
        <f>BW261</f>
        <v>254</v>
      </c>
      <c r="AD168" s="180">
        <f>BW473</f>
        <v>466</v>
      </c>
      <c r="AE168" s="180">
        <f>BW72</f>
        <v>65</v>
      </c>
      <c r="AF168" s="203">
        <f>BW634</f>
        <v>627</v>
      </c>
      <c r="AG168" s="204">
        <f>BW1003</f>
        <v>996</v>
      </c>
      <c r="AH168" s="5">
        <f t="shared" si="24"/>
        <v>16400</v>
      </c>
      <c r="AI168" s="5">
        <f t="shared" si="22"/>
        <v>11201200</v>
      </c>
      <c r="AJ168" s="2">
        <f t="shared" si="23"/>
        <v>8606720000</v>
      </c>
      <c r="AK168" s="115">
        <f>SUMSQ(R167,S167,T167,U167,V167,W167,X167,Y167,Z167,AA167,AB167,AC167,AD167,AE167,AF167,AG167,R168,S168,T168,U168,V168,W168,X168,Y168,Z168,AA168,AB168,AC168,AD168,AE168,AF168,AG168)</f>
        <v>11201200</v>
      </c>
      <c r="AM168" s="252" t="s">
        <v>877</v>
      </c>
      <c r="AN168" s="253" t="s">
        <v>655</v>
      </c>
      <c r="AO168" s="254" t="s">
        <v>813</v>
      </c>
      <c r="AP168" s="253" t="s">
        <v>719</v>
      </c>
      <c r="AQ168" s="253" t="s">
        <v>1002</v>
      </c>
      <c r="AR168" s="253" t="s">
        <v>528</v>
      </c>
      <c r="AS168" s="253" t="s">
        <v>940</v>
      </c>
      <c r="AT168" s="253" t="s">
        <v>591</v>
      </c>
      <c r="AU168" s="253" t="s">
        <v>634</v>
      </c>
      <c r="AV168" s="254" t="s">
        <v>919</v>
      </c>
      <c r="AW168" s="253" t="s">
        <v>570</v>
      </c>
      <c r="AX168" s="253" t="s">
        <v>981</v>
      </c>
      <c r="AY168" s="253" t="s">
        <v>761</v>
      </c>
      <c r="AZ168" s="253" t="s">
        <v>792</v>
      </c>
      <c r="BA168" s="253" t="s">
        <v>698</v>
      </c>
      <c r="BB168" s="254" t="s">
        <v>856</v>
      </c>
      <c r="BC168" s="253" t="s">
        <v>96</v>
      </c>
      <c r="BD168" s="253" t="s">
        <v>444</v>
      </c>
      <c r="BE168" s="253" t="s">
        <v>32</v>
      </c>
      <c r="BF168" s="253" t="s">
        <v>507</v>
      </c>
      <c r="BG168" s="254" t="s">
        <v>1138</v>
      </c>
      <c r="BH168" s="253" t="s">
        <v>316</v>
      </c>
      <c r="BI168" s="253" t="s">
        <v>159</v>
      </c>
      <c r="BJ168" s="253" t="s">
        <v>380</v>
      </c>
      <c r="BK168" s="253" t="s">
        <v>337</v>
      </c>
      <c r="BL168" s="254" t="s">
        <v>179</v>
      </c>
      <c r="BM168" s="253" t="s">
        <v>274</v>
      </c>
      <c r="BN168" s="253" t="s">
        <v>242</v>
      </c>
      <c r="BO168" s="253" t="s">
        <v>465</v>
      </c>
      <c r="BP168" s="253" t="s">
        <v>53</v>
      </c>
      <c r="BQ168" s="253" t="s">
        <v>401</v>
      </c>
      <c r="BR168" s="255" t="s">
        <v>116</v>
      </c>
      <c r="BS168" s="24"/>
      <c r="BT168" s="22"/>
      <c r="BU168" s="29" t="s">
        <v>874</v>
      </c>
      <c r="BV168" s="30" t="s">
        <v>1030</v>
      </c>
      <c r="BW168" s="31">
        <f>L2+(160*L4)</f>
        <v>161</v>
      </c>
      <c r="BX168" s="22"/>
    </row>
    <row r="169" spans="1:76" x14ac:dyDescent="0.2">
      <c r="A169" s="3" t="s">
        <v>0</v>
      </c>
      <c r="B169" s="5">
        <f t="shared" ref="B169:I169" si="25">SUM(B137:B168)</f>
        <v>16400</v>
      </c>
      <c r="C169" s="5">
        <f t="shared" si="25"/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ref="J169:AG169" si="26">SUM(J137:J168)</f>
        <v>16400</v>
      </c>
      <c r="K169" s="5">
        <f t="shared" si="26"/>
        <v>16400</v>
      </c>
      <c r="L169" s="5">
        <f t="shared" si="26"/>
        <v>16400</v>
      </c>
      <c r="M169" s="5">
        <f t="shared" si="26"/>
        <v>16400</v>
      </c>
      <c r="N169" s="5">
        <f t="shared" si="26"/>
        <v>16400</v>
      </c>
      <c r="O169" s="5">
        <f t="shared" si="26"/>
        <v>16400</v>
      </c>
      <c r="P169" s="5">
        <f t="shared" si="26"/>
        <v>16400</v>
      </c>
      <c r="Q169" s="5">
        <f t="shared" si="26"/>
        <v>16400</v>
      </c>
      <c r="R169" s="5">
        <f t="shared" si="26"/>
        <v>16400</v>
      </c>
      <c r="S169" s="5">
        <f t="shared" si="26"/>
        <v>16400</v>
      </c>
      <c r="T169" s="5">
        <f t="shared" si="26"/>
        <v>16400</v>
      </c>
      <c r="U169" s="5">
        <f t="shared" si="26"/>
        <v>16400</v>
      </c>
      <c r="V169" s="5">
        <f t="shared" si="26"/>
        <v>16400</v>
      </c>
      <c r="W169" s="5">
        <f t="shared" si="26"/>
        <v>16400</v>
      </c>
      <c r="X169" s="5">
        <f t="shared" si="26"/>
        <v>16400</v>
      </c>
      <c r="Y169" s="5">
        <f t="shared" si="26"/>
        <v>16400</v>
      </c>
      <c r="Z169" s="5">
        <f t="shared" si="26"/>
        <v>16400</v>
      </c>
      <c r="AA169" s="5">
        <f t="shared" si="26"/>
        <v>16400</v>
      </c>
      <c r="AB169" s="5">
        <f t="shared" si="26"/>
        <v>16400</v>
      </c>
      <c r="AC169" s="5">
        <f t="shared" si="26"/>
        <v>16400</v>
      </c>
      <c r="AD169" s="5">
        <f t="shared" si="26"/>
        <v>16400</v>
      </c>
      <c r="AE169" s="5">
        <f t="shared" si="26"/>
        <v>16400</v>
      </c>
      <c r="AF169" s="5">
        <f t="shared" si="26"/>
        <v>16400</v>
      </c>
      <c r="AG169" s="5">
        <f t="shared" si="26"/>
        <v>16400</v>
      </c>
      <c r="AH169" s="5"/>
      <c r="AI169" s="5"/>
      <c r="AM169" s="119"/>
      <c r="AN169" s="119"/>
      <c r="AO169" s="119"/>
      <c r="AP169" s="119"/>
      <c r="AQ169" s="119"/>
      <c r="AR169" s="119"/>
      <c r="AS169" s="119"/>
      <c r="AT169" s="119"/>
      <c r="AU169" s="119"/>
      <c r="AV169" s="119"/>
      <c r="AW169" s="119"/>
      <c r="AX169" s="119"/>
      <c r="AY169" s="119"/>
      <c r="AZ169" s="119"/>
      <c r="BA169" s="119"/>
      <c r="BB169" s="119"/>
      <c r="BC169" s="119"/>
      <c r="BD169" s="119"/>
      <c r="BE169" s="119"/>
      <c r="BF169" s="119"/>
      <c r="BG169" s="119"/>
      <c r="BH169" s="119"/>
      <c r="BI169" s="119"/>
      <c r="BJ169" s="119"/>
      <c r="BK169" s="119"/>
      <c r="BL169" s="119"/>
      <c r="BM169" s="119"/>
      <c r="BN169" s="119"/>
      <c r="BO169" s="119"/>
      <c r="BP169" s="119"/>
      <c r="BQ169" s="119"/>
      <c r="BR169" s="119"/>
      <c r="BT169" s="22"/>
      <c r="BU169" s="29" t="s">
        <v>940</v>
      </c>
      <c r="BV169" s="30" t="s">
        <v>1030</v>
      </c>
      <c r="BW169" s="31">
        <f>L2+(161*L4)</f>
        <v>162</v>
      </c>
      <c r="BX169" s="22"/>
    </row>
    <row r="170" spans="1:76" x14ac:dyDescent="0.2">
      <c r="A170" s="3" t="s">
        <v>1</v>
      </c>
      <c r="B170" s="5">
        <f t="shared" ref="B170:AG170" si="27">SUMSQ(B137:B168)</f>
        <v>11201200</v>
      </c>
      <c r="C170" s="5">
        <f t="shared" si="27"/>
        <v>11201200</v>
      </c>
      <c r="D170" s="5">
        <f t="shared" si="27"/>
        <v>11201200</v>
      </c>
      <c r="E170" s="5">
        <f t="shared" si="27"/>
        <v>11201200</v>
      </c>
      <c r="F170" s="5">
        <f t="shared" si="27"/>
        <v>11201200</v>
      </c>
      <c r="G170" s="5">
        <f t="shared" si="27"/>
        <v>11201200</v>
      </c>
      <c r="H170" s="5">
        <f t="shared" si="27"/>
        <v>11201200</v>
      </c>
      <c r="I170" s="5">
        <f t="shared" si="27"/>
        <v>11201200</v>
      </c>
      <c r="J170" s="5">
        <f t="shared" si="27"/>
        <v>11201200</v>
      </c>
      <c r="K170" s="5">
        <f t="shared" si="27"/>
        <v>11201200</v>
      </c>
      <c r="L170" s="5">
        <f t="shared" si="27"/>
        <v>11201200</v>
      </c>
      <c r="M170" s="5">
        <f t="shared" si="27"/>
        <v>11201200</v>
      </c>
      <c r="N170" s="5">
        <f t="shared" si="27"/>
        <v>11201200</v>
      </c>
      <c r="O170" s="5">
        <f t="shared" si="27"/>
        <v>11201200</v>
      </c>
      <c r="P170" s="5">
        <f t="shared" si="27"/>
        <v>11201200</v>
      </c>
      <c r="Q170" s="5">
        <f t="shared" si="27"/>
        <v>11201200</v>
      </c>
      <c r="R170" s="5">
        <f t="shared" si="27"/>
        <v>11201200</v>
      </c>
      <c r="S170" s="5">
        <f t="shared" si="27"/>
        <v>11201200</v>
      </c>
      <c r="T170" s="5">
        <f t="shared" si="27"/>
        <v>11201200</v>
      </c>
      <c r="U170" s="5">
        <f t="shared" si="27"/>
        <v>11201200</v>
      </c>
      <c r="V170" s="5">
        <f t="shared" si="27"/>
        <v>11201200</v>
      </c>
      <c r="W170" s="5">
        <f t="shared" si="27"/>
        <v>11201200</v>
      </c>
      <c r="X170" s="5">
        <f t="shared" si="27"/>
        <v>11201200</v>
      </c>
      <c r="Y170" s="5">
        <f t="shared" si="27"/>
        <v>11201200</v>
      </c>
      <c r="Z170" s="5">
        <f t="shared" si="27"/>
        <v>11201200</v>
      </c>
      <c r="AA170" s="5">
        <f t="shared" si="27"/>
        <v>11201200</v>
      </c>
      <c r="AB170" s="5">
        <f t="shared" si="27"/>
        <v>11201200</v>
      </c>
      <c r="AC170" s="5">
        <f t="shared" si="27"/>
        <v>11201200</v>
      </c>
      <c r="AD170" s="5">
        <f t="shared" si="27"/>
        <v>11201200</v>
      </c>
      <c r="AE170" s="5">
        <f t="shared" si="27"/>
        <v>11201200</v>
      </c>
      <c r="AF170" s="5">
        <f t="shared" si="27"/>
        <v>11201200</v>
      </c>
      <c r="AG170" s="5">
        <f t="shared" si="27"/>
        <v>11201200</v>
      </c>
      <c r="AH170" s="5"/>
      <c r="AI170" s="5"/>
      <c r="AM170" s="119"/>
      <c r="AN170" s="119" t="s">
        <v>5</v>
      </c>
      <c r="AO170" s="119"/>
      <c r="AP170" s="119"/>
      <c r="AQ170" s="119"/>
      <c r="AR170" s="119"/>
      <c r="AS170" s="119"/>
      <c r="AT170" s="119"/>
      <c r="AU170" s="119"/>
      <c r="AV170" s="119"/>
      <c r="AW170" s="119"/>
      <c r="AX170" s="119"/>
      <c r="AY170" s="119"/>
      <c r="AZ170" s="119"/>
      <c r="BA170" s="119"/>
      <c r="BB170" s="119"/>
      <c r="BC170" s="119"/>
      <c r="BD170" s="119"/>
      <c r="BE170" s="119"/>
      <c r="BF170" s="119"/>
      <c r="BG170" s="119"/>
      <c r="BH170" s="119"/>
      <c r="BI170" s="119"/>
      <c r="BJ170" s="119"/>
      <c r="BK170" s="119"/>
      <c r="BL170" s="119"/>
      <c r="BM170" s="119"/>
      <c r="BN170" s="119"/>
      <c r="BO170" s="119"/>
      <c r="BP170" s="119"/>
      <c r="BQ170" s="119"/>
      <c r="BR170" s="119"/>
      <c r="BT170" s="22"/>
      <c r="BU170" s="29" t="s">
        <v>550</v>
      </c>
      <c r="BV170" s="30" t="s">
        <v>1030</v>
      </c>
      <c r="BW170" s="31">
        <f>L2+(162*L4)</f>
        <v>163</v>
      </c>
      <c r="BX170" s="22"/>
    </row>
    <row r="171" spans="1:76" x14ac:dyDescent="0.2">
      <c r="A171" s="3" t="s">
        <v>2</v>
      </c>
      <c r="B171" s="2">
        <f t="shared" ref="B171:AG171" si="28"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si="28"/>
        <v>8606720000</v>
      </c>
      <c r="D171" s="2">
        <f t="shared" si="28"/>
        <v>8606720000</v>
      </c>
      <c r="E171" s="2">
        <f t="shared" si="28"/>
        <v>8606720000</v>
      </c>
      <c r="F171" s="2">
        <f t="shared" si="28"/>
        <v>8606720000</v>
      </c>
      <c r="G171" s="2">
        <f t="shared" si="28"/>
        <v>8606720000</v>
      </c>
      <c r="H171" s="2">
        <f t="shared" si="28"/>
        <v>8606720000</v>
      </c>
      <c r="I171" s="2">
        <f t="shared" si="28"/>
        <v>8606720000</v>
      </c>
      <c r="J171" s="2">
        <f t="shared" si="28"/>
        <v>8606720000</v>
      </c>
      <c r="K171" s="2">
        <f t="shared" si="28"/>
        <v>8606720000</v>
      </c>
      <c r="L171" s="2">
        <f t="shared" si="28"/>
        <v>8606720000</v>
      </c>
      <c r="M171" s="2">
        <f t="shared" si="28"/>
        <v>8606720000</v>
      </c>
      <c r="N171" s="2">
        <f t="shared" si="28"/>
        <v>8606720000</v>
      </c>
      <c r="O171" s="2">
        <f t="shared" si="28"/>
        <v>8606720000</v>
      </c>
      <c r="P171" s="2">
        <f t="shared" si="28"/>
        <v>8606720000</v>
      </c>
      <c r="Q171" s="2">
        <f t="shared" si="28"/>
        <v>8606720000</v>
      </c>
      <c r="R171" s="2">
        <f t="shared" si="28"/>
        <v>8606720000</v>
      </c>
      <c r="S171" s="2">
        <f t="shared" si="28"/>
        <v>8606720000</v>
      </c>
      <c r="T171" s="2">
        <f t="shared" si="28"/>
        <v>8606720000</v>
      </c>
      <c r="U171" s="2">
        <f t="shared" si="28"/>
        <v>8606720000</v>
      </c>
      <c r="V171" s="2">
        <f t="shared" si="28"/>
        <v>8606720000</v>
      </c>
      <c r="W171" s="2">
        <f t="shared" si="28"/>
        <v>8606720000</v>
      </c>
      <c r="X171" s="2">
        <f t="shared" si="28"/>
        <v>8606720000</v>
      </c>
      <c r="Y171" s="2">
        <f t="shared" si="28"/>
        <v>8606720000</v>
      </c>
      <c r="Z171" s="2">
        <f t="shared" si="28"/>
        <v>8606720000</v>
      </c>
      <c r="AA171" s="2">
        <f t="shared" si="28"/>
        <v>8606720000</v>
      </c>
      <c r="AB171" s="2">
        <f t="shared" si="28"/>
        <v>8606720000</v>
      </c>
      <c r="AC171" s="2">
        <f t="shared" si="28"/>
        <v>8606720000</v>
      </c>
      <c r="AD171" s="2">
        <f t="shared" si="28"/>
        <v>8606720000</v>
      </c>
      <c r="AE171" s="2">
        <f t="shared" si="28"/>
        <v>8606720000</v>
      </c>
      <c r="AF171" s="2">
        <f t="shared" si="28"/>
        <v>8606720000</v>
      </c>
      <c r="AG171" s="2">
        <f t="shared" si="28"/>
        <v>8606720000</v>
      </c>
      <c r="AH171" s="5"/>
      <c r="AI171" s="5"/>
      <c r="AL171" s="64" t="s">
        <v>1171</v>
      </c>
      <c r="AM171" s="120" t="s">
        <v>690</v>
      </c>
      <c r="AN171" s="120" t="s">
        <v>845</v>
      </c>
      <c r="AO171" s="120" t="s">
        <v>755</v>
      </c>
      <c r="AP171" s="120" t="s">
        <v>780</v>
      </c>
      <c r="AQ171" s="120" t="s">
        <v>566</v>
      </c>
      <c r="AR171" s="120" t="s">
        <v>967</v>
      </c>
      <c r="AS171" s="120" t="s">
        <v>632</v>
      </c>
      <c r="AT171" s="120" t="s">
        <v>902</v>
      </c>
      <c r="AU171" s="120" t="s">
        <v>639</v>
      </c>
      <c r="AV171" s="120" t="s">
        <v>927</v>
      </c>
      <c r="AW171" s="120" t="s">
        <v>573</v>
      </c>
      <c r="AX171" s="120" t="s">
        <v>991</v>
      </c>
      <c r="AY171" s="120" t="s">
        <v>762</v>
      </c>
      <c r="AZ171" s="120" t="s">
        <v>804</v>
      </c>
      <c r="BA171" s="120" t="s">
        <v>697</v>
      </c>
      <c r="BB171" s="120" t="s">
        <v>870</v>
      </c>
      <c r="BC171" s="120" t="s">
        <v>411</v>
      </c>
      <c r="BD171" s="120" t="s">
        <v>141</v>
      </c>
      <c r="BE171" s="120" t="s">
        <v>477</v>
      </c>
      <c r="BF171" s="120" t="s">
        <v>76</v>
      </c>
      <c r="BG171" s="120" t="s">
        <v>288</v>
      </c>
      <c r="BH171" s="120" t="s">
        <v>263</v>
      </c>
      <c r="BI171" s="120" t="s">
        <v>353</v>
      </c>
      <c r="BJ171" s="120" t="s">
        <v>197</v>
      </c>
      <c r="BK171" s="120" t="s">
        <v>346</v>
      </c>
      <c r="BL171" s="120" t="s">
        <v>173</v>
      </c>
      <c r="BM171" s="121" t="s">
        <v>281</v>
      </c>
      <c r="BN171" s="122" t="s">
        <v>238</v>
      </c>
      <c r="BO171" s="123" t="s">
        <v>1148</v>
      </c>
      <c r="BP171" s="123" t="s">
        <v>51</v>
      </c>
      <c r="BQ171" s="123" t="s">
        <v>404</v>
      </c>
      <c r="BR171" s="123" t="s">
        <v>116</v>
      </c>
      <c r="BT171" s="22"/>
      <c r="BU171" s="29" t="s">
        <v>737</v>
      </c>
      <c r="BV171" s="30" t="s">
        <v>1030</v>
      </c>
      <c r="BW171" s="31">
        <f>L2+(163*L4)</f>
        <v>164</v>
      </c>
      <c r="BX171" s="22"/>
    </row>
    <row r="172" spans="1:76" x14ac:dyDescent="0.2">
      <c r="AH172" s="5"/>
      <c r="AI172" s="5"/>
      <c r="AL172" s="64" t="s">
        <v>1172</v>
      </c>
      <c r="AM172" s="120" t="s">
        <v>877</v>
      </c>
      <c r="AN172" s="120" t="s">
        <v>658</v>
      </c>
      <c r="AO172" s="120" t="s">
        <v>811</v>
      </c>
      <c r="AP172" s="120" t="s">
        <v>724</v>
      </c>
      <c r="AQ172" s="120" t="s">
        <v>998</v>
      </c>
      <c r="AR172" s="120" t="s">
        <v>535</v>
      </c>
      <c r="AS172" s="120" t="s">
        <v>934</v>
      </c>
      <c r="AT172" s="120" t="s">
        <v>600</v>
      </c>
      <c r="AU172" s="120" t="s">
        <v>958</v>
      </c>
      <c r="AV172" s="120" t="s">
        <v>607</v>
      </c>
      <c r="AW172" s="120" t="s">
        <v>1023</v>
      </c>
      <c r="AX172" s="120" t="s">
        <v>542</v>
      </c>
      <c r="AY172" s="120" t="s">
        <v>836</v>
      </c>
      <c r="AZ172" s="120" t="s">
        <v>731</v>
      </c>
      <c r="BA172" s="120" t="s">
        <v>901</v>
      </c>
      <c r="BB172" s="120" t="s">
        <v>665</v>
      </c>
      <c r="BC172" s="120" t="s">
        <v>110</v>
      </c>
      <c r="BD172" s="120" t="s">
        <v>443</v>
      </c>
      <c r="BE172" s="120" t="s">
        <v>44</v>
      </c>
      <c r="BF172" s="120" t="s">
        <v>508</v>
      </c>
      <c r="BG172" s="120" t="s">
        <v>231</v>
      </c>
      <c r="BH172" s="120" t="s">
        <v>319</v>
      </c>
      <c r="BI172" s="120" t="s">
        <v>166</v>
      </c>
      <c r="BJ172" s="120" t="s">
        <v>385</v>
      </c>
      <c r="BK172" s="120" t="s">
        <v>142</v>
      </c>
      <c r="BL172" s="120" t="s">
        <v>378</v>
      </c>
      <c r="BM172" s="121" t="s">
        <v>206</v>
      </c>
      <c r="BN172" s="122" t="s">
        <v>312</v>
      </c>
      <c r="BO172" s="123" t="s">
        <v>1132</v>
      </c>
      <c r="BP172" s="123" t="s">
        <v>501</v>
      </c>
      <c r="BQ172" s="123" t="s">
        <v>85</v>
      </c>
      <c r="BR172" s="123" t="s">
        <v>436</v>
      </c>
      <c r="BT172" s="22"/>
      <c r="BU172" s="29" t="s">
        <v>298</v>
      </c>
      <c r="BV172" s="30" t="s">
        <v>1030</v>
      </c>
      <c r="BW172" s="31">
        <f>L2+(164*L4)</f>
        <v>165</v>
      </c>
      <c r="BX172" s="22"/>
    </row>
    <row r="173" spans="1:76" x14ac:dyDescent="0.2">
      <c r="A173" s="3" t="s">
        <v>3</v>
      </c>
      <c r="B173" s="2">
        <f>B137</f>
        <v>20</v>
      </c>
      <c r="C173" s="2">
        <f>C138</f>
        <v>40</v>
      </c>
      <c r="D173" s="2">
        <f>D139</f>
        <v>74</v>
      </c>
      <c r="E173" s="2">
        <f>E140</f>
        <v>126</v>
      </c>
      <c r="F173" s="2">
        <f>F141</f>
        <v>143</v>
      </c>
      <c r="G173" s="2">
        <f>G142</f>
        <v>187</v>
      </c>
      <c r="H173" s="2">
        <f>H143</f>
        <v>213</v>
      </c>
      <c r="I173" s="2">
        <f>I144</f>
        <v>225</v>
      </c>
      <c r="J173" s="2">
        <f>J145</f>
        <v>285</v>
      </c>
      <c r="K173" s="2">
        <f>K146</f>
        <v>297</v>
      </c>
      <c r="L173" s="2">
        <f>L147</f>
        <v>327</v>
      </c>
      <c r="M173" s="2">
        <f>M148</f>
        <v>371</v>
      </c>
      <c r="N173" s="2">
        <f>N149</f>
        <v>386</v>
      </c>
      <c r="O173" s="2">
        <f>O150</f>
        <v>438</v>
      </c>
      <c r="P173" s="2">
        <f>P151</f>
        <v>476</v>
      </c>
      <c r="Q173" s="2">
        <f>Q152</f>
        <v>496</v>
      </c>
      <c r="R173" s="2">
        <f>R153</f>
        <v>544</v>
      </c>
      <c r="S173" s="2">
        <f>S154</f>
        <v>556</v>
      </c>
      <c r="T173" s="2">
        <f>T155</f>
        <v>582</v>
      </c>
      <c r="U173" s="2">
        <f>U156</f>
        <v>626</v>
      </c>
      <c r="V173" s="2">
        <f>V157</f>
        <v>643</v>
      </c>
      <c r="W173" s="2">
        <f>W158</f>
        <v>695</v>
      </c>
      <c r="X173" s="2">
        <f>X159</f>
        <v>729</v>
      </c>
      <c r="Y173" s="2">
        <f>Y160</f>
        <v>749</v>
      </c>
      <c r="Z173" s="2">
        <f>Z161</f>
        <v>785</v>
      </c>
      <c r="AA173" s="2">
        <f>AA162</f>
        <v>805</v>
      </c>
      <c r="AB173" s="2">
        <f>AB163</f>
        <v>843</v>
      </c>
      <c r="AC173" s="2">
        <f>AC164</f>
        <v>895</v>
      </c>
      <c r="AD173" s="2">
        <f>AD165</f>
        <v>910</v>
      </c>
      <c r="AE173" s="2">
        <f>AE166</f>
        <v>954</v>
      </c>
      <c r="AF173" s="2">
        <f>AF167</f>
        <v>984</v>
      </c>
      <c r="AG173" s="2">
        <f>AG168</f>
        <v>996</v>
      </c>
      <c r="AH173" s="217">
        <f t="shared" ref="AH173:AH176" si="29">SUM(B173:AG173)</f>
        <v>16400</v>
      </c>
      <c r="AI173" s="5">
        <f t="shared" si="22"/>
        <v>11201200</v>
      </c>
      <c r="AO173" s="77"/>
      <c r="AP173" s="77"/>
      <c r="AQ173" s="77"/>
      <c r="BC173" s="77"/>
      <c r="BD173" s="77"/>
      <c r="BJ173" s="77"/>
      <c r="BR173" s="2" t="s">
        <v>5</v>
      </c>
      <c r="BT173" s="22"/>
      <c r="BU173" s="29" t="s">
        <v>484</v>
      </c>
      <c r="BV173" s="30" t="s">
        <v>1030</v>
      </c>
      <c r="BW173" s="31">
        <f>L2+(165*L4)</f>
        <v>166</v>
      </c>
      <c r="BX173" s="22"/>
    </row>
    <row r="174" spans="1:76" x14ac:dyDescent="0.2">
      <c r="A174" s="3" t="s">
        <v>4</v>
      </c>
      <c r="B174" s="2">
        <f>B168</f>
        <v>29</v>
      </c>
      <c r="C174" s="2">
        <f>C167</f>
        <v>41</v>
      </c>
      <c r="D174" s="2">
        <f>D166</f>
        <v>71</v>
      </c>
      <c r="E174" s="2">
        <f>E165</f>
        <v>115</v>
      </c>
      <c r="F174" s="2">
        <f>F164</f>
        <v>130</v>
      </c>
      <c r="G174" s="2">
        <f>G163</f>
        <v>182</v>
      </c>
      <c r="H174" s="2">
        <f>H162</f>
        <v>220</v>
      </c>
      <c r="I174" s="2">
        <f>I161</f>
        <v>240</v>
      </c>
      <c r="J174" s="2">
        <f>J160</f>
        <v>276</v>
      </c>
      <c r="K174" s="2">
        <f>K159</f>
        <v>296</v>
      </c>
      <c r="L174" s="2">
        <f>L158</f>
        <v>330</v>
      </c>
      <c r="M174" s="2">
        <f>M157</f>
        <v>382</v>
      </c>
      <c r="N174" s="2">
        <f>N156</f>
        <v>399</v>
      </c>
      <c r="O174" s="2">
        <f>O155</f>
        <v>443</v>
      </c>
      <c r="P174" s="2">
        <f>P154</f>
        <v>469</v>
      </c>
      <c r="Q174" s="2">
        <f>Q153</f>
        <v>481</v>
      </c>
      <c r="R174" s="2">
        <f>R152</f>
        <v>529</v>
      </c>
      <c r="S174" s="2">
        <f>S151</f>
        <v>549</v>
      </c>
      <c r="T174" s="2">
        <f>T150</f>
        <v>587</v>
      </c>
      <c r="U174" s="2">
        <f>U149</f>
        <v>639</v>
      </c>
      <c r="V174" s="2">
        <f>V148</f>
        <v>654</v>
      </c>
      <c r="W174" s="2">
        <f>W147</f>
        <v>698</v>
      </c>
      <c r="X174" s="2">
        <f>X146</f>
        <v>728</v>
      </c>
      <c r="Y174" s="2">
        <f>Y145</f>
        <v>740</v>
      </c>
      <c r="Z174" s="2">
        <f>Z144</f>
        <v>800</v>
      </c>
      <c r="AA174" s="2">
        <f>AA143</f>
        <v>812</v>
      </c>
      <c r="AB174" s="2">
        <f>AB142</f>
        <v>838</v>
      </c>
      <c r="AC174" s="2">
        <f>AC141</f>
        <v>882</v>
      </c>
      <c r="AD174" s="2">
        <f>AD140</f>
        <v>899</v>
      </c>
      <c r="AE174" s="2">
        <f>AE139</f>
        <v>951</v>
      </c>
      <c r="AF174" s="2">
        <f>AF138</f>
        <v>985</v>
      </c>
      <c r="AG174" s="2">
        <f>AG137</f>
        <v>1005</v>
      </c>
      <c r="AH174" s="217">
        <f t="shared" si="29"/>
        <v>16400</v>
      </c>
      <c r="AI174" s="5">
        <f t="shared" si="22"/>
        <v>11201200</v>
      </c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T174" s="22"/>
      <c r="BU174" s="29" t="s">
        <v>112</v>
      </c>
      <c r="BV174" s="30" t="s">
        <v>1030</v>
      </c>
      <c r="BW174" s="31">
        <f>L2+(166*L4)</f>
        <v>167</v>
      </c>
      <c r="BX174" s="22"/>
    </row>
    <row r="175" spans="1:76" x14ac:dyDescent="0.2">
      <c r="A175" s="3" t="s">
        <v>6</v>
      </c>
      <c r="B175" s="2">
        <f>B153</f>
        <v>650</v>
      </c>
      <c r="C175" s="2">
        <f>C154</f>
        <v>702</v>
      </c>
      <c r="D175" s="2">
        <f>D155</f>
        <v>724</v>
      </c>
      <c r="E175" s="2">
        <f>E156</f>
        <v>744</v>
      </c>
      <c r="F175" s="2">
        <f>F157</f>
        <v>533</v>
      </c>
      <c r="G175" s="2">
        <f>G158</f>
        <v>545</v>
      </c>
      <c r="H175" s="2">
        <f>H159</f>
        <v>591</v>
      </c>
      <c r="I175" s="2">
        <f>I160</f>
        <v>635</v>
      </c>
      <c r="J175" s="2">
        <f>J161</f>
        <v>903</v>
      </c>
      <c r="K175" s="2">
        <f>K162</f>
        <v>947</v>
      </c>
      <c r="L175" s="2">
        <f>L163</f>
        <v>989</v>
      </c>
      <c r="M175" s="2">
        <f>M164</f>
        <v>1001</v>
      </c>
      <c r="N175" s="2">
        <f>N165</f>
        <v>796</v>
      </c>
      <c r="O175" s="2">
        <f>O166</f>
        <v>816</v>
      </c>
      <c r="P175" s="2">
        <f>P167</f>
        <v>834</v>
      </c>
      <c r="Q175" s="2">
        <f>Q168</f>
        <v>886</v>
      </c>
      <c r="R175" s="2">
        <f>R137</f>
        <v>134</v>
      </c>
      <c r="S175" s="2">
        <f>S138</f>
        <v>178</v>
      </c>
      <c r="T175" s="2">
        <f>T139</f>
        <v>224</v>
      </c>
      <c r="U175" s="2">
        <f>U140</f>
        <v>236</v>
      </c>
      <c r="V175" s="2">
        <f>V141</f>
        <v>25</v>
      </c>
      <c r="W175" s="2">
        <f>W142</f>
        <v>45</v>
      </c>
      <c r="X175" s="2">
        <f>X143</f>
        <v>67</v>
      </c>
      <c r="Y175" s="2">
        <f>Y144</f>
        <v>119</v>
      </c>
      <c r="Z175" s="2">
        <f>Z145</f>
        <v>395</v>
      </c>
      <c r="AA175" s="2">
        <f>AA146</f>
        <v>447</v>
      </c>
      <c r="AB175" s="2">
        <f>AB147</f>
        <v>465</v>
      </c>
      <c r="AC175" s="2">
        <f>AC148</f>
        <v>485</v>
      </c>
      <c r="AD175" s="2">
        <f>AD149</f>
        <v>280</v>
      </c>
      <c r="AE175" s="2">
        <f>AE150</f>
        <v>292</v>
      </c>
      <c r="AF175" s="2">
        <f>AF151</f>
        <v>334</v>
      </c>
      <c r="AG175" s="2">
        <f>AG152</f>
        <v>378</v>
      </c>
      <c r="AH175" s="217">
        <f t="shared" si="29"/>
        <v>16400</v>
      </c>
      <c r="AI175" s="5">
        <f t="shared" si="22"/>
        <v>11201200</v>
      </c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T175" s="22"/>
      <c r="BU175" s="29" t="s">
        <v>177</v>
      </c>
      <c r="BV175" s="30" t="s">
        <v>1030</v>
      </c>
      <c r="BW175" s="31">
        <f>L2+(167*L4)</f>
        <v>168</v>
      </c>
      <c r="BX175" s="22"/>
    </row>
    <row r="176" spans="1:76" x14ac:dyDescent="0.2">
      <c r="A176" s="3" t="s">
        <v>7</v>
      </c>
      <c r="B176" s="2">
        <f>B152</f>
        <v>647</v>
      </c>
      <c r="C176" s="2">
        <f>C151</f>
        <v>691</v>
      </c>
      <c r="D176" s="2">
        <f>D150</f>
        <v>733</v>
      </c>
      <c r="E176" s="2">
        <f>E149</f>
        <v>745</v>
      </c>
      <c r="F176" s="2">
        <f>F148</f>
        <v>540</v>
      </c>
      <c r="G176" s="2">
        <f>G147</f>
        <v>560</v>
      </c>
      <c r="H176" s="2">
        <f>H146</f>
        <v>578</v>
      </c>
      <c r="I176" s="2">
        <f>I145</f>
        <v>630</v>
      </c>
      <c r="J176" s="2">
        <f>J144</f>
        <v>906</v>
      </c>
      <c r="K176" s="2">
        <f>K143</f>
        <v>958</v>
      </c>
      <c r="L176" s="2">
        <f>L142</f>
        <v>980</v>
      </c>
      <c r="M176" s="2">
        <f>M141</f>
        <v>1000</v>
      </c>
      <c r="N176" s="2">
        <f>N140</f>
        <v>789</v>
      </c>
      <c r="O176" s="2">
        <f>O139</f>
        <v>801</v>
      </c>
      <c r="P176" s="2">
        <f>P138</f>
        <v>847</v>
      </c>
      <c r="Q176" s="2">
        <f>Q137</f>
        <v>891</v>
      </c>
      <c r="R176" s="2">
        <f>R168</f>
        <v>139</v>
      </c>
      <c r="S176" s="2">
        <f>S167</f>
        <v>191</v>
      </c>
      <c r="T176" s="2">
        <f>T166</f>
        <v>209</v>
      </c>
      <c r="U176" s="2">
        <f>U165</f>
        <v>229</v>
      </c>
      <c r="V176" s="2">
        <f>V164</f>
        <v>24</v>
      </c>
      <c r="W176" s="2">
        <f>W163</f>
        <v>36</v>
      </c>
      <c r="X176" s="2">
        <f>X162</f>
        <v>78</v>
      </c>
      <c r="Y176" s="2">
        <f>Y161</f>
        <v>122</v>
      </c>
      <c r="Z176" s="2">
        <f>Z160</f>
        <v>390</v>
      </c>
      <c r="AA176" s="2">
        <f>AA159</f>
        <v>434</v>
      </c>
      <c r="AB176" s="2">
        <f>AB158</f>
        <v>480</v>
      </c>
      <c r="AC176" s="2">
        <f>AC157</f>
        <v>492</v>
      </c>
      <c r="AD176" s="2">
        <f>AD156</f>
        <v>281</v>
      </c>
      <c r="AE176" s="2">
        <f>AE155</f>
        <v>301</v>
      </c>
      <c r="AF176" s="2">
        <f>AF154</f>
        <v>323</v>
      </c>
      <c r="AG176" s="2">
        <f>AG153</f>
        <v>375</v>
      </c>
      <c r="AH176" s="217">
        <f t="shared" si="29"/>
        <v>16400</v>
      </c>
      <c r="AI176" s="5">
        <f t="shared" si="22"/>
        <v>11201200</v>
      </c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T176" s="22"/>
      <c r="BU176" s="29" t="s">
        <v>374</v>
      </c>
      <c r="BV176" s="30" t="s">
        <v>1030</v>
      </c>
      <c r="BW176" s="31">
        <f>L2+(168*L4)</f>
        <v>169</v>
      </c>
      <c r="BX176" s="22"/>
    </row>
    <row r="177" spans="1:76" x14ac:dyDescent="0.2">
      <c r="AI177" s="5"/>
      <c r="BT177" s="22"/>
      <c r="BU177" s="29" t="s">
        <v>441</v>
      </c>
      <c r="BV177" s="30" t="s">
        <v>1030</v>
      </c>
      <c r="BW177" s="31">
        <f>L2+(169*L4)</f>
        <v>170</v>
      </c>
      <c r="BX177" s="22"/>
    </row>
    <row r="178" spans="1:76" x14ac:dyDescent="0.2">
      <c r="AI178" s="5"/>
      <c r="BT178" s="22"/>
      <c r="BU178" s="29" t="s">
        <v>36</v>
      </c>
      <c r="BV178" s="30" t="s">
        <v>1030</v>
      </c>
      <c r="BW178" s="31">
        <f>L2+(170*L4)</f>
        <v>171</v>
      </c>
      <c r="BX178" s="22"/>
    </row>
    <row r="179" spans="1:76" ht="13.5" thickBot="1" x14ac:dyDescent="0.25">
      <c r="A179" s="71" t="s">
        <v>5</v>
      </c>
      <c r="B179" s="1" t="s">
        <v>1221</v>
      </c>
      <c r="E179" s="94" t="s">
        <v>1177</v>
      </c>
      <c r="AI179" s="5"/>
      <c r="BT179" s="22"/>
      <c r="BU179" s="29" t="s">
        <v>220</v>
      </c>
      <c r="BV179" s="30" t="s">
        <v>1030</v>
      </c>
      <c r="BW179" s="31">
        <f>L2+(171*L4)</f>
        <v>172</v>
      </c>
      <c r="BX179" s="22"/>
    </row>
    <row r="180" spans="1:76" x14ac:dyDescent="0.2">
      <c r="A180" s="1">
        <v>1</v>
      </c>
      <c r="B180" s="181">
        <v>5</v>
      </c>
      <c r="C180" s="133">
        <v>406</v>
      </c>
      <c r="D180" s="177">
        <v>936</v>
      </c>
      <c r="E180" s="177">
        <v>567</v>
      </c>
      <c r="F180" s="177">
        <v>795</v>
      </c>
      <c r="G180" s="177">
        <v>652</v>
      </c>
      <c r="H180" s="177">
        <v>186</v>
      </c>
      <c r="I180" s="177">
        <v>297</v>
      </c>
      <c r="J180" s="177">
        <v>578</v>
      </c>
      <c r="K180" s="177">
        <v>977</v>
      </c>
      <c r="L180" s="177">
        <v>483</v>
      </c>
      <c r="M180" s="177">
        <v>116</v>
      </c>
      <c r="N180" s="177">
        <v>352</v>
      </c>
      <c r="O180" s="177">
        <v>207</v>
      </c>
      <c r="P180" s="177">
        <v>765</v>
      </c>
      <c r="Q180" s="189">
        <v>878</v>
      </c>
      <c r="R180" s="185">
        <v>147</v>
      </c>
      <c r="S180" s="177">
        <v>260</v>
      </c>
      <c r="T180" s="177">
        <v>818</v>
      </c>
      <c r="U180" s="177">
        <v>673</v>
      </c>
      <c r="V180" s="177">
        <v>909</v>
      </c>
      <c r="W180" s="177">
        <v>542</v>
      </c>
      <c r="X180" s="177">
        <v>48</v>
      </c>
      <c r="Y180" s="177">
        <v>447</v>
      </c>
      <c r="Z180" s="177">
        <v>728</v>
      </c>
      <c r="AA180" s="177">
        <v>839</v>
      </c>
      <c r="AB180" s="177">
        <v>373</v>
      </c>
      <c r="AC180" s="177">
        <v>230</v>
      </c>
      <c r="AD180" s="177">
        <v>458</v>
      </c>
      <c r="AE180" s="177">
        <v>89</v>
      </c>
      <c r="AF180" s="177">
        <v>619</v>
      </c>
      <c r="AG180" s="184">
        <v>1020</v>
      </c>
      <c r="AH180" s="5">
        <f t="shared" ref="AH180:AH211" si="30">SUM(B180:AG180)</f>
        <v>16400</v>
      </c>
      <c r="AI180" s="5">
        <f t="shared" si="22"/>
        <v>11201200</v>
      </c>
      <c r="AJ180" s="2">
        <f t="shared" ref="AJ180:AJ211" si="31">B180^3+C180^3+D180^3+E180^3+F180^3+G180^3+H180^3+I180^3+J180^3+K180^3+L180^3+M180^3+N180^3+O180^3+P180^3+Q180^3+R180^3+S180^3+T180^3+U180^3+V180^3+W180^3+X180^3+Y180^3+Z180^3+AA180^3+AB180^3+AC180^3+AD180^3+AE180^3+AF180^3+AG180^3</f>
        <v>8606720000</v>
      </c>
      <c r="AK180" s="115">
        <f>SUMSQ(B180,C180,D180,E180,F180,G180,H180,I180,J180,K180,L180,M180,N180,O180,P180,Q180,B181,C181,D181,E181,F181,G181,H181,I181,J181,K181,L181,M181,N181,O181,P181,Q181)</f>
        <v>11201200</v>
      </c>
      <c r="BT180" s="22"/>
      <c r="BU180" s="29" t="s">
        <v>798</v>
      </c>
      <c r="BV180" s="30" t="s">
        <v>1030</v>
      </c>
      <c r="BW180" s="31">
        <f>L2+(172*L4)</f>
        <v>173</v>
      </c>
      <c r="BX180" s="22"/>
    </row>
    <row r="181" spans="1:76" x14ac:dyDescent="0.2">
      <c r="A181" s="1">
        <v>2</v>
      </c>
      <c r="B181" s="138">
        <v>418</v>
      </c>
      <c r="C181" s="7">
        <v>49</v>
      </c>
      <c r="D181" s="6">
        <v>515</v>
      </c>
      <c r="E181" s="6">
        <v>916</v>
      </c>
      <c r="F181" s="6">
        <v>704</v>
      </c>
      <c r="G181" s="6">
        <v>815</v>
      </c>
      <c r="H181" s="6">
        <v>285</v>
      </c>
      <c r="I181" s="6">
        <v>142</v>
      </c>
      <c r="J181" s="6">
        <v>997</v>
      </c>
      <c r="K181" s="6">
        <v>630</v>
      </c>
      <c r="L181" s="6">
        <v>72</v>
      </c>
      <c r="M181" s="6">
        <v>471</v>
      </c>
      <c r="N181" s="6">
        <v>251</v>
      </c>
      <c r="O181" s="6">
        <v>364</v>
      </c>
      <c r="P181" s="11">
        <v>858</v>
      </c>
      <c r="Q181" s="6">
        <v>713</v>
      </c>
      <c r="R181" s="6">
        <v>312</v>
      </c>
      <c r="S181" s="12">
        <v>167</v>
      </c>
      <c r="T181" s="6">
        <v>661</v>
      </c>
      <c r="U181" s="6">
        <v>774</v>
      </c>
      <c r="V181" s="6">
        <v>554</v>
      </c>
      <c r="W181" s="6">
        <v>953</v>
      </c>
      <c r="X181" s="6">
        <v>395</v>
      </c>
      <c r="Y181" s="6">
        <v>28</v>
      </c>
      <c r="Z181" s="6">
        <v>883</v>
      </c>
      <c r="AA181" s="6">
        <v>740</v>
      </c>
      <c r="AB181" s="6">
        <v>210</v>
      </c>
      <c r="AC181" s="6">
        <v>321</v>
      </c>
      <c r="AD181" s="6">
        <v>109</v>
      </c>
      <c r="AE181" s="6">
        <v>510</v>
      </c>
      <c r="AF181" s="8">
        <v>976</v>
      </c>
      <c r="AG181" s="179">
        <v>607</v>
      </c>
      <c r="AH181" s="5">
        <f t="shared" si="30"/>
        <v>16400</v>
      </c>
      <c r="AI181" s="5">
        <f t="shared" si="22"/>
        <v>11201200</v>
      </c>
      <c r="AJ181" s="2">
        <f t="shared" si="31"/>
        <v>8606720000</v>
      </c>
      <c r="AK181" s="115">
        <f>SUMSQ(R180,S180,T180,U180,V180,W180,X180,Y180,Z180,AA180,AB180,AC180,AD180,AE180,AF180,AG180,R181,S181,T181,U181,V181,W181,X181,Y181,Z181,AA181,AB181,AC181,AD181,AE181,AF181,AG181)</f>
        <v>11201200</v>
      </c>
      <c r="BT181" s="22"/>
      <c r="BU181" s="29" t="s">
        <v>982</v>
      </c>
      <c r="BV181" s="30" t="s">
        <v>1030</v>
      </c>
      <c r="BW181" s="31">
        <f>L2+(173*L4)</f>
        <v>174</v>
      </c>
      <c r="BX181" s="22"/>
    </row>
    <row r="182" spans="1:76" x14ac:dyDescent="0.2">
      <c r="A182" s="1">
        <v>3</v>
      </c>
      <c r="B182" s="178">
        <v>1022</v>
      </c>
      <c r="C182" s="6">
        <v>621</v>
      </c>
      <c r="D182" s="7">
        <v>95</v>
      </c>
      <c r="E182" s="9">
        <v>464</v>
      </c>
      <c r="F182" s="6">
        <v>228</v>
      </c>
      <c r="G182" s="6">
        <v>371</v>
      </c>
      <c r="H182" s="6">
        <v>833</v>
      </c>
      <c r="I182" s="6">
        <v>722</v>
      </c>
      <c r="J182" s="6">
        <v>441</v>
      </c>
      <c r="K182" s="6">
        <v>42</v>
      </c>
      <c r="L182" s="6">
        <v>540</v>
      </c>
      <c r="M182" s="6">
        <v>907</v>
      </c>
      <c r="N182" s="6">
        <v>679</v>
      </c>
      <c r="O182" s="11">
        <v>824</v>
      </c>
      <c r="P182" s="6">
        <v>262</v>
      </c>
      <c r="Q182" s="6">
        <v>149</v>
      </c>
      <c r="R182" s="6">
        <v>876</v>
      </c>
      <c r="S182" s="6">
        <v>763</v>
      </c>
      <c r="T182" s="12">
        <v>201</v>
      </c>
      <c r="U182" s="6">
        <v>346</v>
      </c>
      <c r="V182" s="6">
        <v>118</v>
      </c>
      <c r="W182" s="6">
        <v>485</v>
      </c>
      <c r="X182" s="6">
        <v>983</v>
      </c>
      <c r="Y182" s="6">
        <v>584</v>
      </c>
      <c r="Z182" s="6">
        <v>303</v>
      </c>
      <c r="AA182" s="6">
        <v>192</v>
      </c>
      <c r="AB182" s="6">
        <v>654</v>
      </c>
      <c r="AC182" s="6">
        <v>797</v>
      </c>
      <c r="AD182" s="6">
        <v>561</v>
      </c>
      <c r="AE182" s="8">
        <v>930</v>
      </c>
      <c r="AF182" s="6">
        <v>404</v>
      </c>
      <c r="AG182" s="179">
        <v>3</v>
      </c>
      <c r="AH182" s="5">
        <f t="shared" si="30"/>
        <v>16400</v>
      </c>
      <c r="AI182" s="5">
        <f t="shared" si="22"/>
        <v>11201200</v>
      </c>
      <c r="AJ182" s="2">
        <f t="shared" si="31"/>
        <v>8606720000</v>
      </c>
      <c r="AK182" s="115">
        <f>SUMSQ(B182,C182,D182,E182,F182,G182,H182,I182,J182,K182,L182,M182,N182,O182,P182,Q182,B183,C183,D183,E183,F183,G183,H183,I183,J183,K183,L183,M183,N183,O183,P183,Q183)</f>
        <v>11201200</v>
      </c>
      <c r="BT182" s="22"/>
      <c r="BU182" s="29" t="s">
        <v>626</v>
      </c>
      <c r="BV182" s="30" t="s">
        <v>1030</v>
      </c>
      <c r="BW182" s="31">
        <f>L2+(174*L4)</f>
        <v>175</v>
      </c>
      <c r="BX182" s="22"/>
    </row>
    <row r="183" spans="1:76" x14ac:dyDescent="0.2">
      <c r="A183" s="1">
        <v>4</v>
      </c>
      <c r="B183" s="178">
        <v>601</v>
      </c>
      <c r="C183" s="6">
        <v>970</v>
      </c>
      <c r="D183" s="9">
        <v>508</v>
      </c>
      <c r="E183" s="7">
        <v>107</v>
      </c>
      <c r="F183" s="6">
        <v>327</v>
      </c>
      <c r="G183" s="6">
        <v>216</v>
      </c>
      <c r="H183" s="6">
        <v>742</v>
      </c>
      <c r="I183" s="6">
        <v>885</v>
      </c>
      <c r="J183" s="6">
        <v>30</v>
      </c>
      <c r="K183" s="6">
        <v>397</v>
      </c>
      <c r="L183" s="6">
        <v>959</v>
      </c>
      <c r="M183" s="6">
        <v>560</v>
      </c>
      <c r="N183" s="11">
        <v>772</v>
      </c>
      <c r="O183" s="6">
        <v>659</v>
      </c>
      <c r="P183" s="6">
        <v>161</v>
      </c>
      <c r="Q183" s="6">
        <v>306</v>
      </c>
      <c r="R183" s="6">
        <v>719</v>
      </c>
      <c r="S183" s="6">
        <v>864</v>
      </c>
      <c r="T183" s="6">
        <v>366</v>
      </c>
      <c r="U183" s="12">
        <v>253</v>
      </c>
      <c r="V183" s="6">
        <v>465</v>
      </c>
      <c r="W183" s="6">
        <v>66</v>
      </c>
      <c r="X183" s="6">
        <v>628</v>
      </c>
      <c r="Y183" s="6">
        <v>995</v>
      </c>
      <c r="Z183" s="6">
        <v>140</v>
      </c>
      <c r="AA183" s="6">
        <v>283</v>
      </c>
      <c r="AB183" s="6">
        <v>809</v>
      </c>
      <c r="AC183" s="6">
        <v>698</v>
      </c>
      <c r="AD183" s="8">
        <v>918</v>
      </c>
      <c r="AE183" s="6">
        <v>517</v>
      </c>
      <c r="AF183" s="6">
        <v>55</v>
      </c>
      <c r="AG183" s="179">
        <v>424</v>
      </c>
      <c r="AH183" s="5">
        <f t="shared" si="30"/>
        <v>16400</v>
      </c>
      <c r="AI183" s="5">
        <f t="shared" si="22"/>
        <v>11201200</v>
      </c>
      <c r="AJ183" s="2">
        <f t="shared" si="31"/>
        <v>8606720000</v>
      </c>
      <c r="AK183" s="115">
        <f>SUMSQ(R182,S182,T182,U182,V182,W182,X182,Y182,Z182,AA182,AB182,AC182,AD182,AE182,AF182,AG182,R183,S183,T183,U183,V183,W183,X183,Y183,Z183,AA183,AB183,AC183,AD183,AE183,AF183,AG183)</f>
        <v>11201200</v>
      </c>
      <c r="BT183" s="22"/>
      <c r="BU183" s="29" t="s">
        <v>693</v>
      </c>
      <c r="BV183" s="30" t="s">
        <v>1030</v>
      </c>
      <c r="BW183" s="31">
        <f>L2+(175*L4)</f>
        <v>176</v>
      </c>
      <c r="BX183" s="22"/>
    </row>
    <row r="184" spans="1:76" x14ac:dyDescent="0.2">
      <c r="A184" s="1">
        <v>5</v>
      </c>
      <c r="B184" s="178">
        <v>904</v>
      </c>
      <c r="C184" s="6">
        <v>535</v>
      </c>
      <c r="D184" s="6">
        <v>37</v>
      </c>
      <c r="E184" s="6">
        <v>438</v>
      </c>
      <c r="F184" s="7">
        <v>154</v>
      </c>
      <c r="G184" s="9">
        <v>265</v>
      </c>
      <c r="H184" s="6">
        <v>827</v>
      </c>
      <c r="I184" s="6">
        <v>684</v>
      </c>
      <c r="J184" s="6">
        <v>451</v>
      </c>
      <c r="K184" s="6">
        <v>84</v>
      </c>
      <c r="L184" s="6">
        <v>610</v>
      </c>
      <c r="M184" s="11">
        <v>1009</v>
      </c>
      <c r="N184" s="6">
        <v>733</v>
      </c>
      <c r="O184" s="6">
        <v>846</v>
      </c>
      <c r="P184" s="6">
        <v>384</v>
      </c>
      <c r="Q184" s="6">
        <v>239</v>
      </c>
      <c r="R184" s="6">
        <v>786</v>
      </c>
      <c r="S184" s="6">
        <v>641</v>
      </c>
      <c r="T184" s="6">
        <v>179</v>
      </c>
      <c r="U184" s="6">
        <v>292</v>
      </c>
      <c r="V184" s="12">
        <v>16</v>
      </c>
      <c r="W184" s="6">
        <v>415</v>
      </c>
      <c r="X184" s="6">
        <v>941</v>
      </c>
      <c r="Y184" s="6">
        <v>574</v>
      </c>
      <c r="Z184" s="6">
        <v>341</v>
      </c>
      <c r="AA184" s="6">
        <v>198</v>
      </c>
      <c r="AB184" s="6">
        <v>760</v>
      </c>
      <c r="AC184" s="8">
        <v>871</v>
      </c>
      <c r="AD184" s="6">
        <v>587</v>
      </c>
      <c r="AE184" s="6">
        <v>988</v>
      </c>
      <c r="AF184" s="6">
        <v>490</v>
      </c>
      <c r="AG184" s="179">
        <v>121</v>
      </c>
      <c r="AH184" s="5">
        <f t="shared" si="30"/>
        <v>16400</v>
      </c>
      <c r="AI184" s="5">
        <f t="shared" si="22"/>
        <v>11201200</v>
      </c>
      <c r="AJ184" s="2">
        <f t="shared" si="31"/>
        <v>8606720000</v>
      </c>
      <c r="AK184" s="115">
        <f>SUMSQ(B184,C184,D184,E184,F184,G184,H184,I184,J184,K184,L184,M184,N184,O184,P184,Q184,B185,C185,D185,E185,F185,G185,H185,I185,J185,K185,L185,M185,N185,O185,P185,Q185)</f>
        <v>11201200</v>
      </c>
      <c r="BT184" s="22"/>
      <c r="BU184" s="29" t="s">
        <v>192</v>
      </c>
      <c r="BV184" s="30" t="s">
        <v>1030</v>
      </c>
      <c r="BW184" s="31">
        <f>L2+(176*L4)</f>
        <v>177</v>
      </c>
      <c r="BX184" s="22"/>
    </row>
    <row r="185" spans="1:76" x14ac:dyDescent="0.2">
      <c r="A185" s="1">
        <v>6</v>
      </c>
      <c r="B185" s="178">
        <v>547</v>
      </c>
      <c r="C185" s="6">
        <v>948</v>
      </c>
      <c r="D185" s="6">
        <v>386</v>
      </c>
      <c r="E185" s="6">
        <v>17</v>
      </c>
      <c r="F185" s="9">
        <v>317</v>
      </c>
      <c r="G185" s="7">
        <v>174</v>
      </c>
      <c r="H185" s="6">
        <v>672</v>
      </c>
      <c r="I185" s="6">
        <v>783</v>
      </c>
      <c r="J185" s="6">
        <v>104</v>
      </c>
      <c r="K185" s="6">
        <v>503</v>
      </c>
      <c r="L185" s="11">
        <v>965</v>
      </c>
      <c r="M185" s="6">
        <v>598</v>
      </c>
      <c r="N185" s="6">
        <v>890</v>
      </c>
      <c r="O185" s="6">
        <v>745</v>
      </c>
      <c r="P185" s="6">
        <v>219</v>
      </c>
      <c r="Q185" s="6">
        <v>332</v>
      </c>
      <c r="R185" s="6">
        <v>693</v>
      </c>
      <c r="S185" s="6">
        <v>806</v>
      </c>
      <c r="T185" s="6">
        <v>280</v>
      </c>
      <c r="U185" s="6">
        <v>135</v>
      </c>
      <c r="V185" s="6">
        <v>427</v>
      </c>
      <c r="W185" s="12">
        <v>60</v>
      </c>
      <c r="X185" s="6">
        <v>522</v>
      </c>
      <c r="Y185" s="6">
        <v>921</v>
      </c>
      <c r="Z185" s="6">
        <v>242</v>
      </c>
      <c r="AA185" s="6">
        <v>353</v>
      </c>
      <c r="AB185" s="8">
        <v>851</v>
      </c>
      <c r="AC185" s="6">
        <v>708</v>
      </c>
      <c r="AD185" s="6">
        <v>1008</v>
      </c>
      <c r="AE185" s="6">
        <v>639</v>
      </c>
      <c r="AF185" s="6">
        <v>77</v>
      </c>
      <c r="AG185" s="179">
        <v>478</v>
      </c>
      <c r="AH185" s="5">
        <f t="shared" si="30"/>
        <v>16400</v>
      </c>
      <c r="AI185" s="5">
        <f t="shared" si="22"/>
        <v>11201200</v>
      </c>
      <c r="AJ185" s="2">
        <f t="shared" si="31"/>
        <v>8606720000</v>
      </c>
      <c r="AK185" s="115">
        <f>SUMSQ(R184,S184,T184,U184,V184,W184,X184,Y184,Z184,AA184,AB184,AC184,AD184,AE184,AF184,AG184,R185,S185,T185,U185,V185,W185,X185,Y185,Z185,AA185,AB185,AC185,AD185,AE185,AF185,AG185)</f>
        <v>11201200</v>
      </c>
      <c r="BT185" s="22"/>
      <c r="BU185" s="29" t="s">
        <v>127</v>
      </c>
      <c r="BV185" s="30" t="s">
        <v>1030</v>
      </c>
      <c r="BW185" s="31">
        <f>L2+(177*L4)</f>
        <v>178</v>
      </c>
      <c r="BX185" s="22"/>
    </row>
    <row r="186" spans="1:76" x14ac:dyDescent="0.2">
      <c r="A186" s="1">
        <v>7</v>
      </c>
      <c r="B186" s="178">
        <v>127</v>
      </c>
      <c r="C186" s="6">
        <v>496</v>
      </c>
      <c r="D186" s="6">
        <v>990</v>
      </c>
      <c r="E186" s="6">
        <v>589</v>
      </c>
      <c r="F186" s="6">
        <v>865</v>
      </c>
      <c r="G186" s="6">
        <v>754</v>
      </c>
      <c r="H186" s="7">
        <v>196</v>
      </c>
      <c r="I186" s="9">
        <v>339</v>
      </c>
      <c r="J186" s="6">
        <v>572</v>
      </c>
      <c r="K186" s="11">
        <v>939</v>
      </c>
      <c r="L186" s="6">
        <v>409</v>
      </c>
      <c r="M186" s="6">
        <v>10</v>
      </c>
      <c r="N186" s="6">
        <v>294</v>
      </c>
      <c r="O186" s="6">
        <v>181</v>
      </c>
      <c r="P186" s="6">
        <v>647</v>
      </c>
      <c r="Q186" s="6">
        <v>792</v>
      </c>
      <c r="R186" s="6">
        <v>233</v>
      </c>
      <c r="S186" s="6">
        <v>378</v>
      </c>
      <c r="T186" s="6">
        <v>844</v>
      </c>
      <c r="U186" s="6">
        <v>731</v>
      </c>
      <c r="V186" s="6">
        <v>1015</v>
      </c>
      <c r="W186" s="6">
        <v>616</v>
      </c>
      <c r="X186" s="12">
        <v>86</v>
      </c>
      <c r="Y186" s="6">
        <v>453</v>
      </c>
      <c r="Z186" s="6">
        <v>686</v>
      </c>
      <c r="AA186" s="8">
        <v>829</v>
      </c>
      <c r="AB186" s="6">
        <v>271</v>
      </c>
      <c r="AC186" s="6">
        <v>160</v>
      </c>
      <c r="AD186" s="6">
        <v>436</v>
      </c>
      <c r="AE186" s="6">
        <v>35</v>
      </c>
      <c r="AF186" s="6">
        <v>529</v>
      </c>
      <c r="AG186" s="179">
        <v>898</v>
      </c>
      <c r="AH186" s="5">
        <f t="shared" si="30"/>
        <v>16400</v>
      </c>
      <c r="AI186" s="5">
        <f t="shared" si="22"/>
        <v>11201200</v>
      </c>
      <c r="AJ186" s="2">
        <f t="shared" si="31"/>
        <v>8606720000</v>
      </c>
      <c r="AK186" s="115">
        <f>SUMSQ(B186,C186,D186,E186,F186,G186,H186,I186,J186,K186,L186,M186,N186,O186,P186,Q186,B187,C187,D187,E187,F187,G187,H187,I187,J187,K187,L187,M187,N187,O187,P187,Q187)</f>
        <v>11201200</v>
      </c>
      <c r="BT186" s="22"/>
      <c r="BU186" s="29" t="s">
        <v>469</v>
      </c>
      <c r="BV186" s="30" t="s">
        <v>1030</v>
      </c>
      <c r="BW186" s="31">
        <f>L2+(178*L4)</f>
        <v>179</v>
      </c>
      <c r="BX186" s="22"/>
    </row>
    <row r="187" spans="1:76" x14ac:dyDescent="0.2">
      <c r="A187" s="1">
        <v>8</v>
      </c>
      <c r="B187" s="178">
        <v>476</v>
      </c>
      <c r="C187" s="6">
        <v>75</v>
      </c>
      <c r="D187" s="6">
        <v>633</v>
      </c>
      <c r="E187" s="6">
        <v>1002</v>
      </c>
      <c r="F187" s="6">
        <v>710</v>
      </c>
      <c r="G187" s="6">
        <v>853</v>
      </c>
      <c r="H187" s="9">
        <v>359</v>
      </c>
      <c r="I187" s="7">
        <v>248</v>
      </c>
      <c r="J187" s="11">
        <v>927</v>
      </c>
      <c r="K187" s="6">
        <v>528</v>
      </c>
      <c r="L187" s="6">
        <v>62</v>
      </c>
      <c r="M187" s="6">
        <v>429</v>
      </c>
      <c r="N187" s="6">
        <v>129</v>
      </c>
      <c r="O187" s="6">
        <v>274</v>
      </c>
      <c r="P187" s="6">
        <v>804</v>
      </c>
      <c r="Q187" s="6">
        <v>691</v>
      </c>
      <c r="R187" s="6">
        <v>334</v>
      </c>
      <c r="S187" s="6">
        <v>221</v>
      </c>
      <c r="T187" s="6">
        <v>751</v>
      </c>
      <c r="U187" s="6">
        <v>896</v>
      </c>
      <c r="V187" s="6">
        <v>596</v>
      </c>
      <c r="W187" s="6">
        <v>963</v>
      </c>
      <c r="X187" s="6">
        <v>497</v>
      </c>
      <c r="Y187" s="12">
        <v>98</v>
      </c>
      <c r="Z187" s="8">
        <v>777</v>
      </c>
      <c r="AA187" s="6">
        <v>666</v>
      </c>
      <c r="AB187" s="6">
        <v>172</v>
      </c>
      <c r="AC187" s="6">
        <v>315</v>
      </c>
      <c r="AD187" s="6">
        <v>23</v>
      </c>
      <c r="AE187" s="6">
        <v>392</v>
      </c>
      <c r="AF187" s="6">
        <v>950</v>
      </c>
      <c r="AG187" s="179">
        <v>549</v>
      </c>
      <c r="AH187" s="5">
        <f t="shared" si="30"/>
        <v>16400</v>
      </c>
      <c r="AI187" s="5">
        <f t="shared" si="22"/>
        <v>11201200</v>
      </c>
      <c r="AJ187" s="2">
        <f t="shared" si="31"/>
        <v>8606720000</v>
      </c>
      <c r="AK187" s="115">
        <f>SUMSQ(R186,S186,T186,U186,V186,W186,X186,Y186,Z186,AA186,AB186,AC186,AD186,AE186,AF186,AG186,R187,S187,T187,U187,V187,W187,X187,Y187,Z187,AA187,AB187,AC187,AD187,AE187,AF187,AG187)</f>
        <v>11201200</v>
      </c>
      <c r="BT187" s="22"/>
      <c r="BU187" s="29" t="s">
        <v>283</v>
      </c>
      <c r="BV187" s="30" t="s">
        <v>1030</v>
      </c>
      <c r="BW187" s="31">
        <f>L2+(179*L4)</f>
        <v>180</v>
      </c>
      <c r="BX187" s="22"/>
    </row>
    <row r="188" spans="1:76" x14ac:dyDescent="0.2">
      <c r="A188" s="1">
        <v>9</v>
      </c>
      <c r="B188" s="178">
        <v>847</v>
      </c>
      <c r="C188" s="6">
        <v>736</v>
      </c>
      <c r="D188" s="6">
        <v>238</v>
      </c>
      <c r="E188" s="6">
        <v>381</v>
      </c>
      <c r="F188" s="6">
        <v>81</v>
      </c>
      <c r="G188" s="6">
        <v>450</v>
      </c>
      <c r="H188" s="6">
        <v>1012</v>
      </c>
      <c r="I188" s="11">
        <v>611</v>
      </c>
      <c r="J188" s="7">
        <v>268</v>
      </c>
      <c r="K188" s="9">
        <v>155</v>
      </c>
      <c r="L188" s="6">
        <v>681</v>
      </c>
      <c r="M188" s="6">
        <v>826</v>
      </c>
      <c r="N188" s="6">
        <v>534</v>
      </c>
      <c r="O188" s="6">
        <v>901</v>
      </c>
      <c r="P188" s="6">
        <v>439</v>
      </c>
      <c r="Q188" s="6">
        <v>40</v>
      </c>
      <c r="R188" s="6">
        <v>985</v>
      </c>
      <c r="S188" s="6">
        <v>586</v>
      </c>
      <c r="T188" s="6">
        <v>124</v>
      </c>
      <c r="U188" s="6">
        <v>491</v>
      </c>
      <c r="V188" s="6">
        <v>199</v>
      </c>
      <c r="W188" s="6">
        <v>344</v>
      </c>
      <c r="X188" s="6">
        <v>870</v>
      </c>
      <c r="Y188" s="8">
        <v>757</v>
      </c>
      <c r="Z188" s="12">
        <v>414</v>
      </c>
      <c r="AA188" s="6">
        <v>13</v>
      </c>
      <c r="AB188" s="6">
        <v>575</v>
      </c>
      <c r="AC188" s="6">
        <v>944</v>
      </c>
      <c r="AD188" s="6">
        <v>644</v>
      </c>
      <c r="AE188" s="6">
        <v>787</v>
      </c>
      <c r="AF188" s="6">
        <v>289</v>
      </c>
      <c r="AG188" s="179">
        <v>178</v>
      </c>
      <c r="AH188" s="5">
        <f t="shared" si="30"/>
        <v>16400</v>
      </c>
      <c r="AI188" s="5">
        <f t="shared" si="22"/>
        <v>11201200</v>
      </c>
      <c r="AJ188" s="2">
        <f t="shared" si="31"/>
        <v>8606720000</v>
      </c>
      <c r="AK188" s="115">
        <f>SUMSQ(B188,C188,D188,E188,F188,G188,H188,I188,J188,K188,L188,M188,N188,O188,P188,Q188,B189,C189,D189,E189,F189,G189,H189,I189,J189,K189,L189,M189,N189,O189,P189,Q189)</f>
        <v>11201200</v>
      </c>
      <c r="BT188" s="22"/>
      <c r="BU188" s="29" t="s">
        <v>721</v>
      </c>
      <c r="BV188" s="30" t="s">
        <v>1030</v>
      </c>
      <c r="BW188" s="31">
        <f>L2+(180*L4)</f>
        <v>181</v>
      </c>
      <c r="BX188" s="22"/>
    </row>
    <row r="189" spans="1:76" x14ac:dyDescent="0.2">
      <c r="A189" s="1">
        <v>10</v>
      </c>
      <c r="B189" s="178">
        <v>748</v>
      </c>
      <c r="C189" s="6">
        <v>891</v>
      </c>
      <c r="D189" s="6">
        <v>329</v>
      </c>
      <c r="E189" s="6">
        <v>218</v>
      </c>
      <c r="F189" s="6">
        <v>502</v>
      </c>
      <c r="G189" s="6">
        <v>101</v>
      </c>
      <c r="H189" s="11">
        <v>599</v>
      </c>
      <c r="I189" s="6">
        <v>968</v>
      </c>
      <c r="J189" s="9">
        <v>175</v>
      </c>
      <c r="K189" s="7">
        <v>320</v>
      </c>
      <c r="L189" s="6">
        <v>782</v>
      </c>
      <c r="M189" s="6">
        <v>669</v>
      </c>
      <c r="N189" s="6">
        <v>945</v>
      </c>
      <c r="O189" s="6">
        <v>546</v>
      </c>
      <c r="P189" s="6">
        <v>20</v>
      </c>
      <c r="Q189" s="6">
        <v>387</v>
      </c>
      <c r="R189" s="6">
        <v>638</v>
      </c>
      <c r="S189" s="6">
        <v>1005</v>
      </c>
      <c r="T189" s="6">
        <v>479</v>
      </c>
      <c r="U189" s="6">
        <v>80</v>
      </c>
      <c r="V189" s="6">
        <v>356</v>
      </c>
      <c r="W189" s="6">
        <v>243</v>
      </c>
      <c r="X189" s="8">
        <v>705</v>
      </c>
      <c r="Y189" s="6">
        <v>850</v>
      </c>
      <c r="Z189" s="6">
        <v>57</v>
      </c>
      <c r="AA189" s="12">
        <v>426</v>
      </c>
      <c r="AB189" s="6">
        <v>924</v>
      </c>
      <c r="AC189" s="6">
        <v>523</v>
      </c>
      <c r="AD189" s="6">
        <v>807</v>
      </c>
      <c r="AE189" s="6">
        <v>696</v>
      </c>
      <c r="AF189" s="6">
        <v>134</v>
      </c>
      <c r="AG189" s="179">
        <v>277</v>
      </c>
      <c r="AH189" s="5">
        <f t="shared" si="30"/>
        <v>16400</v>
      </c>
      <c r="AI189" s="5">
        <f t="shared" si="22"/>
        <v>11201200</v>
      </c>
      <c r="AJ189" s="2">
        <f t="shared" si="31"/>
        <v>8606720000</v>
      </c>
      <c r="AK189" s="115">
        <f>SUMSQ(R188,S188,T188,U188,V188,W188,X188,Y188,Z188,AA188,AB188,AC188,AD188,AE188,AF188,AG188,R189,S189,T189,U189,V189,W189,X189,Y189,Z189,AA189,AB189,AC189,AD189,AE189,AF189,AG189)</f>
        <v>11201200</v>
      </c>
      <c r="BT189" s="22"/>
      <c r="BU189" s="29" t="s">
        <v>535</v>
      </c>
      <c r="BV189" s="30" t="s">
        <v>1030</v>
      </c>
      <c r="BW189" s="31">
        <f>L2+(181*L4)</f>
        <v>182</v>
      </c>
      <c r="BX189" s="22"/>
    </row>
    <row r="190" spans="1:76" x14ac:dyDescent="0.2">
      <c r="A190" s="1">
        <v>11</v>
      </c>
      <c r="B190" s="178">
        <v>184</v>
      </c>
      <c r="C190" s="6">
        <v>295</v>
      </c>
      <c r="D190" s="6">
        <v>789</v>
      </c>
      <c r="E190" s="6">
        <v>646</v>
      </c>
      <c r="F190" s="6">
        <v>938</v>
      </c>
      <c r="G190" s="11">
        <v>569</v>
      </c>
      <c r="H190" s="6">
        <v>11</v>
      </c>
      <c r="I190" s="6">
        <v>412</v>
      </c>
      <c r="J190" s="6">
        <v>755</v>
      </c>
      <c r="K190" s="6">
        <v>868</v>
      </c>
      <c r="L190" s="7">
        <v>338</v>
      </c>
      <c r="M190" s="9">
        <v>193</v>
      </c>
      <c r="N190" s="6">
        <v>493</v>
      </c>
      <c r="O190" s="6">
        <v>126</v>
      </c>
      <c r="P190" s="6">
        <v>592</v>
      </c>
      <c r="Q190" s="6">
        <v>991</v>
      </c>
      <c r="R190" s="6">
        <v>34</v>
      </c>
      <c r="S190" s="6">
        <v>433</v>
      </c>
      <c r="T190" s="6">
        <v>899</v>
      </c>
      <c r="U190" s="6">
        <v>532</v>
      </c>
      <c r="V190" s="6">
        <v>832</v>
      </c>
      <c r="W190" s="8">
        <v>687</v>
      </c>
      <c r="X190" s="6">
        <v>157</v>
      </c>
      <c r="Y190" s="6">
        <v>270</v>
      </c>
      <c r="Z190" s="6">
        <v>613</v>
      </c>
      <c r="AA190" s="6">
        <v>1014</v>
      </c>
      <c r="AB190" s="12">
        <v>456</v>
      </c>
      <c r="AC190" s="6">
        <v>87</v>
      </c>
      <c r="AD190" s="6">
        <v>379</v>
      </c>
      <c r="AE190" s="6">
        <v>236</v>
      </c>
      <c r="AF190" s="6">
        <v>730</v>
      </c>
      <c r="AG190" s="179">
        <v>841</v>
      </c>
      <c r="AH190" s="5">
        <f t="shared" si="30"/>
        <v>16400</v>
      </c>
      <c r="AI190" s="5">
        <f t="shared" si="22"/>
        <v>11201200</v>
      </c>
      <c r="AJ190" s="2">
        <f t="shared" si="31"/>
        <v>8606720000</v>
      </c>
      <c r="AK190" s="115">
        <f>SUMSQ(B190,C190,D190,E190,F190,G190,H190,I190,J190,K190,L190,M190,N190,O190,P190,Q190,B191,C191,D191,E191,F191,G191,H191,I191,J191,K191,L191,M191,N191,O191,P191,Q191)</f>
        <v>11201200</v>
      </c>
      <c r="BT190" s="22"/>
      <c r="BU190" s="29" t="s">
        <v>955</v>
      </c>
      <c r="BV190" s="30" t="s">
        <v>1030</v>
      </c>
      <c r="BW190" s="31">
        <f>L2+(182*L4)</f>
        <v>183</v>
      </c>
      <c r="BX190" s="22"/>
    </row>
    <row r="191" spans="1:76" x14ac:dyDescent="0.2">
      <c r="A191" s="1">
        <v>12</v>
      </c>
      <c r="B191" s="178">
        <v>275</v>
      </c>
      <c r="C191" s="6">
        <v>132</v>
      </c>
      <c r="D191" s="6">
        <v>690</v>
      </c>
      <c r="E191" s="6">
        <v>801</v>
      </c>
      <c r="F191" s="11">
        <v>525</v>
      </c>
      <c r="G191" s="6">
        <v>926</v>
      </c>
      <c r="H191" s="6">
        <v>432</v>
      </c>
      <c r="I191" s="6">
        <v>63</v>
      </c>
      <c r="J191" s="6">
        <v>856</v>
      </c>
      <c r="K191" s="6">
        <v>711</v>
      </c>
      <c r="L191" s="9">
        <v>245</v>
      </c>
      <c r="M191" s="7">
        <v>358</v>
      </c>
      <c r="N191" s="6">
        <v>74</v>
      </c>
      <c r="O191" s="6">
        <v>473</v>
      </c>
      <c r="P191" s="6">
        <v>1003</v>
      </c>
      <c r="Q191" s="6">
        <v>636</v>
      </c>
      <c r="R191" s="6">
        <v>389</v>
      </c>
      <c r="S191" s="6">
        <v>22</v>
      </c>
      <c r="T191" s="6">
        <v>552</v>
      </c>
      <c r="U191" s="6">
        <v>951</v>
      </c>
      <c r="V191" s="8">
        <v>667</v>
      </c>
      <c r="W191" s="6">
        <v>780</v>
      </c>
      <c r="X191" s="6">
        <v>314</v>
      </c>
      <c r="Y191" s="6">
        <v>169</v>
      </c>
      <c r="Z191" s="6">
        <v>962</v>
      </c>
      <c r="AA191" s="6">
        <v>593</v>
      </c>
      <c r="AB191" s="6">
        <v>99</v>
      </c>
      <c r="AC191" s="12">
        <v>500</v>
      </c>
      <c r="AD191" s="6">
        <v>224</v>
      </c>
      <c r="AE191" s="6">
        <v>335</v>
      </c>
      <c r="AF191" s="6">
        <v>893</v>
      </c>
      <c r="AG191" s="179">
        <v>750</v>
      </c>
      <c r="AH191" s="5">
        <f t="shared" si="30"/>
        <v>16400</v>
      </c>
      <c r="AI191" s="5">
        <f t="shared" si="22"/>
        <v>11201200</v>
      </c>
      <c r="AJ191" s="2">
        <f t="shared" si="31"/>
        <v>8606720000</v>
      </c>
      <c r="AK191" s="115">
        <f>SUMSQ(R190,S190,T190,U190,V190,W190,X190,Y190,Z190,AA190,AB190,AC190,AD190,AE190,AF190,AG190,R191,S191,T191,U191,V191,W191,X191,Y191,Z191,AA191,AB191,AC191,AD191,AE191,AF191,AG191)</f>
        <v>11201200</v>
      </c>
      <c r="BT191" s="22"/>
      <c r="BU191" s="29" t="s">
        <v>889</v>
      </c>
      <c r="BV191" s="54" t="s">
        <v>1030</v>
      </c>
      <c r="BW191" s="31">
        <f>L2+(183*L4)</f>
        <v>184</v>
      </c>
      <c r="BX191" s="22"/>
    </row>
    <row r="192" spans="1:76" x14ac:dyDescent="0.2">
      <c r="A192" s="1">
        <v>13</v>
      </c>
      <c r="B192" s="178">
        <v>206</v>
      </c>
      <c r="C192" s="6">
        <v>349</v>
      </c>
      <c r="D192" s="6">
        <v>879</v>
      </c>
      <c r="E192" s="11">
        <v>768</v>
      </c>
      <c r="F192" s="6">
        <v>980</v>
      </c>
      <c r="G192" s="6">
        <v>579</v>
      </c>
      <c r="H192" s="6">
        <v>113</v>
      </c>
      <c r="I192" s="6">
        <v>482</v>
      </c>
      <c r="J192" s="6">
        <v>649</v>
      </c>
      <c r="K192" s="6">
        <v>794</v>
      </c>
      <c r="L192" s="6">
        <v>300</v>
      </c>
      <c r="M192" s="6">
        <v>187</v>
      </c>
      <c r="N192" s="7">
        <v>407</v>
      </c>
      <c r="O192" s="9">
        <v>8</v>
      </c>
      <c r="P192" s="6">
        <v>566</v>
      </c>
      <c r="Q192" s="6">
        <v>933</v>
      </c>
      <c r="R192" s="6">
        <v>92</v>
      </c>
      <c r="S192" s="6">
        <v>459</v>
      </c>
      <c r="T192" s="6">
        <v>1017</v>
      </c>
      <c r="U192" s="8">
        <v>618</v>
      </c>
      <c r="V192" s="6">
        <v>838</v>
      </c>
      <c r="W192" s="6">
        <v>725</v>
      </c>
      <c r="X192" s="6">
        <v>231</v>
      </c>
      <c r="Y192" s="6">
        <v>376</v>
      </c>
      <c r="Z192" s="6">
        <v>543</v>
      </c>
      <c r="AA192" s="6">
        <v>912</v>
      </c>
      <c r="AB192" s="6">
        <v>446</v>
      </c>
      <c r="AC192" s="6">
        <v>45</v>
      </c>
      <c r="AD192" s="12">
        <v>257</v>
      </c>
      <c r="AE192" s="6">
        <v>146</v>
      </c>
      <c r="AF192" s="6">
        <v>676</v>
      </c>
      <c r="AG192" s="179">
        <v>819</v>
      </c>
      <c r="AH192" s="5">
        <f t="shared" si="30"/>
        <v>16400</v>
      </c>
      <c r="AI192" s="5">
        <f t="shared" si="22"/>
        <v>11201200</v>
      </c>
      <c r="AJ192" s="2">
        <f t="shared" si="31"/>
        <v>8606720000</v>
      </c>
      <c r="AK192" s="115">
        <f>SUMSQ(B192,C192,D192,E192,F192,G192,H192,I192,J192,K192,L192,M192,N192,O192,P192,Q192,B193,C193,D193,E193,F193,G193,H193,I193,J193,K193,L193,M193,N193,O193,P193,Q193)</f>
        <v>11201200</v>
      </c>
      <c r="BT192" s="22"/>
      <c r="BU192" s="29" t="s">
        <v>709</v>
      </c>
      <c r="BV192" s="30" t="s">
        <v>1030</v>
      </c>
      <c r="BW192" s="31">
        <f>L2+(184*L4)</f>
        <v>185</v>
      </c>
      <c r="BX192" s="22"/>
    </row>
    <row r="193" spans="1:76" x14ac:dyDescent="0.2">
      <c r="A193" s="1">
        <v>14</v>
      </c>
      <c r="B193" s="178">
        <v>361</v>
      </c>
      <c r="C193" s="6">
        <v>250</v>
      </c>
      <c r="D193" s="11">
        <v>716</v>
      </c>
      <c r="E193" s="6">
        <v>859</v>
      </c>
      <c r="F193" s="6">
        <v>631</v>
      </c>
      <c r="G193" s="6">
        <v>1000</v>
      </c>
      <c r="H193" s="6">
        <v>470</v>
      </c>
      <c r="I193" s="6">
        <v>69</v>
      </c>
      <c r="J193" s="6">
        <v>814</v>
      </c>
      <c r="K193" s="6">
        <v>701</v>
      </c>
      <c r="L193" s="6">
        <v>143</v>
      </c>
      <c r="M193" s="6">
        <v>288</v>
      </c>
      <c r="N193" s="9">
        <v>52</v>
      </c>
      <c r="O193" s="7">
        <v>419</v>
      </c>
      <c r="P193" s="6">
        <v>913</v>
      </c>
      <c r="Q193" s="6">
        <v>514</v>
      </c>
      <c r="R193" s="6">
        <v>511</v>
      </c>
      <c r="S193" s="6">
        <v>112</v>
      </c>
      <c r="T193" s="8">
        <v>606</v>
      </c>
      <c r="U193" s="6">
        <v>973</v>
      </c>
      <c r="V193" s="6">
        <v>737</v>
      </c>
      <c r="W193" s="6">
        <v>882</v>
      </c>
      <c r="X193" s="6">
        <v>324</v>
      </c>
      <c r="Y193" s="6">
        <v>211</v>
      </c>
      <c r="Z193" s="6">
        <v>956</v>
      </c>
      <c r="AA193" s="6">
        <v>555</v>
      </c>
      <c r="AB193" s="6">
        <v>25</v>
      </c>
      <c r="AC193" s="6">
        <v>394</v>
      </c>
      <c r="AD193" s="6">
        <v>166</v>
      </c>
      <c r="AE193" s="12">
        <v>309</v>
      </c>
      <c r="AF193" s="6">
        <v>775</v>
      </c>
      <c r="AG193" s="179">
        <v>664</v>
      </c>
      <c r="AH193" s="5">
        <f t="shared" si="30"/>
        <v>16400</v>
      </c>
      <c r="AI193" s="5">
        <f t="shared" si="22"/>
        <v>11201200</v>
      </c>
      <c r="AJ193" s="2">
        <f t="shared" si="31"/>
        <v>8606720000</v>
      </c>
      <c r="AK193" s="115">
        <f>SUMSQ(R192,S192,T192,U192,V192,W192,X192,Y192,Z192,AA192,AB192,AC192,AD192,AE192,AF192,AG192,R193,S193,T193,U193,V193,W193,X193,Y193,Z193,AA193,AB193,AC193,AD193,AE193,AF193,AG193)</f>
        <v>11201200</v>
      </c>
      <c r="BT193" s="22"/>
      <c r="BU193" s="29" t="s">
        <v>642</v>
      </c>
      <c r="BV193" s="30" t="s">
        <v>1030</v>
      </c>
      <c r="BW193" s="31">
        <f>L2+(185*L4)</f>
        <v>186</v>
      </c>
      <c r="BX193" s="22"/>
    </row>
    <row r="194" spans="1:76" x14ac:dyDescent="0.2">
      <c r="A194" s="1">
        <v>15</v>
      </c>
      <c r="B194" s="178">
        <v>821</v>
      </c>
      <c r="C194" s="11">
        <v>678</v>
      </c>
      <c r="D194" s="6">
        <v>152</v>
      </c>
      <c r="E194" s="6">
        <v>263</v>
      </c>
      <c r="F194" s="6">
        <v>43</v>
      </c>
      <c r="G194" s="6">
        <v>444</v>
      </c>
      <c r="H194" s="6">
        <v>906</v>
      </c>
      <c r="I194" s="6">
        <v>537</v>
      </c>
      <c r="J194" s="6">
        <v>370</v>
      </c>
      <c r="K194" s="6">
        <v>225</v>
      </c>
      <c r="L194" s="6">
        <v>723</v>
      </c>
      <c r="M194" s="6">
        <v>836</v>
      </c>
      <c r="N194" s="6">
        <v>624</v>
      </c>
      <c r="O194" s="6">
        <v>1023</v>
      </c>
      <c r="P194" s="7">
        <v>461</v>
      </c>
      <c r="Q194" s="9">
        <v>94</v>
      </c>
      <c r="R194" s="6">
        <v>931</v>
      </c>
      <c r="S194" s="8">
        <v>564</v>
      </c>
      <c r="T194" s="6">
        <v>2</v>
      </c>
      <c r="U194" s="6">
        <v>401</v>
      </c>
      <c r="V194" s="6">
        <v>189</v>
      </c>
      <c r="W194" s="6">
        <v>302</v>
      </c>
      <c r="X194" s="6">
        <v>800</v>
      </c>
      <c r="Y194" s="6">
        <v>655</v>
      </c>
      <c r="Z194" s="6">
        <v>488</v>
      </c>
      <c r="AA194" s="6">
        <v>119</v>
      </c>
      <c r="AB194" s="6">
        <v>581</v>
      </c>
      <c r="AC194" s="6">
        <v>982</v>
      </c>
      <c r="AD194" s="6">
        <v>762</v>
      </c>
      <c r="AE194" s="6">
        <v>873</v>
      </c>
      <c r="AF194" s="12">
        <v>347</v>
      </c>
      <c r="AG194" s="179">
        <v>204</v>
      </c>
      <c r="AH194" s="5">
        <f t="shared" si="30"/>
        <v>16400</v>
      </c>
      <c r="AI194" s="5">
        <f t="shared" ref="AI194:AI254" si="32">SUMSQ(B194:AG194)</f>
        <v>11201200</v>
      </c>
      <c r="AJ194" s="2">
        <f t="shared" si="31"/>
        <v>8606720000</v>
      </c>
      <c r="AK194" s="115">
        <f>SUMSQ(B194,C194,D194,E194,F194,G194,H194,I194,J194,K194,L194,M194,N194,O194,P194,Q194,B195,C195,D195,E195,F195,G195,H195,I195,J195,K195,L195,M195,N195,O195,P195,Q195)</f>
        <v>11201200</v>
      </c>
      <c r="BT194" s="22"/>
      <c r="BU194" s="29" t="s">
        <v>967</v>
      </c>
      <c r="BV194" s="30" t="s">
        <v>1030</v>
      </c>
      <c r="BW194" s="31">
        <f>L2+(186*L4)</f>
        <v>187</v>
      </c>
      <c r="BX194" s="22"/>
    </row>
    <row r="195" spans="1:76" x14ac:dyDescent="0.2">
      <c r="A195" s="1">
        <v>16</v>
      </c>
      <c r="B195" s="190">
        <v>658</v>
      </c>
      <c r="C195" s="6">
        <v>769</v>
      </c>
      <c r="D195" s="6">
        <v>307</v>
      </c>
      <c r="E195" s="6">
        <v>164</v>
      </c>
      <c r="F195" s="6">
        <v>400</v>
      </c>
      <c r="G195" s="6">
        <v>31</v>
      </c>
      <c r="H195" s="6">
        <v>557</v>
      </c>
      <c r="I195" s="6">
        <v>958</v>
      </c>
      <c r="J195" s="6">
        <v>213</v>
      </c>
      <c r="K195" s="6">
        <v>326</v>
      </c>
      <c r="L195" s="6">
        <v>888</v>
      </c>
      <c r="M195" s="6">
        <v>743</v>
      </c>
      <c r="N195" s="6">
        <v>971</v>
      </c>
      <c r="O195" s="6">
        <v>604</v>
      </c>
      <c r="P195" s="9">
        <v>106</v>
      </c>
      <c r="Q195" s="7">
        <v>505</v>
      </c>
      <c r="R195" s="8">
        <v>520</v>
      </c>
      <c r="S195" s="6">
        <v>919</v>
      </c>
      <c r="T195" s="6">
        <v>421</v>
      </c>
      <c r="U195" s="6">
        <v>54</v>
      </c>
      <c r="V195" s="6">
        <v>282</v>
      </c>
      <c r="W195" s="6">
        <v>137</v>
      </c>
      <c r="X195" s="6">
        <v>699</v>
      </c>
      <c r="Y195" s="6">
        <v>812</v>
      </c>
      <c r="Z195" s="6">
        <v>67</v>
      </c>
      <c r="AA195" s="6">
        <v>468</v>
      </c>
      <c r="AB195" s="6">
        <v>994</v>
      </c>
      <c r="AC195" s="6">
        <v>625</v>
      </c>
      <c r="AD195" s="6">
        <v>861</v>
      </c>
      <c r="AE195" s="6">
        <v>718</v>
      </c>
      <c r="AF195" s="6">
        <v>256</v>
      </c>
      <c r="AG195" s="186">
        <v>367</v>
      </c>
      <c r="AH195" s="5">
        <f t="shared" si="30"/>
        <v>16400</v>
      </c>
      <c r="AI195" s="5">
        <f t="shared" si="32"/>
        <v>11201200</v>
      </c>
      <c r="AJ195" s="2">
        <f t="shared" si="31"/>
        <v>8606720000</v>
      </c>
      <c r="AK195" s="115">
        <f>SUMSQ(R194,S194,T194,U194,V194,W194,X194,Y194,Z194,AA194,AB194,AC194,AD194,AE194,AF194,AG194,R195,S195,T195,U195,V195,W195,X195,Y195,Z195,AA195,AB195,AC195,AD195,AE195,AF195,AG195)</f>
        <v>11201200</v>
      </c>
      <c r="BT195" s="22"/>
      <c r="BU195" s="29" t="s">
        <v>782</v>
      </c>
      <c r="BV195" s="30" t="s">
        <v>1030</v>
      </c>
      <c r="BW195" s="31">
        <f>L2+(187*L4)</f>
        <v>188</v>
      </c>
      <c r="BX195" s="22"/>
    </row>
    <row r="196" spans="1:76" x14ac:dyDescent="0.2">
      <c r="A196" s="1">
        <v>17</v>
      </c>
      <c r="B196" s="188">
        <v>671</v>
      </c>
      <c r="C196" s="6">
        <v>784</v>
      </c>
      <c r="D196" s="6">
        <v>318</v>
      </c>
      <c r="E196" s="6">
        <v>173</v>
      </c>
      <c r="F196" s="6">
        <v>385</v>
      </c>
      <c r="G196" s="6">
        <v>18</v>
      </c>
      <c r="H196" s="6">
        <v>548</v>
      </c>
      <c r="I196" s="6">
        <v>947</v>
      </c>
      <c r="J196" s="6">
        <v>220</v>
      </c>
      <c r="K196" s="6">
        <v>331</v>
      </c>
      <c r="L196" s="6">
        <v>889</v>
      </c>
      <c r="M196" s="6">
        <v>746</v>
      </c>
      <c r="N196" s="6">
        <v>966</v>
      </c>
      <c r="O196" s="6">
        <v>597</v>
      </c>
      <c r="P196" s="6">
        <v>103</v>
      </c>
      <c r="Q196" s="8">
        <v>504</v>
      </c>
      <c r="R196" s="7">
        <v>521</v>
      </c>
      <c r="S196" s="9">
        <v>922</v>
      </c>
      <c r="T196" s="6">
        <v>428</v>
      </c>
      <c r="U196" s="6">
        <v>59</v>
      </c>
      <c r="V196" s="6">
        <v>279</v>
      </c>
      <c r="W196" s="6">
        <v>136</v>
      </c>
      <c r="X196" s="6">
        <v>694</v>
      </c>
      <c r="Y196" s="6">
        <v>805</v>
      </c>
      <c r="Z196" s="6">
        <v>78</v>
      </c>
      <c r="AA196" s="6">
        <v>477</v>
      </c>
      <c r="AB196" s="6">
        <v>1007</v>
      </c>
      <c r="AC196" s="6">
        <v>640</v>
      </c>
      <c r="AD196" s="6">
        <v>852</v>
      </c>
      <c r="AE196" s="6">
        <v>707</v>
      </c>
      <c r="AF196" s="6">
        <v>241</v>
      </c>
      <c r="AG196" s="192">
        <v>354</v>
      </c>
      <c r="AH196" s="5">
        <f t="shared" si="30"/>
        <v>16400</v>
      </c>
      <c r="AI196" s="5">
        <f t="shared" si="32"/>
        <v>11201200</v>
      </c>
      <c r="AJ196" s="2">
        <f t="shared" si="31"/>
        <v>8606720000</v>
      </c>
      <c r="AK196" s="115">
        <f>SUMSQ(B196,C196,D196,E196,F196,G196,H196,I196,J196,K196,L196,M196,N196,O196,P196,Q196,B197,C197,D197,E197,F197,G197,H197,I197,J197,K197,L197,M197,N197,O197,P197,Q197)</f>
        <v>11201200</v>
      </c>
      <c r="BT196" s="22"/>
      <c r="BU196" s="29" t="s">
        <v>204</v>
      </c>
      <c r="BV196" s="30" t="s">
        <v>1030</v>
      </c>
      <c r="BW196" s="31">
        <f>L2+(188*L4)</f>
        <v>189</v>
      </c>
      <c r="BX196" s="22"/>
    </row>
    <row r="197" spans="1:76" x14ac:dyDescent="0.2">
      <c r="A197" s="1">
        <v>18</v>
      </c>
      <c r="B197" s="178">
        <v>828</v>
      </c>
      <c r="C197" s="12">
        <v>683</v>
      </c>
      <c r="D197" s="6">
        <v>153</v>
      </c>
      <c r="E197" s="6">
        <v>266</v>
      </c>
      <c r="F197" s="6">
        <v>38</v>
      </c>
      <c r="G197" s="6">
        <v>437</v>
      </c>
      <c r="H197" s="6">
        <v>903</v>
      </c>
      <c r="I197" s="6">
        <v>536</v>
      </c>
      <c r="J197" s="6">
        <v>383</v>
      </c>
      <c r="K197" s="6">
        <v>240</v>
      </c>
      <c r="L197" s="6">
        <v>734</v>
      </c>
      <c r="M197" s="6">
        <v>845</v>
      </c>
      <c r="N197" s="6">
        <v>609</v>
      </c>
      <c r="O197" s="6">
        <v>1010</v>
      </c>
      <c r="P197" s="8">
        <v>452</v>
      </c>
      <c r="Q197" s="6">
        <v>83</v>
      </c>
      <c r="R197" s="9">
        <v>942</v>
      </c>
      <c r="S197" s="7">
        <v>573</v>
      </c>
      <c r="T197" s="6">
        <v>15</v>
      </c>
      <c r="U197" s="6">
        <v>416</v>
      </c>
      <c r="V197" s="6">
        <v>180</v>
      </c>
      <c r="W197" s="6">
        <v>291</v>
      </c>
      <c r="X197" s="6">
        <v>785</v>
      </c>
      <c r="Y197" s="6">
        <v>642</v>
      </c>
      <c r="Z197" s="6">
        <v>489</v>
      </c>
      <c r="AA197" s="6">
        <v>122</v>
      </c>
      <c r="AB197" s="6">
        <v>588</v>
      </c>
      <c r="AC197" s="6">
        <v>987</v>
      </c>
      <c r="AD197" s="6">
        <v>759</v>
      </c>
      <c r="AE197" s="6">
        <v>872</v>
      </c>
      <c r="AF197" s="11">
        <v>342</v>
      </c>
      <c r="AG197" s="179">
        <v>197</v>
      </c>
      <c r="AH197" s="5">
        <f t="shared" si="30"/>
        <v>16400</v>
      </c>
      <c r="AI197" s="5">
        <f t="shared" si="32"/>
        <v>11201200</v>
      </c>
      <c r="AJ197" s="2">
        <f t="shared" si="31"/>
        <v>8606720000</v>
      </c>
      <c r="AK197" s="115">
        <f>SUMSQ(R196,S196,T196,U196,V196,W196,X196,Y196,Z196,AA196,AB196,AC196,AD196,AE196,AF196,AG196,R197,S197,T197,U197,V197,W197,X197,Y197,Z197,AA197,AB197,AC197,AD197,AE197,AF197,AG197)</f>
        <v>11201200</v>
      </c>
      <c r="BT197" s="22"/>
      <c r="BU197" s="29" t="s">
        <v>20</v>
      </c>
      <c r="BV197" s="30" t="s">
        <v>1030</v>
      </c>
      <c r="BW197" s="31">
        <f>L2+(189*L4)</f>
        <v>190</v>
      </c>
      <c r="BX197" s="22"/>
    </row>
    <row r="198" spans="1:76" x14ac:dyDescent="0.2">
      <c r="A198" s="1">
        <v>19</v>
      </c>
      <c r="B198" s="178">
        <v>360</v>
      </c>
      <c r="C198" s="6">
        <v>247</v>
      </c>
      <c r="D198" s="12">
        <v>709</v>
      </c>
      <c r="E198" s="6">
        <v>854</v>
      </c>
      <c r="F198" s="6">
        <v>634</v>
      </c>
      <c r="G198" s="6">
        <v>1001</v>
      </c>
      <c r="H198" s="6">
        <v>475</v>
      </c>
      <c r="I198" s="6">
        <v>76</v>
      </c>
      <c r="J198" s="6">
        <v>803</v>
      </c>
      <c r="K198" s="6">
        <v>692</v>
      </c>
      <c r="L198" s="6">
        <v>130</v>
      </c>
      <c r="M198" s="6">
        <v>273</v>
      </c>
      <c r="N198" s="6">
        <v>61</v>
      </c>
      <c r="O198" s="8">
        <v>430</v>
      </c>
      <c r="P198" s="6">
        <v>928</v>
      </c>
      <c r="Q198" s="6">
        <v>527</v>
      </c>
      <c r="R198" s="6">
        <v>498</v>
      </c>
      <c r="S198" s="6">
        <v>97</v>
      </c>
      <c r="T198" s="7">
        <v>595</v>
      </c>
      <c r="U198" s="9">
        <v>964</v>
      </c>
      <c r="V198" s="6">
        <v>752</v>
      </c>
      <c r="W198" s="6">
        <v>895</v>
      </c>
      <c r="X198" s="6">
        <v>333</v>
      </c>
      <c r="Y198" s="6">
        <v>222</v>
      </c>
      <c r="Z198" s="6">
        <v>949</v>
      </c>
      <c r="AA198" s="6">
        <v>550</v>
      </c>
      <c r="AB198" s="6">
        <v>24</v>
      </c>
      <c r="AC198" s="6">
        <v>391</v>
      </c>
      <c r="AD198" s="6">
        <v>171</v>
      </c>
      <c r="AE198" s="11">
        <v>316</v>
      </c>
      <c r="AF198" s="6">
        <v>778</v>
      </c>
      <c r="AG198" s="179">
        <v>665</v>
      </c>
      <c r="AH198" s="5">
        <f t="shared" si="30"/>
        <v>16400</v>
      </c>
      <c r="AI198" s="5">
        <f t="shared" si="32"/>
        <v>11201200</v>
      </c>
      <c r="AJ198" s="2">
        <f t="shared" si="31"/>
        <v>8606720000</v>
      </c>
      <c r="AK198" s="115">
        <f>SUMSQ(B198,C198,D198,E198,F198,G198,H198,I198,J198,K198,L198,M198,N198,O198,P198,Q198,B199,C199,D199,E199,F199,G199,H199,I199,J199,K199,L199,M199,N199,O199,P199,Q199)</f>
        <v>11201200</v>
      </c>
      <c r="BT198" s="22"/>
      <c r="BU198" s="29" t="s">
        <v>457</v>
      </c>
      <c r="BV198" s="30" t="s">
        <v>1030</v>
      </c>
      <c r="BW198" s="31">
        <f>L2+(190*L4)</f>
        <v>191</v>
      </c>
      <c r="BX198" s="22"/>
    </row>
    <row r="199" spans="1:76" x14ac:dyDescent="0.2">
      <c r="A199" s="1">
        <v>20</v>
      </c>
      <c r="B199" s="178">
        <v>195</v>
      </c>
      <c r="C199" s="6">
        <v>340</v>
      </c>
      <c r="D199" s="6">
        <v>866</v>
      </c>
      <c r="E199" s="12">
        <v>753</v>
      </c>
      <c r="F199" s="6">
        <v>989</v>
      </c>
      <c r="G199" s="6">
        <v>590</v>
      </c>
      <c r="H199" s="6">
        <v>128</v>
      </c>
      <c r="I199" s="6">
        <v>495</v>
      </c>
      <c r="J199" s="6">
        <v>648</v>
      </c>
      <c r="K199" s="6">
        <v>791</v>
      </c>
      <c r="L199" s="6">
        <v>293</v>
      </c>
      <c r="M199" s="6">
        <v>182</v>
      </c>
      <c r="N199" s="8">
        <v>410</v>
      </c>
      <c r="O199" s="6">
        <v>9</v>
      </c>
      <c r="P199" s="6">
        <v>571</v>
      </c>
      <c r="Q199" s="6">
        <v>940</v>
      </c>
      <c r="R199" s="6">
        <v>85</v>
      </c>
      <c r="S199" s="6">
        <v>454</v>
      </c>
      <c r="T199" s="9">
        <v>1016</v>
      </c>
      <c r="U199" s="7">
        <v>615</v>
      </c>
      <c r="V199" s="6">
        <v>843</v>
      </c>
      <c r="W199" s="6">
        <v>732</v>
      </c>
      <c r="X199" s="6">
        <v>234</v>
      </c>
      <c r="Y199" s="6">
        <v>377</v>
      </c>
      <c r="Z199" s="6">
        <v>530</v>
      </c>
      <c r="AA199" s="6">
        <v>897</v>
      </c>
      <c r="AB199" s="6">
        <v>435</v>
      </c>
      <c r="AC199" s="6">
        <v>36</v>
      </c>
      <c r="AD199" s="11">
        <v>272</v>
      </c>
      <c r="AE199" s="6">
        <v>159</v>
      </c>
      <c r="AF199" s="6">
        <v>685</v>
      </c>
      <c r="AG199" s="179">
        <v>830</v>
      </c>
      <c r="AH199" s="5">
        <f t="shared" si="30"/>
        <v>16400</v>
      </c>
      <c r="AI199" s="5">
        <f t="shared" si="32"/>
        <v>11201200</v>
      </c>
      <c r="AJ199" s="2">
        <f t="shared" si="31"/>
        <v>8606720000</v>
      </c>
      <c r="AK199" s="115">
        <f>SUMSQ(R198,S198,T198,U198,V198,W198,X198,Y198,Z198,AA198,AB198,AC198,AD198,AE198,AF198,AG198,R199,S199,T199,U199,V199,W199,X199,Y199,Z199,AA199,AB199,AC199,AD199,AE199,AF199,AG199)</f>
        <v>11201200</v>
      </c>
      <c r="BT199" s="22"/>
      <c r="BU199" s="29" t="s">
        <v>390</v>
      </c>
      <c r="BV199" s="30" t="s">
        <v>1030</v>
      </c>
      <c r="BW199" s="31">
        <f>L2+(191*L4)</f>
        <v>192</v>
      </c>
      <c r="BX199" s="22"/>
    </row>
    <row r="200" spans="1:76" x14ac:dyDescent="0.2">
      <c r="A200" s="1">
        <v>21</v>
      </c>
      <c r="B200" s="178">
        <v>286</v>
      </c>
      <c r="C200" s="6">
        <v>141</v>
      </c>
      <c r="D200" s="6">
        <v>703</v>
      </c>
      <c r="E200" s="6">
        <v>816</v>
      </c>
      <c r="F200" s="12">
        <v>516</v>
      </c>
      <c r="G200" s="6">
        <v>915</v>
      </c>
      <c r="H200" s="6">
        <v>417</v>
      </c>
      <c r="I200" s="6">
        <v>50</v>
      </c>
      <c r="J200" s="6">
        <v>857</v>
      </c>
      <c r="K200" s="6">
        <v>714</v>
      </c>
      <c r="L200" s="6">
        <v>252</v>
      </c>
      <c r="M200" s="8">
        <v>363</v>
      </c>
      <c r="N200" s="6">
        <v>71</v>
      </c>
      <c r="O200" s="6">
        <v>472</v>
      </c>
      <c r="P200" s="6">
        <v>998</v>
      </c>
      <c r="Q200" s="6">
        <v>629</v>
      </c>
      <c r="R200" s="6">
        <v>396</v>
      </c>
      <c r="S200" s="6">
        <v>27</v>
      </c>
      <c r="T200" s="6">
        <v>553</v>
      </c>
      <c r="U200" s="6">
        <v>954</v>
      </c>
      <c r="V200" s="7">
        <v>662</v>
      </c>
      <c r="W200" s="9">
        <v>773</v>
      </c>
      <c r="X200" s="6">
        <v>311</v>
      </c>
      <c r="Y200" s="6">
        <v>168</v>
      </c>
      <c r="Z200" s="6">
        <v>975</v>
      </c>
      <c r="AA200" s="6">
        <v>608</v>
      </c>
      <c r="AB200" s="6">
        <v>110</v>
      </c>
      <c r="AC200" s="11">
        <v>509</v>
      </c>
      <c r="AD200" s="6">
        <v>209</v>
      </c>
      <c r="AE200" s="6">
        <v>322</v>
      </c>
      <c r="AF200" s="6">
        <v>884</v>
      </c>
      <c r="AG200" s="179">
        <v>739</v>
      </c>
      <c r="AH200" s="5">
        <f t="shared" si="30"/>
        <v>16400</v>
      </c>
      <c r="AI200" s="5">
        <f t="shared" si="32"/>
        <v>11201200</v>
      </c>
      <c r="AJ200" s="2">
        <f t="shared" si="31"/>
        <v>8606720000</v>
      </c>
      <c r="AK200" s="115">
        <f>SUMSQ(B200,C200,D200,E200,F200,G200,H200,I200,J200,K200,L200,M200,N200,O200,P200,Q200,B201,C201,D201,E201,F201,G201,H201,I201,J201,K201,L201,M201,N201,O201,P201,Q201)</f>
        <v>11201200</v>
      </c>
      <c r="BT200" s="22"/>
      <c r="BU200" s="29" t="s">
        <v>969</v>
      </c>
      <c r="BV200" s="30" t="s">
        <v>1030</v>
      </c>
      <c r="BW200" s="31">
        <f>L2+(192*L4)</f>
        <v>193</v>
      </c>
      <c r="BX200" s="22"/>
    </row>
    <row r="201" spans="1:76" x14ac:dyDescent="0.2">
      <c r="A201" s="1">
        <v>22</v>
      </c>
      <c r="B201" s="178">
        <v>185</v>
      </c>
      <c r="C201" s="6">
        <v>298</v>
      </c>
      <c r="D201" s="6">
        <v>796</v>
      </c>
      <c r="E201" s="6">
        <v>651</v>
      </c>
      <c r="F201" s="6">
        <v>935</v>
      </c>
      <c r="G201" s="12">
        <v>568</v>
      </c>
      <c r="H201" s="6">
        <v>6</v>
      </c>
      <c r="I201" s="6">
        <v>405</v>
      </c>
      <c r="J201" s="6">
        <v>766</v>
      </c>
      <c r="K201" s="6">
        <v>877</v>
      </c>
      <c r="L201" s="8">
        <v>351</v>
      </c>
      <c r="M201" s="6">
        <v>208</v>
      </c>
      <c r="N201" s="6">
        <v>484</v>
      </c>
      <c r="O201" s="6">
        <v>115</v>
      </c>
      <c r="P201" s="6">
        <v>577</v>
      </c>
      <c r="Q201" s="6">
        <v>978</v>
      </c>
      <c r="R201" s="6">
        <v>47</v>
      </c>
      <c r="S201" s="6">
        <v>448</v>
      </c>
      <c r="T201" s="6">
        <v>910</v>
      </c>
      <c r="U201" s="6">
        <v>541</v>
      </c>
      <c r="V201" s="9">
        <v>817</v>
      </c>
      <c r="W201" s="7">
        <v>674</v>
      </c>
      <c r="X201" s="6">
        <v>148</v>
      </c>
      <c r="Y201" s="6">
        <v>259</v>
      </c>
      <c r="Z201" s="6">
        <v>620</v>
      </c>
      <c r="AA201" s="6">
        <v>1019</v>
      </c>
      <c r="AB201" s="11">
        <v>457</v>
      </c>
      <c r="AC201" s="6">
        <v>90</v>
      </c>
      <c r="AD201" s="6">
        <v>374</v>
      </c>
      <c r="AE201" s="6">
        <v>229</v>
      </c>
      <c r="AF201" s="6">
        <v>727</v>
      </c>
      <c r="AG201" s="179">
        <v>840</v>
      </c>
      <c r="AH201" s="5">
        <f t="shared" si="30"/>
        <v>16400</v>
      </c>
      <c r="AI201" s="5">
        <f t="shared" si="32"/>
        <v>11201200</v>
      </c>
      <c r="AJ201" s="2">
        <f t="shared" si="31"/>
        <v>8606720000</v>
      </c>
      <c r="AK201" s="115">
        <f>SUMSQ(R200,S200,T200,U200,V200,W200,X200,Y200,Z200,AA200,AB200,AC200,AD200,AE200,AF200,AG200,R201,S201,T201,U201,V201,W201,X201,Y201,Z201,AA201,AB201,AC201,AD201,AE201,AF201,AG201)</f>
        <v>11201200</v>
      </c>
      <c r="BT201" s="22"/>
      <c r="BU201" s="29" t="s">
        <v>777</v>
      </c>
      <c r="BV201" s="30" t="s">
        <v>1030</v>
      </c>
      <c r="BW201" s="31">
        <f>L2+(193*L4)</f>
        <v>194</v>
      </c>
      <c r="BX201" s="22"/>
    </row>
    <row r="202" spans="1:76" x14ac:dyDescent="0.2">
      <c r="A202" s="1">
        <v>23</v>
      </c>
      <c r="B202" s="178">
        <v>741</v>
      </c>
      <c r="C202" s="6">
        <v>886</v>
      </c>
      <c r="D202" s="6">
        <v>328</v>
      </c>
      <c r="E202" s="6">
        <v>215</v>
      </c>
      <c r="F202" s="6">
        <v>507</v>
      </c>
      <c r="G202" s="6">
        <v>108</v>
      </c>
      <c r="H202" s="12">
        <v>602</v>
      </c>
      <c r="I202" s="6">
        <v>969</v>
      </c>
      <c r="J202" s="6">
        <v>162</v>
      </c>
      <c r="K202" s="8">
        <v>305</v>
      </c>
      <c r="L202" s="6">
        <v>771</v>
      </c>
      <c r="M202" s="6">
        <v>660</v>
      </c>
      <c r="N202" s="6">
        <v>960</v>
      </c>
      <c r="O202" s="6">
        <v>559</v>
      </c>
      <c r="P202" s="6">
        <v>29</v>
      </c>
      <c r="Q202" s="6">
        <v>398</v>
      </c>
      <c r="R202" s="6">
        <v>627</v>
      </c>
      <c r="S202" s="6">
        <v>996</v>
      </c>
      <c r="T202" s="6">
        <v>466</v>
      </c>
      <c r="U202" s="6">
        <v>65</v>
      </c>
      <c r="V202" s="6">
        <v>365</v>
      </c>
      <c r="W202" s="6">
        <v>254</v>
      </c>
      <c r="X202" s="7">
        <v>720</v>
      </c>
      <c r="Y202" s="9">
        <v>863</v>
      </c>
      <c r="Z202" s="6">
        <v>56</v>
      </c>
      <c r="AA202" s="11">
        <v>423</v>
      </c>
      <c r="AB202" s="6">
        <v>917</v>
      </c>
      <c r="AC202" s="6">
        <v>518</v>
      </c>
      <c r="AD202" s="6">
        <v>810</v>
      </c>
      <c r="AE202" s="6">
        <v>697</v>
      </c>
      <c r="AF202" s="6">
        <v>139</v>
      </c>
      <c r="AG202" s="179">
        <v>284</v>
      </c>
      <c r="AH202" s="5">
        <f t="shared" si="30"/>
        <v>16400</v>
      </c>
      <c r="AI202" s="5">
        <f t="shared" si="32"/>
        <v>11201200</v>
      </c>
      <c r="AJ202" s="2">
        <f t="shared" si="31"/>
        <v>8606720000</v>
      </c>
      <c r="AK202" s="115">
        <f>SUMSQ(B202,C202,D202,E202,F202,G202,H202,I202,J202,K202,L202,M202,N202,O202,P202,Q202,B203,C203,D203,E203,F203,G203,H203,I203,J203,K203,L203,M203,N203,O203,P203,Q203)</f>
        <v>11201200</v>
      </c>
      <c r="BT202" s="22"/>
      <c r="BU202" s="29" t="s">
        <v>707</v>
      </c>
      <c r="BV202" s="30" t="s">
        <v>1030</v>
      </c>
      <c r="BW202" s="31">
        <f>L2+(194*L4)</f>
        <v>195</v>
      </c>
      <c r="BX202" s="22"/>
    </row>
    <row r="203" spans="1:76" x14ac:dyDescent="0.2">
      <c r="A203" s="1">
        <v>24</v>
      </c>
      <c r="B203" s="178">
        <v>834</v>
      </c>
      <c r="C203" s="6">
        <v>721</v>
      </c>
      <c r="D203" s="6">
        <v>227</v>
      </c>
      <c r="E203" s="6">
        <v>372</v>
      </c>
      <c r="F203" s="6">
        <v>96</v>
      </c>
      <c r="G203" s="6">
        <v>463</v>
      </c>
      <c r="H203" s="6">
        <v>1021</v>
      </c>
      <c r="I203" s="12">
        <v>622</v>
      </c>
      <c r="J203" s="8">
        <v>261</v>
      </c>
      <c r="K203" s="6">
        <v>150</v>
      </c>
      <c r="L203" s="6">
        <v>680</v>
      </c>
      <c r="M203" s="6">
        <v>823</v>
      </c>
      <c r="N203" s="6">
        <v>539</v>
      </c>
      <c r="O203" s="6">
        <v>908</v>
      </c>
      <c r="P203" s="6">
        <v>442</v>
      </c>
      <c r="Q203" s="6">
        <v>41</v>
      </c>
      <c r="R203" s="6">
        <v>984</v>
      </c>
      <c r="S203" s="6">
        <v>583</v>
      </c>
      <c r="T203" s="6">
        <v>117</v>
      </c>
      <c r="U203" s="6">
        <v>486</v>
      </c>
      <c r="V203" s="6">
        <v>202</v>
      </c>
      <c r="W203" s="6">
        <v>345</v>
      </c>
      <c r="X203" s="9">
        <v>875</v>
      </c>
      <c r="Y203" s="7">
        <v>764</v>
      </c>
      <c r="Z203" s="11">
        <v>403</v>
      </c>
      <c r="AA203" s="6">
        <v>4</v>
      </c>
      <c r="AB203" s="6">
        <v>562</v>
      </c>
      <c r="AC203" s="6">
        <v>929</v>
      </c>
      <c r="AD203" s="6">
        <v>653</v>
      </c>
      <c r="AE203" s="6">
        <v>798</v>
      </c>
      <c r="AF203" s="6">
        <v>304</v>
      </c>
      <c r="AG203" s="179">
        <v>191</v>
      </c>
      <c r="AH203" s="5">
        <f t="shared" si="30"/>
        <v>16400</v>
      </c>
      <c r="AI203" s="5">
        <f t="shared" si="32"/>
        <v>11201200</v>
      </c>
      <c r="AJ203" s="2">
        <f t="shared" si="31"/>
        <v>8606720000</v>
      </c>
      <c r="AK203" s="115">
        <f>SUMSQ(R202,S202,T202,U202,V202,W202,X202,Y202,Z202,AA202,AB202,AC202,AD202,AE202,AF202,AG202,R203,S203,T203,U203,V203,W203,X203,Y203,Z203,AA203,AB203,AC203,AD203,AE203,AF203,AG203)</f>
        <v>11201200</v>
      </c>
      <c r="BT203" s="22"/>
      <c r="BU203" s="29" t="s">
        <v>648</v>
      </c>
      <c r="BV203" s="30" t="s">
        <v>1030</v>
      </c>
      <c r="BW203" s="31">
        <f>L2+(195*L4)</f>
        <v>196</v>
      </c>
      <c r="BX203" s="22"/>
    </row>
    <row r="204" spans="1:76" x14ac:dyDescent="0.2">
      <c r="A204" s="1">
        <v>25</v>
      </c>
      <c r="B204" s="178">
        <v>469</v>
      </c>
      <c r="C204" s="6">
        <v>70</v>
      </c>
      <c r="D204" s="6">
        <v>632</v>
      </c>
      <c r="E204" s="6">
        <v>999</v>
      </c>
      <c r="F204" s="6">
        <v>715</v>
      </c>
      <c r="G204" s="6">
        <v>860</v>
      </c>
      <c r="H204" s="6">
        <v>362</v>
      </c>
      <c r="I204" s="8">
        <v>249</v>
      </c>
      <c r="J204" s="12">
        <v>914</v>
      </c>
      <c r="K204" s="6">
        <v>513</v>
      </c>
      <c r="L204" s="6">
        <v>51</v>
      </c>
      <c r="M204" s="6">
        <v>420</v>
      </c>
      <c r="N204" s="6">
        <v>144</v>
      </c>
      <c r="O204" s="6">
        <v>287</v>
      </c>
      <c r="P204" s="6">
        <v>813</v>
      </c>
      <c r="Q204" s="6">
        <v>702</v>
      </c>
      <c r="R204" s="6">
        <v>323</v>
      </c>
      <c r="S204" s="6">
        <v>212</v>
      </c>
      <c r="T204" s="6">
        <v>738</v>
      </c>
      <c r="U204" s="6">
        <v>881</v>
      </c>
      <c r="V204" s="6">
        <v>605</v>
      </c>
      <c r="W204" s="6">
        <v>974</v>
      </c>
      <c r="X204" s="6">
        <v>512</v>
      </c>
      <c r="Y204" s="11">
        <v>111</v>
      </c>
      <c r="Z204" s="7">
        <v>776</v>
      </c>
      <c r="AA204" s="9">
        <v>663</v>
      </c>
      <c r="AB204" s="6">
        <v>165</v>
      </c>
      <c r="AC204" s="6">
        <v>310</v>
      </c>
      <c r="AD204" s="6">
        <v>26</v>
      </c>
      <c r="AE204" s="6">
        <v>393</v>
      </c>
      <c r="AF204" s="6">
        <v>955</v>
      </c>
      <c r="AG204" s="179">
        <v>556</v>
      </c>
      <c r="AH204" s="5">
        <f t="shared" si="30"/>
        <v>16400</v>
      </c>
      <c r="AI204" s="5">
        <f t="shared" si="32"/>
        <v>11201200</v>
      </c>
      <c r="AJ204" s="2">
        <f t="shared" si="31"/>
        <v>8606720000</v>
      </c>
      <c r="AK204" s="115">
        <f>SUMSQ(B204,C204,D204,E204,F204,G204,H204,I204,J204,K204,L204,M204,N204,O204,P204,Q204,B205,C205,D205,E205,F205,G205,H205,I205,J205,K205,L205,M205,N205,O205,P205,Q205)</f>
        <v>11201200</v>
      </c>
      <c r="BT204" s="22"/>
      <c r="BU204" s="29" t="s">
        <v>451</v>
      </c>
      <c r="BV204" s="30" t="s">
        <v>1030</v>
      </c>
      <c r="BW204" s="31">
        <f>L2+(196*L4)</f>
        <v>197</v>
      </c>
      <c r="BX204" s="22"/>
    </row>
    <row r="205" spans="1:76" x14ac:dyDescent="0.2">
      <c r="A205" s="1">
        <v>26</v>
      </c>
      <c r="B205" s="178">
        <v>114</v>
      </c>
      <c r="C205" s="6">
        <v>481</v>
      </c>
      <c r="D205" s="6">
        <v>979</v>
      </c>
      <c r="E205" s="6">
        <v>580</v>
      </c>
      <c r="F205" s="6">
        <v>880</v>
      </c>
      <c r="G205" s="6">
        <v>767</v>
      </c>
      <c r="H205" s="8">
        <v>205</v>
      </c>
      <c r="I205" s="6">
        <v>350</v>
      </c>
      <c r="J205" s="6">
        <v>565</v>
      </c>
      <c r="K205" s="12">
        <v>934</v>
      </c>
      <c r="L205" s="6">
        <v>408</v>
      </c>
      <c r="M205" s="6">
        <v>7</v>
      </c>
      <c r="N205" s="6">
        <v>299</v>
      </c>
      <c r="O205" s="6">
        <v>188</v>
      </c>
      <c r="P205" s="6">
        <v>650</v>
      </c>
      <c r="Q205" s="6">
        <v>793</v>
      </c>
      <c r="R205" s="6">
        <v>232</v>
      </c>
      <c r="S205" s="6">
        <v>375</v>
      </c>
      <c r="T205" s="6">
        <v>837</v>
      </c>
      <c r="U205" s="6">
        <v>726</v>
      </c>
      <c r="V205" s="6">
        <v>1018</v>
      </c>
      <c r="W205" s="6">
        <v>617</v>
      </c>
      <c r="X205" s="11">
        <v>91</v>
      </c>
      <c r="Y205" s="6">
        <v>460</v>
      </c>
      <c r="Z205" s="9">
        <v>675</v>
      </c>
      <c r="AA205" s="7">
        <v>820</v>
      </c>
      <c r="AB205" s="6">
        <v>258</v>
      </c>
      <c r="AC205" s="6">
        <v>145</v>
      </c>
      <c r="AD205" s="6">
        <v>445</v>
      </c>
      <c r="AE205" s="6">
        <v>46</v>
      </c>
      <c r="AF205" s="6">
        <v>544</v>
      </c>
      <c r="AG205" s="179">
        <v>911</v>
      </c>
      <c r="AH205" s="5">
        <f t="shared" si="30"/>
        <v>16400</v>
      </c>
      <c r="AI205" s="5">
        <f t="shared" si="32"/>
        <v>11201200</v>
      </c>
      <c r="AJ205" s="2">
        <f t="shared" si="31"/>
        <v>8606720000</v>
      </c>
      <c r="AK205" s="115">
        <f>SUMSQ(R204,S204,T204,U204,V204,W204,X204,Y204,Z204,AA204,AB204,AC204,AD204,AE204,AF204,AG204,R205,S205,T205,U205,V205,W205,X205,Y205,Z205,AA205,AB205,AC205,AD205,AE205,AF205,AG205)</f>
        <v>11201200</v>
      </c>
      <c r="BT205" s="22"/>
      <c r="BU205" s="29" t="s">
        <v>392</v>
      </c>
      <c r="BV205" s="30" t="s">
        <v>1030</v>
      </c>
      <c r="BW205" s="31">
        <f>L2+(197*L4)</f>
        <v>198</v>
      </c>
      <c r="BX205" s="22"/>
    </row>
    <row r="206" spans="1:76" x14ac:dyDescent="0.2">
      <c r="A206" s="1">
        <v>27</v>
      </c>
      <c r="B206" s="178">
        <v>558</v>
      </c>
      <c r="C206" s="6">
        <v>957</v>
      </c>
      <c r="D206" s="6">
        <v>399</v>
      </c>
      <c r="E206" s="6">
        <v>32</v>
      </c>
      <c r="F206" s="6">
        <v>308</v>
      </c>
      <c r="G206" s="8">
        <v>163</v>
      </c>
      <c r="H206" s="6">
        <v>657</v>
      </c>
      <c r="I206" s="6">
        <v>770</v>
      </c>
      <c r="J206" s="6">
        <v>105</v>
      </c>
      <c r="K206" s="6">
        <v>506</v>
      </c>
      <c r="L206" s="12">
        <v>972</v>
      </c>
      <c r="M206" s="6">
        <v>603</v>
      </c>
      <c r="N206" s="6">
        <v>887</v>
      </c>
      <c r="O206" s="6">
        <v>744</v>
      </c>
      <c r="P206" s="6">
        <v>214</v>
      </c>
      <c r="Q206" s="6">
        <v>325</v>
      </c>
      <c r="R206" s="6">
        <v>700</v>
      </c>
      <c r="S206" s="6">
        <v>811</v>
      </c>
      <c r="T206" s="6">
        <v>281</v>
      </c>
      <c r="U206" s="6">
        <v>138</v>
      </c>
      <c r="V206" s="6">
        <v>422</v>
      </c>
      <c r="W206" s="11">
        <v>53</v>
      </c>
      <c r="X206" s="6">
        <v>519</v>
      </c>
      <c r="Y206" s="6">
        <v>920</v>
      </c>
      <c r="Z206" s="6">
        <v>255</v>
      </c>
      <c r="AA206" s="6">
        <v>368</v>
      </c>
      <c r="AB206" s="7">
        <v>862</v>
      </c>
      <c r="AC206" s="9">
        <v>717</v>
      </c>
      <c r="AD206" s="6">
        <v>993</v>
      </c>
      <c r="AE206" s="6">
        <v>626</v>
      </c>
      <c r="AF206" s="6">
        <v>68</v>
      </c>
      <c r="AG206" s="179">
        <v>467</v>
      </c>
      <c r="AH206" s="5">
        <f t="shared" si="30"/>
        <v>16400</v>
      </c>
      <c r="AI206" s="5">
        <f t="shared" si="32"/>
        <v>11201200</v>
      </c>
      <c r="AJ206" s="2">
        <f t="shared" si="31"/>
        <v>8606720000</v>
      </c>
      <c r="AK206" s="115">
        <f>SUMSQ(B206,C206,D206,E206,F206,G206,H206,I206,J206,K206,L206,M206,N206,O206,P206,Q206,B207,C207,D207,E207,F207,G207,H207,I207,J207,K207,L207,M207,N207,O207,P207,Q207)</f>
        <v>11201200</v>
      </c>
      <c r="BT206" s="22"/>
      <c r="BU206" s="55" t="s">
        <v>210</v>
      </c>
      <c r="BV206" s="30" t="s">
        <v>1030</v>
      </c>
      <c r="BW206" s="31">
        <f>L2+(198*L4)</f>
        <v>199</v>
      </c>
      <c r="BX206" s="22"/>
    </row>
    <row r="207" spans="1:76" x14ac:dyDescent="0.2">
      <c r="A207" s="1">
        <v>28</v>
      </c>
      <c r="B207" s="178">
        <v>905</v>
      </c>
      <c r="C207" s="6">
        <v>538</v>
      </c>
      <c r="D207" s="6">
        <v>44</v>
      </c>
      <c r="E207" s="6">
        <v>443</v>
      </c>
      <c r="F207" s="8">
        <v>151</v>
      </c>
      <c r="G207" s="6">
        <v>264</v>
      </c>
      <c r="H207" s="6">
        <v>822</v>
      </c>
      <c r="I207" s="6">
        <v>677</v>
      </c>
      <c r="J207" s="6">
        <v>462</v>
      </c>
      <c r="K207" s="6">
        <v>93</v>
      </c>
      <c r="L207" s="6">
        <v>623</v>
      </c>
      <c r="M207" s="12">
        <v>1024</v>
      </c>
      <c r="N207" s="6">
        <v>724</v>
      </c>
      <c r="O207" s="6">
        <v>835</v>
      </c>
      <c r="P207" s="6">
        <v>369</v>
      </c>
      <c r="Q207" s="6">
        <v>226</v>
      </c>
      <c r="R207" s="6">
        <v>799</v>
      </c>
      <c r="S207" s="6">
        <v>656</v>
      </c>
      <c r="T207" s="6">
        <v>190</v>
      </c>
      <c r="U207" s="6">
        <v>301</v>
      </c>
      <c r="V207" s="11">
        <v>1</v>
      </c>
      <c r="W207" s="6">
        <v>402</v>
      </c>
      <c r="X207" s="6">
        <v>932</v>
      </c>
      <c r="Y207" s="6">
        <v>563</v>
      </c>
      <c r="Z207" s="6">
        <v>348</v>
      </c>
      <c r="AA207" s="6">
        <v>203</v>
      </c>
      <c r="AB207" s="9">
        <v>761</v>
      </c>
      <c r="AC207" s="7">
        <v>874</v>
      </c>
      <c r="AD207" s="6">
        <v>582</v>
      </c>
      <c r="AE207" s="6">
        <v>981</v>
      </c>
      <c r="AF207" s="6">
        <v>487</v>
      </c>
      <c r="AG207" s="179">
        <v>120</v>
      </c>
      <c r="AH207" s="5">
        <f t="shared" si="30"/>
        <v>16400</v>
      </c>
      <c r="AI207" s="5">
        <f t="shared" si="32"/>
        <v>11201200</v>
      </c>
      <c r="AJ207" s="2">
        <f t="shared" si="31"/>
        <v>8606720000</v>
      </c>
      <c r="AK207" s="115">
        <f>SUMSQ(R206,S206,T206,U206,V206,W206,X206,Y206,Z206,AA206,AB206,AC206,AD206,AE206,AF206,AG206,R207,S207,T207,U207,V207,W207,X207,Y207,Z207,AA207,AB207,AC207,AD207,AE207,AF207,AG207)</f>
        <v>11201200</v>
      </c>
      <c r="BT207" s="22"/>
      <c r="BU207" s="29" t="s">
        <v>18</v>
      </c>
      <c r="BV207" s="30" t="s">
        <v>1030</v>
      </c>
      <c r="BW207" s="31">
        <f>L2+(199*L4)</f>
        <v>200</v>
      </c>
      <c r="BX207" s="22"/>
    </row>
    <row r="208" spans="1:76" x14ac:dyDescent="0.2">
      <c r="A208" s="1">
        <v>29</v>
      </c>
      <c r="B208" s="178">
        <v>600</v>
      </c>
      <c r="C208" s="6">
        <v>967</v>
      </c>
      <c r="D208" s="6">
        <v>501</v>
      </c>
      <c r="E208" s="8">
        <v>102</v>
      </c>
      <c r="F208" s="6">
        <v>330</v>
      </c>
      <c r="G208" s="6">
        <v>217</v>
      </c>
      <c r="H208" s="6">
        <v>747</v>
      </c>
      <c r="I208" s="6">
        <v>892</v>
      </c>
      <c r="J208" s="6">
        <v>19</v>
      </c>
      <c r="K208" s="6">
        <v>388</v>
      </c>
      <c r="L208" s="6">
        <v>946</v>
      </c>
      <c r="M208" s="6">
        <v>545</v>
      </c>
      <c r="N208" s="12">
        <v>781</v>
      </c>
      <c r="O208" s="6">
        <v>670</v>
      </c>
      <c r="P208" s="6">
        <v>176</v>
      </c>
      <c r="Q208" s="6">
        <v>319</v>
      </c>
      <c r="R208" s="6">
        <v>706</v>
      </c>
      <c r="S208" s="6">
        <v>849</v>
      </c>
      <c r="T208" s="6">
        <v>355</v>
      </c>
      <c r="U208" s="11">
        <v>244</v>
      </c>
      <c r="V208" s="6">
        <v>480</v>
      </c>
      <c r="W208" s="6">
        <v>79</v>
      </c>
      <c r="X208" s="6">
        <v>637</v>
      </c>
      <c r="Y208" s="6">
        <v>1006</v>
      </c>
      <c r="Z208" s="6">
        <v>133</v>
      </c>
      <c r="AA208" s="6">
        <v>278</v>
      </c>
      <c r="AB208" s="6">
        <v>808</v>
      </c>
      <c r="AC208" s="6">
        <v>695</v>
      </c>
      <c r="AD208" s="7">
        <v>923</v>
      </c>
      <c r="AE208" s="9">
        <v>524</v>
      </c>
      <c r="AF208" s="6">
        <v>58</v>
      </c>
      <c r="AG208" s="179">
        <v>425</v>
      </c>
      <c r="AH208" s="5">
        <f t="shared" si="30"/>
        <v>16400</v>
      </c>
      <c r="AI208" s="5">
        <f t="shared" si="32"/>
        <v>11201200</v>
      </c>
      <c r="AJ208" s="2">
        <f t="shared" si="31"/>
        <v>8606720000</v>
      </c>
      <c r="AK208" s="115">
        <f>SUMSQ(B208,C208,D208,E208,F208,G208,H208,I208,J208,K208,L208,M208,N208,O208,P208,Q208,B209,C209,D209,E209,F209,G209,H209,I209,J209,K209,L209,M209,N209,O209,P209,Q209)</f>
        <v>11201200</v>
      </c>
      <c r="BT208" s="22"/>
      <c r="BU208" s="29" t="s">
        <v>471</v>
      </c>
      <c r="BV208" s="30" t="s">
        <v>1030</v>
      </c>
      <c r="BW208" s="31">
        <f>L2+(200*L4)</f>
        <v>201</v>
      </c>
      <c r="BX208" s="22"/>
    </row>
    <row r="209" spans="1:76" x14ac:dyDescent="0.2">
      <c r="A209" s="1">
        <v>30</v>
      </c>
      <c r="B209" s="178">
        <v>1011</v>
      </c>
      <c r="C209" s="6">
        <v>612</v>
      </c>
      <c r="D209" s="8">
        <v>82</v>
      </c>
      <c r="E209" s="6">
        <v>449</v>
      </c>
      <c r="F209" s="6">
        <v>237</v>
      </c>
      <c r="G209" s="6">
        <v>382</v>
      </c>
      <c r="H209" s="6">
        <v>848</v>
      </c>
      <c r="I209" s="6">
        <v>735</v>
      </c>
      <c r="J209" s="6">
        <v>440</v>
      </c>
      <c r="K209" s="6">
        <v>39</v>
      </c>
      <c r="L209" s="6">
        <v>533</v>
      </c>
      <c r="M209" s="6">
        <v>902</v>
      </c>
      <c r="N209" s="6">
        <v>682</v>
      </c>
      <c r="O209" s="12">
        <v>825</v>
      </c>
      <c r="P209" s="6">
        <v>267</v>
      </c>
      <c r="Q209" s="6">
        <v>156</v>
      </c>
      <c r="R209" s="6">
        <v>869</v>
      </c>
      <c r="S209" s="6">
        <v>758</v>
      </c>
      <c r="T209" s="11">
        <v>200</v>
      </c>
      <c r="U209" s="6">
        <v>343</v>
      </c>
      <c r="V209" s="6">
        <v>123</v>
      </c>
      <c r="W209" s="6">
        <v>492</v>
      </c>
      <c r="X209" s="6">
        <v>986</v>
      </c>
      <c r="Y209" s="6">
        <v>585</v>
      </c>
      <c r="Z209" s="6">
        <v>290</v>
      </c>
      <c r="AA209" s="6">
        <v>177</v>
      </c>
      <c r="AB209" s="6">
        <v>643</v>
      </c>
      <c r="AC209" s="6">
        <v>788</v>
      </c>
      <c r="AD209" s="9">
        <v>576</v>
      </c>
      <c r="AE209" s="7">
        <v>943</v>
      </c>
      <c r="AF209" s="6">
        <v>413</v>
      </c>
      <c r="AG209" s="179">
        <v>14</v>
      </c>
      <c r="AH209" s="5">
        <f t="shared" si="30"/>
        <v>16400</v>
      </c>
      <c r="AI209" s="5">
        <f t="shared" si="32"/>
        <v>11201200</v>
      </c>
      <c r="AJ209" s="2">
        <f t="shared" si="31"/>
        <v>8606720000</v>
      </c>
      <c r="AK209" s="115">
        <f>SUMSQ(R208,S208,T208,U208,V208,W208,X208,Y208,Z208,AA208,AB208,AC208,AD208,AE208,AF208,AG208,R209,S209,T209,U209,V209,W209,X209,Y209,Z209,AA209,AB209,AC209,AD209,AE209,AF209,AG209)</f>
        <v>11201200</v>
      </c>
      <c r="BT209" s="22"/>
      <c r="BU209" s="29" t="s">
        <v>277</v>
      </c>
      <c r="BV209" s="30" t="s">
        <v>1030</v>
      </c>
      <c r="BW209" s="31">
        <f>L2+(201*L4)</f>
        <v>202</v>
      </c>
      <c r="BX209" s="22"/>
    </row>
    <row r="210" spans="1:76" x14ac:dyDescent="0.2">
      <c r="A210" s="1">
        <v>31</v>
      </c>
      <c r="B210" s="178">
        <v>431</v>
      </c>
      <c r="C210" s="8">
        <v>64</v>
      </c>
      <c r="D210" s="6">
        <v>526</v>
      </c>
      <c r="E210" s="6">
        <v>925</v>
      </c>
      <c r="F210" s="6">
        <v>689</v>
      </c>
      <c r="G210" s="6">
        <v>802</v>
      </c>
      <c r="H210" s="6">
        <v>276</v>
      </c>
      <c r="I210" s="6">
        <v>131</v>
      </c>
      <c r="J210" s="6">
        <v>1004</v>
      </c>
      <c r="K210" s="6">
        <v>635</v>
      </c>
      <c r="L210" s="6">
        <v>73</v>
      </c>
      <c r="M210" s="6">
        <v>474</v>
      </c>
      <c r="N210" s="6">
        <v>246</v>
      </c>
      <c r="O210" s="6">
        <v>357</v>
      </c>
      <c r="P210" s="12">
        <v>855</v>
      </c>
      <c r="Q210" s="6">
        <v>712</v>
      </c>
      <c r="R210" s="6">
        <v>313</v>
      </c>
      <c r="S210" s="11">
        <v>170</v>
      </c>
      <c r="T210" s="6">
        <v>668</v>
      </c>
      <c r="U210" s="6">
        <v>779</v>
      </c>
      <c r="V210" s="6">
        <v>551</v>
      </c>
      <c r="W210" s="6">
        <v>952</v>
      </c>
      <c r="X210" s="6">
        <v>390</v>
      </c>
      <c r="Y210" s="6">
        <v>21</v>
      </c>
      <c r="Z210" s="6">
        <v>894</v>
      </c>
      <c r="AA210" s="6">
        <v>749</v>
      </c>
      <c r="AB210" s="6">
        <v>223</v>
      </c>
      <c r="AC210" s="6">
        <v>336</v>
      </c>
      <c r="AD210" s="6">
        <v>100</v>
      </c>
      <c r="AE210" s="6">
        <v>499</v>
      </c>
      <c r="AF210" s="7">
        <v>961</v>
      </c>
      <c r="AG210" s="145">
        <v>594</v>
      </c>
      <c r="AH210" s="5">
        <f t="shared" si="30"/>
        <v>16400</v>
      </c>
      <c r="AI210" s="5">
        <f t="shared" si="32"/>
        <v>11201200</v>
      </c>
      <c r="AJ210" s="2">
        <f t="shared" si="31"/>
        <v>8606720000</v>
      </c>
      <c r="AK210" s="115">
        <f>SUMSQ(B210,C210,D210,E210,F210,G210,H210,I210,J210,K210,L210,M210,N210,O210,P210,Q210,B211,C211,D211,E211,F211,G211,H211,I211,J211,K211,L211,M211,N211,O211,P211,Q211)</f>
        <v>11201200</v>
      </c>
      <c r="BT210" s="22"/>
      <c r="BU210" s="29" t="s">
        <v>190</v>
      </c>
      <c r="BV210" s="30" t="s">
        <v>1030</v>
      </c>
      <c r="BW210" s="31">
        <f>L2+(202*L4)</f>
        <v>203</v>
      </c>
      <c r="BX210" s="22"/>
    </row>
    <row r="211" spans="1:76" ht="13.5" thickBot="1" x14ac:dyDescent="0.25">
      <c r="A211" s="1">
        <v>32</v>
      </c>
      <c r="B211" s="183">
        <v>12</v>
      </c>
      <c r="C211" s="180">
        <v>411</v>
      </c>
      <c r="D211" s="180">
        <v>937</v>
      </c>
      <c r="E211" s="180">
        <v>570</v>
      </c>
      <c r="F211" s="180">
        <v>790</v>
      </c>
      <c r="G211" s="180">
        <v>645</v>
      </c>
      <c r="H211" s="180">
        <v>183</v>
      </c>
      <c r="I211" s="180">
        <v>296</v>
      </c>
      <c r="J211" s="180">
        <v>591</v>
      </c>
      <c r="K211" s="180">
        <v>992</v>
      </c>
      <c r="L211" s="180">
        <v>494</v>
      </c>
      <c r="M211" s="180">
        <v>125</v>
      </c>
      <c r="N211" s="180">
        <v>337</v>
      </c>
      <c r="O211" s="180">
        <v>194</v>
      </c>
      <c r="P211" s="180">
        <v>756</v>
      </c>
      <c r="Q211" s="187">
        <v>867</v>
      </c>
      <c r="R211" s="191">
        <v>158</v>
      </c>
      <c r="S211" s="180">
        <v>269</v>
      </c>
      <c r="T211" s="180">
        <v>831</v>
      </c>
      <c r="U211" s="180">
        <v>688</v>
      </c>
      <c r="V211" s="180">
        <v>900</v>
      </c>
      <c r="W211" s="180">
        <v>531</v>
      </c>
      <c r="X211" s="180">
        <v>33</v>
      </c>
      <c r="Y211" s="180">
        <v>434</v>
      </c>
      <c r="Z211" s="180">
        <v>729</v>
      </c>
      <c r="AA211" s="180">
        <v>842</v>
      </c>
      <c r="AB211" s="180">
        <v>380</v>
      </c>
      <c r="AC211" s="180">
        <v>235</v>
      </c>
      <c r="AD211" s="180">
        <v>455</v>
      </c>
      <c r="AE211" s="180">
        <v>88</v>
      </c>
      <c r="AF211" s="150">
        <v>614</v>
      </c>
      <c r="AG211" s="182">
        <v>1013</v>
      </c>
      <c r="AH211" s="5">
        <f t="shared" si="30"/>
        <v>16400</v>
      </c>
      <c r="AI211" s="5">
        <f t="shared" si="32"/>
        <v>11201200</v>
      </c>
      <c r="AJ211" s="2">
        <f t="shared" si="31"/>
        <v>8606720000</v>
      </c>
      <c r="AK211" s="115">
        <f>SUMSQ(R210,S210,T210,U210,V210,W210,X210,Y210,Z210,AA210,AB210,AC210,AD210,AE210,AF210,AG210,R211,S211,T211,U211,V211,W211,X211,Y211,Z211,AA211,AB211,AC211,AD211,AE211,AF211,AG211)</f>
        <v>11201200</v>
      </c>
      <c r="BT211" s="22"/>
      <c r="BU211" s="29" t="s">
        <v>133</v>
      </c>
      <c r="BV211" s="30" t="s">
        <v>1030</v>
      </c>
      <c r="BW211" s="31">
        <f>L2+(203*L4)</f>
        <v>204</v>
      </c>
      <c r="BX211" s="22"/>
    </row>
    <row r="212" spans="1:76" x14ac:dyDescent="0.2">
      <c r="A212" s="3" t="s">
        <v>0</v>
      </c>
      <c r="B212" s="5">
        <f t="shared" ref="B212:AG212" si="33">SUM(B180:B211)</f>
        <v>16400</v>
      </c>
      <c r="C212" s="5">
        <f t="shared" si="33"/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  <c r="BT212" s="22"/>
      <c r="BU212" s="29" t="s">
        <v>949</v>
      </c>
      <c r="BV212" s="30" t="s">
        <v>1030</v>
      </c>
      <c r="BW212" s="31">
        <f>L2+(204*L4)</f>
        <v>205</v>
      </c>
      <c r="BX212" s="22"/>
    </row>
    <row r="213" spans="1:76" x14ac:dyDescent="0.2">
      <c r="A213" s="3" t="s">
        <v>1</v>
      </c>
      <c r="B213" s="5">
        <f t="shared" ref="B213:AG213" si="34">SUMSQ(B180:B211)</f>
        <v>11201200</v>
      </c>
      <c r="C213" s="5">
        <f t="shared" si="34"/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114">
        <f>C180^2+B181^2+E182^2+D183^2+G184^2+F185^2+I186^2+H187^2+K188^2+J189^2+M190^2+L191^2+O192^2+N193^2+Q194^2+P195^2+S196^2+R197^2+U198^2+T199^2+W200^2+V201^2+Y202^2+X203^2+AA204^2+Z205^2+AC206^2+AB207^2+AE208^2+AD209^2+AG210^2+AF211^2</f>
        <v>11201200</v>
      </c>
      <c r="BT213" s="22"/>
      <c r="BU213" s="29" t="s">
        <v>891</v>
      </c>
      <c r="BV213" s="30" t="s">
        <v>1030</v>
      </c>
      <c r="BW213" s="31">
        <f>L2+(205*L4)</f>
        <v>206</v>
      </c>
      <c r="BX213" s="22"/>
    </row>
    <row r="214" spans="1:76" x14ac:dyDescent="0.2">
      <c r="A214" s="3" t="s">
        <v>2</v>
      </c>
      <c r="B214" s="2">
        <f t="shared" ref="B214:AG214" si="35"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si="35"/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BT214" s="22"/>
      <c r="BU214" s="29" t="s">
        <v>727</v>
      </c>
      <c r="BV214" s="30" t="s">
        <v>1030</v>
      </c>
      <c r="BW214" s="31">
        <f>L2+(206*L4)</f>
        <v>207</v>
      </c>
      <c r="BX214" s="22"/>
    </row>
    <row r="215" spans="1:76" x14ac:dyDescent="0.2">
      <c r="AH215" s="5"/>
      <c r="AI215" s="5"/>
      <c r="BT215" s="22"/>
      <c r="BU215" s="29" t="s">
        <v>533</v>
      </c>
      <c r="BV215" s="30" t="s">
        <v>1030</v>
      </c>
      <c r="BW215" s="31">
        <f>L2+(207*L4)</f>
        <v>208</v>
      </c>
      <c r="BX215" s="22"/>
    </row>
    <row r="216" spans="1:76" x14ac:dyDescent="0.2">
      <c r="A216" s="3" t="s">
        <v>1173</v>
      </c>
      <c r="B216" s="2">
        <f>B180</f>
        <v>5</v>
      </c>
      <c r="C216" s="2">
        <f>C181</f>
        <v>49</v>
      </c>
      <c r="D216" s="2">
        <f>D182</f>
        <v>95</v>
      </c>
      <c r="E216" s="2">
        <f>E183</f>
        <v>107</v>
      </c>
      <c r="F216" s="2">
        <f>F184</f>
        <v>154</v>
      </c>
      <c r="G216" s="2">
        <f>G185</f>
        <v>174</v>
      </c>
      <c r="H216" s="2">
        <f>H186</f>
        <v>196</v>
      </c>
      <c r="I216" s="2">
        <f>I187</f>
        <v>248</v>
      </c>
      <c r="J216" s="2">
        <f>J188</f>
        <v>268</v>
      </c>
      <c r="K216" s="2">
        <f>K189</f>
        <v>320</v>
      </c>
      <c r="L216" s="2">
        <f>L190</f>
        <v>338</v>
      </c>
      <c r="M216" s="2">
        <f>M191</f>
        <v>358</v>
      </c>
      <c r="N216" s="2">
        <f>N192</f>
        <v>407</v>
      </c>
      <c r="O216" s="2">
        <f>O193</f>
        <v>419</v>
      </c>
      <c r="P216" s="2">
        <f>P194</f>
        <v>461</v>
      </c>
      <c r="Q216" s="2">
        <f>Q195</f>
        <v>505</v>
      </c>
      <c r="R216" s="2">
        <f>R196</f>
        <v>521</v>
      </c>
      <c r="S216" s="2">
        <f>S197</f>
        <v>573</v>
      </c>
      <c r="T216" s="2">
        <f>T198</f>
        <v>595</v>
      </c>
      <c r="U216" s="2">
        <f>U199</f>
        <v>615</v>
      </c>
      <c r="V216" s="2">
        <f>V200</f>
        <v>662</v>
      </c>
      <c r="W216" s="2">
        <f>W201</f>
        <v>674</v>
      </c>
      <c r="X216" s="2">
        <f>X202</f>
        <v>720</v>
      </c>
      <c r="Y216" s="2">
        <f>Y203</f>
        <v>764</v>
      </c>
      <c r="Z216" s="2">
        <f>Z204</f>
        <v>776</v>
      </c>
      <c r="AA216" s="2">
        <f>AA205</f>
        <v>820</v>
      </c>
      <c r="AB216" s="2">
        <f>AB206</f>
        <v>862</v>
      </c>
      <c r="AC216" s="2">
        <f>AC207</f>
        <v>874</v>
      </c>
      <c r="AD216" s="2">
        <f>AD208</f>
        <v>923</v>
      </c>
      <c r="AE216" s="2">
        <f>AE209</f>
        <v>943</v>
      </c>
      <c r="AF216" s="2">
        <f>AF210</f>
        <v>961</v>
      </c>
      <c r="AG216" s="2">
        <f>AG211</f>
        <v>1013</v>
      </c>
      <c r="AH216" s="217">
        <f>SUM(B216:AG216)</f>
        <v>16400</v>
      </c>
      <c r="AI216" s="5">
        <f t="shared" si="32"/>
        <v>11201200</v>
      </c>
      <c r="BT216" s="22"/>
      <c r="BU216" s="29" t="s">
        <v>34</v>
      </c>
      <c r="BV216" s="30" t="s">
        <v>1030</v>
      </c>
      <c r="BW216" s="31">
        <f>L2+(208*L4)</f>
        <v>209</v>
      </c>
      <c r="BX216" s="22"/>
    </row>
    <row r="217" spans="1:76" x14ac:dyDescent="0.2">
      <c r="A217" s="3" t="s">
        <v>1174</v>
      </c>
      <c r="B217" s="2">
        <f>B211</f>
        <v>12</v>
      </c>
      <c r="C217" s="2">
        <f>C210</f>
        <v>64</v>
      </c>
      <c r="D217" s="2">
        <f>D209</f>
        <v>82</v>
      </c>
      <c r="E217" s="2">
        <f>E208</f>
        <v>102</v>
      </c>
      <c r="F217" s="2">
        <f>F207</f>
        <v>151</v>
      </c>
      <c r="G217" s="2">
        <f>G206</f>
        <v>163</v>
      </c>
      <c r="H217" s="2">
        <f>H205</f>
        <v>205</v>
      </c>
      <c r="I217" s="2">
        <f>I204</f>
        <v>249</v>
      </c>
      <c r="J217" s="2">
        <f>J203</f>
        <v>261</v>
      </c>
      <c r="K217" s="2">
        <f>K202</f>
        <v>305</v>
      </c>
      <c r="L217" s="2">
        <f>L201</f>
        <v>351</v>
      </c>
      <c r="M217" s="2">
        <f>M200</f>
        <v>363</v>
      </c>
      <c r="N217" s="2">
        <f>N199</f>
        <v>410</v>
      </c>
      <c r="O217" s="2">
        <f>O198</f>
        <v>430</v>
      </c>
      <c r="P217" s="2">
        <f>P197</f>
        <v>452</v>
      </c>
      <c r="Q217" s="2">
        <f>Q196</f>
        <v>504</v>
      </c>
      <c r="R217" s="2">
        <f>R195</f>
        <v>520</v>
      </c>
      <c r="S217" s="2">
        <f>S194</f>
        <v>564</v>
      </c>
      <c r="T217" s="2">
        <f>T193</f>
        <v>606</v>
      </c>
      <c r="U217" s="2">
        <f>U192</f>
        <v>618</v>
      </c>
      <c r="V217" s="2">
        <f>V191</f>
        <v>667</v>
      </c>
      <c r="W217" s="2">
        <f>W190</f>
        <v>687</v>
      </c>
      <c r="X217" s="2">
        <f>X189</f>
        <v>705</v>
      </c>
      <c r="Y217" s="2">
        <f>Y188</f>
        <v>757</v>
      </c>
      <c r="Z217" s="2">
        <f>Z187</f>
        <v>777</v>
      </c>
      <c r="AA217" s="2">
        <f>AA186</f>
        <v>829</v>
      </c>
      <c r="AB217" s="2">
        <f>AB185</f>
        <v>851</v>
      </c>
      <c r="AC217" s="2">
        <f>AC184</f>
        <v>871</v>
      </c>
      <c r="AD217" s="2">
        <f>AD183</f>
        <v>918</v>
      </c>
      <c r="AE217" s="2">
        <f>AE182</f>
        <v>930</v>
      </c>
      <c r="AF217" s="2">
        <f>AF181</f>
        <v>976</v>
      </c>
      <c r="AG217" s="2">
        <f>AG180</f>
        <v>1020</v>
      </c>
      <c r="AH217" s="217">
        <f>SUM(B217:AG217)</f>
        <v>16400</v>
      </c>
      <c r="AI217" s="5">
        <f t="shared" si="32"/>
        <v>11201200</v>
      </c>
      <c r="BT217" s="22"/>
      <c r="BU217" s="29" t="s">
        <v>226</v>
      </c>
      <c r="BV217" s="30" t="s">
        <v>1030</v>
      </c>
      <c r="BW217" s="31">
        <f>L2+(209*L4)</f>
        <v>210</v>
      </c>
      <c r="BX217" s="22"/>
    </row>
    <row r="218" spans="1:76" x14ac:dyDescent="0.2">
      <c r="A218" s="3" t="s">
        <v>1175</v>
      </c>
      <c r="B218" s="2">
        <f>B196</f>
        <v>671</v>
      </c>
      <c r="C218" s="2">
        <f>C197</f>
        <v>683</v>
      </c>
      <c r="D218" s="2">
        <f>D198</f>
        <v>709</v>
      </c>
      <c r="E218" s="2">
        <f>E199</f>
        <v>753</v>
      </c>
      <c r="F218" s="2">
        <f>F200</f>
        <v>516</v>
      </c>
      <c r="G218" s="2">
        <f>G201</f>
        <v>568</v>
      </c>
      <c r="H218" s="2">
        <f>H202</f>
        <v>602</v>
      </c>
      <c r="I218" s="2">
        <f>I203</f>
        <v>622</v>
      </c>
      <c r="J218" s="2">
        <f>J204</f>
        <v>914</v>
      </c>
      <c r="K218" s="2">
        <f>K205</f>
        <v>934</v>
      </c>
      <c r="L218" s="2">
        <f>L206</f>
        <v>972</v>
      </c>
      <c r="M218" s="2">
        <f>M207</f>
        <v>1024</v>
      </c>
      <c r="N218" s="2">
        <f>N208</f>
        <v>781</v>
      </c>
      <c r="O218" s="2">
        <f>O209</f>
        <v>825</v>
      </c>
      <c r="P218" s="2">
        <f>P210</f>
        <v>855</v>
      </c>
      <c r="Q218" s="2">
        <f>Q211</f>
        <v>867</v>
      </c>
      <c r="R218" s="2">
        <f>R180</f>
        <v>147</v>
      </c>
      <c r="S218" s="2">
        <f>S181</f>
        <v>167</v>
      </c>
      <c r="T218" s="2">
        <f>T182</f>
        <v>201</v>
      </c>
      <c r="U218" s="2">
        <f>U183</f>
        <v>253</v>
      </c>
      <c r="V218" s="2">
        <f>V184</f>
        <v>16</v>
      </c>
      <c r="W218" s="2">
        <f>W185</f>
        <v>60</v>
      </c>
      <c r="X218" s="2">
        <f>X186</f>
        <v>86</v>
      </c>
      <c r="Y218" s="2">
        <f>Y187</f>
        <v>98</v>
      </c>
      <c r="Z218" s="2">
        <f>Z188</f>
        <v>414</v>
      </c>
      <c r="AA218" s="2">
        <f>AA189</f>
        <v>426</v>
      </c>
      <c r="AB218" s="2">
        <f>AB190</f>
        <v>456</v>
      </c>
      <c r="AC218" s="2">
        <f>AC191</f>
        <v>500</v>
      </c>
      <c r="AD218" s="2">
        <f>AD192</f>
        <v>257</v>
      </c>
      <c r="AE218" s="2">
        <f>AE193</f>
        <v>309</v>
      </c>
      <c r="AF218" s="2">
        <f>AF194</f>
        <v>347</v>
      </c>
      <c r="AG218" s="2">
        <f>AG195</f>
        <v>367</v>
      </c>
      <c r="AH218" s="217">
        <f>SUM(B218:AG218)</f>
        <v>16400</v>
      </c>
      <c r="AI218" s="5">
        <f t="shared" si="32"/>
        <v>11201200</v>
      </c>
      <c r="BT218" s="22"/>
      <c r="BU218" s="29" t="s">
        <v>376</v>
      </c>
      <c r="BV218" s="30" t="s">
        <v>1030</v>
      </c>
      <c r="BW218" s="31">
        <f>L2+(210*L4)</f>
        <v>211</v>
      </c>
      <c r="BX218" s="22"/>
    </row>
    <row r="219" spans="1:76" x14ac:dyDescent="0.2">
      <c r="A219" s="3" t="s">
        <v>1176</v>
      </c>
      <c r="B219" s="2">
        <f>B195</f>
        <v>658</v>
      </c>
      <c r="C219" s="2">
        <f>C194</f>
        <v>678</v>
      </c>
      <c r="D219" s="2">
        <f>D193</f>
        <v>716</v>
      </c>
      <c r="E219" s="2">
        <f>E192</f>
        <v>768</v>
      </c>
      <c r="F219" s="2">
        <f>F191</f>
        <v>525</v>
      </c>
      <c r="G219" s="2">
        <f>G190</f>
        <v>569</v>
      </c>
      <c r="H219" s="2">
        <f>H189</f>
        <v>599</v>
      </c>
      <c r="I219" s="2">
        <f>I188</f>
        <v>611</v>
      </c>
      <c r="J219" s="2">
        <f>J187</f>
        <v>927</v>
      </c>
      <c r="K219" s="2">
        <f>K186</f>
        <v>939</v>
      </c>
      <c r="L219" s="2">
        <f>L185</f>
        <v>965</v>
      </c>
      <c r="M219" s="2">
        <f>M184</f>
        <v>1009</v>
      </c>
      <c r="N219" s="2">
        <f>N183</f>
        <v>772</v>
      </c>
      <c r="O219" s="2">
        <f>O182</f>
        <v>824</v>
      </c>
      <c r="P219" s="2">
        <f>P181</f>
        <v>858</v>
      </c>
      <c r="Q219" s="2">
        <f>Q180</f>
        <v>878</v>
      </c>
      <c r="R219" s="2">
        <f>R211</f>
        <v>158</v>
      </c>
      <c r="S219" s="2">
        <f>S210</f>
        <v>170</v>
      </c>
      <c r="T219" s="2">
        <f>T209</f>
        <v>200</v>
      </c>
      <c r="U219" s="2">
        <f>U208</f>
        <v>244</v>
      </c>
      <c r="V219" s="2">
        <f>V207</f>
        <v>1</v>
      </c>
      <c r="W219" s="2">
        <f>W206</f>
        <v>53</v>
      </c>
      <c r="X219" s="2">
        <f>X205</f>
        <v>91</v>
      </c>
      <c r="Y219" s="2">
        <f>Y204</f>
        <v>111</v>
      </c>
      <c r="Z219" s="2">
        <f>Z203</f>
        <v>403</v>
      </c>
      <c r="AA219" s="2">
        <f>AA202</f>
        <v>423</v>
      </c>
      <c r="AB219" s="2">
        <f>AB201</f>
        <v>457</v>
      </c>
      <c r="AC219" s="2">
        <f>AC200</f>
        <v>509</v>
      </c>
      <c r="AD219" s="2">
        <f>AD199</f>
        <v>272</v>
      </c>
      <c r="AE219" s="2">
        <f>AE198</f>
        <v>316</v>
      </c>
      <c r="AF219" s="2">
        <f>AF197</f>
        <v>342</v>
      </c>
      <c r="AG219" s="2">
        <f>AG196</f>
        <v>354</v>
      </c>
      <c r="AH219" s="217">
        <f>SUM(B219:AG219)</f>
        <v>16400</v>
      </c>
      <c r="AI219" s="5">
        <f t="shared" si="32"/>
        <v>11201200</v>
      </c>
      <c r="BT219" s="22"/>
      <c r="BU219" s="29" t="s">
        <v>435</v>
      </c>
      <c r="BV219" s="30" t="s">
        <v>1030</v>
      </c>
      <c r="BW219" s="31">
        <f>L2+(211*L4)</f>
        <v>212</v>
      </c>
      <c r="BX219" s="22"/>
    </row>
    <row r="220" spans="1:76" x14ac:dyDescent="0.2">
      <c r="AI220" s="5"/>
      <c r="BT220" s="22"/>
      <c r="BU220" s="29" t="s">
        <v>632</v>
      </c>
      <c r="BV220" s="30" t="s">
        <v>1030</v>
      </c>
      <c r="BW220" s="31">
        <f>L2+(212*L4)</f>
        <v>213</v>
      </c>
      <c r="BX220" s="22"/>
    </row>
    <row r="221" spans="1:76" x14ac:dyDescent="0.2">
      <c r="AI221" s="5"/>
      <c r="BT221" s="22"/>
      <c r="BU221" s="29" t="s">
        <v>691</v>
      </c>
      <c r="BV221" s="30" t="s">
        <v>1030</v>
      </c>
      <c r="BW221" s="31">
        <f>L2+(213*L4)</f>
        <v>214</v>
      </c>
      <c r="BX221" s="22"/>
    </row>
    <row r="222" spans="1:76" ht="13.5" thickBot="1" x14ac:dyDescent="0.25">
      <c r="A222" s="1" t="s">
        <v>5</v>
      </c>
      <c r="B222" s="1" t="s">
        <v>1220</v>
      </c>
      <c r="D222" s="131"/>
      <c r="AI222" s="5"/>
      <c r="BT222" s="22"/>
      <c r="BU222" s="29" t="s">
        <v>792</v>
      </c>
      <c r="BV222" s="30" t="s">
        <v>1030</v>
      </c>
      <c r="BW222" s="31">
        <f>L2+(214*L4)</f>
        <v>215</v>
      </c>
      <c r="BX222" s="22"/>
    </row>
    <row r="223" spans="1:76" x14ac:dyDescent="0.2">
      <c r="A223" s="1">
        <v>1</v>
      </c>
      <c r="B223" s="193">
        <v>8</v>
      </c>
      <c r="C223" s="194">
        <v>407</v>
      </c>
      <c r="D223" s="177">
        <v>933</v>
      </c>
      <c r="E223" s="177">
        <v>566</v>
      </c>
      <c r="F223" s="177">
        <v>794</v>
      </c>
      <c r="G223" s="177">
        <v>649</v>
      </c>
      <c r="H223" s="177">
        <v>187</v>
      </c>
      <c r="I223" s="177">
        <v>300</v>
      </c>
      <c r="J223" s="177">
        <v>579</v>
      </c>
      <c r="K223" s="177">
        <v>980</v>
      </c>
      <c r="L223" s="177">
        <v>482</v>
      </c>
      <c r="M223" s="177">
        <v>113</v>
      </c>
      <c r="N223" s="177">
        <v>349</v>
      </c>
      <c r="O223" s="177">
        <v>206</v>
      </c>
      <c r="P223" s="189">
        <v>768</v>
      </c>
      <c r="Q223" s="177">
        <v>879</v>
      </c>
      <c r="R223" s="177">
        <v>146</v>
      </c>
      <c r="S223" s="185">
        <v>257</v>
      </c>
      <c r="T223" s="177">
        <v>819</v>
      </c>
      <c r="U223" s="177">
        <v>676</v>
      </c>
      <c r="V223" s="177">
        <v>912</v>
      </c>
      <c r="W223" s="177">
        <v>543</v>
      </c>
      <c r="X223" s="177">
        <v>45</v>
      </c>
      <c r="Y223" s="177">
        <v>446</v>
      </c>
      <c r="Z223" s="177">
        <v>725</v>
      </c>
      <c r="AA223" s="177">
        <v>838</v>
      </c>
      <c r="AB223" s="177">
        <v>376</v>
      </c>
      <c r="AC223" s="177">
        <v>231</v>
      </c>
      <c r="AD223" s="177">
        <v>459</v>
      </c>
      <c r="AE223" s="177">
        <v>92</v>
      </c>
      <c r="AF223" s="195">
        <v>618</v>
      </c>
      <c r="AG223" s="196">
        <v>1017</v>
      </c>
      <c r="AH223" s="5">
        <f t="shared" ref="AH223:AH254" si="36">SUM(B223:AG223)</f>
        <v>16400</v>
      </c>
      <c r="AI223" s="5">
        <f t="shared" si="32"/>
        <v>11201200</v>
      </c>
      <c r="AJ223" s="2">
        <f t="shared" ref="AJ223:AJ254" si="37">B223^3+C223^3+D223^3+E223^3+F223^3+G223^3+H223^3+I223^3+J223^3+K223^3+L223^3+M223^3+N223^3+O223^3+P223^3+Q223^3+R223^3+S223^3+T223^3+U223^3+V223^3+W223^3+X223^3+Y223^3+Z223^3+AA223^3+AB223^3+AC223^3+AD223^3+AE223^3+AF223^3+AG223^3</f>
        <v>8606720000</v>
      </c>
      <c r="AK223" s="115">
        <f>SUMSQ(B223,C223,D223,E223,F223,G223,H223,I223,J223,K223,L223,M223,N223,O223,P223,Q223,B224,C224,D224,E224,F224,G224,H224,I224,J224,K224,L224,M224,N224,O224,P224,Q224)</f>
        <v>11201200</v>
      </c>
      <c r="BT223" s="22"/>
      <c r="BU223" s="29" t="s">
        <v>984</v>
      </c>
      <c r="BV223" s="30" t="s">
        <v>1030</v>
      </c>
      <c r="BW223" s="31">
        <f>L2+(215*L4)</f>
        <v>216</v>
      </c>
      <c r="BX223" s="22"/>
    </row>
    <row r="224" spans="1:76" x14ac:dyDescent="0.2">
      <c r="A224" s="1">
        <v>2</v>
      </c>
      <c r="B224" s="197">
        <v>419</v>
      </c>
      <c r="C224" s="9">
        <v>52</v>
      </c>
      <c r="D224" s="6">
        <v>514</v>
      </c>
      <c r="E224" s="6">
        <v>913</v>
      </c>
      <c r="F224" s="6">
        <v>701</v>
      </c>
      <c r="G224" s="6">
        <v>814</v>
      </c>
      <c r="H224" s="6">
        <v>288</v>
      </c>
      <c r="I224" s="6">
        <v>143</v>
      </c>
      <c r="J224" s="6">
        <v>1000</v>
      </c>
      <c r="K224" s="6">
        <v>631</v>
      </c>
      <c r="L224" s="6">
        <v>69</v>
      </c>
      <c r="M224" s="6">
        <v>470</v>
      </c>
      <c r="N224" s="6">
        <v>250</v>
      </c>
      <c r="O224" s="6">
        <v>361</v>
      </c>
      <c r="P224" s="6">
        <v>859</v>
      </c>
      <c r="Q224" s="11">
        <v>716</v>
      </c>
      <c r="R224" s="12">
        <v>309</v>
      </c>
      <c r="S224" s="6">
        <v>166</v>
      </c>
      <c r="T224" s="6">
        <v>664</v>
      </c>
      <c r="U224" s="6">
        <v>775</v>
      </c>
      <c r="V224" s="6">
        <v>555</v>
      </c>
      <c r="W224" s="6">
        <v>956</v>
      </c>
      <c r="X224" s="6">
        <v>394</v>
      </c>
      <c r="Y224" s="6">
        <v>25</v>
      </c>
      <c r="Z224" s="6">
        <v>882</v>
      </c>
      <c r="AA224" s="6">
        <v>737</v>
      </c>
      <c r="AB224" s="6">
        <v>211</v>
      </c>
      <c r="AC224" s="6">
        <v>324</v>
      </c>
      <c r="AD224" s="6">
        <v>112</v>
      </c>
      <c r="AE224" s="6">
        <v>511</v>
      </c>
      <c r="AF224" s="6">
        <v>973</v>
      </c>
      <c r="AG224" s="198">
        <v>606</v>
      </c>
      <c r="AH224" s="5">
        <f t="shared" si="36"/>
        <v>16400</v>
      </c>
      <c r="AI224" s="5">
        <f t="shared" si="32"/>
        <v>11201200</v>
      </c>
      <c r="AJ224" s="2">
        <f t="shared" si="37"/>
        <v>8606720000</v>
      </c>
      <c r="AK224" s="115">
        <f>SUMSQ(R223,S223,T223,U223,V223,W223,X223,Y223,Z223,AA223,AB223,AC223,AD223,AE223,AF223,AG223,R224,S224,T224,U224,V224,W224,X224,Y224,Z224,AA224,AB224,AC224,AD224,AE224,AF224,AG224)</f>
        <v>11201200</v>
      </c>
      <c r="BT224" s="22"/>
      <c r="BU224" s="29" t="s">
        <v>548</v>
      </c>
      <c r="BV224" s="30" t="s">
        <v>1030</v>
      </c>
      <c r="BW224" s="31">
        <f>L2+(216*L4)</f>
        <v>217</v>
      </c>
      <c r="BX224" s="22"/>
    </row>
    <row r="225" spans="1:76" x14ac:dyDescent="0.2">
      <c r="A225" s="1">
        <v>3</v>
      </c>
      <c r="B225" s="178">
        <v>1023</v>
      </c>
      <c r="C225" s="6">
        <v>624</v>
      </c>
      <c r="D225" s="9">
        <v>94</v>
      </c>
      <c r="E225" s="7">
        <v>461</v>
      </c>
      <c r="F225" s="6">
        <v>225</v>
      </c>
      <c r="G225" s="6">
        <v>370</v>
      </c>
      <c r="H225" s="6">
        <v>836</v>
      </c>
      <c r="I225" s="6">
        <v>723</v>
      </c>
      <c r="J225" s="6">
        <v>444</v>
      </c>
      <c r="K225" s="6">
        <v>43</v>
      </c>
      <c r="L225" s="6">
        <v>537</v>
      </c>
      <c r="M225" s="6">
        <v>906</v>
      </c>
      <c r="N225" s="11">
        <v>678</v>
      </c>
      <c r="O225" s="6">
        <v>821</v>
      </c>
      <c r="P225" s="6">
        <v>263</v>
      </c>
      <c r="Q225" s="6">
        <v>152</v>
      </c>
      <c r="R225" s="6">
        <v>873</v>
      </c>
      <c r="S225" s="6">
        <v>762</v>
      </c>
      <c r="T225" s="6">
        <v>204</v>
      </c>
      <c r="U225" s="12">
        <v>347</v>
      </c>
      <c r="V225" s="6">
        <v>119</v>
      </c>
      <c r="W225" s="6">
        <v>488</v>
      </c>
      <c r="X225" s="6">
        <v>982</v>
      </c>
      <c r="Y225" s="6">
        <v>581</v>
      </c>
      <c r="Z225" s="6">
        <v>302</v>
      </c>
      <c r="AA225" s="6">
        <v>189</v>
      </c>
      <c r="AB225" s="6">
        <v>655</v>
      </c>
      <c r="AC225" s="6">
        <v>800</v>
      </c>
      <c r="AD225" s="8">
        <v>564</v>
      </c>
      <c r="AE225" s="6">
        <v>931</v>
      </c>
      <c r="AF225" s="6">
        <v>401</v>
      </c>
      <c r="AG225" s="179">
        <v>2</v>
      </c>
      <c r="AH225" s="5">
        <f t="shared" si="36"/>
        <v>16400</v>
      </c>
      <c r="AI225" s="5">
        <f t="shared" si="32"/>
        <v>11201200</v>
      </c>
      <c r="AJ225" s="2">
        <f t="shared" si="37"/>
        <v>8606720000</v>
      </c>
      <c r="AK225" s="115">
        <f>SUMSQ(B225,C225,D225,E225,F225,G225,H225,I225,J225,K225,L225,M225,N225,O225,P225,Q225,B226,C226,D226,E226,F226,G226,H226,I226,J226,K226,L226,M226,N226,O226,P226,Q226)</f>
        <v>11201200</v>
      </c>
      <c r="BT225" s="22"/>
      <c r="BU225" s="29" t="s">
        <v>742</v>
      </c>
      <c r="BV225" s="30" t="s">
        <v>1030</v>
      </c>
      <c r="BW225" s="31">
        <f>L2+(217*L4)</f>
        <v>218</v>
      </c>
      <c r="BX225" s="22"/>
    </row>
    <row r="226" spans="1:76" x14ac:dyDescent="0.2">
      <c r="A226" s="1">
        <v>4</v>
      </c>
      <c r="B226" s="178">
        <v>604</v>
      </c>
      <c r="C226" s="6">
        <v>971</v>
      </c>
      <c r="D226" s="7">
        <v>505</v>
      </c>
      <c r="E226" s="9">
        <v>106</v>
      </c>
      <c r="F226" s="6">
        <v>326</v>
      </c>
      <c r="G226" s="6">
        <v>213</v>
      </c>
      <c r="H226" s="6">
        <v>743</v>
      </c>
      <c r="I226" s="6">
        <v>888</v>
      </c>
      <c r="J226" s="6">
        <v>31</v>
      </c>
      <c r="K226" s="6">
        <v>400</v>
      </c>
      <c r="L226" s="6">
        <v>958</v>
      </c>
      <c r="M226" s="6">
        <v>557</v>
      </c>
      <c r="N226" s="6">
        <v>769</v>
      </c>
      <c r="O226" s="11">
        <v>658</v>
      </c>
      <c r="P226" s="6">
        <v>164</v>
      </c>
      <c r="Q226" s="6">
        <v>307</v>
      </c>
      <c r="R226" s="6">
        <v>718</v>
      </c>
      <c r="S226" s="6">
        <v>861</v>
      </c>
      <c r="T226" s="12">
        <v>367</v>
      </c>
      <c r="U226" s="6">
        <v>256</v>
      </c>
      <c r="V226" s="6">
        <v>468</v>
      </c>
      <c r="W226" s="6">
        <v>67</v>
      </c>
      <c r="X226" s="6">
        <v>625</v>
      </c>
      <c r="Y226" s="6">
        <v>994</v>
      </c>
      <c r="Z226" s="6">
        <v>137</v>
      </c>
      <c r="AA226" s="6">
        <v>282</v>
      </c>
      <c r="AB226" s="6">
        <v>812</v>
      </c>
      <c r="AC226" s="6">
        <v>699</v>
      </c>
      <c r="AD226" s="6">
        <v>919</v>
      </c>
      <c r="AE226" s="8">
        <v>520</v>
      </c>
      <c r="AF226" s="6">
        <v>54</v>
      </c>
      <c r="AG226" s="179">
        <v>421</v>
      </c>
      <c r="AH226" s="5">
        <f t="shared" si="36"/>
        <v>16400</v>
      </c>
      <c r="AI226" s="5">
        <f t="shared" si="32"/>
        <v>11201200</v>
      </c>
      <c r="AJ226" s="2">
        <f t="shared" si="37"/>
        <v>8606720000</v>
      </c>
      <c r="AK226" s="115">
        <f>SUMSQ(R225,S225,T225,U225,V225,W225,X225,Y225,Z225,AA225,AB225,AC225,AD225,AE225,AF225,AG225,R226,S226,T226,U226,V226,W226,X226,Y226,Z226,AA226,AB226,AC226,AD226,AE226,AF226,AG226)</f>
        <v>11201200</v>
      </c>
      <c r="BT226" s="22"/>
      <c r="BU226" s="29" t="s">
        <v>876</v>
      </c>
      <c r="BV226" s="30" t="s">
        <v>1030</v>
      </c>
      <c r="BW226" s="31">
        <f>L2+(218*L4)</f>
        <v>219</v>
      </c>
      <c r="BX226" s="22"/>
    </row>
    <row r="227" spans="1:76" x14ac:dyDescent="0.2">
      <c r="A227" s="1">
        <v>5</v>
      </c>
      <c r="B227" s="178">
        <v>901</v>
      </c>
      <c r="C227" s="6">
        <v>534</v>
      </c>
      <c r="D227" s="6">
        <v>40</v>
      </c>
      <c r="E227" s="6">
        <v>439</v>
      </c>
      <c r="F227" s="9">
        <v>155</v>
      </c>
      <c r="G227" s="7">
        <v>268</v>
      </c>
      <c r="H227" s="6">
        <v>826</v>
      </c>
      <c r="I227" s="6">
        <v>681</v>
      </c>
      <c r="J227" s="6">
        <v>450</v>
      </c>
      <c r="K227" s="6">
        <v>81</v>
      </c>
      <c r="L227" s="11">
        <v>611</v>
      </c>
      <c r="M227" s="6">
        <v>1012</v>
      </c>
      <c r="N227" s="6">
        <v>736</v>
      </c>
      <c r="O227" s="6">
        <v>847</v>
      </c>
      <c r="P227" s="6">
        <v>381</v>
      </c>
      <c r="Q227" s="6">
        <v>238</v>
      </c>
      <c r="R227" s="6">
        <v>787</v>
      </c>
      <c r="S227" s="6">
        <v>644</v>
      </c>
      <c r="T227" s="6">
        <v>178</v>
      </c>
      <c r="U227" s="6">
        <v>289</v>
      </c>
      <c r="V227" s="6">
        <v>13</v>
      </c>
      <c r="W227" s="12">
        <v>414</v>
      </c>
      <c r="X227" s="6">
        <v>944</v>
      </c>
      <c r="Y227" s="6">
        <v>575</v>
      </c>
      <c r="Z227" s="6">
        <v>344</v>
      </c>
      <c r="AA227" s="6">
        <v>199</v>
      </c>
      <c r="AB227" s="8">
        <v>757</v>
      </c>
      <c r="AC227" s="6">
        <v>870</v>
      </c>
      <c r="AD227" s="6">
        <v>586</v>
      </c>
      <c r="AE227" s="6">
        <v>985</v>
      </c>
      <c r="AF227" s="6">
        <v>491</v>
      </c>
      <c r="AG227" s="179">
        <v>124</v>
      </c>
      <c r="AH227" s="5">
        <f t="shared" si="36"/>
        <v>16400</v>
      </c>
      <c r="AI227" s="5">
        <f t="shared" si="32"/>
        <v>11201200</v>
      </c>
      <c r="AJ227" s="2">
        <f t="shared" si="37"/>
        <v>8606720000</v>
      </c>
      <c r="AK227" s="115">
        <f>SUMSQ(B227,C227,D227,E227,F227,G227,H227,I227,J227,K227,L227,M227,N227,O227,P227,Q227,B228,C228,D228,E228,F228,G228,H228,I228,J228,K228,L228,M228,N228,O228,P228,Q228)</f>
        <v>11201200</v>
      </c>
      <c r="BT227" s="22"/>
      <c r="BU227" s="29" t="s">
        <v>934</v>
      </c>
      <c r="BV227" s="30" t="s">
        <v>1030</v>
      </c>
      <c r="BW227" s="31">
        <f>L2+(219*L4)</f>
        <v>220</v>
      </c>
      <c r="BX227" s="22"/>
    </row>
    <row r="228" spans="1:76" x14ac:dyDescent="0.2">
      <c r="A228" s="1">
        <v>6</v>
      </c>
      <c r="B228" s="178">
        <v>546</v>
      </c>
      <c r="C228" s="6">
        <v>945</v>
      </c>
      <c r="D228" s="6">
        <v>387</v>
      </c>
      <c r="E228" s="6">
        <v>20</v>
      </c>
      <c r="F228" s="7">
        <v>320</v>
      </c>
      <c r="G228" s="9">
        <v>175</v>
      </c>
      <c r="H228" s="6">
        <v>669</v>
      </c>
      <c r="I228" s="6">
        <v>782</v>
      </c>
      <c r="J228" s="6">
        <v>101</v>
      </c>
      <c r="K228" s="6">
        <v>502</v>
      </c>
      <c r="L228" s="6">
        <v>968</v>
      </c>
      <c r="M228" s="11">
        <v>599</v>
      </c>
      <c r="N228" s="6">
        <v>891</v>
      </c>
      <c r="O228" s="6">
        <v>748</v>
      </c>
      <c r="P228" s="6">
        <v>218</v>
      </c>
      <c r="Q228" s="6">
        <v>329</v>
      </c>
      <c r="R228" s="6">
        <v>696</v>
      </c>
      <c r="S228" s="6">
        <v>807</v>
      </c>
      <c r="T228" s="6">
        <v>277</v>
      </c>
      <c r="U228" s="6">
        <v>134</v>
      </c>
      <c r="V228" s="12">
        <v>426</v>
      </c>
      <c r="W228" s="6">
        <v>57</v>
      </c>
      <c r="X228" s="6">
        <v>523</v>
      </c>
      <c r="Y228" s="6">
        <v>924</v>
      </c>
      <c r="Z228" s="6">
        <v>243</v>
      </c>
      <c r="AA228" s="6">
        <v>356</v>
      </c>
      <c r="AB228" s="6">
        <v>850</v>
      </c>
      <c r="AC228" s="8">
        <v>705</v>
      </c>
      <c r="AD228" s="6">
        <v>1005</v>
      </c>
      <c r="AE228" s="6">
        <v>638</v>
      </c>
      <c r="AF228" s="6">
        <v>80</v>
      </c>
      <c r="AG228" s="179">
        <v>479</v>
      </c>
      <c r="AH228" s="5">
        <f t="shared" si="36"/>
        <v>16400</v>
      </c>
      <c r="AI228" s="5">
        <f t="shared" si="32"/>
        <v>11201200</v>
      </c>
      <c r="AJ228" s="2">
        <f t="shared" si="37"/>
        <v>8606720000</v>
      </c>
      <c r="AK228" s="115">
        <f>SUMSQ(R227,S227,T227,U227,V227,W227,X227,Y227,Z227,AA227,AB227,AC227,AD227,AE227,AF227,AG227,R228,S228,T228,U228,V228,W228,X228,Y228,Z228,AA228,AB228,AC228,AD228,AE228,AF228,AG228)</f>
        <v>11201200</v>
      </c>
      <c r="BT228" s="22"/>
      <c r="BU228" s="29" t="s">
        <v>117</v>
      </c>
      <c r="BV228" s="30" t="s">
        <v>1030</v>
      </c>
      <c r="BW228" s="31">
        <f>L2+(220*L4)</f>
        <v>221</v>
      </c>
      <c r="BX228" s="22"/>
    </row>
    <row r="229" spans="1:76" x14ac:dyDescent="0.2">
      <c r="A229" s="1">
        <v>7</v>
      </c>
      <c r="B229" s="178">
        <v>126</v>
      </c>
      <c r="C229" s="6">
        <v>493</v>
      </c>
      <c r="D229" s="6">
        <v>991</v>
      </c>
      <c r="E229" s="6">
        <v>592</v>
      </c>
      <c r="F229" s="6">
        <v>868</v>
      </c>
      <c r="G229" s="6">
        <v>755</v>
      </c>
      <c r="H229" s="9">
        <v>193</v>
      </c>
      <c r="I229" s="7">
        <v>338</v>
      </c>
      <c r="J229" s="11">
        <v>569</v>
      </c>
      <c r="K229" s="6">
        <v>938</v>
      </c>
      <c r="L229" s="6">
        <v>412</v>
      </c>
      <c r="M229" s="6">
        <v>11</v>
      </c>
      <c r="N229" s="6">
        <v>295</v>
      </c>
      <c r="O229" s="6">
        <v>184</v>
      </c>
      <c r="P229" s="6">
        <v>646</v>
      </c>
      <c r="Q229" s="6">
        <v>789</v>
      </c>
      <c r="R229" s="6">
        <v>236</v>
      </c>
      <c r="S229" s="6">
        <v>379</v>
      </c>
      <c r="T229" s="6">
        <v>841</v>
      </c>
      <c r="U229" s="6">
        <v>730</v>
      </c>
      <c r="V229" s="6">
        <v>1014</v>
      </c>
      <c r="W229" s="6">
        <v>613</v>
      </c>
      <c r="X229" s="6">
        <v>87</v>
      </c>
      <c r="Y229" s="12">
        <v>456</v>
      </c>
      <c r="Z229" s="8">
        <v>687</v>
      </c>
      <c r="AA229" s="6">
        <v>832</v>
      </c>
      <c r="AB229" s="6">
        <v>270</v>
      </c>
      <c r="AC229" s="6">
        <v>157</v>
      </c>
      <c r="AD229" s="6">
        <v>433</v>
      </c>
      <c r="AE229" s="6">
        <v>34</v>
      </c>
      <c r="AF229" s="6">
        <v>532</v>
      </c>
      <c r="AG229" s="179">
        <v>899</v>
      </c>
      <c r="AH229" s="5">
        <f t="shared" si="36"/>
        <v>16400</v>
      </c>
      <c r="AI229" s="5">
        <f t="shared" si="32"/>
        <v>11201200</v>
      </c>
      <c r="AJ229" s="2">
        <f t="shared" si="37"/>
        <v>8606720000</v>
      </c>
      <c r="AK229" s="115">
        <f>SUMSQ(B229,C229,D229,E229,F229,G229,H229,I229,J229,K229,L229,M229,N229,O229,P229,Q229,B230,C230,D230,E230,F230,G230,H230,I230,J230,K230,L230,M230,N230,O230,P230,Q230)</f>
        <v>11201200</v>
      </c>
      <c r="BT229" s="22"/>
      <c r="BU229" s="29" t="s">
        <v>175</v>
      </c>
      <c r="BV229" s="30" t="s">
        <v>1030</v>
      </c>
      <c r="BW229" s="31">
        <f>L2+(221*L4)</f>
        <v>222</v>
      </c>
      <c r="BX229" s="22"/>
    </row>
    <row r="230" spans="1:76" x14ac:dyDescent="0.2">
      <c r="A230" s="1">
        <v>8</v>
      </c>
      <c r="B230" s="178">
        <v>473</v>
      </c>
      <c r="C230" s="6">
        <v>74</v>
      </c>
      <c r="D230" s="6">
        <v>636</v>
      </c>
      <c r="E230" s="6">
        <v>1003</v>
      </c>
      <c r="F230" s="6">
        <v>711</v>
      </c>
      <c r="G230" s="6">
        <v>856</v>
      </c>
      <c r="H230" s="7">
        <v>358</v>
      </c>
      <c r="I230" s="9">
        <v>245</v>
      </c>
      <c r="J230" s="6">
        <v>926</v>
      </c>
      <c r="K230" s="11">
        <v>525</v>
      </c>
      <c r="L230" s="6">
        <v>63</v>
      </c>
      <c r="M230" s="6">
        <v>432</v>
      </c>
      <c r="N230" s="6">
        <v>132</v>
      </c>
      <c r="O230" s="6">
        <v>275</v>
      </c>
      <c r="P230" s="6">
        <v>801</v>
      </c>
      <c r="Q230" s="6">
        <v>690</v>
      </c>
      <c r="R230" s="6">
        <v>335</v>
      </c>
      <c r="S230" s="6">
        <v>224</v>
      </c>
      <c r="T230" s="6">
        <v>750</v>
      </c>
      <c r="U230" s="6">
        <v>893</v>
      </c>
      <c r="V230" s="6">
        <v>593</v>
      </c>
      <c r="W230" s="6">
        <v>962</v>
      </c>
      <c r="X230" s="12">
        <v>500</v>
      </c>
      <c r="Y230" s="6">
        <v>99</v>
      </c>
      <c r="Z230" s="6">
        <v>780</v>
      </c>
      <c r="AA230" s="8">
        <v>667</v>
      </c>
      <c r="AB230" s="6">
        <v>169</v>
      </c>
      <c r="AC230" s="6">
        <v>314</v>
      </c>
      <c r="AD230" s="6">
        <v>22</v>
      </c>
      <c r="AE230" s="6">
        <v>389</v>
      </c>
      <c r="AF230" s="6">
        <v>951</v>
      </c>
      <c r="AG230" s="179">
        <v>552</v>
      </c>
      <c r="AH230" s="5">
        <f t="shared" si="36"/>
        <v>16400</v>
      </c>
      <c r="AI230" s="5">
        <f t="shared" si="32"/>
        <v>11201200</v>
      </c>
      <c r="AJ230" s="2">
        <f t="shared" si="37"/>
        <v>8606720000</v>
      </c>
      <c r="AK230" s="115">
        <f>SUMSQ(R229,S229,T229,U229,V229,W229,X229,Y229,Z229,AA229,AB229,AC229,AD229,AE229,AF229,AG229,R230,S230,T230,U230,V230,W230,X230,Y230,Z230,AA230,AB230,AC230,AD230,AE230,AF230,AG230)</f>
        <v>11201200</v>
      </c>
      <c r="BT230" s="22"/>
      <c r="BU230" s="29" t="s">
        <v>293</v>
      </c>
      <c r="BV230" s="30" t="s">
        <v>1030</v>
      </c>
      <c r="BW230" s="31">
        <f>L2+(222*L4)</f>
        <v>223</v>
      </c>
      <c r="BX230" s="22"/>
    </row>
    <row r="231" spans="1:76" x14ac:dyDescent="0.2">
      <c r="A231" s="1">
        <v>9</v>
      </c>
      <c r="B231" s="178">
        <v>846</v>
      </c>
      <c r="C231" s="6">
        <v>733</v>
      </c>
      <c r="D231" s="6">
        <v>239</v>
      </c>
      <c r="E231" s="6">
        <v>384</v>
      </c>
      <c r="F231" s="6">
        <v>84</v>
      </c>
      <c r="G231" s="6">
        <v>451</v>
      </c>
      <c r="H231" s="11">
        <v>1009</v>
      </c>
      <c r="I231" s="6">
        <v>610</v>
      </c>
      <c r="J231" s="9">
        <v>265</v>
      </c>
      <c r="K231" s="7">
        <v>154</v>
      </c>
      <c r="L231" s="6">
        <v>684</v>
      </c>
      <c r="M231" s="6">
        <v>827</v>
      </c>
      <c r="N231" s="6">
        <v>535</v>
      </c>
      <c r="O231" s="6">
        <v>904</v>
      </c>
      <c r="P231" s="6">
        <v>438</v>
      </c>
      <c r="Q231" s="6">
        <v>37</v>
      </c>
      <c r="R231" s="6">
        <v>988</v>
      </c>
      <c r="S231" s="6">
        <v>587</v>
      </c>
      <c r="T231" s="6">
        <v>121</v>
      </c>
      <c r="U231" s="6">
        <v>490</v>
      </c>
      <c r="V231" s="6">
        <v>198</v>
      </c>
      <c r="W231" s="6">
        <v>341</v>
      </c>
      <c r="X231" s="8">
        <v>871</v>
      </c>
      <c r="Y231" s="6">
        <v>760</v>
      </c>
      <c r="Z231" s="6">
        <v>415</v>
      </c>
      <c r="AA231" s="12">
        <v>16</v>
      </c>
      <c r="AB231" s="6">
        <v>574</v>
      </c>
      <c r="AC231" s="6">
        <v>941</v>
      </c>
      <c r="AD231" s="6">
        <v>641</v>
      </c>
      <c r="AE231" s="6">
        <v>786</v>
      </c>
      <c r="AF231" s="6">
        <v>292</v>
      </c>
      <c r="AG231" s="179">
        <v>179</v>
      </c>
      <c r="AH231" s="5">
        <f t="shared" si="36"/>
        <v>16400</v>
      </c>
      <c r="AI231" s="5">
        <f t="shared" si="32"/>
        <v>11201200</v>
      </c>
      <c r="AJ231" s="2">
        <f t="shared" si="37"/>
        <v>8606720000</v>
      </c>
      <c r="AK231" s="115">
        <f>SUMSQ(B231,C231,D231,E231,F231,G231,H231,I231,J231,K231,L231,M231,N231,O231,P231,Q231,B232,C232,D232,E232,F232,G232,H232,I232,J232,K232,L232,M232,N232,O232,P232,Q232)</f>
        <v>11201200</v>
      </c>
      <c r="BT231" s="22"/>
      <c r="BU231" s="29" t="s">
        <v>486</v>
      </c>
      <c r="BV231" s="30" t="s">
        <v>1030</v>
      </c>
      <c r="BW231" s="31">
        <f>L2+(223*L4)</f>
        <v>224</v>
      </c>
      <c r="BX231" s="22"/>
    </row>
    <row r="232" spans="1:76" x14ac:dyDescent="0.2">
      <c r="A232" s="1">
        <v>10</v>
      </c>
      <c r="B232" s="178">
        <v>745</v>
      </c>
      <c r="C232" s="6">
        <v>890</v>
      </c>
      <c r="D232" s="6">
        <v>332</v>
      </c>
      <c r="E232" s="6">
        <v>219</v>
      </c>
      <c r="F232" s="6">
        <v>503</v>
      </c>
      <c r="G232" s="6">
        <v>104</v>
      </c>
      <c r="H232" s="6">
        <v>598</v>
      </c>
      <c r="I232" s="11">
        <v>965</v>
      </c>
      <c r="J232" s="7">
        <v>174</v>
      </c>
      <c r="K232" s="9">
        <v>317</v>
      </c>
      <c r="L232" s="6">
        <v>783</v>
      </c>
      <c r="M232" s="6">
        <v>672</v>
      </c>
      <c r="N232" s="6">
        <v>948</v>
      </c>
      <c r="O232" s="6">
        <v>547</v>
      </c>
      <c r="P232" s="6">
        <v>17</v>
      </c>
      <c r="Q232" s="6">
        <v>386</v>
      </c>
      <c r="R232" s="6">
        <v>639</v>
      </c>
      <c r="S232" s="6">
        <v>1008</v>
      </c>
      <c r="T232" s="6">
        <v>478</v>
      </c>
      <c r="U232" s="6">
        <v>77</v>
      </c>
      <c r="V232" s="6">
        <v>353</v>
      </c>
      <c r="W232" s="6">
        <v>242</v>
      </c>
      <c r="X232" s="6">
        <v>708</v>
      </c>
      <c r="Y232" s="8">
        <v>851</v>
      </c>
      <c r="Z232" s="12">
        <v>60</v>
      </c>
      <c r="AA232" s="6">
        <v>427</v>
      </c>
      <c r="AB232" s="6">
        <v>921</v>
      </c>
      <c r="AC232" s="6">
        <v>522</v>
      </c>
      <c r="AD232" s="6">
        <v>806</v>
      </c>
      <c r="AE232" s="6">
        <v>693</v>
      </c>
      <c r="AF232" s="6">
        <v>135</v>
      </c>
      <c r="AG232" s="179">
        <v>280</v>
      </c>
      <c r="AH232" s="5">
        <f t="shared" si="36"/>
        <v>16400</v>
      </c>
      <c r="AI232" s="5">
        <f t="shared" si="32"/>
        <v>11201200</v>
      </c>
      <c r="AJ232" s="2">
        <f t="shared" si="37"/>
        <v>8606720000</v>
      </c>
      <c r="AK232" s="115">
        <f>SUMSQ(R231,S231,T231,U231,V231,W231,X231,Y231,Z231,AA231,AB231,AC231,AD231,AE231,AF231,AG231,R232,S232,T232,U232,V232,W232,X232,Y232,Z232,AA232,AB232,AC232,AD232,AE232,AF232,AG232)</f>
        <v>11201200</v>
      </c>
      <c r="BT232" s="22"/>
      <c r="BU232" s="29" t="s">
        <v>902</v>
      </c>
      <c r="BV232" s="30" t="s">
        <v>1030</v>
      </c>
      <c r="BW232" s="31">
        <f>L2+(224*L4)</f>
        <v>225</v>
      </c>
      <c r="BX232" s="22"/>
    </row>
    <row r="233" spans="1:76" x14ac:dyDescent="0.2">
      <c r="A233" s="1">
        <v>11</v>
      </c>
      <c r="B233" s="178">
        <v>181</v>
      </c>
      <c r="C233" s="6">
        <v>294</v>
      </c>
      <c r="D233" s="6">
        <v>792</v>
      </c>
      <c r="E233" s="6">
        <v>647</v>
      </c>
      <c r="F233" s="11">
        <v>939</v>
      </c>
      <c r="G233" s="6">
        <v>572</v>
      </c>
      <c r="H233" s="6">
        <v>10</v>
      </c>
      <c r="I233" s="6">
        <v>409</v>
      </c>
      <c r="J233" s="6">
        <v>754</v>
      </c>
      <c r="K233" s="6">
        <v>865</v>
      </c>
      <c r="L233" s="9">
        <v>339</v>
      </c>
      <c r="M233" s="7">
        <v>196</v>
      </c>
      <c r="N233" s="6">
        <v>496</v>
      </c>
      <c r="O233" s="6">
        <v>127</v>
      </c>
      <c r="P233" s="6">
        <v>589</v>
      </c>
      <c r="Q233" s="6">
        <v>990</v>
      </c>
      <c r="R233" s="6">
        <v>35</v>
      </c>
      <c r="S233" s="6">
        <v>436</v>
      </c>
      <c r="T233" s="6">
        <v>898</v>
      </c>
      <c r="U233" s="6">
        <v>529</v>
      </c>
      <c r="V233" s="8">
        <v>829</v>
      </c>
      <c r="W233" s="6">
        <v>686</v>
      </c>
      <c r="X233" s="6">
        <v>160</v>
      </c>
      <c r="Y233" s="6">
        <v>271</v>
      </c>
      <c r="Z233" s="6">
        <v>616</v>
      </c>
      <c r="AA233" s="6">
        <v>1015</v>
      </c>
      <c r="AB233" s="6">
        <v>453</v>
      </c>
      <c r="AC233" s="12">
        <v>86</v>
      </c>
      <c r="AD233" s="6">
        <v>378</v>
      </c>
      <c r="AE233" s="6">
        <v>233</v>
      </c>
      <c r="AF233" s="6">
        <v>731</v>
      </c>
      <c r="AG233" s="179">
        <v>844</v>
      </c>
      <c r="AH233" s="5">
        <f t="shared" si="36"/>
        <v>16400</v>
      </c>
      <c r="AI233" s="5">
        <f t="shared" si="32"/>
        <v>11201200</v>
      </c>
      <c r="AJ233" s="2">
        <f t="shared" si="37"/>
        <v>8606720000</v>
      </c>
      <c r="AK233" s="115">
        <f>SUMSQ(B233,C233,D233,E233,F233,G233,H233,I233,J233,K233,L233,M233,N233,O233,P233,Q233,B234,C234,D234,E234,F234,G234,H234,I234,J234,K234,L234,M234,N234,O234,P234,Q234)</f>
        <v>11201200</v>
      </c>
      <c r="BT233" s="22"/>
      <c r="BU233" s="29" t="s">
        <v>844</v>
      </c>
      <c r="BV233" s="30" t="s">
        <v>1030</v>
      </c>
      <c r="BW233" s="31">
        <f>L2+(225*L4)</f>
        <v>226</v>
      </c>
      <c r="BX233" s="22"/>
    </row>
    <row r="234" spans="1:76" x14ac:dyDescent="0.2">
      <c r="A234" s="1">
        <v>12</v>
      </c>
      <c r="B234" s="178">
        <v>274</v>
      </c>
      <c r="C234" s="6">
        <v>129</v>
      </c>
      <c r="D234" s="6">
        <v>691</v>
      </c>
      <c r="E234" s="6">
        <v>804</v>
      </c>
      <c r="F234" s="6">
        <v>528</v>
      </c>
      <c r="G234" s="11">
        <v>927</v>
      </c>
      <c r="H234" s="6">
        <v>429</v>
      </c>
      <c r="I234" s="6">
        <v>62</v>
      </c>
      <c r="J234" s="6">
        <v>853</v>
      </c>
      <c r="K234" s="6">
        <v>710</v>
      </c>
      <c r="L234" s="7">
        <v>248</v>
      </c>
      <c r="M234" s="9">
        <v>359</v>
      </c>
      <c r="N234" s="6">
        <v>75</v>
      </c>
      <c r="O234" s="6">
        <v>476</v>
      </c>
      <c r="P234" s="6">
        <v>1002</v>
      </c>
      <c r="Q234" s="6">
        <v>633</v>
      </c>
      <c r="R234" s="6">
        <v>392</v>
      </c>
      <c r="S234" s="6">
        <v>23</v>
      </c>
      <c r="T234" s="6">
        <v>549</v>
      </c>
      <c r="U234" s="6">
        <v>950</v>
      </c>
      <c r="V234" s="6">
        <v>666</v>
      </c>
      <c r="W234" s="8">
        <v>777</v>
      </c>
      <c r="X234" s="6">
        <v>315</v>
      </c>
      <c r="Y234" s="6">
        <v>172</v>
      </c>
      <c r="Z234" s="6">
        <v>963</v>
      </c>
      <c r="AA234" s="6">
        <v>596</v>
      </c>
      <c r="AB234" s="12">
        <v>98</v>
      </c>
      <c r="AC234" s="6">
        <v>497</v>
      </c>
      <c r="AD234" s="6">
        <v>221</v>
      </c>
      <c r="AE234" s="6">
        <v>334</v>
      </c>
      <c r="AF234" s="6">
        <v>896</v>
      </c>
      <c r="AG234" s="179">
        <v>751</v>
      </c>
      <c r="AH234" s="5">
        <f t="shared" si="36"/>
        <v>16400</v>
      </c>
      <c r="AI234" s="5">
        <f t="shared" si="32"/>
        <v>11201200</v>
      </c>
      <c r="AJ234" s="2">
        <f t="shared" si="37"/>
        <v>8606720000</v>
      </c>
      <c r="AK234" s="115">
        <f>SUMSQ(R233,S233,T233,U233,V233,W233,X233,Y233,Z233,AA233,AB233,AC233,AD233,AE233,AF233,AG233,R234,S234,T234,U234,V234,W234,X234,Y234,Z234,AA234,AB234,AC234,AD234,AE234,AF234,AG234)</f>
        <v>11201200</v>
      </c>
      <c r="BT234" s="22"/>
      <c r="BU234" s="29" t="s">
        <v>774</v>
      </c>
      <c r="BV234" s="30" t="s">
        <v>1030</v>
      </c>
      <c r="BW234" s="31">
        <f>L2+(226*L4)</f>
        <v>227</v>
      </c>
      <c r="BX234" s="22"/>
    </row>
    <row r="235" spans="1:76" x14ac:dyDescent="0.2">
      <c r="A235" s="1">
        <v>13</v>
      </c>
      <c r="B235" s="178">
        <v>207</v>
      </c>
      <c r="C235" s="6">
        <v>352</v>
      </c>
      <c r="D235" s="11">
        <v>878</v>
      </c>
      <c r="E235" s="6">
        <v>765</v>
      </c>
      <c r="F235" s="6">
        <v>977</v>
      </c>
      <c r="G235" s="6">
        <v>578</v>
      </c>
      <c r="H235" s="6">
        <v>116</v>
      </c>
      <c r="I235" s="6">
        <v>483</v>
      </c>
      <c r="J235" s="6">
        <v>652</v>
      </c>
      <c r="K235" s="6">
        <v>795</v>
      </c>
      <c r="L235" s="6">
        <v>297</v>
      </c>
      <c r="M235" s="6">
        <v>186</v>
      </c>
      <c r="N235" s="9">
        <v>406</v>
      </c>
      <c r="O235" s="7">
        <v>5</v>
      </c>
      <c r="P235" s="6">
        <v>567</v>
      </c>
      <c r="Q235" s="6">
        <v>936</v>
      </c>
      <c r="R235" s="6">
        <v>89</v>
      </c>
      <c r="S235" s="6">
        <v>458</v>
      </c>
      <c r="T235" s="8">
        <v>1020</v>
      </c>
      <c r="U235" s="6">
        <v>619</v>
      </c>
      <c r="V235" s="6">
        <v>839</v>
      </c>
      <c r="W235" s="6">
        <v>728</v>
      </c>
      <c r="X235" s="6">
        <v>230</v>
      </c>
      <c r="Y235" s="6">
        <v>373</v>
      </c>
      <c r="Z235" s="6">
        <v>542</v>
      </c>
      <c r="AA235" s="6">
        <v>909</v>
      </c>
      <c r="AB235" s="6">
        <v>447</v>
      </c>
      <c r="AC235" s="6">
        <v>48</v>
      </c>
      <c r="AD235" s="6">
        <v>260</v>
      </c>
      <c r="AE235" s="12">
        <v>147</v>
      </c>
      <c r="AF235" s="6">
        <v>673</v>
      </c>
      <c r="AG235" s="179">
        <v>818</v>
      </c>
      <c r="AH235" s="5">
        <f t="shared" si="36"/>
        <v>16400</v>
      </c>
      <c r="AI235" s="5">
        <f t="shared" si="32"/>
        <v>11201200</v>
      </c>
      <c r="AJ235" s="2">
        <f t="shared" si="37"/>
        <v>8606720000</v>
      </c>
      <c r="AK235" s="115">
        <f>SUMSQ(B235,C235,D235,E235,F235,G235,H235,I235,J235,K235,L235,M235,N235,O235,P235,Q235,B236,C236,D236,E236,F236,G236,H236,I236,J236,K236,L236,M236,N236,O236,P236,Q236)</f>
        <v>11201200</v>
      </c>
      <c r="BT235" s="22"/>
      <c r="BU235" s="29" t="s">
        <v>580</v>
      </c>
      <c r="BV235" s="30" t="s">
        <v>1030</v>
      </c>
      <c r="BW235" s="31">
        <f>L2+(227*L4)</f>
        <v>228</v>
      </c>
      <c r="BX235" s="22"/>
    </row>
    <row r="236" spans="1:76" x14ac:dyDescent="0.2">
      <c r="A236" s="1">
        <v>14</v>
      </c>
      <c r="B236" s="178">
        <v>364</v>
      </c>
      <c r="C236" s="6">
        <v>251</v>
      </c>
      <c r="D236" s="6">
        <v>713</v>
      </c>
      <c r="E236" s="11">
        <v>858</v>
      </c>
      <c r="F236" s="6">
        <v>630</v>
      </c>
      <c r="G236" s="6">
        <v>997</v>
      </c>
      <c r="H236" s="6">
        <v>471</v>
      </c>
      <c r="I236" s="6">
        <v>72</v>
      </c>
      <c r="J236" s="6">
        <v>815</v>
      </c>
      <c r="K236" s="6">
        <v>704</v>
      </c>
      <c r="L236" s="6">
        <v>142</v>
      </c>
      <c r="M236" s="6">
        <v>285</v>
      </c>
      <c r="N236" s="7">
        <v>49</v>
      </c>
      <c r="O236" s="9">
        <v>418</v>
      </c>
      <c r="P236" s="6">
        <v>916</v>
      </c>
      <c r="Q236" s="6">
        <v>515</v>
      </c>
      <c r="R236" s="6">
        <v>510</v>
      </c>
      <c r="S236" s="6">
        <v>109</v>
      </c>
      <c r="T236" s="6">
        <v>607</v>
      </c>
      <c r="U236" s="8">
        <v>976</v>
      </c>
      <c r="V236" s="6">
        <v>740</v>
      </c>
      <c r="W236" s="6">
        <v>883</v>
      </c>
      <c r="X236" s="6">
        <v>321</v>
      </c>
      <c r="Y236" s="6">
        <v>210</v>
      </c>
      <c r="Z236" s="6">
        <v>953</v>
      </c>
      <c r="AA236" s="6">
        <v>554</v>
      </c>
      <c r="AB236" s="6">
        <v>28</v>
      </c>
      <c r="AC236" s="6">
        <v>395</v>
      </c>
      <c r="AD236" s="12">
        <v>167</v>
      </c>
      <c r="AE236" s="6">
        <v>312</v>
      </c>
      <c r="AF236" s="6">
        <v>774</v>
      </c>
      <c r="AG236" s="179">
        <v>661</v>
      </c>
      <c r="AH236" s="5">
        <f t="shared" si="36"/>
        <v>16400</v>
      </c>
      <c r="AI236" s="5">
        <f t="shared" si="32"/>
        <v>11201200</v>
      </c>
      <c r="AJ236" s="2">
        <f t="shared" si="37"/>
        <v>8606720000</v>
      </c>
      <c r="AK236" s="115">
        <f>SUMSQ(R235,S235,T235,U235,V235,W235,X235,Y235,Z235,AA235,AB235,AC235,AD235,AE235,AF235,AG235,R236,S236,T236,U236,V236,W236,X236,Y236,Z236,AA236,AB236,AC236,AD236,AE236,AF236,AG236)</f>
        <v>11201200</v>
      </c>
      <c r="BT236" s="22"/>
      <c r="BU236" s="29" t="s">
        <v>518</v>
      </c>
      <c r="BV236" s="30" t="s">
        <v>1030</v>
      </c>
      <c r="BW236" s="31">
        <f>L2+(228*L4)</f>
        <v>229</v>
      </c>
      <c r="BX236" s="22"/>
    </row>
    <row r="237" spans="1:76" x14ac:dyDescent="0.2">
      <c r="A237" s="1">
        <v>15</v>
      </c>
      <c r="B237" s="190">
        <v>824</v>
      </c>
      <c r="C237" s="6">
        <v>679</v>
      </c>
      <c r="D237" s="6">
        <v>149</v>
      </c>
      <c r="E237" s="6">
        <v>262</v>
      </c>
      <c r="F237" s="6">
        <v>42</v>
      </c>
      <c r="G237" s="6">
        <v>441</v>
      </c>
      <c r="H237" s="6">
        <v>907</v>
      </c>
      <c r="I237" s="6">
        <v>540</v>
      </c>
      <c r="J237" s="6">
        <v>371</v>
      </c>
      <c r="K237" s="6">
        <v>228</v>
      </c>
      <c r="L237" s="6">
        <v>722</v>
      </c>
      <c r="M237" s="6">
        <v>833</v>
      </c>
      <c r="N237" s="6">
        <v>621</v>
      </c>
      <c r="O237" s="6">
        <v>1022</v>
      </c>
      <c r="P237" s="9">
        <v>464</v>
      </c>
      <c r="Q237" s="7">
        <v>95</v>
      </c>
      <c r="R237" s="8">
        <v>930</v>
      </c>
      <c r="S237" s="6">
        <v>561</v>
      </c>
      <c r="T237" s="6">
        <v>3</v>
      </c>
      <c r="U237" s="6">
        <v>404</v>
      </c>
      <c r="V237" s="6">
        <v>192</v>
      </c>
      <c r="W237" s="6">
        <v>303</v>
      </c>
      <c r="X237" s="6">
        <v>797</v>
      </c>
      <c r="Y237" s="6">
        <v>654</v>
      </c>
      <c r="Z237" s="6">
        <v>485</v>
      </c>
      <c r="AA237" s="6">
        <v>118</v>
      </c>
      <c r="AB237" s="6">
        <v>584</v>
      </c>
      <c r="AC237" s="6">
        <v>983</v>
      </c>
      <c r="AD237" s="6">
        <v>763</v>
      </c>
      <c r="AE237" s="6">
        <v>876</v>
      </c>
      <c r="AF237" s="6">
        <v>346</v>
      </c>
      <c r="AG237" s="186">
        <v>201</v>
      </c>
      <c r="AH237" s="5">
        <f t="shared" si="36"/>
        <v>16400</v>
      </c>
      <c r="AI237" s="5">
        <f t="shared" si="32"/>
        <v>11201200</v>
      </c>
      <c r="AJ237" s="2">
        <f t="shared" si="37"/>
        <v>8606720000</v>
      </c>
      <c r="AK237" s="115">
        <f>SUMSQ(B237,C237,D237,E237,F237,G237,H237,I237,J237,K237,L237,M237,N237,O237,P237,Q237,B238,C238,D238,E238,F238,G238,H238,I238,J238,K238,L238,M238,N238,O238,P238,Q238)</f>
        <v>11201200</v>
      </c>
      <c r="BT237" s="22"/>
      <c r="BU237" s="29" t="s">
        <v>324</v>
      </c>
      <c r="BV237" s="30" t="s">
        <v>1030</v>
      </c>
      <c r="BW237" s="31">
        <f>L2+(229*L4)</f>
        <v>230</v>
      </c>
      <c r="BX237" s="22"/>
    </row>
    <row r="238" spans="1:76" x14ac:dyDescent="0.2">
      <c r="A238" s="1">
        <v>16</v>
      </c>
      <c r="B238" s="178">
        <v>659</v>
      </c>
      <c r="C238" s="11">
        <v>772</v>
      </c>
      <c r="D238" s="6">
        <v>306</v>
      </c>
      <c r="E238" s="6">
        <v>161</v>
      </c>
      <c r="F238" s="6">
        <v>397</v>
      </c>
      <c r="G238" s="6">
        <v>30</v>
      </c>
      <c r="H238" s="6">
        <v>560</v>
      </c>
      <c r="I238" s="6">
        <v>959</v>
      </c>
      <c r="J238" s="6">
        <v>216</v>
      </c>
      <c r="K238" s="6">
        <v>327</v>
      </c>
      <c r="L238" s="6">
        <v>885</v>
      </c>
      <c r="M238" s="6">
        <v>742</v>
      </c>
      <c r="N238" s="6">
        <v>970</v>
      </c>
      <c r="O238" s="6">
        <v>601</v>
      </c>
      <c r="P238" s="7">
        <v>107</v>
      </c>
      <c r="Q238" s="9">
        <v>508</v>
      </c>
      <c r="R238" s="6">
        <v>517</v>
      </c>
      <c r="S238" s="8">
        <v>918</v>
      </c>
      <c r="T238" s="6">
        <v>424</v>
      </c>
      <c r="U238" s="6">
        <v>55</v>
      </c>
      <c r="V238" s="6">
        <v>283</v>
      </c>
      <c r="W238" s="6">
        <v>140</v>
      </c>
      <c r="X238" s="6">
        <v>698</v>
      </c>
      <c r="Y238" s="6">
        <v>809</v>
      </c>
      <c r="Z238" s="6">
        <v>66</v>
      </c>
      <c r="AA238" s="6">
        <v>465</v>
      </c>
      <c r="AB238" s="6">
        <v>995</v>
      </c>
      <c r="AC238" s="6">
        <v>628</v>
      </c>
      <c r="AD238" s="6">
        <v>864</v>
      </c>
      <c r="AE238" s="6">
        <v>719</v>
      </c>
      <c r="AF238" s="12">
        <v>253</v>
      </c>
      <c r="AG238" s="179">
        <v>366</v>
      </c>
      <c r="AH238" s="5">
        <f t="shared" si="36"/>
        <v>16400</v>
      </c>
      <c r="AI238" s="5">
        <f t="shared" si="32"/>
        <v>11201200</v>
      </c>
      <c r="AJ238" s="2">
        <f t="shared" si="37"/>
        <v>8606720000</v>
      </c>
      <c r="AK238" s="115">
        <f>SUMSQ(R237,S237,T237,U237,V237,W237,X237,Y237,Z237,AA237,AB237,AC237,AD237,AE237,AF237,AG237,R238,S238,T238,U238,V238,W238,X238,Y238,Z238,AA238,AB238,AC238,AD238,AE238,AF238,AG238)</f>
        <v>11201200</v>
      </c>
      <c r="BT238" s="22"/>
      <c r="BU238" s="29" t="s">
        <v>144</v>
      </c>
      <c r="BV238" s="30" t="s">
        <v>1030</v>
      </c>
      <c r="BW238" s="31">
        <f>L2+(230*L4)</f>
        <v>231</v>
      </c>
      <c r="BX238" s="22"/>
    </row>
    <row r="239" spans="1:76" x14ac:dyDescent="0.2">
      <c r="A239" s="1">
        <v>17</v>
      </c>
      <c r="B239" s="178">
        <v>670</v>
      </c>
      <c r="C239" s="12">
        <v>781</v>
      </c>
      <c r="D239" s="6">
        <v>319</v>
      </c>
      <c r="E239" s="6">
        <v>176</v>
      </c>
      <c r="F239" s="6">
        <v>388</v>
      </c>
      <c r="G239" s="6">
        <v>19</v>
      </c>
      <c r="H239" s="6">
        <v>545</v>
      </c>
      <c r="I239" s="6">
        <v>946</v>
      </c>
      <c r="J239" s="6">
        <v>217</v>
      </c>
      <c r="K239" s="6">
        <v>330</v>
      </c>
      <c r="L239" s="6">
        <v>892</v>
      </c>
      <c r="M239" s="6">
        <v>747</v>
      </c>
      <c r="N239" s="6">
        <v>967</v>
      </c>
      <c r="O239" s="6">
        <v>600</v>
      </c>
      <c r="P239" s="8">
        <v>102</v>
      </c>
      <c r="Q239" s="6">
        <v>501</v>
      </c>
      <c r="R239" s="9">
        <v>524</v>
      </c>
      <c r="S239" s="7">
        <v>923</v>
      </c>
      <c r="T239" s="6">
        <v>425</v>
      </c>
      <c r="U239" s="6">
        <v>58</v>
      </c>
      <c r="V239" s="6">
        <v>278</v>
      </c>
      <c r="W239" s="6">
        <v>133</v>
      </c>
      <c r="X239" s="6">
        <v>695</v>
      </c>
      <c r="Y239" s="6">
        <v>808</v>
      </c>
      <c r="Z239" s="6">
        <v>79</v>
      </c>
      <c r="AA239" s="6">
        <v>480</v>
      </c>
      <c r="AB239" s="6">
        <v>1006</v>
      </c>
      <c r="AC239" s="6">
        <v>637</v>
      </c>
      <c r="AD239" s="6">
        <v>849</v>
      </c>
      <c r="AE239" s="6">
        <v>706</v>
      </c>
      <c r="AF239" s="11">
        <v>244</v>
      </c>
      <c r="AG239" s="179">
        <v>355</v>
      </c>
      <c r="AH239" s="5">
        <f t="shared" si="36"/>
        <v>16400</v>
      </c>
      <c r="AI239" s="5">
        <f t="shared" si="32"/>
        <v>11201200</v>
      </c>
      <c r="AJ239" s="2">
        <f t="shared" si="37"/>
        <v>8606720000</v>
      </c>
      <c r="AK239" s="115">
        <f>SUMSQ(B239,C239,D239,E239,F239,G239,H239,I239,J239,K239,L239,M239,N239,O239,P239,Q239,B240,C240,D240,E240,F240,G240,H240,I240,J240,K240,L240,M240,N240,O240,P240,Q240)</f>
        <v>11201200</v>
      </c>
      <c r="BT239" s="22"/>
      <c r="BU239" s="29" t="s">
        <v>86</v>
      </c>
      <c r="BV239" s="30" t="s">
        <v>1030</v>
      </c>
      <c r="BW239" s="31">
        <f>L2+(231*L4)</f>
        <v>232</v>
      </c>
      <c r="BX239" s="22"/>
    </row>
    <row r="240" spans="1:76" x14ac:dyDescent="0.2">
      <c r="A240" s="1">
        <v>18</v>
      </c>
      <c r="B240" s="188">
        <v>825</v>
      </c>
      <c r="C240" s="6">
        <v>682</v>
      </c>
      <c r="D240" s="6">
        <v>156</v>
      </c>
      <c r="E240" s="6">
        <v>267</v>
      </c>
      <c r="F240" s="6">
        <v>39</v>
      </c>
      <c r="G240" s="6">
        <v>440</v>
      </c>
      <c r="H240" s="6">
        <v>902</v>
      </c>
      <c r="I240" s="6">
        <v>533</v>
      </c>
      <c r="J240" s="6">
        <v>382</v>
      </c>
      <c r="K240" s="6">
        <v>237</v>
      </c>
      <c r="L240" s="6">
        <v>735</v>
      </c>
      <c r="M240" s="6">
        <v>848</v>
      </c>
      <c r="N240" s="6">
        <v>612</v>
      </c>
      <c r="O240" s="6">
        <v>1011</v>
      </c>
      <c r="P240" s="6">
        <v>449</v>
      </c>
      <c r="Q240" s="8">
        <v>82</v>
      </c>
      <c r="R240" s="7">
        <v>943</v>
      </c>
      <c r="S240" s="9">
        <v>576</v>
      </c>
      <c r="T240" s="6">
        <v>14</v>
      </c>
      <c r="U240" s="6">
        <v>413</v>
      </c>
      <c r="V240" s="6">
        <v>177</v>
      </c>
      <c r="W240" s="6">
        <v>290</v>
      </c>
      <c r="X240" s="6">
        <v>788</v>
      </c>
      <c r="Y240" s="6">
        <v>643</v>
      </c>
      <c r="Z240" s="6">
        <v>492</v>
      </c>
      <c r="AA240" s="6">
        <v>123</v>
      </c>
      <c r="AB240" s="6">
        <v>585</v>
      </c>
      <c r="AC240" s="6">
        <v>986</v>
      </c>
      <c r="AD240" s="6">
        <v>758</v>
      </c>
      <c r="AE240" s="6">
        <v>869</v>
      </c>
      <c r="AF240" s="6">
        <v>343</v>
      </c>
      <c r="AG240" s="192">
        <v>200</v>
      </c>
      <c r="AH240" s="5">
        <f t="shared" si="36"/>
        <v>16400</v>
      </c>
      <c r="AI240" s="5">
        <f t="shared" si="32"/>
        <v>11201200</v>
      </c>
      <c r="AJ240" s="2">
        <f t="shared" si="37"/>
        <v>8606720000</v>
      </c>
      <c r="AK240" s="115">
        <f>SUMSQ(R239,S239,T239,U239,V239,W239,X239,Y239,Z239,AA239,AB239,AC239,AD239,AE239,AF239,AG239,R240,S240,T240,U240,V240,W240,X240,Y240,Z240,AA240,AB240,AC240,AD240,AE240,AF240,AG240)</f>
        <v>11201200</v>
      </c>
      <c r="BT240" s="22"/>
      <c r="BU240" s="29" t="s">
        <v>403</v>
      </c>
      <c r="BV240" s="30" t="s">
        <v>1030</v>
      </c>
      <c r="BW240" s="31">
        <f>L2+(232*L4)</f>
        <v>233</v>
      </c>
      <c r="BX240" s="22"/>
    </row>
    <row r="241" spans="1:76" x14ac:dyDescent="0.2">
      <c r="A241" s="1">
        <v>19</v>
      </c>
      <c r="B241" s="178">
        <v>357</v>
      </c>
      <c r="C241" s="6">
        <v>246</v>
      </c>
      <c r="D241" s="6">
        <v>712</v>
      </c>
      <c r="E241" s="12">
        <v>855</v>
      </c>
      <c r="F241" s="6">
        <v>635</v>
      </c>
      <c r="G241" s="6">
        <v>1004</v>
      </c>
      <c r="H241" s="6">
        <v>474</v>
      </c>
      <c r="I241" s="6">
        <v>73</v>
      </c>
      <c r="J241" s="6">
        <v>802</v>
      </c>
      <c r="K241" s="6">
        <v>689</v>
      </c>
      <c r="L241" s="6">
        <v>131</v>
      </c>
      <c r="M241" s="6">
        <v>276</v>
      </c>
      <c r="N241" s="8">
        <v>64</v>
      </c>
      <c r="O241" s="6">
        <v>431</v>
      </c>
      <c r="P241" s="6">
        <v>925</v>
      </c>
      <c r="Q241" s="6">
        <v>526</v>
      </c>
      <c r="R241" s="6">
        <v>499</v>
      </c>
      <c r="S241" s="6">
        <v>100</v>
      </c>
      <c r="T241" s="9">
        <v>594</v>
      </c>
      <c r="U241" s="7">
        <v>961</v>
      </c>
      <c r="V241" s="6">
        <v>749</v>
      </c>
      <c r="W241" s="6">
        <v>894</v>
      </c>
      <c r="X241" s="6">
        <v>336</v>
      </c>
      <c r="Y241" s="6">
        <v>223</v>
      </c>
      <c r="Z241" s="6">
        <v>952</v>
      </c>
      <c r="AA241" s="6">
        <v>551</v>
      </c>
      <c r="AB241" s="6">
        <v>21</v>
      </c>
      <c r="AC241" s="6">
        <v>390</v>
      </c>
      <c r="AD241" s="11">
        <v>170</v>
      </c>
      <c r="AE241" s="6">
        <v>313</v>
      </c>
      <c r="AF241" s="6">
        <v>779</v>
      </c>
      <c r="AG241" s="179">
        <v>668</v>
      </c>
      <c r="AH241" s="5">
        <f t="shared" si="36"/>
        <v>16400</v>
      </c>
      <c r="AI241" s="5">
        <f t="shared" si="32"/>
        <v>11201200</v>
      </c>
      <c r="AJ241" s="2">
        <f t="shared" si="37"/>
        <v>8606720000</v>
      </c>
      <c r="AK241" s="115">
        <f>SUMSQ(B241,C241,D241,E241,F241,G241,H241,I241,J241,K241,L241,M241,N241,O241,P241,Q241,B242,C242,D242,E242,F242,G242,H242,I242,J242,K242,L242,M242,N242,O242,P242,Q242)</f>
        <v>11201200</v>
      </c>
      <c r="BT241" s="22"/>
      <c r="BU241" s="29" t="s">
        <v>344</v>
      </c>
      <c r="BV241" s="30" t="s">
        <v>1030</v>
      </c>
      <c r="BW241" s="31">
        <f>L2+(233*L4)</f>
        <v>234</v>
      </c>
      <c r="BX241" s="22"/>
    </row>
    <row r="242" spans="1:76" x14ac:dyDescent="0.2">
      <c r="A242" s="1">
        <v>20</v>
      </c>
      <c r="B242" s="178">
        <v>194</v>
      </c>
      <c r="C242" s="6">
        <v>337</v>
      </c>
      <c r="D242" s="12">
        <v>867</v>
      </c>
      <c r="E242" s="6">
        <v>756</v>
      </c>
      <c r="F242" s="6">
        <v>992</v>
      </c>
      <c r="G242" s="6">
        <v>591</v>
      </c>
      <c r="H242" s="6">
        <v>125</v>
      </c>
      <c r="I242" s="6">
        <v>494</v>
      </c>
      <c r="J242" s="6">
        <v>645</v>
      </c>
      <c r="K242" s="6">
        <v>790</v>
      </c>
      <c r="L242" s="6">
        <v>296</v>
      </c>
      <c r="M242" s="6">
        <v>183</v>
      </c>
      <c r="N242" s="6">
        <v>411</v>
      </c>
      <c r="O242" s="8">
        <v>12</v>
      </c>
      <c r="P242" s="6">
        <v>570</v>
      </c>
      <c r="Q242" s="6">
        <v>937</v>
      </c>
      <c r="R242" s="6">
        <v>88</v>
      </c>
      <c r="S242" s="6">
        <v>455</v>
      </c>
      <c r="T242" s="7">
        <v>1013</v>
      </c>
      <c r="U242" s="9">
        <v>614</v>
      </c>
      <c r="V242" s="6">
        <v>842</v>
      </c>
      <c r="W242" s="6">
        <v>729</v>
      </c>
      <c r="X242" s="6">
        <v>235</v>
      </c>
      <c r="Y242" s="6">
        <v>380</v>
      </c>
      <c r="Z242" s="6">
        <v>531</v>
      </c>
      <c r="AA242" s="6">
        <v>900</v>
      </c>
      <c r="AB242" s="6">
        <v>434</v>
      </c>
      <c r="AC242" s="6">
        <v>33</v>
      </c>
      <c r="AD242" s="6">
        <v>269</v>
      </c>
      <c r="AE242" s="11">
        <v>158</v>
      </c>
      <c r="AF242" s="6">
        <v>688</v>
      </c>
      <c r="AG242" s="179">
        <v>831</v>
      </c>
      <c r="AH242" s="5">
        <f t="shared" si="36"/>
        <v>16400</v>
      </c>
      <c r="AI242" s="5">
        <f t="shared" si="32"/>
        <v>11201200</v>
      </c>
      <c r="AJ242" s="2">
        <f t="shared" si="37"/>
        <v>8606720000</v>
      </c>
      <c r="AK242" s="115">
        <f>SUMSQ(R241,S241,T241,U241,V241,W241,X241,Y241,Z241,AA241,AB241,AC241,AD241,AE241,AF241,AG241,R242,S242,T242,U242,V242,W242,X242,Y242,Z242,AA242,AB242,AC242,AD242,AE242,AF242,AG242)</f>
        <v>11201200</v>
      </c>
      <c r="BT242" s="22"/>
      <c r="BU242" s="29" t="s">
        <v>258</v>
      </c>
      <c r="BV242" s="30" t="s">
        <v>1030</v>
      </c>
      <c r="BW242" s="31">
        <f>L2+(234*L4)</f>
        <v>235</v>
      </c>
      <c r="BX242" s="22"/>
    </row>
    <row r="243" spans="1:76" x14ac:dyDescent="0.2">
      <c r="A243" s="1">
        <v>21</v>
      </c>
      <c r="B243" s="178">
        <v>287</v>
      </c>
      <c r="C243" s="6">
        <v>144</v>
      </c>
      <c r="D243" s="6">
        <v>702</v>
      </c>
      <c r="E243" s="6">
        <v>813</v>
      </c>
      <c r="F243" s="6">
        <v>513</v>
      </c>
      <c r="G243" s="12">
        <v>914</v>
      </c>
      <c r="H243" s="6">
        <v>420</v>
      </c>
      <c r="I243" s="6">
        <v>51</v>
      </c>
      <c r="J243" s="6">
        <v>860</v>
      </c>
      <c r="K243" s="6">
        <v>715</v>
      </c>
      <c r="L243" s="8">
        <v>249</v>
      </c>
      <c r="M243" s="6">
        <v>362</v>
      </c>
      <c r="N243" s="6">
        <v>70</v>
      </c>
      <c r="O243" s="6">
        <v>469</v>
      </c>
      <c r="P243" s="6">
        <v>999</v>
      </c>
      <c r="Q243" s="6">
        <v>632</v>
      </c>
      <c r="R243" s="6">
        <v>393</v>
      </c>
      <c r="S243" s="6">
        <v>26</v>
      </c>
      <c r="T243" s="6">
        <v>556</v>
      </c>
      <c r="U243" s="6">
        <v>955</v>
      </c>
      <c r="V243" s="9">
        <v>663</v>
      </c>
      <c r="W243" s="7">
        <v>776</v>
      </c>
      <c r="X243" s="6">
        <v>310</v>
      </c>
      <c r="Y243" s="6">
        <v>165</v>
      </c>
      <c r="Z243" s="6">
        <v>974</v>
      </c>
      <c r="AA243" s="6">
        <v>605</v>
      </c>
      <c r="AB243" s="11">
        <v>111</v>
      </c>
      <c r="AC243" s="6">
        <v>512</v>
      </c>
      <c r="AD243" s="6">
        <v>212</v>
      </c>
      <c r="AE243" s="6">
        <v>323</v>
      </c>
      <c r="AF243" s="6">
        <v>881</v>
      </c>
      <c r="AG243" s="179">
        <v>738</v>
      </c>
      <c r="AH243" s="5">
        <f t="shared" si="36"/>
        <v>16400</v>
      </c>
      <c r="AI243" s="5">
        <f t="shared" si="32"/>
        <v>11201200</v>
      </c>
      <c r="AJ243" s="2">
        <f t="shared" si="37"/>
        <v>8606720000</v>
      </c>
      <c r="AK243" s="115">
        <f>SUMSQ(B243,C243,D243,E243,F243,G243,H243,I243,J243,K243,L243,M243,N243,O243,P243,Q243,B244,C244,D244,E244,F244,G244,H244,I244,J244,K244,L244,M244,N244,O244,P244,Q244)</f>
        <v>11201200</v>
      </c>
      <c r="BT243" s="22"/>
      <c r="BU243" s="29" t="s">
        <v>66</v>
      </c>
      <c r="BV243" s="30" t="s">
        <v>1030</v>
      </c>
      <c r="BW243" s="31">
        <f>L2+(235*L4)</f>
        <v>236</v>
      </c>
      <c r="BX243" s="22"/>
    </row>
    <row r="244" spans="1:76" x14ac:dyDescent="0.2">
      <c r="A244" s="1">
        <v>22</v>
      </c>
      <c r="B244" s="178">
        <v>188</v>
      </c>
      <c r="C244" s="6">
        <v>299</v>
      </c>
      <c r="D244" s="6">
        <v>793</v>
      </c>
      <c r="E244" s="6">
        <v>650</v>
      </c>
      <c r="F244" s="12">
        <v>934</v>
      </c>
      <c r="G244" s="6">
        <v>565</v>
      </c>
      <c r="H244" s="6">
        <v>7</v>
      </c>
      <c r="I244" s="6">
        <v>408</v>
      </c>
      <c r="J244" s="6">
        <v>767</v>
      </c>
      <c r="K244" s="6">
        <v>880</v>
      </c>
      <c r="L244" s="6">
        <v>350</v>
      </c>
      <c r="M244" s="8">
        <v>205</v>
      </c>
      <c r="N244" s="6">
        <v>481</v>
      </c>
      <c r="O244" s="6">
        <v>114</v>
      </c>
      <c r="P244" s="6">
        <v>580</v>
      </c>
      <c r="Q244" s="6">
        <v>979</v>
      </c>
      <c r="R244" s="6">
        <v>46</v>
      </c>
      <c r="S244" s="6">
        <v>445</v>
      </c>
      <c r="T244" s="6">
        <v>911</v>
      </c>
      <c r="U244" s="6">
        <v>544</v>
      </c>
      <c r="V244" s="7">
        <v>820</v>
      </c>
      <c r="W244" s="9">
        <v>675</v>
      </c>
      <c r="X244" s="6">
        <v>145</v>
      </c>
      <c r="Y244" s="6">
        <v>258</v>
      </c>
      <c r="Z244" s="6">
        <v>617</v>
      </c>
      <c r="AA244" s="6">
        <v>1018</v>
      </c>
      <c r="AB244" s="6">
        <v>460</v>
      </c>
      <c r="AC244" s="11">
        <v>91</v>
      </c>
      <c r="AD244" s="6">
        <v>375</v>
      </c>
      <c r="AE244" s="6">
        <v>232</v>
      </c>
      <c r="AF244" s="6">
        <v>726</v>
      </c>
      <c r="AG244" s="179">
        <v>837</v>
      </c>
      <c r="AH244" s="5">
        <f t="shared" si="36"/>
        <v>16400</v>
      </c>
      <c r="AI244" s="5">
        <f t="shared" si="32"/>
        <v>11201200</v>
      </c>
      <c r="AJ244" s="2">
        <f t="shared" si="37"/>
        <v>8606720000</v>
      </c>
      <c r="AK244" s="115">
        <f>SUMSQ(R243,S243,T243,U243,V243,W243,X243,Y243,Z243,AA243,AB243,AC243,AD243,AE243,AF243,AG243,R244,S244,T244,U244,V244,W244,X244,Y244,Z244,AA244,AB244,AC244,AD244,AE244,AF244,AG244)</f>
        <v>11201200</v>
      </c>
      <c r="BT244" s="22"/>
      <c r="BU244" s="29" t="s">
        <v>1016</v>
      </c>
      <c r="BV244" s="30" t="s">
        <v>1030</v>
      </c>
      <c r="BW244" s="31">
        <f>L2+(236*L4)</f>
        <v>237</v>
      </c>
      <c r="BX244" s="22"/>
    </row>
    <row r="245" spans="1:76" x14ac:dyDescent="0.2">
      <c r="A245" s="1">
        <v>23</v>
      </c>
      <c r="B245" s="178">
        <v>744</v>
      </c>
      <c r="C245" s="6">
        <v>887</v>
      </c>
      <c r="D245" s="6">
        <v>325</v>
      </c>
      <c r="E245" s="6">
        <v>214</v>
      </c>
      <c r="F245" s="6">
        <v>506</v>
      </c>
      <c r="G245" s="6">
        <v>105</v>
      </c>
      <c r="H245" s="6">
        <v>603</v>
      </c>
      <c r="I245" s="12">
        <v>972</v>
      </c>
      <c r="J245" s="8">
        <v>163</v>
      </c>
      <c r="K245" s="6">
        <v>308</v>
      </c>
      <c r="L245" s="6">
        <v>770</v>
      </c>
      <c r="M245" s="6">
        <v>657</v>
      </c>
      <c r="N245" s="6">
        <v>957</v>
      </c>
      <c r="O245" s="6">
        <v>558</v>
      </c>
      <c r="P245" s="6">
        <v>32</v>
      </c>
      <c r="Q245" s="6">
        <v>399</v>
      </c>
      <c r="R245" s="6">
        <v>626</v>
      </c>
      <c r="S245" s="6">
        <v>993</v>
      </c>
      <c r="T245" s="6">
        <v>467</v>
      </c>
      <c r="U245" s="6">
        <v>68</v>
      </c>
      <c r="V245" s="6">
        <v>368</v>
      </c>
      <c r="W245" s="6">
        <v>255</v>
      </c>
      <c r="X245" s="9">
        <v>717</v>
      </c>
      <c r="Y245" s="7">
        <v>862</v>
      </c>
      <c r="Z245" s="11">
        <v>53</v>
      </c>
      <c r="AA245" s="6">
        <v>422</v>
      </c>
      <c r="AB245" s="6">
        <v>920</v>
      </c>
      <c r="AC245" s="6">
        <v>519</v>
      </c>
      <c r="AD245" s="6">
        <v>811</v>
      </c>
      <c r="AE245" s="6">
        <v>700</v>
      </c>
      <c r="AF245" s="6">
        <v>138</v>
      </c>
      <c r="AG245" s="179">
        <v>281</v>
      </c>
      <c r="AH245" s="5">
        <f t="shared" si="36"/>
        <v>16400</v>
      </c>
      <c r="AI245" s="5">
        <f t="shared" si="32"/>
        <v>11201200</v>
      </c>
      <c r="AJ245" s="2">
        <f t="shared" si="37"/>
        <v>8606720000</v>
      </c>
      <c r="AK245" s="115">
        <f>SUMSQ(B245,C245,D245,E245,F245,G245,H245,I245,J245,K245,L245,M245,N245,O245,P245,Q245,B246,C246,D246,E246,F246,G246,H246,I246,J246,K246,L246,M246,N246,O246,P246,Q246)</f>
        <v>11201200</v>
      </c>
      <c r="BT245" s="22"/>
      <c r="BU245" s="29" t="s">
        <v>824</v>
      </c>
      <c r="BV245" s="30" t="s">
        <v>1030</v>
      </c>
      <c r="BW245" s="31">
        <f>L2+(237*L4)</f>
        <v>238</v>
      </c>
      <c r="BX245" s="22"/>
    </row>
    <row r="246" spans="1:76" x14ac:dyDescent="0.2">
      <c r="A246" s="1">
        <v>24</v>
      </c>
      <c r="B246" s="178">
        <v>835</v>
      </c>
      <c r="C246" s="6">
        <v>724</v>
      </c>
      <c r="D246" s="6">
        <v>226</v>
      </c>
      <c r="E246" s="6">
        <v>369</v>
      </c>
      <c r="F246" s="6">
        <v>93</v>
      </c>
      <c r="G246" s="6">
        <v>462</v>
      </c>
      <c r="H246" s="12">
        <v>1024</v>
      </c>
      <c r="I246" s="6">
        <v>623</v>
      </c>
      <c r="J246" s="6">
        <v>264</v>
      </c>
      <c r="K246" s="8">
        <v>151</v>
      </c>
      <c r="L246" s="6">
        <v>677</v>
      </c>
      <c r="M246" s="6">
        <v>822</v>
      </c>
      <c r="N246" s="6">
        <v>538</v>
      </c>
      <c r="O246" s="6">
        <v>905</v>
      </c>
      <c r="P246" s="6">
        <v>443</v>
      </c>
      <c r="Q246" s="6">
        <v>44</v>
      </c>
      <c r="R246" s="6">
        <v>981</v>
      </c>
      <c r="S246" s="6">
        <v>582</v>
      </c>
      <c r="T246" s="6">
        <v>120</v>
      </c>
      <c r="U246" s="6">
        <v>487</v>
      </c>
      <c r="V246" s="6">
        <v>203</v>
      </c>
      <c r="W246" s="6">
        <v>348</v>
      </c>
      <c r="X246" s="7">
        <v>874</v>
      </c>
      <c r="Y246" s="9">
        <v>761</v>
      </c>
      <c r="Z246" s="6">
        <v>402</v>
      </c>
      <c r="AA246" s="11">
        <v>1</v>
      </c>
      <c r="AB246" s="6">
        <v>563</v>
      </c>
      <c r="AC246" s="6">
        <v>932</v>
      </c>
      <c r="AD246" s="6">
        <v>656</v>
      </c>
      <c r="AE246" s="6">
        <v>799</v>
      </c>
      <c r="AF246" s="6">
        <v>301</v>
      </c>
      <c r="AG246" s="179">
        <v>190</v>
      </c>
      <c r="AH246" s="5">
        <f t="shared" si="36"/>
        <v>16400</v>
      </c>
      <c r="AI246" s="5">
        <f t="shared" si="32"/>
        <v>11201200</v>
      </c>
      <c r="AJ246" s="2">
        <f t="shared" si="37"/>
        <v>8606720000</v>
      </c>
      <c r="AK246" s="115">
        <f>SUMSQ(R245,S245,T245,U245,V245,W245,X245,Y245,Z245,AA245,AB245,AC245,AD245,AE245,AF245,AG245,R246,S246,T246,U246,V246,W246,X246,Y246,Z246,AA246,AB246,AC246,AD246,AE246,AF246,AG246)</f>
        <v>11201200</v>
      </c>
      <c r="BT246" s="22"/>
      <c r="BU246" s="29" t="s">
        <v>659</v>
      </c>
      <c r="BV246" s="30" t="s">
        <v>1030</v>
      </c>
      <c r="BW246" s="31">
        <f>L2+(238*L4)</f>
        <v>239</v>
      </c>
      <c r="BX246" s="22"/>
    </row>
    <row r="247" spans="1:76" x14ac:dyDescent="0.2">
      <c r="A247" s="1">
        <v>25</v>
      </c>
      <c r="B247" s="178">
        <v>472</v>
      </c>
      <c r="C247" s="6">
        <v>71</v>
      </c>
      <c r="D247" s="6">
        <v>629</v>
      </c>
      <c r="E247" s="6">
        <v>998</v>
      </c>
      <c r="F247" s="6">
        <v>714</v>
      </c>
      <c r="G247" s="6">
        <v>857</v>
      </c>
      <c r="H247" s="8">
        <v>363</v>
      </c>
      <c r="I247" s="6">
        <v>252</v>
      </c>
      <c r="J247" s="6">
        <v>915</v>
      </c>
      <c r="K247" s="12">
        <v>516</v>
      </c>
      <c r="L247" s="6">
        <v>50</v>
      </c>
      <c r="M247" s="6">
        <v>417</v>
      </c>
      <c r="N247" s="6">
        <v>141</v>
      </c>
      <c r="O247" s="6">
        <v>286</v>
      </c>
      <c r="P247" s="6">
        <v>816</v>
      </c>
      <c r="Q247" s="6">
        <v>703</v>
      </c>
      <c r="R247" s="6">
        <v>322</v>
      </c>
      <c r="S247" s="6">
        <v>209</v>
      </c>
      <c r="T247" s="6">
        <v>739</v>
      </c>
      <c r="U247" s="6">
        <v>884</v>
      </c>
      <c r="V247" s="6">
        <v>608</v>
      </c>
      <c r="W247" s="6">
        <v>975</v>
      </c>
      <c r="X247" s="11">
        <v>509</v>
      </c>
      <c r="Y247" s="6">
        <v>110</v>
      </c>
      <c r="Z247" s="9">
        <v>773</v>
      </c>
      <c r="AA247" s="7">
        <v>662</v>
      </c>
      <c r="AB247" s="6">
        <v>168</v>
      </c>
      <c r="AC247" s="6">
        <v>311</v>
      </c>
      <c r="AD247" s="6">
        <v>27</v>
      </c>
      <c r="AE247" s="6">
        <v>396</v>
      </c>
      <c r="AF247" s="6">
        <v>954</v>
      </c>
      <c r="AG247" s="179">
        <v>553</v>
      </c>
      <c r="AH247" s="5">
        <f t="shared" si="36"/>
        <v>16400</v>
      </c>
      <c r="AI247" s="5">
        <f t="shared" si="32"/>
        <v>11201200</v>
      </c>
      <c r="AJ247" s="2">
        <f t="shared" si="37"/>
        <v>8606720000</v>
      </c>
      <c r="AK247" s="115">
        <f>SUMSQ(B247,C247,D247,E247,F247,G247,H247,I247,J247,K247,L247,M247,N247,O247,P247,Q247,B248,C248,D248,E248,F248,G248,H248,I248,J248,K248,L248,M248,N248,O248,P248,Q248)</f>
        <v>11201200</v>
      </c>
      <c r="BT247" s="22"/>
      <c r="BU247" s="29" t="s">
        <v>600</v>
      </c>
      <c r="BV247" s="30" t="s">
        <v>1030</v>
      </c>
      <c r="BW247" s="31">
        <f>L2+(239*L4)</f>
        <v>240</v>
      </c>
      <c r="BX247" s="22"/>
    </row>
    <row r="248" spans="1:76" x14ac:dyDescent="0.2">
      <c r="A248" s="1">
        <v>26</v>
      </c>
      <c r="B248" s="178">
        <v>115</v>
      </c>
      <c r="C248" s="6">
        <v>484</v>
      </c>
      <c r="D248" s="6">
        <v>978</v>
      </c>
      <c r="E248" s="6">
        <v>577</v>
      </c>
      <c r="F248" s="6">
        <v>877</v>
      </c>
      <c r="G248" s="6">
        <v>766</v>
      </c>
      <c r="H248" s="6">
        <v>208</v>
      </c>
      <c r="I248" s="8">
        <v>351</v>
      </c>
      <c r="J248" s="12">
        <v>568</v>
      </c>
      <c r="K248" s="6">
        <v>935</v>
      </c>
      <c r="L248" s="6">
        <v>405</v>
      </c>
      <c r="M248" s="6">
        <v>6</v>
      </c>
      <c r="N248" s="6">
        <v>298</v>
      </c>
      <c r="O248" s="6">
        <v>185</v>
      </c>
      <c r="P248" s="6">
        <v>651</v>
      </c>
      <c r="Q248" s="6">
        <v>796</v>
      </c>
      <c r="R248" s="6">
        <v>229</v>
      </c>
      <c r="S248" s="6">
        <v>374</v>
      </c>
      <c r="T248" s="6">
        <v>840</v>
      </c>
      <c r="U248" s="6">
        <v>727</v>
      </c>
      <c r="V248" s="6">
        <v>1019</v>
      </c>
      <c r="W248" s="6">
        <v>620</v>
      </c>
      <c r="X248" s="6">
        <v>90</v>
      </c>
      <c r="Y248" s="11">
        <v>457</v>
      </c>
      <c r="Z248" s="7">
        <v>674</v>
      </c>
      <c r="AA248" s="9">
        <v>817</v>
      </c>
      <c r="AB248" s="6">
        <v>259</v>
      </c>
      <c r="AC248" s="6">
        <v>148</v>
      </c>
      <c r="AD248" s="6">
        <v>448</v>
      </c>
      <c r="AE248" s="6">
        <v>47</v>
      </c>
      <c r="AF248" s="6">
        <v>541</v>
      </c>
      <c r="AG248" s="179">
        <v>910</v>
      </c>
      <c r="AH248" s="5">
        <f t="shared" si="36"/>
        <v>16400</v>
      </c>
      <c r="AI248" s="5">
        <f t="shared" si="32"/>
        <v>11201200</v>
      </c>
      <c r="AJ248" s="2">
        <f t="shared" si="37"/>
        <v>8606720000</v>
      </c>
      <c r="AK248" s="115">
        <f>SUMSQ(R247,S247,T247,U247,V247,W247,X247,Y247,Z247,AA247,AB247,AC247,AD247,AE247,AF247,AG247,R248,S248,T248,U248,V248,W248,X248,Y248,Z248,AA248,AB248,AC248,AD248,AE248,AF248,AG248)</f>
        <v>11201200</v>
      </c>
      <c r="BT248" s="22"/>
      <c r="BU248" s="29" t="s">
        <v>102</v>
      </c>
      <c r="BV248" s="30" t="s">
        <v>1030</v>
      </c>
      <c r="BW248" s="31">
        <f>L2+(240*L4)</f>
        <v>241</v>
      </c>
      <c r="BX248" s="22"/>
    </row>
    <row r="249" spans="1:76" x14ac:dyDescent="0.2">
      <c r="A249" s="1">
        <v>27</v>
      </c>
      <c r="B249" s="178">
        <v>559</v>
      </c>
      <c r="C249" s="6">
        <v>960</v>
      </c>
      <c r="D249" s="6">
        <v>398</v>
      </c>
      <c r="E249" s="6">
        <v>29</v>
      </c>
      <c r="F249" s="8">
        <v>305</v>
      </c>
      <c r="G249" s="6">
        <v>162</v>
      </c>
      <c r="H249" s="6">
        <v>660</v>
      </c>
      <c r="I249" s="6">
        <v>771</v>
      </c>
      <c r="J249" s="6">
        <v>108</v>
      </c>
      <c r="K249" s="6">
        <v>507</v>
      </c>
      <c r="L249" s="6">
        <v>969</v>
      </c>
      <c r="M249" s="12">
        <v>602</v>
      </c>
      <c r="N249" s="6">
        <v>886</v>
      </c>
      <c r="O249" s="6">
        <v>741</v>
      </c>
      <c r="P249" s="6">
        <v>215</v>
      </c>
      <c r="Q249" s="6">
        <v>328</v>
      </c>
      <c r="R249" s="6">
        <v>697</v>
      </c>
      <c r="S249" s="6">
        <v>810</v>
      </c>
      <c r="T249" s="6">
        <v>284</v>
      </c>
      <c r="U249" s="6">
        <v>139</v>
      </c>
      <c r="V249" s="11">
        <v>423</v>
      </c>
      <c r="W249" s="6">
        <v>56</v>
      </c>
      <c r="X249" s="6">
        <v>518</v>
      </c>
      <c r="Y249" s="6">
        <v>917</v>
      </c>
      <c r="Z249" s="6">
        <v>254</v>
      </c>
      <c r="AA249" s="6">
        <v>365</v>
      </c>
      <c r="AB249" s="9">
        <v>863</v>
      </c>
      <c r="AC249" s="7">
        <v>720</v>
      </c>
      <c r="AD249" s="6">
        <v>996</v>
      </c>
      <c r="AE249" s="6">
        <v>627</v>
      </c>
      <c r="AF249" s="6">
        <v>65</v>
      </c>
      <c r="AG249" s="179">
        <v>466</v>
      </c>
      <c r="AH249" s="5">
        <f t="shared" si="36"/>
        <v>16400</v>
      </c>
      <c r="AI249" s="5">
        <f t="shared" si="32"/>
        <v>11201200</v>
      </c>
      <c r="AJ249" s="2">
        <f t="shared" si="37"/>
        <v>8606720000</v>
      </c>
      <c r="AK249" s="115">
        <f>SUMSQ(B249,C249,D249,E249,F249,G249,H249,I249,J249,K249,L249,M249,N249,O249,P249,Q249,B250,C250,D250,E250,F250,G250,H250,I250,J250,K250,L250,M250,N250,O250,P250,Q250)</f>
        <v>11201200</v>
      </c>
      <c r="BT249" s="22"/>
      <c r="BU249" s="29" t="s">
        <v>160</v>
      </c>
      <c r="BV249" s="30" t="s">
        <v>1030</v>
      </c>
      <c r="BW249" s="31">
        <f>L2+(241*L4)</f>
        <v>242</v>
      </c>
      <c r="BX249" s="22"/>
    </row>
    <row r="250" spans="1:76" x14ac:dyDescent="0.2">
      <c r="A250" s="1">
        <v>28</v>
      </c>
      <c r="B250" s="178">
        <v>908</v>
      </c>
      <c r="C250" s="6">
        <v>539</v>
      </c>
      <c r="D250" s="6">
        <v>41</v>
      </c>
      <c r="E250" s="6">
        <v>442</v>
      </c>
      <c r="F250" s="6">
        <v>150</v>
      </c>
      <c r="G250" s="8">
        <v>261</v>
      </c>
      <c r="H250" s="6">
        <v>823</v>
      </c>
      <c r="I250" s="6">
        <v>680</v>
      </c>
      <c r="J250" s="6">
        <v>463</v>
      </c>
      <c r="K250" s="6">
        <v>96</v>
      </c>
      <c r="L250" s="12">
        <v>622</v>
      </c>
      <c r="M250" s="6">
        <v>1021</v>
      </c>
      <c r="N250" s="6">
        <v>721</v>
      </c>
      <c r="O250" s="6">
        <v>834</v>
      </c>
      <c r="P250" s="6">
        <v>372</v>
      </c>
      <c r="Q250" s="6">
        <v>227</v>
      </c>
      <c r="R250" s="6">
        <v>798</v>
      </c>
      <c r="S250" s="6">
        <v>653</v>
      </c>
      <c r="T250" s="6">
        <v>191</v>
      </c>
      <c r="U250" s="6">
        <v>304</v>
      </c>
      <c r="V250" s="6">
        <v>4</v>
      </c>
      <c r="W250" s="11">
        <v>403</v>
      </c>
      <c r="X250" s="6">
        <v>929</v>
      </c>
      <c r="Y250" s="6">
        <v>562</v>
      </c>
      <c r="Z250" s="6">
        <v>345</v>
      </c>
      <c r="AA250" s="6">
        <v>202</v>
      </c>
      <c r="AB250" s="7">
        <v>764</v>
      </c>
      <c r="AC250" s="9">
        <v>875</v>
      </c>
      <c r="AD250" s="6">
        <v>583</v>
      </c>
      <c r="AE250" s="6">
        <v>984</v>
      </c>
      <c r="AF250" s="6">
        <v>486</v>
      </c>
      <c r="AG250" s="179">
        <v>117</v>
      </c>
      <c r="AH250" s="5">
        <f t="shared" si="36"/>
        <v>16400</v>
      </c>
      <c r="AI250" s="5">
        <f t="shared" si="32"/>
        <v>11201200</v>
      </c>
      <c r="AJ250" s="2">
        <f t="shared" si="37"/>
        <v>8606720000</v>
      </c>
      <c r="AK250" s="115">
        <f>SUMSQ(R249,S249,T249,U249,V249,W249,X249,Y249,Z249,AA249,AB249,AC249,AD249,AE249,AF249,AG249,R250,S250,T250,U250,V250,W250,X250,Y250,Z250,AA250,AB250,AC250,AD250,AE250,AF250,AG250)</f>
        <v>11201200</v>
      </c>
      <c r="BT250" s="22"/>
      <c r="BU250" s="29" t="s">
        <v>308</v>
      </c>
      <c r="BV250" s="30" t="s">
        <v>1030</v>
      </c>
      <c r="BW250" s="31">
        <f>L2+(242*L4)</f>
        <v>243</v>
      </c>
      <c r="BX250" s="22"/>
    </row>
    <row r="251" spans="1:76" x14ac:dyDescent="0.2">
      <c r="A251" s="1">
        <v>29</v>
      </c>
      <c r="B251" s="178">
        <v>597</v>
      </c>
      <c r="C251" s="6">
        <v>966</v>
      </c>
      <c r="D251" s="8">
        <v>504</v>
      </c>
      <c r="E251" s="6">
        <v>103</v>
      </c>
      <c r="F251" s="6">
        <v>331</v>
      </c>
      <c r="G251" s="6">
        <v>220</v>
      </c>
      <c r="H251" s="6">
        <v>746</v>
      </c>
      <c r="I251" s="6">
        <v>889</v>
      </c>
      <c r="J251" s="6">
        <v>18</v>
      </c>
      <c r="K251" s="6">
        <v>385</v>
      </c>
      <c r="L251" s="6">
        <v>947</v>
      </c>
      <c r="M251" s="6">
        <v>548</v>
      </c>
      <c r="N251" s="6">
        <v>784</v>
      </c>
      <c r="O251" s="12">
        <v>671</v>
      </c>
      <c r="P251" s="6">
        <v>173</v>
      </c>
      <c r="Q251" s="6">
        <v>318</v>
      </c>
      <c r="R251" s="6">
        <v>707</v>
      </c>
      <c r="S251" s="6">
        <v>852</v>
      </c>
      <c r="T251" s="11">
        <v>354</v>
      </c>
      <c r="U251" s="6">
        <v>241</v>
      </c>
      <c r="V251" s="6">
        <v>477</v>
      </c>
      <c r="W251" s="6">
        <v>78</v>
      </c>
      <c r="X251" s="6">
        <v>640</v>
      </c>
      <c r="Y251" s="6">
        <v>1007</v>
      </c>
      <c r="Z251" s="6">
        <v>136</v>
      </c>
      <c r="AA251" s="6">
        <v>279</v>
      </c>
      <c r="AB251" s="6">
        <v>805</v>
      </c>
      <c r="AC251" s="6">
        <v>694</v>
      </c>
      <c r="AD251" s="9">
        <v>922</v>
      </c>
      <c r="AE251" s="7">
        <v>521</v>
      </c>
      <c r="AF251" s="6">
        <v>59</v>
      </c>
      <c r="AG251" s="179">
        <v>428</v>
      </c>
      <c r="AH251" s="5">
        <f t="shared" si="36"/>
        <v>16400</v>
      </c>
      <c r="AI251" s="5">
        <f t="shared" si="32"/>
        <v>11201200</v>
      </c>
      <c r="AJ251" s="2">
        <f t="shared" si="37"/>
        <v>8606720000</v>
      </c>
      <c r="AK251" s="115">
        <f>SUMSQ(B251,C251,D251,E251,F251,G251,H251,I251,J251,K251,L251,M251,N251,O251,P251,Q251,B252,C252,D252,E252,F252,G252,H252,I252,J252,K252,L252,M252,N252,O252,P252,Q252)</f>
        <v>11201200</v>
      </c>
      <c r="BT251" s="22"/>
      <c r="BU251" s="29" t="s">
        <v>502</v>
      </c>
      <c r="BV251" s="30" t="s">
        <v>1030</v>
      </c>
      <c r="BW251" s="31">
        <f>L2+(243*L4)</f>
        <v>244</v>
      </c>
      <c r="BX251" s="22"/>
    </row>
    <row r="252" spans="1:76" x14ac:dyDescent="0.2">
      <c r="A252" s="1">
        <v>30</v>
      </c>
      <c r="B252" s="178">
        <v>1010</v>
      </c>
      <c r="C252" s="6">
        <v>609</v>
      </c>
      <c r="D252" s="6">
        <v>83</v>
      </c>
      <c r="E252" s="8">
        <v>452</v>
      </c>
      <c r="F252" s="6">
        <v>240</v>
      </c>
      <c r="G252" s="6">
        <v>383</v>
      </c>
      <c r="H252" s="6">
        <v>845</v>
      </c>
      <c r="I252" s="6">
        <v>734</v>
      </c>
      <c r="J252" s="6">
        <v>437</v>
      </c>
      <c r="K252" s="6">
        <v>38</v>
      </c>
      <c r="L252" s="6">
        <v>536</v>
      </c>
      <c r="M252" s="6">
        <v>903</v>
      </c>
      <c r="N252" s="12">
        <v>683</v>
      </c>
      <c r="O252" s="6">
        <v>828</v>
      </c>
      <c r="P252" s="6">
        <v>266</v>
      </c>
      <c r="Q252" s="6">
        <v>153</v>
      </c>
      <c r="R252" s="6">
        <v>872</v>
      </c>
      <c r="S252" s="6">
        <v>759</v>
      </c>
      <c r="T252" s="6">
        <v>197</v>
      </c>
      <c r="U252" s="11">
        <v>342</v>
      </c>
      <c r="V252" s="6">
        <v>122</v>
      </c>
      <c r="W252" s="6">
        <v>489</v>
      </c>
      <c r="X252" s="6">
        <v>987</v>
      </c>
      <c r="Y252" s="6">
        <v>588</v>
      </c>
      <c r="Z252" s="6">
        <v>291</v>
      </c>
      <c r="AA252" s="6">
        <v>180</v>
      </c>
      <c r="AB252" s="6">
        <v>642</v>
      </c>
      <c r="AC252" s="6">
        <v>785</v>
      </c>
      <c r="AD252" s="7">
        <v>573</v>
      </c>
      <c r="AE252" s="9">
        <v>942</v>
      </c>
      <c r="AF252" s="6">
        <v>416</v>
      </c>
      <c r="AG252" s="179">
        <v>15</v>
      </c>
      <c r="AH252" s="5">
        <f t="shared" si="36"/>
        <v>16400</v>
      </c>
      <c r="AI252" s="5">
        <f t="shared" si="32"/>
        <v>11201200</v>
      </c>
      <c r="AJ252" s="2">
        <f t="shared" si="37"/>
        <v>8606720000</v>
      </c>
      <c r="AK252" s="115">
        <f>SUMSQ(R251,S251,T251,U251,V251,W251,X251,Y251,Z251,AA251,AB251,AC251,AD251,AE251,AF251,AG251,R252,S252,T252,U252,V252,W252,X252,Y252,Z252,AA252,AB252,AC252,AD252,AE252,AF252,AG252)</f>
        <v>11201200</v>
      </c>
      <c r="BT252" s="22"/>
      <c r="BU252" s="29" t="s">
        <v>564</v>
      </c>
      <c r="BV252" s="30" t="s">
        <v>1030</v>
      </c>
      <c r="BW252" s="31">
        <f>L2+(244*L4)</f>
        <v>245</v>
      </c>
      <c r="BX252" s="22"/>
    </row>
    <row r="253" spans="1:76" x14ac:dyDescent="0.2">
      <c r="A253" s="1">
        <v>31</v>
      </c>
      <c r="B253" s="199">
        <v>430</v>
      </c>
      <c r="C253" s="6">
        <v>61</v>
      </c>
      <c r="D253" s="6">
        <v>527</v>
      </c>
      <c r="E253" s="6">
        <v>928</v>
      </c>
      <c r="F253" s="6">
        <v>692</v>
      </c>
      <c r="G253" s="6">
        <v>803</v>
      </c>
      <c r="H253" s="6">
        <v>273</v>
      </c>
      <c r="I253" s="6">
        <v>130</v>
      </c>
      <c r="J253" s="6">
        <v>1001</v>
      </c>
      <c r="K253" s="6">
        <v>634</v>
      </c>
      <c r="L253" s="6">
        <v>76</v>
      </c>
      <c r="M253" s="6">
        <v>475</v>
      </c>
      <c r="N253" s="6">
        <v>247</v>
      </c>
      <c r="O253" s="6">
        <v>360</v>
      </c>
      <c r="P253" s="6">
        <v>854</v>
      </c>
      <c r="Q253" s="12">
        <v>709</v>
      </c>
      <c r="R253" s="11">
        <v>316</v>
      </c>
      <c r="S253" s="6">
        <v>171</v>
      </c>
      <c r="T253" s="6">
        <v>665</v>
      </c>
      <c r="U253" s="6">
        <v>778</v>
      </c>
      <c r="V253" s="6">
        <v>550</v>
      </c>
      <c r="W253" s="6">
        <v>949</v>
      </c>
      <c r="X253" s="6">
        <v>391</v>
      </c>
      <c r="Y253" s="6">
        <v>24</v>
      </c>
      <c r="Z253" s="6">
        <v>895</v>
      </c>
      <c r="AA253" s="6">
        <v>752</v>
      </c>
      <c r="AB253" s="6">
        <v>222</v>
      </c>
      <c r="AC253" s="6">
        <v>333</v>
      </c>
      <c r="AD253" s="6">
        <v>97</v>
      </c>
      <c r="AE253" s="6">
        <v>498</v>
      </c>
      <c r="AF253" s="9">
        <v>964</v>
      </c>
      <c r="AG253" s="200">
        <v>595</v>
      </c>
      <c r="AH253" s="5">
        <f t="shared" si="36"/>
        <v>16400</v>
      </c>
      <c r="AI253" s="5">
        <f t="shared" si="32"/>
        <v>11201200</v>
      </c>
      <c r="AJ253" s="2">
        <f t="shared" si="37"/>
        <v>8606720000</v>
      </c>
      <c r="AK253" s="115">
        <f>SUMSQ(B253,C253,D253,E253,F253,G253,H253,I253,J253,K253,L253,M253,N253,O253,P253,Q253,B254,C254,D254,E254,F254,G254,H254,I254,J254,K254,L254,M254,N254,O254,P254,Q254)</f>
        <v>11201200</v>
      </c>
      <c r="BT253" s="22"/>
      <c r="BU253" s="29" t="s">
        <v>758</v>
      </c>
      <c r="BV253" s="30" t="s">
        <v>1030</v>
      </c>
      <c r="BW253" s="31">
        <f>L2+(245*L4)</f>
        <v>246</v>
      </c>
      <c r="BX253" s="22"/>
    </row>
    <row r="254" spans="1:76" ht="13.5" thickBot="1" x14ac:dyDescent="0.25">
      <c r="A254" s="1">
        <v>32</v>
      </c>
      <c r="B254" s="201">
        <v>9</v>
      </c>
      <c r="C254" s="202">
        <v>410</v>
      </c>
      <c r="D254" s="180">
        <v>940</v>
      </c>
      <c r="E254" s="180">
        <v>571</v>
      </c>
      <c r="F254" s="180">
        <v>791</v>
      </c>
      <c r="G254" s="180">
        <v>648</v>
      </c>
      <c r="H254" s="180">
        <v>182</v>
      </c>
      <c r="I254" s="180">
        <v>293</v>
      </c>
      <c r="J254" s="180">
        <v>590</v>
      </c>
      <c r="K254" s="180">
        <v>989</v>
      </c>
      <c r="L254" s="180">
        <v>495</v>
      </c>
      <c r="M254" s="180">
        <v>128</v>
      </c>
      <c r="N254" s="180">
        <v>340</v>
      </c>
      <c r="O254" s="180">
        <v>195</v>
      </c>
      <c r="P254" s="187">
        <v>753</v>
      </c>
      <c r="Q254" s="180">
        <v>866</v>
      </c>
      <c r="R254" s="180">
        <v>159</v>
      </c>
      <c r="S254" s="191">
        <v>272</v>
      </c>
      <c r="T254" s="180">
        <v>830</v>
      </c>
      <c r="U254" s="180">
        <v>685</v>
      </c>
      <c r="V254" s="180">
        <v>897</v>
      </c>
      <c r="W254" s="180">
        <v>530</v>
      </c>
      <c r="X254" s="180">
        <v>36</v>
      </c>
      <c r="Y254" s="180">
        <v>435</v>
      </c>
      <c r="Z254" s="180">
        <v>732</v>
      </c>
      <c r="AA254" s="180">
        <v>843</v>
      </c>
      <c r="AB254" s="180">
        <v>377</v>
      </c>
      <c r="AC254" s="180">
        <v>234</v>
      </c>
      <c r="AD254" s="180">
        <v>454</v>
      </c>
      <c r="AE254" s="180">
        <v>85</v>
      </c>
      <c r="AF254" s="203">
        <v>615</v>
      </c>
      <c r="AG254" s="204">
        <v>1016</v>
      </c>
      <c r="AH254" s="5">
        <f t="shared" si="36"/>
        <v>16400</v>
      </c>
      <c r="AI254" s="5">
        <f t="shared" si="32"/>
        <v>11201200</v>
      </c>
      <c r="AJ254" s="2">
        <f t="shared" si="37"/>
        <v>8606720000</v>
      </c>
      <c r="AK254" s="115">
        <f>SUMSQ(R253,S253,T253,U253,V253,W253,X253,Y253,Z253,AA253,AB253,AC253,AD253,AE253,AF253,AG253,R254,S254,T254,U254,V254,W254,X254,Y254,Z254,AA254,AB254,AC254,AD254,AE254,AF254,AG254)</f>
        <v>11201200</v>
      </c>
      <c r="BT254" s="22"/>
      <c r="BU254" s="29" t="s">
        <v>860</v>
      </c>
      <c r="BV254" s="30" t="s">
        <v>1030</v>
      </c>
      <c r="BW254" s="31">
        <f>L2+(246*L4)</f>
        <v>247</v>
      </c>
      <c r="BX254" s="22"/>
    </row>
    <row r="255" spans="1:76" x14ac:dyDescent="0.2">
      <c r="A255" s="3" t="s">
        <v>0</v>
      </c>
      <c r="B255" s="5">
        <f t="shared" ref="B255:AG255" si="38">SUM(B223:B254)</f>
        <v>16400</v>
      </c>
      <c r="C255" s="5">
        <f t="shared" si="38"/>
        <v>16400</v>
      </c>
      <c r="D255" s="5">
        <f t="shared" si="38"/>
        <v>16400</v>
      </c>
      <c r="E255" s="5">
        <f t="shared" si="38"/>
        <v>16400</v>
      </c>
      <c r="F255" s="5">
        <f t="shared" si="38"/>
        <v>16400</v>
      </c>
      <c r="G255" s="5">
        <f t="shared" si="38"/>
        <v>16400</v>
      </c>
      <c r="H255" s="5">
        <f t="shared" si="38"/>
        <v>16400</v>
      </c>
      <c r="I255" s="5">
        <f t="shared" si="38"/>
        <v>16400</v>
      </c>
      <c r="J255" s="5">
        <f t="shared" si="38"/>
        <v>16400</v>
      </c>
      <c r="K255" s="5">
        <f t="shared" si="38"/>
        <v>16400</v>
      </c>
      <c r="L255" s="5">
        <f t="shared" si="38"/>
        <v>16400</v>
      </c>
      <c r="M255" s="5">
        <f t="shared" si="38"/>
        <v>16400</v>
      </c>
      <c r="N255" s="5">
        <f t="shared" si="38"/>
        <v>16400</v>
      </c>
      <c r="O255" s="5">
        <f t="shared" si="38"/>
        <v>16400</v>
      </c>
      <c r="P255" s="5">
        <f t="shared" si="38"/>
        <v>16400</v>
      </c>
      <c r="Q255" s="5">
        <f t="shared" si="38"/>
        <v>16400</v>
      </c>
      <c r="R255" s="5">
        <f t="shared" si="38"/>
        <v>16400</v>
      </c>
      <c r="S255" s="5">
        <f t="shared" si="38"/>
        <v>16400</v>
      </c>
      <c r="T255" s="5">
        <f t="shared" si="38"/>
        <v>16400</v>
      </c>
      <c r="U255" s="5">
        <f t="shared" si="38"/>
        <v>16400</v>
      </c>
      <c r="V255" s="5">
        <f t="shared" si="38"/>
        <v>16400</v>
      </c>
      <c r="W255" s="5">
        <f t="shared" si="38"/>
        <v>16400</v>
      </c>
      <c r="X255" s="5">
        <f t="shared" si="38"/>
        <v>16400</v>
      </c>
      <c r="Y255" s="5">
        <f t="shared" si="38"/>
        <v>16400</v>
      </c>
      <c r="Z255" s="5">
        <f t="shared" si="38"/>
        <v>16400</v>
      </c>
      <c r="AA255" s="5">
        <f t="shared" si="38"/>
        <v>16400</v>
      </c>
      <c r="AB255" s="5">
        <f t="shared" si="38"/>
        <v>16400</v>
      </c>
      <c r="AC255" s="5">
        <f t="shared" si="38"/>
        <v>16400</v>
      </c>
      <c r="AD255" s="5">
        <f t="shared" si="38"/>
        <v>16400</v>
      </c>
      <c r="AE255" s="5">
        <f t="shared" si="38"/>
        <v>16400</v>
      </c>
      <c r="AF255" s="5">
        <f t="shared" si="38"/>
        <v>16400</v>
      </c>
      <c r="AG255" s="5">
        <f t="shared" si="38"/>
        <v>16400</v>
      </c>
      <c r="AH255" s="5"/>
      <c r="AI255" s="5"/>
      <c r="BT255" s="22"/>
      <c r="BU255" s="29" t="s">
        <v>918</v>
      </c>
      <c r="BV255" s="30" t="s">
        <v>1030</v>
      </c>
      <c r="BW255" s="31">
        <f>L2+(247*L4)</f>
        <v>248</v>
      </c>
      <c r="BX255" s="22"/>
    </row>
    <row r="256" spans="1:76" x14ac:dyDescent="0.2">
      <c r="A256" s="3" t="s">
        <v>1</v>
      </c>
      <c r="B256" s="5">
        <f t="shared" ref="B256:AG256" si="39">SUMSQ(B223:B254)</f>
        <v>11201200</v>
      </c>
      <c r="C256" s="5">
        <f t="shared" si="39"/>
        <v>11201200</v>
      </c>
      <c r="D256" s="5">
        <f t="shared" si="39"/>
        <v>11201200</v>
      </c>
      <c r="E256" s="5">
        <f t="shared" si="39"/>
        <v>11201200</v>
      </c>
      <c r="F256" s="5">
        <f t="shared" si="39"/>
        <v>11201200</v>
      </c>
      <c r="G256" s="5">
        <f t="shared" si="39"/>
        <v>11201200</v>
      </c>
      <c r="H256" s="5">
        <f t="shared" si="39"/>
        <v>11201200</v>
      </c>
      <c r="I256" s="5">
        <f t="shared" si="39"/>
        <v>11201200</v>
      </c>
      <c r="J256" s="5">
        <f t="shared" si="39"/>
        <v>11201200</v>
      </c>
      <c r="K256" s="5">
        <f t="shared" si="39"/>
        <v>11201200</v>
      </c>
      <c r="L256" s="5">
        <f t="shared" si="39"/>
        <v>11201200</v>
      </c>
      <c r="M256" s="5">
        <f t="shared" si="39"/>
        <v>11201200</v>
      </c>
      <c r="N256" s="5">
        <f t="shared" si="39"/>
        <v>11201200</v>
      </c>
      <c r="O256" s="5">
        <f t="shared" si="39"/>
        <v>11201200</v>
      </c>
      <c r="P256" s="5">
        <f t="shared" si="39"/>
        <v>11201200</v>
      </c>
      <c r="Q256" s="5">
        <f t="shared" si="39"/>
        <v>11201200</v>
      </c>
      <c r="R256" s="5">
        <f t="shared" si="39"/>
        <v>11201200</v>
      </c>
      <c r="S256" s="5">
        <f t="shared" si="39"/>
        <v>11201200</v>
      </c>
      <c r="T256" s="5">
        <f t="shared" si="39"/>
        <v>11201200</v>
      </c>
      <c r="U256" s="5">
        <f t="shared" si="39"/>
        <v>11201200</v>
      </c>
      <c r="V256" s="5">
        <f t="shared" si="39"/>
        <v>11201200</v>
      </c>
      <c r="W256" s="5">
        <f t="shared" si="39"/>
        <v>11201200</v>
      </c>
      <c r="X256" s="5">
        <f t="shared" si="39"/>
        <v>11201200</v>
      </c>
      <c r="Y256" s="5">
        <f t="shared" si="39"/>
        <v>11201200</v>
      </c>
      <c r="Z256" s="5">
        <f t="shared" si="39"/>
        <v>11201200</v>
      </c>
      <c r="AA256" s="5">
        <f t="shared" si="39"/>
        <v>11201200</v>
      </c>
      <c r="AB256" s="5">
        <f t="shared" si="39"/>
        <v>11201200</v>
      </c>
      <c r="AC256" s="5">
        <f t="shared" si="39"/>
        <v>11201200</v>
      </c>
      <c r="AD256" s="5">
        <f t="shared" si="39"/>
        <v>11201200</v>
      </c>
      <c r="AE256" s="5">
        <f t="shared" si="39"/>
        <v>11201200</v>
      </c>
      <c r="AF256" s="5">
        <f t="shared" si="39"/>
        <v>11201200</v>
      </c>
      <c r="AG256" s="5">
        <f t="shared" si="39"/>
        <v>11201200</v>
      </c>
      <c r="AH256" s="5"/>
      <c r="AI256" s="5"/>
      <c r="BT256" s="22"/>
      <c r="BU256" s="29" t="s">
        <v>616</v>
      </c>
      <c r="BV256" s="30" t="s">
        <v>1030</v>
      </c>
      <c r="BW256" s="31">
        <f>L2+(248*L4)</f>
        <v>249</v>
      </c>
      <c r="BX256" s="22"/>
    </row>
    <row r="257" spans="1:76" x14ac:dyDescent="0.2">
      <c r="A257" s="3" t="s">
        <v>2</v>
      </c>
      <c r="B257" s="2">
        <f t="shared" ref="B257:AG257" si="40"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si="40"/>
        <v>8606720000</v>
      </c>
      <c r="D257" s="2">
        <f t="shared" si="40"/>
        <v>8606720000</v>
      </c>
      <c r="E257" s="2">
        <f t="shared" si="40"/>
        <v>8606720000</v>
      </c>
      <c r="F257" s="2">
        <f t="shared" si="40"/>
        <v>8606720000</v>
      </c>
      <c r="G257" s="2">
        <f t="shared" si="40"/>
        <v>8606720000</v>
      </c>
      <c r="H257" s="2">
        <f t="shared" si="40"/>
        <v>8606720000</v>
      </c>
      <c r="I257" s="2">
        <f t="shared" si="40"/>
        <v>8606720000</v>
      </c>
      <c r="J257" s="2">
        <f t="shared" si="40"/>
        <v>8606720000</v>
      </c>
      <c r="K257" s="2">
        <f t="shared" si="40"/>
        <v>8606720000</v>
      </c>
      <c r="L257" s="2">
        <f t="shared" si="40"/>
        <v>8606720000</v>
      </c>
      <c r="M257" s="2">
        <f t="shared" si="40"/>
        <v>8606720000</v>
      </c>
      <c r="N257" s="2">
        <f t="shared" si="40"/>
        <v>8606720000</v>
      </c>
      <c r="O257" s="2">
        <f t="shared" si="40"/>
        <v>8606720000</v>
      </c>
      <c r="P257" s="2">
        <f t="shared" si="40"/>
        <v>8606720000</v>
      </c>
      <c r="Q257" s="2">
        <f t="shared" si="40"/>
        <v>8606720000</v>
      </c>
      <c r="R257" s="2">
        <f t="shared" si="40"/>
        <v>8606720000</v>
      </c>
      <c r="S257" s="2">
        <f t="shared" si="40"/>
        <v>8606720000</v>
      </c>
      <c r="T257" s="2">
        <f t="shared" si="40"/>
        <v>8606720000</v>
      </c>
      <c r="U257" s="2">
        <f t="shared" si="40"/>
        <v>8606720000</v>
      </c>
      <c r="V257" s="2">
        <f t="shared" si="40"/>
        <v>8606720000</v>
      </c>
      <c r="W257" s="2">
        <f t="shared" si="40"/>
        <v>8606720000</v>
      </c>
      <c r="X257" s="2">
        <f t="shared" si="40"/>
        <v>8606720000</v>
      </c>
      <c r="Y257" s="2">
        <f t="shared" si="40"/>
        <v>8606720000</v>
      </c>
      <c r="Z257" s="2">
        <f t="shared" si="40"/>
        <v>8606720000</v>
      </c>
      <c r="AA257" s="2">
        <f t="shared" si="40"/>
        <v>8606720000</v>
      </c>
      <c r="AB257" s="2">
        <f t="shared" si="40"/>
        <v>8606720000</v>
      </c>
      <c r="AC257" s="2">
        <f t="shared" si="40"/>
        <v>8606720000</v>
      </c>
      <c r="AD257" s="2">
        <f t="shared" si="40"/>
        <v>8606720000</v>
      </c>
      <c r="AE257" s="2">
        <f t="shared" si="40"/>
        <v>8606720000</v>
      </c>
      <c r="AF257" s="2">
        <f t="shared" si="40"/>
        <v>8606720000</v>
      </c>
      <c r="AG257" s="2">
        <f t="shared" si="40"/>
        <v>8606720000</v>
      </c>
      <c r="AH257" s="5"/>
      <c r="AI257" s="5"/>
      <c r="BT257" s="22"/>
      <c r="BU257" s="29" t="s">
        <v>675</v>
      </c>
      <c r="BV257" s="30" t="s">
        <v>1030</v>
      </c>
      <c r="BW257" s="31">
        <f>L2+(249*L4)</f>
        <v>250</v>
      </c>
      <c r="BX257" s="22"/>
    </row>
    <row r="258" spans="1:76" x14ac:dyDescent="0.2">
      <c r="G258" s="2" t="s">
        <v>5</v>
      </c>
      <c r="AH258" s="5"/>
      <c r="AI258" s="5"/>
      <c r="BT258" s="22"/>
      <c r="BU258" s="29" t="s">
        <v>808</v>
      </c>
      <c r="BV258" s="30" t="s">
        <v>1030</v>
      </c>
      <c r="BW258" s="31">
        <f>L2+(250*L4)</f>
        <v>251</v>
      </c>
      <c r="BX258" s="22"/>
    </row>
    <row r="259" spans="1:76" x14ac:dyDescent="0.2">
      <c r="A259" s="3" t="s">
        <v>1173</v>
      </c>
      <c r="B259" s="2">
        <f>B223</f>
        <v>8</v>
      </c>
      <c r="C259" s="2">
        <f>C224</f>
        <v>52</v>
      </c>
      <c r="D259" s="2">
        <f>D225</f>
        <v>94</v>
      </c>
      <c r="E259" s="2">
        <f>E226</f>
        <v>106</v>
      </c>
      <c r="F259" s="2">
        <f>F227</f>
        <v>155</v>
      </c>
      <c r="G259" s="2">
        <f>G228</f>
        <v>175</v>
      </c>
      <c r="H259" s="2">
        <f>H229</f>
        <v>193</v>
      </c>
      <c r="I259" s="2">
        <f>I230</f>
        <v>245</v>
      </c>
      <c r="J259" s="2">
        <f>J231</f>
        <v>265</v>
      </c>
      <c r="K259" s="2">
        <f>K232</f>
        <v>317</v>
      </c>
      <c r="L259" s="2">
        <f>L233</f>
        <v>339</v>
      </c>
      <c r="M259" s="2">
        <f>M234</f>
        <v>359</v>
      </c>
      <c r="N259" s="2">
        <f>N235</f>
        <v>406</v>
      </c>
      <c r="O259" s="2">
        <f>O236</f>
        <v>418</v>
      </c>
      <c r="P259" s="2">
        <f>P237</f>
        <v>464</v>
      </c>
      <c r="Q259" s="2">
        <f>Q238</f>
        <v>508</v>
      </c>
      <c r="R259" s="2">
        <f>R239</f>
        <v>524</v>
      </c>
      <c r="S259" s="2">
        <f>S240</f>
        <v>576</v>
      </c>
      <c r="T259" s="2">
        <f>T241</f>
        <v>594</v>
      </c>
      <c r="U259" s="2">
        <f>U242</f>
        <v>614</v>
      </c>
      <c r="V259" s="2">
        <f>V243</f>
        <v>663</v>
      </c>
      <c r="W259" s="2">
        <f>W244</f>
        <v>675</v>
      </c>
      <c r="X259" s="2">
        <f>X245</f>
        <v>717</v>
      </c>
      <c r="Y259" s="2">
        <f>Y246</f>
        <v>761</v>
      </c>
      <c r="Z259" s="2">
        <f>Z247</f>
        <v>773</v>
      </c>
      <c r="AA259" s="2">
        <f>AA248</f>
        <v>817</v>
      </c>
      <c r="AB259" s="2">
        <f>AB249</f>
        <v>863</v>
      </c>
      <c r="AC259" s="2">
        <f>AC250</f>
        <v>875</v>
      </c>
      <c r="AD259" s="2">
        <f>AD251</f>
        <v>922</v>
      </c>
      <c r="AE259" s="2">
        <f>AE252</f>
        <v>942</v>
      </c>
      <c r="AF259" s="2">
        <f>AF253</f>
        <v>964</v>
      </c>
      <c r="AG259" s="2">
        <f>AG254</f>
        <v>1016</v>
      </c>
      <c r="AH259" s="217">
        <f>SUM(B259:AG259)</f>
        <v>16400</v>
      </c>
      <c r="AI259" s="5">
        <f t="shared" ref="AI259:AI321" si="41">SUMSQ(B259:AG259)</f>
        <v>11201200</v>
      </c>
      <c r="BT259" s="22"/>
      <c r="BU259" s="29" t="s">
        <v>1000</v>
      </c>
      <c r="BV259" s="30" t="s">
        <v>1030</v>
      </c>
      <c r="BW259" s="31">
        <f>L2+(251*L4)</f>
        <v>252</v>
      </c>
      <c r="BX259" s="22"/>
    </row>
    <row r="260" spans="1:76" x14ac:dyDescent="0.2">
      <c r="A260" s="3" t="s">
        <v>1174</v>
      </c>
      <c r="B260" s="2">
        <f>B254</f>
        <v>9</v>
      </c>
      <c r="C260" s="2">
        <f>C253</f>
        <v>61</v>
      </c>
      <c r="D260" s="2">
        <f>D252</f>
        <v>83</v>
      </c>
      <c r="E260" s="2">
        <f>E251</f>
        <v>103</v>
      </c>
      <c r="F260" s="2">
        <f>F250</f>
        <v>150</v>
      </c>
      <c r="G260" s="2">
        <f>G249</f>
        <v>162</v>
      </c>
      <c r="H260" s="2">
        <f>H248</f>
        <v>208</v>
      </c>
      <c r="I260" s="2">
        <f>I247</f>
        <v>252</v>
      </c>
      <c r="J260" s="2">
        <f>J246</f>
        <v>264</v>
      </c>
      <c r="K260" s="2">
        <f>K245</f>
        <v>308</v>
      </c>
      <c r="L260" s="2">
        <f>L244</f>
        <v>350</v>
      </c>
      <c r="M260" s="2">
        <f>M243</f>
        <v>362</v>
      </c>
      <c r="N260" s="2">
        <f>N242</f>
        <v>411</v>
      </c>
      <c r="O260" s="2">
        <f>O241</f>
        <v>431</v>
      </c>
      <c r="P260" s="2">
        <f>P240</f>
        <v>449</v>
      </c>
      <c r="Q260" s="2">
        <f>Q239</f>
        <v>501</v>
      </c>
      <c r="R260" s="2">
        <f>R238</f>
        <v>517</v>
      </c>
      <c r="S260" s="2">
        <f>S237</f>
        <v>561</v>
      </c>
      <c r="T260" s="2">
        <f>T236</f>
        <v>607</v>
      </c>
      <c r="U260" s="2">
        <f>U235</f>
        <v>619</v>
      </c>
      <c r="V260" s="2">
        <f>V234</f>
        <v>666</v>
      </c>
      <c r="W260" s="2">
        <f>W233</f>
        <v>686</v>
      </c>
      <c r="X260" s="2">
        <f>X232</f>
        <v>708</v>
      </c>
      <c r="Y260" s="2">
        <f>Y231</f>
        <v>760</v>
      </c>
      <c r="Z260" s="2">
        <f>Z230</f>
        <v>780</v>
      </c>
      <c r="AA260" s="2">
        <f>AA229</f>
        <v>832</v>
      </c>
      <c r="AB260" s="2">
        <f>AB228</f>
        <v>850</v>
      </c>
      <c r="AC260" s="2">
        <f>AC227</f>
        <v>870</v>
      </c>
      <c r="AD260" s="2">
        <f>AD226</f>
        <v>919</v>
      </c>
      <c r="AE260" s="2">
        <f>AE225</f>
        <v>931</v>
      </c>
      <c r="AF260" s="2">
        <f>AF224</f>
        <v>973</v>
      </c>
      <c r="AG260" s="2">
        <f>AG223</f>
        <v>1017</v>
      </c>
      <c r="AH260" s="217">
        <f>SUM(B260:AG260)</f>
        <v>16400</v>
      </c>
      <c r="AI260" s="5">
        <f t="shared" si="41"/>
        <v>11201200</v>
      </c>
      <c r="BT260" s="22"/>
      <c r="BU260" s="29" t="s">
        <v>50</v>
      </c>
      <c r="BV260" s="30" t="s">
        <v>1030</v>
      </c>
      <c r="BW260" s="31">
        <f>L2+(252*L4)</f>
        <v>253</v>
      </c>
      <c r="BX260" s="22"/>
    </row>
    <row r="261" spans="1:76" x14ac:dyDescent="0.2">
      <c r="A261" s="3" t="s">
        <v>1175</v>
      </c>
      <c r="B261" s="2">
        <f>B239</f>
        <v>670</v>
      </c>
      <c r="C261" s="2">
        <f>C240</f>
        <v>682</v>
      </c>
      <c r="D261" s="2">
        <f>D241</f>
        <v>712</v>
      </c>
      <c r="E261" s="2">
        <f>E242</f>
        <v>756</v>
      </c>
      <c r="F261" s="2">
        <f>F243</f>
        <v>513</v>
      </c>
      <c r="G261" s="2">
        <f>G244</f>
        <v>565</v>
      </c>
      <c r="H261" s="2">
        <f>H245</f>
        <v>603</v>
      </c>
      <c r="I261" s="2">
        <f>I246</f>
        <v>623</v>
      </c>
      <c r="J261" s="2">
        <f>J247</f>
        <v>915</v>
      </c>
      <c r="K261" s="2">
        <f>K248</f>
        <v>935</v>
      </c>
      <c r="L261" s="2">
        <f>L249</f>
        <v>969</v>
      </c>
      <c r="M261" s="2">
        <f>M250</f>
        <v>1021</v>
      </c>
      <c r="N261" s="2">
        <f>N251</f>
        <v>784</v>
      </c>
      <c r="O261" s="2">
        <f>O252</f>
        <v>828</v>
      </c>
      <c r="P261" s="2">
        <f>P253</f>
        <v>854</v>
      </c>
      <c r="Q261" s="2">
        <f>Q254</f>
        <v>866</v>
      </c>
      <c r="R261" s="2">
        <f>R223</f>
        <v>146</v>
      </c>
      <c r="S261" s="2">
        <f>S224</f>
        <v>166</v>
      </c>
      <c r="T261" s="2">
        <f>T225</f>
        <v>204</v>
      </c>
      <c r="U261" s="2">
        <f>U226</f>
        <v>256</v>
      </c>
      <c r="V261" s="2">
        <f>V227</f>
        <v>13</v>
      </c>
      <c r="W261" s="2">
        <f>W228</f>
        <v>57</v>
      </c>
      <c r="X261" s="2">
        <f>X229</f>
        <v>87</v>
      </c>
      <c r="Y261" s="2">
        <f>Y230</f>
        <v>99</v>
      </c>
      <c r="Z261" s="2">
        <f>Z231</f>
        <v>415</v>
      </c>
      <c r="AA261" s="2">
        <f>AA232</f>
        <v>427</v>
      </c>
      <c r="AB261" s="2">
        <f>AB233</f>
        <v>453</v>
      </c>
      <c r="AC261" s="2">
        <f>AC234</f>
        <v>497</v>
      </c>
      <c r="AD261" s="2">
        <f>AD235</f>
        <v>260</v>
      </c>
      <c r="AE261" s="2">
        <f>AE236</f>
        <v>312</v>
      </c>
      <c r="AF261" s="2">
        <f>AF237</f>
        <v>346</v>
      </c>
      <c r="AG261" s="2">
        <f>AG238</f>
        <v>366</v>
      </c>
      <c r="AH261" s="217">
        <f>SUM(B261:AG261)</f>
        <v>16400</v>
      </c>
      <c r="AI261" s="5">
        <f t="shared" si="41"/>
        <v>11201200</v>
      </c>
      <c r="BT261" s="22"/>
      <c r="BU261" s="29" t="s">
        <v>242</v>
      </c>
      <c r="BV261" s="30" t="s">
        <v>1030</v>
      </c>
      <c r="BW261" s="31">
        <f>L2+(253*L4)</f>
        <v>254</v>
      </c>
      <c r="BX261" s="22"/>
    </row>
    <row r="262" spans="1:76" x14ac:dyDescent="0.2">
      <c r="A262" s="3" t="s">
        <v>1176</v>
      </c>
      <c r="B262" s="2">
        <f>B238</f>
        <v>659</v>
      </c>
      <c r="C262" s="2">
        <f>C237</f>
        <v>679</v>
      </c>
      <c r="D262" s="2">
        <f>D236</f>
        <v>713</v>
      </c>
      <c r="E262" s="2">
        <f>E235</f>
        <v>765</v>
      </c>
      <c r="F262" s="2">
        <f>F234</f>
        <v>528</v>
      </c>
      <c r="G262" s="2">
        <f>G233</f>
        <v>572</v>
      </c>
      <c r="H262" s="2">
        <f>H232</f>
        <v>598</v>
      </c>
      <c r="I262" s="2">
        <f>I231</f>
        <v>610</v>
      </c>
      <c r="J262" s="2">
        <f>J230</f>
        <v>926</v>
      </c>
      <c r="K262" s="2">
        <f>K229</f>
        <v>938</v>
      </c>
      <c r="L262" s="2">
        <f>L228</f>
        <v>968</v>
      </c>
      <c r="M262" s="2">
        <f>M227</f>
        <v>1012</v>
      </c>
      <c r="N262" s="2">
        <f>N226</f>
        <v>769</v>
      </c>
      <c r="O262" s="2">
        <f>O225</f>
        <v>821</v>
      </c>
      <c r="P262" s="2">
        <f>P224</f>
        <v>859</v>
      </c>
      <c r="Q262" s="2">
        <f>Q223</f>
        <v>879</v>
      </c>
      <c r="R262" s="2">
        <f>R254</f>
        <v>159</v>
      </c>
      <c r="S262" s="2">
        <f>S253</f>
        <v>171</v>
      </c>
      <c r="T262" s="2">
        <f>T252</f>
        <v>197</v>
      </c>
      <c r="U262" s="2">
        <f>U251</f>
        <v>241</v>
      </c>
      <c r="V262" s="2">
        <f>V250</f>
        <v>4</v>
      </c>
      <c r="W262" s="2">
        <f>W249</f>
        <v>56</v>
      </c>
      <c r="X262" s="2">
        <f>X248</f>
        <v>90</v>
      </c>
      <c r="Y262" s="2">
        <f>Y247</f>
        <v>110</v>
      </c>
      <c r="Z262" s="2">
        <f>Z246</f>
        <v>402</v>
      </c>
      <c r="AA262" s="2">
        <f>AA245</f>
        <v>422</v>
      </c>
      <c r="AB262" s="2">
        <f>AB244</f>
        <v>460</v>
      </c>
      <c r="AC262" s="2">
        <f>AC243</f>
        <v>512</v>
      </c>
      <c r="AD262" s="2">
        <f>AD242</f>
        <v>269</v>
      </c>
      <c r="AE262" s="2">
        <f>AE241</f>
        <v>313</v>
      </c>
      <c r="AF262" s="2">
        <f>AF240</f>
        <v>343</v>
      </c>
      <c r="AG262" s="2">
        <f>AG239</f>
        <v>355</v>
      </c>
      <c r="AH262" s="217">
        <f>SUM(B262:AG262)</f>
        <v>16400</v>
      </c>
      <c r="AI262" s="5">
        <f t="shared" si="41"/>
        <v>11201200</v>
      </c>
      <c r="BT262" s="22"/>
      <c r="BU262" s="29" t="s">
        <v>360</v>
      </c>
      <c r="BV262" s="30" t="s">
        <v>1030</v>
      </c>
      <c r="BW262" s="31">
        <f>L2+(254*L4)</f>
        <v>255</v>
      </c>
      <c r="BX262" s="22"/>
    </row>
    <row r="263" spans="1:76" x14ac:dyDescent="0.2">
      <c r="AI263" s="5"/>
      <c r="BT263" s="22"/>
      <c r="BU263" s="29" t="s">
        <v>419</v>
      </c>
      <c r="BV263" s="30" t="s">
        <v>1030</v>
      </c>
      <c r="BW263" s="31">
        <f>L2+(255*L4)</f>
        <v>256</v>
      </c>
      <c r="BX263" s="22"/>
    </row>
    <row r="264" spans="1:76" x14ac:dyDescent="0.2">
      <c r="AI264" s="5"/>
      <c r="BT264" s="22"/>
      <c r="BU264" s="29" t="s">
        <v>480</v>
      </c>
      <c r="BV264" s="30" t="s">
        <v>1030</v>
      </c>
      <c r="BW264" s="31">
        <f>L2+(256*L4)</f>
        <v>257</v>
      </c>
      <c r="BX264" s="22"/>
    </row>
    <row r="265" spans="1:76" ht="13.5" thickBot="1" x14ac:dyDescent="0.25">
      <c r="A265" s="71"/>
      <c r="B265" s="1" t="s">
        <v>1219</v>
      </c>
      <c r="E265" s="131" t="s">
        <v>1177</v>
      </c>
      <c r="AI265" s="5"/>
      <c r="BB265" s="101"/>
      <c r="BT265" s="22"/>
      <c r="BU265" s="29" t="s">
        <v>284</v>
      </c>
      <c r="BV265" s="30" t="s">
        <v>1030</v>
      </c>
      <c r="BW265" s="31">
        <f>L2+(257*L4)</f>
        <v>258</v>
      </c>
      <c r="BX265" s="22"/>
    </row>
    <row r="266" spans="1:76" x14ac:dyDescent="0.2">
      <c r="A266" s="1">
        <v>1</v>
      </c>
      <c r="B266" s="181">
        <v>21</v>
      </c>
      <c r="C266" s="133">
        <v>390</v>
      </c>
      <c r="D266" s="177">
        <v>952</v>
      </c>
      <c r="E266" s="177">
        <v>551</v>
      </c>
      <c r="F266" s="177">
        <v>779</v>
      </c>
      <c r="G266" s="177">
        <v>668</v>
      </c>
      <c r="H266" s="177">
        <v>170</v>
      </c>
      <c r="I266" s="177">
        <v>313</v>
      </c>
      <c r="J266" s="177">
        <v>594</v>
      </c>
      <c r="K266" s="177">
        <v>961</v>
      </c>
      <c r="L266" s="177">
        <v>499</v>
      </c>
      <c r="M266" s="177">
        <v>100</v>
      </c>
      <c r="N266" s="177">
        <v>336</v>
      </c>
      <c r="O266" s="177">
        <v>223</v>
      </c>
      <c r="P266" s="177">
        <v>749</v>
      </c>
      <c r="Q266" s="189">
        <v>894</v>
      </c>
      <c r="R266" s="185">
        <v>131</v>
      </c>
      <c r="S266" s="177">
        <v>276</v>
      </c>
      <c r="T266" s="177">
        <v>802</v>
      </c>
      <c r="U266" s="177">
        <v>689</v>
      </c>
      <c r="V266" s="177">
        <v>925</v>
      </c>
      <c r="W266" s="177">
        <v>526</v>
      </c>
      <c r="X266" s="177">
        <v>64</v>
      </c>
      <c r="Y266" s="177">
        <v>431</v>
      </c>
      <c r="Z266" s="177">
        <v>712</v>
      </c>
      <c r="AA266" s="177">
        <v>855</v>
      </c>
      <c r="AB266" s="177">
        <v>357</v>
      </c>
      <c r="AC266" s="177">
        <v>246</v>
      </c>
      <c r="AD266" s="177">
        <v>474</v>
      </c>
      <c r="AE266" s="177">
        <v>73</v>
      </c>
      <c r="AF266" s="177">
        <v>635</v>
      </c>
      <c r="AG266" s="184">
        <v>1004</v>
      </c>
      <c r="AH266" s="5">
        <f t="shared" ref="AH266:AH297" si="42">SUM(B266:AG266)</f>
        <v>16400</v>
      </c>
      <c r="AI266" s="5">
        <f t="shared" si="41"/>
        <v>11201200</v>
      </c>
      <c r="AJ266" s="2">
        <f t="shared" ref="AJ266:AJ297" si="43">B266^3+C266^3+D266^3+E266^3+F266^3+G266^3+H266^3+I266^3+J266^3+K266^3+L266^3+M266^3+N266^3+O266^3+P266^3+Q266^3+R266^3+S266^3+T266^3+U266^3+V266^3+W266^3+X266^3+Y266^3+Z266^3+AA266^3+AB266^3+AC266^3+AD266^3+AE266^3+AF266^3+AG266^3</f>
        <v>8606720000</v>
      </c>
      <c r="AK266" s="115">
        <f>SUMSQ(B266,C266,D266,E266,F266,G266,H266,I266,J266,K266,L266,M266,N266,O266,P266,Q266,B267,C267,D267,E267,F267,G267,H267,I267,J267,K267,L267,M267,N267,O267,P267,Q267)</f>
        <v>11201200</v>
      </c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T266" s="22"/>
      <c r="BU266" s="29" t="s">
        <v>183</v>
      </c>
      <c r="BV266" s="30" t="s">
        <v>1030</v>
      </c>
      <c r="BW266" s="31">
        <f>L2+(258*L4)</f>
        <v>259</v>
      </c>
      <c r="BX266" s="22"/>
    </row>
    <row r="267" spans="1:76" x14ac:dyDescent="0.2">
      <c r="A267" s="1">
        <v>2</v>
      </c>
      <c r="B267" s="138">
        <v>434</v>
      </c>
      <c r="C267" s="7">
        <v>33</v>
      </c>
      <c r="D267" s="6">
        <v>531</v>
      </c>
      <c r="E267" s="6">
        <v>900</v>
      </c>
      <c r="F267" s="6">
        <v>688</v>
      </c>
      <c r="G267" s="6">
        <v>831</v>
      </c>
      <c r="H267" s="6">
        <v>269</v>
      </c>
      <c r="I267" s="6">
        <v>158</v>
      </c>
      <c r="J267" s="6">
        <v>1013</v>
      </c>
      <c r="K267" s="6">
        <v>614</v>
      </c>
      <c r="L267" s="6">
        <v>88</v>
      </c>
      <c r="M267" s="6">
        <v>455</v>
      </c>
      <c r="N267" s="6">
        <v>235</v>
      </c>
      <c r="O267" s="6">
        <v>380</v>
      </c>
      <c r="P267" s="11">
        <v>842</v>
      </c>
      <c r="Q267" s="6">
        <v>729</v>
      </c>
      <c r="R267" s="6">
        <v>296</v>
      </c>
      <c r="S267" s="12">
        <v>183</v>
      </c>
      <c r="T267" s="6">
        <v>645</v>
      </c>
      <c r="U267" s="6">
        <v>790</v>
      </c>
      <c r="V267" s="6">
        <v>570</v>
      </c>
      <c r="W267" s="6">
        <v>937</v>
      </c>
      <c r="X267" s="6">
        <v>411</v>
      </c>
      <c r="Y267" s="6">
        <v>12</v>
      </c>
      <c r="Z267" s="6">
        <v>867</v>
      </c>
      <c r="AA267" s="6">
        <v>756</v>
      </c>
      <c r="AB267" s="6">
        <v>194</v>
      </c>
      <c r="AC267" s="6">
        <v>337</v>
      </c>
      <c r="AD267" s="6">
        <v>125</v>
      </c>
      <c r="AE267" s="6">
        <v>494</v>
      </c>
      <c r="AF267" s="8">
        <v>992</v>
      </c>
      <c r="AG267" s="179">
        <v>591</v>
      </c>
      <c r="AH267" s="5">
        <f t="shared" si="42"/>
        <v>16400</v>
      </c>
      <c r="AI267" s="5">
        <f t="shared" si="41"/>
        <v>11201200</v>
      </c>
      <c r="AJ267" s="2">
        <f t="shared" si="43"/>
        <v>8606720000</v>
      </c>
      <c r="AK267" s="115">
        <f>SUMSQ(R266,S266,T266,U266,V266,W266,X266,Y266,Z266,AA266,AB266,AC266,AD266,AE266,AF266,AG266,R267,S267,T267,U267,V267,W267,X267,Y267,Z267,AA267,AB267,AC267,AD267,AE267,AF267,AG267)</f>
        <v>11201200</v>
      </c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T267" s="22"/>
      <c r="BU267" s="29" t="s">
        <v>124</v>
      </c>
      <c r="BV267" s="30" t="s">
        <v>1030</v>
      </c>
      <c r="BW267" s="31">
        <f>L2+(259*L4)</f>
        <v>260</v>
      </c>
      <c r="BX267" s="22"/>
    </row>
    <row r="268" spans="1:76" x14ac:dyDescent="0.2">
      <c r="A268" s="1">
        <v>3</v>
      </c>
      <c r="B268" s="178">
        <v>1006</v>
      </c>
      <c r="C268" s="6">
        <v>637</v>
      </c>
      <c r="D268" s="7">
        <v>79</v>
      </c>
      <c r="E268" s="9">
        <v>480</v>
      </c>
      <c r="F268" s="6">
        <v>244</v>
      </c>
      <c r="G268" s="6">
        <v>355</v>
      </c>
      <c r="H268" s="6">
        <v>849</v>
      </c>
      <c r="I268" s="6">
        <v>706</v>
      </c>
      <c r="J268" s="6">
        <v>425</v>
      </c>
      <c r="K268" s="6">
        <v>58</v>
      </c>
      <c r="L268" s="6">
        <v>524</v>
      </c>
      <c r="M268" s="6">
        <v>923</v>
      </c>
      <c r="N268" s="6">
        <v>695</v>
      </c>
      <c r="O268" s="11">
        <v>808</v>
      </c>
      <c r="P268" s="6">
        <v>278</v>
      </c>
      <c r="Q268" s="6">
        <v>133</v>
      </c>
      <c r="R268" s="6">
        <v>892</v>
      </c>
      <c r="S268" s="6">
        <v>747</v>
      </c>
      <c r="T268" s="12">
        <v>217</v>
      </c>
      <c r="U268" s="6">
        <v>330</v>
      </c>
      <c r="V268" s="6">
        <v>102</v>
      </c>
      <c r="W268" s="6">
        <v>501</v>
      </c>
      <c r="X268" s="6">
        <v>967</v>
      </c>
      <c r="Y268" s="6">
        <v>600</v>
      </c>
      <c r="Z268" s="6">
        <v>319</v>
      </c>
      <c r="AA268" s="6">
        <v>176</v>
      </c>
      <c r="AB268" s="6">
        <v>670</v>
      </c>
      <c r="AC268" s="6">
        <v>781</v>
      </c>
      <c r="AD268" s="6">
        <v>545</v>
      </c>
      <c r="AE268" s="8">
        <v>946</v>
      </c>
      <c r="AF268" s="6">
        <v>388</v>
      </c>
      <c r="AG268" s="179">
        <v>19</v>
      </c>
      <c r="AH268" s="5">
        <f t="shared" si="42"/>
        <v>16400</v>
      </c>
      <c r="AI268" s="5">
        <f t="shared" si="41"/>
        <v>11201200</v>
      </c>
      <c r="AJ268" s="2">
        <f t="shared" si="43"/>
        <v>8606720000</v>
      </c>
      <c r="AK268" s="115">
        <f>SUMSQ(B268,C268,D268,E268,F268,G268,H268,I268,J268,K268,L268,M268,N268,O268,P268,Q268,B269,C269,D269,E269,F269,G269,H269,I269,J269,K269,L269,M269,N269,O269,P269,Q269)</f>
        <v>11201200</v>
      </c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T268" s="22"/>
      <c r="BU268" s="29" t="s">
        <v>943</v>
      </c>
      <c r="BV268" s="54" t="s">
        <v>1030</v>
      </c>
      <c r="BW268" s="31">
        <f>L2+(260*L4)</f>
        <v>261</v>
      </c>
      <c r="BX268" s="22"/>
    </row>
    <row r="269" spans="1:76" x14ac:dyDescent="0.2">
      <c r="A269" s="1">
        <v>4</v>
      </c>
      <c r="B269" s="178">
        <v>585</v>
      </c>
      <c r="C269" s="6">
        <v>986</v>
      </c>
      <c r="D269" s="9">
        <v>492</v>
      </c>
      <c r="E269" s="7">
        <v>123</v>
      </c>
      <c r="F269" s="6">
        <v>343</v>
      </c>
      <c r="G269" s="6">
        <v>200</v>
      </c>
      <c r="H269" s="6">
        <v>758</v>
      </c>
      <c r="I269" s="6">
        <v>869</v>
      </c>
      <c r="J269" s="6">
        <v>14</v>
      </c>
      <c r="K269" s="6">
        <v>413</v>
      </c>
      <c r="L269" s="6">
        <v>943</v>
      </c>
      <c r="M269" s="6">
        <v>576</v>
      </c>
      <c r="N269" s="11">
        <v>788</v>
      </c>
      <c r="O269" s="6">
        <v>643</v>
      </c>
      <c r="P269" s="6">
        <v>177</v>
      </c>
      <c r="Q269" s="6">
        <v>290</v>
      </c>
      <c r="R269" s="6">
        <v>735</v>
      </c>
      <c r="S269" s="6">
        <v>848</v>
      </c>
      <c r="T269" s="6">
        <v>382</v>
      </c>
      <c r="U269" s="12">
        <v>237</v>
      </c>
      <c r="V269" s="6">
        <v>449</v>
      </c>
      <c r="W269" s="6">
        <v>82</v>
      </c>
      <c r="X269" s="6">
        <v>612</v>
      </c>
      <c r="Y269" s="6">
        <v>1011</v>
      </c>
      <c r="Z269" s="6">
        <v>156</v>
      </c>
      <c r="AA269" s="6">
        <v>267</v>
      </c>
      <c r="AB269" s="6">
        <v>825</v>
      </c>
      <c r="AC269" s="6">
        <v>682</v>
      </c>
      <c r="AD269" s="8">
        <v>902</v>
      </c>
      <c r="AE269" s="6">
        <v>533</v>
      </c>
      <c r="AF269" s="6">
        <v>39</v>
      </c>
      <c r="AG269" s="179">
        <v>440</v>
      </c>
      <c r="AH269" s="5">
        <f t="shared" si="42"/>
        <v>16400</v>
      </c>
      <c r="AI269" s="5">
        <f t="shared" si="41"/>
        <v>11201200</v>
      </c>
      <c r="AJ269" s="2">
        <f t="shared" si="43"/>
        <v>8606720000</v>
      </c>
      <c r="AK269" s="115">
        <f>SUMSQ(R268,S268,T268,U268,V268,W268,X268,Y268,Z268,AA268,AB268,AC268,AD268,AE268,AF268,AG268,R269,S269,T269,U269,V269,W269,X269,Y269,Z269,AA269,AB269,AC269,AD269,AE269,AF269,AG269)</f>
        <v>11201200</v>
      </c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T269" s="22"/>
      <c r="BU269" s="29" t="s">
        <v>882</v>
      </c>
      <c r="BV269" s="30" t="s">
        <v>1030</v>
      </c>
      <c r="BW269" s="31">
        <f>L2+(261*L4)</f>
        <v>262</v>
      </c>
      <c r="BX269" s="22"/>
    </row>
    <row r="270" spans="1:76" x14ac:dyDescent="0.2">
      <c r="A270" s="1">
        <v>5</v>
      </c>
      <c r="B270" s="178">
        <v>920</v>
      </c>
      <c r="C270" s="6">
        <v>519</v>
      </c>
      <c r="D270" s="6">
        <v>53</v>
      </c>
      <c r="E270" s="6">
        <v>422</v>
      </c>
      <c r="F270" s="7">
        <v>138</v>
      </c>
      <c r="G270" s="9">
        <v>281</v>
      </c>
      <c r="H270" s="6">
        <v>811</v>
      </c>
      <c r="I270" s="6">
        <v>700</v>
      </c>
      <c r="J270" s="6">
        <v>467</v>
      </c>
      <c r="K270" s="6">
        <v>68</v>
      </c>
      <c r="L270" s="6">
        <v>626</v>
      </c>
      <c r="M270" s="11">
        <v>993</v>
      </c>
      <c r="N270" s="6">
        <v>717</v>
      </c>
      <c r="O270" s="6">
        <v>862</v>
      </c>
      <c r="P270" s="6">
        <v>368</v>
      </c>
      <c r="Q270" s="6">
        <v>255</v>
      </c>
      <c r="R270" s="6">
        <v>770</v>
      </c>
      <c r="S270" s="6">
        <v>657</v>
      </c>
      <c r="T270" s="6">
        <v>163</v>
      </c>
      <c r="U270" s="6">
        <v>308</v>
      </c>
      <c r="V270" s="12">
        <v>32</v>
      </c>
      <c r="W270" s="6">
        <v>399</v>
      </c>
      <c r="X270" s="6">
        <v>957</v>
      </c>
      <c r="Y270" s="6">
        <v>558</v>
      </c>
      <c r="Z270" s="6">
        <v>325</v>
      </c>
      <c r="AA270" s="6">
        <v>214</v>
      </c>
      <c r="AB270" s="6">
        <v>744</v>
      </c>
      <c r="AC270" s="8">
        <v>887</v>
      </c>
      <c r="AD270" s="6">
        <v>603</v>
      </c>
      <c r="AE270" s="6">
        <v>972</v>
      </c>
      <c r="AF270" s="6">
        <v>506</v>
      </c>
      <c r="AG270" s="179">
        <v>105</v>
      </c>
      <c r="AH270" s="5">
        <f t="shared" si="42"/>
        <v>16400</v>
      </c>
      <c r="AI270" s="5">
        <f t="shared" si="41"/>
        <v>11201200</v>
      </c>
      <c r="AJ270" s="2">
        <f t="shared" si="43"/>
        <v>8606720000</v>
      </c>
      <c r="AK270" s="115">
        <f>SUMSQ(B270,C270,D270,E270,F270,G270,H270,I270,J270,K270,L270,M270,N270,O270,P270,Q270,B271,C271,D271,E271,F271,G271,H271,I271,J271,K271,L271,M271,N271,O271,P271,Q271)</f>
        <v>11201200</v>
      </c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T270" s="22"/>
      <c r="BU270" s="29" t="s">
        <v>736</v>
      </c>
      <c r="BV270" s="30" t="s">
        <v>1030</v>
      </c>
      <c r="BW270" s="31">
        <f>L2+(262*L4)</f>
        <v>263</v>
      </c>
      <c r="BX270" s="22"/>
    </row>
    <row r="271" spans="1:76" x14ac:dyDescent="0.2">
      <c r="A271" s="1">
        <v>6</v>
      </c>
      <c r="B271" s="178">
        <v>563</v>
      </c>
      <c r="C271" s="6">
        <v>932</v>
      </c>
      <c r="D271" s="6">
        <v>402</v>
      </c>
      <c r="E271" s="6">
        <v>1</v>
      </c>
      <c r="F271" s="9">
        <v>301</v>
      </c>
      <c r="G271" s="7">
        <v>190</v>
      </c>
      <c r="H271" s="6">
        <v>656</v>
      </c>
      <c r="I271" s="6">
        <v>799</v>
      </c>
      <c r="J271" s="6">
        <v>120</v>
      </c>
      <c r="K271" s="6">
        <v>487</v>
      </c>
      <c r="L271" s="11">
        <v>981</v>
      </c>
      <c r="M271" s="6">
        <v>582</v>
      </c>
      <c r="N271" s="6">
        <v>874</v>
      </c>
      <c r="O271" s="6">
        <v>761</v>
      </c>
      <c r="P271" s="6">
        <v>203</v>
      </c>
      <c r="Q271" s="6">
        <v>348</v>
      </c>
      <c r="R271" s="6">
        <v>677</v>
      </c>
      <c r="S271" s="6">
        <v>822</v>
      </c>
      <c r="T271" s="6">
        <v>264</v>
      </c>
      <c r="U271" s="6">
        <v>151</v>
      </c>
      <c r="V271" s="6">
        <v>443</v>
      </c>
      <c r="W271" s="12">
        <v>44</v>
      </c>
      <c r="X271" s="6">
        <v>538</v>
      </c>
      <c r="Y271" s="6">
        <v>905</v>
      </c>
      <c r="Z271" s="6">
        <v>226</v>
      </c>
      <c r="AA271" s="6">
        <v>369</v>
      </c>
      <c r="AB271" s="8">
        <v>835</v>
      </c>
      <c r="AC271" s="6">
        <v>724</v>
      </c>
      <c r="AD271" s="6">
        <v>1024</v>
      </c>
      <c r="AE271" s="6">
        <v>623</v>
      </c>
      <c r="AF271" s="6">
        <v>93</v>
      </c>
      <c r="AG271" s="179">
        <v>462</v>
      </c>
      <c r="AH271" s="5">
        <f t="shared" si="42"/>
        <v>16400</v>
      </c>
      <c r="AI271" s="5">
        <f t="shared" si="41"/>
        <v>11201200</v>
      </c>
      <c r="AJ271" s="2">
        <f t="shared" si="43"/>
        <v>8606720000</v>
      </c>
      <c r="AK271" s="115">
        <f>SUMSQ(R270,S270,T270,U270,V270,W270,X270,Y270,Z270,AA270,AB270,AC270,AD270,AE270,AF270,AG270,R271,S271,T271,U271,V271,W271,X271,Y271,Z271,AA271,AB271,AC271,AD271,AE271,AF271,AG271)</f>
        <v>11201200</v>
      </c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T271" s="22"/>
      <c r="BU271" s="29" t="s">
        <v>540</v>
      </c>
      <c r="BV271" s="30" t="s">
        <v>1030</v>
      </c>
      <c r="BW271" s="31">
        <f>L2+(263*L4)</f>
        <v>264</v>
      </c>
      <c r="BX271" s="22"/>
    </row>
    <row r="272" spans="1:76" x14ac:dyDescent="0.2">
      <c r="A272" s="1">
        <v>7</v>
      </c>
      <c r="B272" s="178">
        <v>111</v>
      </c>
      <c r="C272" s="6">
        <v>512</v>
      </c>
      <c r="D272" s="6">
        <v>974</v>
      </c>
      <c r="E272" s="6">
        <v>605</v>
      </c>
      <c r="F272" s="6">
        <v>881</v>
      </c>
      <c r="G272" s="6">
        <v>738</v>
      </c>
      <c r="H272" s="7">
        <v>212</v>
      </c>
      <c r="I272" s="9">
        <v>323</v>
      </c>
      <c r="J272" s="6">
        <v>556</v>
      </c>
      <c r="K272" s="11">
        <v>955</v>
      </c>
      <c r="L272" s="6">
        <v>393</v>
      </c>
      <c r="M272" s="6">
        <v>26</v>
      </c>
      <c r="N272" s="6">
        <v>310</v>
      </c>
      <c r="O272" s="6">
        <v>165</v>
      </c>
      <c r="P272" s="6">
        <v>663</v>
      </c>
      <c r="Q272" s="6">
        <v>776</v>
      </c>
      <c r="R272" s="6">
        <v>249</v>
      </c>
      <c r="S272" s="6">
        <v>362</v>
      </c>
      <c r="T272" s="6">
        <v>860</v>
      </c>
      <c r="U272" s="6">
        <v>715</v>
      </c>
      <c r="V272" s="6">
        <v>999</v>
      </c>
      <c r="W272" s="6">
        <v>632</v>
      </c>
      <c r="X272" s="12">
        <v>70</v>
      </c>
      <c r="Y272" s="6">
        <v>469</v>
      </c>
      <c r="Z272" s="6">
        <v>702</v>
      </c>
      <c r="AA272" s="8">
        <v>813</v>
      </c>
      <c r="AB272" s="6">
        <v>287</v>
      </c>
      <c r="AC272" s="6">
        <v>144</v>
      </c>
      <c r="AD272" s="6">
        <v>420</v>
      </c>
      <c r="AE272" s="6">
        <v>51</v>
      </c>
      <c r="AF272" s="6">
        <v>513</v>
      </c>
      <c r="AG272" s="179">
        <v>914</v>
      </c>
      <c r="AH272" s="5">
        <f t="shared" si="42"/>
        <v>16400</v>
      </c>
      <c r="AI272" s="5">
        <f t="shared" si="41"/>
        <v>11201200</v>
      </c>
      <c r="AJ272" s="2">
        <f t="shared" si="43"/>
        <v>8606720000</v>
      </c>
      <c r="AK272" s="115">
        <f>SUMSQ(B272,C272,D272,E272,F272,G272,H272,I272,J272,K272,L272,M272,N272,O272,P272,Q272,B273,C273,D273,E273,F273,G273,H273,I273,J273,K273,L273,M273,N273,O273,P273,Q273)</f>
        <v>11201200</v>
      </c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T272" s="22"/>
      <c r="BU272" s="29" t="s">
        <v>993</v>
      </c>
      <c r="BV272" s="30" t="s">
        <v>1030</v>
      </c>
      <c r="BW272" s="31">
        <f>L2+(264*L4)</f>
        <v>265</v>
      </c>
      <c r="BX272" s="22"/>
    </row>
    <row r="273" spans="1:76" x14ac:dyDescent="0.2">
      <c r="A273" s="1">
        <v>8</v>
      </c>
      <c r="B273" s="178">
        <v>460</v>
      </c>
      <c r="C273" s="6">
        <v>91</v>
      </c>
      <c r="D273" s="6">
        <v>617</v>
      </c>
      <c r="E273" s="6">
        <v>1018</v>
      </c>
      <c r="F273" s="6">
        <v>726</v>
      </c>
      <c r="G273" s="6">
        <v>837</v>
      </c>
      <c r="H273" s="9">
        <v>375</v>
      </c>
      <c r="I273" s="7">
        <v>232</v>
      </c>
      <c r="J273" s="11">
        <v>911</v>
      </c>
      <c r="K273" s="6">
        <v>544</v>
      </c>
      <c r="L273" s="6">
        <v>46</v>
      </c>
      <c r="M273" s="6">
        <v>445</v>
      </c>
      <c r="N273" s="6">
        <v>145</v>
      </c>
      <c r="O273" s="6">
        <v>258</v>
      </c>
      <c r="P273" s="6">
        <v>820</v>
      </c>
      <c r="Q273" s="6">
        <v>675</v>
      </c>
      <c r="R273" s="6">
        <v>350</v>
      </c>
      <c r="S273" s="6">
        <v>205</v>
      </c>
      <c r="T273" s="6">
        <v>767</v>
      </c>
      <c r="U273" s="6">
        <v>880</v>
      </c>
      <c r="V273" s="6">
        <v>580</v>
      </c>
      <c r="W273" s="6">
        <v>979</v>
      </c>
      <c r="X273" s="6">
        <v>481</v>
      </c>
      <c r="Y273" s="12">
        <v>114</v>
      </c>
      <c r="Z273" s="8">
        <v>793</v>
      </c>
      <c r="AA273" s="6">
        <v>650</v>
      </c>
      <c r="AB273" s="6">
        <v>188</v>
      </c>
      <c r="AC273" s="6">
        <v>299</v>
      </c>
      <c r="AD273" s="6">
        <v>7</v>
      </c>
      <c r="AE273" s="6">
        <v>408</v>
      </c>
      <c r="AF273" s="6">
        <v>934</v>
      </c>
      <c r="AG273" s="179">
        <v>565</v>
      </c>
      <c r="AH273" s="5">
        <f t="shared" si="42"/>
        <v>16400</v>
      </c>
      <c r="AI273" s="5">
        <f t="shared" si="41"/>
        <v>11201200</v>
      </c>
      <c r="AJ273" s="2">
        <f t="shared" si="43"/>
        <v>8606720000</v>
      </c>
      <c r="AK273" s="115">
        <f>SUMSQ(R272,S272,T272,U272,V272,W272,X272,Y272,Z272,AA272,AB272,AC272,AD272,AE272,AF272,AG272,R273,S273,T273,U273,V273,W273,X273,Y273,Z273,AA273,AB273,AC273,AD273,AE273,AF273,AG273)</f>
        <v>11201200</v>
      </c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T273" s="22"/>
      <c r="BU273" s="29" t="s">
        <v>799</v>
      </c>
      <c r="BV273" s="30" t="s">
        <v>1030</v>
      </c>
      <c r="BW273" s="31">
        <f>L2+(265*L4)</f>
        <v>266</v>
      </c>
      <c r="BX273" s="22"/>
    </row>
    <row r="274" spans="1:76" x14ac:dyDescent="0.2">
      <c r="A274" s="1">
        <v>9</v>
      </c>
      <c r="B274" s="178">
        <v>863</v>
      </c>
      <c r="C274" s="6">
        <v>720</v>
      </c>
      <c r="D274" s="6">
        <v>254</v>
      </c>
      <c r="E274" s="6">
        <v>365</v>
      </c>
      <c r="F274" s="6">
        <v>65</v>
      </c>
      <c r="G274" s="6">
        <v>466</v>
      </c>
      <c r="H274" s="6">
        <v>996</v>
      </c>
      <c r="I274" s="11">
        <v>627</v>
      </c>
      <c r="J274" s="7">
        <v>284</v>
      </c>
      <c r="K274" s="9">
        <v>139</v>
      </c>
      <c r="L274" s="6">
        <v>697</v>
      </c>
      <c r="M274" s="6">
        <v>810</v>
      </c>
      <c r="N274" s="6">
        <v>518</v>
      </c>
      <c r="O274" s="6">
        <v>917</v>
      </c>
      <c r="P274" s="6">
        <v>423</v>
      </c>
      <c r="Q274" s="6">
        <v>56</v>
      </c>
      <c r="R274" s="6">
        <v>969</v>
      </c>
      <c r="S274" s="6">
        <v>602</v>
      </c>
      <c r="T274" s="6">
        <v>108</v>
      </c>
      <c r="U274" s="6">
        <v>507</v>
      </c>
      <c r="V274" s="6">
        <v>215</v>
      </c>
      <c r="W274" s="6">
        <v>328</v>
      </c>
      <c r="X274" s="6">
        <v>886</v>
      </c>
      <c r="Y274" s="8">
        <v>741</v>
      </c>
      <c r="Z274" s="12">
        <v>398</v>
      </c>
      <c r="AA274" s="6">
        <v>29</v>
      </c>
      <c r="AB274" s="6">
        <v>559</v>
      </c>
      <c r="AC274" s="6">
        <v>960</v>
      </c>
      <c r="AD274" s="6">
        <v>660</v>
      </c>
      <c r="AE274" s="6">
        <v>771</v>
      </c>
      <c r="AF274" s="6">
        <v>305</v>
      </c>
      <c r="AG274" s="179">
        <v>162</v>
      </c>
      <c r="AH274" s="5">
        <f t="shared" si="42"/>
        <v>16400</v>
      </c>
      <c r="AI274" s="5">
        <f t="shared" si="41"/>
        <v>11201200</v>
      </c>
      <c r="AJ274" s="2">
        <f t="shared" si="43"/>
        <v>8606720000</v>
      </c>
      <c r="AK274" s="115">
        <f>SUMSQ(B274,C274,D274,E274,F274,G274,H274,I274,J274,K274,L274,M274,N274,O274,P274,Q274,B275,C275,D275,E275,F275,G275,H275,I275,J275,K275,L275,M275,N275,O275,P275,Q275)</f>
        <v>11201200</v>
      </c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T274" s="22"/>
      <c r="BU274" s="29" t="s">
        <v>684</v>
      </c>
      <c r="BV274" s="30" t="s">
        <v>1030</v>
      </c>
      <c r="BW274" s="31">
        <f>L2+(266*L4)</f>
        <v>267</v>
      </c>
      <c r="BX274" s="22"/>
    </row>
    <row r="275" spans="1:76" x14ac:dyDescent="0.2">
      <c r="A275" s="1">
        <v>10</v>
      </c>
      <c r="B275" s="178">
        <v>764</v>
      </c>
      <c r="C275" s="6">
        <v>875</v>
      </c>
      <c r="D275" s="6">
        <v>345</v>
      </c>
      <c r="E275" s="6">
        <v>202</v>
      </c>
      <c r="F275" s="6">
        <v>486</v>
      </c>
      <c r="G275" s="6">
        <v>117</v>
      </c>
      <c r="H275" s="11">
        <v>583</v>
      </c>
      <c r="I275" s="6">
        <v>984</v>
      </c>
      <c r="J275" s="9">
        <v>191</v>
      </c>
      <c r="K275" s="7">
        <v>304</v>
      </c>
      <c r="L275" s="6">
        <v>798</v>
      </c>
      <c r="M275" s="6">
        <v>653</v>
      </c>
      <c r="N275" s="6">
        <v>929</v>
      </c>
      <c r="O275" s="6">
        <v>562</v>
      </c>
      <c r="P275" s="6">
        <v>4</v>
      </c>
      <c r="Q275" s="6">
        <v>403</v>
      </c>
      <c r="R275" s="6">
        <v>622</v>
      </c>
      <c r="S275" s="6">
        <v>1021</v>
      </c>
      <c r="T275" s="6">
        <v>463</v>
      </c>
      <c r="U275" s="6">
        <v>96</v>
      </c>
      <c r="V275" s="6">
        <v>372</v>
      </c>
      <c r="W275" s="6">
        <v>227</v>
      </c>
      <c r="X275" s="8">
        <v>721</v>
      </c>
      <c r="Y275" s="6">
        <v>834</v>
      </c>
      <c r="Z275" s="6">
        <v>41</v>
      </c>
      <c r="AA275" s="12">
        <v>442</v>
      </c>
      <c r="AB275" s="6">
        <v>908</v>
      </c>
      <c r="AC275" s="6">
        <v>539</v>
      </c>
      <c r="AD275" s="6">
        <v>823</v>
      </c>
      <c r="AE275" s="6">
        <v>680</v>
      </c>
      <c r="AF275" s="6">
        <v>150</v>
      </c>
      <c r="AG275" s="179">
        <v>261</v>
      </c>
      <c r="AH275" s="5">
        <f t="shared" si="42"/>
        <v>16400</v>
      </c>
      <c r="AI275" s="5">
        <f t="shared" si="41"/>
        <v>11201200</v>
      </c>
      <c r="AJ275" s="2">
        <f t="shared" si="43"/>
        <v>8606720000</v>
      </c>
      <c r="AK275" s="115">
        <f>SUMSQ(R274,S274,T274,U274,V274,W274,X274,Y274,Z274,AA274,AB274,AC274,AD274,AE274,AF274,AG274,R275,S275,T275,U275,V275,W275,X275,Y275,Z275,AA275,AB275,AC275,AD275,AE275,AF275,AG275)</f>
        <v>11201200</v>
      </c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T275" s="22"/>
      <c r="BU275" s="29" t="s">
        <v>623</v>
      </c>
      <c r="BV275" s="30" t="s">
        <v>1030</v>
      </c>
      <c r="BW275" s="31">
        <f>L2+(267*L4)</f>
        <v>268</v>
      </c>
      <c r="BX275" s="22"/>
    </row>
    <row r="276" spans="1:76" x14ac:dyDescent="0.2">
      <c r="A276" s="1">
        <v>11</v>
      </c>
      <c r="B276" s="178">
        <v>168</v>
      </c>
      <c r="C276" s="6">
        <v>311</v>
      </c>
      <c r="D276" s="6">
        <v>773</v>
      </c>
      <c r="E276" s="6">
        <v>662</v>
      </c>
      <c r="F276" s="6">
        <v>954</v>
      </c>
      <c r="G276" s="11">
        <v>553</v>
      </c>
      <c r="H276" s="6">
        <v>27</v>
      </c>
      <c r="I276" s="6">
        <v>396</v>
      </c>
      <c r="J276" s="6">
        <v>739</v>
      </c>
      <c r="K276" s="6">
        <v>884</v>
      </c>
      <c r="L276" s="7">
        <v>322</v>
      </c>
      <c r="M276" s="9">
        <v>209</v>
      </c>
      <c r="N276" s="6">
        <v>509</v>
      </c>
      <c r="O276" s="6">
        <v>110</v>
      </c>
      <c r="P276" s="6">
        <v>608</v>
      </c>
      <c r="Q276" s="6">
        <v>975</v>
      </c>
      <c r="R276" s="6">
        <v>50</v>
      </c>
      <c r="S276" s="6">
        <v>417</v>
      </c>
      <c r="T276" s="6">
        <v>915</v>
      </c>
      <c r="U276" s="6">
        <v>516</v>
      </c>
      <c r="V276" s="6">
        <v>816</v>
      </c>
      <c r="W276" s="8">
        <v>703</v>
      </c>
      <c r="X276" s="6">
        <v>141</v>
      </c>
      <c r="Y276" s="6">
        <v>286</v>
      </c>
      <c r="Z276" s="6">
        <v>629</v>
      </c>
      <c r="AA276" s="6">
        <v>998</v>
      </c>
      <c r="AB276" s="12">
        <v>472</v>
      </c>
      <c r="AC276" s="6">
        <v>71</v>
      </c>
      <c r="AD276" s="6">
        <v>363</v>
      </c>
      <c r="AE276" s="6">
        <v>252</v>
      </c>
      <c r="AF276" s="6">
        <v>714</v>
      </c>
      <c r="AG276" s="179">
        <v>857</v>
      </c>
      <c r="AH276" s="5">
        <f t="shared" si="42"/>
        <v>16400</v>
      </c>
      <c r="AI276" s="5">
        <f t="shared" si="41"/>
        <v>11201200</v>
      </c>
      <c r="AJ276" s="2">
        <f t="shared" si="43"/>
        <v>8606720000</v>
      </c>
      <c r="AK276" s="115">
        <f>SUMSQ(B276,C276,D276,E276,F276,G276,H276,I276,J276,K276,L276,M276,N276,O276,P276,Q276,B277,C277,D277,E277,F277,G277,H277,I277,J277,K277,L277,M277,N277,O277,P277,Q277)</f>
        <v>11201200</v>
      </c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/>
      <c r="BR276" s="130"/>
      <c r="BT276" s="22"/>
      <c r="BU276" s="29" t="s">
        <v>428</v>
      </c>
      <c r="BV276" s="30" t="s">
        <v>1030</v>
      </c>
      <c r="BW276" s="31">
        <f>L2+(268*L4)</f>
        <v>269</v>
      </c>
      <c r="BX276" s="22"/>
    </row>
    <row r="277" spans="1:76" x14ac:dyDescent="0.2">
      <c r="A277" s="1">
        <v>12</v>
      </c>
      <c r="B277" s="178">
        <v>259</v>
      </c>
      <c r="C277" s="6">
        <v>148</v>
      </c>
      <c r="D277" s="6">
        <v>674</v>
      </c>
      <c r="E277" s="6">
        <v>817</v>
      </c>
      <c r="F277" s="11">
        <v>541</v>
      </c>
      <c r="G277" s="6">
        <v>910</v>
      </c>
      <c r="H277" s="6">
        <v>448</v>
      </c>
      <c r="I277" s="6">
        <v>47</v>
      </c>
      <c r="J277" s="6">
        <v>840</v>
      </c>
      <c r="K277" s="6">
        <v>727</v>
      </c>
      <c r="L277" s="9">
        <v>229</v>
      </c>
      <c r="M277" s="7">
        <v>374</v>
      </c>
      <c r="N277" s="6">
        <v>90</v>
      </c>
      <c r="O277" s="6">
        <v>457</v>
      </c>
      <c r="P277" s="6">
        <v>1019</v>
      </c>
      <c r="Q277" s="6">
        <v>620</v>
      </c>
      <c r="R277" s="6">
        <v>405</v>
      </c>
      <c r="S277" s="6">
        <v>6</v>
      </c>
      <c r="T277" s="6">
        <v>568</v>
      </c>
      <c r="U277" s="6">
        <v>935</v>
      </c>
      <c r="V277" s="8">
        <v>651</v>
      </c>
      <c r="W277" s="6">
        <v>796</v>
      </c>
      <c r="X277" s="6">
        <v>298</v>
      </c>
      <c r="Y277" s="6">
        <v>185</v>
      </c>
      <c r="Z277" s="6">
        <v>978</v>
      </c>
      <c r="AA277" s="6">
        <v>577</v>
      </c>
      <c r="AB277" s="6">
        <v>115</v>
      </c>
      <c r="AC277" s="12">
        <v>484</v>
      </c>
      <c r="AD277" s="6">
        <v>208</v>
      </c>
      <c r="AE277" s="6">
        <v>351</v>
      </c>
      <c r="AF277" s="6">
        <v>877</v>
      </c>
      <c r="AG277" s="179">
        <v>766</v>
      </c>
      <c r="AH277" s="5">
        <f t="shared" si="42"/>
        <v>16400</v>
      </c>
      <c r="AI277" s="5">
        <f t="shared" si="41"/>
        <v>11201200</v>
      </c>
      <c r="AJ277" s="2">
        <f t="shared" si="43"/>
        <v>8606720000</v>
      </c>
      <c r="AK277" s="115">
        <f>SUMSQ(R276,S276,T276,U276,V276,W276,X276,Y276,Z276,AA276,AB276,AC276,AD276,AE276,AF276,AG276,R277,S277,T277,U277,V277,W277,X277,Y277,Z277,AA277,AB277,AC277,AD277,AE277,AF277,AG277)</f>
        <v>11201200</v>
      </c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/>
      <c r="BT277" s="22"/>
      <c r="BU277" s="29" t="s">
        <v>367</v>
      </c>
      <c r="BV277" s="30" t="s">
        <v>1030</v>
      </c>
      <c r="BW277" s="31">
        <f>L2+(269*L4)</f>
        <v>270</v>
      </c>
      <c r="BX277" s="22"/>
    </row>
    <row r="278" spans="1:76" x14ac:dyDescent="0.2">
      <c r="A278" s="1">
        <v>13</v>
      </c>
      <c r="B278" s="178">
        <v>222</v>
      </c>
      <c r="C278" s="6">
        <v>333</v>
      </c>
      <c r="D278" s="6">
        <v>895</v>
      </c>
      <c r="E278" s="11">
        <v>752</v>
      </c>
      <c r="F278" s="6">
        <v>964</v>
      </c>
      <c r="G278" s="6">
        <v>595</v>
      </c>
      <c r="H278" s="6">
        <v>97</v>
      </c>
      <c r="I278" s="6">
        <v>498</v>
      </c>
      <c r="J278" s="6">
        <v>665</v>
      </c>
      <c r="K278" s="6">
        <v>778</v>
      </c>
      <c r="L278" s="6">
        <v>316</v>
      </c>
      <c r="M278" s="6">
        <v>171</v>
      </c>
      <c r="N278" s="7">
        <v>391</v>
      </c>
      <c r="O278" s="9">
        <v>24</v>
      </c>
      <c r="P278" s="6">
        <v>550</v>
      </c>
      <c r="Q278" s="6">
        <v>949</v>
      </c>
      <c r="R278" s="6">
        <v>76</v>
      </c>
      <c r="S278" s="6">
        <v>475</v>
      </c>
      <c r="T278" s="6">
        <v>1001</v>
      </c>
      <c r="U278" s="8">
        <v>634</v>
      </c>
      <c r="V278" s="6">
        <v>854</v>
      </c>
      <c r="W278" s="6">
        <v>709</v>
      </c>
      <c r="X278" s="6">
        <v>247</v>
      </c>
      <c r="Y278" s="6">
        <v>360</v>
      </c>
      <c r="Z278" s="6">
        <v>527</v>
      </c>
      <c r="AA278" s="6">
        <v>928</v>
      </c>
      <c r="AB278" s="6">
        <v>430</v>
      </c>
      <c r="AC278" s="6">
        <v>61</v>
      </c>
      <c r="AD278" s="12">
        <v>273</v>
      </c>
      <c r="AE278" s="6">
        <v>130</v>
      </c>
      <c r="AF278" s="6">
        <v>692</v>
      </c>
      <c r="AG278" s="179">
        <v>803</v>
      </c>
      <c r="AH278" s="5">
        <f t="shared" si="42"/>
        <v>16400</v>
      </c>
      <c r="AI278" s="5">
        <f t="shared" si="41"/>
        <v>11201200</v>
      </c>
      <c r="AJ278" s="2">
        <f t="shared" si="43"/>
        <v>8606720000</v>
      </c>
      <c r="AK278" s="115">
        <f>SUMSQ(B278,C278,D278,E278,F278,G278,H278,I278,J278,K278,L278,M278,N278,O278,P278,Q278,B279,C279,D279,E279,F279,G279,H279,I279,J279,K279,L279,M279,N279,O279,P279,Q279)</f>
        <v>11201200</v>
      </c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T278" s="22"/>
      <c r="BU278" s="29" t="s">
        <v>235</v>
      </c>
      <c r="BV278" s="30" t="s">
        <v>1030</v>
      </c>
      <c r="BW278" s="31">
        <f>L2+(270*L4)</f>
        <v>271</v>
      </c>
      <c r="BX278" s="22"/>
    </row>
    <row r="279" spans="1:76" x14ac:dyDescent="0.2">
      <c r="A279" s="1">
        <v>14</v>
      </c>
      <c r="B279" s="178">
        <v>377</v>
      </c>
      <c r="C279" s="6">
        <v>234</v>
      </c>
      <c r="D279" s="11">
        <v>732</v>
      </c>
      <c r="E279" s="6">
        <v>843</v>
      </c>
      <c r="F279" s="6">
        <v>615</v>
      </c>
      <c r="G279" s="6">
        <v>1016</v>
      </c>
      <c r="H279" s="6">
        <v>454</v>
      </c>
      <c r="I279" s="6">
        <v>85</v>
      </c>
      <c r="J279" s="6">
        <v>830</v>
      </c>
      <c r="K279" s="6">
        <v>685</v>
      </c>
      <c r="L279" s="6">
        <v>159</v>
      </c>
      <c r="M279" s="6">
        <v>272</v>
      </c>
      <c r="N279" s="9">
        <v>36</v>
      </c>
      <c r="O279" s="7">
        <v>435</v>
      </c>
      <c r="P279" s="6">
        <v>897</v>
      </c>
      <c r="Q279" s="6">
        <v>530</v>
      </c>
      <c r="R279" s="6">
        <v>495</v>
      </c>
      <c r="S279" s="6">
        <v>128</v>
      </c>
      <c r="T279" s="8">
        <v>590</v>
      </c>
      <c r="U279" s="6">
        <v>989</v>
      </c>
      <c r="V279" s="6">
        <v>753</v>
      </c>
      <c r="W279" s="6">
        <v>866</v>
      </c>
      <c r="X279" s="6">
        <v>340</v>
      </c>
      <c r="Y279" s="6">
        <v>195</v>
      </c>
      <c r="Z279" s="6">
        <v>940</v>
      </c>
      <c r="AA279" s="6">
        <v>571</v>
      </c>
      <c r="AB279" s="6">
        <v>9</v>
      </c>
      <c r="AC279" s="6">
        <v>410</v>
      </c>
      <c r="AD279" s="6">
        <v>182</v>
      </c>
      <c r="AE279" s="12">
        <v>293</v>
      </c>
      <c r="AF279" s="6">
        <v>791</v>
      </c>
      <c r="AG279" s="179">
        <v>648</v>
      </c>
      <c r="AH279" s="5">
        <f t="shared" si="42"/>
        <v>16400</v>
      </c>
      <c r="AI279" s="5">
        <f t="shared" si="41"/>
        <v>11201200</v>
      </c>
      <c r="AJ279" s="2">
        <f t="shared" si="43"/>
        <v>8606720000</v>
      </c>
      <c r="AK279" s="115">
        <f>SUMSQ(R278,S278,T278,U278,V278,W278,X278,Y278,Z278,AA278,AB278,AC278,AD278,AE278,AF278,AG278,R279,S279,T279,U279,V279,W279,X279,Y279,Z279,AA279,AB279,AC279,AD279,AE279,AF279,AG279)</f>
        <v>11201200</v>
      </c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T279" s="22"/>
      <c r="BU279" s="29" t="s">
        <v>41</v>
      </c>
      <c r="BV279" s="30" t="s">
        <v>1030</v>
      </c>
      <c r="BW279" s="31">
        <f>L2+(271*L4)</f>
        <v>272</v>
      </c>
      <c r="BX279" s="22"/>
    </row>
    <row r="280" spans="1:76" x14ac:dyDescent="0.2">
      <c r="A280" s="1">
        <v>15</v>
      </c>
      <c r="B280" s="178">
        <v>805</v>
      </c>
      <c r="C280" s="11">
        <v>694</v>
      </c>
      <c r="D280" s="6">
        <v>136</v>
      </c>
      <c r="E280" s="6">
        <v>279</v>
      </c>
      <c r="F280" s="6">
        <v>59</v>
      </c>
      <c r="G280" s="6">
        <v>428</v>
      </c>
      <c r="H280" s="6">
        <v>922</v>
      </c>
      <c r="I280" s="6">
        <v>521</v>
      </c>
      <c r="J280" s="6">
        <v>354</v>
      </c>
      <c r="K280" s="6">
        <v>241</v>
      </c>
      <c r="L280" s="6">
        <v>707</v>
      </c>
      <c r="M280" s="6">
        <v>852</v>
      </c>
      <c r="N280" s="6">
        <v>640</v>
      </c>
      <c r="O280" s="6">
        <v>1007</v>
      </c>
      <c r="P280" s="7">
        <v>477</v>
      </c>
      <c r="Q280" s="9">
        <v>78</v>
      </c>
      <c r="R280" s="6">
        <v>947</v>
      </c>
      <c r="S280" s="8">
        <v>548</v>
      </c>
      <c r="T280" s="6">
        <v>18</v>
      </c>
      <c r="U280" s="6">
        <v>385</v>
      </c>
      <c r="V280" s="6">
        <v>173</v>
      </c>
      <c r="W280" s="6">
        <v>318</v>
      </c>
      <c r="X280" s="6">
        <v>784</v>
      </c>
      <c r="Y280" s="6">
        <v>671</v>
      </c>
      <c r="Z280" s="6">
        <v>504</v>
      </c>
      <c r="AA280" s="6">
        <v>103</v>
      </c>
      <c r="AB280" s="6">
        <v>597</v>
      </c>
      <c r="AC280" s="6">
        <v>966</v>
      </c>
      <c r="AD280" s="6">
        <v>746</v>
      </c>
      <c r="AE280" s="6">
        <v>889</v>
      </c>
      <c r="AF280" s="12">
        <v>331</v>
      </c>
      <c r="AG280" s="179">
        <v>220</v>
      </c>
      <c r="AH280" s="5">
        <f t="shared" si="42"/>
        <v>16400</v>
      </c>
      <c r="AI280" s="5">
        <f t="shared" si="41"/>
        <v>11201200</v>
      </c>
      <c r="AJ280" s="2">
        <f t="shared" si="43"/>
        <v>8606720000</v>
      </c>
      <c r="AK280" s="115">
        <f>SUMSQ(B280,C280,D280,E280,F280,G280,H280,I280,J280,K280,L280,M280,N280,O280,P280,Q280,B281,C281,D281,E281,F281,G281,H281,I281,J281,K281,L281,M281,N281,O281,P281,Q281)</f>
        <v>11201200</v>
      </c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T280" s="22"/>
      <c r="BU280" s="29" t="s">
        <v>524</v>
      </c>
      <c r="BV280" s="30" t="s">
        <v>1030</v>
      </c>
      <c r="BW280" s="31">
        <f>L2+(272*L4)</f>
        <v>273</v>
      </c>
      <c r="BX280" s="22"/>
    </row>
    <row r="281" spans="1:76" x14ac:dyDescent="0.2">
      <c r="A281" s="1">
        <v>16</v>
      </c>
      <c r="B281" s="190">
        <v>642</v>
      </c>
      <c r="C281" s="6">
        <v>785</v>
      </c>
      <c r="D281" s="6">
        <v>291</v>
      </c>
      <c r="E281" s="6">
        <v>180</v>
      </c>
      <c r="F281" s="6">
        <v>416</v>
      </c>
      <c r="G281" s="6">
        <v>15</v>
      </c>
      <c r="H281" s="6">
        <v>573</v>
      </c>
      <c r="I281" s="6">
        <v>942</v>
      </c>
      <c r="J281" s="6">
        <v>197</v>
      </c>
      <c r="K281" s="6">
        <v>342</v>
      </c>
      <c r="L281" s="6">
        <v>872</v>
      </c>
      <c r="M281" s="6">
        <v>759</v>
      </c>
      <c r="N281" s="6">
        <v>987</v>
      </c>
      <c r="O281" s="6">
        <v>588</v>
      </c>
      <c r="P281" s="9">
        <v>122</v>
      </c>
      <c r="Q281" s="7">
        <v>489</v>
      </c>
      <c r="R281" s="8">
        <v>536</v>
      </c>
      <c r="S281" s="6">
        <v>903</v>
      </c>
      <c r="T281" s="6">
        <v>437</v>
      </c>
      <c r="U281" s="6">
        <v>38</v>
      </c>
      <c r="V281" s="6">
        <v>266</v>
      </c>
      <c r="W281" s="6">
        <v>153</v>
      </c>
      <c r="X281" s="6">
        <v>683</v>
      </c>
      <c r="Y281" s="6">
        <v>828</v>
      </c>
      <c r="Z281" s="6">
        <v>83</v>
      </c>
      <c r="AA281" s="6">
        <v>452</v>
      </c>
      <c r="AB281" s="6">
        <v>1010</v>
      </c>
      <c r="AC281" s="6">
        <v>609</v>
      </c>
      <c r="AD281" s="6">
        <v>845</v>
      </c>
      <c r="AE281" s="6">
        <v>734</v>
      </c>
      <c r="AF281" s="6">
        <v>240</v>
      </c>
      <c r="AG281" s="186">
        <v>383</v>
      </c>
      <c r="AH281" s="5">
        <f t="shared" si="42"/>
        <v>16400</v>
      </c>
      <c r="AI281" s="5">
        <f t="shared" si="41"/>
        <v>11201200</v>
      </c>
      <c r="AJ281" s="2">
        <f t="shared" si="43"/>
        <v>8606720000</v>
      </c>
      <c r="AK281" s="115">
        <f>SUMSQ(R280,S280,T280,U280,V280,W280,X280,Y280,Z280,AA280,AB280,AC280,AD280,AE280,AF280,AG280,R281,S281,T281,U281,V281,W281,X281,Y281,Z281,AA281,AB281,AC281,AD281,AE281,AF281,AG281)</f>
        <v>11201200</v>
      </c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T281" s="22"/>
      <c r="BU281" s="29" t="s">
        <v>720</v>
      </c>
      <c r="BV281" s="30" t="s">
        <v>1030</v>
      </c>
      <c r="BW281" s="31">
        <f>L2+(273*L4)</f>
        <v>274</v>
      </c>
      <c r="BX281" s="22"/>
    </row>
    <row r="282" spans="1:76" x14ac:dyDescent="0.2">
      <c r="A282" s="1">
        <v>17</v>
      </c>
      <c r="B282" s="188">
        <v>655</v>
      </c>
      <c r="C282" s="6">
        <v>800</v>
      </c>
      <c r="D282" s="6">
        <v>302</v>
      </c>
      <c r="E282" s="6">
        <v>189</v>
      </c>
      <c r="F282" s="6">
        <v>401</v>
      </c>
      <c r="G282" s="6">
        <v>2</v>
      </c>
      <c r="H282" s="6">
        <v>564</v>
      </c>
      <c r="I282" s="6">
        <v>931</v>
      </c>
      <c r="J282" s="6">
        <v>204</v>
      </c>
      <c r="K282" s="6">
        <v>347</v>
      </c>
      <c r="L282" s="6">
        <v>873</v>
      </c>
      <c r="M282" s="6">
        <v>762</v>
      </c>
      <c r="N282" s="6">
        <v>982</v>
      </c>
      <c r="O282" s="6">
        <v>581</v>
      </c>
      <c r="P282" s="6">
        <v>119</v>
      </c>
      <c r="Q282" s="8">
        <v>488</v>
      </c>
      <c r="R282" s="7">
        <v>537</v>
      </c>
      <c r="S282" s="9">
        <v>906</v>
      </c>
      <c r="T282" s="6">
        <v>444</v>
      </c>
      <c r="U282" s="6">
        <v>43</v>
      </c>
      <c r="V282" s="6">
        <v>263</v>
      </c>
      <c r="W282" s="6">
        <v>152</v>
      </c>
      <c r="X282" s="6">
        <v>678</v>
      </c>
      <c r="Y282" s="6">
        <v>821</v>
      </c>
      <c r="Z282" s="6">
        <v>94</v>
      </c>
      <c r="AA282" s="6">
        <v>461</v>
      </c>
      <c r="AB282" s="6">
        <v>1023</v>
      </c>
      <c r="AC282" s="6">
        <v>624</v>
      </c>
      <c r="AD282" s="6">
        <v>836</v>
      </c>
      <c r="AE282" s="6">
        <v>723</v>
      </c>
      <c r="AF282" s="6">
        <v>225</v>
      </c>
      <c r="AG282" s="192">
        <v>370</v>
      </c>
      <c r="AH282" s="5">
        <f t="shared" si="42"/>
        <v>16400</v>
      </c>
      <c r="AI282" s="5">
        <f t="shared" si="41"/>
        <v>11201200</v>
      </c>
      <c r="AJ282" s="2">
        <f t="shared" si="43"/>
        <v>8606720000</v>
      </c>
      <c r="AK282" s="115">
        <f>SUMSQ(B282,C282,D282,E282,F282,G282,H282,I282,J282,K282,L282,M282,N282,O282,P282,Q282,B283,C283,D283,E283,F283,G283,H283,I283,J283,K283,L283,M283,N283,O283,P283,Q283)</f>
        <v>11201200</v>
      </c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T282" s="22"/>
      <c r="BU282" s="29" t="s">
        <v>898</v>
      </c>
      <c r="BV282" s="30" t="s">
        <v>1030</v>
      </c>
      <c r="BW282" s="31">
        <f>L2+(274*L4)</f>
        <v>275</v>
      </c>
      <c r="BX282" s="22"/>
    </row>
    <row r="283" spans="1:76" x14ac:dyDescent="0.2">
      <c r="A283" s="1">
        <v>18</v>
      </c>
      <c r="B283" s="178">
        <v>812</v>
      </c>
      <c r="C283" s="12">
        <v>699</v>
      </c>
      <c r="D283" s="6">
        <v>137</v>
      </c>
      <c r="E283" s="6">
        <v>282</v>
      </c>
      <c r="F283" s="6">
        <v>54</v>
      </c>
      <c r="G283" s="6">
        <v>421</v>
      </c>
      <c r="H283" s="6">
        <v>919</v>
      </c>
      <c r="I283" s="6">
        <v>520</v>
      </c>
      <c r="J283" s="6">
        <v>367</v>
      </c>
      <c r="K283" s="6">
        <v>256</v>
      </c>
      <c r="L283" s="6">
        <v>718</v>
      </c>
      <c r="M283" s="6">
        <v>861</v>
      </c>
      <c r="N283" s="6">
        <v>625</v>
      </c>
      <c r="O283" s="6">
        <v>994</v>
      </c>
      <c r="P283" s="8">
        <v>468</v>
      </c>
      <c r="Q283" s="6">
        <v>67</v>
      </c>
      <c r="R283" s="9">
        <v>958</v>
      </c>
      <c r="S283" s="7">
        <v>557</v>
      </c>
      <c r="T283" s="6">
        <v>31</v>
      </c>
      <c r="U283" s="6">
        <v>400</v>
      </c>
      <c r="V283" s="6">
        <v>164</v>
      </c>
      <c r="W283" s="6">
        <v>307</v>
      </c>
      <c r="X283" s="6">
        <v>769</v>
      </c>
      <c r="Y283" s="6">
        <v>658</v>
      </c>
      <c r="Z283" s="6">
        <v>505</v>
      </c>
      <c r="AA283" s="6">
        <v>106</v>
      </c>
      <c r="AB283" s="6">
        <v>604</v>
      </c>
      <c r="AC283" s="6">
        <v>971</v>
      </c>
      <c r="AD283" s="6">
        <v>743</v>
      </c>
      <c r="AE283" s="6">
        <v>888</v>
      </c>
      <c r="AF283" s="11">
        <v>326</v>
      </c>
      <c r="AG283" s="179">
        <v>213</v>
      </c>
      <c r="AH283" s="5">
        <f t="shared" si="42"/>
        <v>16400</v>
      </c>
      <c r="AI283" s="5">
        <f t="shared" si="41"/>
        <v>11201200</v>
      </c>
      <c r="AJ283" s="2">
        <f t="shared" si="43"/>
        <v>8606720000</v>
      </c>
      <c r="AK283" s="115">
        <f>SUMSQ(R282,S282,T282,U282,V282,W282,X282,Y282,Z282,AA282,AB282,AC282,AD282,AE282,AF282,AG282,R283,S283,T283,U283,V283,W283,X283,Y283,Z283,AA283,AB283,AC283,AD283,AE283,AF283,AG283)</f>
        <v>11201200</v>
      </c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T283" s="22"/>
      <c r="BU283" s="55" t="s">
        <v>958</v>
      </c>
      <c r="BV283" s="30" t="s">
        <v>1030</v>
      </c>
      <c r="BW283" s="31">
        <f>L2+(275*L4)</f>
        <v>276</v>
      </c>
      <c r="BX283" s="22"/>
    </row>
    <row r="284" spans="1:76" x14ac:dyDescent="0.2">
      <c r="A284" s="1">
        <v>19</v>
      </c>
      <c r="B284" s="178">
        <v>376</v>
      </c>
      <c r="C284" s="6">
        <v>231</v>
      </c>
      <c r="D284" s="12">
        <v>725</v>
      </c>
      <c r="E284" s="6">
        <v>838</v>
      </c>
      <c r="F284" s="6">
        <v>618</v>
      </c>
      <c r="G284" s="6">
        <v>1017</v>
      </c>
      <c r="H284" s="6">
        <v>459</v>
      </c>
      <c r="I284" s="6">
        <v>92</v>
      </c>
      <c r="J284" s="6">
        <v>819</v>
      </c>
      <c r="K284" s="6">
        <v>676</v>
      </c>
      <c r="L284" s="6">
        <v>146</v>
      </c>
      <c r="M284" s="6">
        <v>257</v>
      </c>
      <c r="N284" s="6">
        <v>45</v>
      </c>
      <c r="O284" s="8">
        <v>446</v>
      </c>
      <c r="P284" s="6">
        <v>912</v>
      </c>
      <c r="Q284" s="6">
        <v>543</v>
      </c>
      <c r="R284" s="6">
        <v>482</v>
      </c>
      <c r="S284" s="6">
        <v>113</v>
      </c>
      <c r="T284" s="7">
        <v>579</v>
      </c>
      <c r="U284" s="9">
        <v>980</v>
      </c>
      <c r="V284" s="6">
        <v>768</v>
      </c>
      <c r="W284" s="6">
        <v>879</v>
      </c>
      <c r="X284" s="6">
        <v>349</v>
      </c>
      <c r="Y284" s="6">
        <v>206</v>
      </c>
      <c r="Z284" s="6">
        <v>933</v>
      </c>
      <c r="AA284" s="6">
        <v>566</v>
      </c>
      <c r="AB284" s="6">
        <v>8</v>
      </c>
      <c r="AC284" s="6">
        <v>407</v>
      </c>
      <c r="AD284" s="6">
        <v>187</v>
      </c>
      <c r="AE284" s="11">
        <v>300</v>
      </c>
      <c r="AF284" s="6">
        <v>794</v>
      </c>
      <c r="AG284" s="179">
        <v>649</v>
      </c>
      <c r="AH284" s="5">
        <f t="shared" si="42"/>
        <v>16400</v>
      </c>
      <c r="AI284" s="5">
        <f t="shared" si="41"/>
        <v>11201200</v>
      </c>
      <c r="AJ284" s="2">
        <f t="shared" si="43"/>
        <v>8606720000</v>
      </c>
      <c r="AK284" s="115">
        <f>SUMSQ(B284,C284,D284,E284,F284,G284,H284,I284,J284,K284,L284,M284,N284,O284,P284,Q284,B285,C285,D285,E285,F285,G285,H285,I285,J285,K285,L285,M285,N285,O285,P285,Q285)</f>
        <v>11201200</v>
      </c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T284" s="22"/>
      <c r="BU284" s="29" t="s">
        <v>140</v>
      </c>
      <c r="BV284" s="30" t="s">
        <v>1030</v>
      </c>
      <c r="BW284" s="31">
        <f>L2+(276*L4)</f>
        <v>277</v>
      </c>
      <c r="BX284" s="22"/>
    </row>
    <row r="285" spans="1:76" x14ac:dyDescent="0.2">
      <c r="A285" s="1">
        <v>20</v>
      </c>
      <c r="B285" s="178">
        <v>211</v>
      </c>
      <c r="C285" s="6">
        <v>324</v>
      </c>
      <c r="D285" s="6">
        <v>882</v>
      </c>
      <c r="E285" s="12">
        <v>737</v>
      </c>
      <c r="F285" s="6">
        <v>973</v>
      </c>
      <c r="G285" s="6">
        <v>606</v>
      </c>
      <c r="H285" s="6">
        <v>112</v>
      </c>
      <c r="I285" s="6">
        <v>511</v>
      </c>
      <c r="J285" s="6">
        <v>664</v>
      </c>
      <c r="K285" s="6">
        <v>775</v>
      </c>
      <c r="L285" s="6">
        <v>309</v>
      </c>
      <c r="M285" s="6">
        <v>166</v>
      </c>
      <c r="N285" s="8">
        <v>394</v>
      </c>
      <c r="O285" s="6">
        <v>25</v>
      </c>
      <c r="P285" s="6">
        <v>555</v>
      </c>
      <c r="Q285" s="6">
        <v>956</v>
      </c>
      <c r="R285" s="6">
        <v>69</v>
      </c>
      <c r="S285" s="6">
        <v>470</v>
      </c>
      <c r="T285" s="9">
        <v>1000</v>
      </c>
      <c r="U285" s="7">
        <v>631</v>
      </c>
      <c r="V285" s="6">
        <v>859</v>
      </c>
      <c r="W285" s="6">
        <v>716</v>
      </c>
      <c r="X285" s="6">
        <v>250</v>
      </c>
      <c r="Y285" s="6">
        <v>361</v>
      </c>
      <c r="Z285" s="6">
        <v>514</v>
      </c>
      <c r="AA285" s="6">
        <v>913</v>
      </c>
      <c r="AB285" s="6">
        <v>419</v>
      </c>
      <c r="AC285" s="6">
        <v>52</v>
      </c>
      <c r="AD285" s="11">
        <v>288</v>
      </c>
      <c r="AE285" s="6">
        <v>143</v>
      </c>
      <c r="AF285" s="6">
        <v>701</v>
      </c>
      <c r="AG285" s="179">
        <v>814</v>
      </c>
      <c r="AH285" s="5">
        <f t="shared" si="42"/>
        <v>16400</v>
      </c>
      <c r="AI285" s="5">
        <f t="shared" si="41"/>
        <v>11201200</v>
      </c>
      <c r="AJ285" s="2">
        <f t="shared" si="43"/>
        <v>8606720000</v>
      </c>
      <c r="AK285" s="115">
        <f>SUMSQ(R284,S284,T284,U284,V284,W284,X284,Y284,Z284,AA284,AB284,AC284,AD284,AE284,AF284,AG284,R285,S285,T285,U285,V285,W285,X285,Y285,Z285,AA285,AB285,AC285,AD285,AE285,AF285,AG285)</f>
        <v>11201200</v>
      </c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/>
      <c r="BT285" s="22"/>
      <c r="BU285" s="29" t="s">
        <v>199</v>
      </c>
      <c r="BV285" s="30" t="s">
        <v>1030</v>
      </c>
      <c r="BW285" s="31">
        <f>L2+(277*L4)</f>
        <v>278</v>
      </c>
      <c r="BX285" s="22"/>
    </row>
    <row r="286" spans="1:76" x14ac:dyDescent="0.2">
      <c r="A286" s="1">
        <v>21</v>
      </c>
      <c r="B286" s="178">
        <v>270</v>
      </c>
      <c r="C286" s="6">
        <v>157</v>
      </c>
      <c r="D286" s="6">
        <v>687</v>
      </c>
      <c r="E286" s="6">
        <v>832</v>
      </c>
      <c r="F286" s="12">
        <v>532</v>
      </c>
      <c r="G286" s="6">
        <v>899</v>
      </c>
      <c r="H286" s="6">
        <v>433</v>
      </c>
      <c r="I286" s="6">
        <v>34</v>
      </c>
      <c r="J286" s="6">
        <v>841</v>
      </c>
      <c r="K286" s="6">
        <v>730</v>
      </c>
      <c r="L286" s="6">
        <v>236</v>
      </c>
      <c r="M286" s="8">
        <v>379</v>
      </c>
      <c r="N286" s="6">
        <v>87</v>
      </c>
      <c r="O286" s="6">
        <v>456</v>
      </c>
      <c r="P286" s="6">
        <v>1014</v>
      </c>
      <c r="Q286" s="6">
        <v>613</v>
      </c>
      <c r="R286" s="6">
        <v>412</v>
      </c>
      <c r="S286" s="6">
        <v>11</v>
      </c>
      <c r="T286" s="6">
        <v>569</v>
      </c>
      <c r="U286" s="6">
        <v>938</v>
      </c>
      <c r="V286" s="7">
        <v>646</v>
      </c>
      <c r="W286" s="9">
        <v>789</v>
      </c>
      <c r="X286" s="6">
        <v>295</v>
      </c>
      <c r="Y286" s="6">
        <v>184</v>
      </c>
      <c r="Z286" s="6">
        <v>991</v>
      </c>
      <c r="AA286" s="6">
        <v>592</v>
      </c>
      <c r="AB286" s="6">
        <v>126</v>
      </c>
      <c r="AC286" s="11">
        <v>493</v>
      </c>
      <c r="AD286" s="6">
        <v>193</v>
      </c>
      <c r="AE286" s="6">
        <v>338</v>
      </c>
      <c r="AF286" s="6">
        <v>868</v>
      </c>
      <c r="AG286" s="179">
        <v>755</v>
      </c>
      <c r="AH286" s="5">
        <f t="shared" si="42"/>
        <v>16400</v>
      </c>
      <c r="AI286" s="5">
        <f t="shared" si="41"/>
        <v>11201200</v>
      </c>
      <c r="AJ286" s="2">
        <f t="shared" si="43"/>
        <v>8606720000</v>
      </c>
      <c r="AK286" s="115">
        <f>SUMSQ(B286,C286,D286,E286,F286,G286,H286,I286,J286,K286,L286,M286,N286,O286,P286,Q286,B287,C287,D287,E287,F287,G287,H287,I287,J287,K287,L287,M287,N287,O287,P287,Q287)</f>
        <v>11201200</v>
      </c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T286" s="22"/>
      <c r="BU286" s="29" t="s">
        <v>268</v>
      </c>
      <c r="BV286" s="30" t="s">
        <v>1030</v>
      </c>
      <c r="BW286" s="31">
        <f>L2+(278*L4)</f>
        <v>279</v>
      </c>
      <c r="BX286" s="22"/>
    </row>
    <row r="287" spans="1:76" x14ac:dyDescent="0.2">
      <c r="A287" s="1">
        <v>22</v>
      </c>
      <c r="B287" s="178">
        <v>169</v>
      </c>
      <c r="C287" s="6">
        <v>314</v>
      </c>
      <c r="D287" s="6">
        <v>780</v>
      </c>
      <c r="E287" s="6">
        <v>667</v>
      </c>
      <c r="F287" s="6">
        <v>951</v>
      </c>
      <c r="G287" s="12">
        <v>552</v>
      </c>
      <c r="H287" s="6">
        <v>22</v>
      </c>
      <c r="I287" s="6">
        <v>389</v>
      </c>
      <c r="J287" s="6">
        <v>750</v>
      </c>
      <c r="K287" s="6">
        <v>893</v>
      </c>
      <c r="L287" s="8">
        <v>335</v>
      </c>
      <c r="M287" s="6">
        <v>224</v>
      </c>
      <c r="N287" s="6">
        <v>500</v>
      </c>
      <c r="O287" s="6">
        <v>99</v>
      </c>
      <c r="P287" s="6">
        <v>593</v>
      </c>
      <c r="Q287" s="6">
        <v>962</v>
      </c>
      <c r="R287" s="6">
        <v>63</v>
      </c>
      <c r="S287" s="6">
        <v>432</v>
      </c>
      <c r="T287" s="6">
        <v>926</v>
      </c>
      <c r="U287" s="6">
        <v>525</v>
      </c>
      <c r="V287" s="9">
        <v>801</v>
      </c>
      <c r="W287" s="7">
        <v>690</v>
      </c>
      <c r="X287" s="6">
        <v>132</v>
      </c>
      <c r="Y287" s="6">
        <v>275</v>
      </c>
      <c r="Z287" s="6">
        <v>636</v>
      </c>
      <c r="AA287" s="6">
        <v>1003</v>
      </c>
      <c r="AB287" s="11">
        <v>473</v>
      </c>
      <c r="AC287" s="6">
        <v>74</v>
      </c>
      <c r="AD287" s="6">
        <v>358</v>
      </c>
      <c r="AE287" s="6">
        <v>245</v>
      </c>
      <c r="AF287" s="6">
        <v>711</v>
      </c>
      <c r="AG287" s="179">
        <v>856</v>
      </c>
      <c r="AH287" s="5">
        <f t="shared" si="42"/>
        <v>16400</v>
      </c>
      <c r="AI287" s="5">
        <f t="shared" si="41"/>
        <v>11201200</v>
      </c>
      <c r="AJ287" s="2">
        <f t="shared" si="43"/>
        <v>8606720000</v>
      </c>
      <c r="AK287" s="115">
        <f>SUMSQ(R286,S286,T286,U286,V286,W286,X286,Y286,Z286,AA286,AB286,AC286,AD286,AE286,AF286,AG286,R287,S287,T287,U287,V287,W287,X287,Y287,Z287,AA287,AB287,AC287,AD287,AE287,AF287,AG287)</f>
        <v>11201200</v>
      </c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/>
      <c r="BT287" s="22"/>
      <c r="BU287" s="29" t="s">
        <v>464</v>
      </c>
      <c r="BV287" s="30" t="s">
        <v>1030</v>
      </c>
      <c r="BW287" s="31">
        <f>L2+(279*L4)</f>
        <v>280</v>
      </c>
      <c r="BX287" s="22"/>
    </row>
    <row r="288" spans="1:76" x14ac:dyDescent="0.2">
      <c r="A288" s="1">
        <v>23</v>
      </c>
      <c r="B288" s="178">
        <v>757</v>
      </c>
      <c r="C288" s="6">
        <v>870</v>
      </c>
      <c r="D288" s="6">
        <v>344</v>
      </c>
      <c r="E288" s="6">
        <v>199</v>
      </c>
      <c r="F288" s="6">
        <v>491</v>
      </c>
      <c r="G288" s="6">
        <v>124</v>
      </c>
      <c r="H288" s="12">
        <v>586</v>
      </c>
      <c r="I288" s="6">
        <v>985</v>
      </c>
      <c r="J288" s="6">
        <v>178</v>
      </c>
      <c r="K288" s="8">
        <v>289</v>
      </c>
      <c r="L288" s="6">
        <v>787</v>
      </c>
      <c r="M288" s="6">
        <v>644</v>
      </c>
      <c r="N288" s="6">
        <v>944</v>
      </c>
      <c r="O288" s="6">
        <v>575</v>
      </c>
      <c r="P288" s="6">
        <v>13</v>
      </c>
      <c r="Q288" s="6">
        <v>414</v>
      </c>
      <c r="R288" s="6">
        <v>611</v>
      </c>
      <c r="S288" s="6">
        <v>1012</v>
      </c>
      <c r="T288" s="6">
        <v>450</v>
      </c>
      <c r="U288" s="6">
        <v>81</v>
      </c>
      <c r="V288" s="6">
        <v>381</v>
      </c>
      <c r="W288" s="6">
        <v>238</v>
      </c>
      <c r="X288" s="7">
        <v>736</v>
      </c>
      <c r="Y288" s="9">
        <v>847</v>
      </c>
      <c r="Z288" s="6">
        <v>40</v>
      </c>
      <c r="AA288" s="11">
        <v>439</v>
      </c>
      <c r="AB288" s="6">
        <v>901</v>
      </c>
      <c r="AC288" s="6">
        <v>534</v>
      </c>
      <c r="AD288" s="6">
        <v>826</v>
      </c>
      <c r="AE288" s="6">
        <v>681</v>
      </c>
      <c r="AF288" s="6">
        <v>155</v>
      </c>
      <c r="AG288" s="179">
        <v>268</v>
      </c>
      <c r="AH288" s="5">
        <f t="shared" si="42"/>
        <v>16400</v>
      </c>
      <c r="AI288" s="5">
        <f t="shared" si="41"/>
        <v>11201200</v>
      </c>
      <c r="AJ288" s="2">
        <f t="shared" si="43"/>
        <v>8606720000</v>
      </c>
      <c r="AK288" s="115">
        <f>SUMSQ(B288,C288,D288,E288,F288,G288,H288,I288,J288,K288,L288,M288,N288,O288,P288,Q288,B289,C289,D289,E289,F289,G289,H289,I289,J289,K289,L289,M289,N289,O289,P289,Q289)</f>
        <v>11201200</v>
      </c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T288" s="22"/>
      <c r="BU288" s="29" t="s">
        <v>25</v>
      </c>
      <c r="BV288" s="30" t="s">
        <v>1030</v>
      </c>
      <c r="BW288" s="31">
        <f>L2+(280*L4)</f>
        <v>281</v>
      </c>
      <c r="BX288" s="22"/>
    </row>
    <row r="289" spans="1:76" x14ac:dyDescent="0.2">
      <c r="A289" s="1">
        <v>24</v>
      </c>
      <c r="B289" s="178">
        <v>850</v>
      </c>
      <c r="C289" s="6">
        <v>705</v>
      </c>
      <c r="D289" s="6">
        <v>243</v>
      </c>
      <c r="E289" s="6">
        <v>356</v>
      </c>
      <c r="F289" s="6">
        <v>80</v>
      </c>
      <c r="G289" s="6">
        <v>479</v>
      </c>
      <c r="H289" s="6">
        <v>1005</v>
      </c>
      <c r="I289" s="12">
        <v>638</v>
      </c>
      <c r="J289" s="8">
        <v>277</v>
      </c>
      <c r="K289" s="6">
        <v>134</v>
      </c>
      <c r="L289" s="6">
        <v>696</v>
      </c>
      <c r="M289" s="6">
        <v>807</v>
      </c>
      <c r="N289" s="6">
        <v>523</v>
      </c>
      <c r="O289" s="6">
        <v>924</v>
      </c>
      <c r="P289" s="6">
        <v>426</v>
      </c>
      <c r="Q289" s="6">
        <v>57</v>
      </c>
      <c r="R289" s="6">
        <v>968</v>
      </c>
      <c r="S289" s="6">
        <v>599</v>
      </c>
      <c r="T289" s="6">
        <v>101</v>
      </c>
      <c r="U289" s="6">
        <v>502</v>
      </c>
      <c r="V289" s="6">
        <v>218</v>
      </c>
      <c r="W289" s="6">
        <v>329</v>
      </c>
      <c r="X289" s="9">
        <v>891</v>
      </c>
      <c r="Y289" s="7">
        <v>748</v>
      </c>
      <c r="Z289" s="11">
        <v>387</v>
      </c>
      <c r="AA289" s="6">
        <v>20</v>
      </c>
      <c r="AB289" s="6">
        <v>546</v>
      </c>
      <c r="AC289" s="6">
        <v>945</v>
      </c>
      <c r="AD289" s="6">
        <v>669</v>
      </c>
      <c r="AE289" s="6">
        <v>782</v>
      </c>
      <c r="AF289" s="6">
        <v>320</v>
      </c>
      <c r="AG289" s="179">
        <v>175</v>
      </c>
      <c r="AH289" s="5">
        <f t="shared" si="42"/>
        <v>16400</v>
      </c>
      <c r="AI289" s="5">
        <f t="shared" si="41"/>
        <v>11201200</v>
      </c>
      <c r="AJ289" s="2">
        <f t="shared" si="43"/>
        <v>8606720000</v>
      </c>
      <c r="AK289" s="115">
        <f>SUMSQ(R288,S288,T288,U288,V288,W288,X288,Y288,Z288,AA288,AB288,AC288,AD288,AE288,AF288,AG288,R289,S289,T289,U289,V289,W289,X289,Y289,Z289,AA289,AB289,AC289,AD289,AE289,AF289,AG289)</f>
        <v>11201200</v>
      </c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T289" s="22"/>
      <c r="BU289" s="29" t="s">
        <v>219</v>
      </c>
      <c r="BV289" s="30" t="s">
        <v>1030</v>
      </c>
      <c r="BW289" s="31">
        <f>L2+(281*L4)</f>
        <v>282</v>
      </c>
      <c r="BX289" s="22"/>
    </row>
    <row r="290" spans="1:76" x14ac:dyDescent="0.2">
      <c r="A290" s="1">
        <v>25</v>
      </c>
      <c r="B290" s="178">
        <v>453</v>
      </c>
      <c r="C290" s="6">
        <v>86</v>
      </c>
      <c r="D290" s="6">
        <v>616</v>
      </c>
      <c r="E290" s="6">
        <v>1015</v>
      </c>
      <c r="F290" s="6">
        <v>731</v>
      </c>
      <c r="G290" s="6">
        <v>844</v>
      </c>
      <c r="H290" s="6">
        <v>378</v>
      </c>
      <c r="I290" s="8">
        <v>233</v>
      </c>
      <c r="J290" s="12">
        <v>898</v>
      </c>
      <c r="K290" s="6">
        <v>529</v>
      </c>
      <c r="L290" s="6">
        <v>35</v>
      </c>
      <c r="M290" s="6">
        <v>436</v>
      </c>
      <c r="N290" s="6">
        <v>160</v>
      </c>
      <c r="O290" s="6">
        <v>271</v>
      </c>
      <c r="P290" s="6">
        <v>829</v>
      </c>
      <c r="Q290" s="6">
        <v>686</v>
      </c>
      <c r="R290" s="6">
        <v>339</v>
      </c>
      <c r="S290" s="6">
        <v>196</v>
      </c>
      <c r="T290" s="6">
        <v>754</v>
      </c>
      <c r="U290" s="6">
        <v>865</v>
      </c>
      <c r="V290" s="6">
        <v>589</v>
      </c>
      <c r="W290" s="6">
        <v>990</v>
      </c>
      <c r="X290" s="6">
        <v>496</v>
      </c>
      <c r="Y290" s="11">
        <v>127</v>
      </c>
      <c r="Z290" s="7">
        <v>792</v>
      </c>
      <c r="AA290" s="9">
        <v>647</v>
      </c>
      <c r="AB290" s="6">
        <v>181</v>
      </c>
      <c r="AC290" s="6">
        <v>294</v>
      </c>
      <c r="AD290" s="6">
        <v>10</v>
      </c>
      <c r="AE290" s="6">
        <v>409</v>
      </c>
      <c r="AF290" s="6">
        <v>939</v>
      </c>
      <c r="AG290" s="179">
        <v>572</v>
      </c>
      <c r="AH290" s="5">
        <f t="shared" si="42"/>
        <v>16400</v>
      </c>
      <c r="AI290" s="5">
        <f t="shared" si="41"/>
        <v>11201200</v>
      </c>
      <c r="AJ290" s="2">
        <f t="shared" si="43"/>
        <v>8606720000</v>
      </c>
      <c r="AK290" s="115">
        <f>SUMSQ(B290,C290,D290,E290,F290,G290,H290,I290,J290,K290,L290,M290,N290,O290,P290,Q290,B291,C291,D291,E291,F291,G291,H291,I291,J291,K291,L291,M291,N291,O291,P291,Q291)</f>
        <v>11201200</v>
      </c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T290" s="22"/>
      <c r="BU290" s="29" t="s">
        <v>383</v>
      </c>
      <c r="BV290" s="30" t="s">
        <v>1030</v>
      </c>
      <c r="BW290" s="31">
        <f>L2+(282*L4)</f>
        <v>283</v>
      </c>
      <c r="BX290" s="22"/>
    </row>
    <row r="291" spans="1:76" x14ac:dyDescent="0.2">
      <c r="A291" s="1">
        <v>26</v>
      </c>
      <c r="B291" s="178">
        <v>98</v>
      </c>
      <c r="C291" s="6">
        <v>497</v>
      </c>
      <c r="D291" s="6">
        <v>963</v>
      </c>
      <c r="E291" s="6">
        <v>596</v>
      </c>
      <c r="F291" s="6">
        <v>896</v>
      </c>
      <c r="G291" s="6">
        <v>751</v>
      </c>
      <c r="H291" s="8">
        <v>221</v>
      </c>
      <c r="I291" s="6">
        <v>334</v>
      </c>
      <c r="J291" s="6">
        <v>549</v>
      </c>
      <c r="K291" s="12">
        <v>950</v>
      </c>
      <c r="L291" s="6">
        <v>392</v>
      </c>
      <c r="M291" s="6">
        <v>23</v>
      </c>
      <c r="N291" s="6">
        <v>315</v>
      </c>
      <c r="O291" s="6">
        <v>172</v>
      </c>
      <c r="P291" s="6">
        <v>666</v>
      </c>
      <c r="Q291" s="6">
        <v>777</v>
      </c>
      <c r="R291" s="6">
        <v>248</v>
      </c>
      <c r="S291" s="6">
        <v>359</v>
      </c>
      <c r="T291" s="6">
        <v>853</v>
      </c>
      <c r="U291" s="6">
        <v>710</v>
      </c>
      <c r="V291" s="6">
        <v>1002</v>
      </c>
      <c r="W291" s="6">
        <v>633</v>
      </c>
      <c r="X291" s="11">
        <v>75</v>
      </c>
      <c r="Y291" s="6">
        <v>476</v>
      </c>
      <c r="Z291" s="9">
        <v>691</v>
      </c>
      <c r="AA291" s="7">
        <v>804</v>
      </c>
      <c r="AB291" s="6">
        <v>274</v>
      </c>
      <c r="AC291" s="6">
        <v>129</v>
      </c>
      <c r="AD291" s="6">
        <v>429</v>
      </c>
      <c r="AE291" s="6">
        <v>62</v>
      </c>
      <c r="AF291" s="6">
        <v>528</v>
      </c>
      <c r="AG291" s="179">
        <v>927</v>
      </c>
      <c r="AH291" s="5">
        <f t="shared" si="42"/>
        <v>16400</v>
      </c>
      <c r="AI291" s="5">
        <f t="shared" si="41"/>
        <v>11201200</v>
      </c>
      <c r="AJ291" s="2">
        <f t="shared" si="43"/>
        <v>8606720000</v>
      </c>
      <c r="AK291" s="115">
        <f>SUMSQ(R290,S290,T290,U290,V290,W290,X290,Y290,Z290,AA290,AB290,AC290,AD290,AE290,AF290,AG290,R291,S291,T291,U291,V291,W291,X291,Y291,Z291,AA291,AB291,AC291,AD291,AE291,AF291,AG291)</f>
        <v>11201200</v>
      </c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T291" s="22"/>
      <c r="BU291" s="29" t="s">
        <v>444</v>
      </c>
      <c r="BV291" s="30" t="s">
        <v>1030</v>
      </c>
      <c r="BW291" s="31">
        <f>L2+(283*L4)</f>
        <v>284</v>
      </c>
      <c r="BX291" s="22"/>
    </row>
    <row r="292" spans="1:76" x14ac:dyDescent="0.2">
      <c r="A292" s="1">
        <v>27</v>
      </c>
      <c r="B292" s="178">
        <v>574</v>
      </c>
      <c r="C292" s="6">
        <v>941</v>
      </c>
      <c r="D292" s="6">
        <v>415</v>
      </c>
      <c r="E292" s="6">
        <v>16</v>
      </c>
      <c r="F292" s="6">
        <v>292</v>
      </c>
      <c r="G292" s="8">
        <v>179</v>
      </c>
      <c r="H292" s="6">
        <v>641</v>
      </c>
      <c r="I292" s="6">
        <v>786</v>
      </c>
      <c r="J292" s="6">
        <v>121</v>
      </c>
      <c r="K292" s="6">
        <v>490</v>
      </c>
      <c r="L292" s="12">
        <v>988</v>
      </c>
      <c r="M292" s="6">
        <v>587</v>
      </c>
      <c r="N292" s="6">
        <v>871</v>
      </c>
      <c r="O292" s="6">
        <v>760</v>
      </c>
      <c r="P292" s="6">
        <v>198</v>
      </c>
      <c r="Q292" s="6">
        <v>341</v>
      </c>
      <c r="R292" s="6">
        <v>684</v>
      </c>
      <c r="S292" s="6">
        <v>827</v>
      </c>
      <c r="T292" s="6">
        <v>265</v>
      </c>
      <c r="U292" s="6">
        <v>154</v>
      </c>
      <c r="V292" s="6">
        <v>438</v>
      </c>
      <c r="W292" s="11">
        <v>37</v>
      </c>
      <c r="X292" s="6">
        <v>535</v>
      </c>
      <c r="Y292" s="6">
        <v>904</v>
      </c>
      <c r="Z292" s="6">
        <v>239</v>
      </c>
      <c r="AA292" s="6">
        <v>384</v>
      </c>
      <c r="AB292" s="7">
        <v>846</v>
      </c>
      <c r="AC292" s="9">
        <v>733</v>
      </c>
      <c r="AD292" s="6">
        <v>1009</v>
      </c>
      <c r="AE292" s="6">
        <v>610</v>
      </c>
      <c r="AF292" s="6">
        <v>84</v>
      </c>
      <c r="AG292" s="179">
        <v>451</v>
      </c>
      <c r="AH292" s="5">
        <f t="shared" si="42"/>
        <v>16400</v>
      </c>
      <c r="AI292" s="5">
        <f t="shared" si="41"/>
        <v>11201200</v>
      </c>
      <c r="AJ292" s="2">
        <f t="shared" si="43"/>
        <v>8606720000</v>
      </c>
      <c r="AK292" s="115">
        <f>SUMSQ(B292,C292,D292,E292,F292,G292,H292,I292,J292,K292,L292,M292,N292,O292,P292,Q292,B293,C293,D293,E293,F293,G293,H293,I293,J293,K293,L293,M293,N293,O293,P293,Q293)</f>
        <v>11201200</v>
      </c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/>
      <c r="BQ292" s="130"/>
      <c r="BR292" s="130"/>
      <c r="BT292" s="22"/>
      <c r="BU292" s="29" t="s">
        <v>639</v>
      </c>
      <c r="BV292" s="30" t="s">
        <v>1030</v>
      </c>
      <c r="BW292" s="31">
        <f>L2+(284*L4)</f>
        <v>285</v>
      </c>
      <c r="BX292" s="22"/>
    </row>
    <row r="293" spans="1:76" x14ac:dyDescent="0.2">
      <c r="A293" s="1">
        <v>28</v>
      </c>
      <c r="B293" s="178">
        <v>921</v>
      </c>
      <c r="C293" s="6">
        <v>522</v>
      </c>
      <c r="D293" s="6">
        <v>60</v>
      </c>
      <c r="E293" s="6">
        <v>427</v>
      </c>
      <c r="F293" s="8">
        <v>135</v>
      </c>
      <c r="G293" s="6">
        <v>280</v>
      </c>
      <c r="H293" s="6">
        <v>806</v>
      </c>
      <c r="I293" s="6">
        <v>693</v>
      </c>
      <c r="J293" s="6">
        <v>478</v>
      </c>
      <c r="K293" s="6">
        <v>77</v>
      </c>
      <c r="L293" s="6">
        <v>639</v>
      </c>
      <c r="M293" s="12">
        <v>1008</v>
      </c>
      <c r="N293" s="6">
        <v>708</v>
      </c>
      <c r="O293" s="6">
        <v>851</v>
      </c>
      <c r="P293" s="6">
        <v>353</v>
      </c>
      <c r="Q293" s="6">
        <v>242</v>
      </c>
      <c r="R293" s="6">
        <v>783</v>
      </c>
      <c r="S293" s="6">
        <v>672</v>
      </c>
      <c r="T293" s="6">
        <v>174</v>
      </c>
      <c r="U293" s="6">
        <v>317</v>
      </c>
      <c r="V293" s="11">
        <v>17</v>
      </c>
      <c r="W293" s="6">
        <v>386</v>
      </c>
      <c r="X293" s="6">
        <v>948</v>
      </c>
      <c r="Y293" s="6">
        <v>547</v>
      </c>
      <c r="Z293" s="6">
        <v>332</v>
      </c>
      <c r="AA293" s="6">
        <v>219</v>
      </c>
      <c r="AB293" s="9">
        <v>745</v>
      </c>
      <c r="AC293" s="7">
        <v>890</v>
      </c>
      <c r="AD293" s="6">
        <v>598</v>
      </c>
      <c r="AE293" s="6">
        <v>965</v>
      </c>
      <c r="AF293" s="6">
        <v>503</v>
      </c>
      <c r="AG293" s="179">
        <v>104</v>
      </c>
      <c r="AH293" s="5">
        <f t="shared" si="42"/>
        <v>16400</v>
      </c>
      <c r="AI293" s="5">
        <f t="shared" si="41"/>
        <v>11201200</v>
      </c>
      <c r="AJ293" s="2">
        <f t="shared" si="43"/>
        <v>8606720000</v>
      </c>
      <c r="AK293" s="115">
        <f>SUMSQ(R292,S292,T292,U292,V292,W292,X292,Y292,Z292,AA292,AB292,AC292,AD292,AE292,AF292,AG292,R293,S293,T293,U293,V293,W293,X293,Y293,Z293,AA293,AB293,AC293,AD293,AE293,AF293,AG293)</f>
        <v>11201200</v>
      </c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T293" s="22"/>
      <c r="BU293" s="29" t="s">
        <v>700</v>
      </c>
      <c r="BV293" s="30" t="s">
        <v>1030</v>
      </c>
      <c r="BW293" s="31">
        <f>L2+(285*L4)</f>
        <v>286</v>
      </c>
      <c r="BX293" s="22"/>
    </row>
    <row r="294" spans="1:76" x14ac:dyDescent="0.2">
      <c r="A294" s="1">
        <v>29</v>
      </c>
      <c r="B294" s="178">
        <v>584</v>
      </c>
      <c r="C294" s="6">
        <v>983</v>
      </c>
      <c r="D294" s="6">
        <v>485</v>
      </c>
      <c r="E294" s="8">
        <v>118</v>
      </c>
      <c r="F294" s="6">
        <v>346</v>
      </c>
      <c r="G294" s="6">
        <v>201</v>
      </c>
      <c r="H294" s="6">
        <v>763</v>
      </c>
      <c r="I294" s="6">
        <v>876</v>
      </c>
      <c r="J294" s="6">
        <v>3</v>
      </c>
      <c r="K294" s="6">
        <v>404</v>
      </c>
      <c r="L294" s="6">
        <v>930</v>
      </c>
      <c r="M294" s="6">
        <v>561</v>
      </c>
      <c r="N294" s="12">
        <v>797</v>
      </c>
      <c r="O294" s="6">
        <v>654</v>
      </c>
      <c r="P294" s="6">
        <v>192</v>
      </c>
      <c r="Q294" s="6">
        <v>303</v>
      </c>
      <c r="R294" s="6">
        <v>722</v>
      </c>
      <c r="S294" s="6">
        <v>833</v>
      </c>
      <c r="T294" s="6">
        <v>371</v>
      </c>
      <c r="U294" s="11">
        <v>228</v>
      </c>
      <c r="V294" s="6">
        <v>464</v>
      </c>
      <c r="W294" s="6">
        <v>95</v>
      </c>
      <c r="X294" s="6">
        <v>621</v>
      </c>
      <c r="Y294" s="6">
        <v>1022</v>
      </c>
      <c r="Z294" s="6">
        <v>149</v>
      </c>
      <c r="AA294" s="6">
        <v>262</v>
      </c>
      <c r="AB294" s="6">
        <v>824</v>
      </c>
      <c r="AC294" s="6">
        <v>679</v>
      </c>
      <c r="AD294" s="7">
        <v>907</v>
      </c>
      <c r="AE294" s="9">
        <v>540</v>
      </c>
      <c r="AF294" s="6">
        <v>42</v>
      </c>
      <c r="AG294" s="179">
        <v>441</v>
      </c>
      <c r="AH294" s="5">
        <f t="shared" si="42"/>
        <v>16400</v>
      </c>
      <c r="AI294" s="5">
        <f t="shared" si="41"/>
        <v>11201200</v>
      </c>
      <c r="AJ294" s="2">
        <f t="shared" si="43"/>
        <v>8606720000</v>
      </c>
      <c r="AK294" s="115">
        <f>SUMSQ(B294,C294,D294,E294,F294,G294,H294,I294,J294,K294,L294,M294,N294,O294,P294,Q294,B295,C295,D295,E295,F295,G295,H295,I295,J295,K295,L295,M295,N295,O295,P295,Q295)</f>
        <v>11201200</v>
      </c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T294" s="22"/>
      <c r="BU294" s="29" t="s">
        <v>783</v>
      </c>
      <c r="BV294" s="30" t="s">
        <v>1030</v>
      </c>
      <c r="BW294" s="31">
        <f>L2+(286*L4)</f>
        <v>287</v>
      </c>
      <c r="BX294" s="22"/>
    </row>
    <row r="295" spans="1:76" x14ac:dyDescent="0.2">
      <c r="A295" s="1">
        <v>30</v>
      </c>
      <c r="B295" s="178">
        <v>995</v>
      </c>
      <c r="C295" s="6">
        <v>628</v>
      </c>
      <c r="D295" s="8">
        <v>66</v>
      </c>
      <c r="E295" s="6">
        <v>465</v>
      </c>
      <c r="F295" s="6">
        <v>253</v>
      </c>
      <c r="G295" s="6">
        <v>366</v>
      </c>
      <c r="H295" s="6">
        <v>864</v>
      </c>
      <c r="I295" s="6">
        <v>719</v>
      </c>
      <c r="J295" s="6">
        <v>424</v>
      </c>
      <c r="K295" s="6">
        <v>55</v>
      </c>
      <c r="L295" s="6">
        <v>517</v>
      </c>
      <c r="M295" s="6">
        <v>918</v>
      </c>
      <c r="N295" s="6">
        <v>698</v>
      </c>
      <c r="O295" s="12">
        <v>809</v>
      </c>
      <c r="P295" s="6">
        <v>283</v>
      </c>
      <c r="Q295" s="6">
        <v>140</v>
      </c>
      <c r="R295" s="6">
        <v>885</v>
      </c>
      <c r="S295" s="6">
        <v>742</v>
      </c>
      <c r="T295" s="11">
        <v>216</v>
      </c>
      <c r="U295" s="6">
        <v>327</v>
      </c>
      <c r="V295" s="6">
        <v>107</v>
      </c>
      <c r="W295" s="6">
        <v>508</v>
      </c>
      <c r="X295" s="6">
        <v>970</v>
      </c>
      <c r="Y295" s="6">
        <v>601</v>
      </c>
      <c r="Z295" s="6">
        <v>306</v>
      </c>
      <c r="AA295" s="6">
        <v>161</v>
      </c>
      <c r="AB295" s="6">
        <v>659</v>
      </c>
      <c r="AC295" s="6">
        <v>772</v>
      </c>
      <c r="AD295" s="9">
        <v>560</v>
      </c>
      <c r="AE295" s="7">
        <v>959</v>
      </c>
      <c r="AF295" s="6">
        <v>397</v>
      </c>
      <c r="AG295" s="179">
        <v>30</v>
      </c>
      <c r="AH295" s="5">
        <f t="shared" si="42"/>
        <v>16400</v>
      </c>
      <c r="AI295" s="5">
        <f t="shared" si="41"/>
        <v>11201200</v>
      </c>
      <c r="AJ295" s="2">
        <f t="shared" si="43"/>
        <v>8606720000</v>
      </c>
      <c r="AK295" s="115">
        <f>SUMSQ(R294,S294,T294,U294,V294,W294,X294,Y294,Z294,AA294,AB294,AC294,AD294,AE294,AF294,AG294,R295,S295,T295,U295,V295,W295,X295,Y295,Z295,AA295,AB295,AC295,AD295,AE295,AF295,AG295)</f>
        <v>11201200</v>
      </c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T295" s="22"/>
      <c r="BU295" s="29" t="s">
        <v>977</v>
      </c>
      <c r="BV295" s="30" t="s">
        <v>1030</v>
      </c>
      <c r="BW295" s="31">
        <f>L2+(287*L4)</f>
        <v>288</v>
      </c>
      <c r="BX295" s="22"/>
    </row>
    <row r="296" spans="1:76" x14ac:dyDescent="0.2">
      <c r="A296" s="1">
        <v>31</v>
      </c>
      <c r="B296" s="178">
        <v>447</v>
      </c>
      <c r="C296" s="8">
        <v>48</v>
      </c>
      <c r="D296" s="6">
        <v>542</v>
      </c>
      <c r="E296" s="6">
        <v>909</v>
      </c>
      <c r="F296" s="6">
        <v>673</v>
      </c>
      <c r="G296" s="6">
        <v>818</v>
      </c>
      <c r="H296" s="6">
        <v>260</v>
      </c>
      <c r="I296" s="6">
        <v>147</v>
      </c>
      <c r="J296" s="6">
        <v>1020</v>
      </c>
      <c r="K296" s="6">
        <v>619</v>
      </c>
      <c r="L296" s="6">
        <v>89</v>
      </c>
      <c r="M296" s="6">
        <v>458</v>
      </c>
      <c r="N296" s="6">
        <v>230</v>
      </c>
      <c r="O296" s="6">
        <v>373</v>
      </c>
      <c r="P296" s="12">
        <v>839</v>
      </c>
      <c r="Q296" s="6">
        <v>728</v>
      </c>
      <c r="R296" s="6">
        <v>297</v>
      </c>
      <c r="S296" s="11">
        <v>186</v>
      </c>
      <c r="T296" s="6">
        <v>652</v>
      </c>
      <c r="U296" s="6">
        <v>795</v>
      </c>
      <c r="V296" s="6">
        <v>567</v>
      </c>
      <c r="W296" s="6">
        <v>936</v>
      </c>
      <c r="X296" s="6">
        <v>406</v>
      </c>
      <c r="Y296" s="6">
        <v>5</v>
      </c>
      <c r="Z296" s="6">
        <v>878</v>
      </c>
      <c r="AA296" s="6">
        <v>765</v>
      </c>
      <c r="AB296" s="6">
        <v>207</v>
      </c>
      <c r="AC296" s="6">
        <v>352</v>
      </c>
      <c r="AD296" s="6">
        <v>116</v>
      </c>
      <c r="AE296" s="6">
        <v>483</v>
      </c>
      <c r="AF296" s="7">
        <v>977</v>
      </c>
      <c r="AG296" s="145">
        <v>578</v>
      </c>
      <c r="AH296" s="5">
        <f t="shared" si="42"/>
        <v>16400</v>
      </c>
      <c r="AI296" s="5">
        <f t="shared" si="41"/>
        <v>11201200</v>
      </c>
      <c r="AJ296" s="2">
        <f t="shared" si="43"/>
        <v>8606720000</v>
      </c>
      <c r="AK296" s="115">
        <f>SUMSQ(B296,C296,D296,E296,F296,G296,H296,I296,J296,K296,L296,M296,N296,O296,P296,Q296,B297,C297,D297,E297,F297,G297,H297,I297,J297,K297,L297,M297,N297,O297,P297,Q297)</f>
        <v>11201200</v>
      </c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T296" s="22"/>
      <c r="BU296" s="29" t="s">
        <v>412</v>
      </c>
      <c r="BV296" s="30" t="s">
        <v>1030</v>
      </c>
      <c r="BW296" s="31">
        <f>L2+(288*L4)</f>
        <v>289</v>
      </c>
      <c r="BX296" s="22"/>
    </row>
    <row r="297" spans="1:76" ht="13.5" thickBot="1" x14ac:dyDescent="0.25">
      <c r="A297" s="1">
        <v>32</v>
      </c>
      <c r="B297" s="183">
        <v>28</v>
      </c>
      <c r="C297" s="180">
        <v>395</v>
      </c>
      <c r="D297" s="180">
        <v>953</v>
      </c>
      <c r="E297" s="180">
        <v>554</v>
      </c>
      <c r="F297" s="180">
        <v>774</v>
      </c>
      <c r="G297" s="180">
        <v>661</v>
      </c>
      <c r="H297" s="180">
        <v>167</v>
      </c>
      <c r="I297" s="180">
        <v>312</v>
      </c>
      <c r="J297" s="180">
        <v>607</v>
      </c>
      <c r="K297" s="180">
        <v>976</v>
      </c>
      <c r="L297" s="180">
        <v>510</v>
      </c>
      <c r="M297" s="180">
        <v>109</v>
      </c>
      <c r="N297" s="180">
        <v>321</v>
      </c>
      <c r="O297" s="180">
        <v>210</v>
      </c>
      <c r="P297" s="180">
        <v>740</v>
      </c>
      <c r="Q297" s="187">
        <v>883</v>
      </c>
      <c r="R297" s="191">
        <v>142</v>
      </c>
      <c r="S297" s="180">
        <v>285</v>
      </c>
      <c r="T297" s="180">
        <v>815</v>
      </c>
      <c r="U297" s="180">
        <v>704</v>
      </c>
      <c r="V297" s="180">
        <v>916</v>
      </c>
      <c r="W297" s="180">
        <v>515</v>
      </c>
      <c r="X297" s="180">
        <v>49</v>
      </c>
      <c r="Y297" s="180">
        <v>418</v>
      </c>
      <c r="Z297" s="180">
        <v>713</v>
      </c>
      <c r="AA297" s="180">
        <v>858</v>
      </c>
      <c r="AB297" s="180">
        <v>364</v>
      </c>
      <c r="AC297" s="180">
        <v>251</v>
      </c>
      <c r="AD297" s="180">
        <v>471</v>
      </c>
      <c r="AE297" s="180">
        <v>72</v>
      </c>
      <c r="AF297" s="150">
        <v>630</v>
      </c>
      <c r="AG297" s="182">
        <v>997</v>
      </c>
      <c r="AH297" s="5">
        <f t="shared" si="42"/>
        <v>16400</v>
      </c>
      <c r="AI297" s="5">
        <f t="shared" si="41"/>
        <v>11201200</v>
      </c>
      <c r="AJ297" s="2">
        <f t="shared" si="43"/>
        <v>8606720000</v>
      </c>
      <c r="AK297" s="115">
        <f>SUMSQ(R296,S296,T296,U296,V296,W296,X296,Y296,Z296,AA296,AB296,AC296,AD296,AE296,AF296,AG296,R297,S297,T297,U297,V297,W297,X297,Y297,Z297,AA297,AB297,AC297,AD297,AE297,AF297,AG297)</f>
        <v>11201200</v>
      </c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/>
      <c r="BR297" s="130"/>
      <c r="BT297" s="22"/>
      <c r="BU297" s="29" t="s">
        <v>351</v>
      </c>
      <c r="BV297" s="30" t="s">
        <v>1030</v>
      </c>
      <c r="BW297" s="31">
        <f>L2+(289*L4)</f>
        <v>290</v>
      </c>
      <c r="BX297" s="22"/>
    </row>
    <row r="298" spans="1:76" x14ac:dyDescent="0.2">
      <c r="A298" s="3" t="s">
        <v>0</v>
      </c>
      <c r="B298" s="5">
        <f t="shared" ref="B298:AG298" si="44">SUM(B266:B297)</f>
        <v>16400</v>
      </c>
      <c r="C298" s="5">
        <f t="shared" si="44"/>
        <v>16400</v>
      </c>
      <c r="D298" s="5">
        <f t="shared" si="44"/>
        <v>16400</v>
      </c>
      <c r="E298" s="5">
        <f t="shared" si="44"/>
        <v>16400</v>
      </c>
      <c r="F298" s="5">
        <f t="shared" si="44"/>
        <v>16400</v>
      </c>
      <c r="G298" s="5">
        <f t="shared" si="44"/>
        <v>16400</v>
      </c>
      <c r="H298" s="5">
        <f t="shared" si="44"/>
        <v>16400</v>
      </c>
      <c r="I298" s="5">
        <f t="shared" si="44"/>
        <v>16400</v>
      </c>
      <c r="J298" s="5">
        <f t="shared" si="44"/>
        <v>16400</v>
      </c>
      <c r="K298" s="5">
        <f t="shared" si="44"/>
        <v>16400</v>
      </c>
      <c r="L298" s="5">
        <f t="shared" si="44"/>
        <v>16400</v>
      </c>
      <c r="M298" s="5">
        <f t="shared" si="44"/>
        <v>16400</v>
      </c>
      <c r="N298" s="5">
        <f t="shared" si="44"/>
        <v>16400</v>
      </c>
      <c r="O298" s="5">
        <f t="shared" si="44"/>
        <v>16400</v>
      </c>
      <c r="P298" s="5">
        <f t="shared" si="44"/>
        <v>16400</v>
      </c>
      <c r="Q298" s="5">
        <f t="shared" si="44"/>
        <v>16400</v>
      </c>
      <c r="R298" s="5">
        <f t="shared" si="44"/>
        <v>16400</v>
      </c>
      <c r="S298" s="5">
        <f t="shared" si="44"/>
        <v>16400</v>
      </c>
      <c r="T298" s="5">
        <f t="shared" si="44"/>
        <v>16400</v>
      </c>
      <c r="U298" s="5">
        <f t="shared" si="44"/>
        <v>16400</v>
      </c>
      <c r="V298" s="5">
        <f t="shared" si="44"/>
        <v>16400</v>
      </c>
      <c r="W298" s="5">
        <f t="shared" si="44"/>
        <v>16400</v>
      </c>
      <c r="X298" s="5">
        <f t="shared" si="44"/>
        <v>16400</v>
      </c>
      <c r="Y298" s="5">
        <f t="shared" si="44"/>
        <v>16400</v>
      </c>
      <c r="Z298" s="5">
        <f t="shared" si="44"/>
        <v>16400</v>
      </c>
      <c r="AA298" s="5">
        <f t="shared" si="44"/>
        <v>16400</v>
      </c>
      <c r="AB298" s="5">
        <f t="shared" si="44"/>
        <v>16400</v>
      </c>
      <c r="AC298" s="5">
        <f t="shared" si="44"/>
        <v>16400</v>
      </c>
      <c r="AD298" s="5">
        <f t="shared" si="44"/>
        <v>16400</v>
      </c>
      <c r="AE298" s="5">
        <f t="shared" si="44"/>
        <v>16400</v>
      </c>
      <c r="AF298" s="5">
        <f t="shared" si="44"/>
        <v>16400</v>
      </c>
      <c r="AG298" s="5">
        <f t="shared" si="44"/>
        <v>16400</v>
      </c>
      <c r="AH298" s="5"/>
      <c r="AI298" s="5"/>
      <c r="BT298" s="22"/>
      <c r="BU298" s="29" t="s">
        <v>251</v>
      </c>
      <c r="BV298" s="30" t="s">
        <v>1030</v>
      </c>
      <c r="BW298" s="31">
        <f>L2+(290*L4)</f>
        <v>291</v>
      </c>
      <c r="BX298" s="22"/>
    </row>
    <row r="299" spans="1:76" x14ac:dyDescent="0.2">
      <c r="A299" s="3" t="s">
        <v>1</v>
      </c>
      <c r="B299" s="5">
        <f t="shared" ref="B299:AG299" si="45">SUMSQ(B266:B297)</f>
        <v>11201200</v>
      </c>
      <c r="C299" s="5">
        <f t="shared" si="45"/>
        <v>11201200</v>
      </c>
      <c r="D299" s="5">
        <f t="shared" si="45"/>
        <v>11201200</v>
      </c>
      <c r="E299" s="5">
        <f t="shared" si="45"/>
        <v>11201200</v>
      </c>
      <c r="F299" s="5">
        <f t="shared" si="45"/>
        <v>11201200</v>
      </c>
      <c r="G299" s="5">
        <f t="shared" si="45"/>
        <v>11201200</v>
      </c>
      <c r="H299" s="5">
        <f t="shared" si="45"/>
        <v>11201200</v>
      </c>
      <c r="I299" s="5">
        <f t="shared" si="45"/>
        <v>11201200</v>
      </c>
      <c r="J299" s="5">
        <f t="shared" si="45"/>
        <v>11201200</v>
      </c>
      <c r="K299" s="5">
        <f t="shared" si="45"/>
        <v>11201200</v>
      </c>
      <c r="L299" s="5">
        <f t="shared" si="45"/>
        <v>11201200</v>
      </c>
      <c r="M299" s="5">
        <f t="shared" si="45"/>
        <v>11201200</v>
      </c>
      <c r="N299" s="5">
        <f t="shared" si="45"/>
        <v>11201200</v>
      </c>
      <c r="O299" s="5">
        <f t="shared" si="45"/>
        <v>11201200</v>
      </c>
      <c r="P299" s="5">
        <f t="shared" si="45"/>
        <v>11201200</v>
      </c>
      <c r="Q299" s="5">
        <f t="shared" si="45"/>
        <v>11201200</v>
      </c>
      <c r="R299" s="5">
        <f t="shared" si="45"/>
        <v>11201200</v>
      </c>
      <c r="S299" s="5">
        <f t="shared" si="45"/>
        <v>11201200</v>
      </c>
      <c r="T299" s="5">
        <f t="shared" si="45"/>
        <v>11201200</v>
      </c>
      <c r="U299" s="5">
        <f t="shared" si="45"/>
        <v>11201200</v>
      </c>
      <c r="V299" s="5">
        <f t="shared" si="45"/>
        <v>11201200</v>
      </c>
      <c r="W299" s="5">
        <f t="shared" si="45"/>
        <v>11201200</v>
      </c>
      <c r="X299" s="5">
        <f t="shared" si="45"/>
        <v>11201200</v>
      </c>
      <c r="Y299" s="5">
        <f t="shared" si="45"/>
        <v>11201200</v>
      </c>
      <c r="Z299" s="5">
        <f t="shared" si="45"/>
        <v>11201200</v>
      </c>
      <c r="AA299" s="5">
        <f t="shared" si="45"/>
        <v>11201200</v>
      </c>
      <c r="AB299" s="5">
        <f t="shared" si="45"/>
        <v>11201200</v>
      </c>
      <c r="AC299" s="5">
        <f t="shared" si="45"/>
        <v>11201200</v>
      </c>
      <c r="AD299" s="5">
        <f t="shared" si="45"/>
        <v>11201200</v>
      </c>
      <c r="AE299" s="5">
        <f t="shared" si="45"/>
        <v>11201200</v>
      </c>
      <c r="AF299" s="5">
        <f t="shared" si="45"/>
        <v>11201200</v>
      </c>
      <c r="AG299" s="5">
        <f t="shared" si="45"/>
        <v>11201200</v>
      </c>
      <c r="AH299" s="5"/>
      <c r="AI299" s="114">
        <f>C266^2+B267^2+E268^2+D269^2+G270^2+F271^2+I272^2+H273^2+K274^2+J275^2+M276^2+L277^2+O278^2+N279^2+Q280^2+P281^2+S282^2+R283^2+U284^2+T285^2+W286^2+V287^2+Y288^2+X289^2+AA290^2+Z291^2+AC292^2+AB293^2+AE294^2+AD295^2+AG296^2+AF297^2</f>
        <v>11201200</v>
      </c>
      <c r="BT299" s="22"/>
      <c r="BU299" s="29" t="s">
        <v>57</v>
      </c>
      <c r="BV299" s="30" t="s">
        <v>1030</v>
      </c>
      <c r="BW299" s="31">
        <f>L2+(291*L4)</f>
        <v>292</v>
      </c>
      <c r="BX299" s="22"/>
    </row>
    <row r="300" spans="1:76" x14ac:dyDescent="0.2">
      <c r="A300" s="3" t="s">
        <v>2</v>
      </c>
      <c r="B300" s="2">
        <f t="shared" ref="B300:AG300" si="46"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si="46"/>
        <v>8606720000</v>
      </c>
      <c r="D300" s="2">
        <f t="shared" si="46"/>
        <v>8606720000</v>
      </c>
      <c r="E300" s="2">
        <f t="shared" si="46"/>
        <v>8606720000</v>
      </c>
      <c r="F300" s="2">
        <f t="shared" si="46"/>
        <v>8606720000</v>
      </c>
      <c r="G300" s="2">
        <f t="shared" si="46"/>
        <v>8606720000</v>
      </c>
      <c r="H300" s="2">
        <f t="shared" si="46"/>
        <v>8606720000</v>
      </c>
      <c r="I300" s="2">
        <f t="shared" si="46"/>
        <v>8606720000</v>
      </c>
      <c r="J300" s="2">
        <f t="shared" si="46"/>
        <v>8606720000</v>
      </c>
      <c r="K300" s="2">
        <f t="shared" si="46"/>
        <v>8606720000</v>
      </c>
      <c r="L300" s="2">
        <f t="shared" si="46"/>
        <v>8606720000</v>
      </c>
      <c r="M300" s="2">
        <f t="shared" si="46"/>
        <v>8606720000</v>
      </c>
      <c r="N300" s="2">
        <f t="shared" si="46"/>
        <v>8606720000</v>
      </c>
      <c r="O300" s="2">
        <f t="shared" si="46"/>
        <v>8606720000</v>
      </c>
      <c r="P300" s="2">
        <f t="shared" si="46"/>
        <v>8606720000</v>
      </c>
      <c r="Q300" s="2">
        <f t="shared" si="46"/>
        <v>8606720000</v>
      </c>
      <c r="R300" s="2">
        <f t="shared" si="46"/>
        <v>8606720000</v>
      </c>
      <c r="S300" s="2">
        <f t="shared" si="46"/>
        <v>8606720000</v>
      </c>
      <c r="T300" s="2">
        <f t="shared" si="46"/>
        <v>8606720000</v>
      </c>
      <c r="U300" s="2">
        <f t="shared" si="46"/>
        <v>8606720000</v>
      </c>
      <c r="V300" s="2">
        <f t="shared" si="46"/>
        <v>8606720000</v>
      </c>
      <c r="W300" s="2">
        <f t="shared" si="46"/>
        <v>8606720000</v>
      </c>
      <c r="X300" s="2">
        <f t="shared" si="46"/>
        <v>8606720000</v>
      </c>
      <c r="Y300" s="2">
        <f t="shared" si="46"/>
        <v>8606720000</v>
      </c>
      <c r="Z300" s="2">
        <f t="shared" si="46"/>
        <v>8606720000</v>
      </c>
      <c r="AA300" s="2">
        <f t="shared" si="46"/>
        <v>8606720000</v>
      </c>
      <c r="AB300" s="2">
        <f t="shared" si="46"/>
        <v>8606720000</v>
      </c>
      <c r="AC300" s="2">
        <f t="shared" si="46"/>
        <v>8606720000</v>
      </c>
      <c r="AD300" s="2">
        <f t="shared" si="46"/>
        <v>8606720000</v>
      </c>
      <c r="AE300" s="2">
        <f t="shared" si="46"/>
        <v>8606720000</v>
      </c>
      <c r="AF300" s="2">
        <f t="shared" si="46"/>
        <v>8606720000</v>
      </c>
      <c r="AG300" s="2">
        <f t="shared" si="46"/>
        <v>8606720000</v>
      </c>
      <c r="AH300" s="5"/>
      <c r="AI300" s="5"/>
      <c r="AL300" s="64"/>
      <c r="BM300" s="77"/>
      <c r="BN300" s="77"/>
      <c r="BO300" s="77"/>
      <c r="BP300" s="77"/>
      <c r="BQ300" s="77"/>
      <c r="BR300" s="77"/>
      <c r="BT300" s="22"/>
      <c r="BU300" s="29" t="s">
        <v>1009</v>
      </c>
      <c r="BV300" s="30" t="s">
        <v>1030</v>
      </c>
      <c r="BW300" s="31">
        <f>L2+(292*L4)</f>
        <v>293</v>
      </c>
      <c r="BX300" s="22"/>
    </row>
    <row r="301" spans="1:76" x14ac:dyDescent="0.2">
      <c r="AH301" s="5"/>
      <c r="AI301" s="5"/>
      <c r="AL301" s="64"/>
      <c r="BM301" s="77"/>
      <c r="BN301" s="77"/>
      <c r="BO301" s="77"/>
      <c r="BP301" s="77"/>
      <c r="BQ301" s="77"/>
      <c r="BR301" s="77"/>
      <c r="BT301" s="22"/>
      <c r="BU301" s="29" t="s">
        <v>815</v>
      </c>
      <c r="BV301" s="30" t="s">
        <v>1030</v>
      </c>
      <c r="BW301" s="31">
        <f>L2+(293*L4)</f>
        <v>294</v>
      </c>
      <c r="BX301" s="22"/>
    </row>
    <row r="302" spans="1:76" x14ac:dyDescent="0.2">
      <c r="A302" s="3" t="s">
        <v>1173</v>
      </c>
      <c r="B302" s="2">
        <f>B266</f>
        <v>21</v>
      </c>
      <c r="C302" s="2">
        <f>C267</f>
        <v>33</v>
      </c>
      <c r="D302" s="2">
        <f>D268</f>
        <v>79</v>
      </c>
      <c r="E302" s="2">
        <f>E269</f>
        <v>123</v>
      </c>
      <c r="F302" s="2">
        <f>F270</f>
        <v>138</v>
      </c>
      <c r="G302" s="2">
        <f>G271</f>
        <v>190</v>
      </c>
      <c r="H302" s="2">
        <f>H272</f>
        <v>212</v>
      </c>
      <c r="I302" s="2">
        <f>I273</f>
        <v>232</v>
      </c>
      <c r="J302" s="2">
        <f>J274</f>
        <v>284</v>
      </c>
      <c r="K302" s="2">
        <f>K275</f>
        <v>304</v>
      </c>
      <c r="L302" s="2">
        <f>L276</f>
        <v>322</v>
      </c>
      <c r="M302" s="2">
        <f>M277</f>
        <v>374</v>
      </c>
      <c r="N302" s="2">
        <f>N278</f>
        <v>391</v>
      </c>
      <c r="O302" s="2">
        <f>O279</f>
        <v>435</v>
      </c>
      <c r="P302" s="2">
        <f>P280</f>
        <v>477</v>
      </c>
      <c r="Q302" s="2">
        <f>Q281</f>
        <v>489</v>
      </c>
      <c r="R302" s="2">
        <f>R282</f>
        <v>537</v>
      </c>
      <c r="S302" s="2">
        <f>S283</f>
        <v>557</v>
      </c>
      <c r="T302" s="2">
        <f>T284</f>
        <v>579</v>
      </c>
      <c r="U302" s="2">
        <f>U285</f>
        <v>631</v>
      </c>
      <c r="V302" s="2">
        <f>V286</f>
        <v>646</v>
      </c>
      <c r="W302" s="2">
        <f>W287</f>
        <v>690</v>
      </c>
      <c r="X302" s="2">
        <f>X288</f>
        <v>736</v>
      </c>
      <c r="Y302" s="2">
        <f>Y289</f>
        <v>748</v>
      </c>
      <c r="Z302" s="2">
        <f>Z290</f>
        <v>792</v>
      </c>
      <c r="AA302" s="2">
        <f>AA291</f>
        <v>804</v>
      </c>
      <c r="AB302" s="2">
        <f>AB292</f>
        <v>846</v>
      </c>
      <c r="AC302" s="2">
        <f>AC293</f>
        <v>890</v>
      </c>
      <c r="AD302" s="2">
        <f>AD294</f>
        <v>907</v>
      </c>
      <c r="AE302" s="2">
        <f>AE295</f>
        <v>959</v>
      </c>
      <c r="AF302" s="2">
        <f>AF296</f>
        <v>977</v>
      </c>
      <c r="AG302" s="2">
        <f>AG297</f>
        <v>997</v>
      </c>
      <c r="AH302" s="217">
        <f>SUM(B302:AG302)</f>
        <v>16400</v>
      </c>
      <c r="AI302" s="5">
        <f t="shared" si="41"/>
        <v>11201200</v>
      </c>
      <c r="AO302" s="77"/>
      <c r="AP302" s="77"/>
      <c r="AQ302" s="77"/>
      <c r="BC302" s="77"/>
      <c r="BD302" s="77"/>
      <c r="BJ302" s="77"/>
      <c r="BT302" s="22"/>
      <c r="BU302" s="29" t="s">
        <v>668</v>
      </c>
      <c r="BV302" s="30" t="s">
        <v>1030</v>
      </c>
      <c r="BW302" s="31">
        <f>L2+(294*L4)</f>
        <v>295</v>
      </c>
      <c r="BX302" s="22"/>
    </row>
    <row r="303" spans="1:76" x14ac:dyDescent="0.2">
      <c r="A303" s="3" t="s">
        <v>1174</v>
      </c>
      <c r="B303" s="2">
        <f>B297</f>
        <v>28</v>
      </c>
      <c r="C303" s="2">
        <f>C296</f>
        <v>48</v>
      </c>
      <c r="D303" s="2">
        <f>D295</f>
        <v>66</v>
      </c>
      <c r="E303" s="2">
        <f>E294</f>
        <v>118</v>
      </c>
      <c r="F303" s="2">
        <f>F293</f>
        <v>135</v>
      </c>
      <c r="G303" s="2">
        <f>G292</f>
        <v>179</v>
      </c>
      <c r="H303" s="2">
        <f>H291</f>
        <v>221</v>
      </c>
      <c r="I303" s="2">
        <f>I290</f>
        <v>233</v>
      </c>
      <c r="J303" s="2">
        <f>J289</f>
        <v>277</v>
      </c>
      <c r="K303" s="2">
        <f>K288</f>
        <v>289</v>
      </c>
      <c r="L303" s="2">
        <f>L287</f>
        <v>335</v>
      </c>
      <c r="M303" s="2">
        <f>M286</f>
        <v>379</v>
      </c>
      <c r="N303" s="2">
        <f>N285</f>
        <v>394</v>
      </c>
      <c r="O303" s="2">
        <f>O284</f>
        <v>446</v>
      </c>
      <c r="P303" s="2">
        <f>P283</f>
        <v>468</v>
      </c>
      <c r="Q303" s="2">
        <f>Q282</f>
        <v>488</v>
      </c>
      <c r="R303" s="2">
        <f>R281</f>
        <v>536</v>
      </c>
      <c r="S303" s="2">
        <f>S280</f>
        <v>548</v>
      </c>
      <c r="T303" s="2">
        <f>T279</f>
        <v>590</v>
      </c>
      <c r="U303" s="2">
        <f>U278</f>
        <v>634</v>
      </c>
      <c r="V303" s="2">
        <f>V277</f>
        <v>651</v>
      </c>
      <c r="W303" s="2">
        <f>W276</f>
        <v>703</v>
      </c>
      <c r="X303" s="2">
        <f>X275</f>
        <v>721</v>
      </c>
      <c r="Y303" s="2">
        <f>Y274</f>
        <v>741</v>
      </c>
      <c r="Z303" s="2">
        <f>Z273</f>
        <v>793</v>
      </c>
      <c r="AA303" s="2">
        <f>AA272</f>
        <v>813</v>
      </c>
      <c r="AB303" s="2">
        <f>AB271</f>
        <v>835</v>
      </c>
      <c r="AC303" s="2">
        <f>AC270</f>
        <v>887</v>
      </c>
      <c r="AD303" s="2">
        <f>AD269</f>
        <v>902</v>
      </c>
      <c r="AE303" s="2">
        <f>AE268</f>
        <v>946</v>
      </c>
      <c r="AF303" s="2">
        <f>AF267</f>
        <v>992</v>
      </c>
      <c r="AG303" s="2">
        <f>AG266</f>
        <v>1004</v>
      </c>
      <c r="AH303" s="217">
        <f>SUM(B303:AG303)</f>
        <v>16400</v>
      </c>
      <c r="AI303" s="5">
        <f t="shared" si="41"/>
        <v>11201200</v>
      </c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T303" s="22"/>
      <c r="BU303" s="29" t="s">
        <v>607</v>
      </c>
      <c r="BV303" s="30" t="s">
        <v>1030</v>
      </c>
      <c r="BW303" s="31">
        <f>L2+(295*L4)</f>
        <v>296</v>
      </c>
      <c r="BX303" s="22"/>
    </row>
    <row r="304" spans="1:76" x14ac:dyDescent="0.2">
      <c r="A304" s="3" t="s">
        <v>1175</v>
      </c>
      <c r="B304" s="2">
        <f>B282</f>
        <v>655</v>
      </c>
      <c r="C304" s="2">
        <f>C283</f>
        <v>699</v>
      </c>
      <c r="D304" s="2">
        <f>D284</f>
        <v>725</v>
      </c>
      <c r="E304" s="2">
        <f>E285</f>
        <v>737</v>
      </c>
      <c r="F304" s="2">
        <f>F286</f>
        <v>532</v>
      </c>
      <c r="G304" s="2">
        <f>G287</f>
        <v>552</v>
      </c>
      <c r="H304" s="2">
        <f>H288</f>
        <v>586</v>
      </c>
      <c r="I304" s="2">
        <f>I289</f>
        <v>638</v>
      </c>
      <c r="J304" s="2">
        <f>J290</f>
        <v>898</v>
      </c>
      <c r="K304" s="2">
        <f>K291</f>
        <v>950</v>
      </c>
      <c r="L304" s="2">
        <f>L292</f>
        <v>988</v>
      </c>
      <c r="M304" s="2">
        <f>M293</f>
        <v>1008</v>
      </c>
      <c r="N304" s="2">
        <f>N294</f>
        <v>797</v>
      </c>
      <c r="O304" s="2">
        <f>O295</f>
        <v>809</v>
      </c>
      <c r="P304" s="2">
        <f>P296</f>
        <v>839</v>
      </c>
      <c r="Q304" s="2">
        <f>Q297</f>
        <v>883</v>
      </c>
      <c r="R304" s="2">
        <f>R266</f>
        <v>131</v>
      </c>
      <c r="S304" s="2">
        <f>S267</f>
        <v>183</v>
      </c>
      <c r="T304" s="2">
        <f>T268</f>
        <v>217</v>
      </c>
      <c r="U304" s="2">
        <f>U269</f>
        <v>237</v>
      </c>
      <c r="V304" s="2">
        <f>V270</f>
        <v>32</v>
      </c>
      <c r="W304" s="2">
        <f>W271</f>
        <v>44</v>
      </c>
      <c r="X304" s="2">
        <f>X272</f>
        <v>70</v>
      </c>
      <c r="Y304" s="2">
        <f>Y273</f>
        <v>114</v>
      </c>
      <c r="Z304" s="2">
        <f>Z274</f>
        <v>398</v>
      </c>
      <c r="AA304" s="2">
        <f>AA275</f>
        <v>442</v>
      </c>
      <c r="AB304" s="2">
        <f>AB276</f>
        <v>472</v>
      </c>
      <c r="AC304" s="2">
        <f>AC277</f>
        <v>484</v>
      </c>
      <c r="AD304" s="2">
        <f>AD278</f>
        <v>273</v>
      </c>
      <c r="AE304" s="2">
        <f>AE279</f>
        <v>293</v>
      </c>
      <c r="AF304" s="2">
        <f>AF280</f>
        <v>331</v>
      </c>
      <c r="AG304" s="2">
        <f>AG281</f>
        <v>383</v>
      </c>
      <c r="AH304" s="217">
        <f>SUM(B304:AG304)</f>
        <v>16400</v>
      </c>
      <c r="AI304" s="5">
        <f t="shared" si="41"/>
        <v>11201200</v>
      </c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T304" s="22"/>
      <c r="BU304" s="29" t="s">
        <v>927</v>
      </c>
      <c r="BV304" s="30" t="s">
        <v>1030</v>
      </c>
      <c r="BW304" s="31">
        <f>L2+(296*L4)</f>
        <v>297</v>
      </c>
      <c r="BX304" s="22"/>
    </row>
    <row r="305" spans="1:76" x14ac:dyDescent="0.2">
      <c r="A305" s="3" t="s">
        <v>1176</v>
      </c>
      <c r="B305" s="2">
        <f>B281</f>
        <v>642</v>
      </c>
      <c r="C305" s="2">
        <f>C280</f>
        <v>694</v>
      </c>
      <c r="D305" s="2">
        <f>D279</f>
        <v>732</v>
      </c>
      <c r="E305" s="2">
        <f>E278</f>
        <v>752</v>
      </c>
      <c r="F305" s="2">
        <f>F277</f>
        <v>541</v>
      </c>
      <c r="G305" s="2">
        <f>G276</f>
        <v>553</v>
      </c>
      <c r="H305" s="2">
        <f>H275</f>
        <v>583</v>
      </c>
      <c r="I305" s="2">
        <f>I274</f>
        <v>627</v>
      </c>
      <c r="J305" s="2">
        <f>J273</f>
        <v>911</v>
      </c>
      <c r="K305" s="2">
        <f>K272</f>
        <v>955</v>
      </c>
      <c r="L305" s="2">
        <f>L271</f>
        <v>981</v>
      </c>
      <c r="M305" s="2">
        <f>M270</f>
        <v>993</v>
      </c>
      <c r="N305" s="2">
        <f>N269</f>
        <v>788</v>
      </c>
      <c r="O305" s="2">
        <f>O268</f>
        <v>808</v>
      </c>
      <c r="P305" s="2">
        <f>P267</f>
        <v>842</v>
      </c>
      <c r="Q305" s="2">
        <f>Q266</f>
        <v>894</v>
      </c>
      <c r="R305" s="2">
        <f>R297</f>
        <v>142</v>
      </c>
      <c r="S305" s="2">
        <f>S296</f>
        <v>186</v>
      </c>
      <c r="T305" s="2">
        <f>T295</f>
        <v>216</v>
      </c>
      <c r="U305" s="2">
        <f>U294</f>
        <v>228</v>
      </c>
      <c r="V305" s="2">
        <f>V293</f>
        <v>17</v>
      </c>
      <c r="W305" s="2">
        <f>W292</f>
        <v>37</v>
      </c>
      <c r="X305" s="2">
        <f>X291</f>
        <v>75</v>
      </c>
      <c r="Y305" s="2">
        <f>Y290</f>
        <v>127</v>
      </c>
      <c r="Z305" s="2">
        <f>Z289</f>
        <v>387</v>
      </c>
      <c r="AA305" s="2">
        <f>AA288</f>
        <v>439</v>
      </c>
      <c r="AB305" s="2">
        <f>AB287</f>
        <v>473</v>
      </c>
      <c r="AC305" s="2">
        <f>AC286</f>
        <v>493</v>
      </c>
      <c r="AD305" s="2">
        <f>AD285</f>
        <v>288</v>
      </c>
      <c r="AE305" s="2">
        <f>AE284</f>
        <v>300</v>
      </c>
      <c r="AF305" s="2">
        <f>AF283</f>
        <v>326</v>
      </c>
      <c r="AG305" s="2">
        <f>AG282</f>
        <v>370</v>
      </c>
      <c r="AH305" s="217">
        <f>SUM(B305:AG305)</f>
        <v>16400</v>
      </c>
      <c r="AI305" s="5">
        <f t="shared" si="41"/>
        <v>11201200</v>
      </c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T305" s="22"/>
      <c r="BU305" s="29" t="s">
        <v>867</v>
      </c>
      <c r="BV305" s="30" t="s">
        <v>1030</v>
      </c>
      <c r="BW305" s="31">
        <f>L2+(297*L4)</f>
        <v>298</v>
      </c>
      <c r="BX305" s="22"/>
    </row>
    <row r="306" spans="1:76" x14ac:dyDescent="0.2">
      <c r="AI306" s="5"/>
      <c r="BT306" s="22"/>
      <c r="BU306" s="29" t="s">
        <v>751</v>
      </c>
      <c r="BV306" s="30" t="s">
        <v>1030</v>
      </c>
      <c r="BW306" s="31">
        <f>L2+(298*L4)</f>
        <v>299</v>
      </c>
      <c r="BX306" s="22"/>
    </row>
    <row r="307" spans="1:76" x14ac:dyDescent="0.2">
      <c r="AI307" s="5"/>
      <c r="BT307" s="22"/>
      <c r="BU307" s="29" t="s">
        <v>555</v>
      </c>
      <c r="BV307" s="30" t="s">
        <v>1030</v>
      </c>
      <c r="BW307" s="31">
        <f>L2+(299*L4)</f>
        <v>300</v>
      </c>
      <c r="BX307" s="22"/>
    </row>
    <row r="308" spans="1:76" ht="13.5" thickBot="1" x14ac:dyDescent="0.25">
      <c r="A308" s="1" t="s">
        <v>5</v>
      </c>
      <c r="B308" s="1" t="s">
        <v>1218</v>
      </c>
      <c r="D308" s="131"/>
      <c r="AI308" s="5"/>
      <c r="BB308" s="101"/>
      <c r="BT308" s="22"/>
      <c r="BU308" s="29" t="s">
        <v>495</v>
      </c>
      <c r="BV308" s="30" t="s">
        <v>1030</v>
      </c>
      <c r="BW308" s="31">
        <f>L2+(300*L4)</f>
        <v>301</v>
      </c>
      <c r="BX308" s="22"/>
    </row>
    <row r="309" spans="1:76" x14ac:dyDescent="0.2">
      <c r="A309" s="1">
        <v>1</v>
      </c>
      <c r="B309" s="193">
        <v>24</v>
      </c>
      <c r="C309" s="194">
        <v>391</v>
      </c>
      <c r="D309" s="177">
        <v>949</v>
      </c>
      <c r="E309" s="177">
        <v>550</v>
      </c>
      <c r="F309" s="177">
        <v>778</v>
      </c>
      <c r="G309" s="177">
        <v>665</v>
      </c>
      <c r="H309" s="177">
        <v>171</v>
      </c>
      <c r="I309" s="177">
        <v>316</v>
      </c>
      <c r="J309" s="177">
        <v>595</v>
      </c>
      <c r="K309" s="177">
        <v>964</v>
      </c>
      <c r="L309" s="177">
        <v>498</v>
      </c>
      <c r="M309" s="177">
        <v>97</v>
      </c>
      <c r="N309" s="177">
        <v>333</v>
      </c>
      <c r="O309" s="177">
        <v>222</v>
      </c>
      <c r="P309" s="189">
        <v>752</v>
      </c>
      <c r="Q309" s="177">
        <v>895</v>
      </c>
      <c r="R309" s="177">
        <v>130</v>
      </c>
      <c r="S309" s="185">
        <v>273</v>
      </c>
      <c r="T309" s="177">
        <v>803</v>
      </c>
      <c r="U309" s="177">
        <v>692</v>
      </c>
      <c r="V309" s="177">
        <v>928</v>
      </c>
      <c r="W309" s="177">
        <v>527</v>
      </c>
      <c r="X309" s="177">
        <v>61</v>
      </c>
      <c r="Y309" s="177">
        <v>430</v>
      </c>
      <c r="Z309" s="177">
        <v>709</v>
      </c>
      <c r="AA309" s="177">
        <v>854</v>
      </c>
      <c r="AB309" s="177">
        <v>360</v>
      </c>
      <c r="AC309" s="177">
        <v>247</v>
      </c>
      <c r="AD309" s="177">
        <v>475</v>
      </c>
      <c r="AE309" s="177">
        <v>76</v>
      </c>
      <c r="AF309" s="195">
        <v>634</v>
      </c>
      <c r="AG309" s="196">
        <v>1001</v>
      </c>
      <c r="AH309" s="5">
        <f t="shared" ref="AH309:AH340" si="47">SUM(B309:AG309)</f>
        <v>16400</v>
      </c>
      <c r="AI309" s="5">
        <f t="shared" si="41"/>
        <v>11201200</v>
      </c>
      <c r="AJ309" s="2">
        <f t="shared" ref="AJ309:AJ340" si="48">B309^3+C309^3+D309^3+E309^3+F309^3+G309^3+H309^3+I309^3+J309^3+K309^3+L309^3+M309^3+N309^3+O309^3+P309^3+Q309^3+R309^3+S309^3+T309^3+U309^3+V309^3+W309^3+X309^3+Y309^3+Z309^3+AA309^3+AB309^3+AC309^3+AD309^3+AE309^3+AF309^3+AG309^3</f>
        <v>8606720000</v>
      </c>
      <c r="AK309" s="115">
        <f>SUMSQ(B309,C309,D309,E309,F309,G309,H309,I309,J309,K309,L309,M309,N309,O309,P309,Q309,B310,C310,D310,E310,F310,G310,H310,I310,J310,K310,L310,M310,N310,O310,P310,Q310)</f>
        <v>11201200</v>
      </c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/>
      <c r="BQ309" s="130"/>
      <c r="BR309" s="130"/>
      <c r="BT309" s="22"/>
      <c r="BU309" s="29" t="s">
        <v>299</v>
      </c>
      <c r="BV309" s="30" t="s">
        <v>1030</v>
      </c>
      <c r="BW309" s="31">
        <f>L2+(301*L4)</f>
        <v>302</v>
      </c>
      <c r="BX309" s="22"/>
    </row>
    <row r="310" spans="1:76" x14ac:dyDescent="0.2">
      <c r="A310" s="1">
        <v>2</v>
      </c>
      <c r="B310" s="197">
        <v>435</v>
      </c>
      <c r="C310" s="9">
        <v>36</v>
      </c>
      <c r="D310" s="6">
        <v>530</v>
      </c>
      <c r="E310" s="6">
        <v>897</v>
      </c>
      <c r="F310" s="6">
        <v>685</v>
      </c>
      <c r="G310" s="6">
        <v>830</v>
      </c>
      <c r="H310" s="6">
        <v>272</v>
      </c>
      <c r="I310" s="6">
        <v>159</v>
      </c>
      <c r="J310" s="6">
        <v>1016</v>
      </c>
      <c r="K310" s="6">
        <v>615</v>
      </c>
      <c r="L310" s="6">
        <v>85</v>
      </c>
      <c r="M310" s="6">
        <v>454</v>
      </c>
      <c r="N310" s="6">
        <v>234</v>
      </c>
      <c r="O310" s="6">
        <v>377</v>
      </c>
      <c r="P310" s="6">
        <v>843</v>
      </c>
      <c r="Q310" s="11">
        <v>732</v>
      </c>
      <c r="R310" s="12">
        <v>293</v>
      </c>
      <c r="S310" s="6">
        <v>182</v>
      </c>
      <c r="T310" s="6">
        <v>648</v>
      </c>
      <c r="U310" s="6">
        <v>791</v>
      </c>
      <c r="V310" s="6">
        <v>571</v>
      </c>
      <c r="W310" s="6">
        <v>940</v>
      </c>
      <c r="X310" s="6">
        <v>410</v>
      </c>
      <c r="Y310" s="6">
        <v>9</v>
      </c>
      <c r="Z310" s="6">
        <v>866</v>
      </c>
      <c r="AA310" s="6">
        <v>753</v>
      </c>
      <c r="AB310" s="6">
        <v>195</v>
      </c>
      <c r="AC310" s="6">
        <v>340</v>
      </c>
      <c r="AD310" s="6">
        <v>128</v>
      </c>
      <c r="AE310" s="6">
        <v>495</v>
      </c>
      <c r="AF310" s="6">
        <v>989</v>
      </c>
      <c r="AG310" s="198">
        <v>590</v>
      </c>
      <c r="AH310" s="5">
        <f t="shared" si="47"/>
        <v>16400</v>
      </c>
      <c r="AI310" s="5">
        <f t="shared" si="41"/>
        <v>11201200</v>
      </c>
      <c r="AJ310" s="2">
        <f t="shared" si="48"/>
        <v>8606720000</v>
      </c>
      <c r="AK310" s="115">
        <f>SUMSQ(R309,S309,T309,U309,V309,W309,X309,Y309,Z309,AA309,AB309,AC309,AD309,AE309,AF309,AG309,R310,S310,T310,U310,V310,W310,X310,Y310,Z310,AA310,AB310,AC310,AD310,AE310,AF310,AG310)</f>
        <v>11201200</v>
      </c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T310" s="22"/>
      <c r="BU310" s="29" t="s">
        <v>168</v>
      </c>
      <c r="BV310" s="30" t="s">
        <v>1030</v>
      </c>
      <c r="BW310" s="31">
        <f>L2+(302*L4)</f>
        <v>303</v>
      </c>
      <c r="BX310" s="22"/>
    </row>
    <row r="311" spans="1:76" x14ac:dyDescent="0.2">
      <c r="A311" s="1">
        <v>3</v>
      </c>
      <c r="B311" s="178">
        <v>1007</v>
      </c>
      <c r="C311" s="6">
        <v>640</v>
      </c>
      <c r="D311" s="9">
        <v>78</v>
      </c>
      <c r="E311" s="7">
        <v>477</v>
      </c>
      <c r="F311" s="6">
        <v>241</v>
      </c>
      <c r="G311" s="6">
        <v>354</v>
      </c>
      <c r="H311" s="6">
        <v>852</v>
      </c>
      <c r="I311" s="6">
        <v>707</v>
      </c>
      <c r="J311" s="6">
        <v>428</v>
      </c>
      <c r="K311" s="6">
        <v>59</v>
      </c>
      <c r="L311" s="6">
        <v>521</v>
      </c>
      <c r="M311" s="6">
        <v>922</v>
      </c>
      <c r="N311" s="11">
        <v>694</v>
      </c>
      <c r="O311" s="6">
        <v>805</v>
      </c>
      <c r="P311" s="6">
        <v>279</v>
      </c>
      <c r="Q311" s="6">
        <v>136</v>
      </c>
      <c r="R311" s="6">
        <v>889</v>
      </c>
      <c r="S311" s="6">
        <v>746</v>
      </c>
      <c r="T311" s="6">
        <v>220</v>
      </c>
      <c r="U311" s="12">
        <v>331</v>
      </c>
      <c r="V311" s="6">
        <v>103</v>
      </c>
      <c r="W311" s="6">
        <v>504</v>
      </c>
      <c r="X311" s="6">
        <v>966</v>
      </c>
      <c r="Y311" s="6">
        <v>597</v>
      </c>
      <c r="Z311" s="6">
        <v>318</v>
      </c>
      <c r="AA311" s="6">
        <v>173</v>
      </c>
      <c r="AB311" s="6">
        <v>671</v>
      </c>
      <c r="AC311" s="6">
        <v>784</v>
      </c>
      <c r="AD311" s="8">
        <v>548</v>
      </c>
      <c r="AE311" s="6">
        <v>947</v>
      </c>
      <c r="AF311" s="6">
        <v>385</v>
      </c>
      <c r="AG311" s="179">
        <v>18</v>
      </c>
      <c r="AH311" s="5">
        <f t="shared" si="47"/>
        <v>16400</v>
      </c>
      <c r="AI311" s="5">
        <f t="shared" si="41"/>
        <v>11201200</v>
      </c>
      <c r="AJ311" s="2">
        <f t="shared" si="48"/>
        <v>8606720000</v>
      </c>
      <c r="AK311" s="115">
        <f>SUMSQ(B311,C311,D311,E311,F311,G311,H311,I311,J311,K311,L311,M311,N311,O311,P311,Q311,B312,C312,D312,E312,F312,G312,H312,I312,J312,K312,L312,M312,N312,O312,P312,Q312)</f>
        <v>11201200</v>
      </c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T311" s="22"/>
      <c r="BU311" s="29" t="s">
        <v>109</v>
      </c>
      <c r="BV311" s="30" t="s">
        <v>1030</v>
      </c>
      <c r="BW311" s="31">
        <f>L2+(303*L4)</f>
        <v>304</v>
      </c>
      <c r="BX311" s="22"/>
    </row>
    <row r="312" spans="1:76" x14ac:dyDescent="0.2">
      <c r="A312" s="1">
        <v>4</v>
      </c>
      <c r="B312" s="178">
        <v>588</v>
      </c>
      <c r="C312" s="6">
        <v>987</v>
      </c>
      <c r="D312" s="7">
        <v>489</v>
      </c>
      <c r="E312" s="9">
        <v>122</v>
      </c>
      <c r="F312" s="6">
        <v>342</v>
      </c>
      <c r="G312" s="6">
        <v>197</v>
      </c>
      <c r="H312" s="6">
        <v>759</v>
      </c>
      <c r="I312" s="6">
        <v>872</v>
      </c>
      <c r="J312" s="6">
        <v>15</v>
      </c>
      <c r="K312" s="6">
        <v>416</v>
      </c>
      <c r="L312" s="6">
        <v>942</v>
      </c>
      <c r="M312" s="6">
        <v>573</v>
      </c>
      <c r="N312" s="6">
        <v>785</v>
      </c>
      <c r="O312" s="11">
        <v>642</v>
      </c>
      <c r="P312" s="6">
        <v>180</v>
      </c>
      <c r="Q312" s="6">
        <v>291</v>
      </c>
      <c r="R312" s="6">
        <v>734</v>
      </c>
      <c r="S312" s="6">
        <v>845</v>
      </c>
      <c r="T312" s="12">
        <v>383</v>
      </c>
      <c r="U312" s="6">
        <v>240</v>
      </c>
      <c r="V312" s="6">
        <v>452</v>
      </c>
      <c r="W312" s="6">
        <v>83</v>
      </c>
      <c r="X312" s="6">
        <v>609</v>
      </c>
      <c r="Y312" s="6">
        <v>1010</v>
      </c>
      <c r="Z312" s="6">
        <v>153</v>
      </c>
      <c r="AA312" s="6">
        <v>266</v>
      </c>
      <c r="AB312" s="6">
        <v>828</v>
      </c>
      <c r="AC312" s="6">
        <v>683</v>
      </c>
      <c r="AD312" s="6">
        <v>903</v>
      </c>
      <c r="AE312" s="8">
        <v>536</v>
      </c>
      <c r="AF312" s="6">
        <v>38</v>
      </c>
      <c r="AG312" s="179">
        <v>437</v>
      </c>
      <c r="AH312" s="5">
        <f t="shared" si="47"/>
        <v>16400</v>
      </c>
      <c r="AI312" s="5">
        <f t="shared" si="41"/>
        <v>11201200</v>
      </c>
      <c r="AJ312" s="2">
        <f t="shared" si="48"/>
        <v>8606720000</v>
      </c>
      <c r="AK312" s="115">
        <f>SUMSQ(R311,S311,T311,U311,V311,W311,X311,Y311,Z311,AA311,AB311,AC311,AD311,AE311,AF311,AG311,R312,S312,T312,U312,V312,W312,X312,Y312,Z312,AA312,AB312,AC312,AD312,AE312,AF312,AG312)</f>
        <v>11201200</v>
      </c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/>
      <c r="BR312" s="130"/>
      <c r="BT312" s="22"/>
      <c r="BU312" s="29" t="s">
        <v>591</v>
      </c>
      <c r="BV312" s="30" t="s">
        <v>1030</v>
      </c>
      <c r="BW312" s="31">
        <f>L2+(304*L4)</f>
        <v>305</v>
      </c>
      <c r="BX312" s="22"/>
    </row>
    <row r="313" spans="1:76" x14ac:dyDescent="0.2">
      <c r="A313" s="1">
        <v>5</v>
      </c>
      <c r="B313" s="178">
        <v>917</v>
      </c>
      <c r="C313" s="6">
        <v>518</v>
      </c>
      <c r="D313" s="6">
        <v>56</v>
      </c>
      <c r="E313" s="6">
        <v>423</v>
      </c>
      <c r="F313" s="9">
        <v>139</v>
      </c>
      <c r="G313" s="7">
        <v>284</v>
      </c>
      <c r="H313" s="6">
        <v>810</v>
      </c>
      <c r="I313" s="6">
        <v>697</v>
      </c>
      <c r="J313" s="6">
        <v>466</v>
      </c>
      <c r="K313" s="6">
        <v>65</v>
      </c>
      <c r="L313" s="11">
        <v>627</v>
      </c>
      <c r="M313" s="6">
        <v>996</v>
      </c>
      <c r="N313" s="6">
        <v>720</v>
      </c>
      <c r="O313" s="6">
        <v>863</v>
      </c>
      <c r="P313" s="6">
        <v>365</v>
      </c>
      <c r="Q313" s="6">
        <v>254</v>
      </c>
      <c r="R313" s="6">
        <v>771</v>
      </c>
      <c r="S313" s="6">
        <v>660</v>
      </c>
      <c r="T313" s="6">
        <v>162</v>
      </c>
      <c r="U313" s="6">
        <v>305</v>
      </c>
      <c r="V313" s="6">
        <v>29</v>
      </c>
      <c r="W313" s="12">
        <v>398</v>
      </c>
      <c r="X313" s="6">
        <v>960</v>
      </c>
      <c r="Y313" s="6">
        <v>559</v>
      </c>
      <c r="Z313" s="6">
        <v>328</v>
      </c>
      <c r="AA313" s="6">
        <v>215</v>
      </c>
      <c r="AB313" s="8">
        <v>741</v>
      </c>
      <c r="AC313" s="6">
        <v>886</v>
      </c>
      <c r="AD313" s="6">
        <v>602</v>
      </c>
      <c r="AE313" s="6">
        <v>969</v>
      </c>
      <c r="AF313" s="6">
        <v>507</v>
      </c>
      <c r="AG313" s="179">
        <v>108</v>
      </c>
      <c r="AH313" s="5">
        <f t="shared" si="47"/>
        <v>16400</v>
      </c>
      <c r="AI313" s="5">
        <f t="shared" si="41"/>
        <v>11201200</v>
      </c>
      <c r="AJ313" s="2">
        <f t="shared" si="48"/>
        <v>8606720000</v>
      </c>
      <c r="AK313" s="115">
        <f>SUMSQ(B313,C313,D313,E313,F313,G313,H313,I313,J313,K313,L313,M313,N313,O313,P313,Q313,B314,C314,D314,E314,F314,G314,H314,I314,J314,K314,L314,M314,N314,O314,P314,Q314)</f>
        <v>11201200</v>
      </c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T313" s="22"/>
      <c r="BU313" s="29" t="s">
        <v>652</v>
      </c>
      <c r="BV313" s="30" t="s">
        <v>1030</v>
      </c>
      <c r="BW313" s="31">
        <f>L2+(305*L4)</f>
        <v>306</v>
      </c>
      <c r="BX313" s="22"/>
    </row>
    <row r="314" spans="1:76" x14ac:dyDescent="0.2">
      <c r="A314" s="1">
        <v>6</v>
      </c>
      <c r="B314" s="178">
        <v>562</v>
      </c>
      <c r="C314" s="6">
        <v>929</v>
      </c>
      <c r="D314" s="6">
        <v>403</v>
      </c>
      <c r="E314" s="6">
        <v>4</v>
      </c>
      <c r="F314" s="7">
        <v>304</v>
      </c>
      <c r="G314" s="9">
        <v>191</v>
      </c>
      <c r="H314" s="6">
        <v>653</v>
      </c>
      <c r="I314" s="6">
        <v>798</v>
      </c>
      <c r="J314" s="6">
        <v>117</v>
      </c>
      <c r="K314" s="6">
        <v>486</v>
      </c>
      <c r="L314" s="6">
        <v>984</v>
      </c>
      <c r="M314" s="11">
        <v>583</v>
      </c>
      <c r="N314" s="6">
        <v>875</v>
      </c>
      <c r="O314" s="6">
        <v>764</v>
      </c>
      <c r="P314" s="6">
        <v>202</v>
      </c>
      <c r="Q314" s="6">
        <v>345</v>
      </c>
      <c r="R314" s="6">
        <v>680</v>
      </c>
      <c r="S314" s="6">
        <v>823</v>
      </c>
      <c r="T314" s="6">
        <v>261</v>
      </c>
      <c r="U314" s="6">
        <v>150</v>
      </c>
      <c r="V314" s="12">
        <v>442</v>
      </c>
      <c r="W314" s="6">
        <v>41</v>
      </c>
      <c r="X314" s="6">
        <v>539</v>
      </c>
      <c r="Y314" s="6">
        <v>908</v>
      </c>
      <c r="Z314" s="6">
        <v>227</v>
      </c>
      <c r="AA314" s="6">
        <v>372</v>
      </c>
      <c r="AB314" s="6">
        <v>834</v>
      </c>
      <c r="AC314" s="8">
        <v>721</v>
      </c>
      <c r="AD314" s="6">
        <v>1021</v>
      </c>
      <c r="AE314" s="6">
        <v>622</v>
      </c>
      <c r="AF314" s="6">
        <v>96</v>
      </c>
      <c r="AG314" s="179">
        <v>463</v>
      </c>
      <c r="AH314" s="5">
        <f t="shared" si="47"/>
        <v>16400</v>
      </c>
      <c r="AI314" s="5">
        <f t="shared" si="41"/>
        <v>11201200</v>
      </c>
      <c r="AJ314" s="2">
        <f t="shared" si="48"/>
        <v>8606720000</v>
      </c>
      <c r="AK314" s="115">
        <f>SUMSQ(R313,S313,T313,U313,V313,W313,X313,Y313,Z313,AA313,AB313,AC313,AD313,AE313,AF313,AG313,R314,S314,T314,U314,V314,W314,X314,Y314,Z314,AA314,AB314,AC314,AD314,AE314,AF314,AG314)</f>
        <v>11201200</v>
      </c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T314" s="22"/>
      <c r="BU314" s="29" t="s">
        <v>831</v>
      </c>
      <c r="BV314" s="30" t="s">
        <v>1030</v>
      </c>
      <c r="BW314" s="31">
        <f>L2+(306*L4)</f>
        <v>307</v>
      </c>
      <c r="BX314" s="22"/>
    </row>
    <row r="315" spans="1:76" x14ac:dyDescent="0.2">
      <c r="A315" s="1">
        <v>7</v>
      </c>
      <c r="B315" s="178">
        <v>110</v>
      </c>
      <c r="C315" s="6">
        <v>509</v>
      </c>
      <c r="D315" s="6">
        <v>975</v>
      </c>
      <c r="E315" s="6">
        <v>608</v>
      </c>
      <c r="F315" s="6">
        <v>884</v>
      </c>
      <c r="G315" s="6">
        <v>739</v>
      </c>
      <c r="H315" s="9">
        <v>209</v>
      </c>
      <c r="I315" s="7">
        <v>322</v>
      </c>
      <c r="J315" s="11">
        <v>553</v>
      </c>
      <c r="K315" s="6">
        <v>954</v>
      </c>
      <c r="L315" s="6">
        <v>396</v>
      </c>
      <c r="M315" s="6">
        <v>27</v>
      </c>
      <c r="N315" s="6">
        <v>311</v>
      </c>
      <c r="O315" s="6">
        <v>168</v>
      </c>
      <c r="P315" s="6">
        <v>662</v>
      </c>
      <c r="Q315" s="6">
        <v>773</v>
      </c>
      <c r="R315" s="6">
        <v>252</v>
      </c>
      <c r="S315" s="6">
        <v>363</v>
      </c>
      <c r="T315" s="6">
        <v>857</v>
      </c>
      <c r="U315" s="6">
        <v>714</v>
      </c>
      <c r="V315" s="6">
        <v>998</v>
      </c>
      <c r="W315" s="6">
        <v>629</v>
      </c>
      <c r="X315" s="6">
        <v>71</v>
      </c>
      <c r="Y315" s="12">
        <v>472</v>
      </c>
      <c r="Z315" s="8">
        <v>703</v>
      </c>
      <c r="AA315" s="6">
        <v>816</v>
      </c>
      <c r="AB315" s="6">
        <v>286</v>
      </c>
      <c r="AC315" s="6">
        <v>141</v>
      </c>
      <c r="AD315" s="6">
        <v>417</v>
      </c>
      <c r="AE315" s="6">
        <v>50</v>
      </c>
      <c r="AF315" s="6">
        <v>516</v>
      </c>
      <c r="AG315" s="179">
        <v>915</v>
      </c>
      <c r="AH315" s="5">
        <f t="shared" si="47"/>
        <v>16400</v>
      </c>
      <c r="AI315" s="5">
        <f t="shared" si="41"/>
        <v>11201200</v>
      </c>
      <c r="AJ315" s="2">
        <f t="shared" si="48"/>
        <v>8606720000</v>
      </c>
      <c r="AK315" s="115">
        <f>SUMSQ(B315,C315,D315,E315,F315,G315,H315,I315,J315,K315,L315,M315,N315,O315,P315,Q315,B316,C316,D316,E316,F316,G316,H316,I316,J316,K316,L316,M316,N316,O316,P316,Q316)</f>
        <v>11201200</v>
      </c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T315" s="22"/>
      <c r="BU315" s="29" t="s">
        <v>1025</v>
      </c>
      <c r="BV315" s="30" t="s">
        <v>1030</v>
      </c>
      <c r="BW315" s="31">
        <f>L2+(307*L4)</f>
        <v>308</v>
      </c>
      <c r="BX315" s="22"/>
    </row>
    <row r="316" spans="1:76" x14ac:dyDescent="0.2">
      <c r="A316" s="1">
        <v>8</v>
      </c>
      <c r="B316" s="178">
        <v>457</v>
      </c>
      <c r="C316" s="6">
        <v>90</v>
      </c>
      <c r="D316" s="6">
        <v>620</v>
      </c>
      <c r="E316" s="6">
        <v>1019</v>
      </c>
      <c r="F316" s="6">
        <v>727</v>
      </c>
      <c r="G316" s="6">
        <v>840</v>
      </c>
      <c r="H316" s="7">
        <v>374</v>
      </c>
      <c r="I316" s="9">
        <v>229</v>
      </c>
      <c r="J316" s="6">
        <v>910</v>
      </c>
      <c r="K316" s="11">
        <v>541</v>
      </c>
      <c r="L316" s="6">
        <v>47</v>
      </c>
      <c r="M316" s="6">
        <v>448</v>
      </c>
      <c r="N316" s="6">
        <v>148</v>
      </c>
      <c r="O316" s="6">
        <v>259</v>
      </c>
      <c r="P316" s="6">
        <v>817</v>
      </c>
      <c r="Q316" s="6">
        <v>674</v>
      </c>
      <c r="R316" s="6">
        <v>351</v>
      </c>
      <c r="S316" s="6">
        <v>208</v>
      </c>
      <c r="T316" s="6">
        <v>766</v>
      </c>
      <c r="U316" s="6">
        <v>877</v>
      </c>
      <c r="V316" s="6">
        <v>577</v>
      </c>
      <c r="W316" s="6">
        <v>978</v>
      </c>
      <c r="X316" s="12">
        <v>484</v>
      </c>
      <c r="Y316" s="6">
        <v>115</v>
      </c>
      <c r="Z316" s="6">
        <v>796</v>
      </c>
      <c r="AA316" s="8">
        <v>651</v>
      </c>
      <c r="AB316" s="6">
        <v>185</v>
      </c>
      <c r="AC316" s="6">
        <v>298</v>
      </c>
      <c r="AD316" s="6">
        <v>6</v>
      </c>
      <c r="AE316" s="6">
        <v>405</v>
      </c>
      <c r="AF316" s="6">
        <v>935</v>
      </c>
      <c r="AG316" s="179">
        <v>568</v>
      </c>
      <c r="AH316" s="5">
        <f t="shared" si="47"/>
        <v>16400</v>
      </c>
      <c r="AI316" s="5">
        <f t="shared" si="41"/>
        <v>11201200</v>
      </c>
      <c r="AJ316" s="2">
        <f t="shared" si="48"/>
        <v>8606720000</v>
      </c>
      <c r="AK316" s="115">
        <f>SUMSQ(R315,S315,T315,U315,V315,W315,X315,Y315,Z315,AA315,AB315,AC315,AD315,AE315,AF315,AG315,R316,S316,T316,U316,V316,W316,X316,Y316,Z316,AA316,AB316,AC316,AD316,AE316,AF316,AG316)</f>
        <v>11201200</v>
      </c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T316" s="22"/>
      <c r="BU316" s="29" t="s">
        <v>73</v>
      </c>
      <c r="BV316" s="30" t="s">
        <v>1030</v>
      </c>
      <c r="BW316" s="31">
        <f>L2+(308*L4)</f>
        <v>309</v>
      </c>
      <c r="BX316" s="22"/>
    </row>
    <row r="317" spans="1:76" x14ac:dyDescent="0.2">
      <c r="A317" s="1">
        <v>9</v>
      </c>
      <c r="B317" s="178">
        <v>862</v>
      </c>
      <c r="C317" s="6">
        <v>717</v>
      </c>
      <c r="D317" s="6">
        <v>255</v>
      </c>
      <c r="E317" s="6">
        <v>368</v>
      </c>
      <c r="F317" s="6">
        <v>68</v>
      </c>
      <c r="G317" s="6">
        <v>467</v>
      </c>
      <c r="H317" s="11">
        <v>993</v>
      </c>
      <c r="I317" s="6">
        <v>626</v>
      </c>
      <c r="J317" s="9">
        <v>281</v>
      </c>
      <c r="K317" s="7">
        <v>138</v>
      </c>
      <c r="L317" s="6">
        <v>700</v>
      </c>
      <c r="M317" s="6">
        <v>811</v>
      </c>
      <c r="N317" s="6">
        <v>519</v>
      </c>
      <c r="O317" s="6">
        <v>920</v>
      </c>
      <c r="P317" s="6">
        <v>422</v>
      </c>
      <c r="Q317" s="6">
        <v>53</v>
      </c>
      <c r="R317" s="6">
        <v>972</v>
      </c>
      <c r="S317" s="6">
        <v>603</v>
      </c>
      <c r="T317" s="6">
        <v>105</v>
      </c>
      <c r="U317" s="6">
        <v>506</v>
      </c>
      <c r="V317" s="6">
        <v>214</v>
      </c>
      <c r="W317" s="6">
        <v>325</v>
      </c>
      <c r="X317" s="8">
        <v>887</v>
      </c>
      <c r="Y317" s="6">
        <v>744</v>
      </c>
      <c r="Z317" s="6">
        <v>399</v>
      </c>
      <c r="AA317" s="12">
        <v>32</v>
      </c>
      <c r="AB317" s="6">
        <v>558</v>
      </c>
      <c r="AC317" s="6">
        <v>957</v>
      </c>
      <c r="AD317" s="6">
        <v>657</v>
      </c>
      <c r="AE317" s="6">
        <v>770</v>
      </c>
      <c r="AF317" s="6">
        <v>308</v>
      </c>
      <c r="AG317" s="179">
        <v>163</v>
      </c>
      <c r="AH317" s="5">
        <f t="shared" si="47"/>
        <v>16400</v>
      </c>
      <c r="AI317" s="5">
        <f t="shared" si="41"/>
        <v>11201200</v>
      </c>
      <c r="AJ317" s="2">
        <f t="shared" si="48"/>
        <v>8606720000</v>
      </c>
      <c r="AK317" s="115">
        <f>SUMSQ(B317,C317,D317,E317,F317,G317,H317,I317,J317,K317,L317,M317,N317,O317,P317,Q317,B318,C318,D318,E318,F318,G318,H318,I318,J318,K318,L318,M318,N318,O318,P318,Q318)</f>
        <v>11201200</v>
      </c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/>
      <c r="BR317" s="130"/>
      <c r="BT317" s="22"/>
      <c r="BU317" s="29" t="s">
        <v>267</v>
      </c>
      <c r="BV317" s="30" t="s">
        <v>1030</v>
      </c>
      <c r="BW317" s="31">
        <f>L2+(309*L4)</f>
        <v>310</v>
      </c>
      <c r="BX317" s="22"/>
    </row>
    <row r="318" spans="1:76" x14ac:dyDescent="0.2">
      <c r="A318" s="1">
        <v>10</v>
      </c>
      <c r="B318" s="178">
        <v>761</v>
      </c>
      <c r="C318" s="6">
        <v>874</v>
      </c>
      <c r="D318" s="6">
        <v>348</v>
      </c>
      <c r="E318" s="6">
        <v>203</v>
      </c>
      <c r="F318" s="6">
        <v>487</v>
      </c>
      <c r="G318" s="6">
        <v>120</v>
      </c>
      <c r="H318" s="6">
        <v>582</v>
      </c>
      <c r="I318" s="11">
        <v>981</v>
      </c>
      <c r="J318" s="7">
        <v>190</v>
      </c>
      <c r="K318" s="9">
        <v>301</v>
      </c>
      <c r="L318" s="6">
        <v>799</v>
      </c>
      <c r="M318" s="6">
        <v>656</v>
      </c>
      <c r="N318" s="6">
        <v>932</v>
      </c>
      <c r="O318" s="6">
        <v>563</v>
      </c>
      <c r="P318" s="6">
        <v>1</v>
      </c>
      <c r="Q318" s="6">
        <v>402</v>
      </c>
      <c r="R318" s="6">
        <v>623</v>
      </c>
      <c r="S318" s="6">
        <v>1024</v>
      </c>
      <c r="T318" s="6">
        <v>462</v>
      </c>
      <c r="U318" s="6">
        <v>93</v>
      </c>
      <c r="V318" s="6">
        <v>369</v>
      </c>
      <c r="W318" s="6">
        <v>226</v>
      </c>
      <c r="X318" s="6">
        <v>724</v>
      </c>
      <c r="Y318" s="8">
        <v>835</v>
      </c>
      <c r="Z318" s="12">
        <v>44</v>
      </c>
      <c r="AA318" s="6">
        <v>443</v>
      </c>
      <c r="AB318" s="6">
        <v>905</v>
      </c>
      <c r="AC318" s="6">
        <v>538</v>
      </c>
      <c r="AD318" s="6">
        <v>822</v>
      </c>
      <c r="AE318" s="6">
        <v>677</v>
      </c>
      <c r="AF318" s="6">
        <v>151</v>
      </c>
      <c r="AG318" s="179">
        <v>264</v>
      </c>
      <c r="AH318" s="5">
        <f t="shared" si="47"/>
        <v>16400</v>
      </c>
      <c r="AI318" s="5">
        <f t="shared" si="41"/>
        <v>11201200</v>
      </c>
      <c r="AJ318" s="2">
        <f t="shared" si="48"/>
        <v>8606720000</v>
      </c>
      <c r="AK318" s="115">
        <f>SUMSQ(R317,S317,T317,U317,V317,W317,X317,Y317,Z317,AA317,AB317,AC317,AD317,AE317,AF317,AG317,R318,S318,T318,U318,V318,W318,X318,Y318,Z318,AA318,AB318,AC318,AD318,AE318,AF318,AG318)</f>
        <v>11201200</v>
      </c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/>
      <c r="BQ318" s="130"/>
      <c r="BR318" s="130"/>
      <c r="BT318" s="22"/>
      <c r="BU318" s="29" t="s">
        <v>335</v>
      </c>
      <c r="BV318" s="30" t="s">
        <v>1030</v>
      </c>
      <c r="BW318" s="31">
        <f>L2+(310*L4)</f>
        <v>311</v>
      </c>
      <c r="BX318" s="22"/>
    </row>
    <row r="319" spans="1:76" x14ac:dyDescent="0.2">
      <c r="A319" s="1">
        <v>11</v>
      </c>
      <c r="B319" s="178">
        <v>165</v>
      </c>
      <c r="C319" s="6">
        <v>310</v>
      </c>
      <c r="D319" s="6">
        <v>776</v>
      </c>
      <c r="E319" s="6">
        <v>663</v>
      </c>
      <c r="F319" s="11">
        <v>955</v>
      </c>
      <c r="G319" s="6">
        <v>556</v>
      </c>
      <c r="H319" s="6">
        <v>26</v>
      </c>
      <c r="I319" s="6">
        <v>393</v>
      </c>
      <c r="J319" s="6">
        <v>738</v>
      </c>
      <c r="K319" s="6">
        <v>881</v>
      </c>
      <c r="L319" s="9">
        <v>323</v>
      </c>
      <c r="M319" s="7">
        <v>212</v>
      </c>
      <c r="N319" s="6">
        <v>512</v>
      </c>
      <c r="O319" s="6">
        <v>111</v>
      </c>
      <c r="P319" s="6">
        <v>605</v>
      </c>
      <c r="Q319" s="6">
        <v>974</v>
      </c>
      <c r="R319" s="6">
        <v>51</v>
      </c>
      <c r="S319" s="6">
        <v>420</v>
      </c>
      <c r="T319" s="6">
        <v>914</v>
      </c>
      <c r="U319" s="6">
        <v>513</v>
      </c>
      <c r="V319" s="8">
        <v>813</v>
      </c>
      <c r="W319" s="6">
        <v>702</v>
      </c>
      <c r="X319" s="6">
        <v>144</v>
      </c>
      <c r="Y319" s="6">
        <v>287</v>
      </c>
      <c r="Z319" s="6">
        <v>632</v>
      </c>
      <c r="AA319" s="6">
        <v>999</v>
      </c>
      <c r="AB319" s="6">
        <v>469</v>
      </c>
      <c r="AC319" s="12">
        <v>70</v>
      </c>
      <c r="AD319" s="6">
        <v>362</v>
      </c>
      <c r="AE319" s="6">
        <v>249</v>
      </c>
      <c r="AF319" s="6">
        <v>715</v>
      </c>
      <c r="AG319" s="179">
        <v>860</v>
      </c>
      <c r="AH319" s="5">
        <f t="shared" si="47"/>
        <v>16400</v>
      </c>
      <c r="AI319" s="5">
        <f t="shared" si="41"/>
        <v>11201200</v>
      </c>
      <c r="AJ319" s="2">
        <f t="shared" si="48"/>
        <v>8606720000</v>
      </c>
      <c r="AK319" s="115">
        <f>SUMSQ(B319,C319,D319,E319,F319,G319,H319,I319,J319,K319,L319,M319,N319,O319,P319,Q319,B320,C320,D320,E320,F320,G320,H320,I320,J320,K320,L320,M320,N320,O320,P320,Q320)</f>
        <v>11201200</v>
      </c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T319" s="22"/>
      <c r="BU319" s="29" t="s">
        <v>396</v>
      </c>
      <c r="BV319" s="30" t="s">
        <v>1030</v>
      </c>
      <c r="BW319" s="31">
        <f>L2+(311*L4)</f>
        <v>312</v>
      </c>
      <c r="BX319" s="22"/>
    </row>
    <row r="320" spans="1:76" x14ac:dyDescent="0.2">
      <c r="A320" s="1">
        <v>12</v>
      </c>
      <c r="B320" s="178">
        <v>258</v>
      </c>
      <c r="C320" s="6">
        <v>145</v>
      </c>
      <c r="D320" s="6">
        <v>675</v>
      </c>
      <c r="E320" s="6">
        <v>820</v>
      </c>
      <c r="F320" s="6">
        <v>544</v>
      </c>
      <c r="G320" s="11">
        <v>911</v>
      </c>
      <c r="H320" s="6">
        <v>445</v>
      </c>
      <c r="I320" s="6">
        <v>46</v>
      </c>
      <c r="J320" s="6">
        <v>837</v>
      </c>
      <c r="K320" s="6">
        <v>726</v>
      </c>
      <c r="L320" s="7">
        <v>232</v>
      </c>
      <c r="M320" s="9">
        <v>375</v>
      </c>
      <c r="N320" s="6">
        <v>91</v>
      </c>
      <c r="O320" s="6">
        <v>460</v>
      </c>
      <c r="P320" s="6">
        <v>1018</v>
      </c>
      <c r="Q320" s="6">
        <v>617</v>
      </c>
      <c r="R320" s="6">
        <v>408</v>
      </c>
      <c r="S320" s="6">
        <v>7</v>
      </c>
      <c r="T320" s="6">
        <v>565</v>
      </c>
      <c r="U320" s="6">
        <v>934</v>
      </c>
      <c r="V320" s="6">
        <v>650</v>
      </c>
      <c r="W320" s="8">
        <v>793</v>
      </c>
      <c r="X320" s="6">
        <v>299</v>
      </c>
      <c r="Y320" s="6">
        <v>188</v>
      </c>
      <c r="Z320" s="6">
        <v>979</v>
      </c>
      <c r="AA320" s="6">
        <v>580</v>
      </c>
      <c r="AB320" s="12">
        <v>114</v>
      </c>
      <c r="AC320" s="6">
        <v>481</v>
      </c>
      <c r="AD320" s="6">
        <v>205</v>
      </c>
      <c r="AE320" s="6">
        <v>350</v>
      </c>
      <c r="AF320" s="6">
        <v>880</v>
      </c>
      <c r="AG320" s="179">
        <v>767</v>
      </c>
      <c r="AH320" s="5">
        <f t="shared" si="47"/>
        <v>16400</v>
      </c>
      <c r="AI320" s="5">
        <f t="shared" si="41"/>
        <v>11201200</v>
      </c>
      <c r="AJ320" s="2">
        <f t="shared" si="48"/>
        <v>8606720000</v>
      </c>
      <c r="AK320" s="115">
        <f>SUMSQ(R319,S319,T319,U319,V319,W319,X319,Y319,Z319,AA319,AB319,AC319,AD319,AE319,AF319,AG319,R320,S320,T320,U320,V320,W320,X320,Y320,Z320,AA320,AB320,AC320,AD320,AE320,AF320,AG320)</f>
        <v>11201200</v>
      </c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T320" s="22"/>
      <c r="BU320" s="29" t="s">
        <v>93</v>
      </c>
      <c r="BV320" s="30" t="s">
        <v>1030</v>
      </c>
      <c r="BW320" s="31">
        <f>L2+(312*L4)</f>
        <v>313</v>
      </c>
      <c r="BX320" s="22"/>
    </row>
    <row r="321" spans="1:76" x14ac:dyDescent="0.2">
      <c r="A321" s="1">
        <v>13</v>
      </c>
      <c r="B321" s="178">
        <v>223</v>
      </c>
      <c r="C321" s="6">
        <v>336</v>
      </c>
      <c r="D321" s="11">
        <v>894</v>
      </c>
      <c r="E321" s="6">
        <v>749</v>
      </c>
      <c r="F321" s="6">
        <v>961</v>
      </c>
      <c r="G321" s="6">
        <v>594</v>
      </c>
      <c r="H321" s="6">
        <v>100</v>
      </c>
      <c r="I321" s="6">
        <v>499</v>
      </c>
      <c r="J321" s="6">
        <v>668</v>
      </c>
      <c r="K321" s="6">
        <v>779</v>
      </c>
      <c r="L321" s="6">
        <v>313</v>
      </c>
      <c r="M321" s="6">
        <v>170</v>
      </c>
      <c r="N321" s="9">
        <v>390</v>
      </c>
      <c r="O321" s="7">
        <v>21</v>
      </c>
      <c r="P321" s="6">
        <v>551</v>
      </c>
      <c r="Q321" s="6">
        <v>952</v>
      </c>
      <c r="R321" s="6">
        <v>73</v>
      </c>
      <c r="S321" s="6">
        <v>474</v>
      </c>
      <c r="T321" s="8">
        <v>1004</v>
      </c>
      <c r="U321" s="6">
        <v>635</v>
      </c>
      <c r="V321" s="6">
        <v>855</v>
      </c>
      <c r="W321" s="6">
        <v>712</v>
      </c>
      <c r="X321" s="6">
        <v>246</v>
      </c>
      <c r="Y321" s="6">
        <v>357</v>
      </c>
      <c r="Z321" s="6">
        <v>526</v>
      </c>
      <c r="AA321" s="6">
        <v>925</v>
      </c>
      <c r="AB321" s="6">
        <v>431</v>
      </c>
      <c r="AC321" s="6">
        <v>64</v>
      </c>
      <c r="AD321" s="6">
        <v>276</v>
      </c>
      <c r="AE321" s="12">
        <v>131</v>
      </c>
      <c r="AF321" s="6">
        <v>689</v>
      </c>
      <c r="AG321" s="179">
        <v>802</v>
      </c>
      <c r="AH321" s="5">
        <f t="shared" si="47"/>
        <v>16400</v>
      </c>
      <c r="AI321" s="5">
        <f t="shared" si="41"/>
        <v>11201200</v>
      </c>
      <c r="AJ321" s="2">
        <f t="shared" si="48"/>
        <v>8606720000</v>
      </c>
      <c r="AK321" s="115">
        <f>SUMSQ(B321,C321,D321,E321,F321,G321,H321,I321,J321,K321,L321,M321,N321,O321,P321,Q321,B322,C322,D322,E322,F322,G322,H322,I322,J322,K322,L322,M322,N322,O322,P322,Q322)</f>
        <v>11201200</v>
      </c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/>
      <c r="BR321" s="130"/>
      <c r="BT321" s="22"/>
      <c r="BU321" s="29" t="s">
        <v>153</v>
      </c>
      <c r="BV321" s="30" t="s">
        <v>1030</v>
      </c>
      <c r="BW321" s="31">
        <f>L2+(313*L4)</f>
        <v>314</v>
      </c>
      <c r="BX321" s="22"/>
    </row>
    <row r="322" spans="1:76" x14ac:dyDescent="0.2">
      <c r="A322" s="1">
        <v>14</v>
      </c>
      <c r="B322" s="178">
        <v>380</v>
      </c>
      <c r="C322" s="6">
        <v>235</v>
      </c>
      <c r="D322" s="6">
        <v>729</v>
      </c>
      <c r="E322" s="11">
        <v>842</v>
      </c>
      <c r="F322" s="6">
        <v>614</v>
      </c>
      <c r="G322" s="6">
        <v>1013</v>
      </c>
      <c r="H322" s="6">
        <v>455</v>
      </c>
      <c r="I322" s="6">
        <v>88</v>
      </c>
      <c r="J322" s="6">
        <v>831</v>
      </c>
      <c r="K322" s="6">
        <v>688</v>
      </c>
      <c r="L322" s="6">
        <v>158</v>
      </c>
      <c r="M322" s="6">
        <v>269</v>
      </c>
      <c r="N322" s="7">
        <v>33</v>
      </c>
      <c r="O322" s="9">
        <v>434</v>
      </c>
      <c r="P322" s="6">
        <v>900</v>
      </c>
      <c r="Q322" s="6">
        <v>531</v>
      </c>
      <c r="R322" s="6">
        <v>494</v>
      </c>
      <c r="S322" s="6">
        <v>125</v>
      </c>
      <c r="T322" s="6">
        <v>591</v>
      </c>
      <c r="U322" s="8">
        <v>992</v>
      </c>
      <c r="V322" s="6">
        <v>756</v>
      </c>
      <c r="W322" s="6">
        <v>867</v>
      </c>
      <c r="X322" s="6">
        <v>337</v>
      </c>
      <c r="Y322" s="6">
        <v>194</v>
      </c>
      <c r="Z322" s="6">
        <v>937</v>
      </c>
      <c r="AA322" s="6">
        <v>570</v>
      </c>
      <c r="AB322" s="6">
        <v>12</v>
      </c>
      <c r="AC322" s="6">
        <v>411</v>
      </c>
      <c r="AD322" s="12">
        <v>183</v>
      </c>
      <c r="AE322" s="6">
        <v>296</v>
      </c>
      <c r="AF322" s="6">
        <v>790</v>
      </c>
      <c r="AG322" s="179">
        <v>645</v>
      </c>
      <c r="AH322" s="5">
        <f t="shared" si="47"/>
        <v>16400</v>
      </c>
      <c r="AI322" s="5">
        <f t="shared" ref="AI322:AI348" si="49">SUMSQ(B322:AG322)</f>
        <v>11201200</v>
      </c>
      <c r="AJ322" s="2">
        <f t="shared" si="48"/>
        <v>8606720000</v>
      </c>
      <c r="AK322" s="115">
        <f>SUMSQ(R321,S321,T321,U321,V321,W321,X321,Y321,Z321,AA321,AB321,AC321,AD321,AE321,AF321,AG321,R322,S322,T322,U322,V322,W322,X322,Y322,Z322,AA322,AB322,AC322,AD322,AE322,AF322,AG322)</f>
        <v>11201200</v>
      </c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T322" s="22"/>
      <c r="BU322" s="29" t="s">
        <v>315</v>
      </c>
      <c r="BV322" s="30" t="s">
        <v>1030</v>
      </c>
      <c r="BW322" s="31">
        <f>L2+(314*L4)</f>
        <v>315</v>
      </c>
      <c r="BX322" s="22"/>
    </row>
    <row r="323" spans="1:76" x14ac:dyDescent="0.2">
      <c r="A323" s="1">
        <v>15</v>
      </c>
      <c r="B323" s="190">
        <v>808</v>
      </c>
      <c r="C323" s="6">
        <v>695</v>
      </c>
      <c r="D323" s="6">
        <v>133</v>
      </c>
      <c r="E323" s="6">
        <v>278</v>
      </c>
      <c r="F323" s="6">
        <v>58</v>
      </c>
      <c r="G323" s="6">
        <v>425</v>
      </c>
      <c r="H323" s="6">
        <v>923</v>
      </c>
      <c r="I323" s="6">
        <v>524</v>
      </c>
      <c r="J323" s="6">
        <v>355</v>
      </c>
      <c r="K323" s="6">
        <v>244</v>
      </c>
      <c r="L323" s="6">
        <v>706</v>
      </c>
      <c r="M323" s="6">
        <v>849</v>
      </c>
      <c r="N323" s="6">
        <v>637</v>
      </c>
      <c r="O323" s="6">
        <v>1006</v>
      </c>
      <c r="P323" s="9">
        <v>480</v>
      </c>
      <c r="Q323" s="7">
        <v>79</v>
      </c>
      <c r="R323" s="8">
        <v>946</v>
      </c>
      <c r="S323" s="6">
        <v>545</v>
      </c>
      <c r="T323" s="6">
        <v>19</v>
      </c>
      <c r="U323" s="6">
        <v>388</v>
      </c>
      <c r="V323" s="6">
        <v>176</v>
      </c>
      <c r="W323" s="6">
        <v>319</v>
      </c>
      <c r="X323" s="6">
        <v>781</v>
      </c>
      <c r="Y323" s="6">
        <v>670</v>
      </c>
      <c r="Z323" s="6">
        <v>501</v>
      </c>
      <c r="AA323" s="6">
        <v>102</v>
      </c>
      <c r="AB323" s="6">
        <v>600</v>
      </c>
      <c r="AC323" s="6">
        <v>967</v>
      </c>
      <c r="AD323" s="6">
        <v>747</v>
      </c>
      <c r="AE323" s="6">
        <v>892</v>
      </c>
      <c r="AF323" s="6">
        <v>330</v>
      </c>
      <c r="AG323" s="186">
        <v>217</v>
      </c>
      <c r="AH323" s="5">
        <f t="shared" si="47"/>
        <v>16400</v>
      </c>
      <c r="AI323" s="5">
        <f t="shared" si="49"/>
        <v>11201200</v>
      </c>
      <c r="AJ323" s="2">
        <f t="shared" si="48"/>
        <v>8606720000</v>
      </c>
      <c r="AK323" s="115">
        <f>SUMSQ(B323,C323,D323,E323,F323,G323,H323,I323,J323,K323,L323,M323,N323,O323,P323,Q323,B324,C324,D324,E324,F324,G324,H324,I324,J324,K324,L324,M324,N324,O324,P324,Q324)</f>
        <v>11201200</v>
      </c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T323" s="22"/>
      <c r="BU323" s="29" t="s">
        <v>511</v>
      </c>
      <c r="BV323" s="30" t="s">
        <v>1030</v>
      </c>
      <c r="BW323" s="31">
        <f>L2+(315*L4)</f>
        <v>316</v>
      </c>
      <c r="BX323" s="22"/>
    </row>
    <row r="324" spans="1:76" x14ac:dyDescent="0.2">
      <c r="A324" s="1">
        <v>16</v>
      </c>
      <c r="B324" s="178">
        <v>643</v>
      </c>
      <c r="C324" s="11">
        <v>788</v>
      </c>
      <c r="D324" s="6">
        <v>290</v>
      </c>
      <c r="E324" s="6">
        <v>177</v>
      </c>
      <c r="F324" s="6">
        <v>413</v>
      </c>
      <c r="G324" s="6">
        <v>14</v>
      </c>
      <c r="H324" s="6">
        <v>576</v>
      </c>
      <c r="I324" s="6">
        <v>943</v>
      </c>
      <c r="J324" s="6">
        <v>200</v>
      </c>
      <c r="K324" s="6">
        <v>343</v>
      </c>
      <c r="L324" s="6">
        <v>869</v>
      </c>
      <c r="M324" s="6">
        <v>758</v>
      </c>
      <c r="N324" s="6">
        <v>986</v>
      </c>
      <c r="O324" s="6">
        <v>585</v>
      </c>
      <c r="P324" s="7">
        <v>123</v>
      </c>
      <c r="Q324" s="9">
        <v>492</v>
      </c>
      <c r="R324" s="6">
        <v>533</v>
      </c>
      <c r="S324" s="8">
        <v>902</v>
      </c>
      <c r="T324" s="6">
        <v>440</v>
      </c>
      <c r="U324" s="6">
        <v>39</v>
      </c>
      <c r="V324" s="6">
        <v>267</v>
      </c>
      <c r="W324" s="6">
        <v>156</v>
      </c>
      <c r="X324" s="6">
        <v>682</v>
      </c>
      <c r="Y324" s="6">
        <v>825</v>
      </c>
      <c r="Z324" s="6">
        <v>82</v>
      </c>
      <c r="AA324" s="6">
        <v>449</v>
      </c>
      <c r="AB324" s="6">
        <v>1011</v>
      </c>
      <c r="AC324" s="6">
        <v>612</v>
      </c>
      <c r="AD324" s="6">
        <v>848</v>
      </c>
      <c r="AE324" s="6">
        <v>735</v>
      </c>
      <c r="AF324" s="12">
        <v>237</v>
      </c>
      <c r="AG324" s="179">
        <v>382</v>
      </c>
      <c r="AH324" s="5">
        <f t="shared" si="47"/>
        <v>16400</v>
      </c>
      <c r="AI324" s="5">
        <f t="shared" si="49"/>
        <v>11201200</v>
      </c>
      <c r="AJ324" s="2">
        <f t="shared" si="48"/>
        <v>8606720000</v>
      </c>
      <c r="AK324" s="115">
        <f>SUMSQ(R323,S323,T323,U323,V323,W323,X323,Y323,Z323,AA323,AB323,AC323,AD323,AE323,AF323,AG323,R324,S324,T324,U324,V324,W324,X324,Y324,Z324,AA324,AB324,AC324,AD324,AE324,AF324,AG324)</f>
        <v>11201200</v>
      </c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T324" s="22"/>
      <c r="BU324" s="29" t="s">
        <v>571</v>
      </c>
      <c r="BV324" s="30" t="s">
        <v>1030</v>
      </c>
      <c r="BW324" s="31">
        <f>L2+(316*L4)</f>
        <v>317</v>
      </c>
      <c r="BX324" s="22"/>
    </row>
    <row r="325" spans="1:76" x14ac:dyDescent="0.2">
      <c r="A325" s="1">
        <v>17</v>
      </c>
      <c r="B325" s="178">
        <v>654</v>
      </c>
      <c r="C325" s="12">
        <v>797</v>
      </c>
      <c r="D325" s="6">
        <v>303</v>
      </c>
      <c r="E325" s="6">
        <v>192</v>
      </c>
      <c r="F325" s="6">
        <v>404</v>
      </c>
      <c r="G325" s="6">
        <v>3</v>
      </c>
      <c r="H325" s="6">
        <v>561</v>
      </c>
      <c r="I325" s="6">
        <v>930</v>
      </c>
      <c r="J325" s="6">
        <v>201</v>
      </c>
      <c r="K325" s="6">
        <v>346</v>
      </c>
      <c r="L325" s="6">
        <v>876</v>
      </c>
      <c r="M325" s="6">
        <v>763</v>
      </c>
      <c r="N325" s="6">
        <v>983</v>
      </c>
      <c r="O325" s="6">
        <v>584</v>
      </c>
      <c r="P325" s="8">
        <v>118</v>
      </c>
      <c r="Q325" s="6">
        <v>485</v>
      </c>
      <c r="R325" s="9">
        <v>540</v>
      </c>
      <c r="S325" s="7">
        <v>907</v>
      </c>
      <c r="T325" s="6">
        <v>441</v>
      </c>
      <c r="U325" s="6">
        <v>42</v>
      </c>
      <c r="V325" s="6">
        <v>262</v>
      </c>
      <c r="W325" s="6">
        <v>149</v>
      </c>
      <c r="X325" s="6">
        <v>679</v>
      </c>
      <c r="Y325" s="6">
        <v>824</v>
      </c>
      <c r="Z325" s="6">
        <v>95</v>
      </c>
      <c r="AA325" s="6">
        <v>464</v>
      </c>
      <c r="AB325" s="6">
        <v>1022</v>
      </c>
      <c r="AC325" s="6">
        <v>621</v>
      </c>
      <c r="AD325" s="6">
        <v>833</v>
      </c>
      <c r="AE325" s="6">
        <v>722</v>
      </c>
      <c r="AF325" s="11">
        <v>228</v>
      </c>
      <c r="AG325" s="179">
        <v>371</v>
      </c>
      <c r="AH325" s="5">
        <f t="shared" si="47"/>
        <v>16400</v>
      </c>
      <c r="AI325" s="5">
        <f t="shared" si="49"/>
        <v>11201200</v>
      </c>
      <c r="AJ325" s="2">
        <f t="shared" si="48"/>
        <v>8606720000</v>
      </c>
      <c r="AK325" s="115">
        <f>SUMSQ(B325,C325,D325,E325,F325,G325,H325,I325,J325,K325,L325,M325,N325,O325,P325,Q325,B326,C326,D326,E326,F326,G326,H326,I326,J326,K326,L326,M326,N326,O326,P326,Q326)</f>
        <v>11201200</v>
      </c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T325" s="22"/>
      <c r="BU325" s="29" t="s">
        <v>767</v>
      </c>
      <c r="BV325" s="30" t="s">
        <v>1030</v>
      </c>
      <c r="BW325" s="31">
        <f>L2+(317*L4)</f>
        <v>318</v>
      </c>
      <c r="BX325" s="22"/>
    </row>
    <row r="326" spans="1:76" x14ac:dyDescent="0.2">
      <c r="A326" s="1">
        <v>18</v>
      </c>
      <c r="B326" s="188">
        <v>809</v>
      </c>
      <c r="C326" s="6">
        <v>698</v>
      </c>
      <c r="D326" s="6">
        <v>140</v>
      </c>
      <c r="E326" s="6">
        <v>283</v>
      </c>
      <c r="F326" s="6">
        <v>55</v>
      </c>
      <c r="G326" s="6">
        <v>424</v>
      </c>
      <c r="H326" s="6">
        <v>918</v>
      </c>
      <c r="I326" s="6">
        <v>517</v>
      </c>
      <c r="J326" s="6">
        <v>366</v>
      </c>
      <c r="K326" s="6">
        <v>253</v>
      </c>
      <c r="L326" s="6">
        <v>719</v>
      </c>
      <c r="M326" s="6">
        <v>864</v>
      </c>
      <c r="N326" s="6">
        <v>628</v>
      </c>
      <c r="O326" s="6">
        <v>995</v>
      </c>
      <c r="P326" s="6">
        <v>465</v>
      </c>
      <c r="Q326" s="8">
        <v>66</v>
      </c>
      <c r="R326" s="7">
        <v>959</v>
      </c>
      <c r="S326" s="9">
        <v>560</v>
      </c>
      <c r="T326" s="6">
        <v>30</v>
      </c>
      <c r="U326" s="6">
        <v>397</v>
      </c>
      <c r="V326" s="6">
        <v>161</v>
      </c>
      <c r="W326" s="6">
        <v>306</v>
      </c>
      <c r="X326" s="6">
        <v>772</v>
      </c>
      <c r="Y326" s="6">
        <v>659</v>
      </c>
      <c r="Z326" s="6">
        <v>508</v>
      </c>
      <c r="AA326" s="6">
        <v>107</v>
      </c>
      <c r="AB326" s="6">
        <v>601</v>
      </c>
      <c r="AC326" s="6">
        <v>970</v>
      </c>
      <c r="AD326" s="6">
        <v>742</v>
      </c>
      <c r="AE326" s="6">
        <v>885</v>
      </c>
      <c r="AF326" s="6">
        <v>327</v>
      </c>
      <c r="AG326" s="192">
        <v>216</v>
      </c>
      <c r="AH326" s="5">
        <f t="shared" si="47"/>
        <v>16400</v>
      </c>
      <c r="AI326" s="5">
        <f t="shared" si="49"/>
        <v>11201200</v>
      </c>
      <c r="AJ326" s="2">
        <f t="shared" si="48"/>
        <v>8606720000</v>
      </c>
      <c r="AK326" s="115">
        <f>SUMSQ(R325,S325,T325,U325,V325,W325,X325,Y325,Z325,AA325,AB325,AC325,AD325,AE325,AF325,AG325,R326,S326,T326,U326,V326,W326,X326,Y326,Z326,AA326,AB326,AC326,AD326,AE326,AF326,AG326)</f>
        <v>11201200</v>
      </c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T326" s="22"/>
      <c r="BU326" s="29" t="s">
        <v>851</v>
      </c>
      <c r="BV326" s="30" t="s">
        <v>1030</v>
      </c>
      <c r="BW326" s="31">
        <f>L2+(318*L4)</f>
        <v>319</v>
      </c>
      <c r="BX326" s="22"/>
    </row>
    <row r="327" spans="1:76" x14ac:dyDescent="0.2">
      <c r="A327" s="1">
        <v>19</v>
      </c>
      <c r="B327" s="178">
        <v>373</v>
      </c>
      <c r="C327" s="6">
        <v>230</v>
      </c>
      <c r="D327" s="6">
        <v>728</v>
      </c>
      <c r="E327" s="12">
        <v>839</v>
      </c>
      <c r="F327" s="6">
        <v>619</v>
      </c>
      <c r="G327" s="6">
        <v>1020</v>
      </c>
      <c r="H327" s="6">
        <v>458</v>
      </c>
      <c r="I327" s="6">
        <v>89</v>
      </c>
      <c r="J327" s="6">
        <v>818</v>
      </c>
      <c r="K327" s="6">
        <v>673</v>
      </c>
      <c r="L327" s="6">
        <v>147</v>
      </c>
      <c r="M327" s="6">
        <v>260</v>
      </c>
      <c r="N327" s="8">
        <v>48</v>
      </c>
      <c r="O327" s="6">
        <v>447</v>
      </c>
      <c r="P327" s="6">
        <v>909</v>
      </c>
      <c r="Q327" s="6">
        <v>542</v>
      </c>
      <c r="R327" s="6">
        <v>483</v>
      </c>
      <c r="S327" s="6">
        <v>116</v>
      </c>
      <c r="T327" s="9">
        <v>578</v>
      </c>
      <c r="U327" s="7">
        <v>977</v>
      </c>
      <c r="V327" s="6">
        <v>765</v>
      </c>
      <c r="W327" s="6">
        <v>878</v>
      </c>
      <c r="X327" s="6">
        <v>352</v>
      </c>
      <c r="Y327" s="6">
        <v>207</v>
      </c>
      <c r="Z327" s="6">
        <v>936</v>
      </c>
      <c r="AA327" s="6">
        <v>567</v>
      </c>
      <c r="AB327" s="6">
        <v>5</v>
      </c>
      <c r="AC327" s="6">
        <v>406</v>
      </c>
      <c r="AD327" s="11">
        <v>186</v>
      </c>
      <c r="AE327" s="6">
        <v>297</v>
      </c>
      <c r="AF327" s="6">
        <v>795</v>
      </c>
      <c r="AG327" s="179">
        <v>652</v>
      </c>
      <c r="AH327" s="5">
        <f t="shared" si="47"/>
        <v>16400</v>
      </c>
      <c r="AI327" s="5">
        <f t="shared" si="49"/>
        <v>11201200</v>
      </c>
      <c r="AJ327" s="2">
        <f t="shared" si="48"/>
        <v>8606720000</v>
      </c>
      <c r="AK327" s="115">
        <f>SUMSQ(B327,C327,D327,E327,F327,G327,H327,I327,J327,K327,L327,M327,N327,O327,P327,Q327,B328,C328,D328,E328,F328,G328,H328,I328,J328,K328,L328,M328,N328,O328,P328,Q328)</f>
        <v>11201200</v>
      </c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/>
      <c r="BQ327" s="130"/>
      <c r="BR327" s="130"/>
      <c r="BT327" s="22"/>
      <c r="BU327" s="29" t="s">
        <v>911</v>
      </c>
      <c r="BV327" s="30" t="s">
        <v>1030</v>
      </c>
      <c r="BW327" s="31">
        <f>L2+(319*L4)</f>
        <v>320</v>
      </c>
      <c r="BX327" s="22"/>
    </row>
    <row r="328" spans="1:76" x14ac:dyDescent="0.2">
      <c r="A328" s="1">
        <v>20</v>
      </c>
      <c r="B328" s="178">
        <v>210</v>
      </c>
      <c r="C328" s="6">
        <v>321</v>
      </c>
      <c r="D328" s="12">
        <v>883</v>
      </c>
      <c r="E328" s="6">
        <v>740</v>
      </c>
      <c r="F328" s="6">
        <v>976</v>
      </c>
      <c r="G328" s="6">
        <v>607</v>
      </c>
      <c r="H328" s="6">
        <v>109</v>
      </c>
      <c r="I328" s="6">
        <v>510</v>
      </c>
      <c r="J328" s="6">
        <v>661</v>
      </c>
      <c r="K328" s="6">
        <v>774</v>
      </c>
      <c r="L328" s="6">
        <v>312</v>
      </c>
      <c r="M328" s="6">
        <v>167</v>
      </c>
      <c r="N328" s="6">
        <v>395</v>
      </c>
      <c r="O328" s="8">
        <v>28</v>
      </c>
      <c r="P328" s="6">
        <v>554</v>
      </c>
      <c r="Q328" s="6">
        <v>953</v>
      </c>
      <c r="R328" s="6">
        <v>72</v>
      </c>
      <c r="S328" s="6">
        <v>471</v>
      </c>
      <c r="T328" s="7">
        <v>997</v>
      </c>
      <c r="U328" s="9">
        <v>630</v>
      </c>
      <c r="V328" s="6">
        <v>858</v>
      </c>
      <c r="W328" s="6">
        <v>713</v>
      </c>
      <c r="X328" s="6">
        <v>251</v>
      </c>
      <c r="Y328" s="6">
        <v>364</v>
      </c>
      <c r="Z328" s="6">
        <v>515</v>
      </c>
      <c r="AA328" s="6">
        <v>916</v>
      </c>
      <c r="AB328" s="6">
        <v>418</v>
      </c>
      <c r="AC328" s="6">
        <v>49</v>
      </c>
      <c r="AD328" s="6">
        <v>285</v>
      </c>
      <c r="AE328" s="11">
        <v>142</v>
      </c>
      <c r="AF328" s="6">
        <v>704</v>
      </c>
      <c r="AG328" s="179">
        <v>815</v>
      </c>
      <c r="AH328" s="5">
        <f t="shared" si="47"/>
        <v>16400</v>
      </c>
      <c r="AI328" s="5">
        <f t="shared" si="49"/>
        <v>11201200</v>
      </c>
      <c r="AJ328" s="2">
        <f t="shared" si="48"/>
        <v>8606720000</v>
      </c>
      <c r="AK328" s="115">
        <f>SUMSQ(R327,S327,T327,U327,V327,W327,X327,Y327,Z327,AA327,AB327,AC327,AD327,AE327,AF327,AG327,R328,S328,T328,U328,V328,W328,X328,Y328,Z328,AA328,AB328,AC328,AD328,AE328,AF328,AG328)</f>
        <v>11201200</v>
      </c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T328" s="22"/>
      <c r="BU328" s="29" t="s">
        <v>321</v>
      </c>
      <c r="BV328" s="30" t="s">
        <v>1030</v>
      </c>
      <c r="BW328" s="31">
        <f>L2+(320*L4)</f>
        <v>321</v>
      </c>
      <c r="BX328" s="22"/>
    </row>
    <row r="329" spans="1:76" x14ac:dyDescent="0.2">
      <c r="A329" s="1">
        <v>21</v>
      </c>
      <c r="B329" s="178">
        <v>271</v>
      </c>
      <c r="C329" s="6">
        <v>160</v>
      </c>
      <c r="D329" s="6">
        <v>686</v>
      </c>
      <c r="E329" s="6">
        <v>829</v>
      </c>
      <c r="F329" s="6">
        <v>529</v>
      </c>
      <c r="G329" s="12">
        <v>898</v>
      </c>
      <c r="H329" s="6">
        <v>436</v>
      </c>
      <c r="I329" s="6">
        <v>35</v>
      </c>
      <c r="J329" s="6">
        <v>844</v>
      </c>
      <c r="K329" s="6">
        <v>731</v>
      </c>
      <c r="L329" s="8">
        <v>233</v>
      </c>
      <c r="M329" s="6">
        <v>378</v>
      </c>
      <c r="N329" s="6">
        <v>86</v>
      </c>
      <c r="O329" s="6">
        <v>453</v>
      </c>
      <c r="P329" s="6">
        <v>1015</v>
      </c>
      <c r="Q329" s="6">
        <v>616</v>
      </c>
      <c r="R329" s="6">
        <v>409</v>
      </c>
      <c r="S329" s="6">
        <v>10</v>
      </c>
      <c r="T329" s="6">
        <v>572</v>
      </c>
      <c r="U329" s="6">
        <v>939</v>
      </c>
      <c r="V329" s="9">
        <v>647</v>
      </c>
      <c r="W329" s="7">
        <v>792</v>
      </c>
      <c r="X329" s="6">
        <v>294</v>
      </c>
      <c r="Y329" s="6">
        <v>181</v>
      </c>
      <c r="Z329" s="6">
        <v>990</v>
      </c>
      <c r="AA329" s="6">
        <v>589</v>
      </c>
      <c r="AB329" s="11">
        <v>127</v>
      </c>
      <c r="AC329" s="6">
        <v>496</v>
      </c>
      <c r="AD329" s="6">
        <v>196</v>
      </c>
      <c r="AE329" s="6">
        <v>339</v>
      </c>
      <c r="AF329" s="6">
        <v>865</v>
      </c>
      <c r="AG329" s="179">
        <v>754</v>
      </c>
      <c r="AH329" s="5">
        <f t="shared" si="47"/>
        <v>16400</v>
      </c>
      <c r="AI329" s="5">
        <f t="shared" si="49"/>
        <v>11201200</v>
      </c>
      <c r="AJ329" s="2">
        <f t="shared" si="48"/>
        <v>8606720000</v>
      </c>
      <c r="AK329" s="115">
        <f>SUMSQ(B329,C329,D329,E329,F329,G329,H329,I329,J329,K329,L329,M329,N329,O329,P329,Q329,B330,C330,D330,E330,F330,G330,H330,I330,J330,K330,L330,M330,N330,O330,P330,Q330)</f>
        <v>11201200</v>
      </c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T329" s="22"/>
      <c r="BU329" s="29" t="s">
        <v>509</v>
      </c>
      <c r="BV329" s="30" t="s">
        <v>1030</v>
      </c>
      <c r="BW329" s="31">
        <f>L2+(321*L4)</f>
        <v>322</v>
      </c>
      <c r="BX329" s="22"/>
    </row>
    <row r="330" spans="1:76" x14ac:dyDescent="0.2">
      <c r="A330" s="1">
        <v>22</v>
      </c>
      <c r="B330" s="178">
        <v>172</v>
      </c>
      <c r="C330" s="6">
        <v>315</v>
      </c>
      <c r="D330" s="6">
        <v>777</v>
      </c>
      <c r="E330" s="6">
        <v>666</v>
      </c>
      <c r="F330" s="12">
        <v>950</v>
      </c>
      <c r="G330" s="6">
        <v>549</v>
      </c>
      <c r="H330" s="6">
        <v>23</v>
      </c>
      <c r="I330" s="6">
        <v>392</v>
      </c>
      <c r="J330" s="6">
        <v>751</v>
      </c>
      <c r="K330" s="6">
        <v>896</v>
      </c>
      <c r="L330" s="6">
        <v>334</v>
      </c>
      <c r="M330" s="8">
        <v>221</v>
      </c>
      <c r="N330" s="6">
        <v>497</v>
      </c>
      <c r="O330" s="6">
        <v>98</v>
      </c>
      <c r="P330" s="6">
        <v>596</v>
      </c>
      <c r="Q330" s="6">
        <v>963</v>
      </c>
      <c r="R330" s="6">
        <v>62</v>
      </c>
      <c r="S330" s="6">
        <v>429</v>
      </c>
      <c r="T330" s="6">
        <v>927</v>
      </c>
      <c r="U330" s="6">
        <v>528</v>
      </c>
      <c r="V330" s="7">
        <v>804</v>
      </c>
      <c r="W330" s="9">
        <v>691</v>
      </c>
      <c r="X330" s="6">
        <v>129</v>
      </c>
      <c r="Y330" s="6">
        <v>274</v>
      </c>
      <c r="Z330" s="6">
        <v>633</v>
      </c>
      <c r="AA330" s="6">
        <v>1002</v>
      </c>
      <c r="AB330" s="6">
        <v>476</v>
      </c>
      <c r="AC330" s="11">
        <v>75</v>
      </c>
      <c r="AD330" s="6">
        <v>359</v>
      </c>
      <c r="AE330" s="6">
        <v>248</v>
      </c>
      <c r="AF330" s="6">
        <v>710</v>
      </c>
      <c r="AG330" s="179">
        <v>853</v>
      </c>
      <c r="AH330" s="5">
        <f t="shared" si="47"/>
        <v>16400</v>
      </c>
      <c r="AI330" s="5">
        <f t="shared" si="49"/>
        <v>11201200</v>
      </c>
      <c r="AJ330" s="2">
        <f t="shared" si="48"/>
        <v>8606720000</v>
      </c>
      <c r="AK330" s="115">
        <f>SUMSQ(R329,S329,T329,U329,V329,W329,X329,Y329,Z329,AA329,AB329,AC329,AD329,AE329,AF329,AG329,R330,S330,T330,U330,V330,W330,X330,Y330,Z330,AA330,AB330,AC330,AD330,AE330,AF330,AG330)</f>
        <v>11201200</v>
      </c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T330" s="22"/>
      <c r="BU330" s="29" t="s">
        <v>87</v>
      </c>
      <c r="BV330" s="30" t="s">
        <v>1030</v>
      </c>
      <c r="BW330" s="31">
        <f>L2+(322*L4)</f>
        <v>323</v>
      </c>
      <c r="BX330" s="22"/>
    </row>
    <row r="331" spans="1:76" x14ac:dyDescent="0.2">
      <c r="A331" s="1">
        <v>23</v>
      </c>
      <c r="B331" s="178">
        <v>760</v>
      </c>
      <c r="C331" s="6">
        <v>871</v>
      </c>
      <c r="D331" s="6">
        <v>341</v>
      </c>
      <c r="E331" s="6">
        <v>198</v>
      </c>
      <c r="F331" s="6">
        <v>490</v>
      </c>
      <c r="G331" s="6">
        <v>121</v>
      </c>
      <c r="H331" s="6">
        <v>587</v>
      </c>
      <c r="I331" s="12">
        <v>988</v>
      </c>
      <c r="J331" s="8">
        <v>179</v>
      </c>
      <c r="K331" s="6">
        <v>292</v>
      </c>
      <c r="L331" s="6">
        <v>786</v>
      </c>
      <c r="M331" s="6">
        <v>641</v>
      </c>
      <c r="N331" s="6">
        <v>941</v>
      </c>
      <c r="O331" s="6">
        <v>574</v>
      </c>
      <c r="P331" s="6">
        <v>16</v>
      </c>
      <c r="Q331" s="6">
        <v>415</v>
      </c>
      <c r="R331" s="6">
        <v>610</v>
      </c>
      <c r="S331" s="6">
        <v>1009</v>
      </c>
      <c r="T331" s="6">
        <v>451</v>
      </c>
      <c r="U331" s="6">
        <v>84</v>
      </c>
      <c r="V331" s="6">
        <v>384</v>
      </c>
      <c r="W331" s="6">
        <v>239</v>
      </c>
      <c r="X331" s="9">
        <v>733</v>
      </c>
      <c r="Y331" s="7">
        <v>846</v>
      </c>
      <c r="Z331" s="11">
        <v>37</v>
      </c>
      <c r="AA331" s="6">
        <v>438</v>
      </c>
      <c r="AB331" s="6">
        <v>904</v>
      </c>
      <c r="AC331" s="6">
        <v>535</v>
      </c>
      <c r="AD331" s="6">
        <v>827</v>
      </c>
      <c r="AE331" s="6">
        <v>684</v>
      </c>
      <c r="AF331" s="6">
        <v>154</v>
      </c>
      <c r="AG331" s="179">
        <v>265</v>
      </c>
      <c r="AH331" s="5">
        <f t="shared" si="47"/>
        <v>16400</v>
      </c>
      <c r="AI331" s="5">
        <f t="shared" si="49"/>
        <v>11201200</v>
      </c>
      <c r="AJ331" s="2">
        <f t="shared" si="48"/>
        <v>8606720000</v>
      </c>
      <c r="AK331" s="115">
        <f>SUMSQ(B331,C331,D331,E331,F331,G331,H331,I331,J331,K331,L331,M331,N331,O331,P331,Q331,B332,C332,D332,E332,F332,G332,H332,I332,J332,K332,L332,M332,N332,O332,P332,Q332)</f>
        <v>11201200</v>
      </c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T331" s="22"/>
      <c r="BU331" s="29" t="s">
        <v>155</v>
      </c>
      <c r="BV331" s="30" t="s">
        <v>1030</v>
      </c>
      <c r="BW331" s="31">
        <f>L2+(323*L4)</f>
        <v>324</v>
      </c>
      <c r="BX331" s="22"/>
    </row>
    <row r="332" spans="1:76" x14ac:dyDescent="0.2">
      <c r="A332" s="1">
        <v>24</v>
      </c>
      <c r="B332" s="178">
        <v>851</v>
      </c>
      <c r="C332" s="6">
        <v>708</v>
      </c>
      <c r="D332" s="6">
        <v>242</v>
      </c>
      <c r="E332" s="6">
        <v>353</v>
      </c>
      <c r="F332" s="6">
        <v>77</v>
      </c>
      <c r="G332" s="6">
        <v>478</v>
      </c>
      <c r="H332" s="12">
        <v>1008</v>
      </c>
      <c r="I332" s="6">
        <v>639</v>
      </c>
      <c r="J332" s="6">
        <v>280</v>
      </c>
      <c r="K332" s="8">
        <v>135</v>
      </c>
      <c r="L332" s="6">
        <v>693</v>
      </c>
      <c r="M332" s="6">
        <v>806</v>
      </c>
      <c r="N332" s="6">
        <v>522</v>
      </c>
      <c r="O332" s="6">
        <v>921</v>
      </c>
      <c r="P332" s="6">
        <v>427</v>
      </c>
      <c r="Q332" s="6">
        <v>60</v>
      </c>
      <c r="R332" s="6">
        <v>965</v>
      </c>
      <c r="S332" s="6">
        <v>598</v>
      </c>
      <c r="T332" s="6">
        <v>104</v>
      </c>
      <c r="U332" s="6">
        <v>503</v>
      </c>
      <c r="V332" s="6">
        <v>219</v>
      </c>
      <c r="W332" s="6">
        <v>332</v>
      </c>
      <c r="X332" s="7">
        <v>890</v>
      </c>
      <c r="Y332" s="9">
        <v>745</v>
      </c>
      <c r="Z332" s="6">
        <v>386</v>
      </c>
      <c r="AA332" s="11">
        <v>17</v>
      </c>
      <c r="AB332" s="6">
        <v>547</v>
      </c>
      <c r="AC332" s="6">
        <v>948</v>
      </c>
      <c r="AD332" s="6">
        <v>672</v>
      </c>
      <c r="AE332" s="6">
        <v>783</v>
      </c>
      <c r="AF332" s="6">
        <v>317</v>
      </c>
      <c r="AG332" s="179">
        <v>174</v>
      </c>
      <c r="AH332" s="5">
        <f t="shared" si="47"/>
        <v>16400</v>
      </c>
      <c r="AI332" s="5">
        <f t="shared" si="49"/>
        <v>11201200</v>
      </c>
      <c r="AJ332" s="2">
        <f t="shared" si="48"/>
        <v>8606720000</v>
      </c>
      <c r="AK332" s="115">
        <f>SUMSQ(R331,S331,T331,U331,V331,W331,X331,Y331,Z331,AA331,AB331,AC331,AD331,AE331,AF331,AG331,R332,S332,T332,U332,V332,W332,X332,Y332,Z332,AA332,AB332,AC332,AD332,AE332,AF332,AG332)</f>
        <v>11201200</v>
      </c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T332" s="22"/>
      <c r="BU332" s="29" t="s">
        <v>849</v>
      </c>
      <c r="BV332" s="30" t="s">
        <v>1030</v>
      </c>
      <c r="BW332" s="31">
        <f>L2+(324*L4)</f>
        <v>325</v>
      </c>
      <c r="BX332" s="22"/>
    </row>
    <row r="333" spans="1:76" x14ac:dyDescent="0.2">
      <c r="A333" s="1">
        <v>25</v>
      </c>
      <c r="B333" s="178">
        <v>456</v>
      </c>
      <c r="C333" s="6">
        <v>87</v>
      </c>
      <c r="D333" s="6">
        <v>613</v>
      </c>
      <c r="E333" s="6">
        <v>1014</v>
      </c>
      <c r="F333" s="6">
        <v>730</v>
      </c>
      <c r="G333" s="6">
        <v>841</v>
      </c>
      <c r="H333" s="8">
        <v>379</v>
      </c>
      <c r="I333" s="6">
        <v>236</v>
      </c>
      <c r="J333" s="6">
        <v>899</v>
      </c>
      <c r="K333" s="12">
        <v>532</v>
      </c>
      <c r="L333" s="6">
        <v>34</v>
      </c>
      <c r="M333" s="6">
        <v>433</v>
      </c>
      <c r="N333" s="6">
        <v>157</v>
      </c>
      <c r="O333" s="6">
        <v>270</v>
      </c>
      <c r="P333" s="6">
        <v>832</v>
      </c>
      <c r="Q333" s="6">
        <v>687</v>
      </c>
      <c r="R333" s="6">
        <v>338</v>
      </c>
      <c r="S333" s="6">
        <v>193</v>
      </c>
      <c r="T333" s="6">
        <v>755</v>
      </c>
      <c r="U333" s="6">
        <v>868</v>
      </c>
      <c r="V333" s="6">
        <v>592</v>
      </c>
      <c r="W333" s="6">
        <v>991</v>
      </c>
      <c r="X333" s="11">
        <v>493</v>
      </c>
      <c r="Y333" s="6">
        <v>126</v>
      </c>
      <c r="Z333" s="9">
        <v>789</v>
      </c>
      <c r="AA333" s="7">
        <v>646</v>
      </c>
      <c r="AB333" s="6">
        <v>184</v>
      </c>
      <c r="AC333" s="6">
        <v>295</v>
      </c>
      <c r="AD333" s="6">
        <v>11</v>
      </c>
      <c r="AE333" s="6">
        <v>412</v>
      </c>
      <c r="AF333" s="6">
        <v>938</v>
      </c>
      <c r="AG333" s="179">
        <v>569</v>
      </c>
      <c r="AH333" s="5">
        <f t="shared" si="47"/>
        <v>16400</v>
      </c>
      <c r="AI333" s="5">
        <f t="shared" si="49"/>
        <v>11201200</v>
      </c>
      <c r="AJ333" s="2">
        <f t="shared" si="48"/>
        <v>8606720000</v>
      </c>
      <c r="AK333" s="115">
        <f>SUMSQ(B333,C333,D333,E333,F333,G333,H333,I333,J333,K333,L333,M333,N333,O333,P333,Q333,B334,C334,D334,E334,F334,G334,H334,I334,J334,K334,L334,M334,N334,O334,P334,Q334)</f>
        <v>11201200</v>
      </c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T333" s="22"/>
      <c r="BU333" s="29" t="s">
        <v>917</v>
      </c>
      <c r="BV333" s="30" t="s">
        <v>1030</v>
      </c>
      <c r="BW333" s="31">
        <f>L2+(325*L4)</f>
        <v>326</v>
      </c>
      <c r="BX333" s="22"/>
    </row>
    <row r="334" spans="1:76" x14ac:dyDescent="0.2">
      <c r="A334" s="1">
        <v>26</v>
      </c>
      <c r="B334" s="178">
        <v>99</v>
      </c>
      <c r="C334" s="6">
        <v>500</v>
      </c>
      <c r="D334" s="6">
        <v>962</v>
      </c>
      <c r="E334" s="6">
        <v>593</v>
      </c>
      <c r="F334" s="6">
        <v>893</v>
      </c>
      <c r="G334" s="6">
        <v>750</v>
      </c>
      <c r="H334" s="6">
        <v>224</v>
      </c>
      <c r="I334" s="8">
        <v>335</v>
      </c>
      <c r="J334" s="12">
        <v>552</v>
      </c>
      <c r="K334" s="6">
        <v>951</v>
      </c>
      <c r="L334" s="6">
        <v>389</v>
      </c>
      <c r="M334" s="6">
        <v>22</v>
      </c>
      <c r="N334" s="6">
        <v>314</v>
      </c>
      <c r="O334" s="6">
        <v>169</v>
      </c>
      <c r="P334" s="6">
        <v>667</v>
      </c>
      <c r="Q334" s="6">
        <v>780</v>
      </c>
      <c r="R334" s="6">
        <v>245</v>
      </c>
      <c r="S334" s="6">
        <v>358</v>
      </c>
      <c r="T334" s="6">
        <v>856</v>
      </c>
      <c r="U334" s="6">
        <v>711</v>
      </c>
      <c r="V334" s="6">
        <v>1003</v>
      </c>
      <c r="W334" s="6">
        <v>636</v>
      </c>
      <c r="X334" s="6">
        <v>74</v>
      </c>
      <c r="Y334" s="11">
        <v>473</v>
      </c>
      <c r="Z334" s="7">
        <v>690</v>
      </c>
      <c r="AA334" s="9">
        <v>801</v>
      </c>
      <c r="AB334" s="6">
        <v>275</v>
      </c>
      <c r="AC334" s="6">
        <v>132</v>
      </c>
      <c r="AD334" s="6">
        <v>432</v>
      </c>
      <c r="AE334" s="6">
        <v>63</v>
      </c>
      <c r="AF334" s="6">
        <v>525</v>
      </c>
      <c r="AG334" s="179">
        <v>926</v>
      </c>
      <c r="AH334" s="5">
        <f t="shared" si="47"/>
        <v>16400</v>
      </c>
      <c r="AI334" s="5">
        <f t="shared" si="49"/>
        <v>11201200</v>
      </c>
      <c r="AJ334" s="2">
        <f t="shared" si="48"/>
        <v>8606720000</v>
      </c>
      <c r="AK334" s="115">
        <f>SUMSQ(R333,S333,T333,U333,V333,W333,X333,Y333,Z333,AA333,AB333,AC333,AD333,AE333,AF333,AG333,R334,S334,T334,U334,V334,W334,X334,Y334,Z334,AA334,AB334,AC334,AD334,AE334,AF334,AG334)</f>
        <v>11201200</v>
      </c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T334" s="22"/>
      <c r="BU334" s="29" t="s">
        <v>573</v>
      </c>
      <c r="BV334" s="30" t="s">
        <v>1030</v>
      </c>
      <c r="BW334" s="31">
        <f>L2+(326*L4)</f>
        <v>327</v>
      </c>
      <c r="BX334" s="22"/>
    </row>
    <row r="335" spans="1:76" x14ac:dyDescent="0.2">
      <c r="A335" s="1">
        <v>27</v>
      </c>
      <c r="B335" s="178">
        <v>575</v>
      </c>
      <c r="C335" s="6">
        <v>944</v>
      </c>
      <c r="D335" s="6">
        <v>414</v>
      </c>
      <c r="E335" s="6">
        <v>13</v>
      </c>
      <c r="F335" s="8">
        <v>289</v>
      </c>
      <c r="G335" s="6">
        <v>178</v>
      </c>
      <c r="H335" s="6">
        <v>644</v>
      </c>
      <c r="I335" s="6">
        <v>787</v>
      </c>
      <c r="J335" s="6">
        <v>124</v>
      </c>
      <c r="K335" s="6">
        <v>491</v>
      </c>
      <c r="L335" s="6">
        <v>985</v>
      </c>
      <c r="M335" s="12">
        <v>586</v>
      </c>
      <c r="N335" s="6">
        <v>870</v>
      </c>
      <c r="O335" s="6">
        <v>757</v>
      </c>
      <c r="P335" s="6">
        <v>199</v>
      </c>
      <c r="Q335" s="6">
        <v>344</v>
      </c>
      <c r="R335" s="6">
        <v>681</v>
      </c>
      <c r="S335" s="6">
        <v>826</v>
      </c>
      <c r="T335" s="6">
        <v>268</v>
      </c>
      <c r="U335" s="6">
        <v>155</v>
      </c>
      <c r="V335" s="11">
        <v>439</v>
      </c>
      <c r="W335" s="6">
        <v>40</v>
      </c>
      <c r="X335" s="6">
        <v>534</v>
      </c>
      <c r="Y335" s="6">
        <v>901</v>
      </c>
      <c r="Z335" s="6">
        <v>238</v>
      </c>
      <c r="AA335" s="6">
        <v>381</v>
      </c>
      <c r="AB335" s="9">
        <v>847</v>
      </c>
      <c r="AC335" s="7">
        <v>736</v>
      </c>
      <c r="AD335" s="6">
        <v>1012</v>
      </c>
      <c r="AE335" s="6">
        <v>611</v>
      </c>
      <c r="AF335" s="6">
        <v>81</v>
      </c>
      <c r="AG335" s="179">
        <v>450</v>
      </c>
      <c r="AH335" s="5">
        <f t="shared" si="47"/>
        <v>16400</v>
      </c>
      <c r="AI335" s="5">
        <f t="shared" si="49"/>
        <v>11201200</v>
      </c>
      <c r="AJ335" s="2">
        <f t="shared" si="48"/>
        <v>8606720000</v>
      </c>
      <c r="AK335" s="115">
        <f>SUMSQ(B335,C335,D335,E335,F335,G335,H335,I335,J335,K335,L335,M335,N335,O335,P335,Q335,B336,C336,D336,E336,F336,G336,H336,I336,J336,K336,L336,M336,N336,O336,P336,Q336)</f>
        <v>11201200</v>
      </c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T335" s="22"/>
      <c r="BU335" s="29" t="s">
        <v>761</v>
      </c>
      <c r="BV335" s="30" t="s">
        <v>1030</v>
      </c>
      <c r="BW335" s="31">
        <f>L2+(327*L4)</f>
        <v>328</v>
      </c>
      <c r="BX335" s="22"/>
    </row>
    <row r="336" spans="1:76" x14ac:dyDescent="0.2">
      <c r="A336" s="1">
        <v>28</v>
      </c>
      <c r="B336" s="178">
        <v>924</v>
      </c>
      <c r="C336" s="6">
        <v>523</v>
      </c>
      <c r="D336" s="6">
        <v>57</v>
      </c>
      <c r="E336" s="6">
        <v>426</v>
      </c>
      <c r="F336" s="6">
        <v>134</v>
      </c>
      <c r="G336" s="8">
        <v>277</v>
      </c>
      <c r="H336" s="6">
        <v>807</v>
      </c>
      <c r="I336" s="6">
        <v>696</v>
      </c>
      <c r="J336" s="6">
        <v>479</v>
      </c>
      <c r="K336" s="6">
        <v>80</v>
      </c>
      <c r="L336" s="12">
        <v>638</v>
      </c>
      <c r="M336" s="6">
        <v>1005</v>
      </c>
      <c r="N336" s="6">
        <v>705</v>
      </c>
      <c r="O336" s="6">
        <v>850</v>
      </c>
      <c r="P336" s="6">
        <v>356</v>
      </c>
      <c r="Q336" s="6">
        <v>243</v>
      </c>
      <c r="R336" s="6">
        <v>782</v>
      </c>
      <c r="S336" s="6">
        <v>669</v>
      </c>
      <c r="T336" s="6">
        <v>175</v>
      </c>
      <c r="U336" s="6">
        <v>320</v>
      </c>
      <c r="V336" s="6">
        <v>20</v>
      </c>
      <c r="W336" s="11">
        <v>387</v>
      </c>
      <c r="X336" s="6">
        <v>945</v>
      </c>
      <c r="Y336" s="6">
        <v>546</v>
      </c>
      <c r="Z336" s="6">
        <v>329</v>
      </c>
      <c r="AA336" s="6">
        <v>218</v>
      </c>
      <c r="AB336" s="7">
        <v>748</v>
      </c>
      <c r="AC336" s="9">
        <v>891</v>
      </c>
      <c r="AD336" s="6">
        <v>599</v>
      </c>
      <c r="AE336" s="6">
        <v>968</v>
      </c>
      <c r="AF336" s="6">
        <v>502</v>
      </c>
      <c r="AG336" s="179">
        <v>101</v>
      </c>
      <c r="AH336" s="5">
        <f t="shared" si="47"/>
        <v>16400</v>
      </c>
      <c r="AI336" s="5">
        <f t="shared" si="49"/>
        <v>11201200</v>
      </c>
      <c r="AJ336" s="2">
        <f t="shared" si="48"/>
        <v>8606720000</v>
      </c>
      <c r="AK336" s="115">
        <f>SUMSQ(R335,S335,T335,U335,V335,W335,X335,Y335,Z335,AA335,AB335,AC335,AD335,AE335,AF335,AG335,R336,S336,T336,U336,V336,W336,X336,Y336,Z336,AA336,AB336,AC336,AD336,AE336,AF336,AG336)</f>
        <v>11201200</v>
      </c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T336" s="22"/>
      <c r="BU336" s="29" t="s">
        <v>837</v>
      </c>
      <c r="BV336" s="30" t="s">
        <v>1030</v>
      </c>
      <c r="BW336" s="31">
        <f>L2+(328*L4)</f>
        <v>329</v>
      </c>
      <c r="BX336" s="22"/>
    </row>
    <row r="337" spans="1:76" x14ac:dyDescent="0.2">
      <c r="A337" s="1">
        <v>29</v>
      </c>
      <c r="B337" s="178">
        <v>581</v>
      </c>
      <c r="C337" s="6">
        <v>982</v>
      </c>
      <c r="D337" s="8">
        <v>488</v>
      </c>
      <c r="E337" s="6">
        <v>119</v>
      </c>
      <c r="F337" s="6">
        <v>347</v>
      </c>
      <c r="G337" s="6">
        <v>204</v>
      </c>
      <c r="H337" s="6">
        <v>762</v>
      </c>
      <c r="I337" s="6">
        <v>873</v>
      </c>
      <c r="J337" s="6">
        <v>2</v>
      </c>
      <c r="K337" s="6">
        <v>401</v>
      </c>
      <c r="L337" s="6">
        <v>931</v>
      </c>
      <c r="M337" s="6">
        <v>564</v>
      </c>
      <c r="N337" s="6">
        <v>800</v>
      </c>
      <c r="O337" s="12">
        <v>655</v>
      </c>
      <c r="P337" s="6">
        <v>189</v>
      </c>
      <c r="Q337" s="6">
        <v>302</v>
      </c>
      <c r="R337" s="6">
        <v>723</v>
      </c>
      <c r="S337" s="6">
        <v>836</v>
      </c>
      <c r="T337" s="11">
        <v>370</v>
      </c>
      <c r="U337" s="6">
        <v>225</v>
      </c>
      <c r="V337" s="6">
        <v>461</v>
      </c>
      <c r="W337" s="6">
        <v>94</v>
      </c>
      <c r="X337" s="6">
        <v>624</v>
      </c>
      <c r="Y337" s="6">
        <v>1023</v>
      </c>
      <c r="Z337" s="6">
        <v>152</v>
      </c>
      <c r="AA337" s="6">
        <v>263</v>
      </c>
      <c r="AB337" s="6">
        <v>821</v>
      </c>
      <c r="AC337" s="6">
        <v>678</v>
      </c>
      <c r="AD337" s="9">
        <v>906</v>
      </c>
      <c r="AE337" s="7">
        <v>537</v>
      </c>
      <c r="AF337" s="6">
        <v>43</v>
      </c>
      <c r="AG337" s="179">
        <v>444</v>
      </c>
      <c r="AH337" s="5">
        <f t="shared" si="47"/>
        <v>16400</v>
      </c>
      <c r="AI337" s="5">
        <f t="shared" si="49"/>
        <v>11201200</v>
      </c>
      <c r="AJ337" s="2">
        <f t="shared" si="48"/>
        <v>8606720000</v>
      </c>
      <c r="AK337" s="115">
        <f>SUMSQ(B337,C337,D337,E337,F337,G337,H337,I337,J337,K337,L337,M337,N337,O337,P337,Q337,B338,C338,D338,E338,F338,G338,H338,I338,J338,K338,L338,M338,N338,O338,P338,Q338)</f>
        <v>11201200</v>
      </c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  <c r="BT337" s="22"/>
      <c r="BU337" s="29" t="s">
        <v>1023</v>
      </c>
      <c r="BV337" s="30" t="s">
        <v>1030</v>
      </c>
      <c r="BW337" s="31">
        <f>L2+(329*L4)</f>
        <v>330</v>
      </c>
      <c r="BX337" s="22"/>
    </row>
    <row r="338" spans="1:76" x14ac:dyDescent="0.2">
      <c r="A338" s="1">
        <v>30</v>
      </c>
      <c r="B338" s="178">
        <v>994</v>
      </c>
      <c r="C338" s="6">
        <v>625</v>
      </c>
      <c r="D338" s="6">
        <v>67</v>
      </c>
      <c r="E338" s="8">
        <v>468</v>
      </c>
      <c r="F338" s="6">
        <v>256</v>
      </c>
      <c r="G338" s="6">
        <v>367</v>
      </c>
      <c r="H338" s="6">
        <v>861</v>
      </c>
      <c r="I338" s="6">
        <v>718</v>
      </c>
      <c r="J338" s="6">
        <v>421</v>
      </c>
      <c r="K338" s="6">
        <v>54</v>
      </c>
      <c r="L338" s="6">
        <v>520</v>
      </c>
      <c r="M338" s="6">
        <v>919</v>
      </c>
      <c r="N338" s="12">
        <v>699</v>
      </c>
      <c r="O338" s="6">
        <v>812</v>
      </c>
      <c r="P338" s="6">
        <v>282</v>
      </c>
      <c r="Q338" s="6">
        <v>137</v>
      </c>
      <c r="R338" s="6">
        <v>888</v>
      </c>
      <c r="S338" s="6">
        <v>743</v>
      </c>
      <c r="T338" s="6">
        <v>213</v>
      </c>
      <c r="U338" s="11">
        <v>326</v>
      </c>
      <c r="V338" s="6">
        <v>106</v>
      </c>
      <c r="W338" s="6">
        <v>505</v>
      </c>
      <c r="X338" s="6">
        <v>971</v>
      </c>
      <c r="Y338" s="6">
        <v>604</v>
      </c>
      <c r="Z338" s="6">
        <v>307</v>
      </c>
      <c r="AA338" s="6">
        <v>164</v>
      </c>
      <c r="AB338" s="6">
        <v>658</v>
      </c>
      <c r="AC338" s="6">
        <v>769</v>
      </c>
      <c r="AD338" s="7">
        <v>557</v>
      </c>
      <c r="AE338" s="9">
        <v>958</v>
      </c>
      <c r="AF338" s="6">
        <v>400</v>
      </c>
      <c r="AG338" s="179">
        <v>31</v>
      </c>
      <c r="AH338" s="5">
        <f t="shared" si="47"/>
        <v>16400</v>
      </c>
      <c r="AI338" s="5">
        <f t="shared" si="49"/>
        <v>11201200</v>
      </c>
      <c r="AJ338" s="2">
        <f t="shared" si="48"/>
        <v>8606720000</v>
      </c>
      <c r="AK338" s="115">
        <f>SUMSQ(R337,S337,T337,U337,V337,W337,X337,Y337,Z337,AA337,AB337,AC337,AD337,AE337,AF337,AG337,R338,S338,T338,U338,V338,W338,X338,Y338,Z338,AA338,AB338,AC338,AD338,AE338,AF338,AG338)</f>
        <v>11201200</v>
      </c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T338" s="22"/>
      <c r="BU338" s="29" t="s">
        <v>585</v>
      </c>
      <c r="BV338" s="30" t="s">
        <v>1030</v>
      </c>
      <c r="BW338" s="31">
        <f>L2+(330*L4)</f>
        <v>331</v>
      </c>
      <c r="BX338" s="22"/>
    </row>
    <row r="339" spans="1:76" x14ac:dyDescent="0.2">
      <c r="A339" s="1">
        <v>31</v>
      </c>
      <c r="B339" s="199">
        <v>446</v>
      </c>
      <c r="C339" s="6">
        <v>45</v>
      </c>
      <c r="D339" s="6">
        <v>543</v>
      </c>
      <c r="E339" s="6">
        <v>912</v>
      </c>
      <c r="F339" s="6">
        <v>676</v>
      </c>
      <c r="G339" s="6">
        <v>819</v>
      </c>
      <c r="H339" s="6">
        <v>257</v>
      </c>
      <c r="I339" s="6">
        <v>146</v>
      </c>
      <c r="J339" s="6">
        <v>1017</v>
      </c>
      <c r="K339" s="6">
        <v>618</v>
      </c>
      <c r="L339" s="6">
        <v>92</v>
      </c>
      <c r="M339" s="6">
        <v>459</v>
      </c>
      <c r="N339" s="6">
        <v>231</v>
      </c>
      <c r="O339" s="6">
        <v>376</v>
      </c>
      <c r="P339" s="6">
        <v>838</v>
      </c>
      <c r="Q339" s="12">
        <v>725</v>
      </c>
      <c r="R339" s="11">
        <v>300</v>
      </c>
      <c r="S339" s="6">
        <v>187</v>
      </c>
      <c r="T339" s="6">
        <v>649</v>
      </c>
      <c r="U339" s="6">
        <v>794</v>
      </c>
      <c r="V339" s="6">
        <v>566</v>
      </c>
      <c r="W339" s="6">
        <v>933</v>
      </c>
      <c r="X339" s="6">
        <v>407</v>
      </c>
      <c r="Y339" s="6">
        <v>8</v>
      </c>
      <c r="Z339" s="6">
        <v>879</v>
      </c>
      <c r="AA339" s="6">
        <v>768</v>
      </c>
      <c r="AB339" s="6">
        <v>206</v>
      </c>
      <c r="AC339" s="6">
        <v>349</v>
      </c>
      <c r="AD339" s="6">
        <v>113</v>
      </c>
      <c r="AE339" s="6">
        <v>482</v>
      </c>
      <c r="AF339" s="9">
        <v>980</v>
      </c>
      <c r="AG339" s="200">
        <v>579</v>
      </c>
      <c r="AH339" s="5">
        <f t="shared" si="47"/>
        <v>16400</v>
      </c>
      <c r="AI339" s="5">
        <f t="shared" si="49"/>
        <v>11201200</v>
      </c>
      <c r="AJ339" s="2">
        <f t="shared" si="48"/>
        <v>8606720000</v>
      </c>
      <c r="AK339" s="115">
        <f>SUMSQ(B339,C339,D339,E339,F339,G339,H339,I339,J339,K339,L339,M339,N339,O339,P339,Q339,B340,C340,D340,E340,F340,G340,H340,I340,J340,K340,L340,M340,N340,O340,P340,Q340)</f>
        <v>11201200</v>
      </c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T339" s="22"/>
      <c r="BU339" s="29" t="s">
        <v>654</v>
      </c>
      <c r="BV339" s="30" t="s">
        <v>1030</v>
      </c>
      <c r="BW339" s="31">
        <f>L2+(331*L4)</f>
        <v>332</v>
      </c>
      <c r="BX339" s="22"/>
    </row>
    <row r="340" spans="1:76" ht="13.5" thickBot="1" x14ac:dyDescent="0.25">
      <c r="A340" s="1">
        <v>32</v>
      </c>
      <c r="B340" s="201">
        <v>25</v>
      </c>
      <c r="C340" s="202">
        <v>394</v>
      </c>
      <c r="D340" s="180">
        <v>956</v>
      </c>
      <c r="E340" s="180">
        <v>555</v>
      </c>
      <c r="F340" s="180">
        <v>775</v>
      </c>
      <c r="G340" s="180">
        <v>664</v>
      </c>
      <c r="H340" s="180">
        <v>166</v>
      </c>
      <c r="I340" s="180">
        <v>309</v>
      </c>
      <c r="J340" s="180">
        <v>606</v>
      </c>
      <c r="K340" s="180">
        <v>973</v>
      </c>
      <c r="L340" s="180">
        <v>511</v>
      </c>
      <c r="M340" s="180">
        <v>112</v>
      </c>
      <c r="N340" s="180">
        <v>324</v>
      </c>
      <c r="O340" s="180">
        <v>211</v>
      </c>
      <c r="P340" s="187">
        <v>737</v>
      </c>
      <c r="Q340" s="180">
        <v>882</v>
      </c>
      <c r="R340" s="180">
        <v>143</v>
      </c>
      <c r="S340" s="191">
        <v>288</v>
      </c>
      <c r="T340" s="180">
        <v>814</v>
      </c>
      <c r="U340" s="180">
        <v>701</v>
      </c>
      <c r="V340" s="180">
        <v>913</v>
      </c>
      <c r="W340" s="180">
        <v>514</v>
      </c>
      <c r="X340" s="180">
        <v>52</v>
      </c>
      <c r="Y340" s="180">
        <v>419</v>
      </c>
      <c r="Z340" s="180">
        <v>716</v>
      </c>
      <c r="AA340" s="180">
        <v>859</v>
      </c>
      <c r="AB340" s="180">
        <v>361</v>
      </c>
      <c r="AC340" s="180">
        <v>250</v>
      </c>
      <c r="AD340" s="180">
        <v>470</v>
      </c>
      <c r="AE340" s="180">
        <v>69</v>
      </c>
      <c r="AF340" s="203">
        <v>631</v>
      </c>
      <c r="AG340" s="204">
        <v>1000</v>
      </c>
      <c r="AH340" s="5">
        <f t="shared" si="47"/>
        <v>16400</v>
      </c>
      <c r="AI340" s="5">
        <f t="shared" si="49"/>
        <v>11201200</v>
      </c>
      <c r="AJ340" s="2">
        <f t="shared" si="48"/>
        <v>8606720000</v>
      </c>
      <c r="AK340" s="115">
        <f>SUMSQ(R339,S339,T339,U339,V339,W339,X339,Y339,Z339,AA339,AB339,AC339,AD339,AE339,AF339,AG339,R340,S340,T340,U340,V340,W340,X340,Y340,Z340,AA340,AB340,AC340,AD340,AE340,AF340,AG340)</f>
        <v>11201200</v>
      </c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T340" s="22"/>
      <c r="BU340" s="29" t="s">
        <v>333</v>
      </c>
      <c r="BV340" s="30" t="s">
        <v>1030</v>
      </c>
      <c r="BW340" s="31">
        <f>L2+(332*L4)</f>
        <v>333</v>
      </c>
      <c r="BX340" s="22"/>
    </row>
    <row r="341" spans="1:76" x14ac:dyDescent="0.2">
      <c r="A341" s="3" t="s">
        <v>0</v>
      </c>
      <c r="B341" s="5">
        <f t="shared" ref="B341:AG341" si="50">SUM(B309:B340)</f>
        <v>16400</v>
      </c>
      <c r="C341" s="5">
        <f t="shared" si="50"/>
        <v>16400</v>
      </c>
      <c r="D341" s="5">
        <f t="shared" si="50"/>
        <v>16400</v>
      </c>
      <c r="E341" s="5">
        <f t="shared" si="50"/>
        <v>16400</v>
      </c>
      <c r="F341" s="5">
        <f t="shared" si="50"/>
        <v>16400</v>
      </c>
      <c r="G341" s="5">
        <f t="shared" si="50"/>
        <v>16400</v>
      </c>
      <c r="H341" s="5">
        <f t="shared" si="50"/>
        <v>16400</v>
      </c>
      <c r="I341" s="5">
        <f t="shared" si="50"/>
        <v>16400</v>
      </c>
      <c r="J341" s="5">
        <f t="shared" si="50"/>
        <v>16400</v>
      </c>
      <c r="K341" s="5">
        <f t="shared" si="50"/>
        <v>16400</v>
      </c>
      <c r="L341" s="5">
        <f t="shared" si="50"/>
        <v>16400</v>
      </c>
      <c r="M341" s="5">
        <f t="shared" si="50"/>
        <v>16400</v>
      </c>
      <c r="N341" s="5">
        <f t="shared" si="50"/>
        <v>16400</v>
      </c>
      <c r="O341" s="5">
        <f t="shared" si="50"/>
        <v>16400</v>
      </c>
      <c r="P341" s="5">
        <f t="shared" si="50"/>
        <v>16400</v>
      </c>
      <c r="Q341" s="5">
        <f t="shared" si="50"/>
        <v>16400</v>
      </c>
      <c r="R341" s="5">
        <f t="shared" si="50"/>
        <v>16400</v>
      </c>
      <c r="S341" s="5">
        <f t="shared" si="50"/>
        <v>16400</v>
      </c>
      <c r="T341" s="5">
        <f t="shared" si="50"/>
        <v>16400</v>
      </c>
      <c r="U341" s="5">
        <f t="shared" si="50"/>
        <v>16400</v>
      </c>
      <c r="V341" s="5">
        <f t="shared" si="50"/>
        <v>16400</v>
      </c>
      <c r="W341" s="5">
        <f t="shared" si="50"/>
        <v>16400</v>
      </c>
      <c r="X341" s="5">
        <f t="shared" si="50"/>
        <v>16400</v>
      </c>
      <c r="Y341" s="5">
        <f t="shared" si="50"/>
        <v>16400</v>
      </c>
      <c r="Z341" s="5">
        <f t="shared" si="50"/>
        <v>16400</v>
      </c>
      <c r="AA341" s="5">
        <f t="shared" si="50"/>
        <v>16400</v>
      </c>
      <c r="AB341" s="5">
        <f t="shared" si="50"/>
        <v>16400</v>
      </c>
      <c r="AC341" s="5">
        <f t="shared" si="50"/>
        <v>16400</v>
      </c>
      <c r="AD341" s="5">
        <f t="shared" si="50"/>
        <v>16400</v>
      </c>
      <c r="AE341" s="5">
        <f t="shared" si="50"/>
        <v>16400</v>
      </c>
      <c r="AF341" s="5">
        <f t="shared" si="50"/>
        <v>16400</v>
      </c>
      <c r="AG341" s="5">
        <f t="shared" si="50"/>
        <v>16400</v>
      </c>
      <c r="AH341" s="5"/>
      <c r="AI341" s="5"/>
      <c r="BT341" s="22"/>
      <c r="BU341" s="29" t="s">
        <v>402</v>
      </c>
      <c r="BV341" s="30" t="s">
        <v>1030</v>
      </c>
      <c r="BW341" s="31">
        <f>L2+(333*L4)</f>
        <v>334</v>
      </c>
      <c r="BX341" s="22"/>
    </row>
    <row r="342" spans="1:76" x14ac:dyDescent="0.2">
      <c r="A342" s="3" t="s">
        <v>1</v>
      </c>
      <c r="B342" s="5">
        <f t="shared" ref="B342:AG342" si="51">SUMSQ(B309:B340)</f>
        <v>11201200</v>
      </c>
      <c r="C342" s="5">
        <f t="shared" si="51"/>
        <v>11201200</v>
      </c>
      <c r="D342" s="5">
        <f t="shared" si="51"/>
        <v>11201200</v>
      </c>
      <c r="E342" s="5">
        <f t="shared" si="51"/>
        <v>11201200</v>
      </c>
      <c r="F342" s="5">
        <f t="shared" si="51"/>
        <v>11201200</v>
      </c>
      <c r="G342" s="5">
        <f t="shared" si="51"/>
        <v>11201200</v>
      </c>
      <c r="H342" s="5">
        <f t="shared" si="51"/>
        <v>11201200</v>
      </c>
      <c r="I342" s="5">
        <f t="shared" si="51"/>
        <v>11201200</v>
      </c>
      <c r="J342" s="5">
        <f t="shared" si="51"/>
        <v>11201200</v>
      </c>
      <c r="K342" s="5">
        <f t="shared" si="51"/>
        <v>11201200</v>
      </c>
      <c r="L342" s="5">
        <f t="shared" si="51"/>
        <v>11201200</v>
      </c>
      <c r="M342" s="5">
        <f t="shared" si="51"/>
        <v>11201200</v>
      </c>
      <c r="N342" s="5">
        <f t="shared" si="51"/>
        <v>11201200</v>
      </c>
      <c r="O342" s="5">
        <f t="shared" si="51"/>
        <v>11201200</v>
      </c>
      <c r="P342" s="5">
        <f t="shared" si="51"/>
        <v>11201200</v>
      </c>
      <c r="Q342" s="5">
        <f t="shared" si="51"/>
        <v>11201200</v>
      </c>
      <c r="R342" s="5">
        <f t="shared" si="51"/>
        <v>11201200</v>
      </c>
      <c r="S342" s="5">
        <f t="shared" si="51"/>
        <v>11201200</v>
      </c>
      <c r="T342" s="5">
        <f t="shared" si="51"/>
        <v>11201200</v>
      </c>
      <c r="U342" s="5">
        <f t="shared" si="51"/>
        <v>11201200</v>
      </c>
      <c r="V342" s="5">
        <f t="shared" si="51"/>
        <v>11201200</v>
      </c>
      <c r="W342" s="5">
        <f t="shared" si="51"/>
        <v>11201200</v>
      </c>
      <c r="X342" s="5">
        <f t="shared" si="51"/>
        <v>11201200</v>
      </c>
      <c r="Y342" s="5">
        <f t="shared" si="51"/>
        <v>11201200</v>
      </c>
      <c r="Z342" s="5">
        <f t="shared" si="51"/>
        <v>11201200</v>
      </c>
      <c r="AA342" s="5">
        <f t="shared" si="51"/>
        <v>11201200</v>
      </c>
      <c r="AB342" s="5">
        <f t="shared" si="51"/>
        <v>11201200</v>
      </c>
      <c r="AC342" s="5">
        <f t="shared" si="51"/>
        <v>11201200</v>
      </c>
      <c r="AD342" s="5">
        <f t="shared" si="51"/>
        <v>11201200</v>
      </c>
      <c r="AE342" s="5">
        <f t="shared" si="51"/>
        <v>11201200</v>
      </c>
      <c r="AF342" s="5">
        <f t="shared" si="51"/>
        <v>11201200</v>
      </c>
      <c r="AG342" s="5">
        <f t="shared" si="51"/>
        <v>11201200</v>
      </c>
      <c r="AH342" s="5"/>
      <c r="AI342" s="5"/>
      <c r="BT342" s="22"/>
      <c r="BU342" s="29" t="s">
        <v>75</v>
      </c>
      <c r="BV342" s="30" t="s">
        <v>1030</v>
      </c>
      <c r="BW342" s="31">
        <f>L2+(334*L4)</f>
        <v>335</v>
      </c>
      <c r="BX342" s="22"/>
    </row>
    <row r="343" spans="1:76" x14ac:dyDescent="0.2">
      <c r="A343" s="3" t="s">
        <v>2</v>
      </c>
      <c r="B343" s="2">
        <f t="shared" ref="B343:AG343" si="52"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si="52"/>
        <v>8606720000</v>
      </c>
      <c r="D343" s="2">
        <f t="shared" si="52"/>
        <v>8606720000</v>
      </c>
      <c r="E343" s="2">
        <f t="shared" si="52"/>
        <v>8606720000</v>
      </c>
      <c r="F343" s="2">
        <f t="shared" si="52"/>
        <v>8606720000</v>
      </c>
      <c r="G343" s="2">
        <f t="shared" si="52"/>
        <v>8606720000</v>
      </c>
      <c r="H343" s="2">
        <f t="shared" si="52"/>
        <v>8606720000</v>
      </c>
      <c r="I343" s="2">
        <f t="shared" si="52"/>
        <v>8606720000</v>
      </c>
      <c r="J343" s="2">
        <f t="shared" si="52"/>
        <v>8606720000</v>
      </c>
      <c r="K343" s="2">
        <f t="shared" si="52"/>
        <v>8606720000</v>
      </c>
      <c r="L343" s="2">
        <f t="shared" si="52"/>
        <v>8606720000</v>
      </c>
      <c r="M343" s="2">
        <f t="shared" si="52"/>
        <v>8606720000</v>
      </c>
      <c r="N343" s="2">
        <f t="shared" si="52"/>
        <v>8606720000</v>
      </c>
      <c r="O343" s="2">
        <f t="shared" si="52"/>
        <v>8606720000</v>
      </c>
      <c r="P343" s="2">
        <f t="shared" si="52"/>
        <v>8606720000</v>
      </c>
      <c r="Q343" s="2">
        <f t="shared" si="52"/>
        <v>8606720000</v>
      </c>
      <c r="R343" s="2">
        <f t="shared" si="52"/>
        <v>8606720000</v>
      </c>
      <c r="S343" s="2">
        <f t="shared" si="52"/>
        <v>8606720000</v>
      </c>
      <c r="T343" s="2">
        <f t="shared" si="52"/>
        <v>8606720000</v>
      </c>
      <c r="U343" s="2">
        <f t="shared" si="52"/>
        <v>8606720000</v>
      </c>
      <c r="V343" s="2">
        <f t="shared" si="52"/>
        <v>8606720000</v>
      </c>
      <c r="W343" s="2">
        <f t="shared" si="52"/>
        <v>8606720000</v>
      </c>
      <c r="X343" s="2">
        <f t="shared" si="52"/>
        <v>8606720000</v>
      </c>
      <c r="Y343" s="2">
        <f t="shared" si="52"/>
        <v>8606720000</v>
      </c>
      <c r="Z343" s="2">
        <f t="shared" si="52"/>
        <v>8606720000</v>
      </c>
      <c r="AA343" s="2">
        <f t="shared" si="52"/>
        <v>8606720000</v>
      </c>
      <c r="AB343" s="2">
        <f t="shared" si="52"/>
        <v>8606720000</v>
      </c>
      <c r="AC343" s="2">
        <f t="shared" si="52"/>
        <v>8606720000</v>
      </c>
      <c r="AD343" s="2">
        <f t="shared" si="52"/>
        <v>8606720000</v>
      </c>
      <c r="AE343" s="2">
        <f t="shared" si="52"/>
        <v>8606720000</v>
      </c>
      <c r="AF343" s="2">
        <f t="shared" si="52"/>
        <v>8606720000</v>
      </c>
      <c r="AG343" s="2">
        <f t="shared" si="52"/>
        <v>8606720000</v>
      </c>
      <c r="AH343" s="5"/>
      <c r="AI343" s="5" t="s">
        <v>5</v>
      </c>
      <c r="AL343" s="64"/>
      <c r="BM343" s="77"/>
      <c r="BN343" s="77"/>
      <c r="BO343" s="77"/>
      <c r="BP343" s="77"/>
      <c r="BQ343" s="77"/>
      <c r="BR343" s="77"/>
      <c r="BT343" s="22"/>
      <c r="BU343" s="29" t="s">
        <v>261</v>
      </c>
      <c r="BV343" s="30" t="s">
        <v>1030</v>
      </c>
      <c r="BW343" s="31">
        <f>L2+(335*L4)</f>
        <v>336</v>
      </c>
      <c r="BX343" s="22"/>
    </row>
    <row r="344" spans="1:76" x14ac:dyDescent="0.2">
      <c r="AH344" s="5"/>
      <c r="AI344" s="5"/>
      <c r="AL344" s="64"/>
      <c r="BM344" s="77"/>
      <c r="BN344" s="77"/>
      <c r="BO344" s="77"/>
      <c r="BP344" s="77"/>
      <c r="BQ344" s="77"/>
      <c r="BR344" s="77"/>
      <c r="BT344" s="22"/>
      <c r="BU344" s="29" t="s">
        <v>745</v>
      </c>
      <c r="BV344" s="30" t="s">
        <v>1030</v>
      </c>
      <c r="BW344" s="31">
        <f>L2+(336*L4)</f>
        <v>337</v>
      </c>
      <c r="BX344" s="22"/>
    </row>
    <row r="345" spans="1:76" x14ac:dyDescent="0.2">
      <c r="A345" s="3" t="s">
        <v>1173</v>
      </c>
      <c r="B345" s="2">
        <f>B309</f>
        <v>24</v>
      </c>
      <c r="C345" s="2">
        <f>C310</f>
        <v>36</v>
      </c>
      <c r="D345" s="2">
        <f>D311</f>
        <v>78</v>
      </c>
      <c r="E345" s="2">
        <f>E312</f>
        <v>122</v>
      </c>
      <c r="F345" s="2">
        <f>F313</f>
        <v>139</v>
      </c>
      <c r="G345" s="2">
        <f>G314</f>
        <v>191</v>
      </c>
      <c r="H345" s="2">
        <f>H315</f>
        <v>209</v>
      </c>
      <c r="I345" s="2">
        <f>I316</f>
        <v>229</v>
      </c>
      <c r="J345" s="2">
        <f>J317</f>
        <v>281</v>
      </c>
      <c r="K345" s="2">
        <f>K318</f>
        <v>301</v>
      </c>
      <c r="L345" s="2">
        <f>L319</f>
        <v>323</v>
      </c>
      <c r="M345" s="2">
        <f>M320</f>
        <v>375</v>
      </c>
      <c r="N345" s="2">
        <f>N321</f>
        <v>390</v>
      </c>
      <c r="O345" s="2">
        <f>O322</f>
        <v>434</v>
      </c>
      <c r="P345" s="2">
        <f>P323</f>
        <v>480</v>
      </c>
      <c r="Q345" s="2">
        <f>Q324</f>
        <v>492</v>
      </c>
      <c r="R345" s="2">
        <f>R325</f>
        <v>540</v>
      </c>
      <c r="S345" s="2">
        <f>S326</f>
        <v>560</v>
      </c>
      <c r="T345" s="2">
        <f>T327</f>
        <v>578</v>
      </c>
      <c r="U345" s="2">
        <f>U328</f>
        <v>630</v>
      </c>
      <c r="V345" s="2">
        <f>V329</f>
        <v>647</v>
      </c>
      <c r="W345" s="2">
        <f>W330</f>
        <v>691</v>
      </c>
      <c r="X345" s="2">
        <f>X331</f>
        <v>733</v>
      </c>
      <c r="Y345" s="2">
        <f>Y332</f>
        <v>745</v>
      </c>
      <c r="Z345" s="2">
        <f>Z333</f>
        <v>789</v>
      </c>
      <c r="AA345" s="2">
        <f>AA334</f>
        <v>801</v>
      </c>
      <c r="AB345" s="2">
        <f>AB335</f>
        <v>847</v>
      </c>
      <c r="AC345" s="2">
        <f>AC336</f>
        <v>891</v>
      </c>
      <c r="AD345" s="2">
        <f>AD337</f>
        <v>906</v>
      </c>
      <c r="AE345" s="2">
        <f>AE338</f>
        <v>958</v>
      </c>
      <c r="AF345" s="2">
        <f>AF339</f>
        <v>980</v>
      </c>
      <c r="AG345" s="2">
        <f>AG340</f>
        <v>1000</v>
      </c>
      <c r="AH345" s="217">
        <f>SUM(B345:AG345)</f>
        <v>16400</v>
      </c>
      <c r="AI345" s="5">
        <f t="shared" si="49"/>
        <v>11201200</v>
      </c>
      <c r="AO345" s="77"/>
      <c r="AP345" s="77"/>
      <c r="AQ345" s="77"/>
      <c r="BC345" s="77"/>
      <c r="BD345" s="77"/>
      <c r="BJ345" s="77"/>
      <c r="BT345" s="22"/>
      <c r="BU345" s="29" t="s">
        <v>557</v>
      </c>
      <c r="BV345" s="30" t="s">
        <v>1030</v>
      </c>
      <c r="BW345" s="31">
        <f>L2+(337*L4)</f>
        <v>338</v>
      </c>
      <c r="BX345" s="22"/>
    </row>
    <row r="346" spans="1:76" x14ac:dyDescent="0.2">
      <c r="A346" s="3" t="s">
        <v>1174</v>
      </c>
      <c r="B346" s="2">
        <f>B340</f>
        <v>25</v>
      </c>
      <c r="C346" s="2">
        <f>C339</f>
        <v>45</v>
      </c>
      <c r="D346" s="2">
        <f>D338</f>
        <v>67</v>
      </c>
      <c r="E346" s="2">
        <f>E337</f>
        <v>119</v>
      </c>
      <c r="F346" s="2">
        <f>F336</f>
        <v>134</v>
      </c>
      <c r="G346" s="2">
        <f>G335</f>
        <v>178</v>
      </c>
      <c r="H346" s="2">
        <f>H334</f>
        <v>224</v>
      </c>
      <c r="I346" s="2">
        <f>I333</f>
        <v>236</v>
      </c>
      <c r="J346" s="2">
        <f>J332</f>
        <v>280</v>
      </c>
      <c r="K346" s="2">
        <f>K331</f>
        <v>292</v>
      </c>
      <c r="L346" s="2">
        <f>L330</f>
        <v>334</v>
      </c>
      <c r="M346" s="2">
        <f>M329</f>
        <v>378</v>
      </c>
      <c r="N346" s="2">
        <f>N328</f>
        <v>395</v>
      </c>
      <c r="O346" s="2">
        <f>O327</f>
        <v>447</v>
      </c>
      <c r="P346" s="2">
        <f>P326</f>
        <v>465</v>
      </c>
      <c r="Q346" s="2">
        <f>Q325</f>
        <v>485</v>
      </c>
      <c r="R346" s="2">
        <f>R324</f>
        <v>533</v>
      </c>
      <c r="S346" s="2">
        <f>S323</f>
        <v>545</v>
      </c>
      <c r="T346" s="2">
        <f>T322</f>
        <v>591</v>
      </c>
      <c r="U346" s="2">
        <f>U321</f>
        <v>635</v>
      </c>
      <c r="V346" s="2">
        <f>V320</f>
        <v>650</v>
      </c>
      <c r="W346" s="2">
        <f>W319</f>
        <v>702</v>
      </c>
      <c r="X346" s="2">
        <f>X318</f>
        <v>724</v>
      </c>
      <c r="Y346" s="2">
        <f>Y317</f>
        <v>744</v>
      </c>
      <c r="Z346" s="2">
        <f>Z316</f>
        <v>796</v>
      </c>
      <c r="AA346" s="2">
        <f>AA315</f>
        <v>816</v>
      </c>
      <c r="AB346" s="2">
        <f>AB314</f>
        <v>834</v>
      </c>
      <c r="AC346" s="2">
        <f>AC313</f>
        <v>886</v>
      </c>
      <c r="AD346" s="2">
        <f>AD312</f>
        <v>903</v>
      </c>
      <c r="AE346" s="2">
        <f>AE311</f>
        <v>947</v>
      </c>
      <c r="AF346" s="2">
        <f>AF310</f>
        <v>989</v>
      </c>
      <c r="AG346" s="2">
        <f>AG309</f>
        <v>1001</v>
      </c>
      <c r="AH346" s="217">
        <f>SUM(B346:AG346)</f>
        <v>16400</v>
      </c>
      <c r="AI346" s="5">
        <f t="shared" si="49"/>
        <v>11201200</v>
      </c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/>
      <c r="BT346" s="22"/>
      <c r="BU346" s="29" t="s">
        <v>933</v>
      </c>
      <c r="BV346" s="30" t="s">
        <v>1030</v>
      </c>
      <c r="BW346" s="31">
        <f>L2+(338*L4)</f>
        <v>339</v>
      </c>
      <c r="BX346" s="22"/>
    </row>
    <row r="347" spans="1:76" x14ac:dyDescent="0.2">
      <c r="A347" s="3" t="s">
        <v>1175</v>
      </c>
      <c r="B347" s="2">
        <f>B325</f>
        <v>654</v>
      </c>
      <c r="C347" s="2">
        <f>C326</f>
        <v>698</v>
      </c>
      <c r="D347" s="2">
        <f>D327</f>
        <v>728</v>
      </c>
      <c r="E347" s="2">
        <f>E328</f>
        <v>740</v>
      </c>
      <c r="F347" s="2">
        <f>F329</f>
        <v>529</v>
      </c>
      <c r="G347" s="2">
        <f>G330</f>
        <v>549</v>
      </c>
      <c r="H347" s="2">
        <f>H331</f>
        <v>587</v>
      </c>
      <c r="I347" s="2">
        <f>I332</f>
        <v>639</v>
      </c>
      <c r="J347" s="2">
        <f>J333</f>
        <v>899</v>
      </c>
      <c r="K347" s="2">
        <f>K334</f>
        <v>951</v>
      </c>
      <c r="L347" s="2">
        <f>L335</f>
        <v>985</v>
      </c>
      <c r="M347" s="2">
        <f>M336</f>
        <v>1005</v>
      </c>
      <c r="N347" s="2">
        <f>N337</f>
        <v>800</v>
      </c>
      <c r="O347" s="2">
        <f>O338</f>
        <v>812</v>
      </c>
      <c r="P347" s="2">
        <f>P339</f>
        <v>838</v>
      </c>
      <c r="Q347" s="2">
        <f>Q340</f>
        <v>882</v>
      </c>
      <c r="R347" s="2">
        <f>R309</f>
        <v>130</v>
      </c>
      <c r="S347" s="2">
        <f>S310</f>
        <v>182</v>
      </c>
      <c r="T347" s="2">
        <f>T311</f>
        <v>220</v>
      </c>
      <c r="U347" s="2">
        <f>U312</f>
        <v>240</v>
      </c>
      <c r="V347" s="2">
        <f>V313</f>
        <v>29</v>
      </c>
      <c r="W347" s="2">
        <f>W314</f>
        <v>41</v>
      </c>
      <c r="X347" s="2">
        <f>X315</f>
        <v>71</v>
      </c>
      <c r="Y347" s="2">
        <f>Y316</f>
        <v>115</v>
      </c>
      <c r="Z347" s="2">
        <f>Z317</f>
        <v>399</v>
      </c>
      <c r="AA347" s="2">
        <f>AA318</f>
        <v>443</v>
      </c>
      <c r="AB347" s="2">
        <f>AB319</f>
        <v>469</v>
      </c>
      <c r="AC347" s="2">
        <f>AC320</f>
        <v>481</v>
      </c>
      <c r="AD347" s="2">
        <f>AD321</f>
        <v>276</v>
      </c>
      <c r="AE347" s="2">
        <f>AE322</f>
        <v>296</v>
      </c>
      <c r="AF347" s="2">
        <f>AF323</f>
        <v>330</v>
      </c>
      <c r="AG347" s="2">
        <f>AG324</f>
        <v>382</v>
      </c>
      <c r="AH347" s="217">
        <f>SUM(B347:AG347)</f>
        <v>16400</v>
      </c>
      <c r="AI347" s="5">
        <f t="shared" si="49"/>
        <v>11201200</v>
      </c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T347" s="22"/>
      <c r="BU347" s="29" t="s">
        <v>865</v>
      </c>
      <c r="BV347" s="30" t="s">
        <v>1030</v>
      </c>
      <c r="BW347" s="31">
        <f>L2+(339*L4)</f>
        <v>340</v>
      </c>
      <c r="BX347" s="22"/>
    </row>
    <row r="348" spans="1:76" x14ac:dyDescent="0.2">
      <c r="A348" s="3" t="s">
        <v>1176</v>
      </c>
      <c r="B348" s="2">
        <f>B324</f>
        <v>643</v>
      </c>
      <c r="C348" s="2">
        <f>C323</f>
        <v>695</v>
      </c>
      <c r="D348" s="2">
        <f>D322</f>
        <v>729</v>
      </c>
      <c r="E348" s="2">
        <f>E321</f>
        <v>749</v>
      </c>
      <c r="F348" s="2">
        <f>F320</f>
        <v>544</v>
      </c>
      <c r="G348" s="2">
        <f>G319</f>
        <v>556</v>
      </c>
      <c r="H348" s="2">
        <f>H318</f>
        <v>582</v>
      </c>
      <c r="I348" s="2">
        <f>I317</f>
        <v>626</v>
      </c>
      <c r="J348" s="2">
        <f>J316</f>
        <v>910</v>
      </c>
      <c r="K348" s="2">
        <f>K315</f>
        <v>954</v>
      </c>
      <c r="L348" s="2">
        <f>L314</f>
        <v>984</v>
      </c>
      <c r="M348" s="2">
        <f>M313</f>
        <v>996</v>
      </c>
      <c r="N348" s="2">
        <f>N312</f>
        <v>785</v>
      </c>
      <c r="O348" s="2">
        <f>O311</f>
        <v>805</v>
      </c>
      <c r="P348" s="2">
        <f>P310</f>
        <v>843</v>
      </c>
      <c r="Q348" s="2">
        <f>Q309</f>
        <v>895</v>
      </c>
      <c r="R348" s="2">
        <f>R340</f>
        <v>143</v>
      </c>
      <c r="S348" s="2">
        <f>S339</f>
        <v>187</v>
      </c>
      <c r="T348" s="2">
        <f>T338</f>
        <v>213</v>
      </c>
      <c r="U348" s="2">
        <f>U337</f>
        <v>225</v>
      </c>
      <c r="V348" s="2">
        <f>V336</f>
        <v>20</v>
      </c>
      <c r="W348" s="2">
        <f>W335</f>
        <v>40</v>
      </c>
      <c r="X348" s="2">
        <f>X334</f>
        <v>74</v>
      </c>
      <c r="Y348" s="2">
        <f>Y333</f>
        <v>126</v>
      </c>
      <c r="Z348" s="2">
        <f>Z332</f>
        <v>386</v>
      </c>
      <c r="AA348" s="2">
        <f>AA331</f>
        <v>438</v>
      </c>
      <c r="AB348" s="2">
        <f>AB330</f>
        <v>476</v>
      </c>
      <c r="AC348" s="2">
        <f>AC329</f>
        <v>496</v>
      </c>
      <c r="AD348" s="2">
        <f>AD328</f>
        <v>285</v>
      </c>
      <c r="AE348" s="2">
        <f>AE327</f>
        <v>297</v>
      </c>
      <c r="AF348" s="2">
        <f>AF326</f>
        <v>327</v>
      </c>
      <c r="AG348" s="2">
        <f>AG325</f>
        <v>371</v>
      </c>
      <c r="AH348" s="217">
        <f>SUM(B348:AG348)</f>
        <v>16400</v>
      </c>
      <c r="AI348" s="5">
        <f t="shared" si="49"/>
        <v>11201200</v>
      </c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T348" s="22"/>
      <c r="BU348" s="29" t="s">
        <v>170</v>
      </c>
      <c r="BV348" s="30" t="s">
        <v>1030</v>
      </c>
      <c r="BW348" s="31">
        <f>L2+(340*L4)</f>
        <v>341</v>
      </c>
      <c r="BX348" s="22"/>
    </row>
    <row r="349" spans="1:76" x14ac:dyDescent="0.2">
      <c r="AI349" s="5"/>
      <c r="BT349" s="22"/>
      <c r="BU349" s="29" t="s">
        <v>103</v>
      </c>
      <c r="BV349" s="30" t="s">
        <v>1030</v>
      </c>
      <c r="BW349" s="31">
        <f>L2+(341*L4)</f>
        <v>342</v>
      </c>
      <c r="BX349" s="22"/>
    </row>
    <row r="350" spans="1:76" x14ac:dyDescent="0.2">
      <c r="AI350" s="5"/>
      <c r="BT350" s="22"/>
      <c r="BU350" s="29" t="s">
        <v>493</v>
      </c>
      <c r="BV350" s="30" t="s">
        <v>1030</v>
      </c>
      <c r="BW350" s="31">
        <f>L2+(342*L4)</f>
        <v>343</v>
      </c>
      <c r="BX350" s="22"/>
    </row>
    <row r="351" spans="1:76" ht="13.5" thickBot="1" x14ac:dyDescent="0.25">
      <c r="A351" s="71" t="s">
        <v>5</v>
      </c>
      <c r="B351" s="1" t="s">
        <v>1250</v>
      </c>
      <c r="D351" s="258" t="s">
        <v>1249</v>
      </c>
      <c r="F351" s="2" t="s">
        <v>5</v>
      </c>
      <c r="M351" s="2" t="s">
        <v>5</v>
      </c>
      <c r="BT351" s="22"/>
      <c r="BU351" s="29" t="s">
        <v>305</v>
      </c>
      <c r="BV351" s="30" t="s">
        <v>1030</v>
      </c>
      <c r="BW351" s="31">
        <f>L2+(343*L4)</f>
        <v>344</v>
      </c>
      <c r="BX351" s="22"/>
    </row>
    <row r="352" spans="1:76" x14ac:dyDescent="0.2">
      <c r="A352" s="1">
        <v>1</v>
      </c>
      <c r="B352" s="132">
        <v>2</v>
      </c>
      <c r="C352" s="133">
        <v>401</v>
      </c>
      <c r="D352" s="134">
        <v>931</v>
      </c>
      <c r="E352" s="134">
        <v>564</v>
      </c>
      <c r="F352" s="134">
        <v>800</v>
      </c>
      <c r="G352" s="134">
        <v>655</v>
      </c>
      <c r="H352" s="134">
        <v>189</v>
      </c>
      <c r="I352" s="134">
        <v>302</v>
      </c>
      <c r="J352" s="134">
        <v>152</v>
      </c>
      <c r="K352" s="134">
        <v>263</v>
      </c>
      <c r="L352" s="134">
        <v>821</v>
      </c>
      <c r="M352" s="134">
        <v>678</v>
      </c>
      <c r="N352" s="134">
        <v>906</v>
      </c>
      <c r="O352" s="134">
        <v>537</v>
      </c>
      <c r="P352" s="134">
        <v>43</v>
      </c>
      <c r="Q352" s="135">
        <v>444</v>
      </c>
      <c r="R352" s="136">
        <v>581</v>
      </c>
      <c r="S352" s="134">
        <v>982</v>
      </c>
      <c r="T352" s="134">
        <v>488</v>
      </c>
      <c r="U352" s="134">
        <v>119</v>
      </c>
      <c r="V352" s="134">
        <v>347</v>
      </c>
      <c r="W352" s="134">
        <v>204</v>
      </c>
      <c r="X352" s="134">
        <v>762</v>
      </c>
      <c r="Y352" s="134">
        <v>873</v>
      </c>
      <c r="Z352" s="134">
        <v>723</v>
      </c>
      <c r="AA352" s="134">
        <v>836</v>
      </c>
      <c r="AB352" s="134">
        <v>370</v>
      </c>
      <c r="AC352" s="134">
        <v>225</v>
      </c>
      <c r="AD352" s="134">
        <v>461</v>
      </c>
      <c r="AE352" s="134">
        <v>94</v>
      </c>
      <c r="AF352" s="134">
        <v>624</v>
      </c>
      <c r="AG352" s="137">
        <v>1023</v>
      </c>
      <c r="AH352" s="5">
        <f>SUM(B352:AG352)</f>
        <v>16400</v>
      </c>
      <c r="AI352" s="5">
        <f>SUMSQ(B352:AG352)</f>
        <v>11201200</v>
      </c>
      <c r="AJ352" s="2">
        <f>B352^3+C352^3+D352^3+E352^3+F352^3+G352^3+H352^3+I352^3+J352^3+K352^3+L352^3+M352^3+N352^3+O352^3+P352^3+Q352^3+R352^3+S352^3+T352^3+U352^3+V352^3+W352^3+X352^3+Y352^3+Z352^3+AA352^3+AB352^3+AC352^3+AD352^3+AE352^3+AF352^3+AG352^3</f>
        <v>8606720000</v>
      </c>
      <c r="BT352" s="22"/>
      <c r="BU352" s="29" t="s">
        <v>245</v>
      </c>
      <c r="BV352" s="30" t="s">
        <v>1030</v>
      </c>
      <c r="BW352" s="31">
        <f>L2+(344*L4)</f>
        <v>345</v>
      </c>
      <c r="BX352" s="22"/>
    </row>
    <row r="353" spans="1:76" x14ac:dyDescent="0.2">
      <c r="A353" s="1">
        <v>2</v>
      </c>
      <c r="B353" s="138">
        <v>421</v>
      </c>
      <c r="C353" s="108">
        <v>54</v>
      </c>
      <c r="D353" s="109">
        <v>520</v>
      </c>
      <c r="E353" s="109">
        <v>919</v>
      </c>
      <c r="F353" s="109">
        <v>699</v>
      </c>
      <c r="G353" s="109">
        <v>812</v>
      </c>
      <c r="H353" s="109">
        <v>282</v>
      </c>
      <c r="I353" s="109">
        <v>137</v>
      </c>
      <c r="J353" s="109">
        <v>307</v>
      </c>
      <c r="K353" s="109">
        <v>164</v>
      </c>
      <c r="L353" s="109">
        <v>658</v>
      </c>
      <c r="M353" s="109">
        <v>769</v>
      </c>
      <c r="N353" s="109">
        <v>557</v>
      </c>
      <c r="O353" s="109">
        <v>958</v>
      </c>
      <c r="P353" s="110">
        <v>400</v>
      </c>
      <c r="Q353" s="109">
        <v>31</v>
      </c>
      <c r="R353" s="109">
        <v>994</v>
      </c>
      <c r="S353" s="111">
        <v>625</v>
      </c>
      <c r="T353" s="109">
        <v>67</v>
      </c>
      <c r="U353" s="109">
        <v>468</v>
      </c>
      <c r="V353" s="109">
        <v>256</v>
      </c>
      <c r="W353" s="109">
        <v>367</v>
      </c>
      <c r="X353" s="109">
        <v>861</v>
      </c>
      <c r="Y353" s="109">
        <v>718</v>
      </c>
      <c r="Z353" s="109">
        <v>888</v>
      </c>
      <c r="AA353" s="109">
        <v>743</v>
      </c>
      <c r="AB353" s="109">
        <v>213</v>
      </c>
      <c r="AC353" s="109">
        <v>326</v>
      </c>
      <c r="AD353" s="109">
        <v>106</v>
      </c>
      <c r="AE353" s="109">
        <v>505</v>
      </c>
      <c r="AF353" s="112">
        <v>971</v>
      </c>
      <c r="AG353" s="139">
        <v>604</v>
      </c>
      <c r="AH353" s="5">
        <f t="shared" ref="AH353:AH391" si="53">SUM(B353:AG353)</f>
        <v>16400</v>
      </c>
      <c r="AI353" s="5">
        <f t="shared" ref="AI353:AI391" si="54">SUMSQ(B353:AG353)</f>
        <v>11201200</v>
      </c>
      <c r="AJ353" s="2">
        <f t="shared" ref="AJ353:AJ391" si="55">B353^3+C353^3+D353^3+E353^3+F353^3+G353^3+H353^3+I353^3+J353^3+K353^3+L353^3+M353^3+N353^3+O353^3+P353^3+Q353^3+R353^3+S353^3+T353^3+U353^3+V353^3+W353^3+X353^3+Y353^3+Z353^3+AA353^3+AB353^3+AC353^3+AD353^3+AE353^3+AF353^3+AG353^3</f>
        <v>8606720000</v>
      </c>
      <c r="BT353" s="22"/>
      <c r="BU353" s="29" t="s">
        <v>59</v>
      </c>
      <c r="BV353" s="30" t="s">
        <v>1030</v>
      </c>
      <c r="BW353" s="31">
        <f>L2+(345*L4)</f>
        <v>346</v>
      </c>
      <c r="BX353" s="22"/>
    </row>
    <row r="354" spans="1:76" x14ac:dyDescent="0.2">
      <c r="A354" s="1">
        <v>3</v>
      </c>
      <c r="B354" s="140">
        <v>1017</v>
      </c>
      <c r="C354" s="109">
        <v>618</v>
      </c>
      <c r="D354" s="108">
        <v>92</v>
      </c>
      <c r="E354" s="9">
        <v>459</v>
      </c>
      <c r="F354" s="109">
        <v>231</v>
      </c>
      <c r="G354" s="109">
        <v>376</v>
      </c>
      <c r="H354" s="109">
        <v>838</v>
      </c>
      <c r="I354" s="109">
        <v>725</v>
      </c>
      <c r="J354" s="109">
        <v>879</v>
      </c>
      <c r="K354" s="109">
        <v>768</v>
      </c>
      <c r="L354" s="109">
        <v>206</v>
      </c>
      <c r="M354" s="109">
        <v>349</v>
      </c>
      <c r="N354" s="109">
        <v>113</v>
      </c>
      <c r="O354" s="110">
        <v>482</v>
      </c>
      <c r="P354" s="109">
        <v>980</v>
      </c>
      <c r="Q354" s="109">
        <v>579</v>
      </c>
      <c r="R354" s="109">
        <v>446</v>
      </c>
      <c r="S354" s="109">
        <v>45</v>
      </c>
      <c r="T354" s="111">
        <v>543</v>
      </c>
      <c r="U354" s="109">
        <v>912</v>
      </c>
      <c r="V354" s="109">
        <v>676</v>
      </c>
      <c r="W354" s="109">
        <v>819</v>
      </c>
      <c r="X354" s="109">
        <v>257</v>
      </c>
      <c r="Y354" s="109">
        <v>146</v>
      </c>
      <c r="Z354" s="109">
        <v>300</v>
      </c>
      <c r="AA354" s="109">
        <v>187</v>
      </c>
      <c r="AB354" s="109">
        <v>649</v>
      </c>
      <c r="AC354" s="109">
        <v>794</v>
      </c>
      <c r="AD354" s="109">
        <v>566</v>
      </c>
      <c r="AE354" s="112">
        <v>933</v>
      </c>
      <c r="AF354" s="109">
        <v>407</v>
      </c>
      <c r="AG354" s="139">
        <v>8</v>
      </c>
      <c r="AH354" s="5">
        <f t="shared" si="53"/>
        <v>16400</v>
      </c>
      <c r="AI354" s="5">
        <f t="shared" si="54"/>
        <v>11201200</v>
      </c>
      <c r="AJ354" s="2">
        <f t="shared" si="55"/>
        <v>8606720000</v>
      </c>
      <c r="BT354" s="22"/>
      <c r="BU354" s="29" t="s">
        <v>418</v>
      </c>
      <c r="BV354" s="30" t="s">
        <v>1030</v>
      </c>
      <c r="BW354" s="31">
        <f>L2+(346*L4)</f>
        <v>347</v>
      </c>
      <c r="BX354" s="22"/>
    </row>
    <row r="355" spans="1:76" x14ac:dyDescent="0.2">
      <c r="A355" s="1">
        <v>4</v>
      </c>
      <c r="B355" s="140">
        <v>606</v>
      </c>
      <c r="C355" s="109">
        <v>973</v>
      </c>
      <c r="D355" s="9">
        <v>511</v>
      </c>
      <c r="E355" s="108">
        <v>112</v>
      </c>
      <c r="F355" s="109">
        <v>324</v>
      </c>
      <c r="G355" s="109">
        <v>211</v>
      </c>
      <c r="H355" s="109">
        <v>737</v>
      </c>
      <c r="I355" s="109">
        <v>882</v>
      </c>
      <c r="J355" s="109">
        <v>716</v>
      </c>
      <c r="K355" s="109">
        <v>859</v>
      </c>
      <c r="L355" s="109">
        <v>361</v>
      </c>
      <c r="M355" s="109">
        <v>250</v>
      </c>
      <c r="N355" s="110">
        <v>470</v>
      </c>
      <c r="O355" s="109">
        <v>69</v>
      </c>
      <c r="P355" s="109">
        <v>631</v>
      </c>
      <c r="Q355" s="109">
        <v>1000</v>
      </c>
      <c r="R355" s="109">
        <v>25</v>
      </c>
      <c r="S355" s="109">
        <v>394</v>
      </c>
      <c r="T355" s="109">
        <v>956</v>
      </c>
      <c r="U355" s="111">
        <v>555</v>
      </c>
      <c r="V355" s="109">
        <v>775</v>
      </c>
      <c r="W355" s="109">
        <v>664</v>
      </c>
      <c r="X355" s="109">
        <v>166</v>
      </c>
      <c r="Y355" s="109">
        <v>309</v>
      </c>
      <c r="Z355" s="109">
        <v>143</v>
      </c>
      <c r="AA355" s="109">
        <v>288</v>
      </c>
      <c r="AB355" s="109">
        <v>814</v>
      </c>
      <c r="AC355" s="109">
        <v>701</v>
      </c>
      <c r="AD355" s="112">
        <v>913</v>
      </c>
      <c r="AE355" s="109">
        <v>514</v>
      </c>
      <c r="AF355" s="109">
        <v>52</v>
      </c>
      <c r="AG355" s="139">
        <v>419</v>
      </c>
      <c r="AH355" s="5">
        <f t="shared" si="53"/>
        <v>16400</v>
      </c>
      <c r="AI355" s="5">
        <f t="shared" si="54"/>
        <v>11201200</v>
      </c>
      <c r="AJ355" s="2">
        <f t="shared" si="55"/>
        <v>8606720000</v>
      </c>
      <c r="BT355" s="22"/>
      <c r="BU355" s="29" t="s">
        <v>349</v>
      </c>
      <c r="BV355" s="30" t="s">
        <v>1030</v>
      </c>
      <c r="BW355" s="31">
        <f>L2+(347*L4)</f>
        <v>348</v>
      </c>
      <c r="BX355" s="22"/>
    </row>
    <row r="356" spans="1:76" x14ac:dyDescent="0.2">
      <c r="A356" s="1">
        <v>5</v>
      </c>
      <c r="B356" s="140">
        <v>899</v>
      </c>
      <c r="C356" s="109">
        <v>532</v>
      </c>
      <c r="D356" s="109">
        <v>34</v>
      </c>
      <c r="E356" s="109">
        <v>433</v>
      </c>
      <c r="F356" s="108">
        <v>157</v>
      </c>
      <c r="G356" s="9">
        <v>270</v>
      </c>
      <c r="H356" s="109">
        <v>832</v>
      </c>
      <c r="I356" s="109">
        <v>687</v>
      </c>
      <c r="J356" s="109">
        <v>789</v>
      </c>
      <c r="K356" s="109">
        <v>646</v>
      </c>
      <c r="L356" s="109">
        <v>184</v>
      </c>
      <c r="M356" s="110">
        <v>295</v>
      </c>
      <c r="N356" s="109">
        <v>11</v>
      </c>
      <c r="O356" s="109">
        <v>412</v>
      </c>
      <c r="P356" s="109">
        <v>938</v>
      </c>
      <c r="Q356" s="109">
        <v>569</v>
      </c>
      <c r="R356" s="109">
        <v>456</v>
      </c>
      <c r="S356" s="109">
        <v>87</v>
      </c>
      <c r="T356" s="109">
        <v>613</v>
      </c>
      <c r="U356" s="109">
        <v>1014</v>
      </c>
      <c r="V356" s="111">
        <v>730</v>
      </c>
      <c r="W356" s="109">
        <v>841</v>
      </c>
      <c r="X356" s="109">
        <v>379</v>
      </c>
      <c r="Y356" s="109">
        <v>236</v>
      </c>
      <c r="Z356" s="109">
        <v>338</v>
      </c>
      <c r="AA356" s="109">
        <v>193</v>
      </c>
      <c r="AB356" s="109">
        <v>755</v>
      </c>
      <c r="AC356" s="112">
        <v>868</v>
      </c>
      <c r="AD356" s="109">
        <v>592</v>
      </c>
      <c r="AE356" s="109">
        <v>991</v>
      </c>
      <c r="AF356" s="109">
        <v>493</v>
      </c>
      <c r="AG356" s="139">
        <v>126</v>
      </c>
      <c r="AH356" s="5">
        <f t="shared" si="53"/>
        <v>16400</v>
      </c>
      <c r="AI356" s="5">
        <f t="shared" si="54"/>
        <v>11201200</v>
      </c>
      <c r="AJ356" s="2">
        <f t="shared" si="55"/>
        <v>8606720000</v>
      </c>
      <c r="BT356" s="22"/>
      <c r="BU356" s="29" t="s">
        <v>670</v>
      </c>
      <c r="BV356" s="30" t="s">
        <v>1030</v>
      </c>
      <c r="BW356" s="31">
        <f>L2+(348*L4)</f>
        <v>349</v>
      </c>
      <c r="BX356" s="22"/>
    </row>
    <row r="357" spans="1:76" x14ac:dyDescent="0.2">
      <c r="A357" s="1">
        <v>6</v>
      </c>
      <c r="B357" s="140">
        <v>552</v>
      </c>
      <c r="C357" s="109">
        <v>951</v>
      </c>
      <c r="D357" s="109">
        <v>389</v>
      </c>
      <c r="E357" s="109">
        <v>22</v>
      </c>
      <c r="F357" s="9">
        <v>314</v>
      </c>
      <c r="G357" s="108">
        <v>169</v>
      </c>
      <c r="H357" s="109">
        <v>667</v>
      </c>
      <c r="I357" s="109">
        <v>780</v>
      </c>
      <c r="J357" s="109">
        <v>690</v>
      </c>
      <c r="K357" s="109">
        <v>801</v>
      </c>
      <c r="L357" s="110">
        <v>275</v>
      </c>
      <c r="M357" s="109">
        <v>132</v>
      </c>
      <c r="N357" s="109">
        <v>432</v>
      </c>
      <c r="O357" s="109">
        <v>63</v>
      </c>
      <c r="P357" s="109">
        <v>525</v>
      </c>
      <c r="Q357" s="109">
        <v>926</v>
      </c>
      <c r="R357" s="109">
        <v>99</v>
      </c>
      <c r="S357" s="109">
        <v>500</v>
      </c>
      <c r="T357" s="109">
        <v>962</v>
      </c>
      <c r="U357" s="109">
        <v>593</v>
      </c>
      <c r="V357" s="109">
        <v>893</v>
      </c>
      <c r="W357" s="111">
        <v>750</v>
      </c>
      <c r="X357" s="109">
        <v>224</v>
      </c>
      <c r="Y357" s="109">
        <v>335</v>
      </c>
      <c r="Z357" s="109">
        <v>245</v>
      </c>
      <c r="AA357" s="109">
        <v>358</v>
      </c>
      <c r="AB357" s="112">
        <v>856</v>
      </c>
      <c r="AC357" s="109">
        <v>711</v>
      </c>
      <c r="AD357" s="109">
        <v>1003</v>
      </c>
      <c r="AE357" s="109">
        <v>636</v>
      </c>
      <c r="AF357" s="109">
        <v>74</v>
      </c>
      <c r="AG357" s="139">
        <v>473</v>
      </c>
      <c r="AH357" s="5">
        <f t="shared" si="53"/>
        <v>16400</v>
      </c>
      <c r="AI357" s="5">
        <f t="shared" si="54"/>
        <v>11201200</v>
      </c>
      <c r="AJ357" s="2">
        <f t="shared" si="55"/>
        <v>8606720000</v>
      </c>
      <c r="BT357" s="22"/>
      <c r="BU357" s="29" t="s">
        <v>601</v>
      </c>
      <c r="BV357" s="30" t="s">
        <v>1030</v>
      </c>
      <c r="BW357" s="31">
        <f>L2+(349*L4)</f>
        <v>350</v>
      </c>
      <c r="BX357" s="22"/>
    </row>
    <row r="358" spans="1:76" x14ac:dyDescent="0.2">
      <c r="A358" s="1">
        <v>7</v>
      </c>
      <c r="B358" s="140">
        <v>124</v>
      </c>
      <c r="C358" s="109">
        <v>491</v>
      </c>
      <c r="D358" s="109">
        <v>985</v>
      </c>
      <c r="E358" s="109">
        <v>586</v>
      </c>
      <c r="F358" s="109">
        <v>870</v>
      </c>
      <c r="G358" s="109">
        <v>757</v>
      </c>
      <c r="H358" s="108">
        <v>199</v>
      </c>
      <c r="I358" s="9">
        <v>344</v>
      </c>
      <c r="J358" s="109">
        <v>238</v>
      </c>
      <c r="K358" s="110">
        <v>381</v>
      </c>
      <c r="L358" s="109">
        <v>847</v>
      </c>
      <c r="M358" s="109">
        <v>736</v>
      </c>
      <c r="N358" s="109">
        <v>1012</v>
      </c>
      <c r="O358" s="109">
        <v>611</v>
      </c>
      <c r="P358" s="109">
        <v>81</v>
      </c>
      <c r="Q358" s="109">
        <v>450</v>
      </c>
      <c r="R358" s="109">
        <v>575</v>
      </c>
      <c r="S358" s="109">
        <v>944</v>
      </c>
      <c r="T358" s="109">
        <v>414</v>
      </c>
      <c r="U358" s="109">
        <v>13</v>
      </c>
      <c r="V358" s="109">
        <v>289</v>
      </c>
      <c r="W358" s="109">
        <v>178</v>
      </c>
      <c r="X358" s="111">
        <v>644</v>
      </c>
      <c r="Y358" s="109">
        <v>787</v>
      </c>
      <c r="Z358" s="109">
        <v>681</v>
      </c>
      <c r="AA358" s="112">
        <v>826</v>
      </c>
      <c r="AB358" s="109">
        <v>268</v>
      </c>
      <c r="AC358" s="109">
        <v>155</v>
      </c>
      <c r="AD358" s="109">
        <v>439</v>
      </c>
      <c r="AE358" s="109">
        <v>40</v>
      </c>
      <c r="AF358" s="109">
        <v>534</v>
      </c>
      <c r="AG358" s="139">
        <v>901</v>
      </c>
      <c r="AH358" s="5">
        <f t="shared" si="53"/>
        <v>16400</v>
      </c>
      <c r="AI358" s="5">
        <f t="shared" si="54"/>
        <v>11201200</v>
      </c>
      <c r="AJ358" s="2">
        <f t="shared" si="55"/>
        <v>8606720000</v>
      </c>
      <c r="BT358" s="22"/>
      <c r="BU358" s="29" t="s">
        <v>1007</v>
      </c>
      <c r="BV358" s="30" t="s">
        <v>1030</v>
      </c>
      <c r="BW358" s="31">
        <f>L2+(350*L4)</f>
        <v>351</v>
      </c>
      <c r="BX358" s="22"/>
    </row>
    <row r="359" spans="1:76" x14ac:dyDescent="0.2">
      <c r="A359" s="1">
        <v>8</v>
      </c>
      <c r="B359" s="140">
        <v>479</v>
      </c>
      <c r="C359" s="109">
        <v>80</v>
      </c>
      <c r="D359" s="109">
        <v>638</v>
      </c>
      <c r="E359" s="109">
        <v>1005</v>
      </c>
      <c r="F359" s="109">
        <v>705</v>
      </c>
      <c r="G359" s="109">
        <v>850</v>
      </c>
      <c r="H359" s="9">
        <v>356</v>
      </c>
      <c r="I359" s="108">
        <v>243</v>
      </c>
      <c r="J359" s="110">
        <v>329</v>
      </c>
      <c r="K359" s="109">
        <v>218</v>
      </c>
      <c r="L359" s="109">
        <v>748</v>
      </c>
      <c r="M359" s="109">
        <v>891</v>
      </c>
      <c r="N359" s="109">
        <v>599</v>
      </c>
      <c r="O359" s="109">
        <v>968</v>
      </c>
      <c r="P359" s="109">
        <v>502</v>
      </c>
      <c r="Q359" s="109">
        <v>101</v>
      </c>
      <c r="R359" s="109">
        <v>924</v>
      </c>
      <c r="S359" s="109">
        <v>523</v>
      </c>
      <c r="T359" s="109">
        <v>57</v>
      </c>
      <c r="U359" s="109">
        <v>426</v>
      </c>
      <c r="V359" s="109">
        <v>134</v>
      </c>
      <c r="W359" s="109">
        <v>277</v>
      </c>
      <c r="X359" s="109">
        <v>807</v>
      </c>
      <c r="Y359" s="111">
        <v>696</v>
      </c>
      <c r="Z359" s="112">
        <v>782</v>
      </c>
      <c r="AA359" s="109">
        <v>669</v>
      </c>
      <c r="AB359" s="109">
        <v>175</v>
      </c>
      <c r="AC359" s="109">
        <v>320</v>
      </c>
      <c r="AD359" s="109">
        <v>20</v>
      </c>
      <c r="AE359" s="109">
        <v>387</v>
      </c>
      <c r="AF359" s="109">
        <v>945</v>
      </c>
      <c r="AG359" s="139">
        <v>546</v>
      </c>
      <c r="AH359" s="5">
        <f t="shared" si="53"/>
        <v>16400</v>
      </c>
      <c r="AI359" s="5">
        <f t="shared" si="54"/>
        <v>11201200</v>
      </c>
      <c r="AJ359" s="2">
        <f t="shared" si="55"/>
        <v>8606720000</v>
      </c>
      <c r="BT359" s="22"/>
      <c r="BU359" s="29" t="s">
        <v>821</v>
      </c>
      <c r="BV359" s="30" t="s">
        <v>1030</v>
      </c>
      <c r="BW359" s="31">
        <f>L2+(351*L4)</f>
        <v>352</v>
      </c>
      <c r="BX359" s="22"/>
    </row>
    <row r="360" spans="1:76" x14ac:dyDescent="0.2">
      <c r="A360" s="1">
        <v>9</v>
      </c>
      <c r="B360" s="140">
        <v>668</v>
      </c>
      <c r="C360" s="109">
        <v>779</v>
      </c>
      <c r="D360" s="109">
        <v>313</v>
      </c>
      <c r="E360" s="109">
        <v>170</v>
      </c>
      <c r="F360" s="109">
        <v>390</v>
      </c>
      <c r="G360" s="109">
        <v>21</v>
      </c>
      <c r="H360" s="109">
        <v>551</v>
      </c>
      <c r="I360" s="110">
        <v>952</v>
      </c>
      <c r="J360" s="108">
        <v>526</v>
      </c>
      <c r="K360" s="9">
        <v>925</v>
      </c>
      <c r="L360" s="109">
        <v>431</v>
      </c>
      <c r="M360" s="109">
        <v>64</v>
      </c>
      <c r="N360" s="109">
        <v>276</v>
      </c>
      <c r="O360" s="109">
        <v>131</v>
      </c>
      <c r="P360" s="109">
        <v>689</v>
      </c>
      <c r="Q360" s="109">
        <v>802</v>
      </c>
      <c r="R360" s="109">
        <v>223</v>
      </c>
      <c r="S360" s="109">
        <v>336</v>
      </c>
      <c r="T360" s="109">
        <v>894</v>
      </c>
      <c r="U360" s="109">
        <v>749</v>
      </c>
      <c r="V360" s="109">
        <v>961</v>
      </c>
      <c r="W360" s="109">
        <v>594</v>
      </c>
      <c r="X360" s="109">
        <v>100</v>
      </c>
      <c r="Y360" s="112">
        <v>499</v>
      </c>
      <c r="Z360" s="111">
        <v>73</v>
      </c>
      <c r="AA360" s="109">
        <v>474</v>
      </c>
      <c r="AB360" s="109">
        <v>1004</v>
      </c>
      <c r="AC360" s="109">
        <v>635</v>
      </c>
      <c r="AD360" s="109">
        <v>855</v>
      </c>
      <c r="AE360" s="109">
        <v>712</v>
      </c>
      <c r="AF360" s="109">
        <v>246</v>
      </c>
      <c r="AG360" s="139">
        <v>357</v>
      </c>
      <c r="AH360" s="5">
        <f t="shared" si="53"/>
        <v>16400</v>
      </c>
      <c r="AI360" s="5">
        <f t="shared" si="54"/>
        <v>11201200</v>
      </c>
      <c r="AJ360" s="2">
        <f t="shared" si="55"/>
        <v>8606720000</v>
      </c>
      <c r="BT360" s="22"/>
      <c r="BU360" s="29" t="s">
        <v>381</v>
      </c>
      <c r="BV360" s="30" t="s">
        <v>1030</v>
      </c>
      <c r="BW360" s="31">
        <f>L2+(352*L4)</f>
        <v>353</v>
      </c>
      <c r="BX360" s="22"/>
    </row>
    <row r="361" spans="1:76" x14ac:dyDescent="0.2">
      <c r="A361" s="1">
        <v>10</v>
      </c>
      <c r="B361" s="140">
        <v>831</v>
      </c>
      <c r="C361" s="109">
        <v>688</v>
      </c>
      <c r="D361" s="109">
        <v>158</v>
      </c>
      <c r="E361" s="109">
        <v>269</v>
      </c>
      <c r="F361" s="109">
        <v>33</v>
      </c>
      <c r="G361" s="109">
        <v>434</v>
      </c>
      <c r="H361" s="110">
        <v>900</v>
      </c>
      <c r="I361" s="109">
        <v>531</v>
      </c>
      <c r="J361" s="9">
        <v>937</v>
      </c>
      <c r="K361" s="108">
        <v>570</v>
      </c>
      <c r="L361" s="109">
        <v>12</v>
      </c>
      <c r="M361" s="109">
        <v>411</v>
      </c>
      <c r="N361" s="109">
        <v>183</v>
      </c>
      <c r="O361" s="109">
        <v>296</v>
      </c>
      <c r="P361" s="109">
        <v>790</v>
      </c>
      <c r="Q361" s="109">
        <v>645</v>
      </c>
      <c r="R361" s="109">
        <v>380</v>
      </c>
      <c r="S361" s="109">
        <v>235</v>
      </c>
      <c r="T361" s="109">
        <v>729</v>
      </c>
      <c r="U361" s="109">
        <v>842</v>
      </c>
      <c r="V361" s="109">
        <v>614</v>
      </c>
      <c r="W361" s="109">
        <v>1013</v>
      </c>
      <c r="X361" s="112">
        <v>455</v>
      </c>
      <c r="Y361" s="109">
        <v>88</v>
      </c>
      <c r="Z361" s="109">
        <v>494</v>
      </c>
      <c r="AA361" s="111">
        <v>125</v>
      </c>
      <c r="AB361" s="109">
        <v>591</v>
      </c>
      <c r="AC361" s="109">
        <v>992</v>
      </c>
      <c r="AD361" s="109">
        <v>756</v>
      </c>
      <c r="AE361" s="109">
        <v>867</v>
      </c>
      <c r="AF361" s="109">
        <v>337</v>
      </c>
      <c r="AG361" s="139">
        <v>194</v>
      </c>
      <c r="AH361" s="5">
        <f t="shared" si="53"/>
        <v>16400</v>
      </c>
      <c r="AI361" s="5">
        <f t="shared" si="54"/>
        <v>11201200</v>
      </c>
      <c r="AJ361" s="2">
        <f t="shared" si="55"/>
        <v>8606720000</v>
      </c>
      <c r="BT361" s="22"/>
      <c r="BU361" s="29" t="s">
        <v>450</v>
      </c>
      <c r="BV361" s="30" t="s">
        <v>1030</v>
      </c>
      <c r="BW361" s="31">
        <f>L2+(353*L4)</f>
        <v>354</v>
      </c>
      <c r="BX361" s="22"/>
    </row>
    <row r="362" spans="1:76" x14ac:dyDescent="0.2">
      <c r="A362" s="1">
        <v>11</v>
      </c>
      <c r="B362" s="140">
        <v>355</v>
      </c>
      <c r="C362" s="109">
        <v>244</v>
      </c>
      <c r="D362" s="109">
        <v>706</v>
      </c>
      <c r="E362" s="109">
        <v>849</v>
      </c>
      <c r="F362" s="109">
        <v>637</v>
      </c>
      <c r="G362" s="110">
        <v>1006</v>
      </c>
      <c r="H362" s="109">
        <v>480</v>
      </c>
      <c r="I362" s="109">
        <v>79</v>
      </c>
      <c r="J362" s="109">
        <v>501</v>
      </c>
      <c r="K362" s="109">
        <v>102</v>
      </c>
      <c r="L362" s="108">
        <v>600</v>
      </c>
      <c r="M362" s="9">
        <v>967</v>
      </c>
      <c r="N362" s="109">
        <v>747</v>
      </c>
      <c r="O362" s="109">
        <v>892</v>
      </c>
      <c r="P362" s="109">
        <v>330</v>
      </c>
      <c r="Q362" s="109">
        <v>217</v>
      </c>
      <c r="R362" s="109">
        <v>808</v>
      </c>
      <c r="S362" s="109">
        <v>695</v>
      </c>
      <c r="T362" s="109">
        <v>133</v>
      </c>
      <c r="U362" s="109">
        <v>278</v>
      </c>
      <c r="V362" s="109">
        <v>58</v>
      </c>
      <c r="W362" s="112">
        <v>425</v>
      </c>
      <c r="X362" s="109">
        <v>923</v>
      </c>
      <c r="Y362" s="109">
        <v>524</v>
      </c>
      <c r="Z362" s="109">
        <v>946</v>
      </c>
      <c r="AA362" s="109">
        <v>545</v>
      </c>
      <c r="AB362" s="111">
        <v>19</v>
      </c>
      <c r="AC362" s="109">
        <v>388</v>
      </c>
      <c r="AD362" s="109">
        <v>176</v>
      </c>
      <c r="AE362" s="109">
        <v>319</v>
      </c>
      <c r="AF362" s="109">
        <v>781</v>
      </c>
      <c r="AG362" s="139">
        <v>670</v>
      </c>
      <c r="AH362" s="5">
        <f t="shared" si="53"/>
        <v>16400</v>
      </c>
      <c r="AI362" s="5">
        <f t="shared" si="54"/>
        <v>11201200</v>
      </c>
      <c r="AJ362" s="2">
        <f t="shared" si="55"/>
        <v>8606720000</v>
      </c>
      <c r="BT362" s="22"/>
      <c r="BU362" s="29" t="s">
        <v>27</v>
      </c>
      <c r="BV362" s="30" t="s">
        <v>1030</v>
      </c>
      <c r="BW362" s="31">
        <f>L2+(354*L4)</f>
        <v>355</v>
      </c>
      <c r="BX362" s="22"/>
    </row>
    <row r="363" spans="1:76" x14ac:dyDescent="0.2">
      <c r="A363" s="1">
        <v>12</v>
      </c>
      <c r="B363" s="140">
        <v>200</v>
      </c>
      <c r="C363" s="109">
        <v>343</v>
      </c>
      <c r="D363" s="109">
        <v>869</v>
      </c>
      <c r="E363" s="109">
        <v>758</v>
      </c>
      <c r="F363" s="110">
        <v>986</v>
      </c>
      <c r="G363" s="109">
        <v>585</v>
      </c>
      <c r="H363" s="109">
        <v>123</v>
      </c>
      <c r="I363" s="109">
        <v>492</v>
      </c>
      <c r="J363" s="109">
        <v>82</v>
      </c>
      <c r="K363" s="109">
        <v>449</v>
      </c>
      <c r="L363" s="9">
        <v>1011</v>
      </c>
      <c r="M363" s="108">
        <v>612</v>
      </c>
      <c r="N363" s="109">
        <v>848</v>
      </c>
      <c r="O363" s="109">
        <v>735</v>
      </c>
      <c r="P363" s="109">
        <v>237</v>
      </c>
      <c r="Q363" s="109">
        <v>382</v>
      </c>
      <c r="R363" s="109">
        <v>643</v>
      </c>
      <c r="S363" s="109">
        <v>788</v>
      </c>
      <c r="T363" s="109">
        <v>290</v>
      </c>
      <c r="U363" s="109">
        <v>177</v>
      </c>
      <c r="V363" s="112">
        <v>413</v>
      </c>
      <c r="W363" s="109">
        <v>14</v>
      </c>
      <c r="X363" s="109">
        <v>576</v>
      </c>
      <c r="Y363" s="109">
        <v>943</v>
      </c>
      <c r="Z363" s="109">
        <v>533</v>
      </c>
      <c r="AA363" s="109">
        <v>902</v>
      </c>
      <c r="AB363" s="109">
        <v>440</v>
      </c>
      <c r="AC363" s="111">
        <v>39</v>
      </c>
      <c r="AD363" s="109">
        <v>267</v>
      </c>
      <c r="AE363" s="109">
        <v>156</v>
      </c>
      <c r="AF363" s="109">
        <v>682</v>
      </c>
      <c r="AG363" s="139">
        <v>825</v>
      </c>
      <c r="AH363" s="5">
        <f t="shared" si="53"/>
        <v>16400</v>
      </c>
      <c r="AI363" s="5">
        <f t="shared" si="54"/>
        <v>11201200</v>
      </c>
      <c r="AJ363" s="2">
        <f t="shared" si="55"/>
        <v>8606720000</v>
      </c>
      <c r="BT363" s="22"/>
      <c r="BU363" s="29" t="s">
        <v>213</v>
      </c>
      <c r="BV363" s="30" t="s">
        <v>1030</v>
      </c>
      <c r="BW363" s="31">
        <f>L2+(355*L4)</f>
        <v>356</v>
      </c>
      <c r="BX363" s="22"/>
    </row>
    <row r="364" spans="1:76" x14ac:dyDescent="0.2">
      <c r="A364" s="1">
        <v>13</v>
      </c>
      <c r="B364" s="140">
        <v>281</v>
      </c>
      <c r="C364" s="109">
        <v>138</v>
      </c>
      <c r="D364" s="109">
        <v>700</v>
      </c>
      <c r="E364" s="110">
        <v>811</v>
      </c>
      <c r="F364" s="109">
        <v>519</v>
      </c>
      <c r="G364" s="109">
        <v>920</v>
      </c>
      <c r="H364" s="109">
        <v>422</v>
      </c>
      <c r="I364" s="109">
        <v>53</v>
      </c>
      <c r="J364" s="109">
        <v>399</v>
      </c>
      <c r="K364" s="109">
        <v>32</v>
      </c>
      <c r="L364" s="109">
        <v>558</v>
      </c>
      <c r="M364" s="109">
        <v>957</v>
      </c>
      <c r="N364" s="108">
        <v>657</v>
      </c>
      <c r="O364" s="9">
        <v>770</v>
      </c>
      <c r="P364" s="109">
        <v>308</v>
      </c>
      <c r="Q364" s="109">
        <v>163</v>
      </c>
      <c r="R364" s="109">
        <v>862</v>
      </c>
      <c r="S364" s="109">
        <v>717</v>
      </c>
      <c r="T364" s="109">
        <v>255</v>
      </c>
      <c r="U364" s="112">
        <v>368</v>
      </c>
      <c r="V364" s="109">
        <v>68</v>
      </c>
      <c r="W364" s="109">
        <v>467</v>
      </c>
      <c r="X364" s="109">
        <v>993</v>
      </c>
      <c r="Y364" s="109">
        <v>626</v>
      </c>
      <c r="Z364" s="109">
        <v>972</v>
      </c>
      <c r="AA364" s="109">
        <v>603</v>
      </c>
      <c r="AB364" s="109">
        <v>105</v>
      </c>
      <c r="AC364" s="109">
        <v>506</v>
      </c>
      <c r="AD364" s="111">
        <v>214</v>
      </c>
      <c r="AE364" s="109">
        <v>325</v>
      </c>
      <c r="AF364" s="109">
        <v>887</v>
      </c>
      <c r="AG364" s="139">
        <v>744</v>
      </c>
      <c r="AH364" s="5">
        <f t="shared" si="53"/>
        <v>16400</v>
      </c>
      <c r="AI364" s="5">
        <f t="shared" si="54"/>
        <v>11201200</v>
      </c>
      <c r="AJ364" s="2">
        <f t="shared" si="55"/>
        <v>8606720000</v>
      </c>
      <c r="BT364" s="22"/>
      <c r="BU364" s="29" t="s">
        <v>789</v>
      </c>
      <c r="BV364" s="30" t="s">
        <v>1030</v>
      </c>
      <c r="BW364" s="31">
        <f>L2+(356*L4)</f>
        <v>357</v>
      </c>
      <c r="BX364" s="22"/>
    </row>
    <row r="365" spans="1:76" x14ac:dyDescent="0.2">
      <c r="A365" s="1">
        <v>14</v>
      </c>
      <c r="B365" s="140">
        <v>190</v>
      </c>
      <c r="C365" s="109">
        <v>301</v>
      </c>
      <c r="D365" s="110">
        <v>799</v>
      </c>
      <c r="E365" s="109">
        <v>656</v>
      </c>
      <c r="F365" s="109">
        <v>932</v>
      </c>
      <c r="G365" s="109">
        <v>563</v>
      </c>
      <c r="H365" s="109">
        <v>1</v>
      </c>
      <c r="I365" s="109">
        <v>402</v>
      </c>
      <c r="J365" s="109">
        <v>44</v>
      </c>
      <c r="K365" s="109">
        <v>443</v>
      </c>
      <c r="L365" s="109">
        <v>905</v>
      </c>
      <c r="M365" s="109">
        <v>538</v>
      </c>
      <c r="N365" s="9">
        <v>822</v>
      </c>
      <c r="O365" s="108">
        <v>677</v>
      </c>
      <c r="P365" s="109">
        <v>151</v>
      </c>
      <c r="Q365" s="109">
        <v>264</v>
      </c>
      <c r="R365" s="109">
        <v>761</v>
      </c>
      <c r="S365" s="109">
        <v>874</v>
      </c>
      <c r="T365" s="112">
        <v>348</v>
      </c>
      <c r="U365" s="109">
        <v>203</v>
      </c>
      <c r="V365" s="109">
        <v>487</v>
      </c>
      <c r="W365" s="109">
        <v>120</v>
      </c>
      <c r="X365" s="109">
        <v>582</v>
      </c>
      <c r="Y365" s="109">
        <v>981</v>
      </c>
      <c r="Z365" s="109">
        <v>623</v>
      </c>
      <c r="AA365" s="109">
        <v>1024</v>
      </c>
      <c r="AB365" s="109">
        <v>462</v>
      </c>
      <c r="AC365" s="109">
        <v>93</v>
      </c>
      <c r="AD365" s="109">
        <v>369</v>
      </c>
      <c r="AE365" s="111">
        <v>226</v>
      </c>
      <c r="AF365" s="109">
        <v>724</v>
      </c>
      <c r="AG365" s="139">
        <v>835</v>
      </c>
      <c r="AH365" s="5">
        <f t="shared" si="53"/>
        <v>16400</v>
      </c>
      <c r="AI365" s="5">
        <f t="shared" si="54"/>
        <v>11201200</v>
      </c>
      <c r="AJ365" s="2">
        <f t="shared" si="55"/>
        <v>8606720000</v>
      </c>
      <c r="BT365" s="22"/>
      <c r="BU365" s="29" t="s">
        <v>975</v>
      </c>
      <c r="BV365" s="30" t="s">
        <v>1030</v>
      </c>
      <c r="BW365" s="31">
        <f>L2+(357*L4)</f>
        <v>358</v>
      </c>
      <c r="BX365" s="22"/>
    </row>
    <row r="366" spans="1:76" x14ac:dyDescent="0.2">
      <c r="A366" s="1">
        <v>15</v>
      </c>
      <c r="B366" s="140">
        <v>738</v>
      </c>
      <c r="C366" s="110">
        <v>881</v>
      </c>
      <c r="D366" s="109">
        <v>323</v>
      </c>
      <c r="E366" s="109">
        <v>212</v>
      </c>
      <c r="F366" s="109">
        <v>512</v>
      </c>
      <c r="G366" s="109">
        <v>111</v>
      </c>
      <c r="H366" s="109">
        <v>605</v>
      </c>
      <c r="I366" s="109">
        <v>974</v>
      </c>
      <c r="J366" s="109">
        <v>632</v>
      </c>
      <c r="K366" s="109">
        <v>999</v>
      </c>
      <c r="L366" s="109">
        <v>469</v>
      </c>
      <c r="M366" s="109">
        <v>70</v>
      </c>
      <c r="N366" s="109">
        <v>362</v>
      </c>
      <c r="O366" s="109">
        <v>249</v>
      </c>
      <c r="P366" s="108">
        <v>715</v>
      </c>
      <c r="Q366" s="9">
        <v>860</v>
      </c>
      <c r="R366" s="109">
        <v>165</v>
      </c>
      <c r="S366" s="112">
        <v>310</v>
      </c>
      <c r="T366" s="109">
        <v>776</v>
      </c>
      <c r="U366" s="109">
        <v>663</v>
      </c>
      <c r="V366" s="109">
        <v>955</v>
      </c>
      <c r="W366" s="109">
        <v>556</v>
      </c>
      <c r="X366" s="109">
        <v>26</v>
      </c>
      <c r="Y366" s="109">
        <v>393</v>
      </c>
      <c r="Z366" s="109">
        <v>51</v>
      </c>
      <c r="AA366" s="109">
        <v>420</v>
      </c>
      <c r="AB366" s="109">
        <v>914</v>
      </c>
      <c r="AC366" s="109">
        <v>513</v>
      </c>
      <c r="AD366" s="109">
        <v>813</v>
      </c>
      <c r="AE366" s="109">
        <v>702</v>
      </c>
      <c r="AF366" s="111">
        <v>144</v>
      </c>
      <c r="AG366" s="139">
        <v>287</v>
      </c>
      <c r="AH366" s="5">
        <f t="shared" si="53"/>
        <v>16400</v>
      </c>
      <c r="AI366" s="5">
        <f t="shared" si="54"/>
        <v>11201200</v>
      </c>
      <c r="AJ366" s="2">
        <f t="shared" si="55"/>
        <v>8606720000</v>
      </c>
      <c r="BT366" s="22"/>
      <c r="BU366" s="29" t="s">
        <v>633</v>
      </c>
      <c r="BV366" s="30" t="s">
        <v>1030</v>
      </c>
      <c r="BW366" s="31">
        <f>L2+(358*L4)</f>
        <v>359</v>
      </c>
      <c r="BX366" s="22"/>
    </row>
    <row r="367" spans="1:76" x14ac:dyDescent="0.2">
      <c r="A367" s="1">
        <v>16</v>
      </c>
      <c r="B367" s="141">
        <v>837</v>
      </c>
      <c r="C367" s="109">
        <v>726</v>
      </c>
      <c r="D367" s="109">
        <v>232</v>
      </c>
      <c r="E367" s="109">
        <v>375</v>
      </c>
      <c r="F367" s="109">
        <v>91</v>
      </c>
      <c r="G367" s="109">
        <v>460</v>
      </c>
      <c r="H367" s="109">
        <v>1018</v>
      </c>
      <c r="I367" s="109">
        <v>617</v>
      </c>
      <c r="J367" s="109">
        <v>979</v>
      </c>
      <c r="K367" s="109">
        <v>580</v>
      </c>
      <c r="L367" s="109">
        <v>114</v>
      </c>
      <c r="M367" s="109">
        <v>481</v>
      </c>
      <c r="N367" s="109">
        <v>205</v>
      </c>
      <c r="O367" s="109">
        <v>350</v>
      </c>
      <c r="P367" s="9">
        <v>880</v>
      </c>
      <c r="Q367" s="108">
        <v>767</v>
      </c>
      <c r="R367" s="112">
        <v>258</v>
      </c>
      <c r="S367" s="109">
        <v>145</v>
      </c>
      <c r="T367" s="109">
        <v>675</v>
      </c>
      <c r="U367" s="109">
        <v>820</v>
      </c>
      <c r="V367" s="109">
        <v>544</v>
      </c>
      <c r="W367" s="109">
        <v>911</v>
      </c>
      <c r="X367" s="109">
        <v>445</v>
      </c>
      <c r="Y367" s="109">
        <v>46</v>
      </c>
      <c r="Z367" s="109">
        <v>408</v>
      </c>
      <c r="AA367" s="109">
        <v>7</v>
      </c>
      <c r="AB367" s="109">
        <v>565</v>
      </c>
      <c r="AC367" s="109">
        <v>934</v>
      </c>
      <c r="AD367" s="109">
        <v>650</v>
      </c>
      <c r="AE367" s="109">
        <v>793</v>
      </c>
      <c r="AF367" s="109">
        <v>299</v>
      </c>
      <c r="AG367" s="142">
        <v>188</v>
      </c>
      <c r="AH367" s="5">
        <f t="shared" si="53"/>
        <v>16400</v>
      </c>
      <c r="AI367" s="5">
        <f t="shared" si="54"/>
        <v>11201200</v>
      </c>
      <c r="AJ367" s="2">
        <f t="shared" si="55"/>
        <v>8606720000</v>
      </c>
      <c r="BT367" s="22"/>
      <c r="BU367" s="29" t="s">
        <v>702</v>
      </c>
      <c r="BV367" s="30" t="s">
        <v>1030</v>
      </c>
      <c r="BW367" s="31">
        <f>L2+(359*L4)</f>
        <v>360</v>
      </c>
      <c r="BX367" s="22"/>
    </row>
    <row r="368" spans="1:76" x14ac:dyDescent="0.2">
      <c r="A368" s="1">
        <v>17</v>
      </c>
      <c r="B368" s="143">
        <v>466</v>
      </c>
      <c r="C368" s="109">
        <v>65</v>
      </c>
      <c r="D368" s="109">
        <v>627</v>
      </c>
      <c r="E368" s="109">
        <v>996</v>
      </c>
      <c r="F368" s="109">
        <v>720</v>
      </c>
      <c r="G368" s="109">
        <v>863</v>
      </c>
      <c r="H368" s="109">
        <v>365</v>
      </c>
      <c r="I368" s="109">
        <v>254</v>
      </c>
      <c r="J368" s="109">
        <v>328</v>
      </c>
      <c r="K368" s="109">
        <v>215</v>
      </c>
      <c r="L368" s="109">
        <v>741</v>
      </c>
      <c r="M368" s="109">
        <v>886</v>
      </c>
      <c r="N368" s="109">
        <v>602</v>
      </c>
      <c r="O368" s="109">
        <v>969</v>
      </c>
      <c r="P368" s="109">
        <v>507</v>
      </c>
      <c r="Q368" s="112">
        <v>108</v>
      </c>
      <c r="R368" s="108">
        <v>917</v>
      </c>
      <c r="S368" s="9">
        <v>518</v>
      </c>
      <c r="T368" s="109">
        <v>56</v>
      </c>
      <c r="U368" s="109">
        <v>423</v>
      </c>
      <c r="V368" s="109">
        <v>139</v>
      </c>
      <c r="W368" s="109">
        <v>284</v>
      </c>
      <c r="X368" s="109">
        <v>810</v>
      </c>
      <c r="Y368" s="109">
        <v>697</v>
      </c>
      <c r="Z368" s="109">
        <v>771</v>
      </c>
      <c r="AA368" s="109">
        <v>660</v>
      </c>
      <c r="AB368" s="109">
        <v>162</v>
      </c>
      <c r="AC368" s="109">
        <v>305</v>
      </c>
      <c r="AD368" s="109">
        <v>29</v>
      </c>
      <c r="AE368" s="109">
        <v>398</v>
      </c>
      <c r="AF368" s="109">
        <v>960</v>
      </c>
      <c r="AG368" s="144">
        <v>559</v>
      </c>
      <c r="AH368" s="5">
        <f t="shared" si="53"/>
        <v>16400</v>
      </c>
      <c r="AI368" s="5">
        <f t="shared" si="54"/>
        <v>11201200</v>
      </c>
      <c r="AJ368" s="2">
        <f t="shared" si="55"/>
        <v>8606720000</v>
      </c>
      <c r="BT368" s="22"/>
      <c r="BU368" s="29" t="s">
        <v>896</v>
      </c>
      <c r="BV368" s="30" t="s">
        <v>1030</v>
      </c>
      <c r="BW368" s="31">
        <f>L2+(360*L4)</f>
        <v>361</v>
      </c>
      <c r="BX368" s="22"/>
    </row>
    <row r="369" spans="1:76" x14ac:dyDescent="0.2">
      <c r="A369" s="1">
        <v>18</v>
      </c>
      <c r="B369" s="140">
        <v>117</v>
      </c>
      <c r="C369" s="111">
        <v>486</v>
      </c>
      <c r="D369" s="109">
        <v>984</v>
      </c>
      <c r="E369" s="109">
        <v>583</v>
      </c>
      <c r="F369" s="109">
        <v>875</v>
      </c>
      <c r="G369" s="109">
        <v>764</v>
      </c>
      <c r="H369" s="109">
        <v>202</v>
      </c>
      <c r="I369" s="109">
        <v>345</v>
      </c>
      <c r="J369" s="109">
        <v>227</v>
      </c>
      <c r="K369" s="109">
        <v>372</v>
      </c>
      <c r="L369" s="109">
        <v>834</v>
      </c>
      <c r="M369" s="109">
        <v>721</v>
      </c>
      <c r="N369" s="109">
        <v>1021</v>
      </c>
      <c r="O369" s="109">
        <v>622</v>
      </c>
      <c r="P369" s="112">
        <v>96</v>
      </c>
      <c r="Q369" s="109">
        <v>463</v>
      </c>
      <c r="R369" s="9">
        <v>562</v>
      </c>
      <c r="S369" s="108">
        <v>929</v>
      </c>
      <c r="T369" s="109">
        <v>403</v>
      </c>
      <c r="U369" s="109">
        <v>4</v>
      </c>
      <c r="V369" s="109">
        <v>304</v>
      </c>
      <c r="W369" s="109">
        <v>191</v>
      </c>
      <c r="X369" s="109">
        <v>653</v>
      </c>
      <c r="Y369" s="109">
        <v>798</v>
      </c>
      <c r="Z369" s="109">
        <v>680</v>
      </c>
      <c r="AA369" s="109">
        <v>823</v>
      </c>
      <c r="AB369" s="109">
        <v>261</v>
      </c>
      <c r="AC369" s="109">
        <v>150</v>
      </c>
      <c r="AD369" s="109">
        <v>442</v>
      </c>
      <c r="AE369" s="109">
        <v>41</v>
      </c>
      <c r="AF369" s="110">
        <v>539</v>
      </c>
      <c r="AG369" s="139">
        <v>908</v>
      </c>
      <c r="AH369" s="5">
        <f t="shared" si="53"/>
        <v>16400</v>
      </c>
      <c r="AI369" s="5">
        <f t="shared" si="54"/>
        <v>11201200</v>
      </c>
      <c r="AJ369" s="2">
        <f t="shared" si="55"/>
        <v>8606720000</v>
      </c>
      <c r="BT369" s="22"/>
      <c r="BU369" s="29" t="s">
        <v>964</v>
      </c>
      <c r="BV369" s="30" t="s">
        <v>1030</v>
      </c>
      <c r="BW369" s="31">
        <f>L2+(361*L4)</f>
        <v>362</v>
      </c>
      <c r="BX369" s="22"/>
    </row>
    <row r="370" spans="1:76" x14ac:dyDescent="0.2">
      <c r="A370" s="1">
        <v>19</v>
      </c>
      <c r="B370" s="140">
        <v>553</v>
      </c>
      <c r="C370" s="109">
        <v>954</v>
      </c>
      <c r="D370" s="111">
        <v>396</v>
      </c>
      <c r="E370" s="109">
        <v>27</v>
      </c>
      <c r="F370" s="109">
        <v>311</v>
      </c>
      <c r="G370" s="109">
        <v>168</v>
      </c>
      <c r="H370" s="109">
        <v>662</v>
      </c>
      <c r="I370" s="109">
        <v>773</v>
      </c>
      <c r="J370" s="109">
        <v>703</v>
      </c>
      <c r="K370" s="109">
        <v>816</v>
      </c>
      <c r="L370" s="109">
        <v>286</v>
      </c>
      <c r="M370" s="109">
        <v>141</v>
      </c>
      <c r="N370" s="109">
        <v>417</v>
      </c>
      <c r="O370" s="112">
        <v>50</v>
      </c>
      <c r="P370" s="109">
        <v>516</v>
      </c>
      <c r="Q370" s="109">
        <v>915</v>
      </c>
      <c r="R370" s="109">
        <v>110</v>
      </c>
      <c r="S370" s="109">
        <v>509</v>
      </c>
      <c r="T370" s="108">
        <v>975</v>
      </c>
      <c r="U370" s="9">
        <v>608</v>
      </c>
      <c r="V370" s="109">
        <v>884</v>
      </c>
      <c r="W370" s="109">
        <v>739</v>
      </c>
      <c r="X370" s="109">
        <v>209</v>
      </c>
      <c r="Y370" s="109">
        <v>322</v>
      </c>
      <c r="Z370" s="109">
        <v>252</v>
      </c>
      <c r="AA370" s="109">
        <v>363</v>
      </c>
      <c r="AB370" s="109">
        <v>857</v>
      </c>
      <c r="AC370" s="109">
        <v>714</v>
      </c>
      <c r="AD370" s="109">
        <v>998</v>
      </c>
      <c r="AE370" s="110">
        <v>629</v>
      </c>
      <c r="AF370" s="109">
        <v>71</v>
      </c>
      <c r="AG370" s="139">
        <v>472</v>
      </c>
      <c r="AH370" s="5">
        <f t="shared" si="53"/>
        <v>16400</v>
      </c>
      <c r="AI370" s="5">
        <f t="shared" si="54"/>
        <v>11201200</v>
      </c>
      <c r="AJ370" s="2">
        <f t="shared" si="55"/>
        <v>8606720000</v>
      </c>
      <c r="BT370" s="22"/>
      <c r="BU370" s="29" t="s">
        <v>526</v>
      </c>
      <c r="BV370" s="30" t="s">
        <v>1030</v>
      </c>
      <c r="BW370" s="31">
        <f>L2+(362*L4)</f>
        <v>363</v>
      </c>
      <c r="BX370" s="22"/>
    </row>
    <row r="371" spans="1:76" x14ac:dyDescent="0.2">
      <c r="A371" s="1">
        <v>20</v>
      </c>
      <c r="B371" s="140">
        <v>910</v>
      </c>
      <c r="C371" s="109">
        <v>541</v>
      </c>
      <c r="D371" s="109">
        <v>47</v>
      </c>
      <c r="E371" s="111">
        <v>448</v>
      </c>
      <c r="F371" s="109">
        <v>148</v>
      </c>
      <c r="G371" s="109">
        <v>259</v>
      </c>
      <c r="H371" s="109">
        <v>817</v>
      </c>
      <c r="I371" s="109">
        <v>674</v>
      </c>
      <c r="J371" s="109">
        <v>796</v>
      </c>
      <c r="K371" s="109">
        <v>651</v>
      </c>
      <c r="L371" s="109">
        <v>185</v>
      </c>
      <c r="M371" s="109">
        <v>298</v>
      </c>
      <c r="N371" s="112">
        <v>6</v>
      </c>
      <c r="O371" s="109">
        <v>405</v>
      </c>
      <c r="P371" s="109">
        <v>935</v>
      </c>
      <c r="Q371" s="109">
        <v>568</v>
      </c>
      <c r="R371" s="109">
        <v>457</v>
      </c>
      <c r="S371" s="109">
        <v>90</v>
      </c>
      <c r="T371" s="9">
        <v>620</v>
      </c>
      <c r="U371" s="108">
        <v>1019</v>
      </c>
      <c r="V371" s="109">
        <v>727</v>
      </c>
      <c r="W371" s="109">
        <v>840</v>
      </c>
      <c r="X371" s="109">
        <v>374</v>
      </c>
      <c r="Y371" s="109">
        <v>229</v>
      </c>
      <c r="Z371" s="109">
        <v>351</v>
      </c>
      <c r="AA371" s="109">
        <v>208</v>
      </c>
      <c r="AB371" s="109">
        <v>766</v>
      </c>
      <c r="AC371" s="109">
        <v>877</v>
      </c>
      <c r="AD371" s="110">
        <v>577</v>
      </c>
      <c r="AE371" s="109">
        <v>978</v>
      </c>
      <c r="AF371" s="109">
        <v>484</v>
      </c>
      <c r="AG371" s="139">
        <v>115</v>
      </c>
      <c r="AH371" s="5">
        <f t="shared" si="53"/>
        <v>16400</v>
      </c>
      <c r="AI371" s="5">
        <f t="shared" si="54"/>
        <v>11201200</v>
      </c>
      <c r="AJ371" s="2">
        <f t="shared" si="55"/>
        <v>8606720000</v>
      </c>
      <c r="BT371" s="22"/>
      <c r="BU371" s="29" t="s">
        <v>714</v>
      </c>
      <c r="BV371" s="30" t="s">
        <v>1030</v>
      </c>
      <c r="BW371" s="31">
        <f>L2+(363*L4)</f>
        <v>364</v>
      </c>
      <c r="BX371" s="22"/>
    </row>
    <row r="372" spans="1:76" x14ac:dyDescent="0.2">
      <c r="A372" s="1">
        <v>21</v>
      </c>
      <c r="B372" s="140">
        <v>595</v>
      </c>
      <c r="C372" s="109">
        <v>964</v>
      </c>
      <c r="D372" s="109">
        <v>498</v>
      </c>
      <c r="E372" s="109">
        <v>97</v>
      </c>
      <c r="F372" s="111">
        <v>333</v>
      </c>
      <c r="G372" s="109">
        <v>222</v>
      </c>
      <c r="H372" s="109">
        <v>752</v>
      </c>
      <c r="I372" s="109">
        <v>895</v>
      </c>
      <c r="J372" s="109">
        <v>709</v>
      </c>
      <c r="K372" s="109">
        <v>854</v>
      </c>
      <c r="L372" s="109">
        <v>360</v>
      </c>
      <c r="M372" s="112">
        <v>247</v>
      </c>
      <c r="N372" s="109">
        <v>475</v>
      </c>
      <c r="O372" s="109">
        <v>76</v>
      </c>
      <c r="P372" s="109">
        <v>634</v>
      </c>
      <c r="Q372" s="109">
        <v>1001</v>
      </c>
      <c r="R372" s="109">
        <v>24</v>
      </c>
      <c r="S372" s="109">
        <v>391</v>
      </c>
      <c r="T372" s="109">
        <v>949</v>
      </c>
      <c r="U372" s="109">
        <v>550</v>
      </c>
      <c r="V372" s="108">
        <v>778</v>
      </c>
      <c r="W372" s="9">
        <v>665</v>
      </c>
      <c r="X372" s="109">
        <v>171</v>
      </c>
      <c r="Y372" s="109">
        <v>316</v>
      </c>
      <c r="Z372" s="109">
        <v>130</v>
      </c>
      <c r="AA372" s="109">
        <v>273</v>
      </c>
      <c r="AB372" s="109">
        <v>803</v>
      </c>
      <c r="AC372" s="110">
        <v>692</v>
      </c>
      <c r="AD372" s="109">
        <v>928</v>
      </c>
      <c r="AE372" s="109">
        <v>527</v>
      </c>
      <c r="AF372" s="109">
        <v>61</v>
      </c>
      <c r="AG372" s="139">
        <v>430</v>
      </c>
      <c r="AH372" s="5">
        <f t="shared" si="53"/>
        <v>16400</v>
      </c>
      <c r="AI372" s="5">
        <f t="shared" si="54"/>
        <v>11201200</v>
      </c>
      <c r="AJ372" s="2">
        <f t="shared" si="55"/>
        <v>8606720000</v>
      </c>
      <c r="BT372" s="22"/>
      <c r="BU372" s="29" t="s">
        <v>274</v>
      </c>
      <c r="BV372" s="30" t="s">
        <v>1030</v>
      </c>
      <c r="BW372" s="31">
        <f>L2+(364*L4)</f>
        <v>365</v>
      </c>
      <c r="BX372" s="22"/>
    </row>
    <row r="373" spans="1:76" x14ac:dyDescent="0.2">
      <c r="A373" s="1">
        <v>22</v>
      </c>
      <c r="B373" s="140">
        <v>1016</v>
      </c>
      <c r="C373" s="109">
        <v>615</v>
      </c>
      <c r="D373" s="109">
        <v>85</v>
      </c>
      <c r="E373" s="109">
        <v>454</v>
      </c>
      <c r="F373" s="109">
        <v>234</v>
      </c>
      <c r="G373" s="111">
        <v>377</v>
      </c>
      <c r="H373" s="109">
        <v>843</v>
      </c>
      <c r="I373" s="109">
        <v>732</v>
      </c>
      <c r="J373" s="109">
        <v>866</v>
      </c>
      <c r="K373" s="109">
        <v>753</v>
      </c>
      <c r="L373" s="112">
        <v>195</v>
      </c>
      <c r="M373" s="109">
        <v>340</v>
      </c>
      <c r="N373" s="109">
        <v>128</v>
      </c>
      <c r="O373" s="109">
        <v>495</v>
      </c>
      <c r="P373" s="109">
        <v>989</v>
      </c>
      <c r="Q373" s="109">
        <v>590</v>
      </c>
      <c r="R373" s="109">
        <v>435</v>
      </c>
      <c r="S373" s="109">
        <v>36</v>
      </c>
      <c r="T373" s="109">
        <v>530</v>
      </c>
      <c r="U373" s="109">
        <v>897</v>
      </c>
      <c r="V373" s="9">
        <v>685</v>
      </c>
      <c r="W373" s="108">
        <v>830</v>
      </c>
      <c r="X373" s="109">
        <v>272</v>
      </c>
      <c r="Y373" s="109">
        <v>159</v>
      </c>
      <c r="Z373" s="109">
        <v>293</v>
      </c>
      <c r="AA373" s="109">
        <v>182</v>
      </c>
      <c r="AB373" s="110">
        <v>648</v>
      </c>
      <c r="AC373" s="109">
        <v>791</v>
      </c>
      <c r="AD373" s="109">
        <v>571</v>
      </c>
      <c r="AE373" s="109">
        <v>940</v>
      </c>
      <c r="AF373" s="109">
        <v>410</v>
      </c>
      <c r="AG373" s="139">
        <v>9</v>
      </c>
      <c r="AH373" s="5">
        <f t="shared" si="53"/>
        <v>16400</v>
      </c>
      <c r="AI373" s="5">
        <f t="shared" si="54"/>
        <v>11201200</v>
      </c>
      <c r="AJ373" s="2">
        <f t="shared" si="55"/>
        <v>8606720000</v>
      </c>
      <c r="BT373" s="22"/>
      <c r="BU373" s="29" t="s">
        <v>462</v>
      </c>
      <c r="BV373" s="30" t="s">
        <v>1030</v>
      </c>
      <c r="BW373" s="31">
        <f>L2+(365*L4)</f>
        <v>366</v>
      </c>
      <c r="BX373" s="22"/>
    </row>
    <row r="374" spans="1:76" x14ac:dyDescent="0.2">
      <c r="A374" s="1">
        <v>23</v>
      </c>
      <c r="B374" s="140">
        <v>428</v>
      </c>
      <c r="C374" s="109">
        <v>59</v>
      </c>
      <c r="D374" s="109">
        <v>521</v>
      </c>
      <c r="E374" s="109">
        <v>922</v>
      </c>
      <c r="F374" s="109">
        <v>694</v>
      </c>
      <c r="G374" s="109">
        <v>805</v>
      </c>
      <c r="H374" s="111">
        <v>279</v>
      </c>
      <c r="I374" s="109">
        <v>136</v>
      </c>
      <c r="J374" s="109">
        <v>318</v>
      </c>
      <c r="K374" s="112">
        <v>173</v>
      </c>
      <c r="L374" s="109">
        <v>671</v>
      </c>
      <c r="M374" s="109">
        <v>784</v>
      </c>
      <c r="N374" s="109">
        <v>548</v>
      </c>
      <c r="O374" s="109">
        <v>947</v>
      </c>
      <c r="P374" s="109">
        <v>385</v>
      </c>
      <c r="Q374" s="109">
        <v>18</v>
      </c>
      <c r="R374" s="109">
        <v>1007</v>
      </c>
      <c r="S374" s="109">
        <v>640</v>
      </c>
      <c r="T374" s="109">
        <v>78</v>
      </c>
      <c r="U374" s="109">
        <v>477</v>
      </c>
      <c r="V374" s="109">
        <v>241</v>
      </c>
      <c r="W374" s="109">
        <v>354</v>
      </c>
      <c r="X374" s="108">
        <v>852</v>
      </c>
      <c r="Y374" s="9">
        <v>707</v>
      </c>
      <c r="Z374" s="109">
        <v>889</v>
      </c>
      <c r="AA374" s="110">
        <v>746</v>
      </c>
      <c r="AB374" s="109">
        <v>220</v>
      </c>
      <c r="AC374" s="109">
        <v>331</v>
      </c>
      <c r="AD374" s="109">
        <v>103</v>
      </c>
      <c r="AE374" s="109">
        <v>504</v>
      </c>
      <c r="AF374" s="109">
        <v>966</v>
      </c>
      <c r="AG374" s="139">
        <v>597</v>
      </c>
      <c r="AH374" s="5">
        <f t="shared" si="53"/>
        <v>16400</v>
      </c>
      <c r="AI374" s="5">
        <f t="shared" si="54"/>
        <v>11201200</v>
      </c>
      <c r="AJ374" s="2">
        <f t="shared" si="55"/>
        <v>8606720000</v>
      </c>
      <c r="BT374" s="22"/>
      <c r="BU374" s="29" t="s">
        <v>134</v>
      </c>
      <c r="BV374" s="30" t="s">
        <v>1030</v>
      </c>
      <c r="BW374" s="31">
        <f>L2+(366*L4)</f>
        <v>367</v>
      </c>
      <c r="BX374" s="22"/>
    </row>
    <row r="375" spans="1:76" x14ac:dyDescent="0.2">
      <c r="A375" s="1">
        <v>24</v>
      </c>
      <c r="B375" s="140">
        <v>15</v>
      </c>
      <c r="C375" s="109">
        <v>416</v>
      </c>
      <c r="D375" s="109">
        <v>942</v>
      </c>
      <c r="E375" s="109">
        <v>573</v>
      </c>
      <c r="F375" s="109">
        <v>785</v>
      </c>
      <c r="G375" s="109">
        <v>642</v>
      </c>
      <c r="H375" s="109">
        <v>180</v>
      </c>
      <c r="I375" s="111">
        <v>291</v>
      </c>
      <c r="J375" s="112">
        <v>153</v>
      </c>
      <c r="K375" s="109">
        <v>266</v>
      </c>
      <c r="L375" s="109">
        <v>828</v>
      </c>
      <c r="M375" s="109">
        <v>683</v>
      </c>
      <c r="N375" s="109">
        <v>903</v>
      </c>
      <c r="O375" s="109">
        <v>536</v>
      </c>
      <c r="P375" s="109">
        <v>38</v>
      </c>
      <c r="Q375" s="109">
        <v>437</v>
      </c>
      <c r="R375" s="109">
        <v>588</v>
      </c>
      <c r="S375" s="109">
        <v>987</v>
      </c>
      <c r="T375" s="109">
        <v>489</v>
      </c>
      <c r="U375" s="109">
        <v>122</v>
      </c>
      <c r="V375" s="109">
        <v>342</v>
      </c>
      <c r="W375" s="109">
        <v>197</v>
      </c>
      <c r="X375" s="9">
        <v>759</v>
      </c>
      <c r="Y375" s="108">
        <v>872</v>
      </c>
      <c r="Z375" s="110">
        <v>734</v>
      </c>
      <c r="AA375" s="109">
        <v>845</v>
      </c>
      <c r="AB375" s="109">
        <v>383</v>
      </c>
      <c r="AC375" s="109">
        <v>240</v>
      </c>
      <c r="AD375" s="109">
        <v>452</v>
      </c>
      <c r="AE375" s="109">
        <v>83</v>
      </c>
      <c r="AF375" s="109">
        <v>609</v>
      </c>
      <c r="AG375" s="139">
        <v>1010</v>
      </c>
      <c r="AH375" s="5">
        <f t="shared" si="53"/>
        <v>16400</v>
      </c>
      <c r="AI375" s="5">
        <f t="shared" si="54"/>
        <v>11201200</v>
      </c>
      <c r="AJ375" s="2">
        <f t="shared" si="55"/>
        <v>8606720000</v>
      </c>
      <c r="BT375" s="22"/>
      <c r="BU375" s="29" t="s">
        <v>201</v>
      </c>
      <c r="BV375" s="30" t="s">
        <v>1030</v>
      </c>
      <c r="BW375" s="31">
        <f>L2+(367*L4)</f>
        <v>368</v>
      </c>
      <c r="BX375" s="22"/>
    </row>
    <row r="376" spans="1:76" x14ac:dyDescent="0.2">
      <c r="A376" s="1">
        <v>25</v>
      </c>
      <c r="B376" s="140">
        <v>844</v>
      </c>
      <c r="C376" s="109">
        <v>731</v>
      </c>
      <c r="D376" s="109">
        <v>233</v>
      </c>
      <c r="E376" s="109">
        <v>378</v>
      </c>
      <c r="F376" s="109">
        <v>86</v>
      </c>
      <c r="G376" s="109">
        <v>453</v>
      </c>
      <c r="H376" s="109">
        <v>1015</v>
      </c>
      <c r="I376" s="112">
        <v>616</v>
      </c>
      <c r="J376" s="111">
        <v>990</v>
      </c>
      <c r="K376" s="109">
        <v>589</v>
      </c>
      <c r="L376" s="109">
        <v>127</v>
      </c>
      <c r="M376" s="109">
        <v>496</v>
      </c>
      <c r="N376" s="109">
        <v>196</v>
      </c>
      <c r="O376" s="109">
        <v>339</v>
      </c>
      <c r="P376" s="109">
        <v>865</v>
      </c>
      <c r="Q376" s="109">
        <v>754</v>
      </c>
      <c r="R376" s="109">
        <v>271</v>
      </c>
      <c r="S376" s="109">
        <v>160</v>
      </c>
      <c r="T376" s="109">
        <v>686</v>
      </c>
      <c r="U376" s="109">
        <v>829</v>
      </c>
      <c r="V376" s="109">
        <v>529</v>
      </c>
      <c r="W376" s="109">
        <v>898</v>
      </c>
      <c r="X376" s="109">
        <v>436</v>
      </c>
      <c r="Y376" s="110">
        <v>35</v>
      </c>
      <c r="Z376" s="108">
        <v>409</v>
      </c>
      <c r="AA376" s="9">
        <v>10</v>
      </c>
      <c r="AB376" s="109">
        <v>572</v>
      </c>
      <c r="AC376" s="109">
        <v>939</v>
      </c>
      <c r="AD376" s="109">
        <v>647</v>
      </c>
      <c r="AE376" s="109">
        <v>792</v>
      </c>
      <c r="AF376" s="109">
        <v>294</v>
      </c>
      <c r="AG376" s="139">
        <v>181</v>
      </c>
      <c r="AH376" s="5">
        <f t="shared" si="53"/>
        <v>16400</v>
      </c>
      <c r="AI376" s="5">
        <f t="shared" si="54"/>
        <v>11201200</v>
      </c>
      <c r="AJ376" s="2">
        <f t="shared" si="55"/>
        <v>8606720000</v>
      </c>
      <c r="BT376" s="22"/>
      <c r="BU376" s="29" t="s">
        <v>686</v>
      </c>
      <c r="BV376" s="30" t="s">
        <v>1030</v>
      </c>
      <c r="BW376" s="31">
        <f>L2+(368*L4)</f>
        <v>369</v>
      </c>
      <c r="BX376" s="22"/>
    </row>
    <row r="377" spans="1:76" x14ac:dyDescent="0.2">
      <c r="A377" s="1">
        <v>26</v>
      </c>
      <c r="B377" s="140">
        <v>751</v>
      </c>
      <c r="C377" s="109">
        <v>896</v>
      </c>
      <c r="D377" s="109">
        <v>334</v>
      </c>
      <c r="E377" s="109">
        <v>221</v>
      </c>
      <c r="F377" s="109">
        <v>497</v>
      </c>
      <c r="G377" s="109">
        <v>98</v>
      </c>
      <c r="H377" s="112">
        <v>596</v>
      </c>
      <c r="I377" s="109">
        <v>963</v>
      </c>
      <c r="J377" s="109">
        <v>633</v>
      </c>
      <c r="K377" s="111">
        <v>1002</v>
      </c>
      <c r="L377" s="109">
        <v>476</v>
      </c>
      <c r="M377" s="109">
        <v>75</v>
      </c>
      <c r="N377" s="109">
        <v>359</v>
      </c>
      <c r="O377" s="109">
        <v>248</v>
      </c>
      <c r="P377" s="109">
        <v>710</v>
      </c>
      <c r="Q377" s="109">
        <v>853</v>
      </c>
      <c r="R377" s="109">
        <v>172</v>
      </c>
      <c r="S377" s="109">
        <v>315</v>
      </c>
      <c r="T377" s="109">
        <v>777</v>
      </c>
      <c r="U377" s="109">
        <v>666</v>
      </c>
      <c r="V377" s="109">
        <v>950</v>
      </c>
      <c r="W377" s="109">
        <v>549</v>
      </c>
      <c r="X377" s="110">
        <v>23</v>
      </c>
      <c r="Y377" s="109">
        <v>392</v>
      </c>
      <c r="Z377" s="9">
        <v>62</v>
      </c>
      <c r="AA377" s="108">
        <v>429</v>
      </c>
      <c r="AB377" s="109">
        <v>927</v>
      </c>
      <c r="AC377" s="109">
        <v>528</v>
      </c>
      <c r="AD377" s="109">
        <v>804</v>
      </c>
      <c r="AE377" s="109">
        <v>691</v>
      </c>
      <c r="AF377" s="109">
        <v>129</v>
      </c>
      <c r="AG377" s="139">
        <v>274</v>
      </c>
      <c r="AH377" s="5">
        <f t="shared" si="53"/>
        <v>16400</v>
      </c>
      <c r="AI377" s="5">
        <f t="shared" si="54"/>
        <v>11201200</v>
      </c>
      <c r="AJ377" s="2">
        <f t="shared" si="55"/>
        <v>8606720000</v>
      </c>
      <c r="BT377" s="22"/>
      <c r="BU377" s="29" t="s">
        <v>617</v>
      </c>
      <c r="BV377" s="30" t="s">
        <v>1030</v>
      </c>
      <c r="BW377" s="31">
        <f>L2+(369*L4)</f>
        <v>370</v>
      </c>
      <c r="BX377" s="22"/>
    </row>
    <row r="378" spans="1:76" x14ac:dyDescent="0.2">
      <c r="A378" s="1">
        <v>27</v>
      </c>
      <c r="B378" s="140">
        <v>179</v>
      </c>
      <c r="C378" s="109">
        <v>292</v>
      </c>
      <c r="D378" s="109">
        <v>786</v>
      </c>
      <c r="E378" s="109">
        <v>641</v>
      </c>
      <c r="F378" s="109">
        <v>941</v>
      </c>
      <c r="G378" s="112">
        <v>574</v>
      </c>
      <c r="H378" s="109">
        <v>16</v>
      </c>
      <c r="I378" s="109">
        <v>415</v>
      </c>
      <c r="J378" s="109">
        <v>37</v>
      </c>
      <c r="K378" s="109">
        <v>438</v>
      </c>
      <c r="L378" s="111">
        <v>904</v>
      </c>
      <c r="M378" s="109">
        <v>535</v>
      </c>
      <c r="N378" s="109">
        <v>827</v>
      </c>
      <c r="O378" s="109">
        <v>684</v>
      </c>
      <c r="P378" s="109">
        <v>154</v>
      </c>
      <c r="Q378" s="109">
        <v>265</v>
      </c>
      <c r="R378" s="109">
        <v>760</v>
      </c>
      <c r="S378" s="109">
        <v>871</v>
      </c>
      <c r="T378" s="109">
        <v>341</v>
      </c>
      <c r="U378" s="109">
        <v>198</v>
      </c>
      <c r="V378" s="109">
        <v>490</v>
      </c>
      <c r="W378" s="110">
        <v>121</v>
      </c>
      <c r="X378" s="109">
        <v>587</v>
      </c>
      <c r="Y378" s="109">
        <v>988</v>
      </c>
      <c r="Z378" s="109">
        <v>610</v>
      </c>
      <c r="AA378" s="109">
        <v>1009</v>
      </c>
      <c r="AB378" s="108">
        <v>451</v>
      </c>
      <c r="AC378" s="9">
        <v>84</v>
      </c>
      <c r="AD378" s="109">
        <v>384</v>
      </c>
      <c r="AE378" s="109">
        <v>239</v>
      </c>
      <c r="AF378" s="109">
        <v>733</v>
      </c>
      <c r="AG378" s="139">
        <v>846</v>
      </c>
      <c r="AH378" s="5">
        <f t="shared" si="53"/>
        <v>16400</v>
      </c>
      <c r="AI378" s="5">
        <f t="shared" si="54"/>
        <v>11201200</v>
      </c>
      <c r="AJ378" s="2">
        <f t="shared" si="55"/>
        <v>8606720000</v>
      </c>
      <c r="BT378" s="22"/>
      <c r="BU378" s="29" t="s">
        <v>991</v>
      </c>
      <c r="BV378" s="30" t="s">
        <v>1030</v>
      </c>
      <c r="BW378" s="31">
        <f>L2+(370*L4)</f>
        <v>371</v>
      </c>
      <c r="BX378" s="22"/>
    </row>
    <row r="379" spans="1:76" x14ac:dyDescent="0.2">
      <c r="A379" s="1">
        <v>28</v>
      </c>
      <c r="B379" s="140">
        <v>280</v>
      </c>
      <c r="C379" s="109">
        <v>135</v>
      </c>
      <c r="D379" s="109">
        <v>693</v>
      </c>
      <c r="E379" s="109">
        <v>806</v>
      </c>
      <c r="F379" s="112">
        <v>522</v>
      </c>
      <c r="G379" s="109">
        <v>921</v>
      </c>
      <c r="H379" s="109">
        <v>427</v>
      </c>
      <c r="I379" s="109">
        <v>60</v>
      </c>
      <c r="J379" s="109">
        <v>386</v>
      </c>
      <c r="K379" s="109">
        <v>17</v>
      </c>
      <c r="L379" s="109">
        <v>547</v>
      </c>
      <c r="M379" s="111">
        <v>948</v>
      </c>
      <c r="N379" s="109">
        <v>672</v>
      </c>
      <c r="O379" s="109">
        <v>783</v>
      </c>
      <c r="P379" s="109">
        <v>317</v>
      </c>
      <c r="Q379" s="109">
        <v>174</v>
      </c>
      <c r="R379" s="109">
        <v>851</v>
      </c>
      <c r="S379" s="109">
        <v>708</v>
      </c>
      <c r="T379" s="109">
        <v>242</v>
      </c>
      <c r="U379" s="109">
        <v>353</v>
      </c>
      <c r="V379" s="110">
        <v>77</v>
      </c>
      <c r="W379" s="109">
        <v>478</v>
      </c>
      <c r="X379" s="109">
        <v>1008</v>
      </c>
      <c r="Y379" s="109">
        <v>639</v>
      </c>
      <c r="Z379" s="109">
        <v>965</v>
      </c>
      <c r="AA379" s="109">
        <v>598</v>
      </c>
      <c r="AB379" s="9">
        <v>104</v>
      </c>
      <c r="AC379" s="108">
        <v>503</v>
      </c>
      <c r="AD379" s="109">
        <v>219</v>
      </c>
      <c r="AE379" s="109">
        <v>332</v>
      </c>
      <c r="AF379" s="109">
        <v>890</v>
      </c>
      <c r="AG379" s="139">
        <v>745</v>
      </c>
      <c r="AH379" s="5">
        <f t="shared" si="53"/>
        <v>16400</v>
      </c>
      <c r="AI379" s="5">
        <f t="shared" si="54"/>
        <v>11201200</v>
      </c>
      <c r="AJ379" s="2">
        <f t="shared" si="55"/>
        <v>8606720000</v>
      </c>
      <c r="BT379" s="22"/>
      <c r="BU379" s="29" t="s">
        <v>805</v>
      </c>
      <c r="BV379" s="30" t="s">
        <v>1030</v>
      </c>
      <c r="BW379" s="31">
        <f>L2+(371*L4)</f>
        <v>372</v>
      </c>
      <c r="BX379" s="22"/>
    </row>
    <row r="380" spans="1:76" x14ac:dyDescent="0.2">
      <c r="A380" s="1">
        <v>29</v>
      </c>
      <c r="B380" s="140">
        <v>201</v>
      </c>
      <c r="C380" s="109">
        <v>346</v>
      </c>
      <c r="D380" s="109">
        <v>876</v>
      </c>
      <c r="E380" s="112">
        <v>763</v>
      </c>
      <c r="F380" s="109">
        <v>983</v>
      </c>
      <c r="G380" s="109">
        <v>584</v>
      </c>
      <c r="H380" s="109">
        <v>118</v>
      </c>
      <c r="I380" s="109">
        <v>485</v>
      </c>
      <c r="J380" s="109">
        <v>95</v>
      </c>
      <c r="K380" s="109">
        <v>464</v>
      </c>
      <c r="L380" s="109">
        <v>1022</v>
      </c>
      <c r="M380" s="109">
        <v>621</v>
      </c>
      <c r="N380" s="111">
        <v>833</v>
      </c>
      <c r="O380" s="109">
        <v>722</v>
      </c>
      <c r="P380" s="109">
        <v>228</v>
      </c>
      <c r="Q380" s="109">
        <v>371</v>
      </c>
      <c r="R380" s="109">
        <v>654</v>
      </c>
      <c r="S380" s="109">
        <v>797</v>
      </c>
      <c r="T380" s="109">
        <v>303</v>
      </c>
      <c r="U380" s="110">
        <v>192</v>
      </c>
      <c r="V380" s="109">
        <v>404</v>
      </c>
      <c r="W380" s="109">
        <v>3</v>
      </c>
      <c r="X380" s="109">
        <v>561</v>
      </c>
      <c r="Y380" s="109">
        <v>930</v>
      </c>
      <c r="Z380" s="109">
        <v>540</v>
      </c>
      <c r="AA380" s="109">
        <v>907</v>
      </c>
      <c r="AB380" s="109">
        <v>441</v>
      </c>
      <c r="AC380" s="109">
        <v>42</v>
      </c>
      <c r="AD380" s="108">
        <v>262</v>
      </c>
      <c r="AE380" s="9">
        <v>149</v>
      </c>
      <c r="AF380" s="109">
        <v>679</v>
      </c>
      <c r="AG380" s="139">
        <v>824</v>
      </c>
      <c r="AH380" s="5">
        <f t="shared" si="53"/>
        <v>16400</v>
      </c>
      <c r="AI380" s="5">
        <f t="shared" si="54"/>
        <v>11201200</v>
      </c>
      <c r="AJ380" s="2">
        <f t="shared" si="55"/>
        <v>8606720000</v>
      </c>
      <c r="BT380" s="22"/>
      <c r="BU380" s="29" t="s">
        <v>229</v>
      </c>
      <c r="BV380" s="30" t="s">
        <v>1030</v>
      </c>
      <c r="BW380" s="31">
        <f>L2+(372*L4)</f>
        <v>373</v>
      </c>
      <c r="BX380" s="22"/>
    </row>
    <row r="381" spans="1:76" x14ac:dyDescent="0.2">
      <c r="A381" s="1">
        <v>30</v>
      </c>
      <c r="B381" s="140">
        <v>366</v>
      </c>
      <c r="C381" s="109">
        <v>253</v>
      </c>
      <c r="D381" s="112">
        <v>719</v>
      </c>
      <c r="E381" s="109">
        <v>864</v>
      </c>
      <c r="F381" s="109">
        <v>628</v>
      </c>
      <c r="G381" s="109">
        <v>995</v>
      </c>
      <c r="H381" s="109">
        <v>465</v>
      </c>
      <c r="I381" s="109">
        <v>66</v>
      </c>
      <c r="J381" s="109">
        <v>508</v>
      </c>
      <c r="K381" s="109">
        <v>107</v>
      </c>
      <c r="L381" s="109">
        <v>601</v>
      </c>
      <c r="M381" s="109">
        <v>970</v>
      </c>
      <c r="N381" s="109">
        <v>742</v>
      </c>
      <c r="O381" s="111">
        <v>885</v>
      </c>
      <c r="P381" s="109">
        <v>327</v>
      </c>
      <c r="Q381" s="109">
        <v>216</v>
      </c>
      <c r="R381" s="109">
        <v>809</v>
      </c>
      <c r="S381" s="109">
        <v>698</v>
      </c>
      <c r="T381" s="110">
        <v>140</v>
      </c>
      <c r="U381" s="109">
        <v>283</v>
      </c>
      <c r="V381" s="109">
        <v>55</v>
      </c>
      <c r="W381" s="109">
        <v>424</v>
      </c>
      <c r="X381" s="109">
        <v>918</v>
      </c>
      <c r="Y381" s="109">
        <v>517</v>
      </c>
      <c r="Z381" s="109">
        <v>959</v>
      </c>
      <c r="AA381" s="109">
        <v>560</v>
      </c>
      <c r="AB381" s="109">
        <v>30</v>
      </c>
      <c r="AC381" s="109">
        <v>397</v>
      </c>
      <c r="AD381" s="9">
        <v>161</v>
      </c>
      <c r="AE381" s="108">
        <v>306</v>
      </c>
      <c r="AF381" s="109">
        <v>772</v>
      </c>
      <c r="AG381" s="139">
        <v>659</v>
      </c>
      <c r="AH381" s="5">
        <f t="shared" si="53"/>
        <v>16400</v>
      </c>
      <c r="AI381" s="5">
        <f t="shared" si="54"/>
        <v>11201200</v>
      </c>
      <c r="AJ381" s="2">
        <f t="shared" si="55"/>
        <v>8606720000</v>
      </c>
      <c r="BT381" s="22"/>
      <c r="BU381" s="29" t="s">
        <v>43</v>
      </c>
      <c r="BV381" s="30" t="s">
        <v>1030</v>
      </c>
      <c r="BW381" s="31">
        <f>L2+(373*L4)</f>
        <v>374</v>
      </c>
      <c r="BX381" s="22"/>
    </row>
    <row r="382" spans="1:76" x14ac:dyDescent="0.2">
      <c r="A382" s="1">
        <v>31</v>
      </c>
      <c r="B382" s="140">
        <v>818</v>
      </c>
      <c r="C382" s="112">
        <v>673</v>
      </c>
      <c r="D382" s="109">
        <v>147</v>
      </c>
      <c r="E382" s="109">
        <v>260</v>
      </c>
      <c r="F382" s="109">
        <v>48</v>
      </c>
      <c r="G382" s="109">
        <v>447</v>
      </c>
      <c r="H382" s="109">
        <v>909</v>
      </c>
      <c r="I382" s="109">
        <v>542</v>
      </c>
      <c r="J382" s="109">
        <v>936</v>
      </c>
      <c r="K382" s="109">
        <v>567</v>
      </c>
      <c r="L382" s="109">
        <v>5</v>
      </c>
      <c r="M382" s="109">
        <v>406</v>
      </c>
      <c r="N382" s="109">
        <v>186</v>
      </c>
      <c r="O382" s="109">
        <v>297</v>
      </c>
      <c r="P382" s="111">
        <v>795</v>
      </c>
      <c r="Q382" s="109">
        <v>652</v>
      </c>
      <c r="R382" s="109">
        <v>373</v>
      </c>
      <c r="S382" s="110">
        <v>230</v>
      </c>
      <c r="T382" s="109">
        <v>728</v>
      </c>
      <c r="U382" s="109">
        <v>839</v>
      </c>
      <c r="V382" s="109">
        <v>619</v>
      </c>
      <c r="W382" s="109">
        <v>1020</v>
      </c>
      <c r="X382" s="109">
        <v>458</v>
      </c>
      <c r="Y382" s="109">
        <v>89</v>
      </c>
      <c r="Z382" s="109">
        <v>483</v>
      </c>
      <c r="AA382" s="109">
        <v>116</v>
      </c>
      <c r="AB382" s="109">
        <v>578</v>
      </c>
      <c r="AC382" s="109">
        <v>977</v>
      </c>
      <c r="AD382" s="109">
        <v>765</v>
      </c>
      <c r="AE382" s="109">
        <v>878</v>
      </c>
      <c r="AF382" s="108">
        <v>352</v>
      </c>
      <c r="AG382" s="145">
        <v>207</v>
      </c>
      <c r="AH382" s="5">
        <f t="shared" si="53"/>
        <v>16400</v>
      </c>
      <c r="AI382" s="5">
        <f t="shared" si="54"/>
        <v>11201200</v>
      </c>
      <c r="AJ382" s="2">
        <f t="shared" si="55"/>
        <v>8606720000</v>
      </c>
      <c r="BT382" s="22"/>
      <c r="BU382" s="29" t="s">
        <v>434</v>
      </c>
      <c r="BV382" s="30" t="s">
        <v>1030</v>
      </c>
      <c r="BW382" s="31">
        <f>L2+(374*L4)</f>
        <v>375</v>
      </c>
      <c r="BX382" s="22"/>
    </row>
    <row r="383" spans="1:76" ht="13.5" thickBot="1" x14ac:dyDescent="0.25">
      <c r="A383" s="1">
        <v>32</v>
      </c>
      <c r="B383" s="146">
        <v>661</v>
      </c>
      <c r="C383" s="147">
        <v>774</v>
      </c>
      <c r="D383" s="147">
        <v>312</v>
      </c>
      <c r="E383" s="147">
        <v>167</v>
      </c>
      <c r="F383" s="147">
        <v>395</v>
      </c>
      <c r="G383" s="147">
        <v>28</v>
      </c>
      <c r="H383" s="147">
        <v>554</v>
      </c>
      <c r="I383" s="147">
        <v>953</v>
      </c>
      <c r="J383" s="147">
        <v>515</v>
      </c>
      <c r="K383" s="147">
        <v>916</v>
      </c>
      <c r="L383" s="147">
        <v>418</v>
      </c>
      <c r="M383" s="147">
        <v>49</v>
      </c>
      <c r="N383" s="147">
        <v>285</v>
      </c>
      <c r="O383" s="147">
        <v>142</v>
      </c>
      <c r="P383" s="147">
        <v>704</v>
      </c>
      <c r="Q383" s="148">
        <v>815</v>
      </c>
      <c r="R383" s="149">
        <v>210</v>
      </c>
      <c r="S383" s="147">
        <v>321</v>
      </c>
      <c r="T383" s="147">
        <v>883</v>
      </c>
      <c r="U383" s="147">
        <v>740</v>
      </c>
      <c r="V383" s="147">
        <v>976</v>
      </c>
      <c r="W383" s="147">
        <v>607</v>
      </c>
      <c r="X383" s="147">
        <v>109</v>
      </c>
      <c r="Y383" s="147">
        <v>510</v>
      </c>
      <c r="Z383" s="147">
        <v>72</v>
      </c>
      <c r="AA383" s="147">
        <v>471</v>
      </c>
      <c r="AB383" s="147">
        <v>997</v>
      </c>
      <c r="AC383" s="147">
        <v>630</v>
      </c>
      <c r="AD383" s="147">
        <v>858</v>
      </c>
      <c r="AE383" s="147">
        <v>713</v>
      </c>
      <c r="AF383" s="150">
        <v>251</v>
      </c>
      <c r="AG383" s="151">
        <v>364</v>
      </c>
      <c r="AH383" s="5">
        <f t="shared" si="53"/>
        <v>16400</v>
      </c>
      <c r="AI383" s="5">
        <f t="shared" si="54"/>
        <v>11201200</v>
      </c>
      <c r="AJ383" s="2">
        <f t="shared" si="55"/>
        <v>8606720000</v>
      </c>
      <c r="BT383" s="22"/>
      <c r="BU383" s="29" t="s">
        <v>365</v>
      </c>
      <c r="BV383" s="30" t="s">
        <v>1030</v>
      </c>
      <c r="BW383" s="31">
        <f>L2+(375*L4)</f>
        <v>376</v>
      </c>
      <c r="BX383" s="22"/>
    </row>
    <row r="384" spans="1:76" x14ac:dyDescent="0.2">
      <c r="A384" s="3" t="s">
        <v>0</v>
      </c>
      <c r="B384" s="5">
        <f>SUM(B352:B383)</f>
        <v>16400</v>
      </c>
      <c r="C384" s="5">
        <f t="shared" ref="C384:AG384" si="56">SUM(C352:C383)</f>
        <v>16400</v>
      </c>
      <c r="D384" s="5">
        <f t="shared" si="56"/>
        <v>16400</v>
      </c>
      <c r="E384" s="5">
        <f t="shared" si="56"/>
        <v>16400</v>
      </c>
      <c r="F384" s="5">
        <f t="shared" si="56"/>
        <v>16400</v>
      </c>
      <c r="G384" s="5">
        <f t="shared" si="56"/>
        <v>16400</v>
      </c>
      <c r="H384" s="5">
        <f t="shared" si="56"/>
        <v>16400</v>
      </c>
      <c r="I384" s="5">
        <f t="shared" si="56"/>
        <v>16400</v>
      </c>
      <c r="J384" s="5">
        <f t="shared" si="56"/>
        <v>16400</v>
      </c>
      <c r="K384" s="5">
        <f t="shared" si="56"/>
        <v>16400</v>
      </c>
      <c r="L384" s="5">
        <f t="shared" si="56"/>
        <v>16400</v>
      </c>
      <c r="M384" s="5">
        <f t="shared" si="56"/>
        <v>16400</v>
      </c>
      <c r="N384" s="5">
        <f t="shared" si="56"/>
        <v>16400</v>
      </c>
      <c r="O384" s="5">
        <f t="shared" si="56"/>
        <v>16400</v>
      </c>
      <c r="P384" s="5">
        <f t="shared" si="56"/>
        <v>16400</v>
      </c>
      <c r="Q384" s="5">
        <f t="shared" si="56"/>
        <v>16400</v>
      </c>
      <c r="R384" s="5">
        <f t="shared" si="56"/>
        <v>16400</v>
      </c>
      <c r="S384" s="5">
        <f t="shared" si="56"/>
        <v>16400</v>
      </c>
      <c r="T384" s="5">
        <f t="shared" si="56"/>
        <v>16400</v>
      </c>
      <c r="U384" s="5">
        <f t="shared" si="56"/>
        <v>16400</v>
      </c>
      <c r="V384" s="5">
        <f t="shared" si="56"/>
        <v>16400</v>
      </c>
      <c r="W384" s="5">
        <f t="shared" si="56"/>
        <v>16400</v>
      </c>
      <c r="X384" s="5">
        <f t="shared" si="56"/>
        <v>16400</v>
      </c>
      <c r="Y384" s="5">
        <f t="shared" si="56"/>
        <v>16400</v>
      </c>
      <c r="Z384" s="5">
        <f t="shared" si="56"/>
        <v>16400</v>
      </c>
      <c r="AA384" s="5">
        <f t="shared" si="56"/>
        <v>16400</v>
      </c>
      <c r="AB384" s="5">
        <f t="shared" si="56"/>
        <v>16400</v>
      </c>
      <c r="AC384" s="5">
        <f t="shared" si="56"/>
        <v>16400</v>
      </c>
      <c r="AD384" s="5">
        <f t="shared" si="56"/>
        <v>16400</v>
      </c>
      <c r="AE384" s="5">
        <f t="shared" si="56"/>
        <v>16400</v>
      </c>
      <c r="AF384" s="5">
        <f t="shared" si="56"/>
        <v>16400</v>
      </c>
      <c r="AG384" s="5">
        <f t="shared" si="56"/>
        <v>16400</v>
      </c>
      <c r="AH384" s="5"/>
      <c r="AI384" s="5"/>
      <c r="BT384" s="22"/>
      <c r="BU384" s="29" t="s">
        <v>185</v>
      </c>
      <c r="BV384" s="30" t="s">
        <v>1030</v>
      </c>
      <c r="BW384" s="31">
        <f>L2+(376*L4)</f>
        <v>377</v>
      </c>
      <c r="BX384" s="22"/>
    </row>
    <row r="385" spans="1:76" x14ac:dyDescent="0.2">
      <c r="A385" s="3" t="s">
        <v>1</v>
      </c>
      <c r="B385" s="5">
        <f>SUMSQ(B352:B383)</f>
        <v>11201200</v>
      </c>
      <c r="C385" s="5">
        <f t="shared" ref="C385:AG385" si="57">SUMSQ(C352:C383)</f>
        <v>11201200</v>
      </c>
      <c r="D385" s="5">
        <f t="shared" si="57"/>
        <v>11201200</v>
      </c>
      <c r="E385" s="5">
        <f t="shared" si="57"/>
        <v>11201200</v>
      </c>
      <c r="F385" s="5">
        <f t="shared" si="57"/>
        <v>11201200</v>
      </c>
      <c r="G385" s="5">
        <f t="shared" si="57"/>
        <v>11201200</v>
      </c>
      <c r="H385" s="5">
        <f t="shared" si="57"/>
        <v>11201200</v>
      </c>
      <c r="I385" s="5">
        <f t="shared" si="57"/>
        <v>11201200</v>
      </c>
      <c r="J385" s="5">
        <f t="shared" si="57"/>
        <v>11201200</v>
      </c>
      <c r="K385" s="5">
        <f t="shared" si="57"/>
        <v>11201200</v>
      </c>
      <c r="L385" s="5">
        <f t="shared" si="57"/>
        <v>11201200</v>
      </c>
      <c r="M385" s="5">
        <f t="shared" si="57"/>
        <v>11201200</v>
      </c>
      <c r="N385" s="5">
        <f t="shared" si="57"/>
        <v>11201200</v>
      </c>
      <c r="O385" s="5">
        <f t="shared" si="57"/>
        <v>11201200</v>
      </c>
      <c r="P385" s="5">
        <f t="shared" si="57"/>
        <v>11201200</v>
      </c>
      <c r="Q385" s="5">
        <f t="shared" si="57"/>
        <v>11201200</v>
      </c>
      <c r="R385" s="5">
        <f t="shared" si="57"/>
        <v>11201200</v>
      </c>
      <c r="S385" s="5">
        <f t="shared" si="57"/>
        <v>11201200</v>
      </c>
      <c r="T385" s="5">
        <f t="shared" si="57"/>
        <v>11201200</v>
      </c>
      <c r="U385" s="5">
        <f t="shared" si="57"/>
        <v>11201200</v>
      </c>
      <c r="V385" s="5">
        <f t="shared" si="57"/>
        <v>11201200</v>
      </c>
      <c r="W385" s="5">
        <f t="shared" si="57"/>
        <v>11201200</v>
      </c>
      <c r="X385" s="5">
        <f t="shared" si="57"/>
        <v>11201200</v>
      </c>
      <c r="Y385" s="5">
        <f t="shared" si="57"/>
        <v>11201200</v>
      </c>
      <c r="Z385" s="5">
        <f t="shared" si="57"/>
        <v>11201200</v>
      </c>
      <c r="AA385" s="5">
        <f t="shared" si="57"/>
        <v>11201200</v>
      </c>
      <c r="AB385" s="5">
        <f t="shared" si="57"/>
        <v>11201200</v>
      </c>
      <c r="AC385" s="5">
        <f t="shared" si="57"/>
        <v>11201200</v>
      </c>
      <c r="AD385" s="5">
        <f t="shared" si="57"/>
        <v>11201200</v>
      </c>
      <c r="AE385" s="5">
        <f t="shared" si="57"/>
        <v>11201200</v>
      </c>
      <c r="AF385" s="5">
        <f t="shared" si="57"/>
        <v>11201200</v>
      </c>
      <c r="AG385" s="5">
        <f t="shared" si="57"/>
        <v>11201200</v>
      </c>
      <c r="AH385" s="5"/>
      <c r="AI385" s="5"/>
      <c r="BT385" s="22"/>
      <c r="BU385" s="29" t="s">
        <v>118</v>
      </c>
      <c r="BV385" s="30" t="s">
        <v>1030</v>
      </c>
      <c r="BW385" s="31">
        <f>L2+(377*L4)</f>
        <v>378</v>
      </c>
      <c r="BX385" s="22"/>
    </row>
    <row r="386" spans="1:76" x14ac:dyDescent="0.2">
      <c r="A386" s="3" t="s">
        <v>2</v>
      </c>
      <c r="B386" s="2">
        <f>B352^3+B353^3+B354^3+B355^3+B356^3+B357^3+B358^3+B359^3+B360^3+B361^3+B362^3+B363^3+B364^3+B365^3+B366^3+B367^3+B368^3+B369^3+B370^3+B371^3+B372^3+B373^3+B374^3+B375^3+B376^3+B377^3+B378^3+B379^3+B380^3+B381^3+B382^3+B383^3</f>
        <v>8606720000</v>
      </c>
      <c r="C386" s="2">
        <f t="shared" ref="C386:AG386" si="58">C352^3+C353^3+C354^3+C355^3+C356^3+C357^3+C358^3+C359^3+C360^3+C361^3+C362^3+C363^3+C364^3+C365^3+C366^3+C367^3+C368^3+C369^3+C370^3+C371^3+C372^3+C373^3+C374^3+C375^3+C376^3+C377^3+C378^3+C379^3+C380^3+C381^3+C382^3+C383^3</f>
        <v>8606720000</v>
      </c>
      <c r="D386" s="2">
        <f t="shared" si="58"/>
        <v>8606720000</v>
      </c>
      <c r="E386" s="2">
        <f t="shared" si="58"/>
        <v>8606720000</v>
      </c>
      <c r="F386" s="2">
        <f t="shared" si="58"/>
        <v>8606720000</v>
      </c>
      <c r="G386" s="2">
        <f t="shared" si="58"/>
        <v>8606720000</v>
      </c>
      <c r="H386" s="2">
        <f t="shared" si="58"/>
        <v>8606720000</v>
      </c>
      <c r="I386" s="2">
        <f t="shared" si="58"/>
        <v>8606720000</v>
      </c>
      <c r="J386" s="2">
        <f t="shared" si="58"/>
        <v>8606720000</v>
      </c>
      <c r="K386" s="2">
        <f t="shared" si="58"/>
        <v>8606720000</v>
      </c>
      <c r="L386" s="2">
        <f t="shared" si="58"/>
        <v>8606720000</v>
      </c>
      <c r="M386" s="2">
        <f t="shared" si="58"/>
        <v>8606720000</v>
      </c>
      <c r="N386" s="2">
        <f t="shared" si="58"/>
        <v>8606720000</v>
      </c>
      <c r="O386" s="2">
        <f t="shared" si="58"/>
        <v>8606720000</v>
      </c>
      <c r="P386" s="2">
        <f t="shared" si="58"/>
        <v>8606720000</v>
      </c>
      <c r="Q386" s="2">
        <f t="shared" si="58"/>
        <v>8606720000</v>
      </c>
      <c r="R386" s="2">
        <f t="shared" si="58"/>
        <v>8606720000</v>
      </c>
      <c r="S386" s="2">
        <f t="shared" si="58"/>
        <v>8606720000</v>
      </c>
      <c r="T386" s="2">
        <f t="shared" si="58"/>
        <v>8606720000</v>
      </c>
      <c r="U386" s="2">
        <f t="shared" si="58"/>
        <v>8606720000</v>
      </c>
      <c r="V386" s="2">
        <f t="shared" si="58"/>
        <v>8606720000</v>
      </c>
      <c r="W386" s="2">
        <f t="shared" si="58"/>
        <v>8606720000</v>
      </c>
      <c r="X386" s="2">
        <f t="shared" si="58"/>
        <v>8606720000</v>
      </c>
      <c r="Y386" s="2">
        <f t="shared" si="58"/>
        <v>8606720000</v>
      </c>
      <c r="Z386" s="2">
        <f t="shared" si="58"/>
        <v>8606720000</v>
      </c>
      <c r="AA386" s="2">
        <f t="shared" si="58"/>
        <v>8606720000</v>
      </c>
      <c r="AB386" s="2">
        <f t="shared" si="58"/>
        <v>8606720000</v>
      </c>
      <c r="AC386" s="2">
        <f t="shared" si="58"/>
        <v>8606720000</v>
      </c>
      <c r="AD386" s="2">
        <f t="shared" si="58"/>
        <v>8606720000</v>
      </c>
      <c r="AE386" s="2">
        <f t="shared" si="58"/>
        <v>8606720000</v>
      </c>
      <c r="AF386" s="2">
        <f t="shared" si="58"/>
        <v>8606720000</v>
      </c>
      <c r="AG386" s="2">
        <f t="shared" si="58"/>
        <v>8606720000</v>
      </c>
      <c r="AH386" s="5"/>
      <c r="AI386" s="5"/>
      <c r="AJ386" s="114">
        <f>C352^3+B353^3+E354^3+D355^3+G356^3+F357^3+I358^3+H359^3+K360^3+J361^3+M362^3+L363^3+O364^3+N365^3+Q366^3+P367^3+S368^3+R369^3+U370^3+T371^3+W372^3+V373^3+Y374^3+X375^3+AA376^3+Z377^3+AC378^3+AB379^3+AE380^3+AD381^3+AG382^3+AF383^3</f>
        <v>8606720000</v>
      </c>
      <c r="BT386" s="22"/>
      <c r="BU386" s="29" t="s">
        <v>478</v>
      </c>
      <c r="BV386" s="30" t="s">
        <v>1030</v>
      </c>
      <c r="BW386" s="31">
        <f>L2+(378*L4)</f>
        <v>379</v>
      </c>
      <c r="BX386" s="22"/>
    </row>
    <row r="387" spans="1:76" x14ac:dyDescent="0.2">
      <c r="B387" s="2" t="s">
        <v>5</v>
      </c>
      <c r="AH387" s="5"/>
      <c r="AI387" s="5"/>
      <c r="BT387" s="22"/>
      <c r="BU387" s="29" t="s">
        <v>290</v>
      </c>
      <c r="BV387" s="30" t="s">
        <v>1030</v>
      </c>
      <c r="BW387" s="31">
        <f>L2+(379*L4)</f>
        <v>380</v>
      </c>
      <c r="BX387" s="22"/>
    </row>
    <row r="388" spans="1:76" x14ac:dyDescent="0.2">
      <c r="A388" s="3" t="s">
        <v>1173</v>
      </c>
      <c r="B388" s="2">
        <f>B352</f>
        <v>2</v>
      </c>
      <c r="C388" s="2">
        <f>C353</f>
        <v>54</v>
      </c>
      <c r="D388" s="2">
        <f>D354</f>
        <v>92</v>
      </c>
      <c r="E388" s="2">
        <f>E355</f>
        <v>112</v>
      </c>
      <c r="F388" s="2">
        <f>F356</f>
        <v>157</v>
      </c>
      <c r="G388" s="2">
        <f>G357</f>
        <v>169</v>
      </c>
      <c r="H388" s="2">
        <f>H358</f>
        <v>199</v>
      </c>
      <c r="I388" s="2">
        <f>I359</f>
        <v>243</v>
      </c>
      <c r="J388" s="2">
        <f>J360</f>
        <v>526</v>
      </c>
      <c r="K388" s="2">
        <f>K361</f>
        <v>570</v>
      </c>
      <c r="L388" s="2">
        <f>L362</f>
        <v>600</v>
      </c>
      <c r="M388" s="2">
        <f>M363</f>
        <v>612</v>
      </c>
      <c r="N388" s="2">
        <f>N364</f>
        <v>657</v>
      </c>
      <c r="O388" s="2">
        <f>O365</f>
        <v>677</v>
      </c>
      <c r="P388" s="2">
        <f>P366</f>
        <v>715</v>
      </c>
      <c r="Q388" s="2">
        <f>Q367</f>
        <v>767</v>
      </c>
      <c r="R388" s="2">
        <f>R368</f>
        <v>917</v>
      </c>
      <c r="S388" s="2">
        <f>S369</f>
        <v>929</v>
      </c>
      <c r="T388" s="2">
        <f>T370</f>
        <v>975</v>
      </c>
      <c r="U388" s="2">
        <f>U371</f>
        <v>1019</v>
      </c>
      <c r="V388" s="2">
        <f>V372</f>
        <v>778</v>
      </c>
      <c r="W388" s="2">
        <f>W373</f>
        <v>830</v>
      </c>
      <c r="X388" s="2">
        <f>X374</f>
        <v>852</v>
      </c>
      <c r="Y388" s="2">
        <f>Y375</f>
        <v>872</v>
      </c>
      <c r="Z388" s="2">
        <f>Z376</f>
        <v>409</v>
      </c>
      <c r="AA388" s="2">
        <f>AA377</f>
        <v>429</v>
      </c>
      <c r="AB388" s="2">
        <f>AB378</f>
        <v>451</v>
      </c>
      <c r="AC388" s="2">
        <f>AC379</f>
        <v>503</v>
      </c>
      <c r="AD388" s="2">
        <f>AD380</f>
        <v>262</v>
      </c>
      <c r="AE388" s="2">
        <f>AE381</f>
        <v>306</v>
      </c>
      <c r="AF388" s="2">
        <f>AF382</f>
        <v>352</v>
      </c>
      <c r="AG388" s="2">
        <f>AG383</f>
        <v>364</v>
      </c>
      <c r="AH388" s="152">
        <f t="shared" si="53"/>
        <v>16400</v>
      </c>
      <c r="AI388" s="5">
        <f t="shared" si="54"/>
        <v>11201200</v>
      </c>
      <c r="AJ388" s="2">
        <f t="shared" si="55"/>
        <v>8606720000</v>
      </c>
      <c r="BT388" s="22"/>
      <c r="BU388" s="29" t="s">
        <v>730</v>
      </c>
      <c r="BV388" s="30" t="s">
        <v>1030</v>
      </c>
      <c r="BW388" s="31">
        <f>L2+(380*L4)</f>
        <v>381</v>
      </c>
      <c r="BX388" s="22"/>
    </row>
    <row r="389" spans="1:76" x14ac:dyDescent="0.2">
      <c r="A389" s="3" t="s">
        <v>1174</v>
      </c>
      <c r="B389" s="2">
        <f>B383</f>
        <v>661</v>
      </c>
      <c r="C389" s="2">
        <f>C382</f>
        <v>673</v>
      </c>
      <c r="D389" s="2">
        <f>D381</f>
        <v>719</v>
      </c>
      <c r="E389" s="2">
        <f>E380</f>
        <v>763</v>
      </c>
      <c r="F389" s="2">
        <f>F379</f>
        <v>522</v>
      </c>
      <c r="G389" s="2">
        <f>G378</f>
        <v>574</v>
      </c>
      <c r="H389" s="2">
        <f>H377</f>
        <v>596</v>
      </c>
      <c r="I389" s="2">
        <f>I376</f>
        <v>616</v>
      </c>
      <c r="J389" s="2">
        <f>J375</f>
        <v>153</v>
      </c>
      <c r="K389" s="2">
        <f>K374</f>
        <v>173</v>
      </c>
      <c r="L389" s="2">
        <f>L373</f>
        <v>195</v>
      </c>
      <c r="M389" s="2">
        <f>M372</f>
        <v>247</v>
      </c>
      <c r="N389" s="2">
        <f>N371</f>
        <v>6</v>
      </c>
      <c r="O389" s="2">
        <f>O370</f>
        <v>50</v>
      </c>
      <c r="P389" s="2">
        <f>P369</f>
        <v>96</v>
      </c>
      <c r="Q389" s="2">
        <f>Q368</f>
        <v>108</v>
      </c>
      <c r="R389" s="2">
        <f>R367</f>
        <v>258</v>
      </c>
      <c r="S389" s="2">
        <f>S366</f>
        <v>310</v>
      </c>
      <c r="T389" s="2">
        <f>T365</f>
        <v>348</v>
      </c>
      <c r="U389" s="2">
        <f>U364</f>
        <v>368</v>
      </c>
      <c r="V389" s="2">
        <f>V363</f>
        <v>413</v>
      </c>
      <c r="W389" s="2">
        <f>W362</f>
        <v>425</v>
      </c>
      <c r="X389" s="2">
        <f>X361</f>
        <v>455</v>
      </c>
      <c r="Y389" s="2">
        <f>Y360</f>
        <v>499</v>
      </c>
      <c r="Z389" s="2">
        <f>Z359</f>
        <v>782</v>
      </c>
      <c r="AA389" s="2">
        <f>AA358</f>
        <v>826</v>
      </c>
      <c r="AB389" s="2">
        <f>AB357</f>
        <v>856</v>
      </c>
      <c r="AC389" s="2">
        <f>AC356</f>
        <v>868</v>
      </c>
      <c r="AD389" s="2">
        <f>AD355</f>
        <v>913</v>
      </c>
      <c r="AE389" s="2">
        <f>AE354</f>
        <v>933</v>
      </c>
      <c r="AF389" s="2">
        <f>AF353</f>
        <v>971</v>
      </c>
      <c r="AG389" s="2">
        <f>AG352</f>
        <v>1023</v>
      </c>
      <c r="AH389" s="152">
        <f t="shared" si="53"/>
        <v>16400</v>
      </c>
      <c r="AI389" s="5">
        <f t="shared" si="54"/>
        <v>11201200</v>
      </c>
      <c r="AJ389" s="2">
        <f t="shared" si="55"/>
        <v>8606720000</v>
      </c>
      <c r="BT389" s="22"/>
      <c r="BU389" s="29" t="s">
        <v>542</v>
      </c>
      <c r="BV389" s="30" t="s">
        <v>1030</v>
      </c>
      <c r="BW389" s="31">
        <f>L2+(381*L4)</f>
        <v>382</v>
      </c>
      <c r="BX389" s="22"/>
    </row>
    <row r="390" spans="1:76" x14ac:dyDescent="0.2">
      <c r="A390" s="3" t="s">
        <v>1175</v>
      </c>
      <c r="B390" s="2">
        <f>B368</f>
        <v>466</v>
      </c>
      <c r="C390" s="2">
        <f>C369</f>
        <v>486</v>
      </c>
      <c r="D390" s="2">
        <f>D370</f>
        <v>396</v>
      </c>
      <c r="E390" s="2">
        <f>E371</f>
        <v>448</v>
      </c>
      <c r="F390" s="2">
        <f>F372</f>
        <v>333</v>
      </c>
      <c r="G390" s="2">
        <f>G373</f>
        <v>377</v>
      </c>
      <c r="H390" s="2">
        <f>H374</f>
        <v>279</v>
      </c>
      <c r="I390" s="2">
        <f>I375</f>
        <v>291</v>
      </c>
      <c r="J390" s="2">
        <f>J376</f>
        <v>990</v>
      </c>
      <c r="K390" s="2">
        <f>K377</f>
        <v>1002</v>
      </c>
      <c r="L390" s="2">
        <f>L378</f>
        <v>904</v>
      </c>
      <c r="M390" s="2">
        <f>M379</f>
        <v>948</v>
      </c>
      <c r="N390" s="2">
        <f>N380</f>
        <v>833</v>
      </c>
      <c r="O390" s="2">
        <f>O381</f>
        <v>885</v>
      </c>
      <c r="P390" s="2">
        <f>P382</f>
        <v>795</v>
      </c>
      <c r="Q390" s="2">
        <f>Q383</f>
        <v>815</v>
      </c>
      <c r="R390" s="2">
        <f>R352</f>
        <v>581</v>
      </c>
      <c r="S390" s="2">
        <f>S353</f>
        <v>625</v>
      </c>
      <c r="T390" s="2">
        <f>T354</f>
        <v>543</v>
      </c>
      <c r="U390" s="2">
        <f>U355</f>
        <v>555</v>
      </c>
      <c r="V390" s="2">
        <f>V356</f>
        <v>730</v>
      </c>
      <c r="W390" s="2">
        <f>W357</f>
        <v>750</v>
      </c>
      <c r="X390" s="2">
        <f>X358</f>
        <v>644</v>
      </c>
      <c r="Y390" s="2">
        <f>Y359</f>
        <v>696</v>
      </c>
      <c r="Z390" s="2">
        <f>Z360</f>
        <v>73</v>
      </c>
      <c r="AA390" s="2">
        <f>AA361</f>
        <v>125</v>
      </c>
      <c r="AB390" s="2">
        <f>AB362</f>
        <v>19</v>
      </c>
      <c r="AC390" s="2">
        <f>AC363</f>
        <v>39</v>
      </c>
      <c r="AD390" s="2">
        <f>AD364</f>
        <v>214</v>
      </c>
      <c r="AE390" s="2">
        <f>AE365</f>
        <v>226</v>
      </c>
      <c r="AF390" s="2">
        <f>AF366</f>
        <v>144</v>
      </c>
      <c r="AG390" s="2">
        <f>AG367</f>
        <v>188</v>
      </c>
      <c r="AH390" s="152">
        <f t="shared" si="53"/>
        <v>16400</v>
      </c>
      <c r="AI390" s="5">
        <f t="shared" si="54"/>
        <v>11201200</v>
      </c>
      <c r="AJ390" s="2">
        <f t="shared" si="55"/>
        <v>8606720000</v>
      </c>
      <c r="BT390" s="22"/>
      <c r="BU390" s="29" t="s">
        <v>948</v>
      </c>
      <c r="BV390" s="30" t="s">
        <v>1030</v>
      </c>
      <c r="BW390" s="31">
        <f>L2+(382*L4)</f>
        <v>383</v>
      </c>
      <c r="BX390" s="22"/>
    </row>
    <row r="391" spans="1:76" x14ac:dyDescent="0.2">
      <c r="A391" s="3" t="s">
        <v>1176</v>
      </c>
      <c r="B391" s="2">
        <f>B367</f>
        <v>837</v>
      </c>
      <c r="C391" s="2">
        <f>C366</f>
        <v>881</v>
      </c>
      <c r="D391" s="2">
        <f>D365</f>
        <v>799</v>
      </c>
      <c r="E391" s="2">
        <f>E364</f>
        <v>811</v>
      </c>
      <c r="F391" s="2">
        <f>F363</f>
        <v>986</v>
      </c>
      <c r="G391" s="2">
        <f>G362</f>
        <v>1006</v>
      </c>
      <c r="H391" s="2">
        <f>H361</f>
        <v>900</v>
      </c>
      <c r="I391" s="2">
        <f>I360</f>
        <v>952</v>
      </c>
      <c r="J391" s="2">
        <f>J359</f>
        <v>329</v>
      </c>
      <c r="K391" s="2">
        <f>K358</f>
        <v>381</v>
      </c>
      <c r="L391" s="2">
        <f>L357</f>
        <v>275</v>
      </c>
      <c r="M391" s="2">
        <f>M356</f>
        <v>295</v>
      </c>
      <c r="N391" s="2">
        <f>N355</f>
        <v>470</v>
      </c>
      <c r="O391" s="2">
        <f>O354</f>
        <v>482</v>
      </c>
      <c r="P391" s="2">
        <f>P353</f>
        <v>400</v>
      </c>
      <c r="Q391" s="2">
        <f>Q352</f>
        <v>444</v>
      </c>
      <c r="R391" s="2">
        <f>R383</f>
        <v>210</v>
      </c>
      <c r="S391" s="2">
        <f>S382</f>
        <v>230</v>
      </c>
      <c r="T391" s="2">
        <f>T381</f>
        <v>140</v>
      </c>
      <c r="U391" s="2">
        <f>U380</f>
        <v>192</v>
      </c>
      <c r="V391" s="2">
        <f>V379</f>
        <v>77</v>
      </c>
      <c r="W391" s="2">
        <f>W378</f>
        <v>121</v>
      </c>
      <c r="X391" s="2">
        <f>X377</f>
        <v>23</v>
      </c>
      <c r="Y391" s="2">
        <f>Y376</f>
        <v>35</v>
      </c>
      <c r="Z391" s="2">
        <f>Z375</f>
        <v>734</v>
      </c>
      <c r="AA391" s="2">
        <f>AA374</f>
        <v>746</v>
      </c>
      <c r="AB391" s="2">
        <f>AB373</f>
        <v>648</v>
      </c>
      <c r="AC391" s="2">
        <f>AC372</f>
        <v>692</v>
      </c>
      <c r="AD391" s="2">
        <f>AD371</f>
        <v>577</v>
      </c>
      <c r="AE391" s="2">
        <f>AE370</f>
        <v>629</v>
      </c>
      <c r="AF391" s="2">
        <f>AF369</f>
        <v>539</v>
      </c>
      <c r="AG391" s="2">
        <f>AG368</f>
        <v>559</v>
      </c>
      <c r="AH391" s="152">
        <f t="shared" si="53"/>
        <v>16400</v>
      </c>
      <c r="AI391" s="5">
        <f t="shared" si="54"/>
        <v>11201200</v>
      </c>
      <c r="AJ391" s="2">
        <f t="shared" si="55"/>
        <v>8606720000</v>
      </c>
      <c r="BT391" s="22"/>
      <c r="BU391" s="29" t="s">
        <v>881</v>
      </c>
      <c r="BV391" s="30" t="s">
        <v>1030</v>
      </c>
      <c r="BW391" s="31">
        <f>L2+(383*L4)</f>
        <v>384</v>
      </c>
      <c r="BX391" s="22"/>
    </row>
    <row r="392" spans="1:76" x14ac:dyDescent="0.2">
      <c r="BT392" s="22"/>
      <c r="BU392" s="29" t="s">
        <v>576</v>
      </c>
      <c r="BV392" s="30" t="s">
        <v>1030</v>
      </c>
      <c r="BW392" s="31">
        <f>L2+(384*L4)</f>
        <v>385</v>
      </c>
      <c r="BX392" s="22"/>
    </row>
    <row r="393" spans="1:76" x14ac:dyDescent="0.2">
      <c r="BT393" s="22"/>
      <c r="BU393" s="29" t="s">
        <v>762</v>
      </c>
      <c r="BV393" s="30" t="s">
        <v>1030</v>
      </c>
      <c r="BW393" s="31">
        <f>L2+(385*L4)</f>
        <v>386</v>
      </c>
      <c r="BX393" s="22"/>
    </row>
    <row r="394" spans="1:76" ht="13.5" thickBot="1" x14ac:dyDescent="0.25">
      <c r="B394" s="1" t="s">
        <v>1251</v>
      </c>
      <c r="D394" s="258" t="s">
        <v>1249</v>
      </c>
      <c r="BT394" s="22"/>
      <c r="BU394" s="29" t="s">
        <v>848</v>
      </c>
      <c r="BV394" s="30" t="s">
        <v>1030</v>
      </c>
      <c r="BW394" s="31">
        <f>L2+(386*L4)</f>
        <v>387</v>
      </c>
      <c r="BX394" s="22"/>
    </row>
    <row r="395" spans="1:76" x14ac:dyDescent="0.2">
      <c r="A395" s="1">
        <v>1</v>
      </c>
      <c r="B395" s="153">
        <v>10</v>
      </c>
      <c r="C395" s="154">
        <v>409</v>
      </c>
      <c r="D395" s="155">
        <v>939</v>
      </c>
      <c r="E395" s="155">
        <v>572</v>
      </c>
      <c r="F395" s="155">
        <v>792</v>
      </c>
      <c r="G395" s="155">
        <v>647</v>
      </c>
      <c r="H395" s="155">
        <v>181</v>
      </c>
      <c r="I395" s="155">
        <v>294</v>
      </c>
      <c r="J395" s="155">
        <v>160</v>
      </c>
      <c r="K395" s="155">
        <v>271</v>
      </c>
      <c r="L395" s="155">
        <v>829</v>
      </c>
      <c r="M395" s="155">
        <v>686</v>
      </c>
      <c r="N395" s="155">
        <v>898</v>
      </c>
      <c r="O395" s="155">
        <v>529</v>
      </c>
      <c r="P395" s="156">
        <v>35</v>
      </c>
      <c r="Q395" s="155">
        <v>436</v>
      </c>
      <c r="R395" s="155">
        <v>589</v>
      </c>
      <c r="S395" s="157">
        <v>990</v>
      </c>
      <c r="T395" s="155">
        <v>496</v>
      </c>
      <c r="U395" s="155">
        <v>127</v>
      </c>
      <c r="V395" s="155">
        <v>339</v>
      </c>
      <c r="W395" s="155">
        <v>196</v>
      </c>
      <c r="X395" s="155">
        <v>754</v>
      </c>
      <c r="Y395" s="155">
        <v>865</v>
      </c>
      <c r="Z395" s="155">
        <v>731</v>
      </c>
      <c r="AA395" s="155">
        <v>844</v>
      </c>
      <c r="AB395" s="155">
        <v>378</v>
      </c>
      <c r="AC395" s="155">
        <v>233</v>
      </c>
      <c r="AD395" s="155">
        <v>453</v>
      </c>
      <c r="AE395" s="155">
        <v>86</v>
      </c>
      <c r="AF395" s="158">
        <v>616</v>
      </c>
      <c r="AG395" s="159">
        <v>1015</v>
      </c>
      <c r="AH395" s="5">
        <f>SUM(B395:AG395)</f>
        <v>16400</v>
      </c>
      <c r="AI395" s="5">
        <f>SUMSQ(B395:AG395)</f>
        <v>11201200</v>
      </c>
      <c r="AJ395" s="2">
        <f>B395^3+C395^3+D395^3+E395^3+F395^3+G395^3+H395^3+I395^3+J395^3+K395^3+L395^3+M395^3+N395^3+O395^3+P395^3+Q395^3+R395^3+S395^3+T395^3+U395^3+V395^3+W395^3+X395^3+Y395^3+Z395^3+AA395^3+AB395^3+AC395^3+AD395^3+AE395^3+AF395^3+AG395^3</f>
        <v>8606720000</v>
      </c>
      <c r="BT395" s="22"/>
      <c r="BU395" s="29" t="s">
        <v>914</v>
      </c>
      <c r="BV395" s="30" t="s">
        <v>1030</v>
      </c>
      <c r="BW395" s="31">
        <f>L2+(387*L4)</f>
        <v>388</v>
      </c>
      <c r="BX395" s="22"/>
    </row>
    <row r="396" spans="1:76" x14ac:dyDescent="0.2">
      <c r="A396" s="1">
        <v>2</v>
      </c>
      <c r="B396" s="160">
        <v>429</v>
      </c>
      <c r="C396" s="114">
        <v>62</v>
      </c>
      <c r="D396" s="104">
        <v>528</v>
      </c>
      <c r="E396" s="104">
        <v>927</v>
      </c>
      <c r="F396" s="104">
        <v>691</v>
      </c>
      <c r="G396" s="104">
        <v>804</v>
      </c>
      <c r="H396" s="104">
        <v>274</v>
      </c>
      <c r="I396" s="104">
        <v>129</v>
      </c>
      <c r="J396" s="104">
        <v>315</v>
      </c>
      <c r="K396" s="104">
        <v>172</v>
      </c>
      <c r="L396" s="104">
        <v>666</v>
      </c>
      <c r="M396" s="104">
        <v>777</v>
      </c>
      <c r="N396" s="104">
        <v>549</v>
      </c>
      <c r="O396" s="104">
        <v>950</v>
      </c>
      <c r="P396" s="104">
        <v>392</v>
      </c>
      <c r="Q396" s="105">
        <v>23</v>
      </c>
      <c r="R396" s="106">
        <v>1002</v>
      </c>
      <c r="S396" s="104">
        <v>633</v>
      </c>
      <c r="T396" s="104">
        <v>75</v>
      </c>
      <c r="U396" s="104">
        <v>476</v>
      </c>
      <c r="V396" s="104">
        <v>248</v>
      </c>
      <c r="W396" s="104">
        <v>359</v>
      </c>
      <c r="X396" s="104">
        <v>853</v>
      </c>
      <c r="Y396" s="104">
        <v>710</v>
      </c>
      <c r="Z396" s="104">
        <v>896</v>
      </c>
      <c r="AA396" s="104">
        <v>751</v>
      </c>
      <c r="AB396" s="104">
        <v>221</v>
      </c>
      <c r="AC396" s="104">
        <v>334</v>
      </c>
      <c r="AD396" s="104">
        <v>98</v>
      </c>
      <c r="AE396" s="104">
        <v>497</v>
      </c>
      <c r="AF396" s="104">
        <v>963</v>
      </c>
      <c r="AG396" s="161">
        <v>596</v>
      </c>
      <c r="AH396" s="5">
        <f t="shared" ref="AH396:AH426" si="59">SUM(B396:AG396)</f>
        <v>16400</v>
      </c>
      <c r="AI396" s="5">
        <f t="shared" ref="AI396:AI426" si="60">SUMSQ(B396:AG396)</f>
        <v>11201200</v>
      </c>
      <c r="AJ396" s="2">
        <f t="shared" ref="AJ396:AJ434" si="61">B396^3+C396^3+D396^3+E396^3+F396^3+G396^3+H396^3+I396^3+J396^3+K396^3+L396^3+M396^3+N396^3+O396^3+P396^3+Q396^3+R396^3+S396^3+T396^3+U396^3+V396^3+W396^3+X396^3+Y396^3+Z396^3+AA396^3+AB396^3+AC396^3+AD396^3+AE396^3+AF396^3+AG396^3</f>
        <v>8606720000</v>
      </c>
      <c r="BT396" s="22"/>
      <c r="BU396" s="29" t="s">
        <v>90</v>
      </c>
      <c r="BV396" s="30" t="s">
        <v>1030</v>
      </c>
      <c r="BW396" s="31">
        <f>L2+(388*L4)</f>
        <v>389</v>
      </c>
      <c r="BX396" s="22"/>
    </row>
    <row r="397" spans="1:76" x14ac:dyDescent="0.2">
      <c r="A397" s="1">
        <v>3</v>
      </c>
      <c r="B397" s="162">
        <v>1009</v>
      </c>
      <c r="C397" s="104">
        <v>610</v>
      </c>
      <c r="D397" s="114">
        <v>84</v>
      </c>
      <c r="E397" s="103">
        <v>451</v>
      </c>
      <c r="F397" s="104">
        <v>239</v>
      </c>
      <c r="G397" s="104">
        <v>384</v>
      </c>
      <c r="H397" s="104">
        <v>846</v>
      </c>
      <c r="I397" s="104">
        <v>733</v>
      </c>
      <c r="J397" s="104">
        <v>871</v>
      </c>
      <c r="K397" s="104">
        <v>760</v>
      </c>
      <c r="L397" s="104">
        <v>198</v>
      </c>
      <c r="M397" s="104">
        <v>341</v>
      </c>
      <c r="N397" s="105">
        <v>121</v>
      </c>
      <c r="O397" s="104">
        <v>490</v>
      </c>
      <c r="P397" s="104">
        <v>988</v>
      </c>
      <c r="Q397" s="104">
        <v>587</v>
      </c>
      <c r="R397" s="104">
        <v>438</v>
      </c>
      <c r="S397" s="104">
        <v>37</v>
      </c>
      <c r="T397" s="104">
        <v>535</v>
      </c>
      <c r="U397" s="106">
        <v>904</v>
      </c>
      <c r="V397" s="104">
        <v>684</v>
      </c>
      <c r="W397" s="104">
        <v>827</v>
      </c>
      <c r="X397" s="104">
        <v>265</v>
      </c>
      <c r="Y397" s="104">
        <v>154</v>
      </c>
      <c r="Z397" s="104">
        <v>292</v>
      </c>
      <c r="AA397" s="104">
        <v>179</v>
      </c>
      <c r="AB397" s="104">
        <v>641</v>
      </c>
      <c r="AC397" s="104">
        <v>786</v>
      </c>
      <c r="AD397" s="107">
        <v>574</v>
      </c>
      <c r="AE397" s="104">
        <v>941</v>
      </c>
      <c r="AF397" s="104">
        <v>415</v>
      </c>
      <c r="AG397" s="163">
        <v>16</v>
      </c>
      <c r="AH397" s="5">
        <f t="shared" si="59"/>
        <v>16400</v>
      </c>
      <c r="AI397" s="5">
        <f t="shared" si="60"/>
        <v>11201200</v>
      </c>
      <c r="AJ397" s="2">
        <f t="shared" si="61"/>
        <v>8606720000</v>
      </c>
      <c r="BT397" s="22"/>
      <c r="BU397" s="29" t="s">
        <v>156</v>
      </c>
      <c r="BV397" s="30" t="s">
        <v>1030</v>
      </c>
      <c r="BW397" s="31">
        <f>L2+(389*L4)</f>
        <v>390</v>
      </c>
      <c r="BX397" s="22"/>
    </row>
    <row r="398" spans="1:76" x14ac:dyDescent="0.2">
      <c r="A398" s="1">
        <v>4</v>
      </c>
      <c r="B398" s="162">
        <v>598</v>
      </c>
      <c r="C398" s="104">
        <v>965</v>
      </c>
      <c r="D398" s="103">
        <v>503</v>
      </c>
      <c r="E398" s="114">
        <v>104</v>
      </c>
      <c r="F398" s="104">
        <v>332</v>
      </c>
      <c r="G398" s="104">
        <v>219</v>
      </c>
      <c r="H398" s="104">
        <v>745</v>
      </c>
      <c r="I398" s="104">
        <v>890</v>
      </c>
      <c r="J398" s="104">
        <v>708</v>
      </c>
      <c r="K398" s="104">
        <v>851</v>
      </c>
      <c r="L398" s="104">
        <v>353</v>
      </c>
      <c r="M398" s="104">
        <v>242</v>
      </c>
      <c r="N398" s="104">
        <v>478</v>
      </c>
      <c r="O398" s="105">
        <v>77</v>
      </c>
      <c r="P398" s="104">
        <v>639</v>
      </c>
      <c r="Q398" s="104">
        <v>1008</v>
      </c>
      <c r="R398" s="104">
        <v>17</v>
      </c>
      <c r="S398" s="104">
        <v>386</v>
      </c>
      <c r="T398" s="106">
        <v>948</v>
      </c>
      <c r="U398" s="104">
        <v>547</v>
      </c>
      <c r="V398" s="104">
        <v>783</v>
      </c>
      <c r="W398" s="104">
        <v>672</v>
      </c>
      <c r="X398" s="104">
        <v>174</v>
      </c>
      <c r="Y398" s="104">
        <v>317</v>
      </c>
      <c r="Z398" s="104">
        <v>135</v>
      </c>
      <c r="AA398" s="104">
        <v>280</v>
      </c>
      <c r="AB398" s="104">
        <v>806</v>
      </c>
      <c r="AC398" s="104">
        <v>693</v>
      </c>
      <c r="AD398" s="104">
        <v>921</v>
      </c>
      <c r="AE398" s="107">
        <v>522</v>
      </c>
      <c r="AF398" s="104">
        <v>60</v>
      </c>
      <c r="AG398" s="163">
        <v>427</v>
      </c>
      <c r="AH398" s="5">
        <f t="shared" si="59"/>
        <v>16400</v>
      </c>
      <c r="AI398" s="5">
        <f t="shared" si="60"/>
        <v>11201200</v>
      </c>
      <c r="AJ398" s="2">
        <f t="shared" si="61"/>
        <v>8606720000</v>
      </c>
      <c r="BT398" s="22"/>
      <c r="BU398" s="29" t="s">
        <v>320</v>
      </c>
      <c r="BV398" s="30" t="s">
        <v>1030</v>
      </c>
      <c r="BW398" s="31">
        <f>L2+(390*L4)</f>
        <v>391</v>
      </c>
      <c r="BX398" s="22"/>
    </row>
    <row r="399" spans="1:76" x14ac:dyDescent="0.2">
      <c r="A399" s="1">
        <v>5</v>
      </c>
      <c r="B399" s="162">
        <v>907</v>
      </c>
      <c r="C399" s="104">
        <v>540</v>
      </c>
      <c r="D399" s="104">
        <v>42</v>
      </c>
      <c r="E399" s="104">
        <v>441</v>
      </c>
      <c r="F399" s="114">
        <v>149</v>
      </c>
      <c r="G399" s="103">
        <v>262</v>
      </c>
      <c r="H399" s="104">
        <v>824</v>
      </c>
      <c r="I399" s="104">
        <v>679</v>
      </c>
      <c r="J399" s="104">
        <v>797</v>
      </c>
      <c r="K399" s="104">
        <v>654</v>
      </c>
      <c r="L399" s="105">
        <v>192</v>
      </c>
      <c r="M399" s="104">
        <v>303</v>
      </c>
      <c r="N399" s="104">
        <v>3</v>
      </c>
      <c r="O399" s="104">
        <v>404</v>
      </c>
      <c r="P399" s="104">
        <v>930</v>
      </c>
      <c r="Q399" s="104">
        <v>561</v>
      </c>
      <c r="R399" s="104">
        <v>464</v>
      </c>
      <c r="S399" s="104">
        <v>95</v>
      </c>
      <c r="T399" s="104">
        <v>621</v>
      </c>
      <c r="U399" s="104">
        <v>1022</v>
      </c>
      <c r="V399" s="104">
        <v>722</v>
      </c>
      <c r="W399" s="106">
        <v>833</v>
      </c>
      <c r="X399" s="104">
        <v>371</v>
      </c>
      <c r="Y399" s="104">
        <v>228</v>
      </c>
      <c r="Z399" s="104">
        <v>346</v>
      </c>
      <c r="AA399" s="104">
        <v>201</v>
      </c>
      <c r="AB399" s="107">
        <v>763</v>
      </c>
      <c r="AC399" s="104">
        <v>876</v>
      </c>
      <c r="AD399" s="104">
        <v>584</v>
      </c>
      <c r="AE399" s="104">
        <v>983</v>
      </c>
      <c r="AF399" s="104">
        <v>485</v>
      </c>
      <c r="AG399" s="163">
        <v>118</v>
      </c>
      <c r="AH399" s="5">
        <f t="shared" si="59"/>
        <v>16400</v>
      </c>
      <c r="AI399" s="5">
        <f t="shared" si="60"/>
        <v>11201200</v>
      </c>
      <c r="AJ399" s="2">
        <f t="shared" si="61"/>
        <v>8606720000</v>
      </c>
      <c r="BT399" s="22"/>
      <c r="BU399" s="29" t="s">
        <v>506</v>
      </c>
      <c r="BV399" s="30" t="s">
        <v>1030</v>
      </c>
      <c r="BW399" s="31">
        <f>L2+(391*L4)</f>
        <v>392</v>
      </c>
      <c r="BX399" s="22"/>
    </row>
    <row r="400" spans="1:76" x14ac:dyDescent="0.2">
      <c r="A400" s="1">
        <v>6</v>
      </c>
      <c r="B400" s="162">
        <v>560</v>
      </c>
      <c r="C400" s="104">
        <v>959</v>
      </c>
      <c r="D400" s="104">
        <v>397</v>
      </c>
      <c r="E400" s="104">
        <v>30</v>
      </c>
      <c r="F400" s="103">
        <v>306</v>
      </c>
      <c r="G400" s="114">
        <v>161</v>
      </c>
      <c r="H400" s="104">
        <v>659</v>
      </c>
      <c r="I400" s="104">
        <v>772</v>
      </c>
      <c r="J400" s="104">
        <v>698</v>
      </c>
      <c r="K400" s="104">
        <v>809</v>
      </c>
      <c r="L400" s="104">
        <v>283</v>
      </c>
      <c r="M400" s="105">
        <v>140</v>
      </c>
      <c r="N400" s="104">
        <v>424</v>
      </c>
      <c r="O400" s="104">
        <v>55</v>
      </c>
      <c r="P400" s="104">
        <v>517</v>
      </c>
      <c r="Q400" s="104">
        <v>918</v>
      </c>
      <c r="R400" s="104">
        <v>107</v>
      </c>
      <c r="S400" s="104">
        <v>508</v>
      </c>
      <c r="T400" s="104">
        <v>970</v>
      </c>
      <c r="U400" s="104">
        <v>601</v>
      </c>
      <c r="V400" s="106">
        <v>885</v>
      </c>
      <c r="W400" s="104">
        <v>742</v>
      </c>
      <c r="X400" s="104">
        <v>216</v>
      </c>
      <c r="Y400" s="104">
        <v>327</v>
      </c>
      <c r="Z400" s="104">
        <v>253</v>
      </c>
      <c r="AA400" s="104">
        <v>366</v>
      </c>
      <c r="AB400" s="104">
        <v>864</v>
      </c>
      <c r="AC400" s="107">
        <v>719</v>
      </c>
      <c r="AD400" s="104">
        <v>995</v>
      </c>
      <c r="AE400" s="104">
        <v>628</v>
      </c>
      <c r="AF400" s="104">
        <v>66</v>
      </c>
      <c r="AG400" s="163">
        <v>465</v>
      </c>
      <c r="AH400" s="5">
        <f t="shared" si="59"/>
        <v>16400</v>
      </c>
      <c r="AI400" s="5">
        <f t="shared" si="60"/>
        <v>11201200</v>
      </c>
      <c r="AJ400" s="2">
        <f t="shared" si="61"/>
        <v>8606720000</v>
      </c>
      <c r="BT400" s="22"/>
      <c r="BU400" s="29" t="s">
        <v>78</v>
      </c>
      <c r="BV400" s="30" t="s">
        <v>1030</v>
      </c>
      <c r="BW400" s="31">
        <f>L2+(392*L4)</f>
        <v>393</v>
      </c>
      <c r="BX400" s="22"/>
    </row>
    <row r="401" spans="1:76" x14ac:dyDescent="0.2">
      <c r="A401" s="1">
        <v>7</v>
      </c>
      <c r="B401" s="162">
        <v>116</v>
      </c>
      <c r="C401" s="104">
        <v>483</v>
      </c>
      <c r="D401" s="104">
        <v>977</v>
      </c>
      <c r="E401" s="104">
        <v>578</v>
      </c>
      <c r="F401" s="104">
        <v>878</v>
      </c>
      <c r="G401" s="104">
        <v>765</v>
      </c>
      <c r="H401" s="114">
        <v>207</v>
      </c>
      <c r="I401" s="103">
        <v>352</v>
      </c>
      <c r="J401" s="105">
        <v>230</v>
      </c>
      <c r="K401" s="104">
        <v>373</v>
      </c>
      <c r="L401" s="104">
        <v>839</v>
      </c>
      <c r="M401" s="104">
        <v>728</v>
      </c>
      <c r="N401" s="104">
        <v>1020</v>
      </c>
      <c r="O401" s="104">
        <v>619</v>
      </c>
      <c r="P401" s="104">
        <v>89</v>
      </c>
      <c r="Q401" s="104">
        <v>458</v>
      </c>
      <c r="R401" s="104">
        <v>567</v>
      </c>
      <c r="S401" s="104">
        <v>936</v>
      </c>
      <c r="T401" s="104">
        <v>406</v>
      </c>
      <c r="U401" s="104">
        <v>5</v>
      </c>
      <c r="V401" s="104">
        <v>297</v>
      </c>
      <c r="W401" s="104">
        <v>186</v>
      </c>
      <c r="X401" s="104">
        <v>652</v>
      </c>
      <c r="Y401" s="106">
        <v>795</v>
      </c>
      <c r="Z401" s="107">
        <v>673</v>
      </c>
      <c r="AA401" s="104">
        <v>818</v>
      </c>
      <c r="AB401" s="104">
        <v>260</v>
      </c>
      <c r="AC401" s="104">
        <v>147</v>
      </c>
      <c r="AD401" s="104">
        <v>447</v>
      </c>
      <c r="AE401" s="104">
        <v>48</v>
      </c>
      <c r="AF401" s="104">
        <v>542</v>
      </c>
      <c r="AG401" s="163">
        <v>909</v>
      </c>
      <c r="AH401" s="5">
        <f t="shared" si="59"/>
        <v>16400</v>
      </c>
      <c r="AI401" s="5">
        <f t="shared" si="60"/>
        <v>11201200</v>
      </c>
      <c r="AJ401" s="2">
        <f t="shared" si="61"/>
        <v>8606720000</v>
      </c>
      <c r="BT401" s="22"/>
      <c r="BU401" s="29" t="s">
        <v>262</v>
      </c>
      <c r="BV401" s="30" t="s">
        <v>1030</v>
      </c>
      <c r="BW401" s="31">
        <f>L2+(393*L4)</f>
        <v>394</v>
      </c>
      <c r="BX401" s="22"/>
    </row>
    <row r="402" spans="1:76" x14ac:dyDescent="0.2">
      <c r="A402" s="1">
        <v>8</v>
      </c>
      <c r="B402" s="162">
        <v>471</v>
      </c>
      <c r="C402" s="104">
        <v>72</v>
      </c>
      <c r="D402" s="104">
        <v>630</v>
      </c>
      <c r="E402" s="104">
        <v>997</v>
      </c>
      <c r="F402" s="104">
        <v>713</v>
      </c>
      <c r="G402" s="104">
        <v>858</v>
      </c>
      <c r="H402" s="103">
        <v>364</v>
      </c>
      <c r="I402" s="114">
        <v>251</v>
      </c>
      <c r="J402" s="104">
        <v>321</v>
      </c>
      <c r="K402" s="105">
        <v>210</v>
      </c>
      <c r="L402" s="104">
        <v>740</v>
      </c>
      <c r="M402" s="104">
        <v>883</v>
      </c>
      <c r="N402" s="104">
        <v>607</v>
      </c>
      <c r="O402" s="104">
        <v>976</v>
      </c>
      <c r="P402" s="104">
        <v>510</v>
      </c>
      <c r="Q402" s="104">
        <v>109</v>
      </c>
      <c r="R402" s="104">
        <v>916</v>
      </c>
      <c r="S402" s="104">
        <v>515</v>
      </c>
      <c r="T402" s="104">
        <v>49</v>
      </c>
      <c r="U402" s="104">
        <v>418</v>
      </c>
      <c r="V402" s="104">
        <v>142</v>
      </c>
      <c r="W402" s="104">
        <v>285</v>
      </c>
      <c r="X402" s="106">
        <v>815</v>
      </c>
      <c r="Y402" s="104">
        <v>704</v>
      </c>
      <c r="Z402" s="104">
        <v>774</v>
      </c>
      <c r="AA402" s="107">
        <v>661</v>
      </c>
      <c r="AB402" s="104">
        <v>167</v>
      </c>
      <c r="AC402" s="104">
        <v>312</v>
      </c>
      <c r="AD402" s="104">
        <v>28</v>
      </c>
      <c r="AE402" s="104">
        <v>395</v>
      </c>
      <c r="AF402" s="104">
        <v>953</v>
      </c>
      <c r="AG402" s="163">
        <v>554</v>
      </c>
      <c r="AH402" s="5">
        <f t="shared" si="59"/>
        <v>16400</v>
      </c>
      <c r="AI402" s="5">
        <f t="shared" si="60"/>
        <v>11201200</v>
      </c>
      <c r="AJ402" s="2">
        <f t="shared" si="61"/>
        <v>8606720000</v>
      </c>
      <c r="BT402" s="22"/>
      <c r="BU402" s="29" t="s">
        <v>332</v>
      </c>
      <c r="BV402" s="30" t="s">
        <v>1030</v>
      </c>
      <c r="BW402" s="31">
        <f>L2+(394*L4)</f>
        <v>395</v>
      </c>
      <c r="BX402" s="22"/>
    </row>
    <row r="403" spans="1:76" x14ac:dyDescent="0.2">
      <c r="A403" s="1">
        <v>9</v>
      </c>
      <c r="B403" s="162">
        <v>660</v>
      </c>
      <c r="C403" s="104">
        <v>771</v>
      </c>
      <c r="D403" s="104">
        <v>305</v>
      </c>
      <c r="E403" s="104">
        <v>162</v>
      </c>
      <c r="F403" s="104">
        <v>398</v>
      </c>
      <c r="G403" s="104">
        <v>29</v>
      </c>
      <c r="H403" s="105">
        <v>559</v>
      </c>
      <c r="I403" s="104">
        <v>960</v>
      </c>
      <c r="J403" s="114">
        <v>518</v>
      </c>
      <c r="K403" s="103">
        <v>917</v>
      </c>
      <c r="L403" s="104">
        <v>423</v>
      </c>
      <c r="M403" s="104">
        <v>56</v>
      </c>
      <c r="N403" s="104">
        <v>284</v>
      </c>
      <c r="O403" s="104">
        <v>139</v>
      </c>
      <c r="P403" s="104">
        <v>697</v>
      </c>
      <c r="Q403" s="104">
        <v>810</v>
      </c>
      <c r="R403" s="104">
        <v>215</v>
      </c>
      <c r="S403" s="104">
        <v>328</v>
      </c>
      <c r="T403" s="104">
        <v>886</v>
      </c>
      <c r="U403" s="104">
        <v>741</v>
      </c>
      <c r="V403" s="104">
        <v>969</v>
      </c>
      <c r="W403" s="104">
        <v>602</v>
      </c>
      <c r="X403" s="107">
        <v>108</v>
      </c>
      <c r="Y403" s="104">
        <v>507</v>
      </c>
      <c r="Z403" s="104">
        <v>65</v>
      </c>
      <c r="AA403" s="106">
        <v>466</v>
      </c>
      <c r="AB403" s="104">
        <v>996</v>
      </c>
      <c r="AC403" s="104">
        <v>627</v>
      </c>
      <c r="AD403" s="104">
        <v>863</v>
      </c>
      <c r="AE403" s="104">
        <v>720</v>
      </c>
      <c r="AF403" s="104">
        <v>254</v>
      </c>
      <c r="AG403" s="163">
        <v>365</v>
      </c>
      <c r="AH403" s="5">
        <f t="shared" si="59"/>
        <v>16400</v>
      </c>
      <c r="AI403" s="5">
        <f t="shared" si="60"/>
        <v>11201200</v>
      </c>
      <c r="AJ403" s="2">
        <f t="shared" si="61"/>
        <v>8606720000</v>
      </c>
      <c r="BT403" s="22"/>
      <c r="BU403" s="29" t="s">
        <v>399</v>
      </c>
      <c r="BV403" s="30" t="s">
        <v>1030</v>
      </c>
      <c r="BW403" s="31">
        <f>L2+(395*L4)</f>
        <v>396</v>
      </c>
      <c r="BX403" s="22"/>
    </row>
    <row r="404" spans="1:76" x14ac:dyDescent="0.2">
      <c r="A404" s="1">
        <v>10</v>
      </c>
      <c r="B404" s="162">
        <v>823</v>
      </c>
      <c r="C404" s="104">
        <v>680</v>
      </c>
      <c r="D404" s="104">
        <v>150</v>
      </c>
      <c r="E404" s="104">
        <v>261</v>
      </c>
      <c r="F404" s="104">
        <v>41</v>
      </c>
      <c r="G404" s="104">
        <v>442</v>
      </c>
      <c r="H404" s="104">
        <v>908</v>
      </c>
      <c r="I404" s="105">
        <v>539</v>
      </c>
      <c r="J404" s="103">
        <v>929</v>
      </c>
      <c r="K404" s="114">
        <v>562</v>
      </c>
      <c r="L404" s="104">
        <v>4</v>
      </c>
      <c r="M404" s="104">
        <v>403</v>
      </c>
      <c r="N404" s="104">
        <v>191</v>
      </c>
      <c r="O404" s="104">
        <v>304</v>
      </c>
      <c r="P404" s="104">
        <v>798</v>
      </c>
      <c r="Q404" s="104">
        <v>653</v>
      </c>
      <c r="R404" s="104">
        <v>372</v>
      </c>
      <c r="S404" s="104">
        <v>227</v>
      </c>
      <c r="T404" s="104">
        <v>721</v>
      </c>
      <c r="U404" s="104">
        <v>834</v>
      </c>
      <c r="V404" s="104">
        <v>622</v>
      </c>
      <c r="W404" s="104">
        <v>1021</v>
      </c>
      <c r="X404" s="104">
        <v>463</v>
      </c>
      <c r="Y404" s="107">
        <v>96</v>
      </c>
      <c r="Z404" s="106">
        <v>486</v>
      </c>
      <c r="AA404" s="104">
        <v>117</v>
      </c>
      <c r="AB404" s="104">
        <v>583</v>
      </c>
      <c r="AC404" s="104">
        <v>984</v>
      </c>
      <c r="AD404" s="104">
        <v>764</v>
      </c>
      <c r="AE404" s="104">
        <v>875</v>
      </c>
      <c r="AF404" s="104">
        <v>345</v>
      </c>
      <c r="AG404" s="163">
        <v>202</v>
      </c>
      <c r="AH404" s="5">
        <f t="shared" si="59"/>
        <v>16400</v>
      </c>
      <c r="AI404" s="5">
        <f t="shared" si="60"/>
        <v>11201200</v>
      </c>
      <c r="AJ404" s="2">
        <f t="shared" si="61"/>
        <v>8606720000</v>
      </c>
      <c r="BT404" s="22"/>
      <c r="BU404" s="29" t="s">
        <v>588</v>
      </c>
      <c r="BV404" s="30" t="s">
        <v>1030</v>
      </c>
      <c r="BW404" s="31">
        <f>L2+(396*L4)</f>
        <v>397</v>
      </c>
      <c r="BX404" s="22"/>
    </row>
    <row r="405" spans="1:76" x14ac:dyDescent="0.2">
      <c r="A405" s="1">
        <v>11</v>
      </c>
      <c r="B405" s="162">
        <v>363</v>
      </c>
      <c r="C405" s="104">
        <v>252</v>
      </c>
      <c r="D405" s="104">
        <v>714</v>
      </c>
      <c r="E405" s="104">
        <v>857</v>
      </c>
      <c r="F405" s="105">
        <v>629</v>
      </c>
      <c r="G405" s="104">
        <v>998</v>
      </c>
      <c r="H405" s="104">
        <v>472</v>
      </c>
      <c r="I405" s="104">
        <v>71</v>
      </c>
      <c r="J405" s="104">
        <v>509</v>
      </c>
      <c r="K405" s="104">
        <v>110</v>
      </c>
      <c r="L405" s="114">
        <v>608</v>
      </c>
      <c r="M405" s="103">
        <v>975</v>
      </c>
      <c r="N405" s="104">
        <v>739</v>
      </c>
      <c r="O405" s="104">
        <v>884</v>
      </c>
      <c r="P405" s="104">
        <v>322</v>
      </c>
      <c r="Q405" s="104">
        <v>209</v>
      </c>
      <c r="R405" s="104">
        <v>816</v>
      </c>
      <c r="S405" s="104">
        <v>703</v>
      </c>
      <c r="T405" s="104">
        <v>141</v>
      </c>
      <c r="U405" s="104">
        <v>286</v>
      </c>
      <c r="V405" s="107">
        <v>50</v>
      </c>
      <c r="W405" s="104">
        <v>417</v>
      </c>
      <c r="X405" s="104">
        <v>915</v>
      </c>
      <c r="Y405" s="104">
        <v>516</v>
      </c>
      <c r="Z405" s="104">
        <v>954</v>
      </c>
      <c r="AA405" s="104">
        <v>553</v>
      </c>
      <c r="AB405" s="104">
        <v>27</v>
      </c>
      <c r="AC405" s="106">
        <v>396</v>
      </c>
      <c r="AD405" s="104">
        <v>168</v>
      </c>
      <c r="AE405" s="104">
        <v>311</v>
      </c>
      <c r="AF405" s="104">
        <v>773</v>
      </c>
      <c r="AG405" s="163">
        <v>662</v>
      </c>
      <c r="AH405" s="5">
        <f t="shared" si="59"/>
        <v>16400</v>
      </c>
      <c r="AI405" s="5">
        <f t="shared" si="60"/>
        <v>11201200</v>
      </c>
      <c r="AJ405" s="2">
        <f t="shared" si="61"/>
        <v>8606720000</v>
      </c>
      <c r="BT405" s="22"/>
      <c r="BU405" s="29" t="s">
        <v>655</v>
      </c>
      <c r="BV405" s="30" t="s">
        <v>1030</v>
      </c>
      <c r="BW405" s="31">
        <f>L2+(397*L4)</f>
        <v>398</v>
      </c>
      <c r="BX405" s="22"/>
    </row>
    <row r="406" spans="1:76" x14ac:dyDescent="0.2">
      <c r="A406" s="1">
        <v>12</v>
      </c>
      <c r="B406" s="162">
        <v>208</v>
      </c>
      <c r="C406" s="104">
        <v>351</v>
      </c>
      <c r="D406" s="104">
        <v>877</v>
      </c>
      <c r="E406" s="104">
        <v>766</v>
      </c>
      <c r="F406" s="104">
        <v>978</v>
      </c>
      <c r="G406" s="105">
        <v>577</v>
      </c>
      <c r="H406" s="104">
        <v>115</v>
      </c>
      <c r="I406" s="104">
        <v>484</v>
      </c>
      <c r="J406" s="104">
        <v>90</v>
      </c>
      <c r="K406" s="104">
        <v>457</v>
      </c>
      <c r="L406" s="103">
        <v>1019</v>
      </c>
      <c r="M406" s="114">
        <v>620</v>
      </c>
      <c r="N406" s="104">
        <v>840</v>
      </c>
      <c r="O406" s="104">
        <v>727</v>
      </c>
      <c r="P406" s="104">
        <v>229</v>
      </c>
      <c r="Q406" s="104">
        <v>374</v>
      </c>
      <c r="R406" s="104">
        <v>651</v>
      </c>
      <c r="S406" s="104">
        <v>796</v>
      </c>
      <c r="T406" s="104">
        <v>298</v>
      </c>
      <c r="U406" s="104">
        <v>185</v>
      </c>
      <c r="V406" s="104">
        <v>405</v>
      </c>
      <c r="W406" s="107">
        <v>6</v>
      </c>
      <c r="X406" s="104">
        <v>568</v>
      </c>
      <c r="Y406" s="104">
        <v>935</v>
      </c>
      <c r="Z406" s="104">
        <v>541</v>
      </c>
      <c r="AA406" s="104">
        <v>910</v>
      </c>
      <c r="AB406" s="106">
        <v>448</v>
      </c>
      <c r="AC406" s="104">
        <v>47</v>
      </c>
      <c r="AD406" s="104">
        <v>259</v>
      </c>
      <c r="AE406" s="104">
        <v>148</v>
      </c>
      <c r="AF406" s="104">
        <v>674</v>
      </c>
      <c r="AG406" s="163">
        <v>817</v>
      </c>
      <c r="AH406" s="5">
        <f t="shared" si="59"/>
        <v>16400</v>
      </c>
      <c r="AI406" s="5">
        <f t="shared" si="60"/>
        <v>11201200</v>
      </c>
      <c r="AJ406" s="2">
        <f t="shared" si="61"/>
        <v>8606720000</v>
      </c>
      <c r="BT406" s="22"/>
      <c r="BU406" s="29" t="s">
        <v>836</v>
      </c>
      <c r="BV406" s="30" t="s">
        <v>1030</v>
      </c>
      <c r="BW406" s="31">
        <f>L2+(398*L4)</f>
        <v>399</v>
      </c>
      <c r="BX406" s="22"/>
    </row>
    <row r="407" spans="1:76" x14ac:dyDescent="0.2">
      <c r="A407" s="1">
        <v>13</v>
      </c>
      <c r="B407" s="162">
        <v>273</v>
      </c>
      <c r="C407" s="104">
        <v>130</v>
      </c>
      <c r="D407" s="105">
        <v>692</v>
      </c>
      <c r="E407" s="104">
        <v>803</v>
      </c>
      <c r="F407" s="104">
        <v>527</v>
      </c>
      <c r="G407" s="104">
        <v>928</v>
      </c>
      <c r="H407" s="104">
        <v>430</v>
      </c>
      <c r="I407" s="104">
        <v>61</v>
      </c>
      <c r="J407" s="104">
        <v>391</v>
      </c>
      <c r="K407" s="104">
        <v>24</v>
      </c>
      <c r="L407" s="104">
        <v>550</v>
      </c>
      <c r="M407" s="104">
        <v>949</v>
      </c>
      <c r="N407" s="114">
        <v>665</v>
      </c>
      <c r="O407" s="103">
        <v>778</v>
      </c>
      <c r="P407" s="104">
        <v>316</v>
      </c>
      <c r="Q407" s="104">
        <v>171</v>
      </c>
      <c r="R407" s="104">
        <v>854</v>
      </c>
      <c r="S407" s="104">
        <v>709</v>
      </c>
      <c r="T407" s="107">
        <v>247</v>
      </c>
      <c r="U407" s="104">
        <v>360</v>
      </c>
      <c r="V407" s="104">
        <v>76</v>
      </c>
      <c r="W407" s="104">
        <v>475</v>
      </c>
      <c r="X407" s="104">
        <v>1001</v>
      </c>
      <c r="Y407" s="104">
        <v>634</v>
      </c>
      <c r="Z407" s="104">
        <v>964</v>
      </c>
      <c r="AA407" s="104">
        <v>595</v>
      </c>
      <c r="AB407" s="104">
        <v>97</v>
      </c>
      <c r="AC407" s="104">
        <v>498</v>
      </c>
      <c r="AD407" s="104">
        <v>222</v>
      </c>
      <c r="AE407" s="106">
        <v>333</v>
      </c>
      <c r="AF407" s="104">
        <v>895</v>
      </c>
      <c r="AG407" s="163">
        <v>752</v>
      </c>
      <c r="AH407" s="5">
        <f t="shared" si="59"/>
        <v>16400</v>
      </c>
      <c r="AI407" s="5">
        <f t="shared" si="60"/>
        <v>11201200</v>
      </c>
      <c r="AJ407" s="2">
        <f t="shared" si="61"/>
        <v>8606720000</v>
      </c>
      <c r="BT407" s="22"/>
      <c r="BU407" s="29" t="s">
        <v>1020</v>
      </c>
      <c r="BV407" s="30" t="s">
        <v>1030</v>
      </c>
      <c r="BW407" s="31">
        <f>L2+(399*L4)</f>
        <v>400</v>
      </c>
      <c r="BX407" s="22"/>
    </row>
    <row r="408" spans="1:76" x14ac:dyDescent="0.2">
      <c r="A408" s="1">
        <v>14</v>
      </c>
      <c r="B408" s="162">
        <v>182</v>
      </c>
      <c r="C408" s="104">
        <v>293</v>
      </c>
      <c r="D408" s="104">
        <v>791</v>
      </c>
      <c r="E408" s="105">
        <v>648</v>
      </c>
      <c r="F408" s="104">
        <v>940</v>
      </c>
      <c r="G408" s="104">
        <v>571</v>
      </c>
      <c r="H408" s="104">
        <v>9</v>
      </c>
      <c r="I408" s="104">
        <v>410</v>
      </c>
      <c r="J408" s="104">
        <v>36</v>
      </c>
      <c r="K408" s="104">
        <v>435</v>
      </c>
      <c r="L408" s="104">
        <v>897</v>
      </c>
      <c r="M408" s="104">
        <v>530</v>
      </c>
      <c r="N408" s="103">
        <v>830</v>
      </c>
      <c r="O408" s="114">
        <v>685</v>
      </c>
      <c r="P408" s="104">
        <v>159</v>
      </c>
      <c r="Q408" s="104">
        <v>272</v>
      </c>
      <c r="R408" s="104">
        <v>753</v>
      </c>
      <c r="S408" s="104">
        <v>866</v>
      </c>
      <c r="T408" s="104">
        <v>340</v>
      </c>
      <c r="U408" s="107">
        <v>195</v>
      </c>
      <c r="V408" s="104">
        <v>495</v>
      </c>
      <c r="W408" s="104">
        <v>128</v>
      </c>
      <c r="X408" s="104">
        <v>590</v>
      </c>
      <c r="Y408" s="104">
        <v>989</v>
      </c>
      <c r="Z408" s="104">
        <v>615</v>
      </c>
      <c r="AA408" s="104">
        <v>1016</v>
      </c>
      <c r="AB408" s="104">
        <v>454</v>
      </c>
      <c r="AC408" s="104">
        <v>85</v>
      </c>
      <c r="AD408" s="106">
        <v>377</v>
      </c>
      <c r="AE408" s="104">
        <v>234</v>
      </c>
      <c r="AF408" s="104">
        <v>732</v>
      </c>
      <c r="AG408" s="163">
        <v>843</v>
      </c>
      <c r="AH408" s="5">
        <f t="shared" si="59"/>
        <v>16400</v>
      </c>
      <c r="AI408" s="5">
        <f t="shared" si="60"/>
        <v>11201200</v>
      </c>
      <c r="AJ408" s="2">
        <f t="shared" si="61"/>
        <v>8606720000</v>
      </c>
      <c r="BT408" s="22"/>
      <c r="BU408" s="29" t="s">
        <v>490</v>
      </c>
      <c r="BV408" s="30" t="s">
        <v>1030</v>
      </c>
      <c r="BW408" s="31">
        <f>L2+(400*L4)</f>
        <v>401</v>
      </c>
      <c r="BX408" s="22"/>
    </row>
    <row r="409" spans="1:76" x14ac:dyDescent="0.2">
      <c r="A409" s="1">
        <v>15</v>
      </c>
      <c r="B409" s="164">
        <v>746</v>
      </c>
      <c r="C409" s="104">
        <v>889</v>
      </c>
      <c r="D409" s="104">
        <v>331</v>
      </c>
      <c r="E409" s="104">
        <v>220</v>
      </c>
      <c r="F409" s="104">
        <v>504</v>
      </c>
      <c r="G409" s="104">
        <v>103</v>
      </c>
      <c r="H409" s="104">
        <v>597</v>
      </c>
      <c r="I409" s="104">
        <v>966</v>
      </c>
      <c r="J409" s="104">
        <v>640</v>
      </c>
      <c r="K409" s="104">
        <v>1007</v>
      </c>
      <c r="L409" s="104">
        <v>477</v>
      </c>
      <c r="M409" s="104">
        <v>78</v>
      </c>
      <c r="N409" s="104">
        <v>354</v>
      </c>
      <c r="O409" s="104">
        <v>241</v>
      </c>
      <c r="P409" s="114">
        <v>707</v>
      </c>
      <c r="Q409" s="103">
        <v>852</v>
      </c>
      <c r="R409" s="107">
        <v>173</v>
      </c>
      <c r="S409" s="104">
        <v>318</v>
      </c>
      <c r="T409" s="104">
        <v>784</v>
      </c>
      <c r="U409" s="104">
        <v>671</v>
      </c>
      <c r="V409" s="104">
        <v>947</v>
      </c>
      <c r="W409" s="104">
        <v>548</v>
      </c>
      <c r="X409" s="104">
        <v>18</v>
      </c>
      <c r="Y409" s="104">
        <v>385</v>
      </c>
      <c r="Z409" s="104">
        <v>59</v>
      </c>
      <c r="AA409" s="104">
        <v>428</v>
      </c>
      <c r="AB409" s="104">
        <v>922</v>
      </c>
      <c r="AC409" s="104">
        <v>521</v>
      </c>
      <c r="AD409" s="104">
        <v>805</v>
      </c>
      <c r="AE409" s="104">
        <v>694</v>
      </c>
      <c r="AF409" s="104">
        <v>136</v>
      </c>
      <c r="AG409" s="165">
        <v>279</v>
      </c>
      <c r="AH409" s="5">
        <f t="shared" si="59"/>
        <v>16400</v>
      </c>
      <c r="AI409" s="5">
        <f t="shared" si="60"/>
        <v>11201200</v>
      </c>
      <c r="AJ409" s="2">
        <f t="shared" si="61"/>
        <v>8606720000</v>
      </c>
      <c r="BT409" s="22"/>
      <c r="BU409" s="29" t="s">
        <v>304</v>
      </c>
      <c r="BV409" s="30" t="s">
        <v>1030</v>
      </c>
      <c r="BW409" s="31">
        <f>L2+(401*L4)</f>
        <v>402</v>
      </c>
      <c r="BX409" s="22"/>
    </row>
    <row r="410" spans="1:76" x14ac:dyDescent="0.2">
      <c r="A410" s="1">
        <v>16</v>
      </c>
      <c r="B410" s="162">
        <v>845</v>
      </c>
      <c r="C410" s="105">
        <v>734</v>
      </c>
      <c r="D410" s="104">
        <v>240</v>
      </c>
      <c r="E410" s="104">
        <v>383</v>
      </c>
      <c r="F410" s="104">
        <v>83</v>
      </c>
      <c r="G410" s="104">
        <v>452</v>
      </c>
      <c r="H410" s="104">
        <v>1010</v>
      </c>
      <c r="I410" s="104">
        <v>609</v>
      </c>
      <c r="J410" s="104">
        <v>987</v>
      </c>
      <c r="K410" s="104">
        <v>588</v>
      </c>
      <c r="L410" s="104">
        <v>122</v>
      </c>
      <c r="M410" s="104">
        <v>489</v>
      </c>
      <c r="N410" s="104">
        <v>197</v>
      </c>
      <c r="O410" s="104">
        <v>342</v>
      </c>
      <c r="P410" s="103">
        <v>872</v>
      </c>
      <c r="Q410" s="114">
        <v>759</v>
      </c>
      <c r="R410" s="104">
        <v>266</v>
      </c>
      <c r="S410" s="107">
        <v>153</v>
      </c>
      <c r="T410" s="104">
        <v>683</v>
      </c>
      <c r="U410" s="104">
        <v>828</v>
      </c>
      <c r="V410" s="104">
        <v>536</v>
      </c>
      <c r="W410" s="104">
        <v>903</v>
      </c>
      <c r="X410" s="104">
        <v>437</v>
      </c>
      <c r="Y410" s="104">
        <v>38</v>
      </c>
      <c r="Z410" s="104">
        <v>416</v>
      </c>
      <c r="AA410" s="104">
        <v>15</v>
      </c>
      <c r="AB410" s="104">
        <v>573</v>
      </c>
      <c r="AC410" s="104">
        <v>942</v>
      </c>
      <c r="AD410" s="104">
        <v>642</v>
      </c>
      <c r="AE410" s="104">
        <v>785</v>
      </c>
      <c r="AF410" s="106">
        <v>291</v>
      </c>
      <c r="AG410" s="163">
        <v>180</v>
      </c>
      <c r="AH410" s="5">
        <f t="shared" si="59"/>
        <v>16400</v>
      </c>
      <c r="AI410" s="5">
        <f t="shared" si="60"/>
        <v>11201200</v>
      </c>
      <c r="AJ410" s="2">
        <f t="shared" si="61"/>
        <v>8606720000</v>
      </c>
      <c r="BT410" s="22"/>
      <c r="BU410" s="29" t="s">
        <v>171</v>
      </c>
      <c r="BV410" s="30" t="s">
        <v>1030</v>
      </c>
      <c r="BW410" s="31">
        <f>L2+(402*L4)</f>
        <v>403</v>
      </c>
      <c r="BX410" s="22"/>
    </row>
    <row r="411" spans="1:76" x14ac:dyDescent="0.2">
      <c r="A411" s="1">
        <v>17</v>
      </c>
      <c r="B411" s="162">
        <v>474</v>
      </c>
      <c r="C411" s="106">
        <v>73</v>
      </c>
      <c r="D411" s="104">
        <v>635</v>
      </c>
      <c r="E411" s="104">
        <v>1004</v>
      </c>
      <c r="F411" s="104">
        <v>712</v>
      </c>
      <c r="G411" s="104">
        <v>855</v>
      </c>
      <c r="H411" s="104">
        <v>357</v>
      </c>
      <c r="I411" s="104">
        <v>246</v>
      </c>
      <c r="J411" s="104">
        <v>336</v>
      </c>
      <c r="K411" s="104">
        <v>223</v>
      </c>
      <c r="L411" s="104">
        <v>749</v>
      </c>
      <c r="M411" s="104">
        <v>894</v>
      </c>
      <c r="N411" s="104">
        <v>594</v>
      </c>
      <c r="O411" s="104">
        <v>961</v>
      </c>
      <c r="P411" s="107">
        <v>499</v>
      </c>
      <c r="Q411" s="104">
        <v>100</v>
      </c>
      <c r="R411" s="114">
        <v>925</v>
      </c>
      <c r="S411" s="103">
        <v>526</v>
      </c>
      <c r="T411" s="104">
        <v>64</v>
      </c>
      <c r="U411" s="104">
        <v>431</v>
      </c>
      <c r="V411" s="104">
        <v>131</v>
      </c>
      <c r="W411" s="104">
        <v>276</v>
      </c>
      <c r="X411" s="104">
        <v>802</v>
      </c>
      <c r="Y411" s="104">
        <v>689</v>
      </c>
      <c r="Z411" s="104">
        <v>779</v>
      </c>
      <c r="AA411" s="104">
        <v>668</v>
      </c>
      <c r="AB411" s="104">
        <v>170</v>
      </c>
      <c r="AC411" s="104">
        <v>313</v>
      </c>
      <c r="AD411" s="104">
        <v>21</v>
      </c>
      <c r="AE411" s="104">
        <v>390</v>
      </c>
      <c r="AF411" s="105">
        <v>952</v>
      </c>
      <c r="AG411" s="163">
        <v>551</v>
      </c>
      <c r="AH411" s="5">
        <f t="shared" si="59"/>
        <v>16400</v>
      </c>
      <c r="AI411" s="5">
        <f t="shared" si="60"/>
        <v>11201200</v>
      </c>
      <c r="AJ411" s="2">
        <f t="shared" si="61"/>
        <v>8606720000</v>
      </c>
      <c r="BT411" s="22"/>
      <c r="BU411" s="29" t="s">
        <v>106</v>
      </c>
      <c r="BV411" s="30" t="s">
        <v>1030</v>
      </c>
      <c r="BW411" s="31">
        <f>L2+(403*L4)</f>
        <v>404</v>
      </c>
      <c r="BX411" s="22"/>
    </row>
    <row r="412" spans="1:76" x14ac:dyDescent="0.2">
      <c r="A412" s="1">
        <v>18</v>
      </c>
      <c r="B412" s="166">
        <v>125</v>
      </c>
      <c r="C412" s="104">
        <v>494</v>
      </c>
      <c r="D412" s="104">
        <v>992</v>
      </c>
      <c r="E412" s="104">
        <v>591</v>
      </c>
      <c r="F412" s="104">
        <v>867</v>
      </c>
      <c r="G412" s="104">
        <v>756</v>
      </c>
      <c r="H412" s="104">
        <v>194</v>
      </c>
      <c r="I412" s="104">
        <v>337</v>
      </c>
      <c r="J412" s="104">
        <v>235</v>
      </c>
      <c r="K412" s="104">
        <v>380</v>
      </c>
      <c r="L412" s="104">
        <v>842</v>
      </c>
      <c r="M412" s="104">
        <v>729</v>
      </c>
      <c r="N412" s="104">
        <v>1013</v>
      </c>
      <c r="O412" s="104">
        <v>614</v>
      </c>
      <c r="P412" s="104">
        <v>88</v>
      </c>
      <c r="Q412" s="107">
        <v>455</v>
      </c>
      <c r="R412" s="103">
        <v>570</v>
      </c>
      <c r="S412" s="114">
        <v>937</v>
      </c>
      <c r="T412" s="104">
        <v>411</v>
      </c>
      <c r="U412" s="104">
        <v>12</v>
      </c>
      <c r="V412" s="104">
        <v>296</v>
      </c>
      <c r="W412" s="104">
        <v>183</v>
      </c>
      <c r="X412" s="104">
        <v>645</v>
      </c>
      <c r="Y412" s="104">
        <v>790</v>
      </c>
      <c r="Z412" s="104">
        <v>688</v>
      </c>
      <c r="AA412" s="104">
        <v>831</v>
      </c>
      <c r="AB412" s="104">
        <v>269</v>
      </c>
      <c r="AC412" s="104">
        <v>158</v>
      </c>
      <c r="AD412" s="104">
        <v>434</v>
      </c>
      <c r="AE412" s="104">
        <v>33</v>
      </c>
      <c r="AF412" s="104">
        <v>531</v>
      </c>
      <c r="AG412" s="167">
        <v>900</v>
      </c>
      <c r="AH412" s="5">
        <f t="shared" si="59"/>
        <v>16400</v>
      </c>
      <c r="AI412" s="5">
        <f t="shared" si="60"/>
        <v>11201200</v>
      </c>
      <c r="AJ412" s="2">
        <f t="shared" si="61"/>
        <v>8606720000</v>
      </c>
      <c r="BT412" s="22"/>
      <c r="BU412" s="29" t="s">
        <v>930</v>
      </c>
      <c r="BV412" s="30" t="s">
        <v>1030</v>
      </c>
      <c r="BW412" s="31">
        <f>L2+(404*L4)</f>
        <v>405</v>
      </c>
      <c r="BX412" s="22"/>
    </row>
    <row r="413" spans="1:76" x14ac:dyDescent="0.2">
      <c r="A413" s="1">
        <v>19</v>
      </c>
      <c r="B413" s="162">
        <v>545</v>
      </c>
      <c r="C413" s="104">
        <v>946</v>
      </c>
      <c r="D413" s="104">
        <v>388</v>
      </c>
      <c r="E413" s="106">
        <v>19</v>
      </c>
      <c r="F413" s="104">
        <v>319</v>
      </c>
      <c r="G413" s="104">
        <v>176</v>
      </c>
      <c r="H413" s="104">
        <v>670</v>
      </c>
      <c r="I413" s="104">
        <v>781</v>
      </c>
      <c r="J413" s="104">
        <v>695</v>
      </c>
      <c r="K413" s="104">
        <v>808</v>
      </c>
      <c r="L413" s="104">
        <v>278</v>
      </c>
      <c r="M413" s="104">
        <v>133</v>
      </c>
      <c r="N413" s="107">
        <v>425</v>
      </c>
      <c r="O413" s="104">
        <v>58</v>
      </c>
      <c r="P413" s="104">
        <v>524</v>
      </c>
      <c r="Q413" s="104">
        <v>923</v>
      </c>
      <c r="R413" s="104">
        <v>102</v>
      </c>
      <c r="S413" s="104">
        <v>501</v>
      </c>
      <c r="T413" s="114">
        <v>967</v>
      </c>
      <c r="U413" s="103">
        <v>600</v>
      </c>
      <c r="V413" s="104">
        <v>892</v>
      </c>
      <c r="W413" s="104">
        <v>747</v>
      </c>
      <c r="X413" s="104">
        <v>217</v>
      </c>
      <c r="Y413" s="104">
        <v>330</v>
      </c>
      <c r="Z413" s="104">
        <v>244</v>
      </c>
      <c r="AA413" s="104">
        <v>355</v>
      </c>
      <c r="AB413" s="104">
        <v>849</v>
      </c>
      <c r="AC413" s="104">
        <v>706</v>
      </c>
      <c r="AD413" s="105">
        <v>1006</v>
      </c>
      <c r="AE413" s="104">
        <v>637</v>
      </c>
      <c r="AF413" s="104">
        <v>79</v>
      </c>
      <c r="AG413" s="163">
        <v>480</v>
      </c>
      <c r="AH413" s="5">
        <f t="shared" si="59"/>
        <v>16400</v>
      </c>
      <c r="AI413" s="5">
        <f t="shared" si="60"/>
        <v>11201200</v>
      </c>
      <c r="AJ413" s="2">
        <f t="shared" si="61"/>
        <v>8606720000</v>
      </c>
      <c r="BT413" s="22"/>
      <c r="BU413" s="29" t="s">
        <v>864</v>
      </c>
      <c r="BV413" s="30" t="s">
        <v>1030</v>
      </c>
      <c r="BW413" s="31">
        <f>L2+(405*L4)</f>
        <v>406</v>
      </c>
      <c r="BX413" s="22"/>
    </row>
    <row r="414" spans="1:76" x14ac:dyDescent="0.2">
      <c r="A414" s="1">
        <v>20</v>
      </c>
      <c r="B414" s="162">
        <v>902</v>
      </c>
      <c r="C414" s="104">
        <v>533</v>
      </c>
      <c r="D414" s="106">
        <v>39</v>
      </c>
      <c r="E414" s="104">
        <v>440</v>
      </c>
      <c r="F414" s="104">
        <v>156</v>
      </c>
      <c r="G414" s="104">
        <v>267</v>
      </c>
      <c r="H414" s="104">
        <v>825</v>
      </c>
      <c r="I414" s="104">
        <v>682</v>
      </c>
      <c r="J414" s="104">
        <v>788</v>
      </c>
      <c r="K414" s="104">
        <v>643</v>
      </c>
      <c r="L414" s="104">
        <v>177</v>
      </c>
      <c r="M414" s="104">
        <v>290</v>
      </c>
      <c r="N414" s="104">
        <v>14</v>
      </c>
      <c r="O414" s="107">
        <v>413</v>
      </c>
      <c r="P414" s="104">
        <v>943</v>
      </c>
      <c r="Q414" s="104">
        <v>576</v>
      </c>
      <c r="R414" s="104">
        <v>449</v>
      </c>
      <c r="S414" s="104">
        <v>82</v>
      </c>
      <c r="T414" s="103">
        <v>612</v>
      </c>
      <c r="U414" s="114">
        <v>1011</v>
      </c>
      <c r="V414" s="104">
        <v>735</v>
      </c>
      <c r="W414" s="104">
        <v>848</v>
      </c>
      <c r="X414" s="104">
        <v>382</v>
      </c>
      <c r="Y414" s="104">
        <v>237</v>
      </c>
      <c r="Z414" s="104">
        <v>343</v>
      </c>
      <c r="AA414" s="104">
        <v>200</v>
      </c>
      <c r="AB414" s="104">
        <v>758</v>
      </c>
      <c r="AC414" s="104">
        <v>869</v>
      </c>
      <c r="AD414" s="104">
        <v>585</v>
      </c>
      <c r="AE414" s="105">
        <v>986</v>
      </c>
      <c r="AF414" s="104">
        <v>492</v>
      </c>
      <c r="AG414" s="163">
        <v>123</v>
      </c>
      <c r="AH414" s="5">
        <f t="shared" si="59"/>
        <v>16400</v>
      </c>
      <c r="AI414" s="5">
        <f t="shared" si="60"/>
        <v>11201200</v>
      </c>
      <c r="AJ414" s="2">
        <f t="shared" si="61"/>
        <v>8606720000</v>
      </c>
      <c r="BT414" s="22"/>
      <c r="BU414" s="29" t="s">
        <v>746</v>
      </c>
      <c r="BV414" s="30" t="s">
        <v>1030</v>
      </c>
      <c r="BW414" s="31">
        <f>L2+(406*L4)</f>
        <v>407</v>
      </c>
      <c r="BX414" s="22"/>
    </row>
    <row r="415" spans="1:76" x14ac:dyDescent="0.2">
      <c r="A415" s="1">
        <v>21</v>
      </c>
      <c r="B415" s="162">
        <v>603</v>
      </c>
      <c r="C415" s="104">
        <v>972</v>
      </c>
      <c r="D415" s="104">
        <v>506</v>
      </c>
      <c r="E415" s="104">
        <v>105</v>
      </c>
      <c r="F415" s="104">
        <v>325</v>
      </c>
      <c r="G415" s="106">
        <v>214</v>
      </c>
      <c r="H415" s="104">
        <v>744</v>
      </c>
      <c r="I415" s="104">
        <v>887</v>
      </c>
      <c r="J415" s="104">
        <v>717</v>
      </c>
      <c r="K415" s="104">
        <v>862</v>
      </c>
      <c r="L415" s="107">
        <v>368</v>
      </c>
      <c r="M415" s="104">
        <v>255</v>
      </c>
      <c r="N415" s="104">
        <v>467</v>
      </c>
      <c r="O415" s="104">
        <v>68</v>
      </c>
      <c r="P415" s="104">
        <v>626</v>
      </c>
      <c r="Q415" s="104">
        <v>993</v>
      </c>
      <c r="R415" s="104">
        <v>32</v>
      </c>
      <c r="S415" s="104">
        <v>399</v>
      </c>
      <c r="T415" s="104">
        <v>957</v>
      </c>
      <c r="U415" s="104">
        <v>558</v>
      </c>
      <c r="V415" s="114">
        <v>770</v>
      </c>
      <c r="W415" s="103">
        <v>657</v>
      </c>
      <c r="X415" s="104">
        <v>163</v>
      </c>
      <c r="Y415" s="104">
        <v>308</v>
      </c>
      <c r="Z415" s="104">
        <v>138</v>
      </c>
      <c r="AA415" s="104">
        <v>281</v>
      </c>
      <c r="AB415" s="105">
        <v>811</v>
      </c>
      <c r="AC415" s="104">
        <v>700</v>
      </c>
      <c r="AD415" s="104">
        <v>920</v>
      </c>
      <c r="AE415" s="104">
        <v>519</v>
      </c>
      <c r="AF415" s="104">
        <v>53</v>
      </c>
      <c r="AG415" s="163">
        <v>422</v>
      </c>
      <c r="AH415" s="5">
        <f t="shared" si="59"/>
        <v>16400</v>
      </c>
      <c r="AI415" s="5">
        <f t="shared" si="60"/>
        <v>11201200</v>
      </c>
      <c r="AJ415" s="2">
        <f t="shared" si="61"/>
        <v>8606720000</v>
      </c>
      <c r="BT415" s="22"/>
      <c r="BU415" s="29" t="s">
        <v>560</v>
      </c>
      <c r="BV415" s="30" t="s">
        <v>1030</v>
      </c>
      <c r="BW415" s="31">
        <f>L2+(407*L4)</f>
        <v>408</v>
      </c>
      <c r="BX415" s="22"/>
    </row>
    <row r="416" spans="1:76" x14ac:dyDescent="0.2">
      <c r="A416" s="1">
        <v>22</v>
      </c>
      <c r="B416" s="162">
        <v>1024</v>
      </c>
      <c r="C416" s="104">
        <v>623</v>
      </c>
      <c r="D416" s="104">
        <v>93</v>
      </c>
      <c r="E416" s="104">
        <v>462</v>
      </c>
      <c r="F416" s="106">
        <v>226</v>
      </c>
      <c r="G416" s="104">
        <v>369</v>
      </c>
      <c r="H416" s="104">
        <v>835</v>
      </c>
      <c r="I416" s="104">
        <v>724</v>
      </c>
      <c r="J416" s="104">
        <v>874</v>
      </c>
      <c r="K416" s="104">
        <v>761</v>
      </c>
      <c r="L416" s="104">
        <v>203</v>
      </c>
      <c r="M416" s="107">
        <v>348</v>
      </c>
      <c r="N416" s="104">
        <v>120</v>
      </c>
      <c r="O416" s="104">
        <v>487</v>
      </c>
      <c r="P416" s="104">
        <v>981</v>
      </c>
      <c r="Q416" s="104">
        <v>582</v>
      </c>
      <c r="R416" s="104">
        <v>443</v>
      </c>
      <c r="S416" s="104">
        <v>44</v>
      </c>
      <c r="T416" s="104">
        <v>538</v>
      </c>
      <c r="U416" s="104">
        <v>905</v>
      </c>
      <c r="V416" s="103">
        <v>677</v>
      </c>
      <c r="W416" s="114">
        <v>822</v>
      </c>
      <c r="X416" s="104">
        <v>264</v>
      </c>
      <c r="Y416" s="104">
        <v>151</v>
      </c>
      <c r="Z416" s="104">
        <v>301</v>
      </c>
      <c r="AA416" s="104">
        <v>190</v>
      </c>
      <c r="AB416" s="104">
        <v>656</v>
      </c>
      <c r="AC416" s="105">
        <v>799</v>
      </c>
      <c r="AD416" s="104">
        <v>563</v>
      </c>
      <c r="AE416" s="104">
        <v>932</v>
      </c>
      <c r="AF416" s="104">
        <v>402</v>
      </c>
      <c r="AG416" s="163">
        <v>1</v>
      </c>
      <c r="AH416" s="5">
        <f t="shared" si="59"/>
        <v>16400</v>
      </c>
      <c r="AI416" s="5">
        <f t="shared" si="60"/>
        <v>11201200</v>
      </c>
      <c r="AJ416" s="2">
        <f t="shared" si="61"/>
        <v>8606720000</v>
      </c>
      <c r="BT416" s="22"/>
      <c r="BU416" s="29" t="s">
        <v>1004</v>
      </c>
      <c r="BV416" s="30" t="s">
        <v>1030</v>
      </c>
      <c r="BW416" s="31">
        <f>L2+(408*L4)</f>
        <v>409</v>
      </c>
      <c r="BX416" s="22"/>
    </row>
    <row r="417" spans="1:76" x14ac:dyDescent="0.2">
      <c r="A417" s="1">
        <v>23</v>
      </c>
      <c r="B417" s="162">
        <v>420</v>
      </c>
      <c r="C417" s="104">
        <v>51</v>
      </c>
      <c r="D417" s="104">
        <v>513</v>
      </c>
      <c r="E417" s="104">
        <v>914</v>
      </c>
      <c r="F417" s="104">
        <v>702</v>
      </c>
      <c r="G417" s="104">
        <v>813</v>
      </c>
      <c r="H417" s="104">
        <v>287</v>
      </c>
      <c r="I417" s="106">
        <v>144</v>
      </c>
      <c r="J417" s="107">
        <v>310</v>
      </c>
      <c r="K417" s="104">
        <v>165</v>
      </c>
      <c r="L417" s="104">
        <v>663</v>
      </c>
      <c r="M417" s="104">
        <v>776</v>
      </c>
      <c r="N417" s="104">
        <v>556</v>
      </c>
      <c r="O417" s="104">
        <v>955</v>
      </c>
      <c r="P417" s="104">
        <v>393</v>
      </c>
      <c r="Q417" s="104">
        <v>26</v>
      </c>
      <c r="R417" s="104">
        <v>999</v>
      </c>
      <c r="S417" s="104">
        <v>632</v>
      </c>
      <c r="T417" s="104">
        <v>70</v>
      </c>
      <c r="U417" s="104">
        <v>469</v>
      </c>
      <c r="V417" s="104">
        <v>249</v>
      </c>
      <c r="W417" s="104">
        <v>362</v>
      </c>
      <c r="X417" s="114">
        <v>860</v>
      </c>
      <c r="Y417" s="103">
        <v>715</v>
      </c>
      <c r="Z417" s="105">
        <v>881</v>
      </c>
      <c r="AA417" s="104">
        <v>738</v>
      </c>
      <c r="AB417" s="104">
        <v>212</v>
      </c>
      <c r="AC417" s="104">
        <v>323</v>
      </c>
      <c r="AD417" s="104">
        <v>111</v>
      </c>
      <c r="AE417" s="104">
        <v>512</v>
      </c>
      <c r="AF417" s="104">
        <v>974</v>
      </c>
      <c r="AG417" s="163">
        <v>605</v>
      </c>
      <c r="AH417" s="5">
        <f t="shared" si="59"/>
        <v>16400</v>
      </c>
      <c r="AI417" s="5">
        <f t="shared" si="60"/>
        <v>11201200</v>
      </c>
      <c r="AJ417" s="2">
        <f t="shared" si="61"/>
        <v>8606720000</v>
      </c>
      <c r="BT417" s="22"/>
      <c r="BU417" s="29" t="s">
        <v>820</v>
      </c>
      <c r="BV417" s="30" t="s">
        <v>1030</v>
      </c>
      <c r="BW417" s="31">
        <f>L2+(409*L4)</f>
        <v>410</v>
      </c>
      <c r="BX417" s="22"/>
    </row>
    <row r="418" spans="1:76" x14ac:dyDescent="0.2">
      <c r="A418" s="1">
        <v>24</v>
      </c>
      <c r="B418" s="162">
        <v>7</v>
      </c>
      <c r="C418" s="104">
        <v>408</v>
      </c>
      <c r="D418" s="104">
        <v>934</v>
      </c>
      <c r="E418" s="104">
        <v>565</v>
      </c>
      <c r="F418" s="104">
        <v>793</v>
      </c>
      <c r="G418" s="104">
        <v>650</v>
      </c>
      <c r="H418" s="106">
        <v>188</v>
      </c>
      <c r="I418" s="104">
        <v>299</v>
      </c>
      <c r="J418" s="104">
        <v>145</v>
      </c>
      <c r="K418" s="107">
        <v>258</v>
      </c>
      <c r="L418" s="104">
        <v>820</v>
      </c>
      <c r="M418" s="104">
        <v>675</v>
      </c>
      <c r="N418" s="104">
        <v>911</v>
      </c>
      <c r="O418" s="104">
        <v>544</v>
      </c>
      <c r="P418" s="104">
        <v>46</v>
      </c>
      <c r="Q418" s="104">
        <v>445</v>
      </c>
      <c r="R418" s="104">
        <v>580</v>
      </c>
      <c r="S418" s="104">
        <v>979</v>
      </c>
      <c r="T418" s="104">
        <v>481</v>
      </c>
      <c r="U418" s="104">
        <v>114</v>
      </c>
      <c r="V418" s="104">
        <v>350</v>
      </c>
      <c r="W418" s="104">
        <v>205</v>
      </c>
      <c r="X418" s="103">
        <v>767</v>
      </c>
      <c r="Y418" s="114">
        <v>880</v>
      </c>
      <c r="Z418" s="104">
        <v>726</v>
      </c>
      <c r="AA418" s="105">
        <v>837</v>
      </c>
      <c r="AB418" s="104">
        <v>375</v>
      </c>
      <c r="AC418" s="104">
        <v>232</v>
      </c>
      <c r="AD418" s="104">
        <v>460</v>
      </c>
      <c r="AE418" s="104">
        <v>91</v>
      </c>
      <c r="AF418" s="104">
        <v>617</v>
      </c>
      <c r="AG418" s="163">
        <v>1018</v>
      </c>
      <c r="AH418" s="5">
        <f t="shared" si="59"/>
        <v>16400</v>
      </c>
      <c r="AI418" s="5">
        <f t="shared" si="60"/>
        <v>11201200</v>
      </c>
      <c r="AJ418" s="2">
        <f t="shared" si="61"/>
        <v>8606720000</v>
      </c>
      <c r="BT418" s="22"/>
      <c r="BU418" s="29" t="s">
        <v>671</v>
      </c>
      <c r="BV418" s="30" t="s">
        <v>1030</v>
      </c>
      <c r="BW418" s="31">
        <f>L2+(410*L4)</f>
        <v>411</v>
      </c>
      <c r="BX418" s="22"/>
    </row>
    <row r="419" spans="1:76" x14ac:dyDescent="0.2">
      <c r="A419" s="1">
        <v>25</v>
      </c>
      <c r="B419" s="162">
        <v>836</v>
      </c>
      <c r="C419" s="104">
        <v>723</v>
      </c>
      <c r="D419" s="104">
        <v>225</v>
      </c>
      <c r="E419" s="104">
        <v>370</v>
      </c>
      <c r="F419" s="104">
        <v>94</v>
      </c>
      <c r="G419" s="104">
        <v>461</v>
      </c>
      <c r="H419" s="107">
        <v>1023</v>
      </c>
      <c r="I419" s="104">
        <v>624</v>
      </c>
      <c r="J419" s="104">
        <v>982</v>
      </c>
      <c r="K419" s="106">
        <v>581</v>
      </c>
      <c r="L419" s="104">
        <v>119</v>
      </c>
      <c r="M419" s="104">
        <v>488</v>
      </c>
      <c r="N419" s="104">
        <v>204</v>
      </c>
      <c r="O419" s="104">
        <v>347</v>
      </c>
      <c r="P419" s="104">
        <v>873</v>
      </c>
      <c r="Q419" s="104">
        <v>762</v>
      </c>
      <c r="R419" s="104">
        <v>263</v>
      </c>
      <c r="S419" s="104">
        <v>152</v>
      </c>
      <c r="T419" s="104">
        <v>678</v>
      </c>
      <c r="U419" s="104">
        <v>821</v>
      </c>
      <c r="V419" s="104">
        <v>537</v>
      </c>
      <c r="W419" s="104">
        <v>906</v>
      </c>
      <c r="X419" s="105">
        <v>444</v>
      </c>
      <c r="Y419" s="104">
        <v>43</v>
      </c>
      <c r="Z419" s="114">
        <v>401</v>
      </c>
      <c r="AA419" s="103">
        <v>2</v>
      </c>
      <c r="AB419" s="104">
        <v>564</v>
      </c>
      <c r="AC419" s="104">
        <v>931</v>
      </c>
      <c r="AD419" s="104">
        <v>655</v>
      </c>
      <c r="AE419" s="104">
        <v>800</v>
      </c>
      <c r="AF419" s="104">
        <v>302</v>
      </c>
      <c r="AG419" s="163">
        <v>189</v>
      </c>
      <c r="AH419" s="5">
        <f t="shared" si="59"/>
        <v>16400</v>
      </c>
      <c r="AI419" s="5">
        <f t="shared" si="60"/>
        <v>11201200</v>
      </c>
      <c r="AJ419" s="2">
        <f t="shared" si="61"/>
        <v>8606720000</v>
      </c>
      <c r="BT419" s="22"/>
      <c r="BU419" s="29" t="s">
        <v>604</v>
      </c>
      <c r="BV419" s="30" t="s">
        <v>1030</v>
      </c>
      <c r="BW419" s="31">
        <f>L2+(411*L4)</f>
        <v>412</v>
      </c>
      <c r="BX419" s="22"/>
    </row>
    <row r="420" spans="1:76" x14ac:dyDescent="0.2">
      <c r="A420" s="1">
        <v>26</v>
      </c>
      <c r="B420" s="162">
        <v>743</v>
      </c>
      <c r="C420" s="104">
        <v>888</v>
      </c>
      <c r="D420" s="104">
        <v>326</v>
      </c>
      <c r="E420" s="104">
        <v>213</v>
      </c>
      <c r="F420" s="104">
        <v>505</v>
      </c>
      <c r="G420" s="104">
        <v>106</v>
      </c>
      <c r="H420" s="104">
        <v>604</v>
      </c>
      <c r="I420" s="107">
        <v>971</v>
      </c>
      <c r="J420" s="106">
        <v>625</v>
      </c>
      <c r="K420" s="104">
        <v>994</v>
      </c>
      <c r="L420" s="104">
        <v>468</v>
      </c>
      <c r="M420" s="104">
        <v>67</v>
      </c>
      <c r="N420" s="104">
        <v>367</v>
      </c>
      <c r="O420" s="104">
        <v>256</v>
      </c>
      <c r="P420" s="104">
        <v>718</v>
      </c>
      <c r="Q420" s="104">
        <v>861</v>
      </c>
      <c r="R420" s="104">
        <v>164</v>
      </c>
      <c r="S420" s="104">
        <v>307</v>
      </c>
      <c r="T420" s="104">
        <v>769</v>
      </c>
      <c r="U420" s="104">
        <v>658</v>
      </c>
      <c r="V420" s="104">
        <v>958</v>
      </c>
      <c r="W420" s="104">
        <v>557</v>
      </c>
      <c r="X420" s="104">
        <v>31</v>
      </c>
      <c r="Y420" s="105">
        <v>400</v>
      </c>
      <c r="Z420" s="103">
        <v>54</v>
      </c>
      <c r="AA420" s="114">
        <v>421</v>
      </c>
      <c r="AB420" s="104">
        <v>919</v>
      </c>
      <c r="AC420" s="104">
        <v>520</v>
      </c>
      <c r="AD420" s="104">
        <v>812</v>
      </c>
      <c r="AE420" s="104">
        <v>699</v>
      </c>
      <c r="AF420" s="104">
        <v>137</v>
      </c>
      <c r="AG420" s="163">
        <v>282</v>
      </c>
      <c r="AH420" s="5">
        <f t="shared" si="59"/>
        <v>16400</v>
      </c>
      <c r="AI420" s="5">
        <f t="shared" si="60"/>
        <v>11201200</v>
      </c>
      <c r="AJ420" s="2">
        <f t="shared" si="61"/>
        <v>8606720000</v>
      </c>
      <c r="BT420" s="22"/>
      <c r="BU420" s="29" t="s">
        <v>415</v>
      </c>
      <c r="BV420" s="30" t="s">
        <v>1030</v>
      </c>
      <c r="BW420" s="31">
        <f>L2+(412*L4)</f>
        <v>413</v>
      </c>
      <c r="BX420" s="22"/>
    </row>
    <row r="421" spans="1:76" x14ac:dyDescent="0.2">
      <c r="A421" s="1">
        <v>27</v>
      </c>
      <c r="B421" s="162">
        <v>187</v>
      </c>
      <c r="C421" s="104">
        <v>300</v>
      </c>
      <c r="D421" s="104">
        <v>794</v>
      </c>
      <c r="E421" s="104">
        <v>649</v>
      </c>
      <c r="F421" s="107">
        <v>933</v>
      </c>
      <c r="G421" s="104">
        <v>566</v>
      </c>
      <c r="H421" s="104">
        <v>8</v>
      </c>
      <c r="I421" s="104">
        <v>407</v>
      </c>
      <c r="J421" s="104">
        <v>45</v>
      </c>
      <c r="K421" s="104">
        <v>446</v>
      </c>
      <c r="L421" s="104">
        <v>912</v>
      </c>
      <c r="M421" s="106">
        <v>543</v>
      </c>
      <c r="N421" s="104">
        <v>819</v>
      </c>
      <c r="O421" s="104">
        <v>676</v>
      </c>
      <c r="P421" s="104">
        <v>146</v>
      </c>
      <c r="Q421" s="104">
        <v>257</v>
      </c>
      <c r="R421" s="104">
        <v>768</v>
      </c>
      <c r="S421" s="104">
        <v>879</v>
      </c>
      <c r="T421" s="104">
        <v>349</v>
      </c>
      <c r="U421" s="104">
        <v>206</v>
      </c>
      <c r="V421" s="105">
        <v>482</v>
      </c>
      <c r="W421" s="104">
        <v>113</v>
      </c>
      <c r="X421" s="104">
        <v>579</v>
      </c>
      <c r="Y421" s="104">
        <v>980</v>
      </c>
      <c r="Z421" s="104">
        <v>618</v>
      </c>
      <c r="AA421" s="104">
        <v>1017</v>
      </c>
      <c r="AB421" s="114">
        <v>459</v>
      </c>
      <c r="AC421" s="103">
        <v>92</v>
      </c>
      <c r="AD421" s="104">
        <v>376</v>
      </c>
      <c r="AE421" s="104">
        <v>231</v>
      </c>
      <c r="AF421" s="104">
        <v>725</v>
      </c>
      <c r="AG421" s="163">
        <v>838</v>
      </c>
      <c r="AH421" s="5">
        <f t="shared" si="59"/>
        <v>16400</v>
      </c>
      <c r="AI421" s="5">
        <f t="shared" si="60"/>
        <v>11201200</v>
      </c>
      <c r="AJ421" s="2">
        <f t="shared" si="61"/>
        <v>8606720000</v>
      </c>
      <c r="BT421" s="22"/>
      <c r="BU421" s="29" t="s">
        <v>348</v>
      </c>
      <c r="BV421" s="30" t="s">
        <v>1030</v>
      </c>
      <c r="BW421" s="31">
        <f>L2+(413*L4)</f>
        <v>414</v>
      </c>
      <c r="BX421" s="22"/>
    </row>
    <row r="422" spans="1:76" x14ac:dyDescent="0.2">
      <c r="A422" s="1">
        <v>28</v>
      </c>
      <c r="B422" s="162">
        <v>288</v>
      </c>
      <c r="C422" s="104">
        <v>143</v>
      </c>
      <c r="D422" s="104">
        <v>701</v>
      </c>
      <c r="E422" s="104">
        <v>814</v>
      </c>
      <c r="F422" s="104">
        <v>514</v>
      </c>
      <c r="G422" s="107">
        <v>913</v>
      </c>
      <c r="H422" s="104">
        <v>419</v>
      </c>
      <c r="I422" s="104">
        <v>52</v>
      </c>
      <c r="J422" s="104">
        <v>394</v>
      </c>
      <c r="K422" s="104">
        <v>25</v>
      </c>
      <c r="L422" s="106">
        <v>555</v>
      </c>
      <c r="M422" s="104">
        <v>956</v>
      </c>
      <c r="N422" s="104">
        <v>664</v>
      </c>
      <c r="O422" s="104">
        <v>775</v>
      </c>
      <c r="P422" s="104">
        <v>309</v>
      </c>
      <c r="Q422" s="104">
        <v>166</v>
      </c>
      <c r="R422" s="104">
        <v>859</v>
      </c>
      <c r="S422" s="104">
        <v>716</v>
      </c>
      <c r="T422" s="104">
        <v>250</v>
      </c>
      <c r="U422" s="104">
        <v>361</v>
      </c>
      <c r="V422" s="104">
        <v>69</v>
      </c>
      <c r="W422" s="105">
        <v>470</v>
      </c>
      <c r="X422" s="104">
        <v>1000</v>
      </c>
      <c r="Y422" s="104">
        <v>631</v>
      </c>
      <c r="Z422" s="104">
        <v>973</v>
      </c>
      <c r="AA422" s="104">
        <v>606</v>
      </c>
      <c r="AB422" s="103">
        <v>112</v>
      </c>
      <c r="AC422" s="114">
        <v>511</v>
      </c>
      <c r="AD422" s="104">
        <v>211</v>
      </c>
      <c r="AE422" s="104">
        <v>324</v>
      </c>
      <c r="AF422" s="104">
        <v>882</v>
      </c>
      <c r="AG422" s="163">
        <v>737</v>
      </c>
      <c r="AH422" s="5">
        <f t="shared" si="59"/>
        <v>16400</v>
      </c>
      <c r="AI422" s="5">
        <f t="shared" si="60"/>
        <v>11201200</v>
      </c>
      <c r="AJ422" s="2">
        <f t="shared" si="61"/>
        <v>8606720000</v>
      </c>
      <c r="BT422" s="22"/>
      <c r="BU422" s="29" t="s">
        <v>246</v>
      </c>
      <c r="BV422" s="30" t="s">
        <v>1030</v>
      </c>
      <c r="BW422" s="31">
        <f>L2+(414*L4)</f>
        <v>415</v>
      </c>
      <c r="BX422" s="22"/>
    </row>
    <row r="423" spans="1:76" x14ac:dyDescent="0.2">
      <c r="A423" s="1">
        <v>29</v>
      </c>
      <c r="B423" s="162">
        <v>193</v>
      </c>
      <c r="C423" s="104">
        <v>338</v>
      </c>
      <c r="D423" s="107">
        <v>868</v>
      </c>
      <c r="E423" s="104">
        <v>755</v>
      </c>
      <c r="F423" s="104">
        <v>991</v>
      </c>
      <c r="G423" s="104">
        <v>592</v>
      </c>
      <c r="H423" s="104">
        <v>126</v>
      </c>
      <c r="I423" s="104">
        <v>493</v>
      </c>
      <c r="J423" s="104">
        <v>87</v>
      </c>
      <c r="K423" s="104">
        <v>456</v>
      </c>
      <c r="L423" s="104">
        <v>1014</v>
      </c>
      <c r="M423" s="104">
        <v>613</v>
      </c>
      <c r="N423" s="104">
        <v>841</v>
      </c>
      <c r="O423" s="106">
        <v>730</v>
      </c>
      <c r="P423" s="104">
        <v>236</v>
      </c>
      <c r="Q423" s="104">
        <v>379</v>
      </c>
      <c r="R423" s="104">
        <v>646</v>
      </c>
      <c r="S423" s="104">
        <v>789</v>
      </c>
      <c r="T423" s="105">
        <v>295</v>
      </c>
      <c r="U423" s="104">
        <v>184</v>
      </c>
      <c r="V423" s="104">
        <v>412</v>
      </c>
      <c r="W423" s="104">
        <v>11</v>
      </c>
      <c r="X423" s="104">
        <v>569</v>
      </c>
      <c r="Y423" s="104">
        <v>938</v>
      </c>
      <c r="Z423" s="104">
        <v>532</v>
      </c>
      <c r="AA423" s="104">
        <v>899</v>
      </c>
      <c r="AB423" s="104">
        <v>433</v>
      </c>
      <c r="AC423" s="104">
        <v>34</v>
      </c>
      <c r="AD423" s="114">
        <v>270</v>
      </c>
      <c r="AE423" s="103">
        <v>157</v>
      </c>
      <c r="AF423" s="104">
        <v>687</v>
      </c>
      <c r="AG423" s="163">
        <v>832</v>
      </c>
      <c r="AH423" s="5">
        <f t="shared" si="59"/>
        <v>16400</v>
      </c>
      <c r="AI423" s="5">
        <f t="shared" si="60"/>
        <v>11201200</v>
      </c>
      <c r="AJ423" s="2">
        <f t="shared" si="61"/>
        <v>8606720000</v>
      </c>
      <c r="BT423" s="22"/>
      <c r="BU423" s="29" t="s">
        <v>62</v>
      </c>
      <c r="BV423" s="30" t="s">
        <v>1030</v>
      </c>
      <c r="BW423" s="31">
        <f>L2+(415*L4)</f>
        <v>416</v>
      </c>
      <c r="BX423" s="22"/>
    </row>
    <row r="424" spans="1:76" x14ac:dyDescent="0.2">
      <c r="A424" s="1">
        <v>30</v>
      </c>
      <c r="B424" s="162">
        <v>358</v>
      </c>
      <c r="C424" s="104">
        <v>245</v>
      </c>
      <c r="D424" s="104">
        <v>711</v>
      </c>
      <c r="E424" s="107">
        <v>856</v>
      </c>
      <c r="F424" s="104">
        <v>636</v>
      </c>
      <c r="G424" s="104">
        <v>1003</v>
      </c>
      <c r="H424" s="104">
        <v>473</v>
      </c>
      <c r="I424" s="104">
        <v>74</v>
      </c>
      <c r="J424" s="104">
        <v>500</v>
      </c>
      <c r="K424" s="104">
        <v>99</v>
      </c>
      <c r="L424" s="104">
        <v>593</v>
      </c>
      <c r="M424" s="104">
        <v>962</v>
      </c>
      <c r="N424" s="106">
        <v>750</v>
      </c>
      <c r="O424" s="104">
        <v>893</v>
      </c>
      <c r="P424" s="104">
        <v>335</v>
      </c>
      <c r="Q424" s="104">
        <v>224</v>
      </c>
      <c r="R424" s="104">
        <v>801</v>
      </c>
      <c r="S424" s="104">
        <v>690</v>
      </c>
      <c r="T424" s="104">
        <v>132</v>
      </c>
      <c r="U424" s="105">
        <v>275</v>
      </c>
      <c r="V424" s="104">
        <v>63</v>
      </c>
      <c r="W424" s="104">
        <v>432</v>
      </c>
      <c r="X424" s="104">
        <v>926</v>
      </c>
      <c r="Y424" s="104">
        <v>525</v>
      </c>
      <c r="Z424" s="104">
        <v>951</v>
      </c>
      <c r="AA424" s="104">
        <v>552</v>
      </c>
      <c r="AB424" s="104">
        <v>22</v>
      </c>
      <c r="AC424" s="104">
        <v>389</v>
      </c>
      <c r="AD424" s="103">
        <v>169</v>
      </c>
      <c r="AE424" s="114">
        <v>314</v>
      </c>
      <c r="AF424" s="104">
        <v>780</v>
      </c>
      <c r="AG424" s="163">
        <v>667</v>
      </c>
      <c r="AH424" s="5">
        <f t="shared" si="59"/>
        <v>16400</v>
      </c>
      <c r="AI424" s="5">
        <f t="shared" si="60"/>
        <v>11201200</v>
      </c>
      <c r="AJ424" s="2">
        <f t="shared" si="61"/>
        <v>8606720000</v>
      </c>
      <c r="BT424" s="22"/>
      <c r="BU424" s="29" t="s">
        <v>636</v>
      </c>
      <c r="BV424" s="30" t="s">
        <v>1030</v>
      </c>
      <c r="BW424" s="31">
        <f>L2+(416*L4)</f>
        <v>417</v>
      </c>
      <c r="BX424" s="22"/>
    </row>
    <row r="425" spans="1:76" x14ac:dyDescent="0.2">
      <c r="A425" s="1">
        <v>31</v>
      </c>
      <c r="B425" s="168">
        <v>826</v>
      </c>
      <c r="C425" s="104">
        <v>681</v>
      </c>
      <c r="D425" s="104">
        <v>155</v>
      </c>
      <c r="E425" s="104">
        <v>268</v>
      </c>
      <c r="F425" s="104">
        <v>40</v>
      </c>
      <c r="G425" s="104">
        <v>439</v>
      </c>
      <c r="H425" s="104">
        <v>901</v>
      </c>
      <c r="I425" s="104">
        <v>534</v>
      </c>
      <c r="J425" s="104">
        <v>944</v>
      </c>
      <c r="K425" s="104">
        <v>575</v>
      </c>
      <c r="L425" s="104">
        <v>13</v>
      </c>
      <c r="M425" s="104">
        <v>414</v>
      </c>
      <c r="N425" s="104">
        <v>178</v>
      </c>
      <c r="O425" s="104">
        <v>289</v>
      </c>
      <c r="P425" s="104">
        <v>787</v>
      </c>
      <c r="Q425" s="106">
        <v>644</v>
      </c>
      <c r="R425" s="105">
        <v>381</v>
      </c>
      <c r="S425" s="104">
        <v>238</v>
      </c>
      <c r="T425" s="104">
        <v>736</v>
      </c>
      <c r="U425" s="104">
        <v>847</v>
      </c>
      <c r="V425" s="104">
        <v>611</v>
      </c>
      <c r="W425" s="104">
        <v>1012</v>
      </c>
      <c r="X425" s="104">
        <v>450</v>
      </c>
      <c r="Y425" s="104">
        <v>81</v>
      </c>
      <c r="Z425" s="104">
        <v>491</v>
      </c>
      <c r="AA425" s="104">
        <v>124</v>
      </c>
      <c r="AB425" s="104">
        <v>586</v>
      </c>
      <c r="AC425" s="104">
        <v>985</v>
      </c>
      <c r="AD425" s="104">
        <v>757</v>
      </c>
      <c r="AE425" s="104">
        <v>870</v>
      </c>
      <c r="AF425" s="114">
        <v>344</v>
      </c>
      <c r="AG425" s="169">
        <v>199</v>
      </c>
      <c r="AH425" s="5">
        <f t="shared" si="59"/>
        <v>16400</v>
      </c>
      <c r="AI425" s="5">
        <f t="shared" si="60"/>
        <v>11201200</v>
      </c>
      <c r="AJ425" s="2">
        <f t="shared" si="61"/>
        <v>8606720000</v>
      </c>
      <c r="BT425" s="22"/>
      <c r="BU425" s="29" t="s">
        <v>703</v>
      </c>
      <c r="BV425" s="30" t="s">
        <v>1030</v>
      </c>
      <c r="BW425" s="31">
        <f>L2+(417*L4)</f>
        <v>418</v>
      </c>
      <c r="BX425" s="22"/>
    </row>
    <row r="426" spans="1:76" ht="13.5" thickBot="1" x14ac:dyDescent="0.25">
      <c r="A426" s="1">
        <v>32</v>
      </c>
      <c r="B426" s="170">
        <v>669</v>
      </c>
      <c r="C426" s="171">
        <v>782</v>
      </c>
      <c r="D426" s="172">
        <v>320</v>
      </c>
      <c r="E426" s="172">
        <v>175</v>
      </c>
      <c r="F426" s="172">
        <v>387</v>
      </c>
      <c r="G426" s="172">
        <v>20</v>
      </c>
      <c r="H426" s="172">
        <v>546</v>
      </c>
      <c r="I426" s="172">
        <v>945</v>
      </c>
      <c r="J426" s="172">
        <v>523</v>
      </c>
      <c r="K426" s="172">
        <v>924</v>
      </c>
      <c r="L426" s="172">
        <v>426</v>
      </c>
      <c r="M426" s="172">
        <v>57</v>
      </c>
      <c r="N426" s="172">
        <v>277</v>
      </c>
      <c r="O426" s="172">
        <v>134</v>
      </c>
      <c r="P426" s="173">
        <v>696</v>
      </c>
      <c r="Q426" s="172">
        <v>807</v>
      </c>
      <c r="R426" s="172">
        <v>218</v>
      </c>
      <c r="S426" s="174">
        <v>329</v>
      </c>
      <c r="T426" s="172">
        <v>891</v>
      </c>
      <c r="U426" s="172">
        <v>748</v>
      </c>
      <c r="V426" s="172">
        <v>968</v>
      </c>
      <c r="W426" s="172">
        <v>599</v>
      </c>
      <c r="X426" s="172">
        <v>101</v>
      </c>
      <c r="Y426" s="172">
        <v>502</v>
      </c>
      <c r="Z426" s="172">
        <v>80</v>
      </c>
      <c r="AA426" s="172">
        <v>479</v>
      </c>
      <c r="AB426" s="172">
        <v>1005</v>
      </c>
      <c r="AC426" s="172">
        <v>638</v>
      </c>
      <c r="AD426" s="172">
        <v>850</v>
      </c>
      <c r="AE426" s="172">
        <v>705</v>
      </c>
      <c r="AF426" s="175">
        <v>243</v>
      </c>
      <c r="AG426" s="176">
        <v>356</v>
      </c>
      <c r="AH426" s="5">
        <f t="shared" si="59"/>
        <v>16400</v>
      </c>
      <c r="AI426" s="5">
        <f t="shared" si="60"/>
        <v>11201200</v>
      </c>
      <c r="AJ426" s="2">
        <f t="shared" si="61"/>
        <v>8606720000</v>
      </c>
      <c r="BT426" s="22"/>
      <c r="BU426" s="29" t="s">
        <v>788</v>
      </c>
      <c r="BV426" s="30" t="s">
        <v>1030</v>
      </c>
      <c r="BW426" s="31">
        <f>L2+(418*L4)</f>
        <v>419</v>
      </c>
      <c r="BX426" s="22"/>
    </row>
    <row r="427" spans="1:76" x14ac:dyDescent="0.2">
      <c r="A427" s="3" t="s">
        <v>0</v>
      </c>
      <c r="B427" s="5">
        <f>SUM(B395:B426)</f>
        <v>16400</v>
      </c>
      <c r="C427" s="5">
        <f t="shared" ref="C427:AG427" si="62">SUM(C395:C426)</f>
        <v>16400</v>
      </c>
      <c r="D427" s="5">
        <f t="shared" si="62"/>
        <v>16400</v>
      </c>
      <c r="E427" s="5">
        <f t="shared" si="62"/>
        <v>16400</v>
      </c>
      <c r="F427" s="5">
        <f t="shared" si="62"/>
        <v>16400</v>
      </c>
      <c r="G427" s="5">
        <f t="shared" si="62"/>
        <v>16400</v>
      </c>
      <c r="H427" s="5">
        <f t="shared" si="62"/>
        <v>16400</v>
      </c>
      <c r="I427" s="5">
        <f t="shared" si="62"/>
        <v>16400</v>
      </c>
      <c r="J427" s="5">
        <f t="shared" si="62"/>
        <v>16400</v>
      </c>
      <c r="K427" s="5">
        <f t="shared" si="62"/>
        <v>16400</v>
      </c>
      <c r="L427" s="5">
        <f t="shared" si="62"/>
        <v>16400</v>
      </c>
      <c r="M427" s="5">
        <f t="shared" si="62"/>
        <v>16400</v>
      </c>
      <c r="N427" s="5">
        <f t="shared" si="62"/>
        <v>16400</v>
      </c>
      <c r="O427" s="5">
        <f t="shared" si="62"/>
        <v>16400</v>
      </c>
      <c r="P427" s="5">
        <f t="shared" si="62"/>
        <v>16400</v>
      </c>
      <c r="Q427" s="5">
        <f t="shared" si="62"/>
        <v>16400</v>
      </c>
      <c r="R427" s="5">
        <f t="shared" si="62"/>
        <v>16400</v>
      </c>
      <c r="S427" s="5">
        <f t="shared" si="62"/>
        <v>16400</v>
      </c>
      <c r="T427" s="5">
        <f t="shared" si="62"/>
        <v>16400</v>
      </c>
      <c r="U427" s="5">
        <f t="shared" si="62"/>
        <v>16400</v>
      </c>
      <c r="V427" s="5">
        <f t="shared" si="62"/>
        <v>16400</v>
      </c>
      <c r="W427" s="5">
        <f t="shared" si="62"/>
        <v>16400</v>
      </c>
      <c r="X427" s="5">
        <f t="shared" si="62"/>
        <v>16400</v>
      </c>
      <c r="Y427" s="5">
        <f t="shared" si="62"/>
        <v>16400</v>
      </c>
      <c r="Z427" s="5">
        <f t="shared" si="62"/>
        <v>16400</v>
      </c>
      <c r="AA427" s="5">
        <f t="shared" si="62"/>
        <v>16400</v>
      </c>
      <c r="AB427" s="5">
        <f t="shared" si="62"/>
        <v>16400</v>
      </c>
      <c r="AC427" s="5">
        <f t="shared" si="62"/>
        <v>16400</v>
      </c>
      <c r="AD427" s="5">
        <f t="shared" si="62"/>
        <v>16400</v>
      </c>
      <c r="AE427" s="5">
        <f t="shared" si="62"/>
        <v>16400</v>
      </c>
      <c r="AF427" s="5">
        <f t="shared" si="62"/>
        <v>16400</v>
      </c>
      <c r="AG427" s="5">
        <f t="shared" si="62"/>
        <v>16400</v>
      </c>
      <c r="AH427" s="5"/>
      <c r="AI427" s="5"/>
      <c r="BT427" s="22"/>
      <c r="BU427" s="29" t="s">
        <v>972</v>
      </c>
      <c r="BV427" s="30" t="s">
        <v>1030</v>
      </c>
      <c r="BW427" s="31">
        <f>L2+(419*L4)</f>
        <v>420</v>
      </c>
      <c r="BX427" s="22"/>
    </row>
    <row r="428" spans="1:76" x14ac:dyDescent="0.2">
      <c r="A428" s="3" t="s">
        <v>1</v>
      </c>
      <c r="B428" s="5">
        <f>SUMSQ(B395:B426)</f>
        <v>11201200</v>
      </c>
      <c r="C428" s="5">
        <f t="shared" ref="C428:AG428" si="63">SUMSQ(C395:C426)</f>
        <v>11201200</v>
      </c>
      <c r="D428" s="5">
        <f t="shared" si="63"/>
        <v>11201200</v>
      </c>
      <c r="E428" s="5">
        <f t="shared" si="63"/>
        <v>11201200</v>
      </c>
      <c r="F428" s="5">
        <f t="shared" si="63"/>
        <v>11201200</v>
      </c>
      <c r="G428" s="5">
        <f t="shared" si="63"/>
        <v>11201200</v>
      </c>
      <c r="H428" s="5">
        <f t="shared" si="63"/>
        <v>11201200</v>
      </c>
      <c r="I428" s="5">
        <f t="shared" si="63"/>
        <v>11201200</v>
      </c>
      <c r="J428" s="5">
        <f t="shared" si="63"/>
        <v>11201200</v>
      </c>
      <c r="K428" s="5">
        <f t="shared" si="63"/>
        <v>11201200</v>
      </c>
      <c r="L428" s="5">
        <f t="shared" si="63"/>
        <v>11201200</v>
      </c>
      <c r="M428" s="5">
        <f t="shared" si="63"/>
        <v>11201200</v>
      </c>
      <c r="N428" s="5">
        <f t="shared" si="63"/>
        <v>11201200</v>
      </c>
      <c r="O428" s="5">
        <f t="shared" si="63"/>
        <v>11201200</v>
      </c>
      <c r="P428" s="5">
        <f t="shared" si="63"/>
        <v>11201200</v>
      </c>
      <c r="Q428" s="5">
        <f t="shared" si="63"/>
        <v>11201200</v>
      </c>
      <c r="R428" s="5">
        <f t="shared" si="63"/>
        <v>11201200</v>
      </c>
      <c r="S428" s="5">
        <f t="shared" si="63"/>
        <v>11201200</v>
      </c>
      <c r="T428" s="5">
        <f t="shared" si="63"/>
        <v>11201200</v>
      </c>
      <c r="U428" s="5">
        <f t="shared" si="63"/>
        <v>11201200</v>
      </c>
      <c r="V428" s="5">
        <f t="shared" si="63"/>
        <v>11201200</v>
      </c>
      <c r="W428" s="5">
        <f t="shared" si="63"/>
        <v>11201200</v>
      </c>
      <c r="X428" s="5">
        <f t="shared" si="63"/>
        <v>11201200</v>
      </c>
      <c r="Y428" s="5">
        <f t="shared" si="63"/>
        <v>11201200</v>
      </c>
      <c r="Z428" s="5">
        <f t="shared" si="63"/>
        <v>11201200</v>
      </c>
      <c r="AA428" s="5">
        <f t="shared" si="63"/>
        <v>11201200</v>
      </c>
      <c r="AB428" s="5">
        <f t="shared" si="63"/>
        <v>11201200</v>
      </c>
      <c r="AC428" s="5">
        <f t="shared" si="63"/>
        <v>11201200</v>
      </c>
      <c r="AD428" s="5">
        <f t="shared" si="63"/>
        <v>11201200</v>
      </c>
      <c r="AE428" s="5">
        <f t="shared" si="63"/>
        <v>11201200</v>
      </c>
      <c r="AF428" s="5">
        <f t="shared" si="63"/>
        <v>11201200</v>
      </c>
      <c r="AG428" s="5">
        <f t="shared" si="63"/>
        <v>11201200</v>
      </c>
      <c r="AH428" s="5"/>
      <c r="AI428" s="5"/>
      <c r="BT428" s="22"/>
      <c r="BU428" s="29" t="s">
        <v>30</v>
      </c>
      <c r="BV428" s="30" t="s">
        <v>1030</v>
      </c>
      <c r="BW428" s="31">
        <f>L2+(420*L4)</f>
        <v>421</v>
      </c>
      <c r="BX428" s="22"/>
    </row>
    <row r="429" spans="1:76" x14ac:dyDescent="0.2">
      <c r="A429" s="3" t="s">
        <v>2</v>
      </c>
      <c r="B429" s="2">
        <f>B395^3+B396^3+B397^3+B398^3+B399^3+B400^3+B401^3+B402^3+B403^3+B404^3+B405^3+B406^3+B407^3+B408^3+B409^3+B410^3+B411^3+B412^3+B413^3+B414^3+B415^3+B416^3+B417^3+B418^3+B419^3+B420^3+B421^3+B422^3+B423^3+B424^3+B425^3+B426^3</f>
        <v>8606720000</v>
      </c>
      <c r="C429" s="2">
        <f t="shared" ref="C429:AG429" si="64">C395^3+C396^3+C397^3+C398^3+C399^3+C400^3+C401^3+C402^3+C403^3+C404^3+C405^3+C406^3+C407^3+C408^3+C409^3+C410^3+C411^3+C412^3+C413^3+C414^3+C415^3+C416^3+C417^3+C418^3+C419^3+C420^3+C421^3+C422^3+C423^3+C424^3+C425^3+C426^3</f>
        <v>8606720000</v>
      </c>
      <c r="D429" s="2">
        <f t="shared" si="64"/>
        <v>8606720000</v>
      </c>
      <c r="E429" s="2">
        <f t="shared" si="64"/>
        <v>8606720000</v>
      </c>
      <c r="F429" s="2">
        <f t="shared" si="64"/>
        <v>8606720000</v>
      </c>
      <c r="G429" s="2">
        <f t="shared" si="64"/>
        <v>8606720000</v>
      </c>
      <c r="H429" s="2">
        <f t="shared" si="64"/>
        <v>8606720000</v>
      </c>
      <c r="I429" s="2">
        <f t="shared" si="64"/>
        <v>8606720000</v>
      </c>
      <c r="J429" s="2">
        <f t="shared" si="64"/>
        <v>8606720000</v>
      </c>
      <c r="K429" s="2">
        <f t="shared" si="64"/>
        <v>8606720000</v>
      </c>
      <c r="L429" s="2">
        <f t="shared" si="64"/>
        <v>8606720000</v>
      </c>
      <c r="M429" s="2">
        <f t="shared" si="64"/>
        <v>8606720000</v>
      </c>
      <c r="N429" s="2">
        <f t="shared" si="64"/>
        <v>8606720000</v>
      </c>
      <c r="O429" s="2">
        <f t="shared" si="64"/>
        <v>8606720000</v>
      </c>
      <c r="P429" s="2">
        <f t="shared" si="64"/>
        <v>8606720000</v>
      </c>
      <c r="Q429" s="2">
        <f t="shared" si="64"/>
        <v>8606720000</v>
      </c>
      <c r="R429" s="2">
        <f t="shared" si="64"/>
        <v>8606720000</v>
      </c>
      <c r="S429" s="2">
        <f t="shared" si="64"/>
        <v>8606720000</v>
      </c>
      <c r="T429" s="2">
        <f t="shared" si="64"/>
        <v>8606720000</v>
      </c>
      <c r="U429" s="2">
        <f t="shared" si="64"/>
        <v>8606720000</v>
      </c>
      <c r="V429" s="2">
        <f t="shared" si="64"/>
        <v>8606720000</v>
      </c>
      <c r="W429" s="2">
        <f t="shared" si="64"/>
        <v>8606720000</v>
      </c>
      <c r="X429" s="2">
        <f t="shared" si="64"/>
        <v>8606720000</v>
      </c>
      <c r="Y429" s="2">
        <f t="shared" si="64"/>
        <v>8606720000</v>
      </c>
      <c r="Z429" s="2">
        <f t="shared" si="64"/>
        <v>8606720000</v>
      </c>
      <c r="AA429" s="2">
        <f t="shared" si="64"/>
        <v>8606720000</v>
      </c>
      <c r="AB429" s="2">
        <f t="shared" si="64"/>
        <v>8606720000</v>
      </c>
      <c r="AC429" s="2">
        <f t="shared" si="64"/>
        <v>8606720000</v>
      </c>
      <c r="AD429" s="2">
        <f t="shared" si="64"/>
        <v>8606720000</v>
      </c>
      <c r="AE429" s="2">
        <f t="shared" si="64"/>
        <v>8606720000</v>
      </c>
      <c r="AF429" s="2">
        <f t="shared" si="64"/>
        <v>8606720000</v>
      </c>
      <c r="AG429" s="2">
        <f t="shared" si="64"/>
        <v>8606720000</v>
      </c>
      <c r="AH429" s="5"/>
      <c r="AI429" s="5"/>
      <c r="BT429" s="22"/>
      <c r="BU429" s="29" t="s">
        <v>214</v>
      </c>
      <c r="BV429" s="30" t="s">
        <v>1030</v>
      </c>
      <c r="BW429" s="31">
        <f>L2+(421*L4)</f>
        <v>422</v>
      </c>
      <c r="BX429" s="22"/>
    </row>
    <row r="430" spans="1:76" x14ac:dyDescent="0.2">
      <c r="B430" s="2" t="s">
        <v>5</v>
      </c>
      <c r="G430" s="2" t="s">
        <v>5</v>
      </c>
      <c r="AH430" s="5"/>
      <c r="AI430" s="5"/>
      <c r="BT430" s="22"/>
      <c r="BU430" s="29" t="s">
        <v>380</v>
      </c>
      <c r="BV430" s="30" t="s">
        <v>1030</v>
      </c>
      <c r="BW430" s="31">
        <f>L2+(422*L4)</f>
        <v>423</v>
      </c>
      <c r="BX430" s="22"/>
    </row>
    <row r="431" spans="1:76" x14ac:dyDescent="0.2">
      <c r="A431" s="3" t="s">
        <v>1173</v>
      </c>
      <c r="B431" s="2">
        <f>B395</f>
        <v>10</v>
      </c>
      <c r="C431" s="2">
        <f>C396</f>
        <v>62</v>
      </c>
      <c r="D431" s="2">
        <f>D397</f>
        <v>84</v>
      </c>
      <c r="E431" s="2">
        <f>E398</f>
        <v>104</v>
      </c>
      <c r="F431" s="2">
        <f>F399</f>
        <v>149</v>
      </c>
      <c r="G431" s="2">
        <f>G400</f>
        <v>161</v>
      </c>
      <c r="H431" s="2">
        <f>H401</f>
        <v>207</v>
      </c>
      <c r="I431" s="2">
        <f>I402</f>
        <v>251</v>
      </c>
      <c r="J431" s="2">
        <f>J403</f>
        <v>518</v>
      </c>
      <c r="K431" s="2">
        <f>K404</f>
        <v>562</v>
      </c>
      <c r="L431" s="2">
        <f>L405</f>
        <v>608</v>
      </c>
      <c r="M431" s="2">
        <f>M406</f>
        <v>620</v>
      </c>
      <c r="N431" s="2">
        <f>N407</f>
        <v>665</v>
      </c>
      <c r="O431" s="2">
        <f>O408</f>
        <v>685</v>
      </c>
      <c r="P431" s="2">
        <f>P409</f>
        <v>707</v>
      </c>
      <c r="Q431" s="2">
        <f>Q410</f>
        <v>759</v>
      </c>
      <c r="R431" s="2">
        <f>R411</f>
        <v>925</v>
      </c>
      <c r="S431" s="2">
        <f>S412</f>
        <v>937</v>
      </c>
      <c r="T431" s="2">
        <f>T413</f>
        <v>967</v>
      </c>
      <c r="U431" s="2">
        <f>U414</f>
        <v>1011</v>
      </c>
      <c r="V431" s="2">
        <f>V415</f>
        <v>770</v>
      </c>
      <c r="W431" s="2">
        <f>W416</f>
        <v>822</v>
      </c>
      <c r="X431" s="2">
        <f>X417</f>
        <v>860</v>
      </c>
      <c r="Y431" s="2">
        <f>Y418</f>
        <v>880</v>
      </c>
      <c r="Z431" s="2">
        <f>Z419</f>
        <v>401</v>
      </c>
      <c r="AA431" s="2">
        <f>AA420</f>
        <v>421</v>
      </c>
      <c r="AB431" s="2">
        <f>AB421</f>
        <v>459</v>
      </c>
      <c r="AC431" s="2">
        <f>AC422</f>
        <v>511</v>
      </c>
      <c r="AD431" s="2">
        <f>AD423</f>
        <v>270</v>
      </c>
      <c r="AE431" s="2">
        <f>AE424</f>
        <v>314</v>
      </c>
      <c r="AF431" s="2">
        <f>AF425</f>
        <v>344</v>
      </c>
      <c r="AG431" s="2">
        <f>AG426</f>
        <v>356</v>
      </c>
      <c r="AH431" s="152">
        <f t="shared" ref="AH431:AH434" si="65">SUM(B431:AG431)</f>
        <v>16400</v>
      </c>
      <c r="AI431" s="5">
        <f t="shared" ref="AI431:AI434" si="66">SUMSQ(B431:AG431)</f>
        <v>11201200</v>
      </c>
      <c r="AJ431" s="2">
        <f>B431^3+C431^3+D431^3+E431^3+F431^3+G431^3+H431^3+I431^3+J431^3+K431^3+L431^3+M431^3+N431^3+O431^3+P431^3+Q431^3+R431^3+S431^3+T431^3+U431^3+V431^3+W431^3+X431^3+Y431^3+Z431^3+AA431^3+AB431^3+AC431^3+AD431^3+AE431^3+AF431^3+AG431^3</f>
        <v>8606720000</v>
      </c>
      <c r="BT431" s="22"/>
      <c r="BU431" s="29" t="s">
        <v>447</v>
      </c>
      <c r="BV431" s="30" t="s">
        <v>1030</v>
      </c>
      <c r="BW431" s="31">
        <f>L2+(423*L4)</f>
        <v>424</v>
      </c>
      <c r="BX431" s="22"/>
    </row>
    <row r="432" spans="1:76" x14ac:dyDescent="0.2">
      <c r="A432" s="3" t="s">
        <v>1174</v>
      </c>
      <c r="B432" s="2">
        <f>B426</f>
        <v>669</v>
      </c>
      <c r="C432" s="2">
        <f>C425</f>
        <v>681</v>
      </c>
      <c r="D432" s="2">
        <f>D424</f>
        <v>711</v>
      </c>
      <c r="E432" s="2">
        <f>E423</f>
        <v>755</v>
      </c>
      <c r="F432" s="2">
        <f>F422</f>
        <v>514</v>
      </c>
      <c r="G432" s="2">
        <f>G421</f>
        <v>566</v>
      </c>
      <c r="H432" s="2">
        <f>H420</f>
        <v>604</v>
      </c>
      <c r="I432" s="2">
        <f>I419</f>
        <v>624</v>
      </c>
      <c r="J432" s="2">
        <f>J418</f>
        <v>145</v>
      </c>
      <c r="K432" s="2">
        <f>K417</f>
        <v>165</v>
      </c>
      <c r="L432" s="2">
        <f>L416</f>
        <v>203</v>
      </c>
      <c r="M432" s="2">
        <f>M415</f>
        <v>255</v>
      </c>
      <c r="N432" s="2">
        <f>N414</f>
        <v>14</v>
      </c>
      <c r="O432" s="2">
        <f>O413</f>
        <v>58</v>
      </c>
      <c r="P432" s="2">
        <f>P412</f>
        <v>88</v>
      </c>
      <c r="Q432" s="2">
        <f>Q411</f>
        <v>100</v>
      </c>
      <c r="R432" s="2">
        <f>R410</f>
        <v>266</v>
      </c>
      <c r="S432" s="2">
        <f>S409</f>
        <v>318</v>
      </c>
      <c r="T432" s="2">
        <f>T408</f>
        <v>340</v>
      </c>
      <c r="U432" s="2">
        <f>U407</f>
        <v>360</v>
      </c>
      <c r="V432" s="2">
        <f>V406</f>
        <v>405</v>
      </c>
      <c r="W432" s="2">
        <f>W405</f>
        <v>417</v>
      </c>
      <c r="X432" s="2">
        <f>X404</f>
        <v>463</v>
      </c>
      <c r="Y432" s="2">
        <f>Y403</f>
        <v>507</v>
      </c>
      <c r="Z432" s="2">
        <f>Z402</f>
        <v>774</v>
      </c>
      <c r="AA432" s="2">
        <f>AA401</f>
        <v>818</v>
      </c>
      <c r="AB432" s="2">
        <f>AB400</f>
        <v>864</v>
      </c>
      <c r="AC432" s="2">
        <f>AC399</f>
        <v>876</v>
      </c>
      <c r="AD432" s="2">
        <f>AD398</f>
        <v>921</v>
      </c>
      <c r="AE432" s="2">
        <f>AE397</f>
        <v>941</v>
      </c>
      <c r="AF432" s="2">
        <f>AF396</f>
        <v>963</v>
      </c>
      <c r="AG432" s="2">
        <f>AG395</f>
        <v>1015</v>
      </c>
      <c r="AH432" s="152">
        <f t="shared" si="65"/>
        <v>16400</v>
      </c>
      <c r="AI432" s="5">
        <f t="shared" si="66"/>
        <v>11201200</v>
      </c>
      <c r="AJ432" s="2">
        <f t="shared" si="61"/>
        <v>8606720000</v>
      </c>
      <c r="BT432" s="22"/>
      <c r="BU432" s="29" t="s">
        <v>137</v>
      </c>
      <c r="BV432" s="30" t="s">
        <v>1030</v>
      </c>
      <c r="BW432" s="31">
        <f>L2+(424*L4)</f>
        <v>425</v>
      </c>
      <c r="BX432" s="22"/>
    </row>
    <row r="433" spans="1:76" x14ac:dyDescent="0.2">
      <c r="A433" s="3" t="s">
        <v>1175</v>
      </c>
      <c r="B433" s="2">
        <f>B411</f>
        <v>474</v>
      </c>
      <c r="C433" s="2">
        <f>C412</f>
        <v>494</v>
      </c>
      <c r="D433" s="2">
        <f>D413</f>
        <v>388</v>
      </c>
      <c r="E433" s="2">
        <f>E414</f>
        <v>440</v>
      </c>
      <c r="F433" s="2">
        <f>F415</f>
        <v>325</v>
      </c>
      <c r="G433" s="2">
        <f>G416</f>
        <v>369</v>
      </c>
      <c r="H433" s="2">
        <f>H417</f>
        <v>287</v>
      </c>
      <c r="I433" s="2">
        <f>I418</f>
        <v>299</v>
      </c>
      <c r="J433" s="2">
        <f>J419</f>
        <v>982</v>
      </c>
      <c r="K433" s="2">
        <f>K420</f>
        <v>994</v>
      </c>
      <c r="L433" s="2">
        <f>L421</f>
        <v>912</v>
      </c>
      <c r="M433" s="2">
        <f>M422</f>
        <v>956</v>
      </c>
      <c r="N433" s="2">
        <f>N423</f>
        <v>841</v>
      </c>
      <c r="O433" s="2">
        <f>O424</f>
        <v>893</v>
      </c>
      <c r="P433" s="2">
        <f>P425</f>
        <v>787</v>
      </c>
      <c r="Q433" s="2">
        <f>Q426</f>
        <v>807</v>
      </c>
      <c r="R433" s="2">
        <f>R395</f>
        <v>589</v>
      </c>
      <c r="S433" s="2">
        <f>S396</f>
        <v>633</v>
      </c>
      <c r="T433" s="2">
        <f>T397</f>
        <v>535</v>
      </c>
      <c r="U433" s="2">
        <f>U398</f>
        <v>547</v>
      </c>
      <c r="V433" s="2">
        <f>V399</f>
        <v>722</v>
      </c>
      <c r="W433" s="2">
        <f>W400</f>
        <v>742</v>
      </c>
      <c r="X433" s="2">
        <f>X401</f>
        <v>652</v>
      </c>
      <c r="Y433" s="2">
        <f>Y402</f>
        <v>704</v>
      </c>
      <c r="Z433" s="2">
        <f>Z403</f>
        <v>65</v>
      </c>
      <c r="AA433" s="2">
        <f>AA404</f>
        <v>117</v>
      </c>
      <c r="AB433" s="2">
        <f>AB405</f>
        <v>27</v>
      </c>
      <c r="AC433" s="2">
        <f>AC406</f>
        <v>47</v>
      </c>
      <c r="AD433" s="2">
        <f>AD407</f>
        <v>222</v>
      </c>
      <c r="AE433" s="2">
        <f>AE408</f>
        <v>234</v>
      </c>
      <c r="AF433" s="2">
        <f>AF409</f>
        <v>136</v>
      </c>
      <c r="AG433" s="2">
        <f>AG410</f>
        <v>180</v>
      </c>
      <c r="AH433" s="152">
        <f t="shared" si="65"/>
        <v>16400</v>
      </c>
      <c r="AI433" s="5">
        <f t="shared" si="66"/>
        <v>11201200</v>
      </c>
      <c r="AJ433" s="2">
        <f t="shared" si="61"/>
        <v>8606720000</v>
      </c>
      <c r="BT433" s="22"/>
      <c r="BU433" s="29" t="s">
        <v>202</v>
      </c>
      <c r="BV433" s="30" t="s">
        <v>1030</v>
      </c>
      <c r="BW433" s="31">
        <f>L2+(425*L4)</f>
        <v>426</v>
      </c>
      <c r="BX433" s="22"/>
    </row>
    <row r="434" spans="1:76" x14ac:dyDescent="0.2">
      <c r="A434" s="3" t="s">
        <v>1176</v>
      </c>
      <c r="B434" s="2">
        <f>B410</f>
        <v>845</v>
      </c>
      <c r="C434" s="2">
        <f>C409</f>
        <v>889</v>
      </c>
      <c r="D434" s="2">
        <f>D408</f>
        <v>791</v>
      </c>
      <c r="E434" s="2">
        <f>E407</f>
        <v>803</v>
      </c>
      <c r="F434" s="2">
        <f>F406</f>
        <v>978</v>
      </c>
      <c r="G434" s="2">
        <f>G405</f>
        <v>998</v>
      </c>
      <c r="H434" s="2">
        <f>H404</f>
        <v>908</v>
      </c>
      <c r="I434" s="2">
        <f>I403</f>
        <v>960</v>
      </c>
      <c r="J434" s="2">
        <f>J402</f>
        <v>321</v>
      </c>
      <c r="K434" s="2">
        <f>K401</f>
        <v>373</v>
      </c>
      <c r="L434" s="2">
        <f>L400</f>
        <v>283</v>
      </c>
      <c r="M434" s="2">
        <f>M399</f>
        <v>303</v>
      </c>
      <c r="N434" s="2">
        <f>N398</f>
        <v>478</v>
      </c>
      <c r="O434" s="2">
        <f>O397</f>
        <v>490</v>
      </c>
      <c r="P434" s="2">
        <f>P396</f>
        <v>392</v>
      </c>
      <c r="Q434" s="2">
        <f>Q395</f>
        <v>436</v>
      </c>
      <c r="R434" s="2">
        <f>R426</f>
        <v>218</v>
      </c>
      <c r="S434" s="2">
        <f>S425</f>
        <v>238</v>
      </c>
      <c r="T434" s="2">
        <f>T424</f>
        <v>132</v>
      </c>
      <c r="U434" s="2">
        <f>U423</f>
        <v>184</v>
      </c>
      <c r="V434" s="2">
        <f>V422</f>
        <v>69</v>
      </c>
      <c r="W434" s="2">
        <f>W421</f>
        <v>113</v>
      </c>
      <c r="X434" s="2">
        <f>X420</f>
        <v>31</v>
      </c>
      <c r="Y434" s="2">
        <f>Y419</f>
        <v>43</v>
      </c>
      <c r="Z434" s="2">
        <f>Z418</f>
        <v>726</v>
      </c>
      <c r="AA434" s="2">
        <f>AA417</f>
        <v>738</v>
      </c>
      <c r="AB434" s="2">
        <f>AB416</f>
        <v>656</v>
      </c>
      <c r="AC434" s="2">
        <f>AC415</f>
        <v>700</v>
      </c>
      <c r="AD434" s="2">
        <f>AD414</f>
        <v>585</v>
      </c>
      <c r="AE434" s="2">
        <f>AE413</f>
        <v>637</v>
      </c>
      <c r="AF434" s="2">
        <f>AF412</f>
        <v>531</v>
      </c>
      <c r="AG434" s="2">
        <f>AG411</f>
        <v>551</v>
      </c>
      <c r="AH434" s="152">
        <f t="shared" si="65"/>
        <v>16400</v>
      </c>
      <c r="AI434" s="5">
        <f t="shared" si="66"/>
        <v>11201200</v>
      </c>
      <c r="AJ434" s="2">
        <f t="shared" si="61"/>
        <v>8606720000</v>
      </c>
      <c r="BT434" s="22"/>
      <c r="BU434" s="29" t="s">
        <v>273</v>
      </c>
      <c r="BV434" s="30" t="s">
        <v>1030</v>
      </c>
      <c r="BW434" s="31">
        <f>L2+(426*L4)</f>
        <v>427</v>
      </c>
      <c r="BX434" s="22"/>
    </row>
    <row r="435" spans="1:76" x14ac:dyDescent="0.2">
      <c r="A435" s="2"/>
      <c r="BT435" s="22"/>
      <c r="BU435" s="29" t="s">
        <v>459</v>
      </c>
      <c r="BV435" s="30" t="s">
        <v>1030</v>
      </c>
      <c r="BW435" s="31">
        <f>L2+(427*L4)</f>
        <v>428</v>
      </c>
      <c r="BX435" s="22"/>
    </row>
    <row r="436" spans="1:76" x14ac:dyDescent="0.2">
      <c r="A436" s="2"/>
      <c r="BT436" s="22"/>
      <c r="BU436" s="29" t="s">
        <v>529</v>
      </c>
      <c r="BV436" s="30" t="s">
        <v>1030</v>
      </c>
      <c r="BW436" s="31">
        <f>L2+(428*L4)</f>
        <v>429</v>
      </c>
      <c r="BX436" s="22"/>
    </row>
    <row r="437" spans="1:76" x14ac:dyDescent="0.2">
      <c r="A437" s="2"/>
      <c r="BT437" s="22"/>
      <c r="BU437" s="29" t="s">
        <v>715</v>
      </c>
      <c r="BV437" s="30" t="s">
        <v>1030</v>
      </c>
      <c r="BW437" s="31">
        <f>L2+(429*L4)</f>
        <v>430</v>
      </c>
      <c r="BX437" s="22"/>
    </row>
    <row r="438" spans="1:76" x14ac:dyDescent="0.2">
      <c r="A438" s="2"/>
      <c r="BT438" s="22"/>
      <c r="BU438" s="29" t="s">
        <v>895</v>
      </c>
      <c r="BV438" s="30" t="s">
        <v>1030</v>
      </c>
      <c r="BW438" s="31">
        <f>L2+(430*L4)</f>
        <v>431</v>
      </c>
      <c r="BX438" s="22"/>
    </row>
    <row r="439" spans="1:76" x14ac:dyDescent="0.2">
      <c r="A439" s="2"/>
      <c r="BT439" s="22"/>
      <c r="BU439" s="29" t="s">
        <v>961</v>
      </c>
      <c r="BV439" s="30" t="s">
        <v>1030</v>
      </c>
      <c r="BW439" s="31">
        <f>L2+(431*L4)</f>
        <v>432</v>
      </c>
      <c r="BX439" s="22"/>
    </row>
    <row r="440" spans="1:76" x14ac:dyDescent="0.2">
      <c r="A440" s="2"/>
      <c r="BT440" s="22"/>
      <c r="BU440" s="29" t="s">
        <v>431</v>
      </c>
      <c r="BV440" s="30" t="s">
        <v>1030</v>
      </c>
      <c r="BW440" s="31">
        <f>L2+(432*L4)</f>
        <v>433</v>
      </c>
      <c r="BX440" s="22"/>
    </row>
    <row r="441" spans="1:76" x14ac:dyDescent="0.2">
      <c r="A441" s="2"/>
      <c r="BT441" s="22"/>
      <c r="BU441" s="29" t="s">
        <v>364</v>
      </c>
      <c r="BV441" s="30" t="s">
        <v>1030</v>
      </c>
      <c r="BW441" s="31">
        <f>L2+(433*L4)</f>
        <v>434</v>
      </c>
      <c r="BX441" s="22"/>
    </row>
    <row r="442" spans="1:76" x14ac:dyDescent="0.2">
      <c r="A442" s="2"/>
      <c r="BT442" s="22"/>
      <c r="BU442" s="29" t="s">
        <v>230</v>
      </c>
      <c r="BV442" s="30" t="s">
        <v>1030</v>
      </c>
      <c r="BW442" s="31">
        <f>L2+(434*L4)</f>
        <v>435</v>
      </c>
      <c r="BX442" s="22"/>
    </row>
    <row r="443" spans="1:76" x14ac:dyDescent="0.2">
      <c r="A443" s="2"/>
      <c r="BT443" s="22"/>
      <c r="BU443" s="29" t="s">
        <v>46</v>
      </c>
      <c r="BV443" s="30" t="s">
        <v>1030</v>
      </c>
      <c r="BW443" s="31">
        <f>L2+(435*L4)</f>
        <v>436</v>
      </c>
      <c r="BX443" s="22"/>
    </row>
    <row r="444" spans="1:76" x14ac:dyDescent="0.2">
      <c r="A444" s="2"/>
      <c r="BT444" s="22"/>
      <c r="BU444" s="29" t="s">
        <v>988</v>
      </c>
      <c r="BV444" s="30" t="s">
        <v>1030</v>
      </c>
      <c r="BW444" s="31">
        <f>L2+(436*L4)</f>
        <v>437</v>
      </c>
      <c r="BX444" s="22"/>
    </row>
    <row r="445" spans="1:76" x14ac:dyDescent="0.2">
      <c r="A445" s="2"/>
      <c r="BT445" s="22"/>
      <c r="BU445" s="29" t="s">
        <v>804</v>
      </c>
      <c r="BV445" s="30" t="s">
        <v>1030</v>
      </c>
      <c r="BW445" s="31">
        <f>L2+(437*L4)</f>
        <v>438</v>
      </c>
      <c r="BX445" s="22"/>
    </row>
    <row r="446" spans="1:76" x14ac:dyDescent="0.2">
      <c r="A446" s="2"/>
      <c r="BT446" s="22"/>
      <c r="BU446" s="29" t="s">
        <v>687</v>
      </c>
      <c r="BV446" s="30" t="s">
        <v>1030</v>
      </c>
      <c r="BW446" s="31">
        <f>L2+(438*L4)</f>
        <v>439</v>
      </c>
      <c r="BX446" s="22"/>
    </row>
    <row r="447" spans="1:76" x14ac:dyDescent="0.2">
      <c r="A447" s="2"/>
      <c r="BT447" s="22"/>
      <c r="BU447" s="29" t="s">
        <v>620</v>
      </c>
      <c r="BV447" s="30" t="s">
        <v>1030</v>
      </c>
      <c r="BW447" s="31">
        <f>L2+(439*L4)</f>
        <v>440</v>
      </c>
      <c r="BX447" s="22"/>
    </row>
    <row r="448" spans="1:76" x14ac:dyDescent="0.2">
      <c r="A448" s="2"/>
      <c r="BT448" s="22"/>
      <c r="BU448" s="29" t="s">
        <v>946</v>
      </c>
      <c r="BV448" s="30" t="s">
        <v>1030</v>
      </c>
      <c r="BW448" s="31">
        <f>L2+(440*L4)</f>
        <v>441</v>
      </c>
      <c r="BX448" s="22"/>
    </row>
    <row r="449" spans="1:76" x14ac:dyDescent="0.2">
      <c r="A449" s="2"/>
      <c r="BT449" s="22"/>
      <c r="BU449" s="29" t="s">
        <v>880</v>
      </c>
      <c r="BV449" s="30" t="s">
        <v>1030</v>
      </c>
      <c r="BW449" s="31">
        <f>L2+(441*L4)</f>
        <v>442</v>
      </c>
      <c r="BX449" s="22"/>
    </row>
    <row r="450" spans="1:76" x14ac:dyDescent="0.2">
      <c r="A450" s="2"/>
      <c r="BT450" s="22"/>
      <c r="BU450" s="29" t="s">
        <v>731</v>
      </c>
      <c r="BV450" s="30" t="s">
        <v>1030</v>
      </c>
      <c r="BW450" s="31">
        <f>L2+(442*L4)</f>
        <v>443</v>
      </c>
      <c r="BX450" s="22"/>
    </row>
    <row r="451" spans="1:76" x14ac:dyDescent="0.2">
      <c r="A451" s="2"/>
      <c r="BT451" s="22"/>
      <c r="BU451" s="29" t="s">
        <v>544</v>
      </c>
      <c r="BV451" s="30" t="s">
        <v>1030</v>
      </c>
      <c r="BW451" s="31">
        <f>L2+(443*L4)</f>
        <v>444</v>
      </c>
      <c r="BX451" s="22"/>
    </row>
    <row r="452" spans="1:76" x14ac:dyDescent="0.2">
      <c r="A452" s="2"/>
      <c r="BT452" s="22"/>
      <c r="BU452" s="29" t="s">
        <v>475</v>
      </c>
      <c r="BV452" s="30" t="s">
        <v>1030</v>
      </c>
      <c r="BW452" s="31">
        <f>L2+(444*L4)</f>
        <v>445</v>
      </c>
      <c r="BX452" s="22"/>
    </row>
    <row r="453" spans="1:76" x14ac:dyDescent="0.2">
      <c r="A453" s="2"/>
      <c r="BT453" s="22"/>
      <c r="BU453" s="29" t="s">
        <v>289</v>
      </c>
      <c r="BV453" s="30" t="s">
        <v>1030</v>
      </c>
      <c r="BW453" s="31">
        <f>L2+(445*L4)</f>
        <v>446</v>
      </c>
      <c r="BX453" s="22"/>
    </row>
    <row r="454" spans="1:76" x14ac:dyDescent="0.2">
      <c r="A454" s="2"/>
      <c r="BT454" s="22"/>
      <c r="BU454" s="29" t="s">
        <v>186</v>
      </c>
      <c r="BV454" s="30" t="s">
        <v>1030</v>
      </c>
      <c r="BW454" s="31">
        <f>L2+(446*L4)</f>
        <v>447</v>
      </c>
      <c r="BX454" s="22"/>
    </row>
    <row r="455" spans="1:76" x14ac:dyDescent="0.2">
      <c r="A455" s="2"/>
      <c r="BT455" s="22"/>
      <c r="BU455" s="29" t="s">
        <v>121</v>
      </c>
      <c r="BV455" s="30" t="s">
        <v>1030</v>
      </c>
      <c r="BW455" s="31">
        <f>L2+(447*L4)</f>
        <v>448</v>
      </c>
      <c r="BX455" s="22"/>
    </row>
    <row r="456" spans="1:76" x14ac:dyDescent="0.2">
      <c r="A456" s="2"/>
      <c r="BT456" s="22"/>
      <c r="BU456" s="29" t="s">
        <v>733</v>
      </c>
      <c r="BV456" s="30" t="s">
        <v>1030</v>
      </c>
      <c r="BW456" s="31">
        <f>L2+(448*L4)</f>
        <v>449</v>
      </c>
      <c r="BX456" s="22"/>
    </row>
    <row r="457" spans="1:76" x14ac:dyDescent="0.2">
      <c r="A457" s="2"/>
      <c r="BT457" s="22"/>
      <c r="BU457" s="29" t="s">
        <v>539</v>
      </c>
      <c r="BV457" s="30" t="s">
        <v>1030</v>
      </c>
      <c r="BW457" s="31">
        <f>L2+(449*L4)</f>
        <v>450</v>
      </c>
      <c r="BX457" s="22"/>
    </row>
    <row r="458" spans="1:76" x14ac:dyDescent="0.2">
      <c r="A458" s="2"/>
      <c r="BT458" s="22"/>
      <c r="BU458" s="29" t="s">
        <v>944</v>
      </c>
      <c r="BV458" s="30" t="s">
        <v>1030</v>
      </c>
      <c r="BW458" s="31">
        <f>L2+(450*L4)</f>
        <v>451</v>
      </c>
      <c r="BX458" s="22"/>
    </row>
    <row r="459" spans="1:76" x14ac:dyDescent="0.2">
      <c r="A459" s="2"/>
      <c r="BT459" s="22"/>
      <c r="BU459" s="29" t="s">
        <v>885</v>
      </c>
      <c r="BV459" s="30" t="s">
        <v>1030</v>
      </c>
      <c r="BW459" s="31">
        <f>L2+(451*L4)</f>
        <v>452</v>
      </c>
      <c r="BX459" s="22"/>
    </row>
    <row r="460" spans="1:76" x14ac:dyDescent="0.2">
      <c r="A460" s="2"/>
      <c r="BT460" s="22"/>
      <c r="BU460" s="29" t="s">
        <v>180</v>
      </c>
      <c r="BV460" s="30" t="s">
        <v>1030</v>
      </c>
      <c r="BW460" s="31">
        <f>L2+(452*L4)</f>
        <v>453</v>
      </c>
      <c r="BX460" s="22"/>
    </row>
    <row r="461" spans="1:76" x14ac:dyDescent="0.2">
      <c r="A461" s="2"/>
      <c r="BT461" s="22"/>
      <c r="BU461" s="29" t="s">
        <v>123</v>
      </c>
      <c r="BV461" s="30" t="s">
        <v>1030</v>
      </c>
      <c r="BW461" s="31">
        <f>L2+(453*L4)</f>
        <v>454</v>
      </c>
      <c r="BX461" s="22"/>
    </row>
    <row r="462" spans="1:76" x14ac:dyDescent="0.2">
      <c r="A462" s="2"/>
      <c r="BT462" s="22"/>
      <c r="BU462" s="29" t="s">
        <v>481</v>
      </c>
      <c r="BV462" s="30" t="s">
        <v>1030</v>
      </c>
      <c r="BW462" s="31">
        <f>L2+(454*L4)</f>
        <v>455</v>
      </c>
      <c r="BX462" s="22"/>
    </row>
    <row r="463" spans="1:76" x14ac:dyDescent="0.2">
      <c r="A463" s="2"/>
      <c r="BT463" s="22"/>
      <c r="BU463" s="29" t="s">
        <v>287</v>
      </c>
      <c r="BV463" s="30" t="s">
        <v>1030</v>
      </c>
      <c r="BW463" s="31">
        <f>L2+(455*L4)</f>
        <v>456</v>
      </c>
      <c r="BX463" s="22"/>
    </row>
    <row r="464" spans="1:76" x14ac:dyDescent="0.2">
      <c r="A464" s="2"/>
      <c r="BT464" s="22"/>
      <c r="BU464" s="29" t="s">
        <v>232</v>
      </c>
      <c r="BV464" s="30" t="s">
        <v>1030</v>
      </c>
      <c r="BW464" s="31">
        <f>L2+(456*L4)</f>
        <v>457</v>
      </c>
      <c r="BX464" s="22"/>
    </row>
    <row r="465" spans="1:76" x14ac:dyDescent="0.2">
      <c r="A465" s="2"/>
      <c r="BT465" s="22"/>
      <c r="BU465" s="29" t="s">
        <v>40</v>
      </c>
      <c r="BV465" s="30" t="s">
        <v>1030</v>
      </c>
      <c r="BW465" s="31">
        <f>L2+(457*L4)</f>
        <v>458</v>
      </c>
      <c r="BX465" s="22"/>
    </row>
    <row r="466" spans="1:76" x14ac:dyDescent="0.2">
      <c r="A466" s="2"/>
      <c r="BT466" s="22"/>
      <c r="BU466" s="29" t="s">
        <v>429</v>
      </c>
      <c r="BV466" s="30" t="s">
        <v>1030</v>
      </c>
      <c r="BW466" s="31">
        <f>L2+(458*L4)</f>
        <v>459</v>
      </c>
      <c r="BX466" s="22"/>
    </row>
    <row r="467" spans="1:76" x14ac:dyDescent="0.2">
      <c r="A467" s="2"/>
      <c r="BT467" s="22"/>
      <c r="BU467" s="29" t="s">
        <v>370</v>
      </c>
      <c r="BV467" s="30" t="s">
        <v>1030</v>
      </c>
      <c r="BW467" s="31">
        <f>L2+(459*L4)</f>
        <v>460</v>
      </c>
      <c r="BX467" s="22"/>
    </row>
    <row r="468" spans="1:76" x14ac:dyDescent="0.2">
      <c r="A468" s="2"/>
      <c r="BT468" s="22"/>
      <c r="BU468" s="29" t="s">
        <v>681</v>
      </c>
      <c r="BV468" s="30" t="s">
        <v>1030</v>
      </c>
      <c r="BW468" s="31">
        <f>L2+(460*L4)</f>
        <v>461</v>
      </c>
      <c r="BX468" s="22"/>
    </row>
    <row r="469" spans="1:76" x14ac:dyDescent="0.2">
      <c r="A469" s="2"/>
      <c r="BT469" s="22"/>
      <c r="BU469" s="29" t="s">
        <v>622</v>
      </c>
      <c r="BV469" s="30" t="s">
        <v>1030</v>
      </c>
      <c r="BW469" s="31">
        <f>L2+(461*L4)</f>
        <v>462</v>
      </c>
      <c r="BX469" s="22"/>
    </row>
    <row r="470" spans="1:76" x14ac:dyDescent="0.2">
      <c r="A470" s="64"/>
      <c r="BT470" s="22"/>
      <c r="BU470" s="29" t="s">
        <v>994</v>
      </c>
      <c r="BV470" s="30" t="s">
        <v>1030</v>
      </c>
      <c r="BW470" s="31">
        <f>L2+(462*L4)</f>
        <v>463</v>
      </c>
      <c r="BX470" s="22"/>
    </row>
    <row r="471" spans="1:76" x14ac:dyDescent="0.2">
      <c r="A471" s="64"/>
      <c r="BT471" s="22"/>
      <c r="BU471" s="29" t="s">
        <v>802</v>
      </c>
      <c r="BV471" s="30" t="s">
        <v>1030</v>
      </c>
      <c r="BW471" s="31">
        <f>L2+(463*L4)</f>
        <v>464</v>
      </c>
      <c r="BX471" s="22"/>
    </row>
    <row r="472" spans="1:76" x14ac:dyDescent="0.2">
      <c r="A472" s="64"/>
      <c r="BT472" s="22"/>
      <c r="BU472" s="29" t="s">
        <v>271</v>
      </c>
      <c r="BV472" s="30" t="s">
        <v>1030</v>
      </c>
      <c r="BW472" s="31">
        <f>L2+(464*L4)</f>
        <v>465</v>
      </c>
      <c r="BX472" s="22"/>
    </row>
    <row r="473" spans="1:76" x14ac:dyDescent="0.2">
      <c r="A473" s="2"/>
      <c r="BT473" s="22"/>
      <c r="BU473" s="29" t="s">
        <v>465</v>
      </c>
      <c r="BV473" s="30" t="s">
        <v>1030</v>
      </c>
      <c r="BW473" s="31">
        <f>L2+(465*L4)</f>
        <v>466</v>
      </c>
      <c r="BX473" s="22"/>
    </row>
    <row r="474" spans="1:76" x14ac:dyDescent="0.2">
      <c r="A474" s="64"/>
      <c r="BT474" s="22"/>
      <c r="BU474" s="29" t="s">
        <v>139</v>
      </c>
      <c r="BV474" s="30" t="s">
        <v>1030</v>
      </c>
      <c r="BW474" s="31">
        <f>L2+(466*L4)</f>
        <v>467</v>
      </c>
      <c r="BX474" s="22"/>
    </row>
    <row r="475" spans="1:76" x14ac:dyDescent="0.2">
      <c r="A475" s="64"/>
      <c r="BT475" s="22"/>
      <c r="BU475" s="29" t="s">
        <v>196</v>
      </c>
      <c r="BV475" s="30" t="s">
        <v>1030</v>
      </c>
      <c r="BW475" s="31">
        <f>L2+(467*L4)</f>
        <v>468</v>
      </c>
      <c r="BX475" s="22"/>
    </row>
    <row r="476" spans="1:76" x14ac:dyDescent="0.2">
      <c r="A476" s="64"/>
      <c r="BT476" s="22"/>
      <c r="BU476" s="29" t="s">
        <v>901</v>
      </c>
      <c r="BV476" s="30" t="s">
        <v>1030</v>
      </c>
      <c r="BW476" s="31">
        <f>L2+(468*L4)</f>
        <v>469</v>
      </c>
      <c r="BX476" s="22"/>
    </row>
    <row r="477" spans="1:76" x14ac:dyDescent="0.2">
      <c r="A477" s="64"/>
      <c r="BT477" s="22"/>
      <c r="BU477" s="29" t="s">
        <v>959</v>
      </c>
      <c r="BV477" s="30" t="s">
        <v>1030</v>
      </c>
      <c r="BW477" s="31">
        <f>L2+(469*L4)</f>
        <v>470</v>
      </c>
      <c r="BX477" s="22"/>
    </row>
    <row r="478" spans="1:76" x14ac:dyDescent="0.2">
      <c r="A478" s="2"/>
      <c r="BT478" s="22"/>
      <c r="BU478" s="29" t="s">
        <v>523</v>
      </c>
      <c r="BV478" s="30" t="s">
        <v>1030</v>
      </c>
      <c r="BW478" s="31">
        <f>L2+(470*L4)</f>
        <v>471</v>
      </c>
      <c r="BX478" s="22"/>
    </row>
    <row r="479" spans="1:76" x14ac:dyDescent="0.2">
      <c r="A479" s="2"/>
      <c r="BT479" s="22"/>
      <c r="BU479" s="29" t="s">
        <v>717</v>
      </c>
      <c r="BV479" s="30" t="s">
        <v>1030</v>
      </c>
      <c r="BW479" s="31">
        <f>L2+(471*L4)</f>
        <v>472</v>
      </c>
      <c r="BX479" s="22"/>
    </row>
    <row r="480" spans="1:76" x14ac:dyDescent="0.2">
      <c r="A480" s="2"/>
      <c r="BT480" s="22"/>
      <c r="BU480" s="29" t="s">
        <v>786</v>
      </c>
      <c r="BV480" s="30" t="s">
        <v>1030</v>
      </c>
      <c r="BW480" s="31">
        <f>L2+(472*L4)</f>
        <v>473</v>
      </c>
      <c r="BX480" s="22"/>
    </row>
    <row r="481" spans="1:76" x14ac:dyDescent="0.2">
      <c r="A481" s="2"/>
      <c r="BT481" s="22"/>
      <c r="BU481" s="29" t="s">
        <v>978</v>
      </c>
      <c r="BV481" s="30" t="s">
        <v>1030</v>
      </c>
      <c r="BW481" s="31">
        <f>L2+(473*L4)</f>
        <v>474</v>
      </c>
      <c r="BX481" s="22"/>
    </row>
    <row r="482" spans="1:76" x14ac:dyDescent="0.2">
      <c r="A482" s="2"/>
      <c r="BT482" s="22"/>
      <c r="BU482" s="29" t="s">
        <v>638</v>
      </c>
      <c r="BV482" s="30" t="s">
        <v>1030</v>
      </c>
      <c r="BW482" s="31">
        <f>L2+(474*L4)</f>
        <v>475</v>
      </c>
      <c r="BX482" s="22"/>
    </row>
    <row r="483" spans="1:76" x14ac:dyDescent="0.2">
      <c r="A483" s="2"/>
      <c r="BT483" s="22"/>
      <c r="BU483" s="29" t="s">
        <v>697</v>
      </c>
      <c r="BV483" s="30" t="s">
        <v>1030</v>
      </c>
      <c r="BW483" s="31">
        <f>L2+(475*L4)</f>
        <v>476</v>
      </c>
      <c r="BX483" s="22"/>
    </row>
    <row r="484" spans="1:76" x14ac:dyDescent="0.2">
      <c r="A484" s="2"/>
      <c r="BT484" s="22"/>
      <c r="BU484" s="29" t="s">
        <v>386</v>
      </c>
      <c r="BV484" s="30" t="s">
        <v>1030</v>
      </c>
      <c r="BW484" s="31">
        <f>L2+(476*L4)</f>
        <v>477</v>
      </c>
      <c r="BX484" s="22"/>
    </row>
    <row r="485" spans="1:76" x14ac:dyDescent="0.2">
      <c r="A485" s="2"/>
      <c r="BT485" s="22"/>
      <c r="BU485" s="29" t="s">
        <v>445</v>
      </c>
      <c r="BV485" s="30" t="s">
        <v>1030</v>
      </c>
      <c r="BW485" s="31">
        <f>L2+(477*L4)</f>
        <v>478</v>
      </c>
      <c r="BX485" s="22"/>
    </row>
    <row r="486" spans="1:76" x14ac:dyDescent="0.2">
      <c r="A486" s="2"/>
      <c r="BT486" s="22"/>
      <c r="BU486" s="29" t="s">
        <v>24</v>
      </c>
      <c r="BV486" s="30" t="s">
        <v>1030</v>
      </c>
      <c r="BW486" s="31">
        <f>L2+(478*L4)</f>
        <v>479</v>
      </c>
      <c r="BX486" s="22"/>
    </row>
    <row r="487" spans="1:76" x14ac:dyDescent="0.2">
      <c r="A487" s="2"/>
      <c r="BT487" s="22"/>
      <c r="BU487" s="29" t="s">
        <v>216</v>
      </c>
      <c r="BV487" s="30" t="s">
        <v>1030</v>
      </c>
      <c r="BW487" s="31">
        <f>L2+(479*L4)</f>
        <v>480</v>
      </c>
      <c r="BX487" s="22"/>
    </row>
    <row r="488" spans="1:76" x14ac:dyDescent="0.2">
      <c r="A488" s="2"/>
      <c r="BT488" s="22"/>
      <c r="BU488" s="29" t="s">
        <v>665</v>
      </c>
      <c r="BV488" s="30" t="s">
        <v>1030</v>
      </c>
      <c r="BW488" s="31">
        <f>L2+(480*L4)</f>
        <v>481</v>
      </c>
      <c r="BX488" s="22"/>
    </row>
    <row r="489" spans="1:76" x14ac:dyDescent="0.2">
      <c r="A489" s="2"/>
      <c r="BT489" s="22"/>
      <c r="BU489" s="29" t="s">
        <v>606</v>
      </c>
      <c r="BV489" s="30" t="s">
        <v>1030</v>
      </c>
      <c r="BW489" s="31">
        <f>L2+(481*L4)</f>
        <v>482</v>
      </c>
      <c r="BX489" s="22"/>
    </row>
    <row r="490" spans="1:76" x14ac:dyDescent="0.2">
      <c r="A490" s="2"/>
      <c r="BT490" s="22"/>
      <c r="BU490" s="29" t="s">
        <v>1010</v>
      </c>
      <c r="BV490" s="30" t="s">
        <v>1030</v>
      </c>
      <c r="BW490" s="31">
        <f>L2+(482*L4)</f>
        <v>483</v>
      </c>
      <c r="BX490" s="22"/>
    </row>
    <row r="491" spans="1:76" x14ac:dyDescent="0.2">
      <c r="A491" s="2"/>
      <c r="BT491" s="22"/>
      <c r="BU491" s="29" t="s">
        <v>818</v>
      </c>
      <c r="BV491" s="30" t="s">
        <v>1030</v>
      </c>
      <c r="BW491" s="31">
        <f>L2+(483*L4)</f>
        <v>484</v>
      </c>
      <c r="BX491" s="22"/>
    </row>
    <row r="492" spans="1:76" x14ac:dyDescent="0.2">
      <c r="A492" s="2"/>
      <c r="BT492" s="22"/>
      <c r="BU492" s="29" t="s">
        <v>248</v>
      </c>
      <c r="BV492" s="30" t="s">
        <v>1030</v>
      </c>
      <c r="BW492" s="31">
        <f>L2+(484*L4)</f>
        <v>485</v>
      </c>
      <c r="BX492" s="22"/>
    </row>
    <row r="493" spans="1:76" x14ac:dyDescent="0.2">
      <c r="A493" s="2"/>
      <c r="BT493" s="22"/>
      <c r="BU493" s="29" t="s">
        <v>56</v>
      </c>
      <c r="BV493" s="30" t="s">
        <v>1030</v>
      </c>
      <c r="BW493" s="31">
        <f>L2+(485*L4)</f>
        <v>486</v>
      </c>
      <c r="BX493" s="22"/>
    </row>
    <row r="494" spans="1:76" x14ac:dyDescent="0.2">
      <c r="A494" s="2"/>
      <c r="BT494" s="22"/>
      <c r="BU494" s="29" t="s">
        <v>413</v>
      </c>
      <c r="BV494" s="30" t="s">
        <v>1030</v>
      </c>
      <c r="BW494" s="31">
        <f>L2+(486*L4)</f>
        <v>487</v>
      </c>
      <c r="BX494" s="22"/>
    </row>
    <row r="495" spans="1:76" x14ac:dyDescent="0.2">
      <c r="A495" s="2"/>
      <c r="BT495" s="22"/>
      <c r="BU495" s="29" t="s">
        <v>354</v>
      </c>
      <c r="BV495" s="30" t="s">
        <v>1030</v>
      </c>
      <c r="BW495" s="31">
        <f>L2+(487*L4)</f>
        <v>488</v>
      </c>
      <c r="BX495" s="22"/>
    </row>
    <row r="496" spans="1:76" x14ac:dyDescent="0.2">
      <c r="A496" s="2"/>
      <c r="BT496" s="22"/>
      <c r="BU496" s="29" t="s">
        <v>165</v>
      </c>
      <c r="BV496" s="30" t="s">
        <v>1030</v>
      </c>
      <c r="BW496" s="31">
        <f>L2+(488*L4)</f>
        <v>489</v>
      </c>
      <c r="BX496" s="22"/>
    </row>
    <row r="497" spans="1:76" x14ac:dyDescent="0.2">
      <c r="A497" s="2"/>
      <c r="BT497" s="22"/>
      <c r="BU497" s="29" t="s">
        <v>108</v>
      </c>
      <c r="BV497" s="30" t="s">
        <v>1030</v>
      </c>
      <c r="BW497" s="31">
        <f>L2+(489*L4)</f>
        <v>490</v>
      </c>
      <c r="BX497" s="22"/>
    </row>
    <row r="498" spans="1:76" x14ac:dyDescent="0.2">
      <c r="A498" s="2"/>
      <c r="BT498" s="22"/>
      <c r="BU498" s="29" t="s">
        <v>496</v>
      </c>
      <c r="BV498" s="30" t="s">
        <v>1030</v>
      </c>
      <c r="BW498" s="31">
        <f>L2+(490*L4)</f>
        <v>491</v>
      </c>
      <c r="BX498" s="22"/>
    </row>
    <row r="499" spans="1:76" x14ac:dyDescent="0.2">
      <c r="A499" s="2"/>
      <c r="BT499" s="22"/>
      <c r="BU499" s="29" t="s">
        <v>302</v>
      </c>
      <c r="BV499" s="30" t="s">
        <v>1030</v>
      </c>
      <c r="BW499" s="31">
        <f>L2+(491*L4)</f>
        <v>492</v>
      </c>
      <c r="BX499" s="22"/>
    </row>
    <row r="500" spans="1:76" x14ac:dyDescent="0.2">
      <c r="A500" s="2"/>
      <c r="BT500" s="22"/>
      <c r="BU500" s="29" t="s">
        <v>748</v>
      </c>
      <c r="BV500" s="30" t="s">
        <v>1030</v>
      </c>
      <c r="BW500" s="31">
        <f>L2+(492*L4)</f>
        <v>493</v>
      </c>
      <c r="BX500" s="22"/>
    </row>
    <row r="501" spans="1:76" x14ac:dyDescent="0.2">
      <c r="A501" s="2"/>
      <c r="BT501" s="22"/>
      <c r="BU501" s="29" t="s">
        <v>554</v>
      </c>
      <c r="BV501" s="30" t="s">
        <v>1030</v>
      </c>
      <c r="BW501" s="31">
        <f>L2+(493*L4)</f>
        <v>494</v>
      </c>
      <c r="BX501" s="22"/>
    </row>
    <row r="502" spans="1:76" x14ac:dyDescent="0.2">
      <c r="A502" s="2"/>
      <c r="BT502" s="22"/>
      <c r="BU502" s="29" t="s">
        <v>928</v>
      </c>
      <c r="BV502" s="30" t="s">
        <v>1030</v>
      </c>
      <c r="BW502" s="31">
        <f>L2+(494*L4)</f>
        <v>495</v>
      </c>
      <c r="BX502" s="22"/>
    </row>
    <row r="503" spans="1:76" x14ac:dyDescent="0.2">
      <c r="A503" s="2"/>
      <c r="BT503" s="22"/>
      <c r="BU503" s="29" t="s">
        <v>870</v>
      </c>
      <c r="BV503" s="30" t="s">
        <v>1030</v>
      </c>
      <c r="BW503" s="31">
        <f>L2+(495*L4)</f>
        <v>496</v>
      </c>
      <c r="BX503" s="22"/>
    </row>
    <row r="504" spans="1:76" x14ac:dyDescent="0.2">
      <c r="A504" s="2"/>
      <c r="BT504" s="22"/>
      <c r="BU504" s="29" t="s">
        <v>338</v>
      </c>
      <c r="BV504" s="30" t="s">
        <v>1030</v>
      </c>
      <c r="BW504" s="31">
        <f>L2+(496*L4)</f>
        <v>497</v>
      </c>
      <c r="BX504" s="22"/>
    </row>
    <row r="505" spans="1:76" x14ac:dyDescent="0.2">
      <c r="A505" s="2"/>
      <c r="BT505" s="22"/>
      <c r="BU505" s="29" t="s">
        <v>397</v>
      </c>
      <c r="BV505" s="30" t="s">
        <v>1030</v>
      </c>
      <c r="BW505" s="31">
        <f>L2+(497*L4)</f>
        <v>498</v>
      </c>
      <c r="BX505" s="22"/>
    </row>
    <row r="506" spans="1:76" x14ac:dyDescent="0.2">
      <c r="A506" s="2"/>
      <c r="BT506" s="22"/>
      <c r="BU506" s="29" t="s">
        <v>72</v>
      </c>
      <c r="BV506" s="30" t="s">
        <v>1030</v>
      </c>
      <c r="BW506" s="31">
        <f>L2+(498*L4)</f>
        <v>499</v>
      </c>
      <c r="BX506" s="22"/>
    </row>
    <row r="507" spans="1:76" x14ac:dyDescent="0.2">
      <c r="A507" s="2"/>
      <c r="BT507" s="22"/>
      <c r="BU507" s="29" t="s">
        <v>264</v>
      </c>
      <c r="BV507" s="30" t="s">
        <v>1030</v>
      </c>
      <c r="BW507" s="31">
        <f>L2+(499*L4)</f>
        <v>500</v>
      </c>
      <c r="BX507" s="22"/>
    </row>
    <row r="508" spans="1:76" x14ac:dyDescent="0.2">
      <c r="A508" s="2"/>
      <c r="BT508" s="22"/>
      <c r="BU508" s="29" t="s">
        <v>834</v>
      </c>
      <c r="BV508" s="30" t="s">
        <v>1030</v>
      </c>
      <c r="BW508" s="31">
        <f>L2+(500*L4)</f>
        <v>501</v>
      </c>
      <c r="BX508" s="22"/>
    </row>
    <row r="509" spans="1:76" x14ac:dyDescent="0.2">
      <c r="A509" s="2"/>
      <c r="BT509" s="22"/>
      <c r="BU509" s="29" t="s">
        <v>1026</v>
      </c>
      <c r="BV509" s="30" t="s">
        <v>1030</v>
      </c>
      <c r="BW509" s="31">
        <f>L2+(501*L4)</f>
        <v>502</v>
      </c>
      <c r="BX509" s="22"/>
    </row>
    <row r="510" spans="1:76" x14ac:dyDescent="0.2">
      <c r="A510" s="2"/>
      <c r="BT510" s="22"/>
      <c r="BU510" s="29" t="s">
        <v>590</v>
      </c>
      <c r="BV510" s="54" t="s">
        <v>1030</v>
      </c>
      <c r="BW510" s="31">
        <f>L2+(502*L4)</f>
        <v>503</v>
      </c>
      <c r="BX510" s="22"/>
    </row>
    <row r="511" spans="1:76" x14ac:dyDescent="0.2">
      <c r="A511" s="2"/>
      <c r="BT511" s="22"/>
      <c r="BU511" s="29" t="s">
        <v>649</v>
      </c>
      <c r="BV511" s="30" t="s">
        <v>1030</v>
      </c>
      <c r="BW511" s="31">
        <f>L2+(503*L4)</f>
        <v>504</v>
      </c>
      <c r="BX511" s="22"/>
    </row>
    <row r="512" spans="1:76" x14ac:dyDescent="0.2">
      <c r="A512" s="2"/>
      <c r="BT512" s="22"/>
      <c r="BU512" s="29" t="s">
        <v>854</v>
      </c>
      <c r="BV512" s="30" t="s">
        <v>1030</v>
      </c>
      <c r="BW512" s="31">
        <f>L2+(504*L4)</f>
        <v>505</v>
      </c>
      <c r="BX512" s="22"/>
    </row>
    <row r="513" spans="1:76" x14ac:dyDescent="0.2">
      <c r="A513" s="64"/>
      <c r="BT513" s="22"/>
      <c r="BU513" s="29" t="s">
        <v>912</v>
      </c>
      <c r="BV513" s="30" t="s">
        <v>1030</v>
      </c>
      <c r="BW513" s="31">
        <f>L2+(505*L4)</f>
        <v>506</v>
      </c>
      <c r="BX513" s="22"/>
    </row>
    <row r="514" spans="1:76" x14ac:dyDescent="0.2">
      <c r="A514" s="64"/>
      <c r="BT514" s="22"/>
      <c r="BU514" s="29" t="s">
        <v>570</v>
      </c>
      <c r="BV514" s="30" t="s">
        <v>1030</v>
      </c>
      <c r="BW514" s="31">
        <f>L2+(506*L4)</f>
        <v>507</v>
      </c>
      <c r="BX514" s="22"/>
    </row>
    <row r="515" spans="1:76" x14ac:dyDescent="0.2">
      <c r="A515" s="64"/>
      <c r="BT515" s="22"/>
      <c r="BU515" s="29" t="s">
        <v>764</v>
      </c>
      <c r="BV515" s="30" t="s">
        <v>1030</v>
      </c>
      <c r="BW515" s="31">
        <f>L2+(507*L4)</f>
        <v>508</v>
      </c>
      <c r="BX515" s="22"/>
    </row>
    <row r="516" spans="1:76" x14ac:dyDescent="0.2">
      <c r="A516" s="2"/>
      <c r="BT516" s="22"/>
      <c r="BU516" s="29" t="s">
        <v>318</v>
      </c>
      <c r="BV516" s="30" t="s">
        <v>1030</v>
      </c>
      <c r="BW516" s="31">
        <f>L2+(508*L4)</f>
        <v>509</v>
      </c>
      <c r="BX516" s="22"/>
    </row>
    <row r="517" spans="1:76" x14ac:dyDescent="0.2">
      <c r="A517" s="64"/>
      <c r="BT517" s="22"/>
      <c r="BU517" s="29" t="s">
        <v>512</v>
      </c>
      <c r="BV517" s="30" t="s">
        <v>1030</v>
      </c>
      <c r="BW517" s="31">
        <f>L2+(509*L4)</f>
        <v>510</v>
      </c>
      <c r="BX517" s="22"/>
    </row>
    <row r="518" spans="1:76" x14ac:dyDescent="0.2">
      <c r="A518" s="64"/>
      <c r="BT518" s="22"/>
      <c r="BU518" s="29" t="s">
        <v>92</v>
      </c>
      <c r="BV518" s="30" t="s">
        <v>1030</v>
      </c>
      <c r="BW518" s="31">
        <f>L2+(510*L4)</f>
        <v>511</v>
      </c>
      <c r="BX518" s="22"/>
    </row>
    <row r="519" spans="1:76" x14ac:dyDescent="0.2">
      <c r="A519" s="64"/>
      <c r="BT519" s="22"/>
      <c r="BU519" s="29" t="s">
        <v>150</v>
      </c>
      <c r="BV519" s="30" t="s">
        <v>1030</v>
      </c>
      <c r="BW519" s="31">
        <f>L2+(511*L4)</f>
        <v>512</v>
      </c>
      <c r="BX519" s="22"/>
    </row>
    <row r="520" spans="1:76" x14ac:dyDescent="0.2">
      <c r="A520" s="64"/>
      <c r="BT520" s="22"/>
      <c r="BU520" s="29" t="s">
        <v>910</v>
      </c>
      <c r="BV520" s="30" t="s">
        <v>1030</v>
      </c>
      <c r="BW520" s="31">
        <f>L2+(512*L4)</f>
        <v>513</v>
      </c>
      <c r="BX520" s="22"/>
    </row>
    <row r="521" spans="1:76" x14ac:dyDescent="0.2">
      <c r="A521" s="2"/>
      <c r="BT521" s="22"/>
      <c r="BU521" s="29" t="s">
        <v>852</v>
      </c>
      <c r="BV521" s="30" t="s">
        <v>1030</v>
      </c>
      <c r="BW521" s="31">
        <f>L2+(513*L4)</f>
        <v>514</v>
      </c>
      <c r="BX521" s="22"/>
    </row>
    <row r="522" spans="1:76" x14ac:dyDescent="0.2">
      <c r="A522" s="2"/>
      <c r="BT522" s="22"/>
      <c r="BU522" s="29" t="s">
        <v>766</v>
      </c>
      <c r="BV522" s="30" t="s">
        <v>1030</v>
      </c>
      <c r="BW522" s="31">
        <f>L2+(514*L4)</f>
        <v>515</v>
      </c>
      <c r="BX522" s="22"/>
    </row>
    <row r="523" spans="1:76" x14ac:dyDescent="0.2">
      <c r="A523" s="2"/>
      <c r="BT523" s="22"/>
      <c r="BU523" s="29" t="s">
        <v>572</v>
      </c>
      <c r="BV523" s="30" t="s">
        <v>1030</v>
      </c>
      <c r="BW523" s="31">
        <f>L2+(515*L4)</f>
        <v>516</v>
      </c>
      <c r="BX523" s="22"/>
    </row>
    <row r="524" spans="1:76" x14ac:dyDescent="0.2">
      <c r="A524" s="2"/>
      <c r="BT524" s="22"/>
      <c r="BU524" s="29" t="s">
        <v>510</v>
      </c>
      <c r="BV524" s="30" t="s">
        <v>1030</v>
      </c>
      <c r="BW524" s="31">
        <f>L2+(516*L4)</f>
        <v>517</v>
      </c>
      <c r="BX524" s="22"/>
    </row>
    <row r="525" spans="1:76" x14ac:dyDescent="0.2">
      <c r="A525" s="2"/>
      <c r="BT525" s="22"/>
      <c r="BU525" s="29" t="s">
        <v>316</v>
      </c>
      <c r="BV525" s="30" t="s">
        <v>1030</v>
      </c>
      <c r="BW525" s="31">
        <f>L2+(517*L4)</f>
        <v>518</v>
      </c>
      <c r="BX525" s="22"/>
    </row>
    <row r="526" spans="1:76" x14ac:dyDescent="0.2">
      <c r="A526" s="2"/>
      <c r="BT526" s="22"/>
      <c r="BU526" s="29" t="s">
        <v>152</v>
      </c>
      <c r="BV526" s="30" t="s">
        <v>1030</v>
      </c>
      <c r="BW526" s="31">
        <f>L2+(518*L4)</f>
        <v>519</v>
      </c>
      <c r="BX526" s="22"/>
    </row>
    <row r="527" spans="1:76" x14ac:dyDescent="0.2">
      <c r="A527" s="2"/>
      <c r="BT527" s="22"/>
      <c r="BU527" s="29" t="s">
        <v>94</v>
      </c>
      <c r="BV527" s="30" t="s">
        <v>1030</v>
      </c>
      <c r="BW527" s="31">
        <f>L2+(519*L4)</f>
        <v>520</v>
      </c>
      <c r="BX527" s="22"/>
    </row>
    <row r="528" spans="1:76" x14ac:dyDescent="0.2">
      <c r="A528" s="2"/>
      <c r="BT528" s="22"/>
      <c r="BU528" s="29" t="s">
        <v>395</v>
      </c>
      <c r="BV528" s="30" t="s">
        <v>1030</v>
      </c>
      <c r="BW528" s="31">
        <f>L2+(520*L4)</f>
        <v>521</v>
      </c>
      <c r="BX528" s="22"/>
    </row>
    <row r="529" spans="1:76" x14ac:dyDescent="0.2">
      <c r="A529" s="2"/>
      <c r="BT529" s="22"/>
      <c r="BU529" s="29" t="s">
        <v>336</v>
      </c>
      <c r="BV529" s="30" t="s">
        <v>1030</v>
      </c>
      <c r="BW529" s="31">
        <f>L2+(521*L4)</f>
        <v>522</v>
      </c>
      <c r="BX529" s="22"/>
    </row>
    <row r="530" spans="1:76" x14ac:dyDescent="0.2">
      <c r="A530" s="2"/>
      <c r="BT530" s="22"/>
      <c r="BU530" s="29" t="s">
        <v>266</v>
      </c>
      <c r="BV530" s="30" t="s">
        <v>1030</v>
      </c>
      <c r="BW530" s="31">
        <f>L2+(522*L4)</f>
        <v>523</v>
      </c>
      <c r="BX530" s="22"/>
    </row>
    <row r="531" spans="1:76" x14ac:dyDescent="0.2">
      <c r="A531" s="2"/>
      <c r="BT531" s="22"/>
      <c r="BU531" s="29" t="s">
        <v>74</v>
      </c>
      <c r="BV531" s="30" t="s">
        <v>1030</v>
      </c>
      <c r="BW531" s="31">
        <f>L2+(523*L4)</f>
        <v>524</v>
      </c>
      <c r="BX531" s="22"/>
    </row>
    <row r="532" spans="1:76" x14ac:dyDescent="0.2">
      <c r="A532" s="2"/>
      <c r="BT532" s="22"/>
      <c r="BU532" s="29" t="s">
        <v>1024</v>
      </c>
      <c r="BV532" s="30" t="s">
        <v>1030</v>
      </c>
      <c r="BW532" s="31">
        <f>L2+(524*L4)</f>
        <v>525</v>
      </c>
      <c r="BX532" s="22"/>
    </row>
    <row r="533" spans="1:76" x14ac:dyDescent="0.2">
      <c r="A533" s="2"/>
      <c r="BT533" s="22"/>
      <c r="BU533" s="29" t="s">
        <v>832</v>
      </c>
      <c r="BV533" s="30" t="s">
        <v>1030</v>
      </c>
      <c r="BW533" s="31">
        <f>L2+(525*L4)</f>
        <v>526</v>
      </c>
      <c r="BX533" s="22"/>
    </row>
    <row r="534" spans="1:76" x14ac:dyDescent="0.2">
      <c r="A534" s="2"/>
      <c r="BT534" s="22"/>
      <c r="BU534" s="29" t="s">
        <v>651</v>
      </c>
      <c r="BV534" s="30" t="s">
        <v>1030</v>
      </c>
      <c r="BW534" s="31">
        <f>L2+(526*L4)</f>
        <v>527</v>
      </c>
      <c r="BX534" s="22"/>
    </row>
    <row r="535" spans="1:76" x14ac:dyDescent="0.2">
      <c r="A535" s="2"/>
      <c r="BT535" s="22"/>
      <c r="BU535" s="29" t="s">
        <v>592</v>
      </c>
      <c r="BV535" s="30" t="s">
        <v>1030</v>
      </c>
      <c r="BW535" s="31">
        <f>L2+(527*L4)</f>
        <v>528</v>
      </c>
      <c r="BX535" s="22"/>
    </row>
    <row r="536" spans="1:76" x14ac:dyDescent="0.2">
      <c r="A536" s="2"/>
      <c r="BT536" s="22"/>
      <c r="BU536" s="29" t="s">
        <v>110</v>
      </c>
      <c r="BV536" s="30" t="s">
        <v>1030</v>
      </c>
      <c r="BW536" s="31">
        <f>L2+(528*L4)</f>
        <v>529</v>
      </c>
      <c r="BX536" s="22"/>
    </row>
    <row r="537" spans="1:76" x14ac:dyDescent="0.2">
      <c r="A537" s="2"/>
      <c r="BT537" s="22"/>
      <c r="BU537" s="29" t="s">
        <v>167</v>
      </c>
      <c r="BV537" s="30" t="s">
        <v>1030</v>
      </c>
      <c r="BW537" s="31">
        <f>L2+(529*L4)</f>
        <v>530</v>
      </c>
      <c r="BX537" s="22"/>
    </row>
    <row r="538" spans="1:76" x14ac:dyDescent="0.2">
      <c r="A538" s="2"/>
      <c r="BT538" s="22"/>
      <c r="BU538" s="29" t="s">
        <v>300</v>
      </c>
      <c r="BV538" s="30" t="s">
        <v>1030</v>
      </c>
      <c r="BW538" s="31">
        <f>L2+(530*L4)</f>
        <v>531</v>
      </c>
      <c r="BX538" s="22"/>
    </row>
    <row r="539" spans="1:76" x14ac:dyDescent="0.2">
      <c r="A539" s="2"/>
      <c r="BT539" s="22"/>
      <c r="BU539" s="29" t="s">
        <v>494</v>
      </c>
      <c r="BV539" s="30" t="s">
        <v>1030</v>
      </c>
      <c r="BW539" s="31">
        <f>L2+(531*L4)</f>
        <v>532</v>
      </c>
      <c r="BX539" s="22"/>
    </row>
    <row r="540" spans="1:76" x14ac:dyDescent="0.2">
      <c r="A540" s="2"/>
      <c r="BT540" s="22"/>
      <c r="BU540" s="29" t="s">
        <v>556</v>
      </c>
      <c r="BV540" s="30" t="s">
        <v>1030</v>
      </c>
      <c r="BW540" s="31">
        <f>L2+(532*L4)</f>
        <v>533</v>
      </c>
      <c r="BX540" s="22"/>
    </row>
    <row r="541" spans="1:76" x14ac:dyDescent="0.2">
      <c r="A541" s="2"/>
      <c r="BT541" s="22"/>
      <c r="BU541" s="29" t="s">
        <v>750</v>
      </c>
      <c r="BV541" s="30" t="s">
        <v>1030</v>
      </c>
      <c r="BW541" s="31">
        <f>L2+(533*L4)</f>
        <v>534</v>
      </c>
      <c r="BX541" s="22"/>
    </row>
    <row r="542" spans="1:76" x14ac:dyDescent="0.2">
      <c r="A542" s="2"/>
      <c r="BT542" s="22"/>
      <c r="BU542" s="29" t="s">
        <v>868</v>
      </c>
      <c r="BV542" s="30" t="s">
        <v>1030</v>
      </c>
      <c r="BW542" s="31">
        <f>L2+(534*L4)</f>
        <v>535</v>
      </c>
      <c r="BX542" s="22"/>
    </row>
    <row r="543" spans="1:76" x14ac:dyDescent="0.2">
      <c r="A543" s="2"/>
      <c r="BT543" s="22"/>
      <c r="BU543" s="29" t="s">
        <v>926</v>
      </c>
      <c r="BV543" s="30" t="s">
        <v>1030</v>
      </c>
      <c r="BW543" s="31">
        <f>L2+(535*L4)</f>
        <v>536</v>
      </c>
      <c r="BX543" s="22"/>
    </row>
    <row r="544" spans="1:76" x14ac:dyDescent="0.2">
      <c r="A544" s="2"/>
      <c r="BT544" s="22"/>
      <c r="BU544" s="29" t="s">
        <v>608</v>
      </c>
      <c r="BV544" s="30" t="s">
        <v>1030</v>
      </c>
      <c r="BW544" s="31">
        <f>L2+(536*L4)</f>
        <v>537</v>
      </c>
      <c r="BX544" s="22"/>
    </row>
    <row r="545" spans="1:76" x14ac:dyDescent="0.2">
      <c r="A545" s="2"/>
      <c r="BT545" s="22"/>
      <c r="BU545" s="55" t="s">
        <v>667</v>
      </c>
      <c r="BV545" s="30" t="s">
        <v>1030</v>
      </c>
      <c r="BW545" s="31">
        <f>L2+(537*L4)</f>
        <v>538</v>
      </c>
      <c r="BX545" s="22"/>
    </row>
    <row r="546" spans="1:76" x14ac:dyDescent="0.2">
      <c r="A546" s="2"/>
      <c r="BT546" s="22"/>
      <c r="BU546" s="29" t="s">
        <v>816</v>
      </c>
      <c r="BV546" s="30" t="s">
        <v>1030</v>
      </c>
      <c r="BW546" s="31">
        <f>L2+(538*L4)</f>
        <v>539</v>
      </c>
      <c r="BX546" s="22"/>
    </row>
    <row r="547" spans="1:76" x14ac:dyDescent="0.2">
      <c r="A547" s="2"/>
      <c r="BT547" s="22"/>
      <c r="BU547" s="29" t="s">
        <v>1008</v>
      </c>
      <c r="BV547" s="30" t="s">
        <v>1030</v>
      </c>
      <c r="BW547" s="31">
        <f>L2+(539*L4)</f>
        <v>540</v>
      </c>
      <c r="BX547" s="22"/>
    </row>
    <row r="548" spans="1:76" x14ac:dyDescent="0.2">
      <c r="A548" s="2"/>
      <c r="BT548" s="22"/>
      <c r="BU548" s="55" t="s">
        <v>58</v>
      </c>
      <c r="BV548" s="30" t="s">
        <v>1030</v>
      </c>
      <c r="BW548" s="31">
        <f>L2+(540*L4)</f>
        <v>541</v>
      </c>
      <c r="BX548" s="22"/>
    </row>
    <row r="549" spans="1:76" x14ac:dyDescent="0.2">
      <c r="A549" s="2"/>
      <c r="BT549" s="22"/>
      <c r="BU549" s="29" t="s">
        <v>250</v>
      </c>
      <c r="BV549" s="30" t="s">
        <v>1030</v>
      </c>
      <c r="BW549" s="31">
        <f>L2+(541*L4)</f>
        <v>542</v>
      </c>
      <c r="BX549" s="22"/>
    </row>
    <row r="550" spans="1:76" x14ac:dyDescent="0.2">
      <c r="A550" s="2"/>
      <c r="BT550" s="22"/>
      <c r="BU550" s="29" t="s">
        <v>352</v>
      </c>
      <c r="BV550" s="30" t="s">
        <v>1030</v>
      </c>
      <c r="BW550" s="31">
        <f>L2+(542*L4)</f>
        <v>543</v>
      </c>
      <c r="BX550" s="22"/>
    </row>
    <row r="551" spans="1:76" x14ac:dyDescent="0.2">
      <c r="A551" s="2"/>
      <c r="BT551" s="22"/>
      <c r="BU551" s="55" t="s">
        <v>411</v>
      </c>
      <c r="BV551" s="30" t="s">
        <v>1030</v>
      </c>
      <c r="BW551" s="31">
        <f>L2+(543*L4)</f>
        <v>544</v>
      </c>
      <c r="BX551" s="22"/>
    </row>
    <row r="552" spans="1:76" x14ac:dyDescent="0.2">
      <c r="A552" s="2"/>
      <c r="BT552" s="22"/>
      <c r="BU552" s="29" t="s">
        <v>976</v>
      </c>
      <c r="BV552" s="30" t="s">
        <v>1030</v>
      </c>
      <c r="BW552" s="31">
        <f>L2+(544*L4)</f>
        <v>545</v>
      </c>
      <c r="BX552" s="22"/>
    </row>
    <row r="553" spans="1:76" x14ac:dyDescent="0.2">
      <c r="A553" s="2"/>
      <c r="BT553" s="22"/>
      <c r="BU553" s="29" t="s">
        <v>784</v>
      </c>
      <c r="BV553" s="30" t="s">
        <v>1030</v>
      </c>
      <c r="BW553" s="31">
        <f>L2+(545*L4)</f>
        <v>546</v>
      </c>
      <c r="BX553" s="22"/>
    </row>
    <row r="554" spans="1:76" x14ac:dyDescent="0.2">
      <c r="A554" s="2"/>
      <c r="BT554" s="22"/>
      <c r="BU554" s="29" t="s">
        <v>699</v>
      </c>
      <c r="BV554" s="30" t="s">
        <v>1030</v>
      </c>
      <c r="BW554" s="31">
        <f>L2+(546*L4)</f>
        <v>547</v>
      </c>
      <c r="BX554" s="22"/>
    </row>
    <row r="555" spans="1:76" x14ac:dyDescent="0.2">
      <c r="A555" s="2"/>
      <c r="BT555" s="22"/>
      <c r="BU555" s="29" t="s">
        <v>640</v>
      </c>
      <c r="BV555" s="30" t="s">
        <v>1030</v>
      </c>
      <c r="BW555" s="31">
        <f>L2+(547*L4)</f>
        <v>548</v>
      </c>
      <c r="BX555" s="22"/>
    </row>
    <row r="556" spans="1:76" x14ac:dyDescent="0.2">
      <c r="A556" s="64"/>
      <c r="BT556" s="22"/>
      <c r="BU556" s="29" t="s">
        <v>443</v>
      </c>
      <c r="BV556" s="30" t="s">
        <v>1030</v>
      </c>
      <c r="BW556" s="31">
        <f>L2+(548*L4)</f>
        <v>549</v>
      </c>
      <c r="BX556" s="22"/>
    </row>
    <row r="557" spans="1:76" x14ac:dyDescent="0.2">
      <c r="A557" s="64"/>
      <c r="BT557" s="22"/>
      <c r="BU557" s="29" t="s">
        <v>384</v>
      </c>
      <c r="BV557" s="30" t="s">
        <v>1030</v>
      </c>
      <c r="BW557" s="31">
        <f>L2+(549*L4)</f>
        <v>550</v>
      </c>
      <c r="BX557" s="22"/>
    </row>
    <row r="558" spans="1:76" x14ac:dyDescent="0.2">
      <c r="A558" s="64"/>
      <c r="BT558" s="22"/>
      <c r="BU558" s="29" t="s">
        <v>218</v>
      </c>
      <c r="BV558" s="30" t="s">
        <v>1030</v>
      </c>
      <c r="BW558" s="31">
        <f>L2+(550*L4)</f>
        <v>551</v>
      </c>
      <c r="BX558" s="22"/>
    </row>
    <row r="559" spans="1:76" x14ac:dyDescent="0.2">
      <c r="A559" s="2"/>
      <c r="BT559" s="22"/>
      <c r="BU559" s="29" t="s">
        <v>26</v>
      </c>
      <c r="BV559" s="30" t="s">
        <v>1030</v>
      </c>
      <c r="BW559" s="31">
        <f>L2+(551*L4)</f>
        <v>552</v>
      </c>
      <c r="BX559" s="22"/>
    </row>
    <row r="560" spans="1:76" x14ac:dyDescent="0.2">
      <c r="A560" s="64"/>
      <c r="BT560" s="22"/>
      <c r="BU560" s="29" t="s">
        <v>463</v>
      </c>
      <c r="BV560" s="30" t="s">
        <v>1030</v>
      </c>
      <c r="BW560" s="31">
        <f>L2+(552*L4)</f>
        <v>553</v>
      </c>
      <c r="BX560" s="22"/>
    </row>
    <row r="561" spans="1:76" x14ac:dyDescent="0.2">
      <c r="A561" s="64"/>
      <c r="BT561" s="22"/>
      <c r="BU561" s="29" t="s">
        <v>269</v>
      </c>
      <c r="BV561" s="30" t="s">
        <v>1030</v>
      </c>
      <c r="BW561" s="31">
        <f>L2+(553*L4)</f>
        <v>554</v>
      </c>
      <c r="BX561" s="22"/>
    </row>
    <row r="562" spans="1:76" x14ac:dyDescent="0.2">
      <c r="A562" s="64"/>
      <c r="BT562" s="22"/>
      <c r="BU562" s="29" t="s">
        <v>198</v>
      </c>
      <c r="BV562" s="30" t="s">
        <v>1030</v>
      </c>
      <c r="BW562" s="31">
        <f>L2+(554*L4)</f>
        <v>555</v>
      </c>
      <c r="BX562" s="22"/>
    </row>
    <row r="563" spans="1:76" x14ac:dyDescent="0.2">
      <c r="A563" s="64"/>
      <c r="BT563" s="22"/>
      <c r="BU563" s="29" t="s">
        <v>141</v>
      </c>
      <c r="BV563" s="30" t="s">
        <v>1030</v>
      </c>
      <c r="BW563" s="31">
        <f>L2+(555*L4)</f>
        <v>556</v>
      </c>
      <c r="BX563" s="22"/>
    </row>
    <row r="564" spans="1:76" x14ac:dyDescent="0.2">
      <c r="A564" s="2"/>
      <c r="BT564" s="22"/>
      <c r="BU564" s="29" t="s">
        <v>957</v>
      </c>
      <c r="BV564" s="30" t="s">
        <v>1030</v>
      </c>
      <c r="BW564" s="31">
        <f>L2+(556*L4)</f>
        <v>557</v>
      </c>
      <c r="BX564" s="22"/>
    </row>
    <row r="565" spans="1:76" x14ac:dyDescent="0.2">
      <c r="A565" s="2"/>
      <c r="BT565" s="22"/>
      <c r="BU565" s="29" t="s">
        <v>899</v>
      </c>
      <c r="BV565" s="30" t="s">
        <v>1030</v>
      </c>
      <c r="BW565" s="31">
        <f>L2+(557*L4)</f>
        <v>558</v>
      </c>
      <c r="BX565" s="22"/>
    </row>
    <row r="566" spans="1:76" x14ac:dyDescent="0.2">
      <c r="A566" s="2"/>
      <c r="BT566" s="22"/>
      <c r="BU566" s="29" t="s">
        <v>719</v>
      </c>
      <c r="BV566" s="30" t="s">
        <v>1030</v>
      </c>
      <c r="BW566" s="31">
        <f>L2+(558*L4)</f>
        <v>559</v>
      </c>
      <c r="BX566" s="22"/>
    </row>
    <row r="567" spans="1:76" x14ac:dyDescent="0.2">
      <c r="A567" s="2"/>
      <c r="BT567" s="22"/>
      <c r="BU567" s="29" t="s">
        <v>525</v>
      </c>
      <c r="BV567" s="30" t="s">
        <v>1030</v>
      </c>
      <c r="BW567" s="31">
        <f>L2+(559*L4)</f>
        <v>560</v>
      </c>
      <c r="BX567" s="22"/>
    </row>
    <row r="568" spans="1:76" x14ac:dyDescent="0.2">
      <c r="A568" s="2"/>
      <c r="BT568" s="22"/>
      <c r="BU568" s="29" t="s">
        <v>42</v>
      </c>
      <c r="BV568" s="30" t="s">
        <v>1030</v>
      </c>
      <c r="BW568" s="31">
        <f>L2+(560*L4)</f>
        <v>561</v>
      </c>
      <c r="BX568" s="22"/>
    </row>
    <row r="569" spans="1:76" x14ac:dyDescent="0.2">
      <c r="A569" s="2"/>
      <c r="BT569" s="22"/>
      <c r="BU569" s="29" t="s">
        <v>234</v>
      </c>
      <c r="BV569" s="30" t="s">
        <v>1030</v>
      </c>
      <c r="BW569" s="31">
        <f>L2+(561*L4)</f>
        <v>562</v>
      </c>
      <c r="BX569" s="22"/>
    </row>
    <row r="570" spans="1:76" x14ac:dyDescent="0.2">
      <c r="A570" s="2"/>
      <c r="BT570" s="22"/>
      <c r="BU570" s="29" t="s">
        <v>368</v>
      </c>
      <c r="BV570" s="30" t="s">
        <v>1030</v>
      </c>
      <c r="BW570" s="31">
        <f>L2+(562*L4)</f>
        <v>563</v>
      </c>
      <c r="BX570" s="22"/>
    </row>
    <row r="571" spans="1:76" x14ac:dyDescent="0.2">
      <c r="A571" s="2"/>
      <c r="BT571" s="22"/>
      <c r="BU571" s="29" t="s">
        <v>427</v>
      </c>
      <c r="BV571" s="30" t="s">
        <v>1030</v>
      </c>
      <c r="BW571" s="31">
        <f>L2+(563*L4)</f>
        <v>564</v>
      </c>
      <c r="BX571" s="22"/>
    </row>
    <row r="572" spans="1:76" x14ac:dyDescent="0.2">
      <c r="A572" s="2"/>
      <c r="BT572" s="22"/>
      <c r="BU572" s="29" t="s">
        <v>624</v>
      </c>
      <c r="BV572" s="30" t="s">
        <v>1030</v>
      </c>
      <c r="BW572" s="31">
        <f>L2+(564*L4)</f>
        <v>565</v>
      </c>
      <c r="BX572" s="22"/>
    </row>
    <row r="573" spans="1:76" x14ac:dyDescent="0.2">
      <c r="A573" s="2"/>
      <c r="BT573" s="22"/>
      <c r="BU573" s="29" t="s">
        <v>683</v>
      </c>
      <c r="BV573" s="30" t="s">
        <v>1030</v>
      </c>
      <c r="BW573" s="31">
        <f>L2+(565*L4)</f>
        <v>566</v>
      </c>
      <c r="BX573" s="22"/>
    </row>
    <row r="574" spans="1:76" x14ac:dyDescent="0.2">
      <c r="A574" s="2"/>
      <c r="BT574" s="22"/>
      <c r="BU574" s="29" t="s">
        <v>800</v>
      </c>
      <c r="BV574" s="30" t="s">
        <v>1030</v>
      </c>
      <c r="BW574" s="31">
        <f>L2+(566*L4)</f>
        <v>567</v>
      </c>
      <c r="BX574" s="22"/>
    </row>
    <row r="575" spans="1:76" x14ac:dyDescent="0.2">
      <c r="A575" s="2"/>
      <c r="BT575" s="22"/>
      <c r="BU575" s="29" t="s">
        <v>992</v>
      </c>
      <c r="BV575" s="30" t="s">
        <v>1030</v>
      </c>
      <c r="BW575" s="31">
        <f>L2+(567*L4)</f>
        <v>568</v>
      </c>
      <c r="BX575" s="22"/>
    </row>
    <row r="576" spans="1:76" x14ac:dyDescent="0.2">
      <c r="A576" s="2"/>
      <c r="BT576" s="22"/>
      <c r="BU576" s="29" t="s">
        <v>541</v>
      </c>
      <c r="BV576" s="30" t="s">
        <v>1030</v>
      </c>
      <c r="BW576" s="31">
        <f>L2+(568*L4)</f>
        <v>569</v>
      </c>
      <c r="BX576" s="22"/>
    </row>
    <row r="577" spans="1:76" x14ac:dyDescent="0.2">
      <c r="A577" s="2"/>
      <c r="BT577" s="22"/>
      <c r="BU577" s="29" t="s">
        <v>735</v>
      </c>
      <c r="BV577" s="30" t="s">
        <v>1030</v>
      </c>
      <c r="BW577" s="31">
        <f>L2+(569*L4)</f>
        <v>570</v>
      </c>
      <c r="BX577" s="22"/>
    </row>
    <row r="578" spans="1:76" x14ac:dyDescent="0.2">
      <c r="A578" s="2"/>
      <c r="BT578" s="22"/>
      <c r="BU578" s="29" t="s">
        <v>883</v>
      </c>
      <c r="BV578" s="30" t="s">
        <v>1030</v>
      </c>
      <c r="BW578" s="31">
        <f>L2+(570*L4)</f>
        <v>571</v>
      </c>
      <c r="BX578" s="22"/>
    </row>
    <row r="579" spans="1:76" x14ac:dyDescent="0.2">
      <c r="A579" s="2"/>
      <c r="BT579" s="22"/>
      <c r="BU579" s="29" t="s">
        <v>942</v>
      </c>
      <c r="BV579" s="30" t="s">
        <v>1030</v>
      </c>
      <c r="BW579" s="31">
        <f>L2+(571*L4)</f>
        <v>572</v>
      </c>
      <c r="BX579" s="22"/>
    </row>
    <row r="580" spans="1:76" x14ac:dyDescent="0.2">
      <c r="A580" s="2"/>
      <c r="BT580" s="22"/>
      <c r="BU580" s="29" t="s">
        <v>125</v>
      </c>
      <c r="BV580" s="30" t="s">
        <v>1030</v>
      </c>
      <c r="BW580" s="31">
        <f>L2+(572*L4)</f>
        <v>573</v>
      </c>
      <c r="BX580" s="22"/>
    </row>
    <row r="581" spans="1:76" x14ac:dyDescent="0.2">
      <c r="A581" s="2"/>
      <c r="BT581" s="22"/>
      <c r="BU581" s="29" t="s">
        <v>182</v>
      </c>
      <c r="BV581" s="30" t="s">
        <v>1030</v>
      </c>
      <c r="BW581" s="31">
        <f>L2+(573*L4)</f>
        <v>574</v>
      </c>
      <c r="BX581" s="22"/>
    </row>
    <row r="582" spans="1:76" x14ac:dyDescent="0.2">
      <c r="A582" s="2"/>
      <c r="BT582" s="22"/>
      <c r="BU582" s="29" t="s">
        <v>285</v>
      </c>
      <c r="BV582" s="30" t="s">
        <v>1030</v>
      </c>
      <c r="BW582" s="31">
        <f>L2+(574*L4)</f>
        <v>575</v>
      </c>
      <c r="BX582" s="22"/>
    </row>
    <row r="583" spans="1:76" x14ac:dyDescent="0.2">
      <c r="A583" s="2"/>
      <c r="BT583" s="22"/>
      <c r="BU583" s="29" t="s">
        <v>479</v>
      </c>
      <c r="BV583" s="30" t="s">
        <v>1030</v>
      </c>
      <c r="BW583" s="31">
        <f>L2+(575*L4)</f>
        <v>576</v>
      </c>
      <c r="BX583" s="22"/>
    </row>
    <row r="584" spans="1:76" x14ac:dyDescent="0.2">
      <c r="A584" s="2"/>
      <c r="BT584" s="22"/>
      <c r="BU584" s="29" t="s">
        <v>0</v>
      </c>
      <c r="BV584" s="30" t="s">
        <v>1030</v>
      </c>
      <c r="BW584" s="31">
        <f>L2+(576*L4)</f>
        <v>577</v>
      </c>
      <c r="BX584" s="22"/>
    </row>
    <row r="585" spans="1:76" x14ac:dyDescent="0.2">
      <c r="A585" s="2"/>
      <c r="BT585" s="22"/>
      <c r="BU585" s="29" t="s">
        <v>1</v>
      </c>
      <c r="BV585" s="30" t="s">
        <v>1030</v>
      </c>
      <c r="BW585" s="31">
        <f>L2+(577*L4)</f>
        <v>578</v>
      </c>
      <c r="BX585" s="22"/>
    </row>
    <row r="586" spans="1:76" x14ac:dyDescent="0.2">
      <c r="A586" s="2"/>
      <c r="BT586" s="22"/>
      <c r="BU586" s="29" t="s">
        <v>2</v>
      </c>
      <c r="BV586" s="30" t="s">
        <v>1030</v>
      </c>
      <c r="BW586" s="31">
        <f>L2+(578*L4)</f>
        <v>579</v>
      </c>
      <c r="BX586" s="22"/>
    </row>
    <row r="587" spans="1:76" x14ac:dyDescent="0.2">
      <c r="A587" s="2"/>
      <c r="BT587" s="22"/>
      <c r="BU587" s="29" t="s">
        <v>729</v>
      </c>
      <c r="BV587" s="54" t="s">
        <v>1030</v>
      </c>
      <c r="BW587" s="31">
        <f>L2+(579*L4)</f>
        <v>580</v>
      </c>
      <c r="BX587" s="22"/>
    </row>
    <row r="588" spans="1:76" x14ac:dyDescent="0.2">
      <c r="A588" s="2"/>
      <c r="BT588" s="22"/>
      <c r="BU588" s="29" t="s">
        <v>291</v>
      </c>
      <c r="BV588" s="30" t="s">
        <v>1030</v>
      </c>
      <c r="BW588" s="31">
        <f>L2+(580*L4)</f>
        <v>581</v>
      </c>
      <c r="BX588" s="22"/>
    </row>
    <row r="589" spans="1:76" x14ac:dyDescent="0.2">
      <c r="A589" s="2"/>
      <c r="BT589" s="22"/>
      <c r="BU589" s="29" t="s">
        <v>477</v>
      </c>
      <c r="BV589" s="30" t="s">
        <v>1030</v>
      </c>
      <c r="BW589" s="31">
        <f>L2+(581*L4)</f>
        <v>582</v>
      </c>
      <c r="BX589" s="22"/>
    </row>
    <row r="590" spans="1:76" x14ac:dyDescent="0.2">
      <c r="A590" s="2"/>
      <c r="BT590" s="22"/>
      <c r="BU590" s="29" t="s">
        <v>119</v>
      </c>
      <c r="BV590" s="30" t="s">
        <v>1030</v>
      </c>
      <c r="BW590" s="31">
        <f>L2+(582*L4)</f>
        <v>583</v>
      </c>
      <c r="BX590" s="22"/>
    </row>
    <row r="591" spans="1:76" x14ac:dyDescent="0.2">
      <c r="A591" s="2"/>
      <c r="BT591" s="22"/>
      <c r="BU591" s="29" t="s">
        <v>184</v>
      </c>
      <c r="BV591" s="30" t="s">
        <v>1030</v>
      </c>
      <c r="BW591" s="31">
        <f>L2+(583*L4)</f>
        <v>584</v>
      </c>
      <c r="BX591" s="22"/>
    </row>
    <row r="592" spans="1:76" x14ac:dyDescent="0.2">
      <c r="A592" s="2"/>
      <c r="BT592" s="22"/>
      <c r="BU592" s="29" t="s">
        <v>366</v>
      </c>
      <c r="BV592" s="30" t="s">
        <v>1030</v>
      </c>
      <c r="BW592" s="31">
        <f>L2+(584*L4)</f>
        <v>585</v>
      </c>
      <c r="BX592" s="22"/>
    </row>
    <row r="593" spans="1:76" x14ac:dyDescent="0.2">
      <c r="A593" s="2"/>
      <c r="BT593" s="22"/>
      <c r="BU593" s="29" t="s">
        <v>433</v>
      </c>
      <c r="BV593" s="30" t="s">
        <v>1030</v>
      </c>
      <c r="BW593" s="31">
        <f>L2+(585*L4)</f>
        <v>586</v>
      </c>
      <c r="BX593" s="22"/>
    </row>
    <row r="594" spans="1:76" x14ac:dyDescent="0.2">
      <c r="A594" s="2"/>
      <c r="BT594" s="22"/>
      <c r="BU594" s="29" t="s">
        <v>44</v>
      </c>
      <c r="BV594" s="30" t="s">
        <v>1030</v>
      </c>
      <c r="BW594" s="31">
        <f>L2+(586*L4)</f>
        <v>587</v>
      </c>
      <c r="BX594" s="22"/>
    </row>
    <row r="595" spans="1:76" x14ac:dyDescent="0.2">
      <c r="A595" s="2"/>
      <c r="BT595" s="22"/>
      <c r="BU595" s="29" t="s">
        <v>228</v>
      </c>
      <c r="BV595" s="30" t="s">
        <v>1030</v>
      </c>
      <c r="BW595" s="31">
        <f>L2+(587*L4)</f>
        <v>588</v>
      </c>
      <c r="BX595" s="22"/>
    </row>
    <row r="596" spans="1:76" x14ac:dyDescent="0.2">
      <c r="A596" s="2"/>
      <c r="BT596" s="22"/>
      <c r="BU596" s="29" t="s">
        <v>806</v>
      </c>
      <c r="BV596" s="30" t="s">
        <v>1030</v>
      </c>
      <c r="BW596" s="31">
        <f>L2+(588*L4)</f>
        <v>589</v>
      </c>
      <c r="BX596" s="22"/>
    </row>
    <row r="597" spans="1:76" x14ac:dyDescent="0.2">
      <c r="A597" s="2"/>
      <c r="BT597" s="22"/>
      <c r="BU597" s="29" t="s">
        <v>990</v>
      </c>
      <c r="BV597" s="30" t="s">
        <v>1030</v>
      </c>
      <c r="BW597" s="31">
        <f>L2+(589*L4)</f>
        <v>590</v>
      </c>
      <c r="BX597" s="22"/>
    </row>
    <row r="598" spans="1:76" x14ac:dyDescent="0.2">
      <c r="A598" s="2"/>
      <c r="BT598" s="22"/>
      <c r="BU598" s="29" t="s">
        <v>618</v>
      </c>
      <c r="BV598" s="30" t="s">
        <v>1030</v>
      </c>
      <c r="BW598" s="31">
        <f>L2+(590*L4)</f>
        <v>591</v>
      </c>
      <c r="BX598" s="22"/>
    </row>
    <row r="599" spans="1:76" x14ac:dyDescent="0.2">
      <c r="A599" s="64"/>
      <c r="BT599" s="22"/>
      <c r="BU599" s="29" t="s">
        <v>685</v>
      </c>
      <c r="BV599" s="30" t="s">
        <v>1030</v>
      </c>
      <c r="BW599" s="31">
        <f>L2+(591*L4)</f>
        <v>592</v>
      </c>
      <c r="BX599" s="22"/>
    </row>
    <row r="600" spans="1:76" x14ac:dyDescent="0.2">
      <c r="A600" s="64"/>
      <c r="BT600" s="22"/>
      <c r="BU600" s="29" t="s">
        <v>200</v>
      </c>
      <c r="BV600" s="30" t="s">
        <v>1030</v>
      </c>
      <c r="BW600" s="31">
        <f>L2+(592*L4)</f>
        <v>593</v>
      </c>
      <c r="BX600" s="22"/>
    </row>
    <row r="601" spans="1:76" x14ac:dyDescent="0.2">
      <c r="A601" s="64"/>
      <c r="BT601" s="22"/>
      <c r="BU601" s="29" t="s">
        <v>135</v>
      </c>
      <c r="BV601" s="30" t="s">
        <v>1030</v>
      </c>
      <c r="BW601" s="31">
        <f>L2+(593*L4)</f>
        <v>594</v>
      </c>
      <c r="BX601" s="22"/>
    </row>
    <row r="602" spans="1:76" x14ac:dyDescent="0.2">
      <c r="A602" s="2"/>
      <c r="BT602" s="22"/>
      <c r="BU602" s="29" t="s">
        <v>461</v>
      </c>
      <c r="BV602" s="30" t="s">
        <v>1030</v>
      </c>
      <c r="BW602" s="31">
        <f>L2+(594*L4)</f>
        <v>595</v>
      </c>
      <c r="BX602" s="22"/>
    </row>
    <row r="603" spans="1:76" x14ac:dyDescent="0.2">
      <c r="A603" s="64"/>
      <c r="BT603" s="22"/>
      <c r="BU603" s="29" t="s">
        <v>275</v>
      </c>
      <c r="BV603" s="30" t="s">
        <v>1030</v>
      </c>
      <c r="BW603" s="31">
        <f>L2+(595*L4)</f>
        <v>596</v>
      </c>
      <c r="BX603" s="22"/>
    </row>
    <row r="604" spans="1:76" x14ac:dyDescent="0.2">
      <c r="A604" s="64"/>
      <c r="BT604" s="22"/>
      <c r="BU604" s="29" t="s">
        <v>713</v>
      </c>
      <c r="BV604" s="30" t="s">
        <v>1030</v>
      </c>
      <c r="BW604" s="31">
        <f>L2+(596*L4)</f>
        <v>597</v>
      </c>
      <c r="BX604" s="22"/>
    </row>
    <row r="605" spans="1:76" x14ac:dyDescent="0.2">
      <c r="A605" s="64"/>
      <c r="BT605" s="22"/>
      <c r="BU605" s="29" t="s">
        <v>527</v>
      </c>
      <c r="BV605" s="30" t="s">
        <v>1030</v>
      </c>
      <c r="BW605" s="31">
        <f>L2+(597*L4)</f>
        <v>598</v>
      </c>
      <c r="BX605" s="22"/>
    </row>
    <row r="606" spans="1:76" x14ac:dyDescent="0.2">
      <c r="A606" s="64"/>
      <c r="BT606" s="22"/>
      <c r="BU606" s="29" t="s">
        <v>963</v>
      </c>
      <c r="BV606" s="30" t="s">
        <v>1030</v>
      </c>
      <c r="BW606" s="31">
        <f>L2+(598*L4)</f>
        <v>599</v>
      </c>
      <c r="BX606" s="22"/>
    </row>
    <row r="607" spans="1:76" x14ac:dyDescent="0.2">
      <c r="A607" s="2"/>
      <c r="BT607" s="22"/>
      <c r="BU607" s="29" t="s">
        <v>897</v>
      </c>
      <c r="BV607" s="30" t="s">
        <v>1030</v>
      </c>
      <c r="BW607" s="31">
        <f>L2+(599*L4)</f>
        <v>600</v>
      </c>
      <c r="BX607" s="22"/>
    </row>
    <row r="608" spans="1:76" x14ac:dyDescent="0.2">
      <c r="A608" s="2"/>
      <c r="BT608" s="22"/>
      <c r="BU608" s="29" t="s">
        <v>701</v>
      </c>
      <c r="BV608" s="30" t="s">
        <v>1030</v>
      </c>
      <c r="BW608" s="31">
        <f>L2+(600*L4)</f>
        <v>601</v>
      </c>
      <c r="BX608" s="22"/>
    </row>
    <row r="609" spans="1:76" x14ac:dyDescent="0.2">
      <c r="A609" s="2"/>
      <c r="BT609" s="22"/>
      <c r="BU609" s="29" t="s">
        <v>634</v>
      </c>
      <c r="BV609" s="30" t="s">
        <v>1030</v>
      </c>
      <c r="BW609" s="31">
        <f>L2+(601*L4)</f>
        <v>602</v>
      </c>
      <c r="BX609" s="22"/>
    </row>
    <row r="610" spans="1:76" x14ac:dyDescent="0.2">
      <c r="A610" s="2"/>
      <c r="BT610" s="22"/>
      <c r="BU610" s="29" t="s">
        <v>974</v>
      </c>
      <c r="BV610" s="30" t="s">
        <v>1030</v>
      </c>
      <c r="BW610" s="31">
        <f>L2+(602*L4)</f>
        <v>603</v>
      </c>
      <c r="BX610" s="22"/>
    </row>
    <row r="611" spans="1:76" x14ac:dyDescent="0.2">
      <c r="A611" s="2"/>
      <c r="BT611" s="22"/>
      <c r="BU611" s="29" t="s">
        <v>790</v>
      </c>
      <c r="BV611" s="30" t="s">
        <v>1030</v>
      </c>
      <c r="BW611" s="31">
        <f>L2+(603*L4)</f>
        <v>604</v>
      </c>
      <c r="BX611" s="22"/>
    </row>
    <row r="612" spans="1:76" x14ac:dyDescent="0.2">
      <c r="A612" s="2"/>
      <c r="BT612" s="22"/>
      <c r="BU612" s="29" t="s">
        <v>212</v>
      </c>
      <c r="BV612" s="30" t="s">
        <v>1030</v>
      </c>
      <c r="BW612" s="31">
        <f>L2+(604*L4)</f>
        <v>605</v>
      </c>
      <c r="BX612" s="22"/>
    </row>
    <row r="613" spans="1:76" x14ac:dyDescent="0.2">
      <c r="A613" s="2"/>
      <c r="BT613" s="22"/>
      <c r="BU613" s="29" t="s">
        <v>28</v>
      </c>
      <c r="BV613" s="30" t="s">
        <v>1030</v>
      </c>
      <c r="BW613" s="31">
        <f>L2+(605*L4)</f>
        <v>606</v>
      </c>
      <c r="BX613" s="22"/>
    </row>
    <row r="614" spans="1:76" x14ac:dyDescent="0.2">
      <c r="A614" s="2"/>
      <c r="BT614" s="22"/>
      <c r="BU614" s="29" t="s">
        <v>449</v>
      </c>
      <c r="BV614" s="30" t="s">
        <v>1030</v>
      </c>
      <c r="BW614" s="31">
        <f>L2+(606*L4)</f>
        <v>607</v>
      </c>
      <c r="BX614" s="22"/>
    </row>
    <row r="615" spans="1:76" x14ac:dyDescent="0.2">
      <c r="A615" s="2"/>
      <c r="BT615" s="22"/>
      <c r="BU615" s="29" t="s">
        <v>382</v>
      </c>
      <c r="BV615" s="30" t="s">
        <v>1030</v>
      </c>
      <c r="BW615" s="31">
        <f>L2+(607*L4)</f>
        <v>608</v>
      </c>
      <c r="BX615" s="22"/>
    </row>
    <row r="616" spans="1:76" x14ac:dyDescent="0.2">
      <c r="A616" s="2"/>
      <c r="BT616" s="22"/>
      <c r="BU616" s="29" t="s">
        <v>822</v>
      </c>
      <c r="BV616" s="30" t="s">
        <v>1030</v>
      </c>
      <c r="BW616" s="31">
        <f>L2+(608*L4)</f>
        <v>609</v>
      </c>
      <c r="BX616" s="22"/>
    </row>
    <row r="617" spans="1:76" x14ac:dyDescent="0.2">
      <c r="A617" s="2"/>
      <c r="BT617" s="22"/>
      <c r="BU617" s="29" t="s">
        <v>1006</v>
      </c>
      <c r="BV617" s="30" t="s">
        <v>1030</v>
      </c>
      <c r="BW617" s="31">
        <f>L2+(609*L4)</f>
        <v>610</v>
      </c>
      <c r="BX617" s="22"/>
    </row>
    <row r="618" spans="1:76" x14ac:dyDescent="0.2">
      <c r="A618" s="2"/>
      <c r="BT618" s="22"/>
      <c r="BU618" s="29" t="s">
        <v>602</v>
      </c>
      <c r="BV618" s="30" t="s">
        <v>1030</v>
      </c>
      <c r="BW618" s="31">
        <f>L2+(610*L4)</f>
        <v>611</v>
      </c>
      <c r="BX618" s="22"/>
    </row>
    <row r="619" spans="1:76" x14ac:dyDescent="0.2">
      <c r="A619" s="2"/>
      <c r="BT619" s="22"/>
      <c r="BU619" s="29" t="s">
        <v>669</v>
      </c>
      <c r="BV619" s="30" t="s">
        <v>1030</v>
      </c>
      <c r="BW619" s="31">
        <f>L2+(611*L4)</f>
        <v>612</v>
      </c>
      <c r="BX619" s="22"/>
    </row>
    <row r="620" spans="1:76" x14ac:dyDescent="0.2">
      <c r="A620" s="2"/>
      <c r="BT620" s="22"/>
      <c r="BU620" s="29" t="s">
        <v>350</v>
      </c>
      <c r="BV620" s="30" t="s">
        <v>1030</v>
      </c>
      <c r="BW620" s="31">
        <f>L2+(612*L4)</f>
        <v>613</v>
      </c>
      <c r="BX620" s="22"/>
    </row>
    <row r="621" spans="1:76" x14ac:dyDescent="0.2">
      <c r="A621" s="2"/>
      <c r="BT621" s="22"/>
      <c r="BU621" s="29" t="s">
        <v>417</v>
      </c>
      <c r="BV621" s="30" t="s">
        <v>1030</v>
      </c>
      <c r="BW621" s="31">
        <f>L2+(613*L4)</f>
        <v>614</v>
      </c>
      <c r="BX621" s="22"/>
    </row>
    <row r="622" spans="1:76" x14ac:dyDescent="0.2">
      <c r="A622" s="2"/>
      <c r="BT622" s="22"/>
      <c r="BU622" s="29" t="s">
        <v>60</v>
      </c>
      <c r="BV622" s="30" t="s">
        <v>1030</v>
      </c>
      <c r="BW622" s="31">
        <f>L2+(614*L4)</f>
        <v>615</v>
      </c>
      <c r="BX622" s="22"/>
    </row>
    <row r="623" spans="1:76" x14ac:dyDescent="0.2">
      <c r="A623" s="2"/>
      <c r="BT623" s="22"/>
      <c r="BU623" s="29" t="s">
        <v>244</v>
      </c>
      <c r="BV623" s="30" t="s">
        <v>1030</v>
      </c>
      <c r="BW623" s="31">
        <f>L2+(615*L4)</f>
        <v>616</v>
      </c>
      <c r="BX623" s="22"/>
    </row>
    <row r="624" spans="1:76" x14ac:dyDescent="0.2">
      <c r="A624" s="2"/>
      <c r="BT624" s="22"/>
      <c r="BU624" s="29" t="s">
        <v>306</v>
      </c>
      <c r="BV624" s="30" t="s">
        <v>1030</v>
      </c>
      <c r="BW624" s="31">
        <f>L2+(616*L4)</f>
        <v>617</v>
      </c>
      <c r="BX624" s="22"/>
    </row>
    <row r="625" spans="1:76" x14ac:dyDescent="0.2">
      <c r="A625" s="2"/>
      <c r="BT625" s="22"/>
      <c r="BU625" s="29" t="s">
        <v>492</v>
      </c>
      <c r="BV625" s="30" t="s">
        <v>1030</v>
      </c>
      <c r="BW625" s="31">
        <f>L2+(617*L4)</f>
        <v>618</v>
      </c>
      <c r="BX625" s="22"/>
    </row>
    <row r="626" spans="1:76" x14ac:dyDescent="0.2">
      <c r="A626" s="2"/>
      <c r="BT626" s="22"/>
      <c r="BU626" s="29" t="s">
        <v>104</v>
      </c>
      <c r="BV626" s="30" t="s">
        <v>1030</v>
      </c>
      <c r="BW626" s="31">
        <f>L2+(618*L4)</f>
        <v>619</v>
      </c>
      <c r="BX626" s="22"/>
    </row>
    <row r="627" spans="1:76" x14ac:dyDescent="0.2">
      <c r="A627" s="2"/>
      <c r="BT627" s="22"/>
      <c r="BU627" s="29" t="s">
        <v>169</v>
      </c>
      <c r="BV627" s="30" t="s">
        <v>1030</v>
      </c>
      <c r="BW627" s="31">
        <f>L2+(619*L4)</f>
        <v>620</v>
      </c>
      <c r="BX627" s="22"/>
    </row>
    <row r="628" spans="1:76" x14ac:dyDescent="0.2">
      <c r="A628" s="2"/>
      <c r="BT628" s="22"/>
      <c r="BU628" s="55" t="s">
        <v>866</v>
      </c>
      <c r="BV628" s="30" t="s">
        <v>1030</v>
      </c>
      <c r="BW628" s="31">
        <f>L2+(620*L4)</f>
        <v>621</v>
      </c>
      <c r="BX628" s="22"/>
    </row>
    <row r="629" spans="1:76" x14ac:dyDescent="0.2">
      <c r="A629" s="2"/>
      <c r="BT629" s="22"/>
      <c r="BU629" s="29" t="s">
        <v>932</v>
      </c>
      <c r="BV629" s="30" t="s">
        <v>1030</v>
      </c>
      <c r="BW629" s="31">
        <f>L2+(621*L4)</f>
        <v>622</v>
      </c>
      <c r="BX629" s="22"/>
    </row>
    <row r="630" spans="1:76" x14ac:dyDescent="0.2">
      <c r="A630" s="2"/>
      <c r="BT630" s="22"/>
      <c r="BU630" s="29" t="s">
        <v>558</v>
      </c>
      <c r="BV630" s="30" t="s">
        <v>1030</v>
      </c>
      <c r="BW630" s="31">
        <f>L2+(622*L4)</f>
        <v>623</v>
      </c>
      <c r="BX630" s="22"/>
    </row>
    <row r="631" spans="1:76" x14ac:dyDescent="0.2">
      <c r="A631" s="2"/>
      <c r="BT631" s="22"/>
      <c r="BU631" s="29" t="s">
        <v>744</v>
      </c>
      <c r="BV631" s="30" t="s">
        <v>1030</v>
      </c>
      <c r="BW631" s="31">
        <f>L2+(623*L4)</f>
        <v>624</v>
      </c>
      <c r="BX631" s="22"/>
    </row>
    <row r="632" spans="1:76" x14ac:dyDescent="0.2">
      <c r="A632" s="2"/>
      <c r="BT632" s="22"/>
      <c r="BU632" s="29" t="s">
        <v>260</v>
      </c>
      <c r="BV632" s="30" t="s">
        <v>1030</v>
      </c>
      <c r="BW632" s="31">
        <f>L2+(624*L4)</f>
        <v>625</v>
      </c>
      <c r="BX632" s="22"/>
    </row>
    <row r="633" spans="1:76" x14ac:dyDescent="0.2">
      <c r="A633" s="2"/>
      <c r="BT633" s="22"/>
      <c r="BU633" s="29" t="s">
        <v>76</v>
      </c>
      <c r="BV633" s="30" t="s">
        <v>1030</v>
      </c>
      <c r="BW633" s="31">
        <f>L2+(625*L4)</f>
        <v>626</v>
      </c>
      <c r="BX633" s="22"/>
    </row>
    <row r="634" spans="1:76" x14ac:dyDescent="0.2">
      <c r="A634" s="2"/>
      <c r="BT634" s="22"/>
      <c r="BU634" s="29" t="s">
        <v>401</v>
      </c>
      <c r="BV634" s="30" t="s">
        <v>1030</v>
      </c>
      <c r="BW634" s="31">
        <f>L2+(626*L4)</f>
        <v>627</v>
      </c>
      <c r="BX634" s="22"/>
    </row>
    <row r="635" spans="1:76" x14ac:dyDescent="0.2">
      <c r="A635" s="2"/>
      <c r="BT635" s="22"/>
      <c r="BU635" s="29" t="s">
        <v>334</v>
      </c>
      <c r="BV635" s="30" t="s">
        <v>1030</v>
      </c>
      <c r="BW635" s="31">
        <f>L2+(627*L4)</f>
        <v>628</v>
      </c>
      <c r="BX635" s="22"/>
    </row>
    <row r="636" spans="1:76" x14ac:dyDescent="0.2">
      <c r="A636" s="2"/>
      <c r="BT636" s="22"/>
      <c r="BU636" s="29" t="s">
        <v>653</v>
      </c>
      <c r="BV636" s="30" t="s">
        <v>1030</v>
      </c>
      <c r="BW636" s="31">
        <f>L2+(628*L4)</f>
        <v>629</v>
      </c>
      <c r="BX636" s="22"/>
    </row>
    <row r="637" spans="1:76" x14ac:dyDescent="0.2">
      <c r="A637" s="2"/>
      <c r="BT637" s="22"/>
      <c r="BU637" s="29" t="s">
        <v>586</v>
      </c>
      <c r="BV637" s="30" t="s">
        <v>1030</v>
      </c>
      <c r="BW637" s="31">
        <f>L2+(629*L4)</f>
        <v>630</v>
      </c>
      <c r="BX637" s="22"/>
    </row>
    <row r="638" spans="1:76" x14ac:dyDescent="0.2">
      <c r="A638" s="2"/>
      <c r="BT638" s="22"/>
      <c r="BU638" s="29" t="s">
        <v>1022</v>
      </c>
      <c r="BV638" s="30" t="s">
        <v>1030</v>
      </c>
      <c r="BW638" s="31">
        <f>L2+(630*L4)</f>
        <v>631</v>
      </c>
      <c r="BX638" s="22"/>
    </row>
    <row r="639" spans="1:76" x14ac:dyDescent="0.2">
      <c r="A639" s="2"/>
      <c r="BT639" s="22"/>
      <c r="BU639" s="29" t="s">
        <v>838</v>
      </c>
      <c r="BV639" s="30" t="s">
        <v>1030</v>
      </c>
      <c r="BW639" s="31">
        <f>L2+(631*L4)</f>
        <v>632</v>
      </c>
      <c r="BX639" s="22"/>
    </row>
    <row r="640" spans="1:76" x14ac:dyDescent="0.2">
      <c r="A640" s="2"/>
      <c r="BT640" s="22"/>
      <c r="BU640" s="29" t="s">
        <v>760</v>
      </c>
      <c r="BV640" s="30" t="s">
        <v>1030</v>
      </c>
      <c r="BW640" s="31">
        <f>L2+(632*L4)</f>
        <v>633</v>
      </c>
      <c r="BX640" s="22"/>
    </row>
    <row r="641" spans="1:76" x14ac:dyDescent="0.2">
      <c r="A641" s="2"/>
      <c r="BT641" s="22"/>
      <c r="BU641" s="29" t="s">
        <v>574</v>
      </c>
      <c r="BV641" s="30" t="s">
        <v>1030</v>
      </c>
      <c r="BW641" s="31">
        <f>L2+(633*L4)</f>
        <v>634</v>
      </c>
      <c r="BX641" s="22"/>
    </row>
    <row r="642" spans="1:76" x14ac:dyDescent="0.2">
      <c r="A642" s="64"/>
      <c r="BT642" s="22"/>
      <c r="BU642" s="29" t="s">
        <v>916</v>
      </c>
      <c r="BV642" s="30" t="s">
        <v>1030</v>
      </c>
      <c r="BW642" s="31">
        <f>L2+(634*L4)</f>
        <v>635</v>
      </c>
      <c r="BX642" s="22"/>
    </row>
    <row r="643" spans="1:76" x14ac:dyDescent="0.2">
      <c r="A643" s="64"/>
      <c r="BT643" s="22"/>
      <c r="BU643" s="29" t="s">
        <v>850</v>
      </c>
      <c r="BV643" s="30" t="s">
        <v>1030</v>
      </c>
      <c r="BW643" s="31">
        <f>L2+(635*L4)</f>
        <v>636</v>
      </c>
      <c r="BX643" s="22"/>
    </row>
    <row r="644" spans="1:76" x14ac:dyDescent="0.2">
      <c r="A644" s="64"/>
      <c r="BT644" s="22"/>
      <c r="BU644" s="29" t="s">
        <v>154</v>
      </c>
      <c r="BV644" s="30" t="s">
        <v>1030</v>
      </c>
      <c r="BW644" s="31">
        <f>L2+(636*L4)</f>
        <v>637</v>
      </c>
      <c r="BX644" s="22"/>
    </row>
    <row r="645" spans="1:76" x14ac:dyDescent="0.2">
      <c r="A645" s="2"/>
      <c r="BT645" s="22"/>
      <c r="BU645" s="29" t="s">
        <v>88</v>
      </c>
      <c r="BV645" s="30" t="s">
        <v>1030</v>
      </c>
      <c r="BW645" s="31">
        <f>L2+(637*L4)</f>
        <v>638</v>
      </c>
      <c r="BX645" s="22"/>
    </row>
    <row r="646" spans="1:76" x14ac:dyDescent="0.2">
      <c r="A646" s="64"/>
      <c r="BT646" s="22"/>
      <c r="BU646" s="29" t="s">
        <v>508</v>
      </c>
      <c r="BV646" s="30" t="s">
        <v>1030</v>
      </c>
      <c r="BW646" s="31">
        <f>L2+(638*L4)</f>
        <v>639</v>
      </c>
      <c r="BX646" s="22"/>
    </row>
    <row r="647" spans="1:76" x14ac:dyDescent="0.2">
      <c r="A647" s="64"/>
      <c r="BT647" s="22"/>
      <c r="BU647" s="29" t="s">
        <v>322</v>
      </c>
      <c r="BV647" s="30" t="s">
        <v>1030</v>
      </c>
      <c r="BW647" s="31">
        <f>L2+(639*L4)</f>
        <v>640</v>
      </c>
      <c r="BX647" s="22"/>
    </row>
    <row r="648" spans="1:76" x14ac:dyDescent="0.2">
      <c r="A648" s="64"/>
      <c r="BT648" s="22"/>
      <c r="BU648" s="29" t="s">
        <v>120</v>
      </c>
      <c r="BV648" s="30" t="s">
        <v>1030</v>
      </c>
      <c r="BW648" s="31">
        <f>L2+(640*L4)</f>
        <v>641</v>
      </c>
      <c r="BX648" s="22"/>
    </row>
    <row r="649" spans="1:76" x14ac:dyDescent="0.2">
      <c r="A649" s="64"/>
      <c r="BT649" s="22"/>
      <c r="BU649" s="29" t="s">
        <v>187</v>
      </c>
      <c r="BV649" s="30" t="s">
        <v>1030</v>
      </c>
      <c r="BW649" s="31">
        <f>L2+(641*L4)</f>
        <v>642</v>
      </c>
      <c r="BX649" s="22"/>
    </row>
    <row r="650" spans="1:76" x14ac:dyDescent="0.2">
      <c r="A650" s="2"/>
      <c r="BT650" s="22"/>
      <c r="BU650" s="29" t="s">
        <v>288</v>
      </c>
      <c r="BV650" s="30" t="s">
        <v>1030</v>
      </c>
      <c r="BW650" s="31">
        <f>L2+(642*L4)</f>
        <v>643</v>
      </c>
      <c r="BX650" s="22"/>
    </row>
    <row r="651" spans="1:76" x14ac:dyDescent="0.2">
      <c r="A651" s="2"/>
      <c r="BT651" s="22"/>
      <c r="BU651" s="29" t="s">
        <v>476</v>
      </c>
      <c r="BV651" s="30" t="s">
        <v>1030</v>
      </c>
      <c r="BW651" s="31">
        <f>L2+(643*L4)</f>
        <v>644</v>
      </c>
      <c r="BX651" s="22"/>
    </row>
    <row r="652" spans="1:76" x14ac:dyDescent="0.2">
      <c r="A652" s="2"/>
      <c r="BT652" s="22"/>
      <c r="BU652" s="29" t="s">
        <v>543</v>
      </c>
      <c r="BV652" s="30" t="s">
        <v>1030</v>
      </c>
      <c r="BW652" s="31">
        <f>L2+(644*L4)</f>
        <v>645</v>
      </c>
      <c r="BX652" s="22"/>
    </row>
    <row r="653" spans="1:76" x14ac:dyDescent="0.2">
      <c r="A653" s="2"/>
      <c r="BT653" s="22"/>
      <c r="BU653" s="29" t="s">
        <v>732</v>
      </c>
      <c r="BV653" s="30" t="s">
        <v>1030</v>
      </c>
      <c r="BW653" s="31">
        <f>L2+(645*L4)</f>
        <v>646</v>
      </c>
      <c r="BX653" s="22"/>
    </row>
    <row r="654" spans="1:76" x14ac:dyDescent="0.2">
      <c r="A654" s="2"/>
      <c r="BT654" s="22"/>
      <c r="BU654" s="29" t="s">
        <v>879</v>
      </c>
      <c r="BV654" s="30" t="s">
        <v>1030</v>
      </c>
      <c r="BW654" s="31">
        <f>L2+(646*L4)</f>
        <v>647</v>
      </c>
      <c r="BX654" s="22"/>
    </row>
    <row r="655" spans="1:76" x14ac:dyDescent="0.2">
      <c r="A655" s="2"/>
      <c r="BT655" s="22"/>
      <c r="BU655" s="29" t="s">
        <v>947</v>
      </c>
      <c r="BV655" s="30" t="s">
        <v>1030</v>
      </c>
      <c r="BW655" s="31">
        <f>L2+(647*L4)</f>
        <v>648</v>
      </c>
      <c r="BX655" s="22"/>
    </row>
    <row r="656" spans="1:76" x14ac:dyDescent="0.2">
      <c r="A656" s="2"/>
      <c r="BT656" s="22"/>
      <c r="BU656" s="29" t="s">
        <v>619</v>
      </c>
      <c r="BV656" s="30" t="s">
        <v>1030</v>
      </c>
      <c r="BW656" s="31">
        <f>L2+(648*L4)</f>
        <v>649</v>
      </c>
      <c r="BX656" s="22"/>
    </row>
    <row r="657" spans="1:76" x14ac:dyDescent="0.2">
      <c r="A657" s="2"/>
      <c r="BT657" s="22"/>
      <c r="BU657" s="29" t="s">
        <v>688</v>
      </c>
      <c r="BV657" s="30" t="s">
        <v>1030</v>
      </c>
      <c r="BW657" s="31">
        <f>L2+(649*L4)</f>
        <v>650</v>
      </c>
      <c r="BX657" s="22"/>
    </row>
    <row r="658" spans="1:76" x14ac:dyDescent="0.2">
      <c r="A658" s="2"/>
      <c r="BT658" s="22"/>
      <c r="BU658" s="29" t="s">
        <v>803</v>
      </c>
      <c r="BV658" s="30" t="s">
        <v>1030</v>
      </c>
      <c r="BW658" s="31">
        <f>L2+(650*L4)</f>
        <v>651</v>
      </c>
      <c r="BX658" s="22"/>
    </row>
    <row r="659" spans="1:76" x14ac:dyDescent="0.2">
      <c r="A659" s="2"/>
      <c r="BT659" s="22"/>
      <c r="BU659" s="29" t="s">
        <v>989</v>
      </c>
      <c r="BV659" s="30" t="s">
        <v>1030</v>
      </c>
      <c r="BW659" s="31">
        <f>L2+(651*L4)</f>
        <v>652</v>
      </c>
      <c r="BX659" s="22"/>
    </row>
    <row r="660" spans="1:76" x14ac:dyDescent="0.2">
      <c r="A660" s="2"/>
      <c r="BT660" s="22"/>
      <c r="BU660" s="29" t="s">
        <v>45</v>
      </c>
      <c r="BV660" s="30" t="s">
        <v>1030</v>
      </c>
      <c r="BW660" s="31">
        <f>L2+(652*L4)</f>
        <v>653</v>
      </c>
      <c r="BX660" s="22"/>
    </row>
    <row r="661" spans="1:76" x14ac:dyDescent="0.2">
      <c r="A661" s="2"/>
      <c r="BT661" s="22"/>
      <c r="BU661" s="29" t="s">
        <v>231</v>
      </c>
      <c r="BV661" s="30" t="s">
        <v>1030</v>
      </c>
      <c r="BW661" s="31">
        <f>L2+(653*L4)</f>
        <v>654</v>
      </c>
      <c r="BX661" s="22"/>
    </row>
    <row r="662" spans="1:76" x14ac:dyDescent="0.2">
      <c r="A662" s="2"/>
      <c r="BT662" s="22"/>
      <c r="BU662" s="29" t="s">
        <v>363</v>
      </c>
      <c r="BV662" s="30" t="s">
        <v>1030</v>
      </c>
      <c r="BW662" s="31">
        <f>L2+(654*L4)</f>
        <v>655</v>
      </c>
      <c r="BX662" s="22"/>
    </row>
    <row r="663" spans="1:76" x14ac:dyDescent="0.2">
      <c r="A663" s="2"/>
      <c r="BT663" s="22"/>
      <c r="BU663" s="29" t="s">
        <v>432</v>
      </c>
      <c r="BV663" s="30" t="s">
        <v>1030</v>
      </c>
      <c r="BW663" s="31">
        <f>L2+(655*L4)</f>
        <v>656</v>
      </c>
      <c r="BX663" s="22"/>
    </row>
    <row r="664" spans="1:76" x14ac:dyDescent="0.2">
      <c r="A664" s="2"/>
      <c r="BT664" s="22"/>
      <c r="BU664" s="29" t="s">
        <v>962</v>
      </c>
      <c r="BV664" s="30" t="s">
        <v>1030</v>
      </c>
      <c r="BW664" s="31">
        <f>L2+(656*L4)</f>
        <v>657</v>
      </c>
      <c r="BX664" s="22"/>
    </row>
    <row r="665" spans="1:76" x14ac:dyDescent="0.2">
      <c r="A665" s="2"/>
      <c r="BT665" s="22"/>
      <c r="BU665" s="29" t="s">
        <v>894</v>
      </c>
      <c r="BV665" s="30" t="s">
        <v>1030</v>
      </c>
      <c r="BW665" s="31">
        <f>L2+(657*L4)</f>
        <v>658</v>
      </c>
      <c r="BX665" s="22"/>
    </row>
    <row r="666" spans="1:76" x14ac:dyDescent="0.2">
      <c r="A666" s="2"/>
      <c r="BT666" s="22"/>
      <c r="BU666" s="29" t="s">
        <v>716</v>
      </c>
      <c r="BV666" s="30" t="s">
        <v>1030</v>
      </c>
      <c r="BW666" s="31">
        <f>L2+(658*L4)</f>
        <v>659</v>
      </c>
      <c r="BX666" s="22"/>
    </row>
    <row r="667" spans="1:76" x14ac:dyDescent="0.2">
      <c r="A667" s="2"/>
      <c r="BT667" s="22"/>
      <c r="BU667" s="29" t="s">
        <v>528</v>
      </c>
      <c r="BV667" s="30" t="s">
        <v>1030</v>
      </c>
      <c r="BW667" s="31">
        <f>L2+(659*L4)</f>
        <v>660</v>
      </c>
      <c r="BX667" s="22"/>
    </row>
    <row r="668" spans="1:76" x14ac:dyDescent="0.2">
      <c r="A668" s="2"/>
      <c r="BT668" s="22"/>
      <c r="BU668" s="29" t="s">
        <v>460</v>
      </c>
      <c r="BV668" s="30" t="s">
        <v>1030</v>
      </c>
      <c r="BW668" s="31">
        <f>L2+(660*L4)</f>
        <v>661</v>
      </c>
      <c r="BX668" s="22"/>
    </row>
    <row r="669" spans="1:76" x14ac:dyDescent="0.2">
      <c r="A669" s="2"/>
      <c r="BT669" s="22"/>
      <c r="BU669" s="29" t="s">
        <v>272</v>
      </c>
      <c r="BV669" s="30" t="s">
        <v>1030</v>
      </c>
      <c r="BW669" s="31">
        <f>L2+(661*L4)</f>
        <v>662</v>
      </c>
      <c r="BX669" s="22"/>
    </row>
    <row r="670" spans="1:76" x14ac:dyDescent="0.2">
      <c r="A670" s="2"/>
      <c r="BT670" s="22"/>
      <c r="BU670" s="29" t="s">
        <v>203</v>
      </c>
      <c r="BV670" s="30" t="s">
        <v>1030</v>
      </c>
      <c r="BW670" s="31">
        <f>L2+(662*L4)</f>
        <v>663</v>
      </c>
      <c r="BX670" s="22"/>
    </row>
    <row r="671" spans="1:76" x14ac:dyDescent="0.2">
      <c r="A671" s="2"/>
      <c r="BT671" s="22"/>
      <c r="BU671" s="29" t="s">
        <v>136</v>
      </c>
      <c r="BV671" s="30" t="s">
        <v>1030</v>
      </c>
      <c r="BW671" s="31">
        <f>L2+(663*L4)</f>
        <v>664</v>
      </c>
      <c r="BX671" s="22"/>
    </row>
    <row r="672" spans="1:76" x14ac:dyDescent="0.2">
      <c r="A672" s="2"/>
      <c r="BT672" s="22"/>
      <c r="BU672" s="29" t="s">
        <v>448</v>
      </c>
      <c r="BV672" s="30" t="s">
        <v>1030</v>
      </c>
      <c r="BW672" s="31">
        <f>L2+(664*L4)</f>
        <v>665</v>
      </c>
      <c r="BX672" s="22"/>
    </row>
    <row r="673" spans="1:76" x14ac:dyDescent="0.2">
      <c r="A673" s="2"/>
      <c r="BT673" s="22"/>
      <c r="BU673" s="29" t="s">
        <v>379</v>
      </c>
      <c r="BV673" s="30" t="s">
        <v>1030</v>
      </c>
      <c r="BW673" s="31">
        <f>L2+(665*L4)</f>
        <v>666</v>
      </c>
      <c r="BX673" s="22"/>
    </row>
    <row r="674" spans="1:76" x14ac:dyDescent="0.2">
      <c r="A674" s="2"/>
      <c r="BT674" s="22"/>
      <c r="BU674" s="29" t="s">
        <v>215</v>
      </c>
      <c r="BV674" s="30" t="s">
        <v>1030</v>
      </c>
      <c r="BW674" s="31">
        <f>L2+(666*L4)</f>
        <v>667</v>
      </c>
      <c r="BX674" s="22"/>
    </row>
    <row r="675" spans="1:76" x14ac:dyDescent="0.2">
      <c r="A675" s="2"/>
      <c r="BT675" s="22"/>
      <c r="BU675" s="29" t="s">
        <v>29</v>
      </c>
      <c r="BV675" s="30" t="s">
        <v>1030</v>
      </c>
      <c r="BW675" s="31">
        <f>L2+(667*L4)</f>
        <v>668</v>
      </c>
      <c r="BX675" s="22"/>
    </row>
    <row r="676" spans="1:76" x14ac:dyDescent="0.2">
      <c r="A676" s="2"/>
      <c r="BT676" s="22"/>
      <c r="BU676" s="29" t="s">
        <v>973</v>
      </c>
      <c r="BV676" s="30" t="s">
        <v>1030</v>
      </c>
      <c r="BW676" s="31">
        <f>L2+(668*L4)</f>
        <v>669</v>
      </c>
      <c r="BX676" s="22"/>
    </row>
    <row r="677" spans="1:76" x14ac:dyDescent="0.2">
      <c r="A677" s="2"/>
      <c r="BT677" s="22"/>
      <c r="BU677" s="29" t="s">
        <v>787</v>
      </c>
      <c r="BV677" s="30" t="s">
        <v>1030</v>
      </c>
      <c r="BW677" s="31">
        <f>L2+(669*L4)</f>
        <v>670</v>
      </c>
      <c r="BX677" s="22"/>
    </row>
    <row r="678" spans="1:76" x14ac:dyDescent="0.2">
      <c r="A678" s="2"/>
      <c r="BT678" s="22"/>
      <c r="BU678" s="29" t="s">
        <v>704</v>
      </c>
      <c r="BV678" s="30" t="s">
        <v>1030</v>
      </c>
      <c r="BW678" s="31">
        <f>L2+(670*L4)</f>
        <v>671</v>
      </c>
      <c r="BX678" s="22"/>
    </row>
    <row r="679" spans="1:76" x14ac:dyDescent="0.2">
      <c r="A679" s="2"/>
      <c r="BT679" s="22"/>
      <c r="BU679" s="29" t="s">
        <v>635</v>
      </c>
      <c r="BV679" s="30" t="s">
        <v>1030</v>
      </c>
      <c r="BW679" s="31">
        <f>L2+(671*L4)</f>
        <v>672</v>
      </c>
      <c r="BX679" s="22"/>
    </row>
    <row r="680" spans="1:76" x14ac:dyDescent="0.2">
      <c r="A680" s="2"/>
      <c r="BT680" s="22"/>
      <c r="BU680" s="29" t="s">
        <v>61</v>
      </c>
      <c r="BV680" s="30" t="s">
        <v>1030</v>
      </c>
      <c r="BW680" s="31">
        <f>L2+(672*L4)</f>
        <v>673</v>
      </c>
      <c r="BX680" s="22"/>
    </row>
    <row r="681" spans="1:76" x14ac:dyDescent="0.2">
      <c r="A681" s="2"/>
      <c r="BT681" s="22"/>
      <c r="BU681" s="29" t="s">
        <v>247</v>
      </c>
      <c r="BV681" s="30" t="s">
        <v>1030</v>
      </c>
      <c r="BW681" s="31">
        <f>L2+(673*L4)</f>
        <v>674</v>
      </c>
      <c r="BX681" s="22"/>
    </row>
    <row r="682" spans="1:76" x14ac:dyDescent="0.2">
      <c r="A682" s="2"/>
      <c r="BT682" s="22"/>
      <c r="BU682" s="29" t="s">
        <v>347</v>
      </c>
      <c r="BV682" s="30" t="s">
        <v>1030</v>
      </c>
      <c r="BW682" s="31">
        <f>L2+(674*L4)</f>
        <v>675</v>
      </c>
      <c r="BX682" s="22"/>
    </row>
    <row r="683" spans="1:76" x14ac:dyDescent="0.2">
      <c r="A683" s="2"/>
      <c r="BT683" s="22"/>
      <c r="BU683" s="29" t="s">
        <v>416</v>
      </c>
      <c r="BV683" s="30" t="s">
        <v>1030</v>
      </c>
      <c r="BW683" s="31">
        <f>L2+(675*L4)</f>
        <v>676</v>
      </c>
      <c r="BX683" s="22"/>
    </row>
    <row r="684" spans="1:76" x14ac:dyDescent="0.2">
      <c r="A684" s="2"/>
      <c r="BT684" s="22"/>
      <c r="BU684" s="29" t="s">
        <v>603</v>
      </c>
      <c r="BV684" s="30" t="s">
        <v>1030</v>
      </c>
      <c r="BW684" s="31">
        <f>L2+(676*L4)</f>
        <v>677</v>
      </c>
      <c r="BX684" s="22"/>
    </row>
    <row r="685" spans="1:76" x14ac:dyDescent="0.2">
      <c r="A685" s="64"/>
      <c r="BT685" s="22"/>
      <c r="BU685" s="29" t="s">
        <v>672</v>
      </c>
      <c r="BV685" s="30" t="s">
        <v>1030</v>
      </c>
      <c r="BW685" s="31">
        <f>L2+(677*L4)</f>
        <v>678</v>
      </c>
      <c r="BX685" s="22"/>
    </row>
    <row r="686" spans="1:76" x14ac:dyDescent="0.2">
      <c r="A686" s="64"/>
      <c r="BT686" s="22"/>
      <c r="BU686" s="29" t="s">
        <v>819</v>
      </c>
      <c r="BV686" s="30" t="s">
        <v>1030</v>
      </c>
      <c r="BW686" s="31">
        <f>L2+(678*L4)</f>
        <v>679</v>
      </c>
      <c r="BX686" s="22"/>
    </row>
    <row r="687" spans="1:76" x14ac:dyDescent="0.2">
      <c r="A687" s="64"/>
      <c r="BT687" s="22"/>
      <c r="BU687" s="29" t="s">
        <v>1005</v>
      </c>
      <c r="BV687" s="30" t="s">
        <v>1030</v>
      </c>
      <c r="BW687" s="31">
        <f>L2+(679*L4)</f>
        <v>680</v>
      </c>
      <c r="BX687" s="22"/>
    </row>
    <row r="688" spans="1:76" x14ac:dyDescent="0.2">
      <c r="A688" s="2"/>
      <c r="BT688" s="22"/>
      <c r="BU688" s="29" t="s">
        <v>559</v>
      </c>
      <c r="BV688" s="30" t="s">
        <v>1030</v>
      </c>
      <c r="BW688" s="31">
        <f>L2+(680*L4)</f>
        <v>681</v>
      </c>
      <c r="BX688" s="22"/>
    </row>
    <row r="689" spans="1:76" x14ac:dyDescent="0.2">
      <c r="A689" s="64"/>
      <c r="BT689" s="22"/>
      <c r="BU689" s="29" t="s">
        <v>747</v>
      </c>
      <c r="BV689" s="30" t="s">
        <v>1030</v>
      </c>
      <c r="BW689" s="31">
        <f>L2+(681*L4)</f>
        <v>682</v>
      </c>
      <c r="BX689" s="22"/>
    </row>
    <row r="690" spans="1:76" x14ac:dyDescent="0.2">
      <c r="A690" s="64"/>
      <c r="BT690" s="22"/>
      <c r="BU690" s="29" t="s">
        <v>863</v>
      </c>
      <c r="BV690" s="30" t="s">
        <v>1030</v>
      </c>
      <c r="BW690" s="31">
        <f>L2+(682*L4)</f>
        <v>683</v>
      </c>
      <c r="BX690" s="22"/>
    </row>
    <row r="691" spans="1:76" x14ac:dyDescent="0.2">
      <c r="A691" s="64"/>
      <c r="BT691" s="22"/>
      <c r="BU691" s="29" t="s">
        <v>931</v>
      </c>
      <c r="BV691" s="30" t="s">
        <v>1030</v>
      </c>
      <c r="BW691" s="31">
        <f>L2+(683*L4)</f>
        <v>684</v>
      </c>
      <c r="BX691" s="22"/>
    </row>
    <row r="692" spans="1:76" x14ac:dyDescent="0.2">
      <c r="A692" s="64"/>
      <c r="BT692" s="22"/>
      <c r="BU692" s="29" t="s">
        <v>105</v>
      </c>
      <c r="BV692" s="30" t="s">
        <v>1030</v>
      </c>
      <c r="BW692" s="31">
        <f>L2+(684*L4)</f>
        <v>685</v>
      </c>
      <c r="BX692" s="22"/>
    </row>
    <row r="693" spans="1:76" x14ac:dyDescent="0.2">
      <c r="A693" s="2"/>
      <c r="BT693" s="22"/>
      <c r="BU693" s="29" t="s">
        <v>172</v>
      </c>
      <c r="BV693" s="30" t="s">
        <v>1030</v>
      </c>
      <c r="BW693" s="31">
        <f>L2+(685*L4)</f>
        <v>686</v>
      </c>
      <c r="BX693" s="22"/>
    </row>
    <row r="694" spans="1:76" x14ac:dyDescent="0.2">
      <c r="A694" s="2"/>
      <c r="BT694" s="22"/>
      <c r="BU694" s="29" t="s">
        <v>303</v>
      </c>
      <c r="BV694" s="30" t="s">
        <v>1030</v>
      </c>
      <c r="BW694" s="31">
        <f>L2+(686*L4)</f>
        <v>687</v>
      </c>
      <c r="BX694" s="22"/>
    </row>
    <row r="695" spans="1:76" x14ac:dyDescent="0.2">
      <c r="A695" s="2"/>
      <c r="BT695" s="22"/>
      <c r="BU695" s="29" t="s">
        <v>491</v>
      </c>
      <c r="BV695" s="30" t="s">
        <v>1030</v>
      </c>
      <c r="BW695" s="31">
        <f>L2+(687*L4)</f>
        <v>688</v>
      </c>
      <c r="BX695" s="22"/>
    </row>
    <row r="696" spans="1:76" x14ac:dyDescent="0.2">
      <c r="A696" s="2"/>
      <c r="BT696" s="22"/>
      <c r="BU696" s="29" t="s">
        <v>1021</v>
      </c>
      <c r="BV696" s="30" t="s">
        <v>1030</v>
      </c>
      <c r="BW696" s="31">
        <f>L2+(688*L4)</f>
        <v>689</v>
      </c>
      <c r="BX696" s="22"/>
    </row>
    <row r="697" spans="1:76" x14ac:dyDescent="0.2">
      <c r="A697" s="2"/>
      <c r="BT697" s="22"/>
      <c r="BU697" s="29" t="s">
        <v>835</v>
      </c>
      <c r="BV697" s="30" t="s">
        <v>1030</v>
      </c>
      <c r="BW697" s="31">
        <f>L2+(689*L4)</f>
        <v>690</v>
      </c>
      <c r="BX697" s="22"/>
    </row>
    <row r="698" spans="1:76" x14ac:dyDescent="0.2">
      <c r="A698" s="2"/>
      <c r="BT698" s="22"/>
      <c r="BU698" s="29" t="s">
        <v>656</v>
      </c>
      <c r="BV698" s="30" t="s">
        <v>1030</v>
      </c>
      <c r="BW698" s="31">
        <f>L2+(690*L4)</f>
        <v>691</v>
      </c>
      <c r="BX698" s="22"/>
    </row>
    <row r="699" spans="1:76" x14ac:dyDescent="0.2">
      <c r="A699" s="2"/>
      <c r="BT699" s="22"/>
      <c r="BU699" s="29" t="s">
        <v>587</v>
      </c>
      <c r="BV699" s="30" t="s">
        <v>1030</v>
      </c>
      <c r="BW699" s="31">
        <f>L2+(691*L4)</f>
        <v>692</v>
      </c>
      <c r="BX699" s="22"/>
    </row>
    <row r="700" spans="1:76" x14ac:dyDescent="0.2">
      <c r="A700" s="2"/>
      <c r="BT700" s="22"/>
      <c r="BU700" s="29" t="s">
        <v>400</v>
      </c>
      <c r="BV700" s="30" t="s">
        <v>1030</v>
      </c>
      <c r="BW700" s="31">
        <f>L2+(692*L4)</f>
        <v>693</v>
      </c>
      <c r="BX700" s="22"/>
    </row>
    <row r="701" spans="1:76" x14ac:dyDescent="0.2">
      <c r="A701" s="2"/>
      <c r="BT701" s="22"/>
      <c r="BU701" s="29" t="s">
        <v>331</v>
      </c>
      <c r="BV701" s="30" t="s">
        <v>1030</v>
      </c>
      <c r="BW701" s="31">
        <f>L2+(693*L4)</f>
        <v>694</v>
      </c>
      <c r="BX701" s="22"/>
    </row>
    <row r="702" spans="1:76" x14ac:dyDescent="0.2">
      <c r="A702" s="2"/>
      <c r="BT702" s="22"/>
      <c r="BU702" s="29" t="s">
        <v>263</v>
      </c>
      <c r="BV702" s="30" t="s">
        <v>1030</v>
      </c>
      <c r="BW702" s="31">
        <f>L2+(694*L4)</f>
        <v>695</v>
      </c>
      <c r="BX702" s="22"/>
    </row>
    <row r="703" spans="1:76" x14ac:dyDescent="0.2">
      <c r="A703" s="2"/>
      <c r="BT703" s="22"/>
      <c r="BU703" s="29" t="s">
        <v>77</v>
      </c>
      <c r="BV703" s="30" t="s">
        <v>1030</v>
      </c>
      <c r="BW703" s="31">
        <f>L2+(695*L4)</f>
        <v>696</v>
      </c>
      <c r="BX703" s="22"/>
    </row>
    <row r="704" spans="1:76" x14ac:dyDescent="0.2">
      <c r="A704" s="2"/>
      <c r="BT704" s="22"/>
      <c r="BU704" s="29" t="s">
        <v>507</v>
      </c>
      <c r="BV704" s="30" t="s">
        <v>1030</v>
      </c>
      <c r="BW704" s="31">
        <f>L2+(696*L4)</f>
        <v>697</v>
      </c>
      <c r="BX704" s="22"/>
    </row>
    <row r="705" spans="1:76" x14ac:dyDescent="0.2">
      <c r="A705" s="2"/>
      <c r="BT705" s="22"/>
      <c r="BU705" s="29" t="s">
        <v>319</v>
      </c>
      <c r="BV705" s="30" t="s">
        <v>1030</v>
      </c>
      <c r="BW705" s="31">
        <f>L2+(697*L4)</f>
        <v>698</v>
      </c>
      <c r="BX705" s="22"/>
    </row>
    <row r="706" spans="1:76" x14ac:dyDescent="0.2">
      <c r="A706" s="2"/>
      <c r="BT706" s="22"/>
      <c r="BU706" s="29" t="s">
        <v>157</v>
      </c>
      <c r="BV706" s="30" t="s">
        <v>1030</v>
      </c>
      <c r="BW706" s="31">
        <f>L2+(698*L4)</f>
        <v>699</v>
      </c>
      <c r="BX706" s="22"/>
    </row>
    <row r="707" spans="1:76" x14ac:dyDescent="0.2">
      <c r="A707" s="2"/>
      <c r="BT707" s="22"/>
      <c r="BU707" s="29" t="s">
        <v>89</v>
      </c>
      <c r="BV707" s="30" t="s">
        <v>1030</v>
      </c>
      <c r="BW707" s="31">
        <f>L2+(699*L4)</f>
        <v>700</v>
      </c>
      <c r="BX707" s="22"/>
    </row>
    <row r="708" spans="1:76" x14ac:dyDescent="0.2">
      <c r="A708" s="2"/>
      <c r="BT708" s="22"/>
      <c r="BU708" s="29" t="s">
        <v>915</v>
      </c>
      <c r="BV708" s="30" t="s">
        <v>1030</v>
      </c>
      <c r="BW708" s="31">
        <f>L2+(700*L4)</f>
        <v>701</v>
      </c>
      <c r="BX708" s="22"/>
    </row>
    <row r="709" spans="1:76" x14ac:dyDescent="0.2">
      <c r="A709" s="2"/>
      <c r="BT709" s="22"/>
      <c r="BU709" s="29" t="s">
        <v>847</v>
      </c>
      <c r="BV709" s="30" t="s">
        <v>1030</v>
      </c>
      <c r="BW709" s="31">
        <f>L2+(701*L4)</f>
        <v>702</v>
      </c>
      <c r="BX709" s="22"/>
    </row>
    <row r="710" spans="1:76" x14ac:dyDescent="0.2">
      <c r="A710" s="2"/>
      <c r="BT710" s="22"/>
      <c r="BU710" s="29" t="s">
        <v>763</v>
      </c>
      <c r="BV710" s="30" t="s">
        <v>1030</v>
      </c>
      <c r="BW710" s="31">
        <f>L2+(702*L4)</f>
        <v>703</v>
      </c>
      <c r="BX710" s="22"/>
    </row>
    <row r="711" spans="1:76" x14ac:dyDescent="0.2">
      <c r="A711" s="2"/>
      <c r="BT711" s="22"/>
      <c r="BU711" s="29" t="s">
        <v>575</v>
      </c>
      <c r="BV711" s="30" t="s">
        <v>1030</v>
      </c>
      <c r="BW711" s="31">
        <f>L2+(703*L4)</f>
        <v>704</v>
      </c>
      <c r="BX711" s="22"/>
    </row>
    <row r="712" spans="1:76" x14ac:dyDescent="0.2">
      <c r="A712" s="2"/>
      <c r="BT712" s="22"/>
      <c r="BU712" s="29" t="s">
        <v>151</v>
      </c>
      <c r="BV712" s="30" t="s">
        <v>1030</v>
      </c>
      <c r="BW712" s="31">
        <f>L2+(704*L4)</f>
        <v>705</v>
      </c>
      <c r="BX712" s="22"/>
    </row>
    <row r="713" spans="1:76" x14ac:dyDescent="0.2">
      <c r="A713" s="2"/>
      <c r="BT713" s="22"/>
      <c r="BU713" s="29" t="s">
        <v>91</v>
      </c>
      <c r="BV713" s="30" t="s">
        <v>1030</v>
      </c>
      <c r="BW713" s="31">
        <f>L2+(705*L4)</f>
        <v>706</v>
      </c>
      <c r="BX713" s="22"/>
    </row>
    <row r="714" spans="1:76" x14ac:dyDescent="0.2">
      <c r="A714" s="2"/>
      <c r="BT714" s="22"/>
      <c r="BU714" s="29" t="s">
        <v>513</v>
      </c>
      <c r="BV714" s="30" t="s">
        <v>1030</v>
      </c>
      <c r="BW714" s="31">
        <f>L2+(706*L4)</f>
        <v>707</v>
      </c>
      <c r="BX714" s="22"/>
    </row>
    <row r="715" spans="1:76" x14ac:dyDescent="0.2">
      <c r="A715" s="2"/>
      <c r="BT715" s="22"/>
      <c r="BU715" s="29" t="s">
        <v>317</v>
      </c>
      <c r="BV715" s="30" t="s">
        <v>1030</v>
      </c>
      <c r="BW715" s="31">
        <f>L2+(707*L4)</f>
        <v>708</v>
      </c>
      <c r="BX715" s="22"/>
    </row>
    <row r="716" spans="1:76" x14ac:dyDescent="0.2">
      <c r="A716" s="2"/>
      <c r="BT716" s="22"/>
      <c r="BU716" s="29" t="s">
        <v>765</v>
      </c>
      <c r="BV716" s="30" t="s">
        <v>1030</v>
      </c>
      <c r="BW716" s="31">
        <f>L2+(708*L4)</f>
        <v>709</v>
      </c>
      <c r="BX716" s="22"/>
    </row>
    <row r="717" spans="1:76" x14ac:dyDescent="0.2">
      <c r="A717" s="2"/>
      <c r="BT717" s="22"/>
      <c r="BU717" s="29" t="s">
        <v>569</v>
      </c>
      <c r="BV717" s="30" t="s">
        <v>1030</v>
      </c>
      <c r="BW717" s="31">
        <f>L2+(709*L4)</f>
        <v>710</v>
      </c>
      <c r="BX717" s="22"/>
    </row>
    <row r="718" spans="1:76" x14ac:dyDescent="0.2">
      <c r="A718" s="2"/>
      <c r="BT718" s="22"/>
      <c r="BU718" s="29" t="s">
        <v>913</v>
      </c>
      <c r="BV718" s="30" t="s">
        <v>1030</v>
      </c>
      <c r="BW718" s="31">
        <f>L2+(710*L4)</f>
        <v>711</v>
      </c>
      <c r="BX718" s="22"/>
    </row>
    <row r="719" spans="1:76" x14ac:dyDescent="0.2">
      <c r="A719" s="2"/>
      <c r="BT719" s="22"/>
      <c r="BU719" s="29" t="s">
        <v>853</v>
      </c>
      <c r="BV719" s="30" t="s">
        <v>1030</v>
      </c>
      <c r="BW719" s="31">
        <f>L2+(711*L4)</f>
        <v>712</v>
      </c>
      <c r="BX719" s="22"/>
    </row>
    <row r="720" spans="1:76" x14ac:dyDescent="0.2">
      <c r="A720" s="2"/>
      <c r="BT720" s="22"/>
      <c r="BU720" s="29" t="s">
        <v>650</v>
      </c>
      <c r="BV720" s="30" t="s">
        <v>1030</v>
      </c>
      <c r="BW720" s="31">
        <f>L2+(712*L4)</f>
        <v>713</v>
      </c>
      <c r="BX720" s="22"/>
    </row>
    <row r="721" spans="1:76" x14ac:dyDescent="0.2">
      <c r="A721" s="2"/>
      <c r="BT721" s="22"/>
      <c r="BU721" s="29" t="s">
        <v>589</v>
      </c>
      <c r="BV721" s="30" t="s">
        <v>1030</v>
      </c>
      <c r="BW721" s="31">
        <f>L2+(713*L4)</f>
        <v>714</v>
      </c>
      <c r="BX721" s="22"/>
    </row>
    <row r="722" spans="1:76" x14ac:dyDescent="0.2">
      <c r="A722" s="2"/>
      <c r="BT722" s="22"/>
      <c r="BU722" s="29" t="s">
        <v>1027</v>
      </c>
      <c r="BV722" s="30" t="s">
        <v>1030</v>
      </c>
      <c r="BW722" s="31">
        <f>L2+(714*L4)</f>
        <v>715</v>
      </c>
      <c r="BX722" s="22"/>
    </row>
    <row r="723" spans="1:76" x14ac:dyDescent="0.2">
      <c r="A723" s="2"/>
      <c r="BT723" s="22"/>
      <c r="BU723" s="29" t="s">
        <v>833</v>
      </c>
      <c r="BV723" s="30" t="s">
        <v>1030</v>
      </c>
      <c r="BW723" s="31">
        <f>L2+(715*L4)</f>
        <v>716</v>
      </c>
      <c r="BX723" s="22"/>
    </row>
    <row r="724" spans="1:76" x14ac:dyDescent="0.2">
      <c r="A724" s="2"/>
      <c r="BT724" s="22"/>
      <c r="BU724" s="29" t="s">
        <v>265</v>
      </c>
      <c r="BV724" s="30" t="s">
        <v>1030</v>
      </c>
      <c r="BW724" s="31">
        <f>L2+(716*L4)</f>
        <v>717</v>
      </c>
      <c r="BX724" s="22"/>
    </row>
    <row r="725" spans="1:76" x14ac:dyDescent="0.2">
      <c r="A725" s="2"/>
      <c r="BT725" s="22"/>
      <c r="BU725" s="29" t="s">
        <v>71</v>
      </c>
      <c r="BV725" s="30" t="s">
        <v>1030</v>
      </c>
      <c r="BW725" s="31">
        <f>L2+(717*L4)</f>
        <v>718</v>
      </c>
      <c r="BX725" s="22"/>
    </row>
    <row r="726" spans="1:76" x14ac:dyDescent="0.2">
      <c r="A726" s="2"/>
      <c r="BT726" s="22"/>
      <c r="BU726" s="29" t="s">
        <v>398</v>
      </c>
      <c r="BV726" s="30" t="s">
        <v>1030</v>
      </c>
      <c r="BW726" s="31">
        <f>L2+(718*L4)</f>
        <v>719</v>
      </c>
      <c r="BX726" s="22"/>
    </row>
    <row r="727" spans="1:76" x14ac:dyDescent="0.2">
      <c r="A727" s="2"/>
      <c r="BT727" s="22"/>
      <c r="BU727" s="29" t="s">
        <v>337</v>
      </c>
      <c r="BV727" s="30" t="s">
        <v>1030</v>
      </c>
      <c r="BW727" s="31">
        <f>L2+(719*L4)</f>
        <v>720</v>
      </c>
      <c r="BX727" s="22"/>
    </row>
    <row r="728" spans="1:76" x14ac:dyDescent="0.2">
      <c r="A728" s="2"/>
      <c r="BT728" s="22"/>
      <c r="BU728" s="29" t="s">
        <v>869</v>
      </c>
      <c r="BV728" s="30" t="s">
        <v>1030</v>
      </c>
      <c r="BW728" s="31">
        <f>L2+(720*L4)</f>
        <v>721</v>
      </c>
      <c r="BX728" s="22"/>
    </row>
    <row r="729" spans="1:76" x14ac:dyDescent="0.2">
      <c r="A729" s="2"/>
      <c r="BT729" s="22"/>
      <c r="BU729" s="29" t="s">
        <v>929</v>
      </c>
      <c r="BV729" s="30" t="s">
        <v>1030</v>
      </c>
      <c r="BW729" s="31">
        <f>L2+(721*L4)</f>
        <v>722</v>
      </c>
      <c r="BX729" s="22"/>
    </row>
    <row r="730" spans="1:76" x14ac:dyDescent="0.2">
      <c r="A730" s="2"/>
      <c r="BT730" s="22"/>
      <c r="BU730" s="29" t="s">
        <v>553</v>
      </c>
      <c r="BV730" s="30" t="s">
        <v>1030</v>
      </c>
      <c r="BW730" s="31">
        <f>L2+(722*L4)</f>
        <v>723</v>
      </c>
      <c r="BX730" s="22"/>
    </row>
    <row r="731" spans="1:76" x14ac:dyDescent="0.2">
      <c r="A731" s="2"/>
      <c r="BT731" s="22"/>
      <c r="BU731" s="29" t="s">
        <v>749</v>
      </c>
      <c r="BV731" s="30" t="s">
        <v>1030</v>
      </c>
      <c r="BW731" s="31">
        <f>L2+(723*L4)</f>
        <v>724</v>
      </c>
      <c r="BX731" s="22"/>
    </row>
    <row r="732" spans="1:76" x14ac:dyDescent="0.2">
      <c r="A732" s="2"/>
      <c r="BT732" s="22"/>
      <c r="BU732" s="29" t="s">
        <v>301</v>
      </c>
      <c r="BV732" s="30" t="s">
        <v>1030</v>
      </c>
      <c r="BW732" s="31">
        <f>L2+(724*L4)</f>
        <v>725</v>
      </c>
      <c r="BX732" s="22"/>
    </row>
    <row r="733" spans="1:76" x14ac:dyDescent="0.2">
      <c r="A733" s="2"/>
      <c r="BT733" s="22"/>
      <c r="BU733" s="29" t="s">
        <v>497</v>
      </c>
      <c r="BV733" s="30" t="s">
        <v>1030</v>
      </c>
      <c r="BW733" s="31">
        <f>L2+(725*L4)</f>
        <v>726</v>
      </c>
      <c r="BX733" s="22"/>
    </row>
    <row r="734" spans="1:76" x14ac:dyDescent="0.2">
      <c r="A734" s="2"/>
      <c r="BT734" s="22"/>
      <c r="BU734" s="29" t="s">
        <v>107</v>
      </c>
      <c r="BV734" s="30" t="s">
        <v>1030</v>
      </c>
      <c r="BW734" s="31">
        <f>L2+(726*L4)</f>
        <v>727</v>
      </c>
      <c r="BX734" s="22"/>
    </row>
    <row r="735" spans="1:76" x14ac:dyDescent="0.2">
      <c r="A735" s="2"/>
      <c r="BT735" s="22"/>
      <c r="BU735" s="29" t="s">
        <v>166</v>
      </c>
      <c r="BV735" s="30" t="s">
        <v>1030</v>
      </c>
      <c r="BW735" s="31">
        <f>L2+(727*L4)</f>
        <v>728</v>
      </c>
      <c r="BX735" s="22"/>
    </row>
    <row r="736" spans="1:76" x14ac:dyDescent="0.2">
      <c r="A736" s="2"/>
      <c r="BT736" s="22"/>
      <c r="BU736" s="29" t="s">
        <v>353</v>
      </c>
      <c r="BV736" s="30" t="s">
        <v>1030</v>
      </c>
      <c r="BW736" s="31">
        <f>L2+(728*L4)</f>
        <v>729</v>
      </c>
      <c r="BX736" s="22"/>
    </row>
    <row r="737" spans="1:77" x14ac:dyDescent="0.2">
      <c r="A737" s="2"/>
      <c r="BT737" s="22"/>
      <c r="BU737" s="29" t="s">
        <v>414</v>
      </c>
      <c r="BV737" s="30" t="s">
        <v>1030</v>
      </c>
      <c r="BW737" s="31">
        <f>L2+(729*L4)</f>
        <v>730</v>
      </c>
      <c r="BX737" s="22"/>
    </row>
    <row r="738" spans="1:77" x14ac:dyDescent="0.2">
      <c r="A738" s="2"/>
      <c r="BT738" s="22"/>
      <c r="BU738" s="29" t="s">
        <v>55</v>
      </c>
      <c r="BV738" s="30" t="s">
        <v>1030</v>
      </c>
      <c r="BW738" s="31">
        <f>L2+(730*L4)</f>
        <v>731</v>
      </c>
      <c r="BX738" s="22"/>
    </row>
    <row r="739" spans="1:77" x14ac:dyDescent="0.2">
      <c r="A739" s="2"/>
      <c r="BT739" s="22"/>
      <c r="BU739" s="29" t="s">
        <v>249</v>
      </c>
      <c r="BV739" s="30" t="s">
        <v>1030</v>
      </c>
      <c r="BW739" s="31">
        <f>L2+(731*L4)</f>
        <v>732</v>
      </c>
      <c r="BX739" s="22"/>
      <c r="BY739" s="15"/>
    </row>
    <row r="740" spans="1:77" x14ac:dyDescent="0.2">
      <c r="A740" s="2"/>
      <c r="BT740" s="22"/>
      <c r="BU740" s="29" t="s">
        <v>817</v>
      </c>
      <c r="BV740" s="30" t="s">
        <v>1030</v>
      </c>
      <c r="BW740" s="31">
        <f>L2+(732*L4)</f>
        <v>733</v>
      </c>
      <c r="BX740" s="22"/>
    </row>
    <row r="741" spans="1:77" x14ac:dyDescent="0.2">
      <c r="A741" s="2"/>
      <c r="BT741" s="22"/>
      <c r="BU741" s="29" t="s">
        <v>1011</v>
      </c>
      <c r="BV741" s="30" t="s">
        <v>1030</v>
      </c>
      <c r="BW741" s="31">
        <f>L2+(733*L4)</f>
        <v>734</v>
      </c>
      <c r="BX741" s="22"/>
    </row>
    <row r="742" spans="1:77" x14ac:dyDescent="0.2">
      <c r="A742" s="2"/>
      <c r="BT742" s="22"/>
      <c r="BU742" s="29" t="s">
        <v>605</v>
      </c>
      <c r="BV742" s="30" t="s">
        <v>1030</v>
      </c>
      <c r="BW742" s="31">
        <f>L2+(734*L4)</f>
        <v>735</v>
      </c>
      <c r="BX742" s="22"/>
    </row>
    <row r="743" spans="1:77" x14ac:dyDescent="0.2">
      <c r="A743" s="2"/>
      <c r="BT743" s="22"/>
      <c r="BU743" s="29" t="s">
        <v>666</v>
      </c>
      <c r="BV743" s="30" t="s">
        <v>1030</v>
      </c>
      <c r="BW743" s="31">
        <f>L2+(735*L4)</f>
        <v>736</v>
      </c>
      <c r="BX743" s="22"/>
    </row>
    <row r="744" spans="1:77" x14ac:dyDescent="0.2">
      <c r="A744" s="2"/>
      <c r="BT744" s="22"/>
      <c r="BU744" s="29" t="s">
        <v>217</v>
      </c>
      <c r="BV744" s="30" t="s">
        <v>1030</v>
      </c>
      <c r="BW744" s="31">
        <f>L2+(736*L4)</f>
        <v>737</v>
      </c>
      <c r="BX744" s="22"/>
    </row>
    <row r="745" spans="1:77" x14ac:dyDescent="0.2">
      <c r="A745" s="2"/>
      <c r="BT745" s="22"/>
      <c r="BU745" s="29" t="s">
        <v>23</v>
      </c>
      <c r="BV745" s="30" t="s">
        <v>1030</v>
      </c>
      <c r="BW745" s="31">
        <f>L2+(737*L4)</f>
        <v>738</v>
      </c>
      <c r="BX745" s="22"/>
    </row>
    <row r="746" spans="1:77" x14ac:dyDescent="0.2">
      <c r="A746" s="2"/>
      <c r="BT746" s="22"/>
      <c r="BU746" s="29" t="s">
        <v>446</v>
      </c>
      <c r="BV746" s="30" t="s">
        <v>1030</v>
      </c>
      <c r="BW746" s="31">
        <f>L2+(738*L4)</f>
        <v>739</v>
      </c>
      <c r="BX746" s="22"/>
    </row>
    <row r="747" spans="1:77" x14ac:dyDescent="0.2">
      <c r="A747" s="2"/>
      <c r="BT747" s="22"/>
      <c r="BU747" s="29" t="s">
        <v>385</v>
      </c>
      <c r="BV747" s="30" t="s">
        <v>1030</v>
      </c>
      <c r="BW747" s="31">
        <f>L2+(739*L4)</f>
        <v>740</v>
      </c>
      <c r="BX747" s="22"/>
    </row>
    <row r="748" spans="1:77" x14ac:dyDescent="0.2">
      <c r="A748" s="2"/>
      <c r="BT748" s="22"/>
      <c r="BU748" s="29" t="s">
        <v>698</v>
      </c>
      <c r="BV748" s="30" t="s">
        <v>1030</v>
      </c>
      <c r="BW748" s="31">
        <f>L2+(740*L4)</f>
        <v>741</v>
      </c>
      <c r="BX748" s="22"/>
    </row>
    <row r="749" spans="1:77" x14ac:dyDescent="0.2">
      <c r="A749" s="2"/>
      <c r="BT749" s="22"/>
      <c r="BU749" s="29" t="s">
        <v>637</v>
      </c>
      <c r="BV749" s="30" t="s">
        <v>1030</v>
      </c>
      <c r="BW749" s="31">
        <f>L2+(741*L4)</f>
        <v>742</v>
      </c>
      <c r="BX749" s="22"/>
    </row>
    <row r="750" spans="1:77" x14ac:dyDescent="0.2">
      <c r="A750" s="2"/>
      <c r="BT750" s="22"/>
      <c r="BU750" s="29" t="s">
        <v>979</v>
      </c>
      <c r="BV750" s="30" t="s">
        <v>1030</v>
      </c>
      <c r="BW750" s="31">
        <f>L2+(742*L4)</f>
        <v>743</v>
      </c>
      <c r="BX750" s="22"/>
    </row>
    <row r="751" spans="1:77" x14ac:dyDescent="0.2">
      <c r="A751" s="2"/>
      <c r="BT751" s="22"/>
      <c r="BU751" s="29" t="s">
        <v>785</v>
      </c>
      <c r="BV751" s="30" t="s">
        <v>1030</v>
      </c>
      <c r="BW751" s="31">
        <f>L2+(743*L4)</f>
        <v>744</v>
      </c>
      <c r="BX751" s="22"/>
    </row>
    <row r="752" spans="1:77" x14ac:dyDescent="0.2">
      <c r="A752" s="2"/>
      <c r="BT752" s="22"/>
      <c r="BU752" s="29" t="s">
        <v>718</v>
      </c>
      <c r="BV752" s="30" t="s">
        <v>1030</v>
      </c>
      <c r="BW752" s="31">
        <f>L2+(744*L4)</f>
        <v>745</v>
      </c>
      <c r="BX752" s="22"/>
    </row>
    <row r="753" spans="1:76" x14ac:dyDescent="0.2">
      <c r="A753" s="2"/>
      <c r="BT753" s="22"/>
      <c r="BU753" s="29" t="s">
        <v>522</v>
      </c>
      <c r="BV753" s="30" t="s">
        <v>1030</v>
      </c>
      <c r="BW753" s="31">
        <f>L2+(745*L4)</f>
        <v>746</v>
      </c>
      <c r="BX753" s="22"/>
    </row>
    <row r="754" spans="1:76" x14ac:dyDescent="0.2">
      <c r="A754" s="2"/>
      <c r="BT754" s="22"/>
      <c r="BU754" s="29" t="s">
        <v>960</v>
      </c>
      <c r="BV754" s="30" t="s">
        <v>1030</v>
      </c>
      <c r="BW754" s="31">
        <f>L2+(746*L4)</f>
        <v>747</v>
      </c>
      <c r="BX754" s="22"/>
    </row>
    <row r="755" spans="1:76" x14ac:dyDescent="0.2">
      <c r="A755" s="2"/>
      <c r="BT755" s="22"/>
      <c r="BU755" s="29" t="s">
        <v>900</v>
      </c>
      <c r="BV755" s="30" t="s">
        <v>1030</v>
      </c>
      <c r="BW755" s="31">
        <f>L2+(747*L4)</f>
        <v>748</v>
      </c>
      <c r="BX755" s="22"/>
    </row>
    <row r="756" spans="1:76" x14ac:dyDescent="0.2">
      <c r="A756" s="2"/>
      <c r="BT756" s="22"/>
      <c r="BU756" s="29" t="s">
        <v>197</v>
      </c>
      <c r="BV756" s="30" t="s">
        <v>1030</v>
      </c>
      <c r="BW756" s="31">
        <f>L2+(748*L4)</f>
        <v>749</v>
      </c>
      <c r="BX756" s="22"/>
    </row>
    <row r="757" spans="1:76" x14ac:dyDescent="0.2">
      <c r="A757" s="2"/>
      <c r="BT757" s="22"/>
      <c r="BU757" s="29" t="s">
        <v>138</v>
      </c>
      <c r="BV757" s="30" t="s">
        <v>1030</v>
      </c>
      <c r="BW757" s="31">
        <f>L2+(749*L4)</f>
        <v>750</v>
      </c>
      <c r="BX757" s="22"/>
    </row>
    <row r="758" spans="1:76" x14ac:dyDescent="0.2">
      <c r="A758" s="2"/>
      <c r="BT758" s="22"/>
      <c r="BU758" s="29" t="s">
        <v>466</v>
      </c>
      <c r="BV758" s="30" t="s">
        <v>1030</v>
      </c>
      <c r="BW758" s="31">
        <f>L2+(750*L4)</f>
        <v>751</v>
      </c>
      <c r="BX758" s="22"/>
    </row>
    <row r="759" spans="1:76" x14ac:dyDescent="0.2">
      <c r="A759" s="2"/>
      <c r="BT759" s="22"/>
      <c r="BU759" s="29" t="s">
        <v>270</v>
      </c>
      <c r="BV759" s="30" t="s">
        <v>1030</v>
      </c>
      <c r="BW759" s="31">
        <f>L2+(751*L4)</f>
        <v>752</v>
      </c>
      <c r="BX759" s="22"/>
    </row>
    <row r="760" spans="1:76" x14ac:dyDescent="0.2">
      <c r="A760" s="2"/>
      <c r="BT760" s="22"/>
      <c r="BU760" s="29" t="s">
        <v>801</v>
      </c>
      <c r="BV760" s="30" t="s">
        <v>1030</v>
      </c>
      <c r="BW760" s="31">
        <f>L2+(752*L4)</f>
        <v>753</v>
      </c>
      <c r="BX760" s="22"/>
    </row>
    <row r="761" spans="1:76" x14ac:dyDescent="0.2">
      <c r="A761" s="2"/>
      <c r="BT761" s="22"/>
      <c r="BU761" s="29" t="s">
        <v>995</v>
      </c>
      <c r="BV761" s="30" t="s">
        <v>1030</v>
      </c>
      <c r="BW761" s="31">
        <f>L2+(753*L4)</f>
        <v>754</v>
      </c>
      <c r="BX761" s="22"/>
    </row>
    <row r="762" spans="1:76" x14ac:dyDescent="0.2">
      <c r="A762" s="2"/>
      <c r="BT762" s="22"/>
      <c r="BU762" s="29" t="s">
        <v>621</v>
      </c>
      <c r="BV762" s="30" t="s">
        <v>1030</v>
      </c>
      <c r="BW762" s="31">
        <f>L2+(754*L4)</f>
        <v>755</v>
      </c>
      <c r="BX762" s="22"/>
    </row>
    <row r="763" spans="1:76" x14ac:dyDescent="0.2">
      <c r="A763" s="2"/>
      <c r="BT763" s="22"/>
      <c r="BU763" s="29" t="s">
        <v>682</v>
      </c>
      <c r="BV763" s="30" t="s">
        <v>1030</v>
      </c>
      <c r="BW763" s="31">
        <f>L2+(755*L4)</f>
        <v>756</v>
      </c>
      <c r="BX763" s="22"/>
    </row>
    <row r="764" spans="1:76" x14ac:dyDescent="0.2">
      <c r="A764" s="2"/>
      <c r="BT764" s="22"/>
      <c r="BU764" s="29" t="s">
        <v>369</v>
      </c>
      <c r="BV764" s="30" t="s">
        <v>1030</v>
      </c>
      <c r="BW764" s="31">
        <f>L2+(756*L4)</f>
        <v>757</v>
      </c>
      <c r="BX764" s="22"/>
    </row>
    <row r="765" spans="1:76" x14ac:dyDescent="0.2">
      <c r="A765" s="2"/>
      <c r="BT765" s="22"/>
      <c r="BU765" s="29" t="s">
        <v>430</v>
      </c>
      <c r="BV765" s="30" t="s">
        <v>1030</v>
      </c>
      <c r="BW765" s="31">
        <f>L2+(757*L4)</f>
        <v>758</v>
      </c>
      <c r="BX765" s="22"/>
    </row>
    <row r="766" spans="1:76" x14ac:dyDescent="0.2">
      <c r="A766" s="2"/>
      <c r="BT766" s="22"/>
      <c r="BU766" s="29" t="s">
        <v>39</v>
      </c>
      <c r="BV766" s="30" t="s">
        <v>1030</v>
      </c>
      <c r="BW766" s="31">
        <f>L2+(758*L4)</f>
        <v>759</v>
      </c>
      <c r="BX766" s="22"/>
    </row>
    <row r="767" spans="1:76" x14ac:dyDescent="0.2">
      <c r="A767" s="2"/>
      <c r="BT767" s="22"/>
      <c r="BU767" s="29" t="s">
        <v>233</v>
      </c>
      <c r="BV767" s="30" t="s">
        <v>1030</v>
      </c>
      <c r="BW767" s="31">
        <f>L2+(759*L4)</f>
        <v>760</v>
      </c>
      <c r="BX767" s="22"/>
    </row>
    <row r="768" spans="1:76" x14ac:dyDescent="0.2">
      <c r="A768" s="2"/>
      <c r="BT768" s="22"/>
      <c r="BU768" s="29" t="s">
        <v>286</v>
      </c>
      <c r="BV768" s="30" t="s">
        <v>1030</v>
      </c>
      <c r="BW768" s="31">
        <f>L2+(760*L4)</f>
        <v>761</v>
      </c>
      <c r="BX768" s="22"/>
    </row>
    <row r="769" spans="1:76" x14ac:dyDescent="0.2">
      <c r="A769" s="2"/>
      <c r="BT769" s="22"/>
      <c r="BU769" s="29" t="s">
        <v>482</v>
      </c>
      <c r="BV769" s="30" t="s">
        <v>1030</v>
      </c>
      <c r="BW769" s="31">
        <f>L2+(761*L4)</f>
        <v>762</v>
      </c>
      <c r="BX769" s="22"/>
    </row>
    <row r="770" spans="1:76" x14ac:dyDescent="0.2">
      <c r="A770" s="2"/>
      <c r="BT770" s="22"/>
      <c r="BU770" s="29" t="s">
        <v>122</v>
      </c>
      <c r="BV770" s="30" t="s">
        <v>1030</v>
      </c>
      <c r="BW770" s="31">
        <f>L2+(762*L4)</f>
        <v>763</v>
      </c>
      <c r="BX770" s="22"/>
    </row>
    <row r="771" spans="1:76" x14ac:dyDescent="0.2">
      <c r="A771" s="2"/>
      <c r="BT771" s="22"/>
      <c r="BU771" s="29" t="s">
        <v>181</v>
      </c>
      <c r="BV771" s="30" t="s">
        <v>1030</v>
      </c>
      <c r="BW771" s="31">
        <f>L2+(763*L4)</f>
        <v>764</v>
      </c>
      <c r="BX771" s="22"/>
    </row>
    <row r="772" spans="1:76" x14ac:dyDescent="0.2">
      <c r="A772" s="2"/>
      <c r="BT772" s="22"/>
      <c r="BU772" s="29" t="s">
        <v>884</v>
      </c>
      <c r="BV772" s="30" t="s">
        <v>1030</v>
      </c>
      <c r="BW772" s="31">
        <f>L2+(764*L4)</f>
        <v>765</v>
      </c>
      <c r="BX772" s="22"/>
    </row>
    <row r="773" spans="1:76" x14ac:dyDescent="0.2">
      <c r="A773" s="2"/>
      <c r="BT773" s="22"/>
      <c r="BU773" s="29" t="s">
        <v>945</v>
      </c>
      <c r="BV773" s="30" t="s">
        <v>1030</v>
      </c>
      <c r="BW773" s="31">
        <f>L2+(765*L4)</f>
        <v>766</v>
      </c>
      <c r="BX773" s="22"/>
    </row>
    <row r="774" spans="1:76" x14ac:dyDescent="0.2">
      <c r="A774" s="2"/>
      <c r="BT774" s="22"/>
      <c r="BU774" s="29" t="s">
        <v>538</v>
      </c>
      <c r="BV774" s="30" t="s">
        <v>1030</v>
      </c>
      <c r="BW774" s="31">
        <f>L2+(766*L4)</f>
        <v>767</v>
      </c>
      <c r="BX774" s="22"/>
    </row>
    <row r="775" spans="1:76" x14ac:dyDescent="0.2">
      <c r="A775" s="2"/>
      <c r="BT775" s="22"/>
      <c r="BU775" s="29" t="s">
        <v>734</v>
      </c>
      <c r="BV775" s="30" t="s">
        <v>1030</v>
      </c>
      <c r="BW775" s="31">
        <f>L2+(767*L4)</f>
        <v>768</v>
      </c>
      <c r="BX775" s="22"/>
    </row>
    <row r="776" spans="1:76" x14ac:dyDescent="0.2">
      <c r="A776" s="2"/>
      <c r="BT776" s="22"/>
      <c r="BU776" s="29" t="s">
        <v>673</v>
      </c>
      <c r="BV776" s="30" t="s">
        <v>1030</v>
      </c>
      <c r="BW776" s="31">
        <f>L2+(768*L4)</f>
        <v>769</v>
      </c>
      <c r="BX776" s="22"/>
    </row>
    <row r="777" spans="1:76" x14ac:dyDescent="0.2">
      <c r="A777" s="2"/>
      <c r="BT777" s="22"/>
      <c r="BU777" s="29" t="s">
        <v>614</v>
      </c>
      <c r="BV777" s="30" t="s">
        <v>1030</v>
      </c>
      <c r="BW777" s="31">
        <f>L2+(769*L4)</f>
        <v>770</v>
      </c>
      <c r="BX777" s="22"/>
    </row>
    <row r="778" spans="1:76" x14ac:dyDescent="0.2">
      <c r="A778" s="2"/>
      <c r="BT778" s="22"/>
      <c r="BU778" s="29" t="s">
        <v>1002</v>
      </c>
      <c r="BV778" s="30" t="s">
        <v>1030</v>
      </c>
      <c r="BW778" s="31">
        <f>L2+(770*L4)</f>
        <v>771</v>
      </c>
      <c r="BX778" s="22"/>
    </row>
    <row r="779" spans="1:76" x14ac:dyDescent="0.2">
      <c r="A779" s="2"/>
      <c r="BT779" s="22"/>
      <c r="BU779" s="29" t="s">
        <v>810</v>
      </c>
      <c r="BV779" s="30" t="s">
        <v>1030</v>
      </c>
      <c r="BW779" s="31">
        <f>L2+(771*L4)</f>
        <v>772</v>
      </c>
      <c r="BX779" s="22"/>
    </row>
    <row r="780" spans="1:76" x14ac:dyDescent="0.2">
      <c r="A780" s="2"/>
      <c r="BT780" s="22"/>
      <c r="BU780" s="29" t="s">
        <v>240</v>
      </c>
      <c r="BV780" s="30" t="s">
        <v>1030</v>
      </c>
      <c r="BW780" s="31">
        <f>L2+(772*L4)</f>
        <v>773</v>
      </c>
      <c r="BX780" s="22"/>
    </row>
    <row r="781" spans="1:76" x14ac:dyDescent="0.2">
      <c r="A781" s="2"/>
      <c r="BT781" s="22"/>
      <c r="BU781" s="29" t="s">
        <v>48</v>
      </c>
      <c r="BV781" s="30" t="s">
        <v>1030</v>
      </c>
      <c r="BW781" s="31">
        <f>L2+(773*L4)</f>
        <v>774</v>
      </c>
      <c r="BX781" s="22"/>
    </row>
    <row r="782" spans="1:76" x14ac:dyDescent="0.2">
      <c r="A782" s="2"/>
      <c r="BT782" s="22"/>
      <c r="BU782" s="29" t="s">
        <v>421</v>
      </c>
      <c r="BV782" s="30" t="s">
        <v>1030</v>
      </c>
      <c r="BW782" s="31">
        <f>L2+(774*L4)</f>
        <v>775</v>
      </c>
      <c r="BX782" s="22"/>
    </row>
    <row r="783" spans="1:76" x14ac:dyDescent="0.2">
      <c r="A783" s="2"/>
      <c r="BT783" s="22"/>
      <c r="BU783" s="29" t="s">
        <v>362</v>
      </c>
      <c r="BV783" s="30" t="s">
        <v>1030</v>
      </c>
      <c r="BW783" s="31">
        <f>L2+(775*L4)</f>
        <v>776</v>
      </c>
      <c r="BX783" s="22"/>
    </row>
    <row r="784" spans="1:76" x14ac:dyDescent="0.2">
      <c r="A784" s="2"/>
      <c r="BT784" s="22"/>
      <c r="BU784" s="29" t="s">
        <v>158</v>
      </c>
      <c r="BV784" s="30" t="s">
        <v>1030</v>
      </c>
      <c r="BW784" s="31">
        <f>L2+(776*L4)</f>
        <v>777</v>
      </c>
      <c r="BX784" s="22"/>
    </row>
    <row r="785" spans="1:76" x14ac:dyDescent="0.2">
      <c r="A785" s="2"/>
      <c r="BT785" s="22"/>
      <c r="BU785" s="29" t="s">
        <v>100</v>
      </c>
      <c r="BV785" s="30" t="s">
        <v>1030</v>
      </c>
      <c r="BW785" s="31">
        <f>L2+(777*L4)</f>
        <v>778</v>
      </c>
      <c r="BX785" s="22"/>
    </row>
    <row r="786" spans="1:76" x14ac:dyDescent="0.2">
      <c r="A786" s="2"/>
      <c r="BT786" s="22"/>
      <c r="BU786" s="29" t="s">
        <v>504</v>
      </c>
      <c r="BV786" s="30" t="s">
        <v>1030</v>
      </c>
      <c r="BW786" s="31">
        <f>L2+(778*L4)</f>
        <v>779</v>
      </c>
      <c r="BX786" s="22"/>
    </row>
    <row r="787" spans="1:76" x14ac:dyDescent="0.2">
      <c r="A787" s="2"/>
      <c r="BT787" s="22"/>
      <c r="BU787" s="29" t="s">
        <v>310</v>
      </c>
      <c r="BV787" s="30" t="s">
        <v>1030</v>
      </c>
      <c r="BW787" s="31">
        <f>L2+(779*L4)</f>
        <v>780</v>
      </c>
      <c r="BX787" s="22"/>
    </row>
    <row r="788" spans="1:76" x14ac:dyDescent="0.2">
      <c r="A788" s="2"/>
      <c r="BT788" s="22"/>
      <c r="BU788" s="29" t="s">
        <v>756</v>
      </c>
      <c r="BV788" s="30" t="s">
        <v>1030</v>
      </c>
      <c r="BW788" s="31">
        <f>L2+(780*L4)</f>
        <v>781</v>
      </c>
      <c r="BX788" s="22"/>
    </row>
    <row r="789" spans="1:76" x14ac:dyDescent="0.2">
      <c r="A789" s="2"/>
      <c r="BT789" s="22"/>
      <c r="BU789" s="29" t="s">
        <v>562</v>
      </c>
      <c r="BV789" s="30" t="s">
        <v>1030</v>
      </c>
      <c r="BW789" s="31">
        <f>L2+(781*L4)</f>
        <v>782</v>
      </c>
      <c r="BX789" s="22"/>
    </row>
    <row r="790" spans="1:76" x14ac:dyDescent="0.2">
      <c r="A790" s="2"/>
      <c r="BT790" s="22"/>
      <c r="BU790" s="29" t="s">
        <v>920</v>
      </c>
      <c r="BV790" s="30" t="s">
        <v>1030</v>
      </c>
      <c r="BW790" s="31">
        <f>L2+(782*L4)</f>
        <v>783</v>
      </c>
      <c r="BX790" s="22"/>
    </row>
    <row r="791" spans="1:76" x14ac:dyDescent="0.2">
      <c r="A791" s="2"/>
      <c r="BT791" s="22"/>
      <c r="BU791" s="29" t="s">
        <v>862</v>
      </c>
      <c r="BV791" s="30" t="s">
        <v>1030</v>
      </c>
      <c r="BW791" s="31">
        <f>L2+(783*L4)</f>
        <v>784</v>
      </c>
      <c r="BX791" s="22"/>
    </row>
    <row r="792" spans="1:76" x14ac:dyDescent="0.2">
      <c r="A792" s="2"/>
      <c r="BT792" s="22"/>
      <c r="BU792" s="29" t="s">
        <v>346</v>
      </c>
      <c r="BV792" s="30" t="s">
        <v>1030</v>
      </c>
      <c r="BW792" s="31">
        <f>L2+(784*L4)</f>
        <v>785</v>
      </c>
      <c r="BX792" s="22"/>
    </row>
    <row r="793" spans="1:76" x14ac:dyDescent="0.2">
      <c r="A793" s="2"/>
      <c r="BT793" s="22"/>
      <c r="BU793" s="29" t="s">
        <v>405</v>
      </c>
      <c r="BV793" s="30" t="s">
        <v>1030</v>
      </c>
      <c r="BW793" s="31">
        <f>L2+(785*L4)</f>
        <v>786</v>
      </c>
      <c r="BX793" s="22"/>
    </row>
    <row r="794" spans="1:76" x14ac:dyDescent="0.2">
      <c r="A794" s="2"/>
      <c r="BT794" s="22"/>
      <c r="BU794" s="29" t="s">
        <v>64</v>
      </c>
      <c r="BV794" s="30" t="s">
        <v>1030</v>
      </c>
      <c r="BW794" s="31">
        <f>L2+(786*L4)</f>
        <v>787</v>
      </c>
      <c r="BX794" s="22"/>
    </row>
    <row r="795" spans="1:76" x14ac:dyDescent="0.2">
      <c r="A795" s="2"/>
      <c r="BT795" s="22"/>
      <c r="BU795" s="29" t="s">
        <v>256</v>
      </c>
      <c r="BV795" s="30" t="s">
        <v>1030</v>
      </c>
      <c r="BW795" s="31">
        <f>L2+(787*L4)</f>
        <v>788</v>
      </c>
      <c r="BX795" s="22"/>
    </row>
    <row r="796" spans="1:76" x14ac:dyDescent="0.2">
      <c r="A796" s="2"/>
      <c r="BT796" s="22"/>
      <c r="BU796" s="29" t="s">
        <v>826</v>
      </c>
      <c r="BV796" s="30" t="s">
        <v>1030</v>
      </c>
      <c r="BW796" s="31">
        <f>L2+(788*L4)</f>
        <v>789</v>
      </c>
      <c r="BX796" s="22"/>
    </row>
    <row r="797" spans="1:76" x14ac:dyDescent="0.2">
      <c r="A797" s="2"/>
      <c r="BT797" s="22"/>
      <c r="BU797" s="29" t="s">
        <v>1018</v>
      </c>
      <c r="BV797" s="30" t="s">
        <v>1030</v>
      </c>
      <c r="BW797" s="31">
        <f>L2+(789*L4)</f>
        <v>790</v>
      </c>
      <c r="BX797" s="22"/>
    </row>
    <row r="798" spans="1:76" x14ac:dyDescent="0.2">
      <c r="A798" s="2"/>
      <c r="BT798" s="22"/>
      <c r="BU798" s="29" t="s">
        <v>598</v>
      </c>
      <c r="BV798" s="30" t="s">
        <v>1030</v>
      </c>
      <c r="BW798" s="31">
        <f>L2+(790*L4)</f>
        <v>791</v>
      </c>
      <c r="BX798" s="22"/>
    </row>
    <row r="799" spans="1:76" x14ac:dyDescent="0.2">
      <c r="A799" s="2"/>
      <c r="BT799" s="22"/>
      <c r="BU799" s="29" t="s">
        <v>657</v>
      </c>
      <c r="BV799" s="30" t="s">
        <v>1030</v>
      </c>
      <c r="BW799" s="31">
        <f>L2+(791*L4)</f>
        <v>792</v>
      </c>
      <c r="BX799" s="22"/>
    </row>
    <row r="800" spans="1:76" x14ac:dyDescent="0.2">
      <c r="A800" s="2"/>
      <c r="BT800" s="22"/>
      <c r="BU800" s="29" t="s">
        <v>846</v>
      </c>
      <c r="BV800" s="30" t="s">
        <v>1030</v>
      </c>
      <c r="BW800" s="31">
        <f>L2+(792*L4)</f>
        <v>793</v>
      </c>
      <c r="BX800" s="22"/>
    </row>
    <row r="801" spans="1:76" x14ac:dyDescent="0.2">
      <c r="A801" s="2"/>
      <c r="BT801" s="22"/>
      <c r="BU801" s="29" t="s">
        <v>904</v>
      </c>
      <c r="BV801" s="30" t="s">
        <v>1030</v>
      </c>
      <c r="BW801" s="31">
        <f>L2+(793*L4)</f>
        <v>794</v>
      </c>
      <c r="BX801" s="22"/>
    </row>
    <row r="802" spans="1:76" x14ac:dyDescent="0.2">
      <c r="A802" s="2"/>
      <c r="BT802" s="22"/>
      <c r="BU802" s="29" t="s">
        <v>578</v>
      </c>
      <c r="BV802" s="30" t="s">
        <v>1030</v>
      </c>
      <c r="BW802" s="31">
        <f>L2+(794*L4)</f>
        <v>795</v>
      </c>
      <c r="BX802" s="22"/>
    </row>
    <row r="803" spans="1:76" x14ac:dyDescent="0.2">
      <c r="A803" s="2"/>
      <c r="BT803" s="22"/>
      <c r="BU803" s="29" t="s">
        <v>772</v>
      </c>
      <c r="BV803" s="30" t="s">
        <v>1030</v>
      </c>
      <c r="BW803" s="31">
        <f>L2+(795*L4)</f>
        <v>796</v>
      </c>
      <c r="BX803" s="22"/>
    </row>
    <row r="804" spans="1:76" x14ac:dyDescent="0.2">
      <c r="A804" s="2"/>
      <c r="BT804" s="22"/>
      <c r="BU804" s="29" t="s">
        <v>326</v>
      </c>
      <c r="BV804" s="30" t="s">
        <v>1030</v>
      </c>
      <c r="BW804" s="31">
        <f>L2+(796*L4)</f>
        <v>797</v>
      </c>
      <c r="BX804" s="22"/>
    </row>
    <row r="805" spans="1:76" x14ac:dyDescent="0.2">
      <c r="A805" s="2"/>
      <c r="BT805" s="22"/>
      <c r="BU805" s="29" t="s">
        <v>520</v>
      </c>
      <c r="BV805" s="30" t="s">
        <v>1030</v>
      </c>
      <c r="BW805" s="31">
        <f>L2+(797*L4)</f>
        <v>798</v>
      </c>
      <c r="BX805" s="22"/>
    </row>
    <row r="806" spans="1:76" x14ac:dyDescent="0.2">
      <c r="A806" s="2"/>
      <c r="BT806" s="22"/>
      <c r="BU806" s="29" t="s">
        <v>84</v>
      </c>
      <c r="BV806" s="30" t="s">
        <v>1030</v>
      </c>
      <c r="BW806" s="31">
        <f>L2+(798*L4)</f>
        <v>799</v>
      </c>
      <c r="BX806" s="22"/>
    </row>
    <row r="807" spans="1:76" x14ac:dyDescent="0.2">
      <c r="A807" s="2"/>
      <c r="BT807" s="22"/>
      <c r="BU807" s="29" t="s">
        <v>142</v>
      </c>
      <c r="BV807" s="30" t="s">
        <v>1030</v>
      </c>
      <c r="BW807" s="31">
        <f>L2+(799*L4)</f>
        <v>800</v>
      </c>
      <c r="BX807" s="22"/>
    </row>
    <row r="808" spans="1:76" x14ac:dyDescent="0.2">
      <c r="A808" s="2"/>
      <c r="BT808" s="22"/>
      <c r="BU808" s="29" t="s">
        <v>740</v>
      </c>
      <c r="BV808" s="30" t="s">
        <v>1030</v>
      </c>
      <c r="BW808" s="31">
        <f>L2+(800*L4)</f>
        <v>801</v>
      </c>
      <c r="BX808" s="22"/>
    </row>
    <row r="809" spans="1:76" x14ac:dyDescent="0.2">
      <c r="A809" s="2"/>
      <c r="BT809" s="22"/>
      <c r="BU809" s="29" t="s">
        <v>546</v>
      </c>
      <c r="BV809" s="30" t="s">
        <v>1030</v>
      </c>
      <c r="BW809" s="31">
        <f>L2+(801*L4)</f>
        <v>802</v>
      </c>
      <c r="BX809" s="22"/>
    </row>
    <row r="810" spans="1:76" x14ac:dyDescent="0.2">
      <c r="A810" s="2"/>
      <c r="BT810" s="22"/>
      <c r="BU810" s="29" t="s">
        <v>936</v>
      </c>
      <c r="BV810" s="30" t="s">
        <v>1030</v>
      </c>
      <c r="BW810" s="31">
        <f>L2+(802*L4)</f>
        <v>803</v>
      </c>
      <c r="BX810" s="22"/>
    </row>
    <row r="811" spans="1:76" x14ac:dyDescent="0.2">
      <c r="A811" s="2"/>
      <c r="BT811" s="22"/>
      <c r="BU811" s="29" t="s">
        <v>878</v>
      </c>
      <c r="BV811" s="30" t="s">
        <v>1030</v>
      </c>
      <c r="BW811" s="31">
        <f>L2+(803*L4)</f>
        <v>804</v>
      </c>
      <c r="BX811" s="22"/>
    </row>
    <row r="812" spans="1:76" x14ac:dyDescent="0.2">
      <c r="A812" s="2"/>
      <c r="BT812" s="22"/>
      <c r="BU812" s="29" t="s">
        <v>173</v>
      </c>
      <c r="BV812" s="30" t="s">
        <v>1030</v>
      </c>
      <c r="BW812" s="31">
        <f>L2+(804*L4)</f>
        <v>805</v>
      </c>
      <c r="BX812" s="22"/>
    </row>
    <row r="813" spans="1:76" x14ac:dyDescent="0.2">
      <c r="A813" s="2"/>
      <c r="BT813" s="22"/>
      <c r="BU813" s="29" t="s">
        <v>115</v>
      </c>
      <c r="BV813" s="30" t="s">
        <v>1030</v>
      </c>
      <c r="BW813" s="31">
        <f>L2+(805*L4)</f>
        <v>806</v>
      </c>
      <c r="BX813" s="22"/>
    </row>
    <row r="814" spans="1:76" x14ac:dyDescent="0.2">
      <c r="A814" s="2"/>
      <c r="BT814" s="22"/>
      <c r="BU814" s="29" t="s">
        <v>488</v>
      </c>
      <c r="BV814" s="30" t="s">
        <v>1030</v>
      </c>
      <c r="BW814" s="31">
        <f>L2+(806*L4)</f>
        <v>807</v>
      </c>
      <c r="BX814" s="22"/>
    </row>
    <row r="815" spans="1:76" x14ac:dyDescent="0.2">
      <c r="A815" s="2"/>
      <c r="BT815" s="22"/>
      <c r="BU815" s="29" t="s">
        <v>295</v>
      </c>
      <c r="BV815" s="30" t="s">
        <v>1030</v>
      </c>
      <c r="BW815" s="31">
        <f>L2+(807*L4)</f>
        <v>808</v>
      </c>
      <c r="BX815" s="22"/>
    </row>
    <row r="816" spans="1:76" x14ac:dyDescent="0.2">
      <c r="A816" s="2"/>
      <c r="BT816" s="22"/>
      <c r="BU816" s="29" t="s">
        <v>224</v>
      </c>
      <c r="BV816" s="30" t="s">
        <v>1030</v>
      </c>
      <c r="BW816" s="31">
        <f>L2+(808*L4)</f>
        <v>809</v>
      </c>
      <c r="BX816" s="22"/>
    </row>
    <row r="817" spans="1:76" x14ac:dyDescent="0.2">
      <c r="A817" s="2"/>
      <c r="BT817" s="22"/>
      <c r="BU817" s="29" t="s">
        <v>32</v>
      </c>
      <c r="BV817" s="30" t="s">
        <v>1030</v>
      </c>
      <c r="BW817" s="31">
        <f>L2+(809*L4)</f>
        <v>810</v>
      </c>
      <c r="BX817" s="22"/>
    </row>
    <row r="818" spans="1:76" x14ac:dyDescent="0.2">
      <c r="A818" s="2"/>
      <c r="BT818" s="22"/>
      <c r="BU818" s="29" t="s">
        <v>437</v>
      </c>
      <c r="BV818" s="30" t="s">
        <v>1030</v>
      </c>
      <c r="BW818" s="31">
        <f>L2+(810*L4)</f>
        <v>811</v>
      </c>
      <c r="BX818" s="22"/>
    </row>
    <row r="819" spans="1:76" x14ac:dyDescent="0.2">
      <c r="A819" s="2"/>
      <c r="BT819" s="22"/>
      <c r="BU819" s="29" t="s">
        <v>378</v>
      </c>
      <c r="BV819" s="30" t="s">
        <v>1030</v>
      </c>
      <c r="BW819" s="31">
        <f>L2+(811*L4)</f>
        <v>812</v>
      </c>
      <c r="BX819" s="22"/>
    </row>
    <row r="820" spans="1:76" x14ac:dyDescent="0.2">
      <c r="A820" s="2"/>
      <c r="BT820" s="22"/>
      <c r="BU820" s="29" t="s">
        <v>689</v>
      </c>
      <c r="BV820" s="30" t="s">
        <v>1030</v>
      </c>
      <c r="BW820" s="31">
        <f>L2+(812*L4)</f>
        <v>813</v>
      </c>
      <c r="BX820" s="22"/>
    </row>
    <row r="821" spans="1:76" x14ac:dyDescent="0.2">
      <c r="A821" s="2"/>
      <c r="BT821" s="22"/>
      <c r="BU821" s="29" t="s">
        <v>630</v>
      </c>
      <c r="BV821" s="30" t="s">
        <v>1030</v>
      </c>
      <c r="BW821" s="31">
        <f>L2+(813*L4)</f>
        <v>814</v>
      </c>
      <c r="BX821" s="22"/>
    </row>
    <row r="822" spans="1:76" x14ac:dyDescent="0.2">
      <c r="A822" s="2"/>
      <c r="BT822" s="22"/>
      <c r="BU822" s="29" t="s">
        <v>986</v>
      </c>
      <c r="BV822" s="30" t="s">
        <v>1030</v>
      </c>
      <c r="BW822" s="31">
        <f>L2+(814*L4)</f>
        <v>815</v>
      </c>
      <c r="BX822" s="22"/>
    </row>
    <row r="823" spans="1:76" x14ac:dyDescent="0.2">
      <c r="A823" s="2"/>
      <c r="BT823" s="22"/>
      <c r="BU823" s="29" t="s">
        <v>794</v>
      </c>
      <c r="BV823" s="30" t="s">
        <v>1030</v>
      </c>
      <c r="BW823" s="31">
        <f>L2+(815*L4)</f>
        <v>816</v>
      </c>
      <c r="BX823" s="22"/>
    </row>
    <row r="824" spans="1:76" x14ac:dyDescent="0.2">
      <c r="A824" s="2"/>
      <c r="BT824" s="22"/>
      <c r="BU824" s="29" t="s">
        <v>279</v>
      </c>
      <c r="BV824" s="30" t="s">
        <v>1030</v>
      </c>
      <c r="BW824" s="31">
        <f>L2+(816*L4)</f>
        <v>817</v>
      </c>
      <c r="BX824" s="22"/>
    </row>
    <row r="825" spans="1:76" x14ac:dyDescent="0.2">
      <c r="A825" s="2"/>
      <c r="BT825" s="22"/>
      <c r="BU825" s="29" t="s">
        <v>473</v>
      </c>
      <c r="BV825" s="30" t="s">
        <v>1030</v>
      </c>
      <c r="BW825" s="31">
        <f>L2+(817*L4)</f>
        <v>818</v>
      </c>
      <c r="BX825" s="22"/>
    </row>
    <row r="826" spans="1:76" x14ac:dyDescent="0.2">
      <c r="A826" s="2"/>
      <c r="BT826" s="22"/>
      <c r="BU826" s="29" t="s">
        <v>131</v>
      </c>
      <c r="BV826" s="30" t="s">
        <v>1030</v>
      </c>
      <c r="BW826" s="31">
        <f>L2+(818*L4)</f>
        <v>819</v>
      </c>
      <c r="BX826" s="22"/>
    </row>
    <row r="827" spans="1:76" x14ac:dyDescent="0.2">
      <c r="A827" s="2"/>
      <c r="BT827" s="22"/>
      <c r="BU827" s="29" t="s">
        <v>188</v>
      </c>
      <c r="BV827" s="30" t="s">
        <v>1030</v>
      </c>
      <c r="BW827" s="31">
        <f>L2+(819*L4)</f>
        <v>820</v>
      </c>
      <c r="BX827" s="22"/>
    </row>
    <row r="828" spans="1:76" x14ac:dyDescent="0.2">
      <c r="A828" s="2"/>
      <c r="BT828" s="22"/>
      <c r="BU828" s="29" t="s">
        <v>893</v>
      </c>
      <c r="BV828" s="30" t="s">
        <v>1030</v>
      </c>
      <c r="BW828" s="31">
        <f>L2+(820*L4)</f>
        <v>821</v>
      </c>
      <c r="BX828" s="22"/>
    </row>
    <row r="829" spans="1:76" x14ac:dyDescent="0.2">
      <c r="A829" s="2"/>
      <c r="BT829" s="22"/>
      <c r="BU829" s="29" t="s">
        <v>951</v>
      </c>
      <c r="BV829" s="30" t="s">
        <v>1030</v>
      </c>
      <c r="BW829" s="31">
        <f>L2+(821*L4)</f>
        <v>822</v>
      </c>
      <c r="BX829" s="22"/>
    </row>
    <row r="830" spans="1:76" x14ac:dyDescent="0.2">
      <c r="A830" s="2"/>
      <c r="BT830" s="22"/>
      <c r="BU830" s="29" t="s">
        <v>531</v>
      </c>
      <c r="BV830" s="30" t="s">
        <v>1030</v>
      </c>
      <c r="BW830" s="31">
        <f>L2+(822*L4)</f>
        <v>823</v>
      </c>
      <c r="BX830" s="22"/>
    </row>
    <row r="831" spans="1:76" x14ac:dyDescent="0.2">
      <c r="A831" s="2"/>
      <c r="BT831" s="22"/>
      <c r="BU831" s="29" t="s">
        <v>725</v>
      </c>
      <c r="BV831" s="30" t="s">
        <v>1030</v>
      </c>
      <c r="BW831" s="31">
        <f>L2+(823*L4)</f>
        <v>824</v>
      </c>
      <c r="BX831" s="22"/>
    </row>
    <row r="832" spans="1:76" x14ac:dyDescent="0.2">
      <c r="A832" s="2"/>
      <c r="BT832" s="22"/>
      <c r="BU832" s="29" t="s">
        <v>779</v>
      </c>
      <c r="BV832" s="30" t="s">
        <v>1030</v>
      </c>
      <c r="BW832" s="31">
        <f>L2+(824*L4)</f>
        <v>825</v>
      </c>
      <c r="BX832" s="22"/>
    </row>
    <row r="833" spans="1:76" x14ac:dyDescent="0.2">
      <c r="A833" s="2"/>
      <c r="BT833" s="22"/>
      <c r="BU833" s="29" t="s">
        <v>970</v>
      </c>
      <c r="BV833" s="30" t="s">
        <v>1030</v>
      </c>
      <c r="BW833" s="31">
        <f>L2+(825*L4)</f>
        <v>826</v>
      </c>
      <c r="BX833" s="22"/>
    </row>
    <row r="834" spans="1:76" x14ac:dyDescent="0.2">
      <c r="A834" s="2"/>
      <c r="BT834" s="22"/>
      <c r="BU834" s="29" t="s">
        <v>646</v>
      </c>
      <c r="BV834" s="30" t="s">
        <v>1030</v>
      </c>
      <c r="BW834" s="31">
        <f>L2+(826*L4)</f>
        <v>827</v>
      </c>
      <c r="BX834" s="22"/>
    </row>
    <row r="835" spans="1:76" x14ac:dyDescent="0.2">
      <c r="A835" s="2"/>
      <c r="BT835" s="22"/>
      <c r="BU835" s="29" t="s">
        <v>705</v>
      </c>
      <c r="BV835" s="30" t="s">
        <v>1030</v>
      </c>
      <c r="BW835" s="31">
        <f>L2+(827*L4)</f>
        <v>828</v>
      </c>
      <c r="BX835" s="22"/>
    </row>
    <row r="836" spans="1:76" x14ac:dyDescent="0.2">
      <c r="A836" s="2"/>
      <c r="BT836" s="22"/>
      <c r="BU836" s="29" t="s">
        <v>394</v>
      </c>
      <c r="BV836" s="30" t="s">
        <v>1030</v>
      </c>
      <c r="BW836" s="31">
        <f>L2+(828*L4)</f>
        <v>829</v>
      </c>
      <c r="BX836" s="22"/>
    </row>
    <row r="837" spans="1:76" x14ac:dyDescent="0.2">
      <c r="A837" s="2"/>
      <c r="BT837" s="22"/>
      <c r="BU837" s="29" t="s">
        <v>453</v>
      </c>
      <c r="BV837" s="30" t="s">
        <v>1030</v>
      </c>
      <c r="BW837" s="31">
        <f>L2+(829*L4)</f>
        <v>830</v>
      </c>
      <c r="BX837" s="22"/>
    </row>
    <row r="838" spans="1:76" x14ac:dyDescent="0.2">
      <c r="A838" s="2"/>
      <c r="BT838" s="22"/>
      <c r="BU838" s="29" t="s">
        <v>16</v>
      </c>
      <c r="BV838" s="30" t="s">
        <v>1030</v>
      </c>
      <c r="BW838" s="31">
        <f>L2+(830*L4)</f>
        <v>831</v>
      </c>
      <c r="BX838" s="22"/>
    </row>
    <row r="839" spans="1:76" x14ac:dyDescent="0.2">
      <c r="A839" s="2"/>
      <c r="BT839" s="22"/>
      <c r="BU839" s="29" t="s">
        <v>208</v>
      </c>
      <c r="BV839" s="30" t="s">
        <v>1030</v>
      </c>
      <c r="BW839" s="31">
        <f>L2+(831*L4)</f>
        <v>832</v>
      </c>
      <c r="BX839" s="22"/>
    </row>
    <row r="840" spans="1:76" x14ac:dyDescent="0.2">
      <c r="A840" s="2"/>
      <c r="BT840" s="22"/>
      <c r="BU840" s="29" t="s">
        <v>644</v>
      </c>
      <c r="BV840" s="30" t="s">
        <v>1030</v>
      </c>
      <c r="BW840" s="31">
        <f>L2+(832*L4)</f>
        <v>833</v>
      </c>
      <c r="BX840" s="22"/>
    </row>
    <row r="841" spans="1:76" x14ac:dyDescent="0.2">
      <c r="A841" s="2"/>
      <c r="BT841" s="22"/>
      <c r="BU841" s="29" t="s">
        <v>711</v>
      </c>
      <c r="BV841" s="30" t="s">
        <v>1030</v>
      </c>
      <c r="BW841" s="31">
        <f>L2+(833*L4)</f>
        <v>834</v>
      </c>
      <c r="BX841" s="22"/>
    </row>
    <row r="842" spans="1:76" x14ac:dyDescent="0.2">
      <c r="A842" s="2"/>
      <c r="BT842" s="22"/>
      <c r="BU842" s="29" t="s">
        <v>1031</v>
      </c>
      <c r="BV842" s="30" t="s">
        <v>1030</v>
      </c>
      <c r="BW842" s="31">
        <f>L2+(834*L4)</f>
        <v>835</v>
      </c>
      <c r="BX842" s="22"/>
    </row>
    <row r="843" spans="1:76" x14ac:dyDescent="0.2">
      <c r="A843" s="2"/>
      <c r="BT843" s="22"/>
      <c r="BU843" s="29" t="s">
        <v>965</v>
      </c>
      <c r="BV843" s="30" t="s">
        <v>1030</v>
      </c>
      <c r="BW843" s="31">
        <f>L2+(835*L4)</f>
        <v>836</v>
      </c>
      <c r="BX843" s="22"/>
    </row>
    <row r="844" spans="1:76" x14ac:dyDescent="0.2">
      <c r="A844" s="2"/>
      <c r="BT844" s="22"/>
      <c r="BU844" s="29" t="s">
        <v>22</v>
      </c>
      <c r="BV844" s="30" t="s">
        <v>1030</v>
      </c>
      <c r="BW844" s="31">
        <f>L2+(836*L4)</f>
        <v>837</v>
      </c>
      <c r="BX844" s="22"/>
    </row>
    <row r="845" spans="1:76" x14ac:dyDescent="0.2">
      <c r="A845" s="2"/>
      <c r="BT845" s="22"/>
      <c r="BU845" s="29" t="s">
        <v>206</v>
      </c>
      <c r="BV845" s="30" t="s">
        <v>1030</v>
      </c>
      <c r="BW845" s="31">
        <f>L2+(837*L4)</f>
        <v>838</v>
      </c>
      <c r="BX845" s="22"/>
    </row>
    <row r="846" spans="1:76" x14ac:dyDescent="0.2">
      <c r="A846" s="2"/>
      <c r="BT846" s="22"/>
      <c r="BU846" s="29" t="s">
        <v>1032</v>
      </c>
      <c r="BV846" s="30" t="s">
        <v>1030</v>
      </c>
      <c r="BW846" s="31">
        <f>L2+(838*L4)</f>
        <v>839</v>
      </c>
      <c r="BX846" s="22"/>
    </row>
    <row r="847" spans="1:76" x14ac:dyDescent="0.2">
      <c r="A847" s="2"/>
      <c r="BT847" s="22"/>
      <c r="BU847" s="29" t="s">
        <v>455</v>
      </c>
      <c r="BV847" s="30" t="s">
        <v>1030</v>
      </c>
      <c r="BW847" s="31">
        <f>L2+(839*L4)</f>
        <v>840</v>
      </c>
      <c r="BX847" s="22"/>
    </row>
    <row r="848" spans="1:76" x14ac:dyDescent="0.2">
      <c r="A848" s="2"/>
      <c r="BT848" s="22"/>
      <c r="BU848" s="29" t="s">
        <v>129</v>
      </c>
      <c r="BV848" s="30" t="s">
        <v>1030</v>
      </c>
      <c r="BW848" s="31">
        <f>L2+(840*L4)</f>
        <v>841</v>
      </c>
      <c r="BX848" s="22"/>
    </row>
    <row r="849" spans="1:76" x14ac:dyDescent="0.2">
      <c r="A849" s="2"/>
      <c r="BT849" s="22"/>
      <c r="BU849" s="29" t="s">
        <v>194</v>
      </c>
      <c r="BV849" s="30" t="s">
        <v>1030</v>
      </c>
      <c r="BW849" s="31">
        <f>L2+(841*L4)</f>
        <v>842</v>
      </c>
      <c r="BX849" s="22"/>
    </row>
    <row r="850" spans="1:76" x14ac:dyDescent="0.2">
      <c r="A850" s="2"/>
      <c r="BT850" s="22"/>
      <c r="BU850" s="29" t="s">
        <v>281</v>
      </c>
      <c r="BV850" s="30" t="s">
        <v>1030</v>
      </c>
      <c r="BW850" s="31">
        <f>L2+(842*L4)</f>
        <v>843</v>
      </c>
      <c r="BX850" s="22"/>
    </row>
    <row r="851" spans="1:76" x14ac:dyDescent="0.2">
      <c r="A851" s="2"/>
      <c r="BT851" s="22"/>
      <c r="BU851" s="29" t="s">
        <v>467</v>
      </c>
      <c r="BV851" s="30" t="s">
        <v>1030</v>
      </c>
      <c r="BW851" s="31">
        <f>L2+(843*L4)</f>
        <v>844</v>
      </c>
      <c r="BX851" s="22"/>
    </row>
    <row r="852" spans="1:76" x14ac:dyDescent="0.2">
      <c r="A852" s="2"/>
      <c r="BT852" s="22"/>
      <c r="BU852" s="29" t="s">
        <v>537</v>
      </c>
      <c r="BV852" s="30" t="s">
        <v>1030</v>
      </c>
      <c r="BW852" s="31">
        <f>L2+(844*L4)</f>
        <v>845</v>
      </c>
      <c r="BX852" s="22"/>
    </row>
    <row r="853" spans="1:76" x14ac:dyDescent="0.2">
      <c r="A853" s="2"/>
      <c r="BT853" s="22"/>
      <c r="BU853" s="29" t="s">
        <v>723</v>
      </c>
      <c r="BV853" s="30" t="s">
        <v>1030</v>
      </c>
      <c r="BW853" s="31">
        <f>L2+(845*L4)</f>
        <v>846</v>
      </c>
      <c r="BX853" s="22"/>
    </row>
    <row r="854" spans="1:76" x14ac:dyDescent="0.2">
      <c r="A854" s="2"/>
      <c r="BT854" s="22"/>
      <c r="BU854" s="29" t="s">
        <v>887</v>
      </c>
      <c r="BV854" s="30" t="s">
        <v>1030</v>
      </c>
      <c r="BW854" s="31">
        <f>L2+(846*L4)</f>
        <v>847</v>
      </c>
      <c r="BX854" s="22"/>
    </row>
    <row r="855" spans="1:76" x14ac:dyDescent="0.2">
      <c r="A855" s="2"/>
      <c r="BT855" s="22"/>
      <c r="BU855" s="29" t="s">
        <v>953</v>
      </c>
      <c r="BV855" s="30" t="s">
        <v>1030</v>
      </c>
      <c r="BW855" s="31">
        <f>L2+(847*L4)</f>
        <v>848</v>
      </c>
      <c r="BX855" s="22"/>
    </row>
    <row r="856" spans="1:76" x14ac:dyDescent="0.2">
      <c r="A856" s="2"/>
      <c r="BT856" s="22"/>
      <c r="BU856" s="29" t="s">
        <v>439</v>
      </c>
      <c r="BV856" s="30" t="s">
        <v>1030</v>
      </c>
      <c r="BW856" s="31">
        <f>L2+(848*L4)</f>
        <v>849</v>
      </c>
      <c r="BX856" s="22"/>
    </row>
    <row r="857" spans="1:76" x14ac:dyDescent="0.2">
      <c r="A857" s="2"/>
      <c r="BT857" s="22"/>
      <c r="BU857" s="29" t="s">
        <v>372</v>
      </c>
      <c r="BV857" s="30" t="s">
        <v>1030</v>
      </c>
      <c r="BW857" s="31">
        <f>L2+(849*L4)</f>
        <v>850</v>
      </c>
      <c r="BX857" s="22"/>
    </row>
    <row r="858" spans="1:76" x14ac:dyDescent="0.2">
      <c r="A858" s="2"/>
      <c r="BT858" s="22"/>
      <c r="BU858" s="29" t="s">
        <v>222</v>
      </c>
      <c r="BV858" s="30" t="s">
        <v>1030</v>
      </c>
      <c r="BW858" s="31">
        <f>L2+(850*L4)</f>
        <v>851</v>
      </c>
      <c r="BX858" s="22"/>
    </row>
    <row r="859" spans="1:76" x14ac:dyDescent="0.2">
      <c r="A859" s="2"/>
      <c r="BT859" s="22"/>
      <c r="BU859" s="29" t="s">
        <v>38</v>
      </c>
      <c r="BV859" s="30" t="s">
        <v>1030</v>
      </c>
      <c r="BW859" s="31">
        <f>L2+(851*L4)</f>
        <v>852</v>
      </c>
      <c r="BX859" s="22"/>
    </row>
    <row r="860" spans="1:76" x14ac:dyDescent="0.2">
      <c r="A860" s="2"/>
      <c r="BT860" s="22"/>
      <c r="BU860" s="29" t="s">
        <v>980</v>
      </c>
      <c r="BV860" s="30" t="s">
        <v>1030</v>
      </c>
      <c r="BW860" s="31">
        <f>L2+(852*L4)</f>
        <v>853</v>
      </c>
      <c r="BX860" s="22"/>
    </row>
    <row r="861" spans="1:76" x14ac:dyDescent="0.2">
      <c r="A861" s="2"/>
      <c r="BT861" s="22"/>
      <c r="BU861" s="29" t="s">
        <v>796</v>
      </c>
      <c r="BV861" s="30" t="s">
        <v>1030</v>
      </c>
      <c r="BW861" s="31">
        <f>L2+(853*L4)</f>
        <v>854</v>
      </c>
      <c r="BX861" s="22"/>
    </row>
    <row r="862" spans="1:76" x14ac:dyDescent="0.2">
      <c r="A862" s="2"/>
      <c r="BT862" s="22"/>
      <c r="BU862" s="29" t="s">
        <v>695</v>
      </c>
      <c r="BV862" s="30" t="s">
        <v>1030</v>
      </c>
      <c r="BW862" s="31">
        <f>L2+(854*L4)</f>
        <v>855</v>
      </c>
      <c r="BX862" s="22"/>
    </row>
    <row r="863" spans="1:76" x14ac:dyDescent="0.2">
      <c r="A863" s="2"/>
      <c r="BT863" s="22"/>
      <c r="BU863" s="29" t="s">
        <v>628</v>
      </c>
      <c r="BV863" s="30" t="s">
        <v>1030</v>
      </c>
      <c r="BW863" s="31">
        <f>L2+(855*L4)</f>
        <v>856</v>
      </c>
      <c r="BX863" s="22"/>
    </row>
    <row r="864" spans="1:76" x14ac:dyDescent="0.2">
      <c r="A864" s="2"/>
      <c r="BT864" s="22"/>
      <c r="BU864" s="29" t="s">
        <v>938</v>
      </c>
      <c r="BV864" s="30" t="s">
        <v>1030</v>
      </c>
      <c r="BW864" s="31">
        <f>L2+(856*L4)</f>
        <v>857</v>
      </c>
      <c r="BX864" s="22"/>
    </row>
    <row r="865" spans="1:76" x14ac:dyDescent="0.2">
      <c r="A865" s="64"/>
      <c r="BT865" s="22"/>
      <c r="BU865" s="29" t="s">
        <v>872</v>
      </c>
      <c r="BV865" s="30" t="s">
        <v>1030</v>
      </c>
      <c r="BW865" s="31">
        <f>L2+(857*L4)</f>
        <v>858</v>
      </c>
      <c r="BX865" s="22"/>
    </row>
    <row r="866" spans="1:76" x14ac:dyDescent="0.2">
      <c r="A866" s="64"/>
      <c r="BT866" s="22"/>
      <c r="BU866" s="29" t="s">
        <v>388</v>
      </c>
      <c r="BV866" s="30" t="s">
        <v>1030</v>
      </c>
      <c r="BW866" s="31">
        <f>L2+(858*L4)</f>
        <v>859</v>
      </c>
      <c r="BX866" s="22"/>
    </row>
    <row r="867" spans="1:76" x14ac:dyDescent="0.2">
      <c r="A867" s="2"/>
      <c r="BT867" s="22"/>
      <c r="BU867" s="29" t="s">
        <v>552</v>
      </c>
      <c r="BV867" s="30" t="s">
        <v>1030</v>
      </c>
      <c r="BW867" s="31">
        <f>L2+(859*L4)</f>
        <v>860</v>
      </c>
      <c r="BX867" s="22"/>
    </row>
    <row r="868" spans="1:76" x14ac:dyDescent="0.2">
      <c r="A868" s="2"/>
      <c r="BT868" s="22"/>
      <c r="BU868" s="29" t="s">
        <v>483</v>
      </c>
      <c r="BV868" s="30" t="s">
        <v>1030</v>
      </c>
      <c r="BW868" s="31">
        <f>L2+(860*L4)</f>
        <v>861</v>
      </c>
      <c r="BX868" s="22"/>
    </row>
    <row r="869" spans="1:76" x14ac:dyDescent="0.2">
      <c r="A869" s="2"/>
      <c r="BT869" s="22"/>
      <c r="BU869" s="29" t="s">
        <v>296</v>
      </c>
      <c r="BV869" s="30" t="s">
        <v>1030</v>
      </c>
      <c r="BW869" s="31">
        <f>L2+(861*L4)</f>
        <v>862</v>
      </c>
      <c r="BX869" s="22"/>
    </row>
    <row r="870" spans="1:76" x14ac:dyDescent="0.2">
      <c r="A870" s="2"/>
      <c r="BT870" s="22"/>
      <c r="BU870" s="29" t="s">
        <v>179</v>
      </c>
      <c r="BV870" s="30" t="s">
        <v>1030</v>
      </c>
      <c r="BW870" s="31">
        <f>L2+(862*L4)</f>
        <v>863</v>
      </c>
      <c r="BX870" s="22"/>
    </row>
    <row r="871" spans="1:76" x14ac:dyDescent="0.2">
      <c r="A871" s="2"/>
      <c r="BT871" s="22"/>
      <c r="BU871" s="29" t="s">
        <v>113</v>
      </c>
      <c r="BV871" s="30" t="s">
        <v>1030</v>
      </c>
      <c r="BW871" s="31">
        <f>L2+(863*L4)</f>
        <v>864</v>
      </c>
      <c r="BX871" s="22"/>
    </row>
    <row r="872" spans="1:76" x14ac:dyDescent="0.2">
      <c r="A872" s="2"/>
      <c r="BT872" s="22"/>
      <c r="BU872" s="29" t="s">
        <v>584</v>
      </c>
      <c r="BV872" s="30" t="s">
        <v>1030</v>
      </c>
      <c r="BW872" s="31">
        <f>L2+(864*L4)</f>
        <v>865</v>
      </c>
      <c r="BX872" s="22"/>
    </row>
    <row r="873" spans="1:76" x14ac:dyDescent="0.2">
      <c r="A873" s="2"/>
      <c r="BT873" s="22"/>
      <c r="BU873" s="29" t="s">
        <v>770</v>
      </c>
      <c r="BV873" s="30" t="s">
        <v>1030</v>
      </c>
      <c r="BW873" s="31">
        <f>L2+(865*L4)</f>
        <v>866</v>
      </c>
      <c r="BX873" s="22"/>
    </row>
    <row r="874" spans="1:76" x14ac:dyDescent="0.2">
      <c r="A874" s="2"/>
      <c r="BT874" s="22"/>
      <c r="BU874" s="29" t="s">
        <v>840</v>
      </c>
      <c r="BV874" s="30" t="s">
        <v>1030</v>
      </c>
      <c r="BW874" s="31">
        <f>L2+(866*L4)</f>
        <v>867</v>
      </c>
      <c r="BX874" s="22"/>
    </row>
    <row r="875" spans="1:76" x14ac:dyDescent="0.2">
      <c r="A875" s="2"/>
      <c r="BT875" s="22"/>
      <c r="BU875" s="29" t="s">
        <v>906</v>
      </c>
      <c r="BV875" s="30" t="s">
        <v>1030</v>
      </c>
      <c r="BW875" s="31">
        <f>L2+(867*L4)</f>
        <v>868</v>
      </c>
      <c r="BX875" s="22"/>
    </row>
    <row r="876" spans="1:76" x14ac:dyDescent="0.2">
      <c r="A876" s="2"/>
      <c r="BT876" s="22"/>
      <c r="BU876" s="29" t="s">
        <v>1033</v>
      </c>
      <c r="BV876" s="30" t="s">
        <v>1030</v>
      </c>
      <c r="BW876" s="31">
        <f>L2+(868*L4)</f>
        <v>869</v>
      </c>
      <c r="BX876" s="22"/>
    </row>
    <row r="877" spans="1:76" x14ac:dyDescent="0.2">
      <c r="A877" s="2"/>
      <c r="BT877" s="22"/>
      <c r="BU877" s="29" t="s">
        <v>1034</v>
      </c>
      <c r="BV877" s="30" t="s">
        <v>1030</v>
      </c>
      <c r="BW877" s="31">
        <f>L2+(869*L4)</f>
        <v>870</v>
      </c>
      <c r="BX877" s="22"/>
    </row>
    <row r="878" spans="1:76" x14ac:dyDescent="0.2">
      <c r="A878" s="2"/>
      <c r="BT878" s="22"/>
      <c r="BU878" s="29" t="s">
        <v>328</v>
      </c>
      <c r="BV878" s="30" t="s">
        <v>1030</v>
      </c>
      <c r="BW878" s="31">
        <f>L2+(870*L4)</f>
        <v>871</v>
      </c>
      <c r="BX878" s="22"/>
    </row>
    <row r="879" spans="1:76" x14ac:dyDescent="0.2">
      <c r="A879" s="2"/>
      <c r="BT879" s="22"/>
      <c r="BU879" s="29" t="s">
        <v>1035</v>
      </c>
      <c r="BV879" s="30" t="s">
        <v>1030</v>
      </c>
      <c r="BW879" s="31">
        <f>L2+(871*L4)</f>
        <v>872</v>
      </c>
      <c r="BX879" s="22"/>
    </row>
    <row r="880" spans="1:76" x14ac:dyDescent="0.2">
      <c r="A880" s="2"/>
      <c r="BT880" s="22"/>
      <c r="BU880" s="29" t="s">
        <v>1036</v>
      </c>
      <c r="BV880" s="30" t="s">
        <v>1030</v>
      </c>
      <c r="BW880" s="31">
        <f>L2+(872*L4)</f>
        <v>873</v>
      </c>
      <c r="BX880" s="22"/>
    </row>
    <row r="881" spans="1:76" x14ac:dyDescent="0.2">
      <c r="A881" s="2"/>
      <c r="BT881" s="22"/>
      <c r="BU881" s="29" t="s">
        <v>254</v>
      </c>
      <c r="BV881" s="30" t="s">
        <v>1030</v>
      </c>
      <c r="BW881" s="31">
        <f>L2+(873*L4)</f>
        <v>874</v>
      </c>
      <c r="BX881" s="22"/>
    </row>
    <row r="882" spans="1:76" x14ac:dyDescent="0.2">
      <c r="A882" s="2"/>
      <c r="BT882" s="22"/>
      <c r="BU882" s="29" t="s">
        <v>1037</v>
      </c>
      <c r="BV882" s="30" t="s">
        <v>1030</v>
      </c>
      <c r="BW882" s="31">
        <f>L2+(874*L4)</f>
        <v>875</v>
      </c>
      <c r="BX882" s="22"/>
    </row>
    <row r="883" spans="1:76" x14ac:dyDescent="0.2">
      <c r="A883" s="2"/>
      <c r="BT883" s="22"/>
      <c r="BU883" s="29" t="s">
        <v>1038</v>
      </c>
      <c r="BV883" s="30" t="s">
        <v>1030</v>
      </c>
      <c r="BW883" s="31">
        <f>L2+(875*L4)</f>
        <v>876</v>
      </c>
      <c r="BX883" s="22"/>
    </row>
    <row r="884" spans="1:76" x14ac:dyDescent="0.2">
      <c r="A884" s="2"/>
      <c r="BT884" s="22"/>
      <c r="BU884" s="29" t="s">
        <v>596</v>
      </c>
      <c r="BV884" s="30" t="s">
        <v>1030</v>
      </c>
      <c r="BW884" s="31">
        <f>L2+(876*L4)</f>
        <v>877</v>
      </c>
      <c r="BX884" s="22"/>
    </row>
    <row r="885" spans="1:76" x14ac:dyDescent="0.2">
      <c r="A885" s="2"/>
      <c r="BT885" s="22"/>
      <c r="BU885" s="29" t="s">
        <v>1039</v>
      </c>
      <c r="BV885" s="30" t="s">
        <v>1030</v>
      </c>
      <c r="BW885" s="31">
        <f>L2+(877*L4)</f>
        <v>878</v>
      </c>
      <c r="BX885" s="22"/>
    </row>
    <row r="886" spans="1:76" x14ac:dyDescent="0.2">
      <c r="A886" s="2"/>
      <c r="BT886" s="22"/>
      <c r="BU886" s="29" t="s">
        <v>1040</v>
      </c>
      <c r="BV886" s="30" t="s">
        <v>1030</v>
      </c>
      <c r="BW886" s="31">
        <f>L2+(878*L4)</f>
        <v>879</v>
      </c>
      <c r="BX886" s="22"/>
    </row>
    <row r="887" spans="1:76" x14ac:dyDescent="0.2">
      <c r="A887" s="2"/>
      <c r="BT887" s="22"/>
      <c r="BU887" s="29" t="s">
        <v>1012</v>
      </c>
      <c r="BV887" s="30" t="s">
        <v>1030</v>
      </c>
      <c r="BW887" s="31">
        <f>L2+(879*L4)</f>
        <v>880</v>
      </c>
      <c r="BX887" s="22"/>
    </row>
    <row r="888" spans="1:76" x14ac:dyDescent="0.2">
      <c r="A888" s="2"/>
      <c r="BT888" s="22"/>
      <c r="BU888" s="29" t="s">
        <v>1041</v>
      </c>
      <c r="BV888" s="30" t="s">
        <v>1030</v>
      </c>
      <c r="BW888" s="31">
        <f>L2+(880*L4)</f>
        <v>881</v>
      </c>
      <c r="BX888" s="22"/>
    </row>
    <row r="889" spans="1:76" x14ac:dyDescent="0.2">
      <c r="A889" s="2"/>
      <c r="BT889" s="22"/>
      <c r="BU889" s="29" t="s">
        <v>1042</v>
      </c>
      <c r="BV889" s="30" t="s">
        <v>1030</v>
      </c>
      <c r="BW889" s="31">
        <f>L2+(881*L4)</f>
        <v>882</v>
      </c>
      <c r="BX889" s="22"/>
    </row>
    <row r="890" spans="1:76" x14ac:dyDescent="0.2">
      <c r="A890" s="2"/>
      <c r="BT890" s="22"/>
      <c r="BU890" s="29" t="s">
        <v>70</v>
      </c>
      <c r="BV890" s="30" t="s">
        <v>1030</v>
      </c>
      <c r="BW890" s="31">
        <f>L2+(882*L4)</f>
        <v>883</v>
      </c>
      <c r="BX890" s="22"/>
    </row>
    <row r="891" spans="1:76" x14ac:dyDescent="0.2">
      <c r="A891" s="2"/>
      <c r="BT891" s="22"/>
      <c r="BU891" s="29" t="s">
        <v>1043</v>
      </c>
      <c r="BV891" s="30" t="s">
        <v>1030</v>
      </c>
      <c r="BW891" s="31">
        <f>L2+(883*L4)</f>
        <v>884</v>
      </c>
      <c r="BX891" s="22"/>
    </row>
    <row r="892" spans="1:76" x14ac:dyDescent="0.2">
      <c r="A892" s="2"/>
      <c r="BT892" s="22"/>
      <c r="BU892" s="29" t="s">
        <v>1044</v>
      </c>
      <c r="BV892" s="30" t="s">
        <v>1030</v>
      </c>
      <c r="BW892" s="31">
        <f>L2+(884*L4)</f>
        <v>885</v>
      </c>
      <c r="BX892" s="22"/>
    </row>
    <row r="893" spans="1:76" x14ac:dyDescent="0.2">
      <c r="A893" s="2"/>
      <c r="BT893" s="22"/>
      <c r="BU893" s="29" t="s">
        <v>856</v>
      </c>
      <c r="BV893" s="30" t="s">
        <v>1030</v>
      </c>
      <c r="BW893" s="31">
        <f>L2+(885*L4)</f>
        <v>886</v>
      </c>
      <c r="BX893" s="22"/>
    </row>
    <row r="894" spans="1:76" x14ac:dyDescent="0.2">
      <c r="A894" s="2"/>
      <c r="BT894" s="22"/>
      <c r="BU894" s="29" t="s">
        <v>1045</v>
      </c>
      <c r="BV894" s="30" t="s">
        <v>1030</v>
      </c>
      <c r="BW894" s="31">
        <f>L2+(886*L4)</f>
        <v>887</v>
      </c>
      <c r="BX894" s="22"/>
    </row>
    <row r="895" spans="1:76" x14ac:dyDescent="0.2">
      <c r="A895" s="2"/>
      <c r="BT895" s="22"/>
      <c r="BU895" s="29" t="s">
        <v>1046</v>
      </c>
      <c r="BV895" s="30" t="s">
        <v>1030</v>
      </c>
      <c r="BW895" s="31">
        <f>L2+(887*L4)</f>
        <v>888</v>
      </c>
      <c r="BX895" s="22"/>
    </row>
    <row r="896" spans="1:76" x14ac:dyDescent="0.2">
      <c r="A896" s="2"/>
      <c r="BT896" s="22"/>
      <c r="BU896" s="29" t="s">
        <v>996</v>
      </c>
      <c r="BV896" s="30" t="s">
        <v>1030</v>
      </c>
      <c r="BW896" s="31">
        <f>L2+(888*L4)</f>
        <v>889</v>
      </c>
      <c r="BX896" s="22"/>
    </row>
    <row r="897" spans="1:76" x14ac:dyDescent="0.2">
      <c r="A897" s="2"/>
      <c r="BT897" s="22"/>
      <c r="BU897" s="29" t="s">
        <v>1047</v>
      </c>
      <c r="BV897" s="30" t="s">
        <v>1030</v>
      </c>
      <c r="BW897" s="31">
        <f>L2+(889*L4)</f>
        <v>890</v>
      </c>
      <c r="BX897" s="22"/>
    </row>
    <row r="898" spans="1:76" x14ac:dyDescent="0.2">
      <c r="A898" s="2"/>
      <c r="BT898" s="22"/>
      <c r="BU898" s="29" t="s">
        <v>1048</v>
      </c>
      <c r="BV898" s="30" t="s">
        <v>1030</v>
      </c>
      <c r="BW898" s="31">
        <f>L2+(890*L4)</f>
        <v>891</v>
      </c>
      <c r="BX898" s="22"/>
    </row>
    <row r="899" spans="1:76" x14ac:dyDescent="0.2">
      <c r="A899" s="2"/>
      <c r="BT899" s="22"/>
      <c r="BU899" s="29" t="s">
        <v>612</v>
      </c>
      <c r="BV899" s="30" t="s">
        <v>1030</v>
      </c>
      <c r="BW899" s="31">
        <f>L2+(891*L4)</f>
        <v>892</v>
      </c>
      <c r="BX899" s="22"/>
    </row>
    <row r="900" spans="1:76" x14ac:dyDescent="0.2">
      <c r="A900" s="2"/>
      <c r="BT900" s="22"/>
      <c r="BU900" s="29" t="s">
        <v>1049</v>
      </c>
      <c r="BV900" s="30" t="s">
        <v>1030</v>
      </c>
      <c r="BW900" s="31">
        <f>L2+(892*L4)</f>
        <v>893</v>
      </c>
      <c r="BX900" s="22"/>
    </row>
    <row r="901" spans="1:76" x14ac:dyDescent="0.2">
      <c r="A901" s="2"/>
      <c r="BT901" s="22"/>
      <c r="BU901" s="29" t="s">
        <v>1050</v>
      </c>
      <c r="BV901" s="30" t="s">
        <v>1030</v>
      </c>
      <c r="BW901" s="31">
        <f>L2+(893*L4)</f>
        <v>894</v>
      </c>
      <c r="BX901" s="22"/>
    </row>
    <row r="902" spans="1:76" x14ac:dyDescent="0.2">
      <c r="A902" s="64"/>
      <c r="BT902" s="22"/>
      <c r="BU902" s="29" t="s">
        <v>238</v>
      </c>
      <c r="BV902" s="30" t="s">
        <v>1030</v>
      </c>
      <c r="BW902" s="31">
        <f>L2+(894*L4)</f>
        <v>895</v>
      </c>
      <c r="BX902" s="22"/>
    </row>
    <row r="903" spans="1:76" x14ac:dyDescent="0.2">
      <c r="A903" s="64"/>
      <c r="BT903" s="22"/>
      <c r="BU903" s="29" t="s">
        <v>1051</v>
      </c>
      <c r="BV903" s="30" t="s">
        <v>1030</v>
      </c>
      <c r="BW903" s="31">
        <f>L2+(895*L4)</f>
        <v>896</v>
      </c>
      <c r="BX903" s="22"/>
    </row>
    <row r="904" spans="1:76" x14ac:dyDescent="0.2">
      <c r="A904" s="64"/>
      <c r="BT904" s="22"/>
      <c r="BU904" s="29" t="s">
        <v>389</v>
      </c>
      <c r="BV904" s="30" t="s">
        <v>1030</v>
      </c>
      <c r="BW904" s="31">
        <f>L2+(896*L4)</f>
        <v>897</v>
      </c>
      <c r="BX904" s="22"/>
    </row>
    <row r="905" spans="1:76" x14ac:dyDescent="0.2">
      <c r="A905" s="2"/>
      <c r="BT905" s="22"/>
      <c r="BU905" s="29" t="s">
        <v>458</v>
      </c>
      <c r="BV905" s="30" t="s">
        <v>1030</v>
      </c>
      <c r="BW905" s="31">
        <f>L2+(897*L4)</f>
        <v>898</v>
      </c>
      <c r="BX905" s="22"/>
    </row>
    <row r="906" spans="1:76" x14ac:dyDescent="0.2">
      <c r="A906" s="64"/>
      <c r="BT906" s="22"/>
      <c r="BU906" s="29" t="s">
        <v>1052</v>
      </c>
      <c r="BV906" s="30" t="s">
        <v>1030</v>
      </c>
      <c r="BW906" s="31">
        <f>L2+(898*L4)</f>
        <v>899</v>
      </c>
      <c r="BX906" s="22"/>
    </row>
    <row r="907" spans="1:76" x14ac:dyDescent="0.2">
      <c r="A907" s="64"/>
      <c r="BT907" s="22"/>
      <c r="BU907" s="29" t="s">
        <v>205</v>
      </c>
      <c r="BV907" s="30" t="s">
        <v>1030</v>
      </c>
      <c r="BW907" s="31">
        <f>L2+(899*L4)</f>
        <v>900</v>
      </c>
      <c r="BX907" s="22"/>
    </row>
    <row r="908" spans="1:76" x14ac:dyDescent="0.2">
      <c r="A908" s="64"/>
      <c r="BT908" s="22"/>
      <c r="BU908" s="29" t="s">
        <v>781</v>
      </c>
      <c r="BV908" s="30" t="s">
        <v>1030</v>
      </c>
      <c r="BW908" s="31">
        <f>L2+(900*L4)</f>
        <v>901</v>
      </c>
      <c r="BX908" s="22"/>
    </row>
    <row r="909" spans="1:76" x14ac:dyDescent="0.2">
      <c r="A909" s="64"/>
      <c r="BT909" s="22"/>
      <c r="BU909" s="29" t="s">
        <v>1053</v>
      </c>
      <c r="BV909" s="30" t="s">
        <v>1030</v>
      </c>
      <c r="BW909" s="31">
        <f>L2+(901*L4)</f>
        <v>902</v>
      </c>
      <c r="BX909" s="22"/>
    </row>
    <row r="910" spans="1:76" x14ac:dyDescent="0.2">
      <c r="A910" s="2"/>
      <c r="BT910" s="22"/>
      <c r="BU910" s="29" t="s">
        <v>641</v>
      </c>
      <c r="BV910" s="30" t="s">
        <v>1030</v>
      </c>
      <c r="BW910" s="31">
        <f>L2+(902*L4)</f>
        <v>903</v>
      </c>
      <c r="BX910" s="22"/>
    </row>
    <row r="911" spans="1:76" x14ac:dyDescent="0.2">
      <c r="A911" s="2"/>
      <c r="BT911" s="22"/>
      <c r="BU911" s="29" t="s">
        <v>710</v>
      </c>
      <c r="BV911" s="30" t="s">
        <v>1030</v>
      </c>
      <c r="BW911" s="31">
        <f>L2+(903*L4)</f>
        <v>904</v>
      </c>
      <c r="BX911" s="22"/>
    </row>
    <row r="912" spans="1:76" x14ac:dyDescent="0.2">
      <c r="A912" s="2"/>
      <c r="BT912" s="22"/>
      <c r="BU912" s="29" t="s">
        <v>1054</v>
      </c>
      <c r="BV912" s="30" t="s">
        <v>1030</v>
      </c>
      <c r="BW912" s="31">
        <f>L2+(904*L4)</f>
        <v>905</v>
      </c>
      <c r="BX912" s="22"/>
    </row>
    <row r="913" spans="1:76" x14ac:dyDescent="0.2">
      <c r="A913" s="2"/>
      <c r="BT913" s="22"/>
      <c r="BU913" s="29" t="s">
        <v>956</v>
      </c>
      <c r="BV913" s="30" t="s">
        <v>1030</v>
      </c>
      <c r="BW913" s="31">
        <f>L2+(905*L4)</f>
        <v>906</v>
      </c>
      <c r="BX913" s="22"/>
    </row>
    <row r="914" spans="1:76" x14ac:dyDescent="0.2">
      <c r="A914" s="2"/>
      <c r="BT914" s="22"/>
      <c r="BU914" s="29" t="s">
        <v>534</v>
      </c>
      <c r="BV914" s="30" t="s">
        <v>1030</v>
      </c>
      <c r="BW914" s="31">
        <f>L2+(906*L4)</f>
        <v>907</v>
      </c>
      <c r="BX914" s="22"/>
    </row>
    <row r="915" spans="1:76" x14ac:dyDescent="0.2">
      <c r="A915" s="2"/>
      <c r="BT915" s="22"/>
      <c r="BU915" s="29" t="s">
        <v>1055</v>
      </c>
      <c r="BV915" s="30" t="s">
        <v>1030</v>
      </c>
      <c r="BW915" s="31">
        <f>L2+(907*L4)</f>
        <v>908</v>
      </c>
      <c r="BX915" s="22"/>
    </row>
    <row r="916" spans="1:76" x14ac:dyDescent="0.2">
      <c r="A916" s="2"/>
      <c r="BT916" s="22"/>
      <c r="BU916" s="29" t="s">
        <v>282</v>
      </c>
      <c r="BV916" s="30" t="s">
        <v>1030</v>
      </c>
      <c r="BW916" s="31">
        <f>L2+(908*L4)</f>
        <v>909</v>
      </c>
      <c r="BX916" s="22"/>
    </row>
    <row r="917" spans="1:76" x14ac:dyDescent="0.2">
      <c r="A917" s="2"/>
      <c r="BT917" s="22"/>
      <c r="BU917" s="29" t="s">
        <v>470</v>
      </c>
      <c r="BV917" s="30" t="s">
        <v>1030</v>
      </c>
      <c r="BW917" s="31">
        <f>L2+(909*L4)</f>
        <v>910</v>
      </c>
      <c r="BX917" s="22"/>
    </row>
    <row r="918" spans="1:76" x14ac:dyDescent="0.2">
      <c r="A918" s="2"/>
      <c r="BT918" s="22"/>
      <c r="BU918" s="29" t="s">
        <v>1056</v>
      </c>
      <c r="BV918" s="30" t="s">
        <v>1030</v>
      </c>
      <c r="BW918" s="31">
        <f>L2+(910*L4)</f>
        <v>911</v>
      </c>
      <c r="BX918" s="22"/>
    </row>
    <row r="919" spans="1:76" x14ac:dyDescent="0.2">
      <c r="A919" s="2"/>
      <c r="BT919" s="22"/>
      <c r="BU919" s="29" t="s">
        <v>193</v>
      </c>
      <c r="BV919" s="30" t="s">
        <v>1030</v>
      </c>
      <c r="BW919" s="31">
        <f>L2+(911*L4)</f>
        <v>912</v>
      </c>
      <c r="BX919" s="22"/>
    </row>
    <row r="920" spans="1:76" x14ac:dyDescent="0.2">
      <c r="A920" s="2"/>
      <c r="BT920" s="22"/>
      <c r="BU920" s="29" t="s">
        <v>694</v>
      </c>
      <c r="BV920" s="30" t="s">
        <v>1030</v>
      </c>
      <c r="BW920" s="31">
        <f>L2+(912*L4)</f>
        <v>913</v>
      </c>
      <c r="BX920" s="22"/>
    </row>
    <row r="921" spans="1:76" x14ac:dyDescent="0.2">
      <c r="A921" s="2"/>
      <c r="BT921" s="22"/>
      <c r="BU921" s="29" t="s">
        <v>1057</v>
      </c>
      <c r="BV921" s="30" t="s">
        <v>1030</v>
      </c>
      <c r="BW921" s="31">
        <f>L2+(913*L4)</f>
        <v>914</v>
      </c>
      <c r="BX921" s="22"/>
    </row>
    <row r="922" spans="1:76" x14ac:dyDescent="0.2">
      <c r="A922" s="2"/>
      <c r="BT922" s="22"/>
      <c r="BU922" s="29" t="s">
        <v>983</v>
      </c>
      <c r="BV922" s="30" t="s">
        <v>1030</v>
      </c>
      <c r="BW922" s="31">
        <f>L2+(914*L4)</f>
        <v>915</v>
      </c>
      <c r="BX922" s="22"/>
    </row>
    <row r="923" spans="1:76" x14ac:dyDescent="0.2">
      <c r="A923" s="2"/>
      <c r="BT923" s="22"/>
      <c r="BU923" s="29" t="s">
        <v>797</v>
      </c>
      <c r="BV923" s="30" t="s">
        <v>1030</v>
      </c>
      <c r="BW923" s="31">
        <f>L2+(915*L4)</f>
        <v>916</v>
      </c>
      <c r="BX923" s="22"/>
    </row>
    <row r="924" spans="1:76" x14ac:dyDescent="0.2">
      <c r="A924" s="2"/>
      <c r="BT924" s="22"/>
      <c r="BU924" s="29" t="s">
        <v>1058</v>
      </c>
      <c r="BV924" s="30" t="s">
        <v>1030</v>
      </c>
      <c r="BW924" s="31">
        <f>L2+(916*L4)</f>
        <v>917</v>
      </c>
      <c r="BX924" s="22"/>
    </row>
    <row r="925" spans="1:76" x14ac:dyDescent="0.2">
      <c r="A925" s="2"/>
      <c r="BT925" s="22"/>
      <c r="BU925" s="29" t="s">
        <v>35</v>
      </c>
      <c r="BV925" s="30" t="s">
        <v>1030</v>
      </c>
      <c r="BW925" s="31">
        <f>L2+(917*L4)</f>
        <v>918</v>
      </c>
      <c r="BX925" s="22"/>
    </row>
    <row r="926" spans="1:76" x14ac:dyDescent="0.2">
      <c r="A926" s="2"/>
      <c r="BT926" s="22"/>
      <c r="BU926" s="29" t="s">
        <v>442</v>
      </c>
      <c r="BV926" s="30" t="s">
        <v>1030</v>
      </c>
      <c r="BW926" s="31">
        <f>L2+(918*L4)</f>
        <v>919</v>
      </c>
      <c r="BX926" s="22"/>
    </row>
    <row r="927" spans="1:76" x14ac:dyDescent="0.2">
      <c r="A927" s="2"/>
      <c r="BT927" s="22"/>
      <c r="BU927" s="29" t="s">
        <v>1059</v>
      </c>
      <c r="BV927" s="30" t="s">
        <v>1030</v>
      </c>
      <c r="BW927" s="31">
        <f>L2+(919*L4)</f>
        <v>920</v>
      </c>
      <c r="BX927" s="22"/>
    </row>
    <row r="928" spans="1:76" x14ac:dyDescent="0.2">
      <c r="A928" s="2"/>
      <c r="BT928" s="22"/>
      <c r="BU928" s="29" t="s">
        <v>178</v>
      </c>
      <c r="BV928" s="30" t="s">
        <v>1030</v>
      </c>
      <c r="BW928" s="31">
        <f>L2+(920*L4)</f>
        <v>921</v>
      </c>
      <c r="BX928" s="22"/>
    </row>
    <row r="929" spans="1:76" x14ac:dyDescent="0.2">
      <c r="A929" s="2"/>
      <c r="BT929" s="22"/>
      <c r="BU929" s="29" t="s">
        <v>111</v>
      </c>
      <c r="BV929" s="30" t="s">
        <v>1030</v>
      </c>
      <c r="BW929" s="31">
        <f>L2+(921*L4)</f>
        <v>922</v>
      </c>
      <c r="BX929" s="22"/>
    </row>
    <row r="930" spans="1:76" x14ac:dyDescent="0.2">
      <c r="A930" s="2"/>
      <c r="BT930" s="22"/>
      <c r="BU930" s="29" t="s">
        <v>1060</v>
      </c>
      <c r="BV930" s="30" t="s">
        <v>1030</v>
      </c>
      <c r="BW930" s="31">
        <f>L2+(922*L4)</f>
        <v>923</v>
      </c>
      <c r="BX930" s="22"/>
    </row>
    <row r="931" spans="1:76" x14ac:dyDescent="0.2">
      <c r="A931" s="2"/>
      <c r="BT931" s="22"/>
      <c r="BU931" s="29" t="s">
        <v>297</v>
      </c>
      <c r="BV931" s="30" t="s">
        <v>1030</v>
      </c>
      <c r="BW931" s="31">
        <f>L2+(923*L4)</f>
        <v>924</v>
      </c>
      <c r="BX931" s="22"/>
    </row>
    <row r="932" spans="1:76" x14ac:dyDescent="0.2">
      <c r="A932" s="2"/>
      <c r="BT932" s="22"/>
      <c r="BU932" s="29" t="s">
        <v>738</v>
      </c>
      <c r="BV932" s="54" t="s">
        <v>1030</v>
      </c>
      <c r="BW932" s="31">
        <f>L2+(924*L4)</f>
        <v>925</v>
      </c>
      <c r="BX932" s="22"/>
    </row>
    <row r="933" spans="1:76" x14ac:dyDescent="0.2">
      <c r="A933" s="2"/>
      <c r="BT933" s="22"/>
      <c r="BU933" s="29" t="s">
        <v>1061</v>
      </c>
      <c r="BV933" s="30" t="s">
        <v>1030</v>
      </c>
      <c r="BW933" s="31">
        <f>L2+(925*L4)</f>
        <v>926</v>
      </c>
      <c r="BX933" s="22"/>
    </row>
    <row r="934" spans="1:76" x14ac:dyDescent="0.2">
      <c r="A934" s="2"/>
      <c r="BT934" s="22"/>
      <c r="BU934" s="29" t="s">
        <v>941</v>
      </c>
      <c r="BV934" s="30" t="s">
        <v>1030</v>
      </c>
      <c r="BW934" s="31">
        <f>L2+(926*L4)</f>
        <v>927</v>
      </c>
      <c r="BX934" s="22"/>
    </row>
    <row r="935" spans="1:76" x14ac:dyDescent="0.2">
      <c r="A935" s="2"/>
      <c r="BT935" s="22"/>
      <c r="BU935" s="29" t="s">
        <v>873</v>
      </c>
      <c r="BV935" s="30" t="s">
        <v>1030</v>
      </c>
      <c r="BW935" s="31">
        <f>L2+(927*L4)</f>
        <v>928</v>
      </c>
      <c r="BX935" s="22"/>
    </row>
    <row r="936" spans="1:76" x14ac:dyDescent="0.2">
      <c r="A936" s="2"/>
      <c r="BT936" s="22"/>
      <c r="BU936" s="56" t="s">
        <v>329</v>
      </c>
      <c r="BV936" s="30" t="s">
        <v>1030</v>
      </c>
      <c r="BW936" s="31">
        <f>L2+(928*L4)</f>
        <v>929</v>
      </c>
      <c r="BX936" s="22"/>
    </row>
    <row r="937" spans="1:76" x14ac:dyDescent="0.2">
      <c r="A937" s="2"/>
      <c r="BT937" s="22"/>
      <c r="BU937" s="56" t="s">
        <v>517</v>
      </c>
      <c r="BV937" s="30" t="s">
        <v>1030</v>
      </c>
      <c r="BW937" s="31">
        <f>L2+(929*L4)</f>
        <v>930</v>
      </c>
      <c r="BX937" s="22"/>
    </row>
    <row r="938" spans="1:76" x14ac:dyDescent="0.2">
      <c r="A938" s="2"/>
      <c r="BT938" s="22"/>
      <c r="BU938" s="56" t="s">
        <v>79</v>
      </c>
      <c r="BV938" s="30" t="s">
        <v>1030</v>
      </c>
      <c r="BW938" s="31">
        <f>L2+(930*L4)</f>
        <v>931</v>
      </c>
      <c r="BX938" s="22"/>
    </row>
    <row r="939" spans="1:76" x14ac:dyDescent="0.2">
      <c r="A939" s="2"/>
      <c r="BT939" s="22"/>
      <c r="BU939" s="56" t="s">
        <v>1062</v>
      </c>
      <c r="BV939" s="30" t="s">
        <v>1030</v>
      </c>
      <c r="BW939" s="31">
        <f>L2+(931*L4)</f>
        <v>932</v>
      </c>
      <c r="BX939" s="22"/>
    </row>
    <row r="940" spans="1:76" x14ac:dyDescent="0.2">
      <c r="A940" s="2"/>
      <c r="BT940" s="22"/>
      <c r="BU940" s="56" t="s">
        <v>1063</v>
      </c>
      <c r="BV940" s="30" t="s">
        <v>1030</v>
      </c>
      <c r="BW940" s="31">
        <f>L2+(932*L4)</f>
        <v>933</v>
      </c>
      <c r="BX940" s="22"/>
    </row>
    <row r="941" spans="1:76" x14ac:dyDescent="0.2">
      <c r="A941" s="2"/>
      <c r="BT941" s="22"/>
      <c r="BU941" s="56" t="s">
        <v>1064</v>
      </c>
      <c r="BV941" s="30" t="s">
        <v>1030</v>
      </c>
      <c r="BW941" s="31">
        <f>L2+(933*L4)</f>
        <v>934</v>
      </c>
      <c r="BX941" s="22"/>
    </row>
    <row r="942" spans="1:76" x14ac:dyDescent="0.2">
      <c r="A942" s="2"/>
      <c r="BT942" s="22"/>
      <c r="BU942" s="56" t="s">
        <v>1065</v>
      </c>
      <c r="BV942" s="30" t="s">
        <v>1030</v>
      </c>
      <c r="BW942" s="31">
        <f>L2+(934*L4)</f>
        <v>935</v>
      </c>
      <c r="BX942" s="22"/>
    </row>
    <row r="943" spans="1:76" x14ac:dyDescent="0.2">
      <c r="A943" s="2"/>
      <c r="BT943" s="22"/>
      <c r="BU943" s="56" t="s">
        <v>1066</v>
      </c>
      <c r="BV943" s="30" t="s">
        <v>1030</v>
      </c>
      <c r="BW943" s="31">
        <f>L2+(935*L4)</f>
        <v>936</v>
      </c>
      <c r="BX943" s="22"/>
    </row>
    <row r="944" spans="1:76" x14ac:dyDescent="0.2">
      <c r="A944" s="2"/>
      <c r="BT944" s="22"/>
      <c r="BU944" s="56" t="s">
        <v>1067</v>
      </c>
      <c r="BV944" s="30" t="s">
        <v>1030</v>
      </c>
      <c r="BW944" s="31">
        <f>L2+(936*L4)</f>
        <v>937</v>
      </c>
      <c r="BX944" s="22"/>
    </row>
    <row r="945" spans="1:76" x14ac:dyDescent="0.2">
      <c r="A945" s="64"/>
      <c r="BT945" s="22"/>
      <c r="BU945" s="56" t="s">
        <v>1068</v>
      </c>
      <c r="BV945" s="30" t="s">
        <v>1030</v>
      </c>
      <c r="BW945" s="31">
        <f>L2+(937*L4)</f>
        <v>938</v>
      </c>
      <c r="BX945" s="22"/>
    </row>
    <row r="946" spans="1:76" x14ac:dyDescent="0.2">
      <c r="A946" s="64"/>
      <c r="BT946" s="22"/>
      <c r="BU946" s="56" t="s">
        <v>1069</v>
      </c>
      <c r="BV946" s="30" t="s">
        <v>1030</v>
      </c>
      <c r="BW946" s="31">
        <f>L2+(938*L4)</f>
        <v>939</v>
      </c>
      <c r="BX946" s="22"/>
    </row>
    <row r="947" spans="1:76" x14ac:dyDescent="0.2">
      <c r="A947" s="64"/>
      <c r="BT947" s="22"/>
      <c r="BU947" s="56" t="s">
        <v>1070</v>
      </c>
      <c r="BV947" s="30" t="s">
        <v>1030</v>
      </c>
      <c r="BW947" s="31">
        <f>L2+(939*L4)</f>
        <v>940</v>
      </c>
      <c r="BX947" s="22"/>
    </row>
    <row r="948" spans="1:76" x14ac:dyDescent="0.2">
      <c r="A948" s="2"/>
      <c r="BT948" s="22"/>
      <c r="BU948" s="56" t="s">
        <v>1071</v>
      </c>
      <c r="BV948" s="30" t="s">
        <v>1030</v>
      </c>
      <c r="BW948" s="31">
        <f>L2+(940*L4)</f>
        <v>941</v>
      </c>
      <c r="BX948" s="22"/>
    </row>
    <row r="949" spans="1:76" x14ac:dyDescent="0.2">
      <c r="A949" s="64"/>
      <c r="BT949" s="22"/>
      <c r="BU949" s="56" t="s">
        <v>1072</v>
      </c>
      <c r="BV949" s="30" t="s">
        <v>1030</v>
      </c>
      <c r="BW949" s="31">
        <f>L2+(941*L4)</f>
        <v>942</v>
      </c>
      <c r="BX949" s="22"/>
    </row>
    <row r="950" spans="1:76" x14ac:dyDescent="0.2">
      <c r="A950" s="64"/>
      <c r="BT950" s="22"/>
      <c r="BU950" s="56" t="s">
        <v>1073</v>
      </c>
      <c r="BV950" s="30" t="s">
        <v>1030</v>
      </c>
      <c r="BW950" s="31">
        <f>L2+(942*L4)</f>
        <v>943</v>
      </c>
      <c r="BX950" s="22"/>
    </row>
    <row r="951" spans="1:76" x14ac:dyDescent="0.2">
      <c r="A951" s="64"/>
      <c r="BT951" s="22"/>
      <c r="BU951" s="56" t="s">
        <v>1074</v>
      </c>
      <c r="BV951" s="30" t="s">
        <v>1030</v>
      </c>
      <c r="BW951" s="31">
        <f>L2+(943*L4)</f>
        <v>944</v>
      </c>
      <c r="BX951" s="22"/>
    </row>
    <row r="952" spans="1:76" x14ac:dyDescent="0.2">
      <c r="A952" s="64"/>
      <c r="BT952" s="22"/>
      <c r="BU952" s="56" t="s">
        <v>1075</v>
      </c>
      <c r="BV952" s="30" t="s">
        <v>1030</v>
      </c>
      <c r="BW952" s="31">
        <f>L2+(944*L4)</f>
        <v>945</v>
      </c>
      <c r="BX952" s="22"/>
    </row>
    <row r="953" spans="1:76" x14ac:dyDescent="0.2">
      <c r="BT953" s="22"/>
      <c r="BU953" s="56" t="s">
        <v>1076</v>
      </c>
      <c r="BV953" s="30" t="s">
        <v>1030</v>
      </c>
      <c r="BW953" s="31">
        <f>L2+(945*L4)</f>
        <v>946</v>
      </c>
      <c r="BX953" s="22"/>
    </row>
    <row r="954" spans="1:76" x14ac:dyDescent="0.2">
      <c r="BT954" s="22"/>
      <c r="BU954" s="56" t="s">
        <v>1077</v>
      </c>
      <c r="BV954" s="30" t="s">
        <v>1030</v>
      </c>
      <c r="BW954" s="31">
        <f>L2+(946*L4)</f>
        <v>947</v>
      </c>
      <c r="BX954" s="22"/>
    </row>
    <row r="955" spans="1:76" x14ac:dyDescent="0.2">
      <c r="BT955" s="22"/>
      <c r="BU955" s="56" t="s">
        <v>1078</v>
      </c>
      <c r="BV955" s="30" t="s">
        <v>1030</v>
      </c>
      <c r="BW955" s="31">
        <f>L2+(947*L4)</f>
        <v>948</v>
      </c>
      <c r="BX955" s="22"/>
    </row>
    <row r="956" spans="1:76" x14ac:dyDescent="0.2">
      <c r="BT956" s="22"/>
      <c r="BU956" s="56" t="s">
        <v>1079</v>
      </c>
      <c r="BV956" s="30" t="s">
        <v>1030</v>
      </c>
      <c r="BW956" s="31">
        <f>L2+(948*L4)</f>
        <v>949</v>
      </c>
      <c r="BX956" s="22"/>
    </row>
    <row r="957" spans="1:76" x14ac:dyDescent="0.2">
      <c r="BT957" s="22"/>
      <c r="BU957" s="56" t="s">
        <v>1080</v>
      </c>
      <c r="BV957" s="30" t="s">
        <v>1030</v>
      </c>
      <c r="BW957" s="31">
        <f>L2+(949*L4)</f>
        <v>950</v>
      </c>
      <c r="BX957" s="22"/>
    </row>
    <row r="958" spans="1:76" x14ac:dyDescent="0.2">
      <c r="BT958" s="22"/>
      <c r="BU958" s="56" t="s">
        <v>1081</v>
      </c>
      <c r="BV958" s="30" t="s">
        <v>1030</v>
      </c>
      <c r="BW958" s="31">
        <f>L2+(950*L4)</f>
        <v>951</v>
      </c>
      <c r="BX958" s="22"/>
    </row>
    <row r="959" spans="1:76" x14ac:dyDescent="0.2">
      <c r="BT959" s="22"/>
      <c r="BU959" s="56" t="s">
        <v>1082</v>
      </c>
      <c r="BV959" s="30" t="s">
        <v>1030</v>
      </c>
      <c r="BW959" s="31">
        <f>L2+(951*L4)</f>
        <v>952</v>
      </c>
      <c r="BX959" s="22"/>
    </row>
    <row r="960" spans="1:76" x14ac:dyDescent="0.2">
      <c r="BT960" s="22"/>
      <c r="BU960" s="56" t="s">
        <v>1083</v>
      </c>
      <c r="BV960" s="30" t="s">
        <v>1030</v>
      </c>
      <c r="BW960" s="31">
        <f>L2+(952*L4)</f>
        <v>953</v>
      </c>
      <c r="BX960" s="22"/>
    </row>
    <row r="961" spans="72:76" x14ac:dyDescent="0.2">
      <c r="BT961" s="22"/>
      <c r="BU961" s="56" t="s">
        <v>1084</v>
      </c>
      <c r="BV961" s="30" t="s">
        <v>1030</v>
      </c>
      <c r="BW961" s="31">
        <f>L2+(953*L4)</f>
        <v>954</v>
      </c>
      <c r="BX961" s="22"/>
    </row>
    <row r="962" spans="72:76" x14ac:dyDescent="0.2">
      <c r="BT962" s="22"/>
      <c r="BU962" s="56" t="s">
        <v>1085</v>
      </c>
      <c r="BV962" s="30" t="s">
        <v>1030</v>
      </c>
      <c r="BW962" s="31">
        <f>L2+(954*L4)</f>
        <v>955</v>
      </c>
      <c r="BX962" s="22"/>
    </row>
    <row r="963" spans="72:76" x14ac:dyDescent="0.2">
      <c r="BT963" s="22"/>
      <c r="BU963" s="56" t="s">
        <v>1086</v>
      </c>
      <c r="BV963" s="30" t="s">
        <v>1030</v>
      </c>
      <c r="BW963" s="31">
        <f>L2+(955*L4)</f>
        <v>956</v>
      </c>
      <c r="BX963" s="22"/>
    </row>
    <row r="964" spans="72:76" x14ac:dyDescent="0.2">
      <c r="BT964" s="22"/>
      <c r="BU964" s="56" t="s">
        <v>1087</v>
      </c>
      <c r="BV964" s="30" t="s">
        <v>1030</v>
      </c>
      <c r="BW964" s="31">
        <f>L2+(956*L4)</f>
        <v>957</v>
      </c>
      <c r="BX964" s="22"/>
    </row>
    <row r="965" spans="72:76" x14ac:dyDescent="0.2">
      <c r="BT965" s="22"/>
      <c r="BU965" s="56" t="s">
        <v>1088</v>
      </c>
      <c r="BV965" s="30" t="s">
        <v>1030</v>
      </c>
      <c r="BW965" s="31">
        <f>L2+(957*L4)</f>
        <v>958</v>
      </c>
      <c r="BX965" s="22"/>
    </row>
    <row r="966" spans="72:76" x14ac:dyDescent="0.2">
      <c r="BT966" s="22"/>
      <c r="BU966" s="56" t="s">
        <v>1089</v>
      </c>
      <c r="BV966" s="30" t="s">
        <v>1030</v>
      </c>
      <c r="BW966" s="31">
        <f>L2+(958*L4)</f>
        <v>959</v>
      </c>
      <c r="BX966" s="22"/>
    </row>
    <row r="967" spans="72:76" x14ac:dyDescent="0.2">
      <c r="BT967" s="22"/>
      <c r="BU967" s="57" t="s">
        <v>1090</v>
      </c>
      <c r="BV967" s="54" t="s">
        <v>1030</v>
      </c>
      <c r="BW967" s="31">
        <f>L2+(959*L4)</f>
        <v>960</v>
      </c>
      <c r="BX967" s="22"/>
    </row>
    <row r="968" spans="72:76" x14ac:dyDescent="0.2">
      <c r="BT968" s="22"/>
      <c r="BU968" s="58" t="s">
        <v>420</v>
      </c>
      <c r="BV968" s="59" t="s">
        <v>1030</v>
      </c>
      <c r="BW968" s="31">
        <f>L2+(960*L4)</f>
        <v>961</v>
      </c>
      <c r="BX968" s="22"/>
    </row>
    <row r="969" spans="72:76" x14ac:dyDescent="0.2">
      <c r="BT969" s="22"/>
      <c r="BU969" s="58" t="s">
        <v>359</v>
      </c>
      <c r="BV969" s="59" t="s">
        <v>1030</v>
      </c>
      <c r="BW969" s="31">
        <f>L2+(961*L4)</f>
        <v>962</v>
      </c>
      <c r="BX969" s="22"/>
    </row>
    <row r="970" spans="72:76" x14ac:dyDescent="0.2">
      <c r="BT970" s="22"/>
      <c r="BU970" s="58" t="s">
        <v>243</v>
      </c>
      <c r="BV970" s="59" t="s">
        <v>1030</v>
      </c>
      <c r="BW970" s="31">
        <f>L2+(962*L4)</f>
        <v>963</v>
      </c>
      <c r="BX970" s="22"/>
    </row>
    <row r="971" spans="72:76" x14ac:dyDescent="0.2">
      <c r="BT971" s="22"/>
      <c r="BU971" s="58" t="s">
        <v>49</v>
      </c>
      <c r="BV971" s="59" t="s">
        <v>1030</v>
      </c>
      <c r="BW971" s="31">
        <f>L2+(963*L4)</f>
        <v>964</v>
      </c>
      <c r="BX971" s="22"/>
    </row>
    <row r="972" spans="72:76" x14ac:dyDescent="0.2">
      <c r="BT972" s="22"/>
      <c r="BU972" s="58" t="s">
        <v>1001</v>
      </c>
      <c r="BV972" s="59" t="s">
        <v>1030</v>
      </c>
      <c r="BW972" s="31">
        <f>L2+(964*L4)</f>
        <v>965</v>
      </c>
      <c r="BX972" s="22"/>
    </row>
    <row r="973" spans="72:76" x14ac:dyDescent="0.2">
      <c r="BT973" s="22"/>
      <c r="BU973" s="58" t="s">
        <v>1091</v>
      </c>
      <c r="BV973" s="59" t="s">
        <v>1030</v>
      </c>
      <c r="BW973" s="31">
        <f>L2+(965*L4)</f>
        <v>966</v>
      </c>
      <c r="BX973" s="22"/>
    </row>
    <row r="974" spans="72:76" x14ac:dyDescent="0.2">
      <c r="BT974" s="22"/>
      <c r="BU974" s="58" t="s">
        <v>676</v>
      </c>
      <c r="BV974" s="59" t="s">
        <v>1030</v>
      </c>
      <c r="BW974" s="31">
        <f>L2+(966*L4)</f>
        <v>967</v>
      </c>
      <c r="BX974" s="22"/>
    </row>
    <row r="975" spans="72:76" x14ac:dyDescent="0.2">
      <c r="BT975" s="22"/>
      <c r="BU975" s="58" t="s">
        <v>615</v>
      </c>
      <c r="BV975" s="59" t="s">
        <v>1030</v>
      </c>
      <c r="BW975" s="31">
        <f>L2+(967*L4)</f>
        <v>968</v>
      </c>
      <c r="BX975" s="22"/>
    </row>
    <row r="976" spans="72:76" x14ac:dyDescent="0.2">
      <c r="BT976" s="22"/>
      <c r="BU976" s="58" t="s">
        <v>1092</v>
      </c>
      <c r="BV976" s="59" t="s">
        <v>1030</v>
      </c>
      <c r="BW976" s="31">
        <f>L2+(968*L4)</f>
        <v>969</v>
      </c>
      <c r="BX976" s="22"/>
    </row>
    <row r="977" spans="72:76" x14ac:dyDescent="0.2">
      <c r="BT977" s="22"/>
      <c r="BU977" s="58" t="s">
        <v>859</v>
      </c>
      <c r="BV977" s="59" t="s">
        <v>1030</v>
      </c>
      <c r="BW977" s="31">
        <f>L2+(969*L4)</f>
        <v>970</v>
      </c>
      <c r="BX977" s="22"/>
    </row>
    <row r="978" spans="72:76" x14ac:dyDescent="0.2">
      <c r="BT978" s="22"/>
      <c r="BU978" s="58" t="s">
        <v>759</v>
      </c>
      <c r="BV978" s="59" t="s">
        <v>1030</v>
      </c>
      <c r="BW978" s="31">
        <f>L2+(970*L4)</f>
        <v>971</v>
      </c>
      <c r="BX978" s="22"/>
    </row>
    <row r="979" spans="72:76" x14ac:dyDescent="0.2">
      <c r="BT979" s="22"/>
      <c r="BU979" s="58" t="s">
        <v>1093</v>
      </c>
      <c r="BV979" s="59" t="s">
        <v>1030</v>
      </c>
      <c r="BW979" s="31">
        <f>L2+(971*L4)</f>
        <v>972</v>
      </c>
      <c r="BX979" s="22"/>
    </row>
    <row r="980" spans="72:76" x14ac:dyDescent="0.2">
      <c r="BT980" s="22"/>
      <c r="BU980" s="58" t="s">
        <v>503</v>
      </c>
      <c r="BV980" s="59" t="s">
        <v>1030</v>
      </c>
      <c r="BW980" s="31">
        <f>L2+(972*L4)</f>
        <v>973</v>
      </c>
      <c r="BX980" s="22"/>
    </row>
    <row r="981" spans="72:76" x14ac:dyDescent="0.2">
      <c r="BT981" s="22"/>
      <c r="BU981" s="58" t="s">
        <v>307</v>
      </c>
      <c r="BV981" s="59" t="s">
        <v>1030</v>
      </c>
      <c r="BW981" s="31">
        <f>L2+(973*L4)</f>
        <v>974</v>
      </c>
      <c r="BX981" s="22"/>
    </row>
    <row r="982" spans="72:76" x14ac:dyDescent="0.2">
      <c r="BT982" s="22"/>
      <c r="BU982" s="58" t="s">
        <v>1094</v>
      </c>
      <c r="BV982" s="59" t="s">
        <v>1030</v>
      </c>
      <c r="BW982" s="31">
        <f>L2+(974*L4)</f>
        <v>975</v>
      </c>
      <c r="BX982" s="22"/>
    </row>
    <row r="983" spans="72:76" x14ac:dyDescent="0.2">
      <c r="BT983" s="22"/>
      <c r="BU983" s="58" t="s">
        <v>101</v>
      </c>
      <c r="BV983" s="59" t="s">
        <v>1030</v>
      </c>
      <c r="BW983" s="31">
        <f>L2+(975*L4)</f>
        <v>976</v>
      </c>
      <c r="BX983" s="22"/>
    </row>
    <row r="984" spans="72:76" x14ac:dyDescent="0.2">
      <c r="BT984" s="22"/>
      <c r="BU984" s="58" t="s">
        <v>599</v>
      </c>
      <c r="BV984" s="59" t="s">
        <v>1030</v>
      </c>
      <c r="BW984" s="31">
        <f>L2+(976*L4)</f>
        <v>977</v>
      </c>
      <c r="BX984" s="22"/>
    </row>
    <row r="985" spans="72:76" x14ac:dyDescent="0.2">
      <c r="BT985" s="22"/>
      <c r="BU985" s="58" t="s">
        <v>1095</v>
      </c>
      <c r="BV985" s="59" t="s">
        <v>1030</v>
      </c>
      <c r="BW985" s="31">
        <f>L2+(977*L4)</f>
        <v>978</v>
      </c>
      <c r="BX985" s="22"/>
    </row>
    <row r="986" spans="72:76" x14ac:dyDescent="0.2">
      <c r="BT986" s="22"/>
      <c r="BU986" s="58" t="s">
        <v>823</v>
      </c>
      <c r="BV986" s="59" t="s">
        <v>1030</v>
      </c>
      <c r="BW986" s="31">
        <f>L2+(978*L4)</f>
        <v>979</v>
      </c>
      <c r="BX986" s="22"/>
    </row>
    <row r="987" spans="72:76" x14ac:dyDescent="0.2">
      <c r="BT987" s="22"/>
      <c r="BU987" s="58" t="s">
        <v>1017</v>
      </c>
      <c r="BV987" s="59" t="s">
        <v>1030</v>
      </c>
      <c r="BW987" s="31">
        <f>L2+(979*L4)</f>
        <v>980</v>
      </c>
      <c r="BX987" s="22"/>
    </row>
    <row r="988" spans="72:76" x14ac:dyDescent="0.2">
      <c r="BT988" s="22"/>
      <c r="BU988" s="58" t="s">
        <v>1096</v>
      </c>
      <c r="BV988" s="59" t="s">
        <v>1030</v>
      </c>
      <c r="BW988" s="31">
        <f>L2+(980*L4)</f>
        <v>981</v>
      </c>
      <c r="BX988" s="22"/>
    </row>
    <row r="989" spans="72:76" x14ac:dyDescent="0.2">
      <c r="BT989" s="22"/>
      <c r="BU989" s="58" t="s">
        <v>259</v>
      </c>
      <c r="BV989" s="59" t="s">
        <v>1030</v>
      </c>
      <c r="BW989" s="31">
        <f>L2+(981*L4)</f>
        <v>982</v>
      </c>
      <c r="BX989" s="22"/>
    </row>
    <row r="990" spans="72:76" x14ac:dyDescent="0.2">
      <c r="BT990" s="22"/>
      <c r="BU990" s="58" t="s">
        <v>343</v>
      </c>
      <c r="BV990" s="59" t="s">
        <v>1030</v>
      </c>
      <c r="BW990" s="31">
        <f>L2+(982*L4)</f>
        <v>983</v>
      </c>
      <c r="BX990" s="22"/>
    </row>
    <row r="991" spans="72:76" x14ac:dyDescent="0.2">
      <c r="BT991" s="22"/>
      <c r="BU991" s="58" t="s">
        <v>1097</v>
      </c>
      <c r="BV991" s="59" t="s">
        <v>1030</v>
      </c>
      <c r="BW991" s="31">
        <f>L2+(983*L4)</f>
        <v>984</v>
      </c>
      <c r="BX991" s="22"/>
    </row>
    <row r="992" spans="72:76" x14ac:dyDescent="0.2">
      <c r="BT992" s="22"/>
      <c r="BU992" s="58" t="s">
        <v>85</v>
      </c>
      <c r="BV992" s="59" t="s">
        <v>1030</v>
      </c>
      <c r="BW992" s="31">
        <f>L2+(984*L4)</f>
        <v>985</v>
      </c>
      <c r="BX992" s="22"/>
    </row>
    <row r="993" spans="72:76" x14ac:dyDescent="0.2">
      <c r="BT993" s="22"/>
      <c r="BU993" s="58" t="s">
        <v>145</v>
      </c>
      <c r="BV993" s="59" t="s">
        <v>1030</v>
      </c>
      <c r="BW993" s="31">
        <f>L2+(985*L4)</f>
        <v>986</v>
      </c>
      <c r="BX993" s="22"/>
    </row>
    <row r="994" spans="72:76" x14ac:dyDescent="0.2">
      <c r="BT994" s="22"/>
      <c r="BU994" s="58" t="s">
        <v>1098</v>
      </c>
      <c r="BV994" s="59" t="s">
        <v>1030</v>
      </c>
      <c r="BW994" s="31">
        <f>L2+(986*L4)</f>
        <v>987</v>
      </c>
      <c r="BX994" s="22"/>
    </row>
    <row r="995" spans="72:76" x14ac:dyDescent="0.2">
      <c r="BT995" s="22"/>
      <c r="BU995" s="58" t="s">
        <v>519</v>
      </c>
      <c r="BV995" s="59" t="s">
        <v>1030</v>
      </c>
      <c r="BW995" s="31">
        <f>L2+(987*L4)</f>
        <v>988</v>
      </c>
      <c r="BX995" s="22"/>
    </row>
    <row r="996" spans="72:76" x14ac:dyDescent="0.2">
      <c r="BT996" s="22"/>
      <c r="BU996" s="58" t="s">
        <v>579</v>
      </c>
      <c r="BV996" s="59" t="s">
        <v>1030</v>
      </c>
      <c r="BW996" s="31">
        <f>L2+(988*L4)</f>
        <v>989</v>
      </c>
      <c r="BX996" s="22"/>
    </row>
    <row r="997" spans="72:76" x14ac:dyDescent="0.2">
      <c r="BT997" s="22"/>
      <c r="BU997" s="58" t="s">
        <v>1099</v>
      </c>
      <c r="BV997" s="59" t="s">
        <v>1030</v>
      </c>
      <c r="BW997" s="31">
        <f>L2+(989*L4)</f>
        <v>990</v>
      </c>
      <c r="BX997" s="22"/>
    </row>
    <row r="998" spans="72:76" x14ac:dyDescent="0.2">
      <c r="BT998" s="22"/>
      <c r="BU998" s="58" t="s">
        <v>843</v>
      </c>
      <c r="BV998" s="59" t="s">
        <v>1030</v>
      </c>
      <c r="BW998" s="31">
        <f>L2+(990*L4)</f>
        <v>991</v>
      </c>
      <c r="BX998" s="22"/>
    </row>
    <row r="999" spans="72:76" x14ac:dyDescent="0.2">
      <c r="BT999" s="22"/>
      <c r="BU999" s="60" t="s">
        <v>903</v>
      </c>
      <c r="BV999" s="61" t="s">
        <v>1030</v>
      </c>
      <c r="BW999" s="31">
        <f>L2+(991*L4)</f>
        <v>992</v>
      </c>
      <c r="BX999" s="22"/>
    </row>
    <row r="1000" spans="72:76" x14ac:dyDescent="0.2">
      <c r="BT1000" s="22"/>
      <c r="BU1000" s="56" t="s">
        <v>487</v>
      </c>
      <c r="BV1000" s="30" t="s">
        <v>1030</v>
      </c>
      <c r="BW1000" s="31">
        <f>L2+(992*L4)</f>
        <v>993</v>
      </c>
      <c r="BX1000" s="22"/>
    </row>
    <row r="1001" spans="72:76" x14ac:dyDescent="0.2">
      <c r="BT1001" s="22"/>
      <c r="BU1001" s="56" t="s">
        <v>292</v>
      </c>
      <c r="BV1001" s="30" t="s">
        <v>1030</v>
      </c>
      <c r="BW1001" s="31">
        <f>L2+(993*L4)</f>
        <v>994</v>
      </c>
      <c r="BX1001" s="22"/>
    </row>
    <row r="1002" spans="72:76" x14ac:dyDescent="0.2">
      <c r="BT1002" s="22"/>
      <c r="BU1002" s="56" t="s">
        <v>176</v>
      </c>
      <c r="BV1002" s="30" t="s">
        <v>1030</v>
      </c>
      <c r="BW1002" s="31">
        <f>L2+(994*L4)</f>
        <v>995</v>
      </c>
      <c r="BX1002" s="22"/>
    </row>
    <row r="1003" spans="72:76" x14ac:dyDescent="0.2">
      <c r="BT1003" s="22"/>
      <c r="BU1003" s="56" t="s">
        <v>116</v>
      </c>
      <c r="BV1003" s="30" t="s">
        <v>1030</v>
      </c>
      <c r="BW1003" s="31">
        <f>L2+(995*L4)</f>
        <v>996</v>
      </c>
      <c r="BX1003" s="22"/>
    </row>
    <row r="1004" spans="72:76" x14ac:dyDescent="0.2">
      <c r="BT1004" s="22"/>
      <c r="BU1004" s="56" t="s">
        <v>1100</v>
      </c>
      <c r="BV1004" s="30" t="s">
        <v>1030</v>
      </c>
      <c r="BW1004" s="31">
        <f>L2+(996*L4)</f>
        <v>997</v>
      </c>
      <c r="BX1004" s="22"/>
    </row>
    <row r="1005" spans="72:76" x14ac:dyDescent="0.2">
      <c r="BT1005" s="22"/>
      <c r="BU1005" s="56" t="s">
        <v>875</v>
      </c>
      <c r="BV1005" s="30" t="s">
        <v>1030</v>
      </c>
      <c r="BW1005" s="31">
        <f>L2+(997*L4)</f>
        <v>998</v>
      </c>
      <c r="BX1005" s="22"/>
    </row>
    <row r="1006" spans="72:76" x14ac:dyDescent="0.2">
      <c r="BT1006" s="22"/>
      <c r="BU1006" s="56" t="s">
        <v>743</v>
      </c>
      <c r="BV1006" s="30" t="s">
        <v>1030</v>
      </c>
      <c r="BW1006" s="31">
        <f>L2+(998*L4)</f>
        <v>999</v>
      </c>
      <c r="BX1006" s="22"/>
    </row>
    <row r="1007" spans="72:76" x14ac:dyDescent="0.2">
      <c r="BT1007" s="22"/>
      <c r="BU1007" s="56" t="s">
        <v>547</v>
      </c>
      <c r="BV1007" s="30" t="s">
        <v>1030</v>
      </c>
      <c r="BW1007" s="31">
        <f>L2+(999*L4)</f>
        <v>1000</v>
      </c>
      <c r="BX1007" s="22"/>
    </row>
    <row r="1008" spans="72:76" x14ac:dyDescent="0.2">
      <c r="BT1008" s="22"/>
      <c r="BU1008" s="56" t="s">
        <v>985</v>
      </c>
      <c r="BV1008" s="30" t="s">
        <v>1030</v>
      </c>
      <c r="BW1008" s="31">
        <f>L2+(1000*L4)</f>
        <v>1001</v>
      </c>
      <c r="BX1008" s="22"/>
    </row>
    <row r="1009" spans="72:76" x14ac:dyDescent="0.2">
      <c r="BT1009" s="22"/>
      <c r="BU1009" s="56" t="s">
        <v>791</v>
      </c>
      <c r="BV1009" s="30" t="s">
        <v>1030</v>
      </c>
      <c r="BW1009" s="31">
        <f>L2+(1001*L4)</f>
        <v>1002</v>
      </c>
      <c r="BX1009" s="22"/>
    </row>
    <row r="1010" spans="72:76" x14ac:dyDescent="0.2">
      <c r="BT1010" s="22"/>
      <c r="BU1010" s="56" t="s">
        <v>692</v>
      </c>
      <c r="BV1010" s="30" t="s">
        <v>1030</v>
      </c>
      <c r="BW1010" s="31">
        <f>L2+(1002*L4)</f>
        <v>1003</v>
      </c>
      <c r="BX1010" s="22"/>
    </row>
    <row r="1011" spans="72:76" x14ac:dyDescent="0.2">
      <c r="BT1011" s="22"/>
      <c r="BU1011" s="56" t="s">
        <v>631</v>
      </c>
      <c r="BV1011" s="30" t="s">
        <v>1030</v>
      </c>
      <c r="BW1011" s="31">
        <f>L2+(1003*L4)</f>
        <v>1004</v>
      </c>
      <c r="BX1011" s="22"/>
    </row>
    <row r="1012" spans="72:76" x14ac:dyDescent="0.2">
      <c r="BT1012" s="22"/>
      <c r="BU1012" s="56" t="s">
        <v>436</v>
      </c>
      <c r="BV1012" s="30" t="s">
        <v>1030</v>
      </c>
      <c r="BW1012" s="31">
        <f>L2+(1004*L4)</f>
        <v>1005</v>
      </c>
      <c r="BX1012" s="22"/>
    </row>
    <row r="1013" spans="72:76" x14ac:dyDescent="0.2">
      <c r="BT1013" s="22"/>
      <c r="BU1013" s="56" t="s">
        <v>375</v>
      </c>
      <c r="BV1013" s="30" t="s">
        <v>1030</v>
      </c>
      <c r="BW1013" s="31">
        <f>L2+(1005*L4)</f>
        <v>1006</v>
      </c>
      <c r="BX1013" s="22"/>
    </row>
    <row r="1014" spans="72:76" x14ac:dyDescent="0.2">
      <c r="BT1014" s="22"/>
      <c r="BU1014" s="56" t="s">
        <v>227</v>
      </c>
      <c r="BV1014" s="30" t="s">
        <v>1030</v>
      </c>
      <c r="BW1014" s="31">
        <f>L2+(1006*L4)</f>
        <v>1007</v>
      </c>
      <c r="BX1014" s="22"/>
    </row>
    <row r="1015" spans="72:76" x14ac:dyDescent="0.2">
      <c r="BT1015" s="22"/>
      <c r="BU1015" s="56" t="s">
        <v>33</v>
      </c>
      <c r="BV1015" s="30" t="s">
        <v>1030</v>
      </c>
      <c r="BW1015" s="31">
        <f>L2+(1007*L4)</f>
        <v>1008</v>
      </c>
      <c r="BX1015" s="22"/>
    </row>
    <row r="1016" spans="72:76" x14ac:dyDescent="0.2">
      <c r="BT1016" s="22"/>
      <c r="BU1016" s="56" t="s">
        <v>532</v>
      </c>
      <c r="BV1016" s="30" t="s">
        <v>1030</v>
      </c>
      <c r="BW1016" s="31">
        <f>L2+(1008*L4)</f>
        <v>1009</v>
      </c>
      <c r="BX1016" s="22"/>
    </row>
    <row r="1017" spans="72:76" x14ac:dyDescent="0.2">
      <c r="BT1017" s="22"/>
      <c r="BU1017" s="56" t="s">
        <v>728</v>
      </c>
      <c r="BV1017" s="30" t="s">
        <v>1030</v>
      </c>
      <c r="BW1017" s="31">
        <f>L2+(1009*L4)</f>
        <v>1010</v>
      </c>
      <c r="BX1017" s="22"/>
    </row>
    <row r="1018" spans="72:76" x14ac:dyDescent="0.2">
      <c r="BT1018" s="22"/>
      <c r="BU1018" s="56" t="s">
        <v>890</v>
      </c>
      <c r="BV1018" s="30" t="s">
        <v>1030</v>
      </c>
      <c r="BW1018" s="31">
        <f>L2+(1010*L4)</f>
        <v>1011</v>
      </c>
      <c r="BX1018" s="22"/>
    </row>
    <row r="1019" spans="72:76" x14ac:dyDescent="0.2">
      <c r="BT1019" s="22"/>
      <c r="BU1019" s="56" t="s">
        <v>950</v>
      </c>
      <c r="BV1019" s="30" t="s">
        <v>1030</v>
      </c>
      <c r="BW1019" s="31">
        <f>L2+(1011*L4)</f>
        <v>1012</v>
      </c>
      <c r="BX1019" s="22"/>
    </row>
    <row r="1020" spans="72:76" x14ac:dyDescent="0.2">
      <c r="BT1020" s="22"/>
      <c r="BU1020" s="56" t="s">
        <v>132</v>
      </c>
      <c r="BV1020" s="30" t="s">
        <v>1030</v>
      </c>
      <c r="BW1020" s="31">
        <f>L2+(1012*L4)</f>
        <v>1013</v>
      </c>
      <c r="BX1020" s="22"/>
    </row>
    <row r="1021" spans="72:76" x14ac:dyDescent="0.2">
      <c r="BT1021" s="22"/>
      <c r="BU1021" s="56" t="s">
        <v>191</v>
      </c>
      <c r="BV1021" s="30" t="s">
        <v>1030</v>
      </c>
      <c r="BW1021" s="31">
        <f>L2+(1013*L4)</f>
        <v>1014</v>
      </c>
      <c r="BX1021" s="22"/>
    </row>
    <row r="1022" spans="72:76" x14ac:dyDescent="0.2">
      <c r="BT1022" s="22"/>
      <c r="BU1022" s="56" t="s">
        <v>276</v>
      </c>
      <c r="BV1022" s="30" t="s">
        <v>1030</v>
      </c>
      <c r="BW1022" s="31">
        <f>L2+(1014*L4)</f>
        <v>1015</v>
      </c>
      <c r="BX1022" s="22"/>
    </row>
    <row r="1023" spans="72:76" x14ac:dyDescent="0.2">
      <c r="BT1023" s="22"/>
      <c r="BU1023" s="56" t="s">
        <v>472</v>
      </c>
      <c r="BV1023" s="30" t="s">
        <v>1030</v>
      </c>
      <c r="BW1023" s="31">
        <f>L2+(1015*L4)</f>
        <v>1016</v>
      </c>
      <c r="BX1023" s="22"/>
    </row>
    <row r="1024" spans="72:76" x14ac:dyDescent="0.2">
      <c r="BT1024" s="22"/>
      <c r="BU1024" s="56" t="s">
        <v>17</v>
      </c>
      <c r="BV1024" s="30" t="s">
        <v>1030</v>
      </c>
      <c r="BW1024" s="31">
        <f>L2+(1016*L4)</f>
        <v>1017</v>
      </c>
      <c r="BX1024" s="22"/>
    </row>
    <row r="1025" spans="72:76" x14ac:dyDescent="0.2">
      <c r="BT1025" s="22"/>
      <c r="BU1025" s="56" t="s">
        <v>211</v>
      </c>
      <c r="BV1025" s="30" t="s">
        <v>1030</v>
      </c>
      <c r="BW1025" s="31">
        <f>L2+(1017*L4)</f>
        <v>1018</v>
      </c>
      <c r="BX1025" s="22"/>
    </row>
    <row r="1026" spans="72:76" x14ac:dyDescent="0.2">
      <c r="BT1026" s="22"/>
      <c r="BU1026" s="56" t="s">
        <v>391</v>
      </c>
      <c r="BV1026" s="30" t="s">
        <v>1030</v>
      </c>
      <c r="BW1026" s="31">
        <f>L2+(1018*L4)</f>
        <v>1019</v>
      </c>
      <c r="BX1026" s="22"/>
    </row>
    <row r="1027" spans="72:76" x14ac:dyDescent="0.2">
      <c r="BT1027" s="22"/>
      <c r="BU1027" s="56" t="s">
        <v>452</v>
      </c>
      <c r="BV1027" s="30" t="s">
        <v>1030</v>
      </c>
      <c r="BW1027" s="31">
        <f>L2+(1019*L4)</f>
        <v>1020</v>
      </c>
      <c r="BX1027" s="22"/>
    </row>
    <row r="1028" spans="72:76" x14ac:dyDescent="0.2">
      <c r="BT1028" s="22"/>
      <c r="BU1028" s="56" t="s">
        <v>647</v>
      </c>
      <c r="BV1028" s="30" t="s">
        <v>1030</v>
      </c>
      <c r="BW1028" s="31">
        <f>L2+(1020*L4)</f>
        <v>1021</v>
      </c>
      <c r="BX1028" s="22"/>
    </row>
    <row r="1029" spans="72:76" x14ac:dyDescent="0.2">
      <c r="BT1029" s="22"/>
      <c r="BU1029" s="56" t="s">
        <v>708</v>
      </c>
      <c r="BV1029" s="30" t="s">
        <v>1030</v>
      </c>
      <c r="BW1029" s="31">
        <f>L2+(1021*L4)</f>
        <v>1022</v>
      </c>
      <c r="BX1029" s="22"/>
    </row>
    <row r="1030" spans="72:76" x14ac:dyDescent="0.2">
      <c r="BT1030" s="22"/>
      <c r="BU1030" s="56" t="s">
        <v>776</v>
      </c>
      <c r="BV1030" s="30" t="s">
        <v>1030</v>
      </c>
      <c r="BW1030" s="31">
        <f>L2+(1022*L4)</f>
        <v>1023</v>
      </c>
      <c r="BX1030" s="22"/>
    </row>
    <row r="1031" spans="72:76" ht="13.5" thickBot="1" x14ac:dyDescent="0.25">
      <c r="BT1031" s="22"/>
      <c r="BU1031" s="62" t="s">
        <v>935</v>
      </c>
      <c r="BV1031" s="63" t="s">
        <v>1030</v>
      </c>
      <c r="BW1031" s="31">
        <f>L2+(1023*L4)</f>
        <v>1024</v>
      </c>
      <c r="BX1031" s="22"/>
    </row>
    <row r="1032" spans="72:76" x14ac:dyDescent="0.2">
      <c r="BT1032" s="22"/>
      <c r="BU1032" s="16"/>
      <c r="BV1032" s="16"/>
      <c r="BW1032" s="17"/>
      <c r="BX1032" s="22"/>
    </row>
    <row r="1033" spans="72:76" x14ac:dyDescent="0.2">
      <c r="BT1033" s="22"/>
      <c r="BU1033" s="18"/>
      <c r="BV1033" s="25" t="s">
        <v>1113</v>
      </c>
      <c r="BW1033" s="19"/>
      <c r="BX1033" s="2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91:AI93 AH8:AI40 AH134:AH219 AH220:AH350 AI137:AI212 AH51 AH52:AH82 AH83:AH90 AH42:AI42 AH41 AI214:AI298 AI300:AI342 AI344:AI350 AH352:AI383 AH395:AI428" formulaRange="1"/>
    <ignoredError sqref="AK9:AK39 AK52:AK35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1B7CF-F08F-4C93-AD99-24100FA04E9E}">
  <sheetPr>
    <tabColor rgb="FFFFCCFF"/>
  </sheetPr>
  <dimension ref="A1:AJ520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1247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2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1184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1233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 t="s">
        <v>5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/>
      <c r="M7" s="2" t="s">
        <v>5</v>
      </c>
    </row>
    <row r="8" spans="1:36" x14ac:dyDescent="0.2">
      <c r="A8" s="1">
        <v>1</v>
      </c>
      <c r="B8" s="132">
        <v>2</v>
      </c>
      <c r="C8" s="133">
        <v>401</v>
      </c>
      <c r="D8" s="134">
        <v>931</v>
      </c>
      <c r="E8" s="134">
        <v>564</v>
      </c>
      <c r="F8" s="134">
        <v>800</v>
      </c>
      <c r="G8" s="134">
        <v>655</v>
      </c>
      <c r="H8" s="134">
        <v>189</v>
      </c>
      <c r="I8" s="134">
        <v>302</v>
      </c>
      <c r="J8" s="134">
        <v>581</v>
      </c>
      <c r="K8" s="134">
        <v>982</v>
      </c>
      <c r="L8" s="134">
        <v>488</v>
      </c>
      <c r="M8" s="134">
        <v>119</v>
      </c>
      <c r="N8" s="134">
        <v>347</v>
      </c>
      <c r="O8" s="134">
        <v>204</v>
      </c>
      <c r="P8" s="134">
        <v>762</v>
      </c>
      <c r="Q8" s="135">
        <v>873</v>
      </c>
      <c r="R8" s="136">
        <v>370</v>
      </c>
      <c r="S8" s="134">
        <v>225</v>
      </c>
      <c r="T8" s="134">
        <v>723</v>
      </c>
      <c r="U8" s="134">
        <v>836</v>
      </c>
      <c r="V8" s="134">
        <v>624</v>
      </c>
      <c r="W8" s="134">
        <v>1023</v>
      </c>
      <c r="X8" s="134">
        <v>461</v>
      </c>
      <c r="Y8" s="134">
        <v>94</v>
      </c>
      <c r="Z8" s="134">
        <v>821</v>
      </c>
      <c r="AA8" s="134">
        <v>678</v>
      </c>
      <c r="AB8" s="134">
        <v>152</v>
      </c>
      <c r="AC8" s="134">
        <v>263</v>
      </c>
      <c r="AD8" s="134">
        <v>43</v>
      </c>
      <c r="AE8" s="134">
        <v>444</v>
      </c>
      <c r="AF8" s="134">
        <v>906</v>
      </c>
      <c r="AG8" s="137">
        <v>537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421</v>
      </c>
      <c r="C9" s="108">
        <v>54</v>
      </c>
      <c r="D9" s="109">
        <v>520</v>
      </c>
      <c r="E9" s="109">
        <v>919</v>
      </c>
      <c r="F9" s="109">
        <v>699</v>
      </c>
      <c r="G9" s="109">
        <v>812</v>
      </c>
      <c r="H9" s="109">
        <v>282</v>
      </c>
      <c r="I9" s="109">
        <v>137</v>
      </c>
      <c r="J9" s="109">
        <v>994</v>
      </c>
      <c r="K9" s="109">
        <v>625</v>
      </c>
      <c r="L9" s="109">
        <v>67</v>
      </c>
      <c r="M9" s="109">
        <v>468</v>
      </c>
      <c r="N9" s="109">
        <v>256</v>
      </c>
      <c r="O9" s="109">
        <v>367</v>
      </c>
      <c r="P9" s="110">
        <v>861</v>
      </c>
      <c r="Q9" s="109">
        <v>718</v>
      </c>
      <c r="R9" s="109">
        <v>213</v>
      </c>
      <c r="S9" s="111">
        <v>326</v>
      </c>
      <c r="T9" s="109">
        <v>888</v>
      </c>
      <c r="U9" s="109">
        <v>743</v>
      </c>
      <c r="V9" s="109">
        <v>971</v>
      </c>
      <c r="W9" s="109">
        <v>604</v>
      </c>
      <c r="X9" s="109">
        <v>106</v>
      </c>
      <c r="Y9" s="109">
        <v>505</v>
      </c>
      <c r="Z9" s="109">
        <v>658</v>
      </c>
      <c r="AA9" s="109">
        <v>769</v>
      </c>
      <c r="AB9" s="109">
        <v>307</v>
      </c>
      <c r="AC9" s="109">
        <v>164</v>
      </c>
      <c r="AD9" s="109">
        <v>400</v>
      </c>
      <c r="AE9" s="109">
        <v>31</v>
      </c>
      <c r="AF9" s="112">
        <v>557</v>
      </c>
      <c r="AG9" s="139">
        <v>958</v>
      </c>
      <c r="AH9" s="5">
        <f t="shared" ref="AH9:AH47" si="0">SUM(B9:AG9)</f>
        <v>16400</v>
      </c>
      <c r="AI9" s="5">
        <f t="shared" ref="AI9:AI47" si="1">SUMSQ(B9:AG9)</f>
        <v>11201200</v>
      </c>
      <c r="AJ9" s="2">
        <f t="shared" ref="AJ9:AJ47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40">
        <v>1017</v>
      </c>
      <c r="C10" s="109">
        <v>618</v>
      </c>
      <c r="D10" s="108">
        <v>92</v>
      </c>
      <c r="E10" s="9">
        <v>459</v>
      </c>
      <c r="F10" s="109">
        <v>231</v>
      </c>
      <c r="G10" s="109">
        <v>376</v>
      </c>
      <c r="H10" s="109">
        <v>838</v>
      </c>
      <c r="I10" s="109">
        <v>725</v>
      </c>
      <c r="J10" s="109">
        <v>446</v>
      </c>
      <c r="K10" s="109">
        <v>45</v>
      </c>
      <c r="L10" s="109">
        <v>543</v>
      </c>
      <c r="M10" s="109">
        <v>912</v>
      </c>
      <c r="N10" s="109">
        <v>676</v>
      </c>
      <c r="O10" s="110">
        <v>819</v>
      </c>
      <c r="P10" s="109">
        <v>257</v>
      </c>
      <c r="Q10" s="109">
        <v>146</v>
      </c>
      <c r="R10" s="109">
        <v>649</v>
      </c>
      <c r="S10" s="109">
        <v>794</v>
      </c>
      <c r="T10" s="111">
        <v>300</v>
      </c>
      <c r="U10" s="109">
        <v>187</v>
      </c>
      <c r="V10" s="109">
        <v>407</v>
      </c>
      <c r="W10" s="109">
        <v>8</v>
      </c>
      <c r="X10" s="109">
        <v>566</v>
      </c>
      <c r="Y10" s="109">
        <v>933</v>
      </c>
      <c r="Z10" s="109">
        <v>206</v>
      </c>
      <c r="AA10" s="109">
        <v>349</v>
      </c>
      <c r="AB10" s="109">
        <v>879</v>
      </c>
      <c r="AC10" s="109">
        <v>768</v>
      </c>
      <c r="AD10" s="109">
        <v>980</v>
      </c>
      <c r="AE10" s="112">
        <v>579</v>
      </c>
      <c r="AF10" s="109">
        <v>113</v>
      </c>
      <c r="AG10" s="139">
        <v>482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40">
        <v>606</v>
      </c>
      <c r="C11" s="109">
        <v>973</v>
      </c>
      <c r="D11" s="9">
        <v>511</v>
      </c>
      <c r="E11" s="108">
        <v>112</v>
      </c>
      <c r="F11" s="109">
        <v>324</v>
      </c>
      <c r="G11" s="109">
        <v>211</v>
      </c>
      <c r="H11" s="109">
        <v>737</v>
      </c>
      <c r="I11" s="109">
        <v>882</v>
      </c>
      <c r="J11" s="109">
        <v>25</v>
      </c>
      <c r="K11" s="109">
        <v>394</v>
      </c>
      <c r="L11" s="109">
        <v>956</v>
      </c>
      <c r="M11" s="109">
        <v>555</v>
      </c>
      <c r="N11" s="110">
        <v>775</v>
      </c>
      <c r="O11" s="109">
        <v>664</v>
      </c>
      <c r="P11" s="109">
        <v>166</v>
      </c>
      <c r="Q11" s="109">
        <v>309</v>
      </c>
      <c r="R11" s="109">
        <v>814</v>
      </c>
      <c r="S11" s="109">
        <v>701</v>
      </c>
      <c r="T11" s="109">
        <v>143</v>
      </c>
      <c r="U11" s="111">
        <v>288</v>
      </c>
      <c r="V11" s="109">
        <v>52</v>
      </c>
      <c r="W11" s="109">
        <v>419</v>
      </c>
      <c r="X11" s="109">
        <v>913</v>
      </c>
      <c r="Y11" s="109">
        <v>514</v>
      </c>
      <c r="Z11" s="109">
        <v>361</v>
      </c>
      <c r="AA11" s="109">
        <v>250</v>
      </c>
      <c r="AB11" s="109">
        <v>716</v>
      </c>
      <c r="AC11" s="109">
        <v>859</v>
      </c>
      <c r="AD11" s="112">
        <v>631</v>
      </c>
      <c r="AE11" s="109">
        <v>1000</v>
      </c>
      <c r="AF11" s="109">
        <v>470</v>
      </c>
      <c r="AG11" s="139">
        <v>69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40">
        <v>899</v>
      </c>
      <c r="C12" s="109">
        <v>532</v>
      </c>
      <c r="D12" s="109">
        <v>34</v>
      </c>
      <c r="E12" s="109">
        <v>433</v>
      </c>
      <c r="F12" s="108">
        <v>157</v>
      </c>
      <c r="G12" s="9">
        <v>270</v>
      </c>
      <c r="H12" s="109">
        <v>832</v>
      </c>
      <c r="I12" s="109">
        <v>687</v>
      </c>
      <c r="J12" s="109">
        <v>456</v>
      </c>
      <c r="K12" s="109">
        <v>87</v>
      </c>
      <c r="L12" s="109">
        <v>613</v>
      </c>
      <c r="M12" s="110">
        <v>1014</v>
      </c>
      <c r="N12" s="109">
        <v>730</v>
      </c>
      <c r="O12" s="109">
        <v>841</v>
      </c>
      <c r="P12" s="109">
        <v>379</v>
      </c>
      <c r="Q12" s="109">
        <v>236</v>
      </c>
      <c r="R12" s="109">
        <v>755</v>
      </c>
      <c r="S12" s="109">
        <v>868</v>
      </c>
      <c r="T12" s="109">
        <v>338</v>
      </c>
      <c r="U12" s="109">
        <v>193</v>
      </c>
      <c r="V12" s="111">
        <v>493</v>
      </c>
      <c r="W12" s="109">
        <v>126</v>
      </c>
      <c r="X12" s="109">
        <v>592</v>
      </c>
      <c r="Y12" s="109">
        <v>991</v>
      </c>
      <c r="Z12" s="109">
        <v>184</v>
      </c>
      <c r="AA12" s="109">
        <v>295</v>
      </c>
      <c r="AB12" s="109">
        <v>789</v>
      </c>
      <c r="AC12" s="112">
        <v>646</v>
      </c>
      <c r="AD12" s="109">
        <v>938</v>
      </c>
      <c r="AE12" s="109">
        <v>569</v>
      </c>
      <c r="AF12" s="109">
        <v>11</v>
      </c>
      <c r="AG12" s="139">
        <v>412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40">
        <v>552</v>
      </c>
      <c r="C13" s="109">
        <v>951</v>
      </c>
      <c r="D13" s="109">
        <v>389</v>
      </c>
      <c r="E13" s="109">
        <v>22</v>
      </c>
      <c r="F13" s="9">
        <v>314</v>
      </c>
      <c r="G13" s="108">
        <v>169</v>
      </c>
      <c r="H13" s="109">
        <v>667</v>
      </c>
      <c r="I13" s="109">
        <v>780</v>
      </c>
      <c r="J13" s="109">
        <v>99</v>
      </c>
      <c r="K13" s="109">
        <v>500</v>
      </c>
      <c r="L13" s="110">
        <v>962</v>
      </c>
      <c r="M13" s="109">
        <v>593</v>
      </c>
      <c r="N13" s="109">
        <v>893</v>
      </c>
      <c r="O13" s="109">
        <v>750</v>
      </c>
      <c r="P13" s="109">
        <v>224</v>
      </c>
      <c r="Q13" s="109">
        <v>335</v>
      </c>
      <c r="R13" s="109">
        <v>856</v>
      </c>
      <c r="S13" s="109">
        <v>711</v>
      </c>
      <c r="T13" s="109">
        <v>245</v>
      </c>
      <c r="U13" s="109">
        <v>358</v>
      </c>
      <c r="V13" s="109">
        <v>74</v>
      </c>
      <c r="W13" s="111">
        <v>473</v>
      </c>
      <c r="X13" s="109">
        <v>1003</v>
      </c>
      <c r="Y13" s="109">
        <v>636</v>
      </c>
      <c r="Z13" s="109">
        <v>275</v>
      </c>
      <c r="AA13" s="109">
        <v>132</v>
      </c>
      <c r="AB13" s="112">
        <v>690</v>
      </c>
      <c r="AC13" s="109">
        <v>801</v>
      </c>
      <c r="AD13" s="109">
        <v>525</v>
      </c>
      <c r="AE13" s="109">
        <v>926</v>
      </c>
      <c r="AF13" s="109">
        <v>432</v>
      </c>
      <c r="AG13" s="139">
        <v>63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40">
        <v>124</v>
      </c>
      <c r="C14" s="109">
        <v>491</v>
      </c>
      <c r="D14" s="109">
        <v>985</v>
      </c>
      <c r="E14" s="109">
        <v>586</v>
      </c>
      <c r="F14" s="109">
        <v>870</v>
      </c>
      <c r="G14" s="109">
        <v>757</v>
      </c>
      <c r="H14" s="108">
        <v>199</v>
      </c>
      <c r="I14" s="9">
        <v>344</v>
      </c>
      <c r="J14" s="109">
        <v>575</v>
      </c>
      <c r="K14" s="110">
        <v>944</v>
      </c>
      <c r="L14" s="109">
        <v>414</v>
      </c>
      <c r="M14" s="109">
        <v>13</v>
      </c>
      <c r="N14" s="109">
        <v>289</v>
      </c>
      <c r="O14" s="109">
        <v>178</v>
      </c>
      <c r="P14" s="109">
        <v>644</v>
      </c>
      <c r="Q14" s="109">
        <v>787</v>
      </c>
      <c r="R14" s="109">
        <v>268</v>
      </c>
      <c r="S14" s="109">
        <v>155</v>
      </c>
      <c r="T14" s="109">
        <v>681</v>
      </c>
      <c r="U14" s="109">
        <v>826</v>
      </c>
      <c r="V14" s="109">
        <v>534</v>
      </c>
      <c r="W14" s="109">
        <v>901</v>
      </c>
      <c r="X14" s="111">
        <v>439</v>
      </c>
      <c r="Y14" s="109">
        <v>40</v>
      </c>
      <c r="Z14" s="109">
        <v>847</v>
      </c>
      <c r="AA14" s="112">
        <v>736</v>
      </c>
      <c r="AB14" s="109">
        <v>238</v>
      </c>
      <c r="AC14" s="109">
        <v>381</v>
      </c>
      <c r="AD14" s="109">
        <v>81</v>
      </c>
      <c r="AE14" s="109">
        <v>450</v>
      </c>
      <c r="AF14" s="109">
        <v>1012</v>
      </c>
      <c r="AG14" s="139">
        <v>611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40">
        <v>479</v>
      </c>
      <c r="C15" s="109">
        <v>80</v>
      </c>
      <c r="D15" s="109">
        <v>638</v>
      </c>
      <c r="E15" s="109">
        <v>1005</v>
      </c>
      <c r="F15" s="109">
        <v>705</v>
      </c>
      <c r="G15" s="109">
        <v>850</v>
      </c>
      <c r="H15" s="9">
        <v>356</v>
      </c>
      <c r="I15" s="108">
        <v>243</v>
      </c>
      <c r="J15" s="110">
        <v>924</v>
      </c>
      <c r="K15" s="109">
        <v>523</v>
      </c>
      <c r="L15" s="109">
        <v>57</v>
      </c>
      <c r="M15" s="109">
        <v>426</v>
      </c>
      <c r="N15" s="109">
        <v>134</v>
      </c>
      <c r="O15" s="109">
        <v>277</v>
      </c>
      <c r="P15" s="109">
        <v>807</v>
      </c>
      <c r="Q15" s="109">
        <v>696</v>
      </c>
      <c r="R15" s="109">
        <v>175</v>
      </c>
      <c r="S15" s="109">
        <v>320</v>
      </c>
      <c r="T15" s="109">
        <v>782</v>
      </c>
      <c r="U15" s="109">
        <v>669</v>
      </c>
      <c r="V15" s="109">
        <v>945</v>
      </c>
      <c r="W15" s="109">
        <v>546</v>
      </c>
      <c r="X15" s="109">
        <v>20</v>
      </c>
      <c r="Y15" s="111">
        <v>387</v>
      </c>
      <c r="Z15" s="112">
        <v>748</v>
      </c>
      <c r="AA15" s="109">
        <v>891</v>
      </c>
      <c r="AB15" s="109">
        <v>329</v>
      </c>
      <c r="AC15" s="109">
        <v>218</v>
      </c>
      <c r="AD15" s="109">
        <v>502</v>
      </c>
      <c r="AE15" s="109">
        <v>101</v>
      </c>
      <c r="AF15" s="109">
        <v>599</v>
      </c>
      <c r="AG15" s="139">
        <v>968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40">
        <v>844</v>
      </c>
      <c r="C16" s="109">
        <v>731</v>
      </c>
      <c r="D16" s="109">
        <v>233</v>
      </c>
      <c r="E16" s="109">
        <v>378</v>
      </c>
      <c r="F16" s="109">
        <v>86</v>
      </c>
      <c r="G16" s="109">
        <v>453</v>
      </c>
      <c r="H16" s="109">
        <v>1015</v>
      </c>
      <c r="I16" s="110">
        <v>616</v>
      </c>
      <c r="J16" s="108">
        <v>271</v>
      </c>
      <c r="K16" s="9">
        <v>160</v>
      </c>
      <c r="L16" s="109">
        <v>686</v>
      </c>
      <c r="M16" s="109">
        <v>829</v>
      </c>
      <c r="N16" s="109">
        <v>529</v>
      </c>
      <c r="O16" s="109">
        <v>898</v>
      </c>
      <c r="P16" s="109">
        <v>436</v>
      </c>
      <c r="Q16" s="109">
        <v>35</v>
      </c>
      <c r="R16" s="109">
        <v>572</v>
      </c>
      <c r="S16" s="109">
        <v>939</v>
      </c>
      <c r="T16" s="109">
        <v>409</v>
      </c>
      <c r="U16" s="109">
        <v>10</v>
      </c>
      <c r="V16" s="109">
        <v>294</v>
      </c>
      <c r="W16" s="109">
        <v>181</v>
      </c>
      <c r="X16" s="109">
        <v>647</v>
      </c>
      <c r="Y16" s="112">
        <v>792</v>
      </c>
      <c r="Z16" s="111">
        <v>127</v>
      </c>
      <c r="AA16" s="109">
        <v>496</v>
      </c>
      <c r="AB16" s="109">
        <v>990</v>
      </c>
      <c r="AC16" s="109">
        <v>589</v>
      </c>
      <c r="AD16" s="109">
        <v>865</v>
      </c>
      <c r="AE16" s="109">
        <v>754</v>
      </c>
      <c r="AF16" s="109">
        <v>196</v>
      </c>
      <c r="AG16" s="139">
        <v>339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40">
        <v>751</v>
      </c>
      <c r="C17" s="109">
        <v>896</v>
      </c>
      <c r="D17" s="109">
        <v>334</v>
      </c>
      <c r="E17" s="109">
        <v>221</v>
      </c>
      <c r="F17" s="109">
        <v>497</v>
      </c>
      <c r="G17" s="109">
        <v>98</v>
      </c>
      <c r="H17" s="110">
        <v>596</v>
      </c>
      <c r="I17" s="109">
        <v>963</v>
      </c>
      <c r="J17" s="9">
        <v>172</v>
      </c>
      <c r="K17" s="108">
        <v>315</v>
      </c>
      <c r="L17" s="109">
        <v>777</v>
      </c>
      <c r="M17" s="109">
        <v>666</v>
      </c>
      <c r="N17" s="109">
        <v>950</v>
      </c>
      <c r="O17" s="109">
        <v>549</v>
      </c>
      <c r="P17" s="109">
        <v>23</v>
      </c>
      <c r="Q17" s="109">
        <v>392</v>
      </c>
      <c r="R17" s="109">
        <v>927</v>
      </c>
      <c r="S17" s="109">
        <v>528</v>
      </c>
      <c r="T17" s="109">
        <v>62</v>
      </c>
      <c r="U17" s="109">
        <v>429</v>
      </c>
      <c r="V17" s="109">
        <v>129</v>
      </c>
      <c r="W17" s="109">
        <v>274</v>
      </c>
      <c r="X17" s="112">
        <v>804</v>
      </c>
      <c r="Y17" s="109">
        <v>691</v>
      </c>
      <c r="Z17" s="109">
        <v>476</v>
      </c>
      <c r="AA17" s="111">
        <v>75</v>
      </c>
      <c r="AB17" s="109">
        <v>633</v>
      </c>
      <c r="AC17" s="109">
        <v>1002</v>
      </c>
      <c r="AD17" s="109">
        <v>710</v>
      </c>
      <c r="AE17" s="109">
        <v>853</v>
      </c>
      <c r="AF17" s="109">
        <v>359</v>
      </c>
      <c r="AG17" s="139">
        <v>248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40">
        <v>179</v>
      </c>
      <c r="C18" s="109">
        <v>292</v>
      </c>
      <c r="D18" s="109">
        <v>786</v>
      </c>
      <c r="E18" s="109">
        <v>641</v>
      </c>
      <c r="F18" s="109">
        <v>941</v>
      </c>
      <c r="G18" s="110">
        <v>574</v>
      </c>
      <c r="H18" s="109">
        <v>16</v>
      </c>
      <c r="I18" s="109">
        <v>415</v>
      </c>
      <c r="J18" s="109">
        <v>760</v>
      </c>
      <c r="K18" s="109">
        <v>871</v>
      </c>
      <c r="L18" s="108">
        <v>341</v>
      </c>
      <c r="M18" s="9">
        <v>198</v>
      </c>
      <c r="N18" s="109">
        <v>490</v>
      </c>
      <c r="O18" s="109">
        <v>121</v>
      </c>
      <c r="P18" s="109">
        <v>587</v>
      </c>
      <c r="Q18" s="109">
        <v>988</v>
      </c>
      <c r="R18" s="109">
        <v>451</v>
      </c>
      <c r="S18" s="109">
        <v>84</v>
      </c>
      <c r="T18" s="109">
        <v>610</v>
      </c>
      <c r="U18" s="109">
        <v>1009</v>
      </c>
      <c r="V18" s="109">
        <v>733</v>
      </c>
      <c r="W18" s="112">
        <v>846</v>
      </c>
      <c r="X18" s="109">
        <v>384</v>
      </c>
      <c r="Y18" s="109">
        <v>239</v>
      </c>
      <c r="Z18" s="109">
        <v>904</v>
      </c>
      <c r="AA18" s="109">
        <v>535</v>
      </c>
      <c r="AB18" s="111">
        <v>37</v>
      </c>
      <c r="AC18" s="109">
        <v>438</v>
      </c>
      <c r="AD18" s="109">
        <v>154</v>
      </c>
      <c r="AE18" s="109">
        <v>265</v>
      </c>
      <c r="AF18" s="109">
        <v>827</v>
      </c>
      <c r="AG18" s="139">
        <v>684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40">
        <v>280</v>
      </c>
      <c r="C19" s="109">
        <v>135</v>
      </c>
      <c r="D19" s="109">
        <v>693</v>
      </c>
      <c r="E19" s="109">
        <v>806</v>
      </c>
      <c r="F19" s="110">
        <v>522</v>
      </c>
      <c r="G19" s="109">
        <v>921</v>
      </c>
      <c r="H19" s="109">
        <v>427</v>
      </c>
      <c r="I19" s="109">
        <v>60</v>
      </c>
      <c r="J19" s="109">
        <v>851</v>
      </c>
      <c r="K19" s="109">
        <v>708</v>
      </c>
      <c r="L19" s="9">
        <v>242</v>
      </c>
      <c r="M19" s="108">
        <v>353</v>
      </c>
      <c r="N19" s="109">
        <v>77</v>
      </c>
      <c r="O19" s="109">
        <v>478</v>
      </c>
      <c r="P19" s="109">
        <v>1008</v>
      </c>
      <c r="Q19" s="109">
        <v>639</v>
      </c>
      <c r="R19" s="109">
        <v>104</v>
      </c>
      <c r="S19" s="109">
        <v>503</v>
      </c>
      <c r="T19" s="109">
        <v>965</v>
      </c>
      <c r="U19" s="109">
        <v>598</v>
      </c>
      <c r="V19" s="112">
        <v>890</v>
      </c>
      <c r="W19" s="109">
        <v>745</v>
      </c>
      <c r="X19" s="109">
        <v>219</v>
      </c>
      <c r="Y19" s="109">
        <v>332</v>
      </c>
      <c r="Z19" s="109">
        <v>547</v>
      </c>
      <c r="AA19" s="109">
        <v>948</v>
      </c>
      <c r="AB19" s="109">
        <v>386</v>
      </c>
      <c r="AC19" s="111">
        <v>17</v>
      </c>
      <c r="AD19" s="109">
        <v>317</v>
      </c>
      <c r="AE19" s="109">
        <v>174</v>
      </c>
      <c r="AF19" s="109">
        <v>672</v>
      </c>
      <c r="AG19" s="139">
        <v>783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40">
        <v>201</v>
      </c>
      <c r="C20" s="109">
        <v>346</v>
      </c>
      <c r="D20" s="109">
        <v>876</v>
      </c>
      <c r="E20" s="110">
        <v>763</v>
      </c>
      <c r="F20" s="109">
        <v>983</v>
      </c>
      <c r="G20" s="109">
        <v>584</v>
      </c>
      <c r="H20" s="109">
        <v>118</v>
      </c>
      <c r="I20" s="109">
        <v>485</v>
      </c>
      <c r="J20" s="109">
        <v>654</v>
      </c>
      <c r="K20" s="109">
        <v>797</v>
      </c>
      <c r="L20" s="109">
        <v>303</v>
      </c>
      <c r="M20" s="109">
        <v>192</v>
      </c>
      <c r="N20" s="108">
        <v>404</v>
      </c>
      <c r="O20" s="9">
        <v>3</v>
      </c>
      <c r="P20" s="109">
        <v>561</v>
      </c>
      <c r="Q20" s="109">
        <v>930</v>
      </c>
      <c r="R20" s="109">
        <v>441</v>
      </c>
      <c r="S20" s="109">
        <v>42</v>
      </c>
      <c r="T20" s="109">
        <v>540</v>
      </c>
      <c r="U20" s="112">
        <v>907</v>
      </c>
      <c r="V20" s="109">
        <v>679</v>
      </c>
      <c r="W20" s="109">
        <v>824</v>
      </c>
      <c r="X20" s="109">
        <v>262</v>
      </c>
      <c r="Y20" s="109">
        <v>149</v>
      </c>
      <c r="Z20" s="109">
        <v>1022</v>
      </c>
      <c r="AA20" s="109">
        <v>621</v>
      </c>
      <c r="AB20" s="109">
        <v>95</v>
      </c>
      <c r="AC20" s="109">
        <v>464</v>
      </c>
      <c r="AD20" s="111">
        <v>228</v>
      </c>
      <c r="AE20" s="109">
        <v>371</v>
      </c>
      <c r="AF20" s="109">
        <v>833</v>
      </c>
      <c r="AG20" s="139">
        <v>722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40">
        <v>366</v>
      </c>
      <c r="C21" s="109">
        <v>253</v>
      </c>
      <c r="D21" s="110">
        <v>719</v>
      </c>
      <c r="E21" s="109">
        <v>864</v>
      </c>
      <c r="F21" s="109">
        <v>628</v>
      </c>
      <c r="G21" s="109">
        <v>995</v>
      </c>
      <c r="H21" s="109">
        <v>465</v>
      </c>
      <c r="I21" s="109">
        <v>66</v>
      </c>
      <c r="J21" s="109">
        <v>809</v>
      </c>
      <c r="K21" s="109">
        <v>698</v>
      </c>
      <c r="L21" s="109">
        <v>140</v>
      </c>
      <c r="M21" s="109">
        <v>283</v>
      </c>
      <c r="N21" s="9">
        <v>55</v>
      </c>
      <c r="O21" s="108">
        <v>424</v>
      </c>
      <c r="P21" s="109">
        <v>918</v>
      </c>
      <c r="Q21" s="109">
        <v>517</v>
      </c>
      <c r="R21" s="109">
        <v>30</v>
      </c>
      <c r="S21" s="109">
        <v>397</v>
      </c>
      <c r="T21" s="112">
        <v>959</v>
      </c>
      <c r="U21" s="109">
        <v>560</v>
      </c>
      <c r="V21" s="109">
        <v>772</v>
      </c>
      <c r="W21" s="109">
        <v>659</v>
      </c>
      <c r="X21" s="109">
        <v>161</v>
      </c>
      <c r="Y21" s="109">
        <v>306</v>
      </c>
      <c r="Z21" s="109">
        <v>601</v>
      </c>
      <c r="AA21" s="109">
        <v>970</v>
      </c>
      <c r="AB21" s="109">
        <v>508</v>
      </c>
      <c r="AC21" s="109">
        <v>107</v>
      </c>
      <c r="AD21" s="109">
        <v>327</v>
      </c>
      <c r="AE21" s="111">
        <v>216</v>
      </c>
      <c r="AF21" s="109">
        <v>742</v>
      </c>
      <c r="AG21" s="139">
        <v>885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40">
        <v>818</v>
      </c>
      <c r="C22" s="110">
        <v>673</v>
      </c>
      <c r="D22" s="109">
        <v>147</v>
      </c>
      <c r="E22" s="109">
        <v>260</v>
      </c>
      <c r="F22" s="109">
        <v>48</v>
      </c>
      <c r="G22" s="109">
        <v>447</v>
      </c>
      <c r="H22" s="109">
        <v>909</v>
      </c>
      <c r="I22" s="109">
        <v>542</v>
      </c>
      <c r="J22" s="109">
        <v>373</v>
      </c>
      <c r="K22" s="109">
        <v>230</v>
      </c>
      <c r="L22" s="109">
        <v>728</v>
      </c>
      <c r="M22" s="109">
        <v>839</v>
      </c>
      <c r="N22" s="109">
        <v>619</v>
      </c>
      <c r="O22" s="109">
        <v>1020</v>
      </c>
      <c r="P22" s="108">
        <v>458</v>
      </c>
      <c r="Q22" s="9">
        <v>89</v>
      </c>
      <c r="R22" s="109">
        <v>578</v>
      </c>
      <c r="S22" s="112">
        <v>977</v>
      </c>
      <c r="T22" s="109">
        <v>483</v>
      </c>
      <c r="U22" s="109">
        <v>116</v>
      </c>
      <c r="V22" s="109">
        <v>352</v>
      </c>
      <c r="W22" s="109">
        <v>207</v>
      </c>
      <c r="X22" s="109">
        <v>765</v>
      </c>
      <c r="Y22" s="109">
        <v>878</v>
      </c>
      <c r="Z22" s="109">
        <v>5</v>
      </c>
      <c r="AA22" s="109">
        <v>406</v>
      </c>
      <c r="AB22" s="109">
        <v>936</v>
      </c>
      <c r="AC22" s="109">
        <v>567</v>
      </c>
      <c r="AD22" s="109">
        <v>795</v>
      </c>
      <c r="AE22" s="109">
        <v>652</v>
      </c>
      <c r="AF22" s="111">
        <v>186</v>
      </c>
      <c r="AG22" s="139">
        <v>297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41">
        <v>661</v>
      </c>
      <c r="C23" s="109">
        <v>774</v>
      </c>
      <c r="D23" s="109">
        <v>312</v>
      </c>
      <c r="E23" s="109">
        <v>167</v>
      </c>
      <c r="F23" s="109">
        <v>395</v>
      </c>
      <c r="G23" s="109">
        <v>28</v>
      </c>
      <c r="H23" s="109">
        <v>554</v>
      </c>
      <c r="I23" s="109">
        <v>953</v>
      </c>
      <c r="J23" s="109">
        <v>210</v>
      </c>
      <c r="K23" s="109">
        <v>321</v>
      </c>
      <c r="L23" s="109">
        <v>883</v>
      </c>
      <c r="M23" s="109">
        <v>740</v>
      </c>
      <c r="N23" s="109">
        <v>976</v>
      </c>
      <c r="O23" s="109">
        <v>607</v>
      </c>
      <c r="P23" s="9">
        <v>109</v>
      </c>
      <c r="Q23" s="108">
        <v>510</v>
      </c>
      <c r="R23" s="112">
        <v>997</v>
      </c>
      <c r="S23" s="109">
        <v>630</v>
      </c>
      <c r="T23" s="109">
        <v>72</v>
      </c>
      <c r="U23" s="109">
        <v>471</v>
      </c>
      <c r="V23" s="109">
        <v>251</v>
      </c>
      <c r="W23" s="109">
        <v>364</v>
      </c>
      <c r="X23" s="109">
        <v>858</v>
      </c>
      <c r="Y23" s="109">
        <v>713</v>
      </c>
      <c r="Z23" s="109">
        <v>418</v>
      </c>
      <c r="AA23" s="109">
        <v>49</v>
      </c>
      <c r="AB23" s="109">
        <v>515</v>
      </c>
      <c r="AC23" s="109">
        <v>916</v>
      </c>
      <c r="AD23" s="109">
        <v>704</v>
      </c>
      <c r="AE23" s="109">
        <v>815</v>
      </c>
      <c r="AF23" s="109">
        <v>285</v>
      </c>
      <c r="AG23" s="142">
        <v>142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43">
        <v>887</v>
      </c>
      <c r="C24" s="109">
        <v>744</v>
      </c>
      <c r="D24" s="109">
        <v>214</v>
      </c>
      <c r="E24" s="109">
        <v>325</v>
      </c>
      <c r="F24" s="109">
        <v>105</v>
      </c>
      <c r="G24" s="109">
        <v>506</v>
      </c>
      <c r="H24" s="109">
        <v>972</v>
      </c>
      <c r="I24" s="109">
        <v>603</v>
      </c>
      <c r="J24" s="109">
        <v>308</v>
      </c>
      <c r="K24" s="109">
        <v>163</v>
      </c>
      <c r="L24" s="109">
        <v>657</v>
      </c>
      <c r="M24" s="109">
        <v>770</v>
      </c>
      <c r="N24" s="109">
        <v>558</v>
      </c>
      <c r="O24" s="109">
        <v>957</v>
      </c>
      <c r="P24" s="109">
        <v>399</v>
      </c>
      <c r="Q24" s="112">
        <v>32</v>
      </c>
      <c r="R24" s="108">
        <v>519</v>
      </c>
      <c r="S24" s="9">
        <v>920</v>
      </c>
      <c r="T24" s="109">
        <v>422</v>
      </c>
      <c r="U24" s="109">
        <v>53</v>
      </c>
      <c r="V24" s="109">
        <v>281</v>
      </c>
      <c r="W24" s="109">
        <v>138</v>
      </c>
      <c r="X24" s="109">
        <v>700</v>
      </c>
      <c r="Y24" s="109">
        <v>811</v>
      </c>
      <c r="Z24" s="109">
        <v>68</v>
      </c>
      <c r="AA24" s="109">
        <v>467</v>
      </c>
      <c r="AB24" s="109">
        <v>993</v>
      </c>
      <c r="AC24" s="109">
        <v>626</v>
      </c>
      <c r="AD24" s="109">
        <v>862</v>
      </c>
      <c r="AE24" s="109">
        <v>717</v>
      </c>
      <c r="AF24" s="109">
        <v>255</v>
      </c>
      <c r="AG24" s="144">
        <v>368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40">
        <v>724</v>
      </c>
      <c r="C25" s="111">
        <v>835</v>
      </c>
      <c r="D25" s="109">
        <v>369</v>
      </c>
      <c r="E25" s="109">
        <v>226</v>
      </c>
      <c r="F25" s="109">
        <v>462</v>
      </c>
      <c r="G25" s="109">
        <v>93</v>
      </c>
      <c r="H25" s="109">
        <v>623</v>
      </c>
      <c r="I25" s="109">
        <v>1024</v>
      </c>
      <c r="J25" s="109">
        <v>151</v>
      </c>
      <c r="K25" s="109">
        <v>264</v>
      </c>
      <c r="L25" s="109">
        <v>822</v>
      </c>
      <c r="M25" s="109">
        <v>677</v>
      </c>
      <c r="N25" s="109">
        <v>905</v>
      </c>
      <c r="O25" s="109">
        <v>538</v>
      </c>
      <c r="P25" s="112">
        <v>44</v>
      </c>
      <c r="Q25" s="109">
        <v>443</v>
      </c>
      <c r="R25" s="9">
        <v>932</v>
      </c>
      <c r="S25" s="108">
        <v>563</v>
      </c>
      <c r="T25" s="109">
        <v>1</v>
      </c>
      <c r="U25" s="109">
        <v>402</v>
      </c>
      <c r="V25" s="109">
        <v>190</v>
      </c>
      <c r="W25" s="109">
        <v>301</v>
      </c>
      <c r="X25" s="109">
        <v>799</v>
      </c>
      <c r="Y25" s="109">
        <v>656</v>
      </c>
      <c r="Z25" s="109">
        <v>487</v>
      </c>
      <c r="AA25" s="109">
        <v>120</v>
      </c>
      <c r="AB25" s="109">
        <v>582</v>
      </c>
      <c r="AC25" s="109">
        <v>981</v>
      </c>
      <c r="AD25" s="109">
        <v>761</v>
      </c>
      <c r="AE25" s="109">
        <v>874</v>
      </c>
      <c r="AF25" s="110">
        <v>348</v>
      </c>
      <c r="AG25" s="139">
        <v>203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40">
        <v>144</v>
      </c>
      <c r="C26" s="109">
        <v>287</v>
      </c>
      <c r="D26" s="111">
        <v>813</v>
      </c>
      <c r="E26" s="109">
        <v>702</v>
      </c>
      <c r="F26" s="109">
        <v>914</v>
      </c>
      <c r="G26" s="109">
        <v>513</v>
      </c>
      <c r="H26" s="109">
        <v>51</v>
      </c>
      <c r="I26" s="109">
        <v>420</v>
      </c>
      <c r="J26" s="109">
        <v>715</v>
      </c>
      <c r="K26" s="109">
        <v>860</v>
      </c>
      <c r="L26" s="109">
        <v>362</v>
      </c>
      <c r="M26" s="109">
        <v>249</v>
      </c>
      <c r="N26" s="109">
        <v>469</v>
      </c>
      <c r="O26" s="112">
        <v>70</v>
      </c>
      <c r="P26" s="109">
        <v>632</v>
      </c>
      <c r="Q26" s="109">
        <v>999</v>
      </c>
      <c r="R26" s="109">
        <v>512</v>
      </c>
      <c r="S26" s="109">
        <v>111</v>
      </c>
      <c r="T26" s="108">
        <v>605</v>
      </c>
      <c r="U26" s="9">
        <v>974</v>
      </c>
      <c r="V26" s="109">
        <v>738</v>
      </c>
      <c r="W26" s="109">
        <v>881</v>
      </c>
      <c r="X26" s="109">
        <v>323</v>
      </c>
      <c r="Y26" s="109">
        <v>212</v>
      </c>
      <c r="Z26" s="109">
        <v>955</v>
      </c>
      <c r="AA26" s="109">
        <v>556</v>
      </c>
      <c r="AB26" s="109">
        <v>26</v>
      </c>
      <c r="AC26" s="109">
        <v>393</v>
      </c>
      <c r="AD26" s="109">
        <v>165</v>
      </c>
      <c r="AE26" s="110">
        <v>310</v>
      </c>
      <c r="AF26" s="109">
        <v>776</v>
      </c>
      <c r="AG26" s="139">
        <v>663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40">
        <v>299</v>
      </c>
      <c r="C27" s="109">
        <v>188</v>
      </c>
      <c r="D27" s="109">
        <v>650</v>
      </c>
      <c r="E27" s="111">
        <v>793</v>
      </c>
      <c r="F27" s="109">
        <v>565</v>
      </c>
      <c r="G27" s="109">
        <v>934</v>
      </c>
      <c r="H27" s="109">
        <v>408</v>
      </c>
      <c r="I27" s="109">
        <v>7</v>
      </c>
      <c r="J27" s="109">
        <v>880</v>
      </c>
      <c r="K27" s="109">
        <v>767</v>
      </c>
      <c r="L27" s="109">
        <v>205</v>
      </c>
      <c r="M27" s="109">
        <v>350</v>
      </c>
      <c r="N27" s="112">
        <v>114</v>
      </c>
      <c r="O27" s="109">
        <v>481</v>
      </c>
      <c r="P27" s="109">
        <v>979</v>
      </c>
      <c r="Q27" s="109">
        <v>580</v>
      </c>
      <c r="R27" s="109">
        <v>91</v>
      </c>
      <c r="S27" s="109">
        <v>460</v>
      </c>
      <c r="T27" s="9">
        <v>1018</v>
      </c>
      <c r="U27" s="108">
        <v>617</v>
      </c>
      <c r="V27" s="109">
        <v>837</v>
      </c>
      <c r="W27" s="109">
        <v>726</v>
      </c>
      <c r="X27" s="109">
        <v>232</v>
      </c>
      <c r="Y27" s="109">
        <v>375</v>
      </c>
      <c r="Z27" s="109">
        <v>544</v>
      </c>
      <c r="AA27" s="109">
        <v>911</v>
      </c>
      <c r="AB27" s="109">
        <v>445</v>
      </c>
      <c r="AC27" s="109">
        <v>46</v>
      </c>
      <c r="AD27" s="110">
        <v>258</v>
      </c>
      <c r="AE27" s="109">
        <v>145</v>
      </c>
      <c r="AF27" s="109">
        <v>675</v>
      </c>
      <c r="AG27" s="139">
        <v>820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40">
        <v>246</v>
      </c>
      <c r="C28" s="109">
        <v>357</v>
      </c>
      <c r="D28" s="109">
        <v>855</v>
      </c>
      <c r="E28" s="109">
        <v>712</v>
      </c>
      <c r="F28" s="111">
        <v>1004</v>
      </c>
      <c r="G28" s="109">
        <v>635</v>
      </c>
      <c r="H28" s="109">
        <v>73</v>
      </c>
      <c r="I28" s="109">
        <v>474</v>
      </c>
      <c r="J28" s="109">
        <v>689</v>
      </c>
      <c r="K28" s="109">
        <v>802</v>
      </c>
      <c r="L28" s="109">
        <v>276</v>
      </c>
      <c r="M28" s="112">
        <v>131</v>
      </c>
      <c r="N28" s="109">
        <v>431</v>
      </c>
      <c r="O28" s="109">
        <v>64</v>
      </c>
      <c r="P28" s="109">
        <v>526</v>
      </c>
      <c r="Q28" s="109">
        <v>925</v>
      </c>
      <c r="R28" s="109">
        <v>390</v>
      </c>
      <c r="S28" s="109">
        <v>21</v>
      </c>
      <c r="T28" s="109">
        <v>551</v>
      </c>
      <c r="U28" s="109">
        <v>952</v>
      </c>
      <c r="V28" s="108">
        <v>668</v>
      </c>
      <c r="W28" s="9">
        <v>779</v>
      </c>
      <c r="X28" s="109">
        <v>313</v>
      </c>
      <c r="Y28" s="109">
        <v>170</v>
      </c>
      <c r="Z28" s="109">
        <v>961</v>
      </c>
      <c r="AA28" s="109">
        <v>594</v>
      </c>
      <c r="AB28" s="109">
        <v>100</v>
      </c>
      <c r="AC28" s="110">
        <v>499</v>
      </c>
      <c r="AD28" s="109">
        <v>223</v>
      </c>
      <c r="AE28" s="109">
        <v>336</v>
      </c>
      <c r="AF28" s="109">
        <v>894</v>
      </c>
      <c r="AG28" s="139">
        <v>749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40">
        <v>337</v>
      </c>
      <c r="C29" s="109">
        <v>194</v>
      </c>
      <c r="D29" s="109">
        <v>756</v>
      </c>
      <c r="E29" s="109">
        <v>867</v>
      </c>
      <c r="F29" s="109">
        <v>591</v>
      </c>
      <c r="G29" s="111">
        <v>992</v>
      </c>
      <c r="H29" s="109">
        <v>494</v>
      </c>
      <c r="I29" s="109">
        <v>125</v>
      </c>
      <c r="J29" s="109">
        <v>790</v>
      </c>
      <c r="K29" s="109">
        <v>645</v>
      </c>
      <c r="L29" s="112">
        <v>183</v>
      </c>
      <c r="M29" s="109">
        <v>296</v>
      </c>
      <c r="N29" s="109">
        <v>12</v>
      </c>
      <c r="O29" s="109">
        <v>411</v>
      </c>
      <c r="P29" s="109">
        <v>937</v>
      </c>
      <c r="Q29" s="109">
        <v>570</v>
      </c>
      <c r="R29" s="109">
        <v>33</v>
      </c>
      <c r="S29" s="109">
        <v>434</v>
      </c>
      <c r="T29" s="109">
        <v>900</v>
      </c>
      <c r="U29" s="109">
        <v>531</v>
      </c>
      <c r="V29" s="9">
        <v>831</v>
      </c>
      <c r="W29" s="108">
        <v>688</v>
      </c>
      <c r="X29" s="109">
        <v>158</v>
      </c>
      <c r="Y29" s="109">
        <v>269</v>
      </c>
      <c r="Z29" s="109">
        <v>614</v>
      </c>
      <c r="AA29" s="109">
        <v>1013</v>
      </c>
      <c r="AB29" s="110">
        <v>455</v>
      </c>
      <c r="AC29" s="109">
        <v>88</v>
      </c>
      <c r="AD29" s="109">
        <v>380</v>
      </c>
      <c r="AE29" s="109">
        <v>235</v>
      </c>
      <c r="AF29" s="109">
        <v>729</v>
      </c>
      <c r="AG29" s="139">
        <v>842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40">
        <v>781</v>
      </c>
      <c r="C30" s="109">
        <v>670</v>
      </c>
      <c r="D30" s="109">
        <v>176</v>
      </c>
      <c r="E30" s="109">
        <v>319</v>
      </c>
      <c r="F30" s="109">
        <v>19</v>
      </c>
      <c r="G30" s="109">
        <v>388</v>
      </c>
      <c r="H30" s="111">
        <v>946</v>
      </c>
      <c r="I30" s="109">
        <v>545</v>
      </c>
      <c r="J30" s="109">
        <v>330</v>
      </c>
      <c r="K30" s="112">
        <v>217</v>
      </c>
      <c r="L30" s="109">
        <v>747</v>
      </c>
      <c r="M30" s="109">
        <v>892</v>
      </c>
      <c r="N30" s="109">
        <v>600</v>
      </c>
      <c r="O30" s="109">
        <v>967</v>
      </c>
      <c r="P30" s="109">
        <v>501</v>
      </c>
      <c r="Q30" s="109">
        <v>102</v>
      </c>
      <c r="R30" s="109">
        <v>637</v>
      </c>
      <c r="S30" s="109">
        <v>1006</v>
      </c>
      <c r="T30" s="109">
        <v>480</v>
      </c>
      <c r="U30" s="109">
        <v>79</v>
      </c>
      <c r="V30" s="109">
        <v>355</v>
      </c>
      <c r="W30" s="109">
        <v>244</v>
      </c>
      <c r="X30" s="108">
        <v>706</v>
      </c>
      <c r="Y30" s="9">
        <v>849</v>
      </c>
      <c r="Z30" s="109">
        <v>58</v>
      </c>
      <c r="AA30" s="110">
        <v>425</v>
      </c>
      <c r="AB30" s="109">
        <v>923</v>
      </c>
      <c r="AC30" s="109">
        <v>524</v>
      </c>
      <c r="AD30" s="109">
        <v>808</v>
      </c>
      <c r="AE30" s="109">
        <v>695</v>
      </c>
      <c r="AF30" s="109">
        <v>133</v>
      </c>
      <c r="AG30" s="139">
        <v>278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40">
        <v>682</v>
      </c>
      <c r="C31" s="109">
        <v>825</v>
      </c>
      <c r="D31" s="109">
        <v>267</v>
      </c>
      <c r="E31" s="109">
        <v>156</v>
      </c>
      <c r="F31" s="109">
        <v>440</v>
      </c>
      <c r="G31" s="109">
        <v>39</v>
      </c>
      <c r="H31" s="109">
        <v>533</v>
      </c>
      <c r="I31" s="111">
        <v>902</v>
      </c>
      <c r="J31" s="112">
        <v>237</v>
      </c>
      <c r="K31" s="109">
        <v>382</v>
      </c>
      <c r="L31" s="109">
        <v>848</v>
      </c>
      <c r="M31" s="109">
        <v>735</v>
      </c>
      <c r="N31" s="109">
        <v>1011</v>
      </c>
      <c r="O31" s="109">
        <v>612</v>
      </c>
      <c r="P31" s="109">
        <v>82</v>
      </c>
      <c r="Q31" s="109">
        <v>449</v>
      </c>
      <c r="R31" s="109">
        <v>986</v>
      </c>
      <c r="S31" s="109">
        <v>585</v>
      </c>
      <c r="T31" s="109">
        <v>123</v>
      </c>
      <c r="U31" s="109">
        <v>492</v>
      </c>
      <c r="V31" s="109">
        <v>200</v>
      </c>
      <c r="W31" s="109">
        <v>343</v>
      </c>
      <c r="X31" s="9">
        <v>869</v>
      </c>
      <c r="Y31" s="108">
        <v>758</v>
      </c>
      <c r="Z31" s="110">
        <v>413</v>
      </c>
      <c r="AA31" s="109">
        <v>14</v>
      </c>
      <c r="AB31" s="109">
        <v>576</v>
      </c>
      <c r="AC31" s="109">
        <v>943</v>
      </c>
      <c r="AD31" s="109">
        <v>643</v>
      </c>
      <c r="AE31" s="109">
        <v>788</v>
      </c>
      <c r="AF31" s="109">
        <v>290</v>
      </c>
      <c r="AG31" s="139">
        <v>177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40">
        <v>61</v>
      </c>
      <c r="C32" s="109">
        <v>430</v>
      </c>
      <c r="D32" s="109">
        <v>928</v>
      </c>
      <c r="E32" s="109">
        <v>527</v>
      </c>
      <c r="F32" s="109">
        <v>803</v>
      </c>
      <c r="G32" s="109">
        <v>692</v>
      </c>
      <c r="H32" s="109">
        <v>130</v>
      </c>
      <c r="I32" s="112">
        <v>273</v>
      </c>
      <c r="J32" s="111">
        <v>634</v>
      </c>
      <c r="K32" s="109">
        <v>1001</v>
      </c>
      <c r="L32" s="109">
        <v>475</v>
      </c>
      <c r="M32" s="109">
        <v>76</v>
      </c>
      <c r="N32" s="109">
        <v>360</v>
      </c>
      <c r="O32" s="109">
        <v>247</v>
      </c>
      <c r="P32" s="109">
        <v>709</v>
      </c>
      <c r="Q32" s="109">
        <v>854</v>
      </c>
      <c r="R32" s="109">
        <v>333</v>
      </c>
      <c r="S32" s="109">
        <v>222</v>
      </c>
      <c r="T32" s="109">
        <v>752</v>
      </c>
      <c r="U32" s="109">
        <v>895</v>
      </c>
      <c r="V32" s="109">
        <v>595</v>
      </c>
      <c r="W32" s="109">
        <v>964</v>
      </c>
      <c r="X32" s="109">
        <v>498</v>
      </c>
      <c r="Y32" s="110">
        <v>97</v>
      </c>
      <c r="Z32" s="108">
        <v>778</v>
      </c>
      <c r="AA32" s="9">
        <v>665</v>
      </c>
      <c r="AB32" s="109">
        <v>171</v>
      </c>
      <c r="AC32" s="109">
        <v>316</v>
      </c>
      <c r="AD32" s="109">
        <v>24</v>
      </c>
      <c r="AE32" s="109">
        <v>391</v>
      </c>
      <c r="AF32" s="109">
        <v>949</v>
      </c>
      <c r="AG32" s="139">
        <v>550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40">
        <v>410</v>
      </c>
      <c r="C33" s="109">
        <v>9</v>
      </c>
      <c r="D33" s="109">
        <v>571</v>
      </c>
      <c r="E33" s="109">
        <v>940</v>
      </c>
      <c r="F33" s="109">
        <v>648</v>
      </c>
      <c r="G33" s="109">
        <v>791</v>
      </c>
      <c r="H33" s="112">
        <v>293</v>
      </c>
      <c r="I33" s="109">
        <v>182</v>
      </c>
      <c r="J33" s="109">
        <v>989</v>
      </c>
      <c r="K33" s="111">
        <v>590</v>
      </c>
      <c r="L33" s="109">
        <v>128</v>
      </c>
      <c r="M33" s="109">
        <v>495</v>
      </c>
      <c r="N33" s="109">
        <v>195</v>
      </c>
      <c r="O33" s="109">
        <v>340</v>
      </c>
      <c r="P33" s="109">
        <v>866</v>
      </c>
      <c r="Q33" s="109">
        <v>753</v>
      </c>
      <c r="R33" s="109">
        <v>234</v>
      </c>
      <c r="S33" s="109">
        <v>377</v>
      </c>
      <c r="T33" s="109">
        <v>843</v>
      </c>
      <c r="U33" s="109">
        <v>732</v>
      </c>
      <c r="V33" s="109">
        <v>1016</v>
      </c>
      <c r="W33" s="109">
        <v>615</v>
      </c>
      <c r="X33" s="110">
        <v>85</v>
      </c>
      <c r="Y33" s="109">
        <v>454</v>
      </c>
      <c r="Z33" s="9">
        <v>685</v>
      </c>
      <c r="AA33" s="108">
        <v>830</v>
      </c>
      <c r="AB33" s="109">
        <v>272</v>
      </c>
      <c r="AC33" s="109">
        <v>159</v>
      </c>
      <c r="AD33" s="109">
        <v>435</v>
      </c>
      <c r="AE33" s="109">
        <v>36</v>
      </c>
      <c r="AF33" s="109">
        <v>530</v>
      </c>
      <c r="AG33" s="139">
        <v>897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40">
        <v>966</v>
      </c>
      <c r="C34" s="109">
        <v>597</v>
      </c>
      <c r="D34" s="109">
        <v>103</v>
      </c>
      <c r="E34" s="109">
        <v>504</v>
      </c>
      <c r="F34" s="109">
        <v>220</v>
      </c>
      <c r="G34" s="112">
        <v>331</v>
      </c>
      <c r="H34" s="109">
        <v>889</v>
      </c>
      <c r="I34" s="109">
        <v>746</v>
      </c>
      <c r="J34" s="109">
        <v>385</v>
      </c>
      <c r="K34" s="109">
        <v>18</v>
      </c>
      <c r="L34" s="111">
        <v>548</v>
      </c>
      <c r="M34" s="109">
        <v>947</v>
      </c>
      <c r="N34" s="109">
        <v>671</v>
      </c>
      <c r="O34" s="109">
        <v>784</v>
      </c>
      <c r="P34" s="109">
        <v>318</v>
      </c>
      <c r="Q34" s="109">
        <v>173</v>
      </c>
      <c r="R34" s="109">
        <v>694</v>
      </c>
      <c r="S34" s="109">
        <v>805</v>
      </c>
      <c r="T34" s="109">
        <v>279</v>
      </c>
      <c r="U34" s="109">
        <v>136</v>
      </c>
      <c r="V34" s="109">
        <v>428</v>
      </c>
      <c r="W34" s="110">
        <v>59</v>
      </c>
      <c r="X34" s="109">
        <v>521</v>
      </c>
      <c r="Y34" s="109">
        <v>922</v>
      </c>
      <c r="Z34" s="109">
        <v>241</v>
      </c>
      <c r="AA34" s="109">
        <v>354</v>
      </c>
      <c r="AB34" s="108">
        <v>852</v>
      </c>
      <c r="AC34" s="9">
        <v>707</v>
      </c>
      <c r="AD34" s="109">
        <v>1007</v>
      </c>
      <c r="AE34" s="109">
        <v>640</v>
      </c>
      <c r="AF34" s="109">
        <v>78</v>
      </c>
      <c r="AG34" s="139">
        <v>477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40">
        <v>609</v>
      </c>
      <c r="C35" s="109">
        <v>1010</v>
      </c>
      <c r="D35" s="109">
        <v>452</v>
      </c>
      <c r="E35" s="109">
        <v>83</v>
      </c>
      <c r="F35" s="112">
        <v>383</v>
      </c>
      <c r="G35" s="109">
        <v>240</v>
      </c>
      <c r="H35" s="109">
        <v>734</v>
      </c>
      <c r="I35" s="109">
        <v>845</v>
      </c>
      <c r="J35" s="109">
        <v>38</v>
      </c>
      <c r="K35" s="109">
        <v>437</v>
      </c>
      <c r="L35" s="109">
        <v>903</v>
      </c>
      <c r="M35" s="111">
        <v>536</v>
      </c>
      <c r="N35" s="109">
        <v>828</v>
      </c>
      <c r="O35" s="109">
        <v>683</v>
      </c>
      <c r="P35" s="109">
        <v>153</v>
      </c>
      <c r="Q35" s="109">
        <v>266</v>
      </c>
      <c r="R35" s="109">
        <v>785</v>
      </c>
      <c r="S35" s="109">
        <v>642</v>
      </c>
      <c r="T35" s="109">
        <v>180</v>
      </c>
      <c r="U35" s="109">
        <v>291</v>
      </c>
      <c r="V35" s="110">
        <v>15</v>
      </c>
      <c r="W35" s="109">
        <v>416</v>
      </c>
      <c r="X35" s="109">
        <v>942</v>
      </c>
      <c r="Y35" s="109">
        <v>573</v>
      </c>
      <c r="Z35" s="109">
        <v>342</v>
      </c>
      <c r="AA35" s="109">
        <v>197</v>
      </c>
      <c r="AB35" s="9">
        <v>759</v>
      </c>
      <c r="AC35" s="108">
        <v>872</v>
      </c>
      <c r="AD35" s="109">
        <v>588</v>
      </c>
      <c r="AE35" s="109">
        <v>987</v>
      </c>
      <c r="AF35" s="109">
        <v>489</v>
      </c>
      <c r="AG35" s="139">
        <v>122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40">
        <v>960</v>
      </c>
      <c r="C36" s="109">
        <v>559</v>
      </c>
      <c r="D36" s="109">
        <v>29</v>
      </c>
      <c r="E36" s="112">
        <v>398</v>
      </c>
      <c r="F36" s="109">
        <v>162</v>
      </c>
      <c r="G36" s="109">
        <v>305</v>
      </c>
      <c r="H36" s="109">
        <v>771</v>
      </c>
      <c r="I36" s="109">
        <v>660</v>
      </c>
      <c r="J36" s="109">
        <v>507</v>
      </c>
      <c r="K36" s="109">
        <v>108</v>
      </c>
      <c r="L36" s="109">
        <v>602</v>
      </c>
      <c r="M36" s="109">
        <v>969</v>
      </c>
      <c r="N36" s="111">
        <v>741</v>
      </c>
      <c r="O36" s="109">
        <v>886</v>
      </c>
      <c r="P36" s="109">
        <v>328</v>
      </c>
      <c r="Q36" s="109">
        <v>215</v>
      </c>
      <c r="R36" s="109">
        <v>720</v>
      </c>
      <c r="S36" s="109">
        <v>863</v>
      </c>
      <c r="T36" s="109">
        <v>365</v>
      </c>
      <c r="U36" s="110">
        <v>254</v>
      </c>
      <c r="V36" s="109">
        <v>466</v>
      </c>
      <c r="W36" s="109">
        <v>65</v>
      </c>
      <c r="X36" s="109">
        <v>627</v>
      </c>
      <c r="Y36" s="109">
        <v>996</v>
      </c>
      <c r="Z36" s="109">
        <v>139</v>
      </c>
      <c r="AA36" s="109">
        <v>284</v>
      </c>
      <c r="AB36" s="109">
        <v>810</v>
      </c>
      <c r="AC36" s="109">
        <v>697</v>
      </c>
      <c r="AD36" s="108">
        <v>917</v>
      </c>
      <c r="AE36" s="9">
        <v>518</v>
      </c>
      <c r="AF36" s="109">
        <v>56</v>
      </c>
      <c r="AG36" s="139">
        <v>423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40">
        <v>539</v>
      </c>
      <c r="C37" s="109">
        <v>908</v>
      </c>
      <c r="D37" s="112">
        <v>442</v>
      </c>
      <c r="E37" s="109">
        <v>41</v>
      </c>
      <c r="F37" s="109">
        <v>261</v>
      </c>
      <c r="G37" s="109">
        <v>150</v>
      </c>
      <c r="H37" s="109">
        <v>680</v>
      </c>
      <c r="I37" s="109">
        <v>823</v>
      </c>
      <c r="J37" s="109">
        <v>96</v>
      </c>
      <c r="K37" s="109">
        <v>463</v>
      </c>
      <c r="L37" s="109">
        <v>1021</v>
      </c>
      <c r="M37" s="109">
        <v>622</v>
      </c>
      <c r="N37" s="109">
        <v>834</v>
      </c>
      <c r="O37" s="111">
        <v>721</v>
      </c>
      <c r="P37" s="109">
        <v>227</v>
      </c>
      <c r="Q37" s="109">
        <v>372</v>
      </c>
      <c r="R37" s="109">
        <v>875</v>
      </c>
      <c r="S37" s="109">
        <v>764</v>
      </c>
      <c r="T37" s="110">
        <v>202</v>
      </c>
      <c r="U37" s="109">
        <v>345</v>
      </c>
      <c r="V37" s="109">
        <v>117</v>
      </c>
      <c r="W37" s="109">
        <v>486</v>
      </c>
      <c r="X37" s="109">
        <v>984</v>
      </c>
      <c r="Y37" s="109">
        <v>583</v>
      </c>
      <c r="Z37" s="109">
        <v>304</v>
      </c>
      <c r="AA37" s="109">
        <v>191</v>
      </c>
      <c r="AB37" s="109">
        <v>653</v>
      </c>
      <c r="AC37" s="109">
        <v>798</v>
      </c>
      <c r="AD37" s="9">
        <v>562</v>
      </c>
      <c r="AE37" s="108">
        <v>929</v>
      </c>
      <c r="AF37" s="109">
        <v>403</v>
      </c>
      <c r="AG37" s="139">
        <v>4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40">
        <v>71</v>
      </c>
      <c r="C38" s="112">
        <v>472</v>
      </c>
      <c r="D38" s="109">
        <v>998</v>
      </c>
      <c r="E38" s="109">
        <v>629</v>
      </c>
      <c r="F38" s="109">
        <v>857</v>
      </c>
      <c r="G38" s="109">
        <v>714</v>
      </c>
      <c r="H38" s="109">
        <v>252</v>
      </c>
      <c r="I38" s="109">
        <v>363</v>
      </c>
      <c r="J38" s="109">
        <v>516</v>
      </c>
      <c r="K38" s="109">
        <v>915</v>
      </c>
      <c r="L38" s="109">
        <v>417</v>
      </c>
      <c r="M38" s="109">
        <v>50</v>
      </c>
      <c r="N38" s="109">
        <v>286</v>
      </c>
      <c r="O38" s="109">
        <v>141</v>
      </c>
      <c r="P38" s="111">
        <v>703</v>
      </c>
      <c r="Q38" s="109">
        <v>816</v>
      </c>
      <c r="R38" s="109">
        <v>311</v>
      </c>
      <c r="S38" s="110">
        <v>168</v>
      </c>
      <c r="T38" s="109">
        <v>662</v>
      </c>
      <c r="U38" s="109">
        <v>773</v>
      </c>
      <c r="V38" s="109">
        <v>553</v>
      </c>
      <c r="W38" s="109">
        <v>954</v>
      </c>
      <c r="X38" s="109">
        <v>396</v>
      </c>
      <c r="Y38" s="109">
        <v>27</v>
      </c>
      <c r="Z38" s="109">
        <v>884</v>
      </c>
      <c r="AA38" s="109">
        <v>739</v>
      </c>
      <c r="AB38" s="109">
        <v>209</v>
      </c>
      <c r="AC38" s="109">
        <v>322</v>
      </c>
      <c r="AD38" s="109">
        <v>110</v>
      </c>
      <c r="AE38" s="109">
        <v>509</v>
      </c>
      <c r="AF38" s="108">
        <v>975</v>
      </c>
      <c r="AG38" s="145">
        <v>608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46">
        <v>484</v>
      </c>
      <c r="C39" s="147">
        <v>115</v>
      </c>
      <c r="D39" s="147">
        <v>577</v>
      </c>
      <c r="E39" s="147">
        <v>978</v>
      </c>
      <c r="F39" s="147">
        <v>766</v>
      </c>
      <c r="G39" s="147">
        <v>877</v>
      </c>
      <c r="H39" s="147">
        <v>351</v>
      </c>
      <c r="I39" s="147">
        <v>208</v>
      </c>
      <c r="J39" s="147">
        <v>935</v>
      </c>
      <c r="K39" s="147">
        <v>568</v>
      </c>
      <c r="L39" s="147">
        <v>6</v>
      </c>
      <c r="M39" s="147">
        <v>405</v>
      </c>
      <c r="N39" s="147">
        <v>185</v>
      </c>
      <c r="O39" s="147">
        <v>298</v>
      </c>
      <c r="P39" s="147">
        <v>796</v>
      </c>
      <c r="Q39" s="148">
        <v>651</v>
      </c>
      <c r="R39" s="149">
        <v>148</v>
      </c>
      <c r="S39" s="147">
        <v>259</v>
      </c>
      <c r="T39" s="147">
        <v>817</v>
      </c>
      <c r="U39" s="147">
        <v>674</v>
      </c>
      <c r="V39" s="147">
        <v>910</v>
      </c>
      <c r="W39" s="147">
        <v>541</v>
      </c>
      <c r="X39" s="147">
        <v>47</v>
      </c>
      <c r="Y39" s="147">
        <v>448</v>
      </c>
      <c r="Z39" s="147">
        <v>727</v>
      </c>
      <c r="AA39" s="147">
        <v>840</v>
      </c>
      <c r="AB39" s="147">
        <v>374</v>
      </c>
      <c r="AC39" s="147">
        <v>229</v>
      </c>
      <c r="AD39" s="147">
        <v>457</v>
      </c>
      <c r="AE39" s="147">
        <v>90</v>
      </c>
      <c r="AF39" s="150">
        <v>620</v>
      </c>
      <c r="AG39" s="151">
        <v>1019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B43" s="2" t="s">
        <v>5</v>
      </c>
      <c r="AH43" s="5"/>
      <c r="AI43" s="5"/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271</v>
      </c>
      <c r="K44" s="2">
        <f>K17</f>
        <v>315</v>
      </c>
      <c r="L44" s="2">
        <f>L18</f>
        <v>341</v>
      </c>
      <c r="M44" s="2">
        <f>M19</f>
        <v>353</v>
      </c>
      <c r="N44" s="2">
        <f>N20</f>
        <v>404</v>
      </c>
      <c r="O44" s="2">
        <f>O21</f>
        <v>424</v>
      </c>
      <c r="P44" s="2">
        <f>P22</f>
        <v>458</v>
      </c>
      <c r="Q44" s="2">
        <f>Q23</f>
        <v>510</v>
      </c>
      <c r="R44" s="2">
        <f>R24</f>
        <v>519</v>
      </c>
      <c r="S44" s="2">
        <f>S25</f>
        <v>563</v>
      </c>
      <c r="T44" s="2">
        <f>T26</f>
        <v>605</v>
      </c>
      <c r="U44" s="2">
        <f>U27</f>
        <v>617</v>
      </c>
      <c r="V44" s="2">
        <f>V28</f>
        <v>668</v>
      </c>
      <c r="W44" s="2">
        <f>W29</f>
        <v>688</v>
      </c>
      <c r="X44" s="2">
        <f>X30</f>
        <v>706</v>
      </c>
      <c r="Y44" s="2">
        <f>Y31</f>
        <v>758</v>
      </c>
      <c r="Z44" s="2">
        <f>Z32</f>
        <v>778</v>
      </c>
      <c r="AA44" s="2">
        <f>AA33</f>
        <v>830</v>
      </c>
      <c r="AB44" s="2">
        <f>AB34</f>
        <v>852</v>
      </c>
      <c r="AC44" s="2">
        <f>AC35</f>
        <v>872</v>
      </c>
      <c r="AD44" s="2">
        <f>AD36</f>
        <v>917</v>
      </c>
      <c r="AE44" s="2">
        <f>AE37</f>
        <v>929</v>
      </c>
      <c r="AF44" s="2">
        <f>AF38</f>
        <v>975</v>
      </c>
      <c r="AG44" s="2">
        <f>AG39</f>
        <v>1019</v>
      </c>
      <c r="AH44" s="152">
        <f t="shared" si="0"/>
        <v>16400</v>
      </c>
      <c r="AI44" s="5">
        <f t="shared" si="1"/>
        <v>11201200</v>
      </c>
      <c r="AJ44" s="2">
        <f t="shared" si="2"/>
        <v>8606720000</v>
      </c>
    </row>
    <row r="45" spans="1:36" x14ac:dyDescent="0.2">
      <c r="A45" s="3" t="s">
        <v>1174</v>
      </c>
      <c r="B45" s="2">
        <f>B39</f>
        <v>484</v>
      </c>
      <c r="C45" s="2">
        <f>C38</f>
        <v>472</v>
      </c>
      <c r="D45" s="2">
        <f>D37</f>
        <v>442</v>
      </c>
      <c r="E45" s="2">
        <f>E36</f>
        <v>398</v>
      </c>
      <c r="F45" s="2">
        <f>F35</f>
        <v>383</v>
      </c>
      <c r="G45" s="2">
        <f>G34</f>
        <v>331</v>
      </c>
      <c r="H45" s="2">
        <f>H33</f>
        <v>293</v>
      </c>
      <c r="I45" s="2">
        <f>I32</f>
        <v>273</v>
      </c>
      <c r="J45" s="2">
        <f>J31</f>
        <v>237</v>
      </c>
      <c r="K45" s="2">
        <f>K30</f>
        <v>217</v>
      </c>
      <c r="L45" s="2">
        <f>L29</f>
        <v>183</v>
      </c>
      <c r="M45" s="2">
        <f>M28</f>
        <v>131</v>
      </c>
      <c r="N45" s="2">
        <f>N27</f>
        <v>114</v>
      </c>
      <c r="O45" s="2">
        <f>O26</f>
        <v>70</v>
      </c>
      <c r="P45" s="2">
        <f>P25</f>
        <v>44</v>
      </c>
      <c r="Q45" s="2">
        <f>Q24</f>
        <v>32</v>
      </c>
      <c r="R45" s="2">
        <f>R23</f>
        <v>997</v>
      </c>
      <c r="S45" s="2">
        <f>S22</f>
        <v>977</v>
      </c>
      <c r="T45" s="2">
        <f>T21</f>
        <v>959</v>
      </c>
      <c r="U45" s="2">
        <f>U20</f>
        <v>907</v>
      </c>
      <c r="V45" s="2">
        <f>V19</f>
        <v>890</v>
      </c>
      <c r="W45" s="2">
        <f>W18</f>
        <v>846</v>
      </c>
      <c r="X45" s="2">
        <f>X17</f>
        <v>804</v>
      </c>
      <c r="Y45" s="2">
        <f>Y16</f>
        <v>792</v>
      </c>
      <c r="Z45" s="2">
        <f>Z15</f>
        <v>748</v>
      </c>
      <c r="AA45" s="2">
        <f>AA14</f>
        <v>736</v>
      </c>
      <c r="AB45" s="2">
        <f>AB13</f>
        <v>690</v>
      </c>
      <c r="AC45" s="2">
        <f>AC12</f>
        <v>646</v>
      </c>
      <c r="AD45" s="2">
        <f>AD11</f>
        <v>631</v>
      </c>
      <c r="AE45" s="2">
        <f>AE10</f>
        <v>579</v>
      </c>
      <c r="AF45" s="2">
        <f>AF9</f>
        <v>557</v>
      </c>
      <c r="AG45" s="2">
        <f>AG8</f>
        <v>537</v>
      </c>
      <c r="AH45" s="152">
        <f t="shared" si="0"/>
        <v>16400</v>
      </c>
      <c r="AI45" s="5">
        <f t="shared" si="1"/>
        <v>11201200</v>
      </c>
      <c r="AJ45" s="2">
        <f t="shared" si="2"/>
        <v>8606720000</v>
      </c>
    </row>
    <row r="46" spans="1:36" x14ac:dyDescent="0.2">
      <c r="A46" s="3" t="s">
        <v>1175</v>
      </c>
      <c r="B46" s="2">
        <f>B24</f>
        <v>887</v>
      </c>
      <c r="C46" s="2">
        <f>C25</f>
        <v>835</v>
      </c>
      <c r="D46" s="2">
        <f>D26</f>
        <v>813</v>
      </c>
      <c r="E46" s="2">
        <f>E27</f>
        <v>793</v>
      </c>
      <c r="F46" s="2">
        <f>F28</f>
        <v>1004</v>
      </c>
      <c r="G46" s="2">
        <f>G29</f>
        <v>992</v>
      </c>
      <c r="H46" s="2">
        <f>H30</f>
        <v>946</v>
      </c>
      <c r="I46" s="2">
        <f>I31</f>
        <v>902</v>
      </c>
      <c r="J46" s="2">
        <f>J32</f>
        <v>634</v>
      </c>
      <c r="K46" s="2">
        <f>K33</f>
        <v>590</v>
      </c>
      <c r="L46" s="2">
        <f>L34</f>
        <v>548</v>
      </c>
      <c r="M46" s="2">
        <f>M35</f>
        <v>536</v>
      </c>
      <c r="N46" s="2">
        <f>N36</f>
        <v>741</v>
      </c>
      <c r="O46" s="2">
        <f>O37</f>
        <v>721</v>
      </c>
      <c r="P46" s="2">
        <f>P38</f>
        <v>703</v>
      </c>
      <c r="Q46" s="2">
        <f>Q39</f>
        <v>651</v>
      </c>
      <c r="R46" s="2">
        <f>R8</f>
        <v>370</v>
      </c>
      <c r="S46" s="2">
        <f>S9</f>
        <v>326</v>
      </c>
      <c r="T46" s="2">
        <f>T10</f>
        <v>300</v>
      </c>
      <c r="U46" s="2">
        <f>U11</f>
        <v>288</v>
      </c>
      <c r="V46" s="2">
        <f>V12</f>
        <v>493</v>
      </c>
      <c r="W46" s="2">
        <f>W13</f>
        <v>473</v>
      </c>
      <c r="X46" s="2">
        <f>X14</f>
        <v>439</v>
      </c>
      <c r="Y46" s="2">
        <f>Y15</f>
        <v>387</v>
      </c>
      <c r="Z46" s="2">
        <f>Z16</f>
        <v>127</v>
      </c>
      <c r="AA46" s="2">
        <f>AA17</f>
        <v>75</v>
      </c>
      <c r="AB46" s="2">
        <f>AB18</f>
        <v>37</v>
      </c>
      <c r="AC46" s="2">
        <f>AC19</f>
        <v>17</v>
      </c>
      <c r="AD46" s="2">
        <f>AD20</f>
        <v>228</v>
      </c>
      <c r="AE46" s="2">
        <f>AE21</f>
        <v>216</v>
      </c>
      <c r="AF46" s="2">
        <f>AF22</f>
        <v>186</v>
      </c>
      <c r="AG46" s="2">
        <f>AG23</f>
        <v>142</v>
      </c>
      <c r="AH46" s="152">
        <f t="shared" si="0"/>
        <v>16400</v>
      </c>
      <c r="AI46" s="5">
        <f t="shared" si="1"/>
        <v>11201200</v>
      </c>
      <c r="AJ46" s="2">
        <f t="shared" si="2"/>
        <v>8606720000</v>
      </c>
    </row>
    <row r="47" spans="1:36" x14ac:dyDescent="0.2">
      <c r="A47" s="3" t="s">
        <v>1176</v>
      </c>
      <c r="B47" s="2">
        <f>B23</f>
        <v>661</v>
      </c>
      <c r="C47" s="2">
        <f>C22</f>
        <v>673</v>
      </c>
      <c r="D47" s="2">
        <f>D21</f>
        <v>719</v>
      </c>
      <c r="E47" s="2">
        <f>E20</f>
        <v>763</v>
      </c>
      <c r="F47" s="2">
        <f>F19</f>
        <v>522</v>
      </c>
      <c r="G47" s="2">
        <f>G18</f>
        <v>574</v>
      </c>
      <c r="H47" s="2">
        <f>H17</f>
        <v>596</v>
      </c>
      <c r="I47" s="2">
        <f>I16</f>
        <v>616</v>
      </c>
      <c r="J47" s="2">
        <f>J15</f>
        <v>924</v>
      </c>
      <c r="K47" s="2">
        <f>K14</f>
        <v>944</v>
      </c>
      <c r="L47" s="2">
        <f>L13</f>
        <v>962</v>
      </c>
      <c r="M47" s="2">
        <f>M12</f>
        <v>1014</v>
      </c>
      <c r="N47" s="2">
        <f>N11</f>
        <v>775</v>
      </c>
      <c r="O47" s="2">
        <f>O10</f>
        <v>819</v>
      </c>
      <c r="P47" s="2">
        <f>P9</f>
        <v>861</v>
      </c>
      <c r="Q47" s="2">
        <f>Q8</f>
        <v>873</v>
      </c>
      <c r="R47" s="2">
        <f>R39</f>
        <v>148</v>
      </c>
      <c r="S47" s="2">
        <f>S38</f>
        <v>168</v>
      </c>
      <c r="T47" s="2">
        <f>T37</f>
        <v>202</v>
      </c>
      <c r="U47" s="2">
        <f>U36</f>
        <v>254</v>
      </c>
      <c r="V47" s="2">
        <f>V35</f>
        <v>15</v>
      </c>
      <c r="W47" s="2">
        <f>W34</f>
        <v>59</v>
      </c>
      <c r="X47" s="2">
        <f>X33</f>
        <v>85</v>
      </c>
      <c r="Y47" s="2">
        <f>Y32</f>
        <v>97</v>
      </c>
      <c r="Z47" s="2">
        <f>Z31</f>
        <v>413</v>
      </c>
      <c r="AA47" s="2">
        <f>AA30</f>
        <v>425</v>
      </c>
      <c r="AB47" s="2">
        <f>AB29</f>
        <v>455</v>
      </c>
      <c r="AC47" s="2">
        <f>AC28</f>
        <v>499</v>
      </c>
      <c r="AD47" s="2">
        <f>AD27</f>
        <v>258</v>
      </c>
      <c r="AE47" s="2">
        <f>AE26</f>
        <v>310</v>
      </c>
      <c r="AF47" s="2">
        <f>AF25</f>
        <v>348</v>
      </c>
      <c r="AG47" s="2">
        <f>AG24</f>
        <v>368</v>
      </c>
      <c r="AH47" s="152">
        <f t="shared" si="0"/>
        <v>16400</v>
      </c>
      <c r="AI47" s="5">
        <f t="shared" si="1"/>
        <v>11201200</v>
      </c>
      <c r="AJ47" s="2">
        <f t="shared" si="2"/>
        <v>8606720000</v>
      </c>
    </row>
    <row r="50" spans="1:36" ht="13.5" thickBot="1" x14ac:dyDescent="0.25">
      <c r="B50" s="1" t="s">
        <v>8</v>
      </c>
      <c r="D50" s="131" t="s">
        <v>5</v>
      </c>
    </row>
    <row r="51" spans="1:36" x14ac:dyDescent="0.2">
      <c r="A51" s="1">
        <v>1</v>
      </c>
      <c r="B51" s="153">
        <v>3</v>
      </c>
      <c r="C51" s="154">
        <v>404</v>
      </c>
      <c r="D51" s="155">
        <v>930</v>
      </c>
      <c r="E51" s="155">
        <v>561</v>
      </c>
      <c r="F51" s="155">
        <v>797</v>
      </c>
      <c r="G51" s="155">
        <v>654</v>
      </c>
      <c r="H51" s="155">
        <v>192</v>
      </c>
      <c r="I51" s="155">
        <v>303</v>
      </c>
      <c r="J51" s="155">
        <v>584</v>
      </c>
      <c r="K51" s="155">
        <v>983</v>
      </c>
      <c r="L51" s="155">
        <v>485</v>
      </c>
      <c r="M51" s="155">
        <v>118</v>
      </c>
      <c r="N51" s="155">
        <v>346</v>
      </c>
      <c r="O51" s="155">
        <v>201</v>
      </c>
      <c r="P51" s="156">
        <v>763</v>
      </c>
      <c r="Q51" s="155">
        <v>876</v>
      </c>
      <c r="R51" s="155">
        <v>371</v>
      </c>
      <c r="S51" s="157">
        <v>228</v>
      </c>
      <c r="T51" s="155">
        <v>722</v>
      </c>
      <c r="U51" s="155">
        <v>833</v>
      </c>
      <c r="V51" s="155">
        <v>621</v>
      </c>
      <c r="W51" s="155">
        <v>1022</v>
      </c>
      <c r="X51" s="155">
        <v>464</v>
      </c>
      <c r="Y51" s="155">
        <v>95</v>
      </c>
      <c r="Z51" s="155">
        <v>824</v>
      </c>
      <c r="AA51" s="155">
        <v>679</v>
      </c>
      <c r="AB51" s="155">
        <v>149</v>
      </c>
      <c r="AC51" s="155">
        <v>262</v>
      </c>
      <c r="AD51" s="155">
        <v>42</v>
      </c>
      <c r="AE51" s="155">
        <v>441</v>
      </c>
      <c r="AF51" s="158">
        <v>907</v>
      </c>
      <c r="AG51" s="159">
        <v>540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160">
        <v>424</v>
      </c>
      <c r="C52" s="114">
        <v>55</v>
      </c>
      <c r="D52" s="104">
        <v>517</v>
      </c>
      <c r="E52" s="104">
        <v>918</v>
      </c>
      <c r="F52" s="104">
        <v>698</v>
      </c>
      <c r="G52" s="104">
        <v>809</v>
      </c>
      <c r="H52" s="104">
        <v>283</v>
      </c>
      <c r="I52" s="104">
        <v>140</v>
      </c>
      <c r="J52" s="104">
        <v>995</v>
      </c>
      <c r="K52" s="104">
        <v>628</v>
      </c>
      <c r="L52" s="104">
        <v>66</v>
      </c>
      <c r="M52" s="104">
        <v>465</v>
      </c>
      <c r="N52" s="104">
        <v>253</v>
      </c>
      <c r="O52" s="104">
        <v>366</v>
      </c>
      <c r="P52" s="104">
        <v>864</v>
      </c>
      <c r="Q52" s="105">
        <v>719</v>
      </c>
      <c r="R52" s="106">
        <v>216</v>
      </c>
      <c r="S52" s="104">
        <v>327</v>
      </c>
      <c r="T52" s="104">
        <v>885</v>
      </c>
      <c r="U52" s="104">
        <v>742</v>
      </c>
      <c r="V52" s="104">
        <v>970</v>
      </c>
      <c r="W52" s="104">
        <v>601</v>
      </c>
      <c r="X52" s="104">
        <v>107</v>
      </c>
      <c r="Y52" s="104">
        <v>508</v>
      </c>
      <c r="Z52" s="104">
        <v>659</v>
      </c>
      <c r="AA52" s="104">
        <v>772</v>
      </c>
      <c r="AB52" s="104">
        <v>306</v>
      </c>
      <c r="AC52" s="104">
        <v>161</v>
      </c>
      <c r="AD52" s="104">
        <v>397</v>
      </c>
      <c r="AE52" s="104">
        <v>30</v>
      </c>
      <c r="AF52" s="104">
        <v>560</v>
      </c>
      <c r="AG52" s="161">
        <v>959</v>
      </c>
      <c r="AH52" s="5">
        <f t="shared" ref="AH52:AH82" si="6">SUM(B52:AG52)</f>
        <v>16400</v>
      </c>
      <c r="AI52" s="5">
        <f t="shared" ref="AI52:AI82" si="7">SUMSQ(B52:AG52)</f>
        <v>11201200</v>
      </c>
      <c r="AJ52" s="2">
        <f t="shared" ref="AJ52:AJ90" si="8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62">
        <v>1020</v>
      </c>
      <c r="C53" s="104">
        <v>619</v>
      </c>
      <c r="D53" s="114">
        <v>89</v>
      </c>
      <c r="E53" s="103">
        <v>458</v>
      </c>
      <c r="F53" s="104">
        <v>230</v>
      </c>
      <c r="G53" s="104">
        <v>373</v>
      </c>
      <c r="H53" s="104">
        <v>839</v>
      </c>
      <c r="I53" s="104">
        <v>728</v>
      </c>
      <c r="J53" s="104">
        <v>447</v>
      </c>
      <c r="K53" s="104">
        <v>48</v>
      </c>
      <c r="L53" s="104">
        <v>542</v>
      </c>
      <c r="M53" s="104">
        <v>909</v>
      </c>
      <c r="N53" s="105">
        <v>673</v>
      </c>
      <c r="O53" s="104">
        <v>818</v>
      </c>
      <c r="P53" s="104">
        <v>260</v>
      </c>
      <c r="Q53" s="104">
        <v>147</v>
      </c>
      <c r="R53" s="104">
        <v>652</v>
      </c>
      <c r="S53" s="104">
        <v>795</v>
      </c>
      <c r="T53" s="104">
        <v>297</v>
      </c>
      <c r="U53" s="106">
        <v>186</v>
      </c>
      <c r="V53" s="104">
        <v>406</v>
      </c>
      <c r="W53" s="104">
        <v>5</v>
      </c>
      <c r="X53" s="104">
        <v>567</v>
      </c>
      <c r="Y53" s="104">
        <v>936</v>
      </c>
      <c r="Z53" s="104">
        <v>207</v>
      </c>
      <c r="AA53" s="104">
        <v>352</v>
      </c>
      <c r="AB53" s="104">
        <v>878</v>
      </c>
      <c r="AC53" s="104">
        <v>765</v>
      </c>
      <c r="AD53" s="107">
        <v>977</v>
      </c>
      <c r="AE53" s="104">
        <v>578</v>
      </c>
      <c r="AF53" s="104">
        <v>116</v>
      </c>
      <c r="AG53" s="163">
        <v>483</v>
      </c>
      <c r="AH53" s="5">
        <f t="shared" si="6"/>
        <v>16400</v>
      </c>
      <c r="AI53" s="5">
        <f t="shared" si="7"/>
        <v>11201200</v>
      </c>
      <c r="AJ53" s="2">
        <f t="shared" si="8"/>
        <v>8606720000</v>
      </c>
    </row>
    <row r="54" spans="1:36" x14ac:dyDescent="0.2">
      <c r="A54" s="1">
        <v>4</v>
      </c>
      <c r="B54" s="162">
        <v>607</v>
      </c>
      <c r="C54" s="104">
        <v>976</v>
      </c>
      <c r="D54" s="103">
        <v>510</v>
      </c>
      <c r="E54" s="114">
        <v>109</v>
      </c>
      <c r="F54" s="104">
        <v>321</v>
      </c>
      <c r="G54" s="104">
        <v>210</v>
      </c>
      <c r="H54" s="104">
        <v>740</v>
      </c>
      <c r="I54" s="104">
        <v>883</v>
      </c>
      <c r="J54" s="104">
        <v>28</v>
      </c>
      <c r="K54" s="104">
        <v>395</v>
      </c>
      <c r="L54" s="104">
        <v>953</v>
      </c>
      <c r="M54" s="104">
        <v>554</v>
      </c>
      <c r="N54" s="104">
        <v>774</v>
      </c>
      <c r="O54" s="105">
        <v>661</v>
      </c>
      <c r="P54" s="104">
        <v>167</v>
      </c>
      <c r="Q54" s="104">
        <v>312</v>
      </c>
      <c r="R54" s="104">
        <v>815</v>
      </c>
      <c r="S54" s="104">
        <v>704</v>
      </c>
      <c r="T54" s="106">
        <v>142</v>
      </c>
      <c r="U54" s="104">
        <v>285</v>
      </c>
      <c r="V54" s="104">
        <v>49</v>
      </c>
      <c r="W54" s="104">
        <v>418</v>
      </c>
      <c r="X54" s="104">
        <v>916</v>
      </c>
      <c r="Y54" s="104">
        <v>515</v>
      </c>
      <c r="Z54" s="104">
        <v>364</v>
      </c>
      <c r="AA54" s="104">
        <v>251</v>
      </c>
      <c r="AB54" s="104">
        <v>713</v>
      </c>
      <c r="AC54" s="104">
        <v>858</v>
      </c>
      <c r="AD54" s="104">
        <v>630</v>
      </c>
      <c r="AE54" s="107">
        <v>997</v>
      </c>
      <c r="AF54" s="104">
        <v>471</v>
      </c>
      <c r="AG54" s="163">
        <v>72</v>
      </c>
      <c r="AH54" s="5">
        <f t="shared" si="6"/>
        <v>16400</v>
      </c>
      <c r="AI54" s="5">
        <f t="shared" si="7"/>
        <v>11201200</v>
      </c>
      <c r="AJ54" s="2">
        <f t="shared" si="8"/>
        <v>8606720000</v>
      </c>
    </row>
    <row r="55" spans="1:36" x14ac:dyDescent="0.2">
      <c r="A55" s="1">
        <v>5</v>
      </c>
      <c r="B55" s="162">
        <v>898</v>
      </c>
      <c r="C55" s="104">
        <v>529</v>
      </c>
      <c r="D55" s="104">
        <v>35</v>
      </c>
      <c r="E55" s="104">
        <v>436</v>
      </c>
      <c r="F55" s="114">
        <v>160</v>
      </c>
      <c r="G55" s="103">
        <v>271</v>
      </c>
      <c r="H55" s="104">
        <v>829</v>
      </c>
      <c r="I55" s="104">
        <v>686</v>
      </c>
      <c r="J55" s="104">
        <v>453</v>
      </c>
      <c r="K55" s="104">
        <v>86</v>
      </c>
      <c r="L55" s="105">
        <v>616</v>
      </c>
      <c r="M55" s="104">
        <v>1015</v>
      </c>
      <c r="N55" s="104">
        <v>731</v>
      </c>
      <c r="O55" s="104">
        <v>844</v>
      </c>
      <c r="P55" s="104">
        <v>378</v>
      </c>
      <c r="Q55" s="104">
        <v>233</v>
      </c>
      <c r="R55" s="104">
        <v>754</v>
      </c>
      <c r="S55" s="104">
        <v>865</v>
      </c>
      <c r="T55" s="104">
        <v>339</v>
      </c>
      <c r="U55" s="104">
        <v>196</v>
      </c>
      <c r="V55" s="104">
        <v>496</v>
      </c>
      <c r="W55" s="106">
        <v>127</v>
      </c>
      <c r="X55" s="104">
        <v>589</v>
      </c>
      <c r="Y55" s="104">
        <v>990</v>
      </c>
      <c r="Z55" s="104">
        <v>181</v>
      </c>
      <c r="AA55" s="104">
        <v>294</v>
      </c>
      <c r="AB55" s="107">
        <v>792</v>
      </c>
      <c r="AC55" s="104">
        <v>647</v>
      </c>
      <c r="AD55" s="104">
        <v>939</v>
      </c>
      <c r="AE55" s="104">
        <v>572</v>
      </c>
      <c r="AF55" s="104">
        <v>10</v>
      </c>
      <c r="AG55" s="163">
        <v>409</v>
      </c>
      <c r="AH55" s="5">
        <f t="shared" si="6"/>
        <v>16400</v>
      </c>
      <c r="AI55" s="5">
        <f t="shared" si="7"/>
        <v>11201200</v>
      </c>
      <c r="AJ55" s="2">
        <f t="shared" si="8"/>
        <v>8606720000</v>
      </c>
    </row>
    <row r="56" spans="1:36" x14ac:dyDescent="0.2">
      <c r="A56" s="1">
        <v>6</v>
      </c>
      <c r="B56" s="162">
        <v>549</v>
      </c>
      <c r="C56" s="104">
        <v>950</v>
      </c>
      <c r="D56" s="104">
        <v>392</v>
      </c>
      <c r="E56" s="104">
        <v>23</v>
      </c>
      <c r="F56" s="103">
        <v>315</v>
      </c>
      <c r="G56" s="114">
        <v>172</v>
      </c>
      <c r="H56" s="104">
        <v>666</v>
      </c>
      <c r="I56" s="104">
        <v>777</v>
      </c>
      <c r="J56" s="104">
        <v>98</v>
      </c>
      <c r="K56" s="104">
        <v>497</v>
      </c>
      <c r="L56" s="104">
        <v>963</v>
      </c>
      <c r="M56" s="105">
        <v>596</v>
      </c>
      <c r="N56" s="104">
        <v>896</v>
      </c>
      <c r="O56" s="104">
        <v>751</v>
      </c>
      <c r="P56" s="104">
        <v>221</v>
      </c>
      <c r="Q56" s="104">
        <v>334</v>
      </c>
      <c r="R56" s="104">
        <v>853</v>
      </c>
      <c r="S56" s="104">
        <v>710</v>
      </c>
      <c r="T56" s="104">
        <v>248</v>
      </c>
      <c r="U56" s="104">
        <v>359</v>
      </c>
      <c r="V56" s="106">
        <v>75</v>
      </c>
      <c r="W56" s="104">
        <v>476</v>
      </c>
      <c r="X56" s="104">
        <v>1002</v>
      </c>
      <c r="Y56" s="104">
        <v>633</v>
      </c>
      <c r="Z56" s="104">
        <v>274</v>
      </c>
      <c r="AA56" s="104">
        <v>129</v>
      </c>
      <c r="AB56" s="104">
        <v>691</v>
      </c>
      <c r="AC56" s="107">
        <v>804</v>
      </c>
      <c r="AD56" s="104">
        <v>528</v>
      </c>
      <c r="AE56" s="104">
        <v>927</v>
      </c>
      <c r="AF56" s="104">
        <v>429</v>
      </c>
      <c r="AG56" s="163">
        <v>62</v>
      </c>
      <c r="AH56" s="5">
        <f t="shared" si="6"/>
        <v>16400</v>
      </c>
      <c r="AI56" s="5">
        <f t="shared" si="7"/>
        <v>11201200</v>
      </c>
      <c r="AJ56" s="2">
        <f t="shared" si="8"/>
        <v>8606720000</v>
      </c>
    </row>
    <row r="57" spans="1:36" x14ac:dyDescent="0.2">
      <c r="A57" s="1">
        <v>7</v>
      </c>
      <c r="B57" s="162">
        <v>121</v>
      </c>
      <c r="C57" s="104">
        <v>490</v>
      </c>
      <c r="D57" s="104">
        <v>988</v>
      </c>
      <c r="E57" s="104">
        <v>587</v>
      </c>
      <c r="F57" s="104">
        <v>871</v>
      </c>
      <c r="G57" s="104">
        <v>760</v>
      </c>
      <c r="H57" s="114">
        <v>198</v>
      </c>
      <c r="I57" s="103">
        <v>341</v>
      </c>
      <c r="J57" s="105">
        <v>574</v>
      </c>
      <c r="K57" s="104">
        <v>941</v>
      </c>
      <c r="L57" s="104">
        <v>415</v>
      </c>
      <c r="M57" s="104">
        <v>16</v>
      </c>
      <c r="N57" s="104">
        <v>292</v>
      </c>
      <c r="O57" s="104">
        <v>179</v>
      </c>
      <c r="P57" s="104">
        <v>641</v>
      </c>
      <c r="Q57" s="104">
        <v>786</v>
      </c>
      <c r="R57" s="104">
        <v>265</v>
      </c>
      <c r="S57" s="104">
        <v>154</v>
      </c>
      <c r="T57" s="104">
        <v>684</v>
      </c>
      <c r="U57" s="104">
        <v>827</v>
      </c>
      <c r="V57" s="104">
        <v>535</v>
      </c>
      <c r="W57" s="104">
        <v>904</v>
      </c>
      <c r="X57" s="104">
        <v>438</v>
      </c>
      <c r="Y57" s="106">
        <v>37</v>
      </c>
      <c r="Z57" s="107">
        <v>846</v>
      </c>
      <c r="AA57" s="104">
        <v>733</v>
      </c>
      <c r="AB57" s="104">
        <v>239</v>
      </c>
      <c r="AC57" s="104">
        <v>384</v>
      </c>
      <c r="AD57" s="104">
        <v>84</v>
      </c>
      <c r="AE57" s="104">
        <v>451</v>
      </c>
      <c r="AF57" s="104">
        <v>1009</v>
      </c>
      <c r="AG57" s="163">
        <v>610</v>
      </c>
      <c r="AH57" s="5">
        <f t="shared" si="6"/>
        <v>16400</v>
      </c>
      <c r="AI57" s="5">
        <f t="shared" si="7"/>
        <v>11201200</v>
      </c>
      <c r="AJ57" s="2">
        <f t="shared" si="8"/>
        <v>8606720000</v>
      </c>
    </row>
    <row r="58" spans="1:36" x14ac:dyDescent="0.2">
      <c r="A58" s="1">
        <v>8</v>
      </c>
      <c r="B58" s="162">
        <v>478</v>
      </c>
      <c r="C58" s="104">
        <v>77</v>
      </c>
      <c r="D58" s="104">
        <v>639</v>
      </c>
      <c r="E58" s="104">
        <v>1008</v>
      </c>
      <c r="F58" s="104">
        <v>708</v>
      </c>
      <c r="G58" s="104">
        <v>851</v>
      </c>
      <c r="H58" s="103">
        <v>353</v>
      </c>
      <c r="I58" s="114">
        <v>242</v>
      </c>
      <c r="J58" s="104">
        <v>921</v>
      </c>
      <c r="K58" s="105">
        <v>522</v>
      </c>
      <c r="L58" s="104">
        <v>60</v>
      </c>
      <c r="M58" s="104">
        <v>427</v>
      </c>
      <c r="N58" s="104">
        <v>135</v>
      </c>
      <c r="O58" s="104">
        <v>280</v>
      </c>
      <c r="P58" s="104">
        <v>806</v>
      </c>
      <c r="Q58" s="104">
        <v>693</v>
      </c>
      <c r="R58" s="104">
        <v>174</v>
      </c>
      <c r="S58" s="104">
        <v>317</v>
      </c>
      <c r="T58" s="104">
        <v>783</v>
      </c>
      <c r="U58" s="104">
        <v>672</v>
      </c>
      <c r="V58" s="104">
        <v>948</v>
      </c>
      <c r="W58" s="104">
        <v>547</v>
      </c>
      <c r="X58" s="106">
        <v>17</v>
      </c>
      <c r="Y58" s="104">
        <v>386</v>
      </c>
      <c r="Z58" s="104">
        <v>745</v>
      </c>
      <c r="AA58" s="107">
        <v>890</v>
      </c>
      <c r="AB58" s="104">
        <v>332</v>
      </c>
      <c r="AC58" s="104">
        <v>219</v>
      </c>
      <c r="AD58" s="104">
        <v>503</v>
      </c>
      <c r="AE58" s="104">
        <v>104</v>
      </c>
      <c r="AF58" s="104">
        <v>598</v>
      </c>
      <c r="AG58" s="163">
        <v>965</v>
      </c>
      <c r="AH58" s="5">
        <f t="shared" si="6"/>
        <v>16400</v>
      </c>
      <c r="AI58" s="5">
        <f t="shared" si="7"/>
        <v>11201200</v>
      </c>
      <c r="AJ58" s="2">
        <f t="shared" si="8"/>
        <v>8606720000</v>
      </c>
    </row>
    <row r="59" spans="1:36" x14ac:dyDescent="0.2">
      <c r="A59" s="1">
        <v>9</v>
      </c>
      <c r="B59" s="162">
        <v>841</v>
      </c>
      <c r="C59" s="104">
        <v>730</v>
      </c>
      <c r="D59" s="104">
        <v>236</v>
      </c>
      <c r="E59" s="104">
        <v>379</v>
      </c>
      <c r="F59" s="104">
        <v>87</v>
      </c>
      <c r="G59" s="104">
        <v>456</v>
      </c>
      <c r="H59" s="105">
        <v>1014</v>
      </c>
      <c r="I59" s="104">
        <v>613</v>
      </c>
      <c r="J59" s="114">
        <v>270</v>
      </c>
      <c r="K59" s="103">
        <v>157</v>
      </c>
      <c r="L59" s="104">
        <v>687</v>
      </c>
      <c r="M59" s="104">
        <v>832</v>
      </c>
      <c r="N59" s="104">
        <v>532</v>
      </c>
      <c r="O59" s="104">
        <v>899</v>
      </c>
      <c r="P59" s="104">
        <v>433</v>
      </c>
      <c r="Q59" s="104">
        <v>34</v>
      </c>
      <c r="R59" s="104">
        <v>569</v>
      </c>
      <c r="S59" s="104">
        <v>938</v>
      </c>
      <c r="T59" s="104">
        <v>412</v>
      </c>
      <c r="U59" s="104">
        <v>11</v>
      </c>
      <c r="V59" s="104">
        <v>295</v>
      </c>
      <c r="W59" s="104">
        <v>184</v>
      </c>
      <c r="X59" s="107">
        <v>646</v>
      </c>
      <c r="Y59" s="104">
        <v>789</v>
      </c>
      <c r="Z59" s="104">
        <v>126</v>
      </c>
      <c r="AA59" s="106">
        <v>493</v>
      </c>
      <c r="AB59" s="104">
        <v>991</v>
      </c>
      <c r="AC59" s="104">
        <v>592</v>
      </c>
      <c r="AD59" s="104">
        <v>868</v>
      </c>
      <c r="AE59" s="104">
        <v>755</v>
      </c>
      <c r="AF59" s="104">
        <v>193</v>
      </c>
      <c r="AG59" s="163">
        <v>338</v>
      </c>
      <c r="AH59" s="5">
        <f t="shared" si="6"/>
        <v>16400</v>
      </c>
      <c r="AI59" s="5">
        <f t="shared" si="7"/>
        <v>11201200</v>
      </c>
      <c r="AJ59" s="2">
        <f t="shared" si="8"/>
        <v>8606720000</v>
      </c>
    </row>
    <row r="60" spans="1:36" x14ac:dyDescent="0.2">
      <c r="A60" s="1">
        <v>10</v>
      </c>
      <c r="B60" s="162">
        <v>750</v>
      </c>
      <c r="C60" s="104">
        <v>893</v>
      </c>
      <c r="D60" s="104">
        <v>335</v>
      </c>
      <c r="E60" s="104">
        <v>224</v>
      </c>
      <c r="F60" s="104">
        <v>500</v>
      </c>
      <c r="G60" s="104">
        <v>99</v>
      </c>
      <c r="H60" s="104">
        <v>593</v>
      </c>
      <c r="I60" s="105">
        <v>962</v>
      </c>
      <c r="J60" s="103">
        <v>169</v>
      </c>
      <c r="K60" s="114">
        <v>314</v>
      </c>
      <c r="L60" s="104">
        <v>780</v>
      </c>
      <c r="M60" s="104">
        <v>667</v>
      </c>
      <c r="N60" s="104">
        <v>951</v>
      </c>
      <c r="O60" s="104">
        <v>552</v>
      </c>
      <c r="P60" s="104">
        <v>22</v>
      </c>
      <c r="Q60" s="104">
        <v>389</v>
      </c>
      <c r="R60" s="104">
        <v>926</v>
      </c>
      <c r="S60" s="104">
        <v>525</v>
      </c>
      <c r="T60" s="104">
        <v>63</v>
      </c>
      <c r="U60" s="104">
        <v>432</v>
      </c>
      <c r="V60" s="104">
        <v>132</v>
      </c>
      <c r="W60" s="104">
        <v>275</v>
      </c>
      <c r="X60" s="104">
        <v>801</v>
      </c>
      <c r="Y60" s="107">
        <v>690</v>
      </c>
      <c r="Z60" s="106">
        <v>473</v>
      </c>
      <c r="AA60" s="104">
        <v>74</v>
      </c>
      <c r="AB60" s="104">
        <v>636</v>
      </c>
      <c r="AC60" s="104">
        <v>1003</v>
      </c>
      <c r="AD60" s="104">
        <v>711</v>
      </c>
      <c r="AE60" s="104">
        <v>856</v>
      </c>
      <c r="AF60" s="104">
        <v>358</v>
      </c>
      <c r="AG60" s="163">
        <v>245</v>
      </c>
      <c r="AH60" s="5">
        <f t="shared" si="6"/>
        <v>16400</v>
      </c>
      <c r="AI60" s="5">
        <f t="shared" si="7"/>
        <v>11201200</v>
      </c>
      <c r="AJ60" s="2">
        <f t="shared" si="8"/>
        <v>8606720000</v>
      </c>
    </row>
    <row r="61" spans="1:36" x14ac:dyDescent="0.2">
      <c r="A61" s="1">
        <v>11</v>
      </c>
      <c r="B61" s="162">
        <v>178</v>
      </c>
      <c r="C61" s="104">
        <v>289</v>
      </c>
      <c r="D61" s="104">
        <v>787</v>
      </c>
      <c r="E61" s="104">
        <v>644</v>
      </c>
      <c r="F61" s="105">
        <v>944</v>
      </c>
      <c r="G61" s="104">
        <v>575</v>
      </c>
      <c r="H61" s="104">
        <v>13</v>
      </c>
      <c r="I61" s="104">
        <v>414</v>
      </c>
      <c r="J61" s="104">
        <v>757</v>
      </c>
      <c r="K61" s="104">
        <v>870</v>
      </c>
      <c r="L61" s="114">
        <v>344</v>
      </c>
      <c r="M61" s="103">
        <v>199</v>
      </c>
      <c r="N61" s="104">
        <v>491</v>
      </c>
      <c r="O61" s="104">
        <v>124</v>
      </c>
      <c r="P61" s="104">
        <v>586</v>
      </c>
      <c r="Q61" s="104">
        <v>985</v>
      </c>
      <c r="R61" s="104">
        <v>450</v>
      </c>
      <c r="S61" s="104">
        <v>81</v>
      </c>
      <c r="T61" s="104">
        <v>611</v>
      </c>
      <c r="U61" s="104">
        <v>1012</v>
      </c>
      <c r="V61" s="107">
        <v>736</v>
      </c>
      <c r="W61" s="104">
        <v>847</v>
      </c>
      <c r="X61" s="104">
        <v>381</v>
      </c>
      <c r="Y61" s="104">
        <v>238</v>
      </c>
      <c r="Z61" s="104">
        <v>901</v>
      </c>
      <c r="AA61" s="104">
        <v>534</v>
      </c>
      <c r="AB61" s="104">
        <v>40</v>
      </c>
      <c r="AC61" s="106">
        <v>439</v>
      </c>
      <c r="AD61" s="104">
        <v>155</v>
      </c>
      <c r="AE61" s="104">
        <v>268</v>
      </c>
      <c r="AF61" s="104">
        <v>826</v>
      </c>
      <c r="AG61" s="163">
        <v>681</v>
      </c>
      <c r="AH61" s="5">
        <f t="shared" si="6"/>
        <v>16400</v>
      </c>
      <c r="AI61" s="5">
        <f t="shared" si="7"/>
        <v>11201200</v>
      </c>
      <c r="AJ61" s="2">
        <f t="shared" si="8"/>
        <v>8606720000</v>
      </c>
    </row>
    <row r="62" spans="1:36" x14ac:dyDescent="0.2">
      <c r="A62" s="1">
        <v>12</v>
      </c>
      <c r="B62" s="162">
        <v>277</v>
      </c>
      <c r="C62" s="104">
        <v>134</v>
      </c>
      <c r="D62" s="104">
        <v>696</v>
      </c>
      <c r="E62" s="104">
        <v>807</v>
      </c>
      <c r="F62" s="104">
        <v>523</v>
      </c>
      <c r="G62" s="105">
        <v>924</v>
      </c>
      <c r="H62" s="104">
        <v>426</v>
      </c>
      <c r="I62" s="104">
        <v>57</v>
      </c>
      <c r="J62" s="104">
        <v>850</v>
      </c>
      <c r="K62" s="104">
        <v>705</v>
      </c>
      <c r="L62" s="103">
        <v>243</v>
      </c>
      <c r="M62" s="114">
        <v>356</v>
      </c>
      <c r="N62" s="104">
        <v>80</v>
      </c>
      <c r="O62" s="104">
        <v>479</v>
      </c>
      <c r="P62" s="104">
        <v>1005</v>
      </c>
      <c r="Q62" s="104">
        <v>638</v>
      </c>
      <c r="R62" s="104">
        <v>101</v>
      </c>
      <c r="S62" s="104">
        <v>502</v>
      </c>
      <c r="T62" s="104">
        <v>968</v>
      </c>
      <c r="U62" s="104">
        <v>599</v>
      </c>
      <c r="V62" s="104">
        <v>891</v>
      </c>
      <c r="W62" s="107">
        <v>748</v>
      </c>
      <c r="X62" s="104">
        <v>218</v>
      </c>
      <c r="Y62" s="104">
        <v>329</v>
      </c>
      <c r="Z62" s="104">
        <v>546</v>
      </c>
      <c r="AA62" s="104">
        <v>945</v>
      </c>
      <c r="AB62" s="106">
        <v>387</v>
      </c>
      <c r="AC62" s="104">
        <v>20</v>
      </c>
      <c r="AD62" s="104">
        <v>320</v>
      </c>
      <c r="AE62" s="104">
        <v>175</v>
      </c>
      <c r="AF62" s="104">
        <v>669</v>
      </c>
      <c r="AG62" s="163">
        <v>782</v>
      </c>
      <c r="AH62" s="5">
        <f t="shared" si="6"/>
        <v>16400</v>
      </c>
      <c r="AI62" s="5">
        <f t="shared" si="7"/>
        <v>11201200</v>
      </c>
      <c r="AJ62" s="2">
        <f t="shared" si="8"/>
        <v>8606720000</v>
      </c>
    </row>
    <row r="63" spans="1:36" x14ac:dyDescent="0.2">
      <c r="A63" s="1">
        <v>13</v>
      </c>
      <c r="B63" s="162">
        <v>204</v>
      </c>
      <c r="C63" s="104">
        <v>347</v>
      </c>
      <c r="D63" s="105">
        <v>873</v>
      </c>
      <c r="E63" s="104">
        <v>762</v>
      </c>
      <c r="F63" s="104">
        <v>982</v>
      </c>
      <c r="G63" s="104">
        <v>581</v>
      </c>
      <c r="H63" s="104">
        <v>119</v>
      </c>
      <c r="I63" s="104">
        <v>488</v>
      </c>
      <c r="J63" s="104">
        <v>655</v>
      </c>
      <c r="K63" s="104">
        <v>800</v>
      </c>
      <c r="L63" s="104">
        <v>302</v>
      </c>
      <c r="M63" s="104">
        <v>189</v>
      </c>
      <c r="N63" s="114">
        <v>401</v>
      </c>
      <c r="O63" s="103">
        <v>2</v>
      </c>
      <c r="P63" s="104">
        <v>564</v>
      </c>
      <c r="Q63" s="104">
        <v>931</v>
      </c>
      <c r="R63" s="104">
        <v>444</v>
      </c>
      <c r="S63" s="104">
        <v>43</v>
      </c>
      <c r="T63" s="107">
        <v>537</v>
      </c>
      <c r="U63" s="104">
        <v>906</v>
      </c>
      <c r="V63" s="104">
        <v>678</v>
      </c>
      <c r="W63" s="104">
        <v>821</v>
      </c>
      <c r="X63" s="104">
        <v>263</v>
      </c>
      <c r="Y63" s="104">
        <v>152</v>
      </c>
      <c r="Z63" s="104">
        <v>1023</v>
      </c>
      <c r="AA63" s="104">
        <v>624</v>
      </c>
      <c r="AB63" s="104">
        <v>94</v>
      </c>
      <c r="AC63" s="104">
        <v>461</v>
      </c>
      <c r="AD63" s="104">
        <v>225</v>
      </c>
      <c r="AE63" s="106">
        <v>370</v>
      </c>
      <c r="AF63" s="104">
        <v>836</v>
      </c>
      <c r="AG63" s="163">
        <v>723</v>
      </c>
      <c r="AH63" s="5">
        <f t="shared" si="6"/>
        <v>16400</v>
      </c>
      <c r="AI63" s="5">
        <f t="shared" si="7"/>
        <v>11201200</v>
      </c>
      <c r="AJ63" s="2">
        <f t="shared" si="8"/>
        <v>8606720000</v>
      </c>
    </row>
    <row r="64" spans="1:36" x14ac:dyDescent="0.2">
      <c r="A64" s="1">
        <v>14</v>
      </c>
      <c r="B64" s="162">
        <v>367</v>
      </c>
      <c r="C64" s="104">
        <v>256</v>
      </c>
      <c r="D64" s="104">
        <v>718</v>
      </c>
      <c r="E64" s="105">
        <v>861</v>
      </c>
      <c r="F64" s="104">
        <v>625</v>
      </c>
      <c r="G64" s="104">
        <v>994</v>
      </c>
      <c r="H64" s="104">
        <v>468</v>
      </c>
      <c r="I64" s="104">
        <v>67</v>
      </c>
      <c r="J64" s="104">
        <v>812</v>
      </c>
      <c r="K64" s="104">
        <v>699</v>
      </c>
      <c r="L64" s="104">
        <v>137</v>
      </c>
      <c r="M64" s="104">
        <v>282</v>
      </c>
      <c r="N64" s="103">
        <v>54</v>
      </c>
      <c r="O64" s="114">
        <v>421</v>
      </c>
      <c r="P64" s="104">
        <v>919</v>
      </c>
      <c r="Q64" s="104">
        <v>520</v>
      </c>
      <c r="R64" s="104">
        <v>31</v>
      </c>
      <c r="S64" s="104">
        <v>400</v>
      </c>
      <c r="T64" s="104">
        <v>958</v>
      </c>
      <c r="U64" s="107">
        <v>557</v>
      </c>
      <c r="V64" s="104">
        <v>769</v>
      </c>
      <c r="W64" s="104">
        <v>658</v>
      </c>
      <c r="X64" s="104">
        <v>164</v>
      </c>
      <c r="Y64" s="104">
        <v>307</v>
      </c>
      <c r="Z64" s="104">
        <v>604</v>
      </c>
      <c r="AA64" s="104">
        <v>971</v>
      </c>
      <c r="AB64" s="104">
        <v>505</v>
      </c>
      <c r="AC64" s="104">
        <v>106</v>
      </c>
      <c r="AD64" s="106">
        <v>326</v>
      </c>
      <c r="AE64" s="104">
        <v>213</v>
      </c>
      <c r="AF64" s="104">
        <v>743</v>
      </c>
      <c r="AG64" s="163">
        <v>888</v>
      </c>
      <c r="AH64" s="5">
        <f t="shared" si="6"/>
        <v>16400</v>
      </c>
      <c r="AI64" s="5">
        <f t="shared" si="7"/>
        <v>11201200</v>
      </c>
      <c r="AJ64" s="2">
        <f t="shared" si="8"/>
        <v>8606720000</v>
      </c>
    </row>
    <row r="65" spans="1:36" x14ac:dyDescent="0.2">
      <c r="A65" s="1">
        <v>15</v>
      </c>
      <c r="B65" s="164">
        <v>819</v>
      </c>
      <c r="C65" s="104">
        <v>676</v>
      </c>
      <c r="D65" s="104">
        <v>146</v>
      </c>
      <c r="E65" s="104">
        <v>257</v>
      </c>
      <c r="F65" s="104">
        <v>45</v>
      </c>
      <c r="G65" s="104">
        <v>446</v>
      </c>
      <c r="H65" s="104">
        <v>912</v>
      </c>
      <c r="I65" s="104">
        <v>543</v>
      </c>
      <c r="J65" s="104">
        <v>376</v>
      </c>
      <c r="K65" s="104">
        <v>231</v>
      </c>
      <c r="L65" s="104">
        <v>725</v>
      </c>
      <c r="M65" s="104">
        <v>838</v>
      </c>
      <c r="N65" s="104">
        <v>618</v>
      </c>
      <c r="O65" s="104">
        <v>1017</v>
      </c>
      <c r="P65" s="114">
        <v>459</v>
      </c>
      <c r="Q65" s="103">
        <v>92</v>
      </c>
      <c r="R65" s="107">
        <v>579</v>
      </c>
      <c r="S65" s="104">
        <v>980</v>
      </c>
      <c r="T65" s="104">
        <v>482</v>
      </c>
      <c r="U65" s="104">
        <v>113</v>
      </c>
      <c r="V65" s="104">
        <v>349</v>
      </c>
      <c r="W65" s="104">
        <v>206</v>
      </c>
      <c r="X65" s="104">
        <v>768</v>
      </c>
      <c r="Y65" s="104">
        <v>879</v>
      </c>
      <c r="Z65" s="104">
        <v>8</v>
      </c>
      <c r="AA65" s="104">
        <v>407</v>
      </c>
      <c r="AB65" s="104">
        <v>933</v>
      </c>
      <c r="AC65" s="104">
        <v>566</v>
      </c>
      <c r="AD65" s="104">
        <v>794</v>
      </c>
      <c r="AE65" s="104">
        <v>649</v>
      </c>
      <c r="AF65" s="104">
        <v>187</v>
      </c>
      <c r="AG65" s="165">
        <v>300</v>
      </c>
      <c r="AH65" s="5">
        <f t="shared" si="6"/>
        <v>16400</v>
      </c>
      <c r="AI65" s="5">
        <f t="shared" si="7"/>
        <v>11201200</v>
      </c>
      <c r="AJ65" s="2">
        <f t="shared" si="8"/>
        <v>8606720000</v>
      </c>
    </row>
    <row r="66" spans="1:36" x14ac:dyDescent="0.2">
      <c r="A66" s="1">
        <v>16</v>
      </c>
      <c r="B66" s="162">
        <v>664</v>
      </c>
      <c r="C66" s="105">
        <v>775</v>
      </c>
      <c r="D66" s="104">
        <v>309</v>
      </c>
      <c r="E66" s="104">
        <v>166</v>
      </c>
      <c r="F66" s="104">
        <v>394</v>
      </c>
      <c r="G66" s="104">
        <v>25</v>
      </c>
      <c r="H66" s="104">
        <v>555</v>
      </c>
      <c r="I66" s="104">
        <v>956</v>
      </c>
      <c r="J66" s="104">
        <v>211</v>
      </c>
      <c r="K66" s="104">
        <v>324</v>
      </c>
      <c r="L66" s="104">
        <v>882</v>
      </c>
      <c r="M66" s="104">
        <v>737</v>
      </c>
      <c r="N66" s="104">
        <v>973</v>
      </c>
      <c r="O66" s="104">
        <v>606</v>
      </c>
      <c r="P66" s="103">
        <v>112</v>
      </c>
      <c r="Q66" s="114">
        <v>511</v>
      </c>
      <c r="R66" s="104">
        <v>1000</v>
      </c>
      <c r="S66" s="107">
        <v>631</v>
      </c>
      <c r="T66" s="104">
        <v>69</v>
      </c>
      <c r="U66" s="104">
        <v>470</v>
      </c>
      <c r="V66" s="104">
        <v>250</v>
      </c>
      <c r="W66" s="104">
        <v>361</v>
      </c>
      <c r="X66" s="104">
        <v>859</v>
      </c>
      <c r="Y66" s="104">
        <v>716</v>
      </c>
      <c r="Z66" s="104">
        <v>419</v>
      </c>
      <c r="AA66" s="104">
        <v>52</v>
      </c>
      <c r="AB66" s="104">
        <v>514</v>
      </c>
      <c r="AC66" s="104">
        <v>913</v>
      </c>
      <c r="AD66" s="104">
        <v>701</v>
      </c>
      <c r="AE66" s="104">
        <v>814</v>
      </c>
      <c r="AF66" s="106">
        <v>288</v>
      </c>
      <c r="AG66" s="163">
        <v>143</v>
      </c>
      <c r="AH66" s="5">
        <f t="shared" si="6"/>
        <v>16400</v>
      </c>
      <c r="AI66" s="5">
        <f t="shared" si="7"/>
        <v>11201200</v>
      </c>
      <c r="AJ66" s="2">
        <f t="shared" si="8"/>
        <v>8606720000</v>
      </c>
    </row>
    <row r="67" spans="1:36" x14ac:dyDescent="0.2">
      <c r="A67" s="1">
        <v>17</v>
      </c>
      <c r="B67" s="162">
        <v>886</v>
      </c>
      <c r="C67" s="106">
        <v>741</v>
      </c>
      <c r="D67" s="104">
        <v>215</v>
      </c>
      <c r="E67" s="104">
        <v>328</v>
      </c>
      <c r="F67" s="104">
        <v>108</v>
      </c>
      <c r="G67" s="104">
        <v>507</v>
      </c>
      <c r="H67" s="104">
        <v>969</v>
      </c>
      <c r="I67" s="104">
        <v>602</v>
      </c>
      <c r="J67" s="104">
        <v>305</v>
      </c>
      <c r="K67" s="104">
        <v>162</v>
      </c>
      <c r="L67" s="104">
        <v>660</v>
      </c>
      <c r="M67" s="104">
        <v>771</v>
      </c>
      <c r="N67" s="104">
        <v>559</v>
      </c>
      <c r="O67" s="104">
        <v>960</v>
      </c>
      <c r="P67" s="107">
        <v>398</v>
      </c>
      <c r="Q67" s="104">
        <v>29</v>
      </c>
      <c r="R67" s="114">
        <v>518</v>
      </c>
      <c r="S67" s="103">
        <v>917</v>
      </c>
      <c r="T67" s="104">
        <v>423</v>
      </c>
      <c r="U67" s="104">
        <v>56</v>
      </c>
      <c r="V67" s="104">
        <v>284</v>
      </c>
      <c r="W67" s="104">
        <v>139</v>
      </c>
      <c r="X67" s="104">
        <v>697</v>
      </c>
      <c r="Y67" s="104">
        <v>810</v>
      </c>
      <c r="Z67" s="104">
        <v>65</v>
      </c>
      <c r="AA67" s="104">
        <v>466</v>
      </c>
      <c r="AB67" s="104">
        <v>996</v>
      </c>
      <c r="AC67" s="104">
        <v>627</v>
      </c>
      <c r="AD67" s="104">
        <v>863</v>
      </c>
      <c r="AE67" s="104">
        <v>720</v>
      </c>
      <c r="AF67" s="105">
        <v>254</v>
      </c>
      <c r="AG67" s="163">
        <v>365</v>
      </c>
      <c r="AH67" s="5">
        <f t="shared" si="6"/>
        <v>16400</v>
      </c>
      <c r="AI67" s="5">
        <f t="shared" si="7"/>
        <v>11201200</v>
      </c>
      <c r="AJ67" s="2">
        <f t="shared" si="8"/>
        <v>8606720000</v>
      </c>
    </row>
    <row r="68" spans="1:36" x14ac:dyDescent="0.2">
      <c r="A68" s="1">
        <v>18</v>
      </c>
      <c r="B68" s="166">
        <v>721</v>
      </c>
      <c r="C68" s="104">
        <v>834</v>
      </c>
      <c r="D68" s="104">
        <v>372</v>
      </c>
      <c r="E68" s="104">
        <v>227</v>
      </c>
      <c r="F68" s="104">
        <v>463</v>
      </c>
      <c r="G68" s="104">
        <v>96</v>
      </c>
      <c r="H68" s="104">
        <v>622</v>
      </c>
      <c r="I68" s="104">
        <v>1021</v>
      </c>
      <c r="J68" s="104">
        <v>150</v>
      </c>
      <c r="K68" s="104">
        <v>261</v>
      </c>
      <c r="L68" s="104">
        <v>823</v>
      </c>
      <c r="M68" s="104">
        <v>680</v>
      </c>
      <c r="N68" s="104">
        <v>908</v>
      </c>
      <c r="O68" s="104">
        <v>539</v>
      </c>
      <c r="P68" s="104">
        <v>41</v>
      </c>
      <c r="Q68" s="107">
        <v>442</v>
      </c>
      <c r="R68" s="103">
        <v>929</v>
      </c>
      <c r="S68" s="114">
        <v>562</v>
      </c>
      <c r="T68" s="104">
        <v>4</v>
      </c>
      <c r="U68" s="104">
        <v>403</v>
      </c>
      <c r="V68" s="104">
        <v>191</v>
      </c>
      <c r="W68" s="104">
        <v>304</v>
      </c>
      <c r="X68" s="104">
        <v>798</v>
      </c>
      <c r="Y68" s="104">
        <v>653</v>
      </c>
      <c r="Z68" s="104">
        <v>486</v>
      </c>
      <c r="AA68" s="104">
        <v>117</v>
      </c>
      <c r="AB68" s="104">
        <v>583</v>
      </c>
      <c r="AC68" s="104">
        <v>984</v>
      </c>
      <c r="AD68" s="104">
        <v>764</v>
      </c>
      <c r="AE68" s="104">
        <v>875</v>
      </c>
      <c r="AF68" s="104">
        <v>345</v>
      </c>
      <c r="AG68" s="167">
        <v>202</v>
      </c>
      <c r="AH68" s="5">
        <f t="shared" si="6"/>
        <v>16400</v>
      </c>
      <c r="AI68" s="5">
        <f t="shared" si="7"/>
        <v>11201200</v>
      </c>
      <c r="AJ68" s="2">
        <f t="shared" si="8"/>
        <v>8606720000</v>
      </c>
    </row>
    <row r="69" spans="1:36" x14ac:dyDescent="0.2">
      <c r="A69" s="1">
        <v>19</v>
      </c>
      <c r="B69" s="162">
        <v>141</v>
      </c>
      <c r="C69" s="104">
        <v>286</v>
      </c>
      <c r="D69" s="104">
        <v>816</v>
      </c>
      <c r="E69" s="106">
        <v>703</v>
      </c>
      <c r="F69" s="104">
        <v>915</v>
      </c>
      <c r="G69" s="104">
        <v>516</v>
      </c>
      <c r="H69" s="104">
        <v>50</v>
      </c>
      <c r="I69" s="104">
        <v>417</v>
      </c>
      <c r="J69" s="104">
        <v>714</v>
      </c>
      <c r="K69" s="104">
        <v>857</v>
      </c>
      <c r="L69" s="104">
        <v>363</v>
      </c>
      <c r="M69" s="104">
        <v>252</v>
      </c>
      <c r="N69" s="107">
        <v>472</v>
      </c>
      <c r="O69" s="104">
        <v>71</v>
      </c>
      <c r="P69" s="104">
        <v>629</v>
      </c>
      <c r="Q69" s="104">
        <v>998</v>
      </c>
      <c r="R69" s="104">
        <v>509</v>
      </c>
      <c r="S69" s="104">
        <v>110</v>
      </c>
      <c r="T69" s="114">
        <v>608</v>
      </c>
      <c r="U69" s="103">
        <v>975</v>
      </c>
      <c r="V69" s="104">
        <v>739</v>
      </c>
      <c r="W69" s="104">
        <v>884</v>
      </c>
      <c r="X69" s="104">
        <v>322</v>
      </c>
      <c r="Y69" s="104">
        <v>209</v>
      </c>
      <c r="Z69" s="104">
        <v>954</v>
      </c>
      <c r="AA69" s="104">
        <v>553</v>
      </c>
      <c r="AB69" s="104">
        <v>27</v>
      </c>
      <c r="AC69" s="104">
        <v>396</v>
      </c>
      <c r="AD69" s="105">
        <v>168</v>
      </c>
      <c r="AE69" s="104">
        <v>311</v>
      </c>
      <c r="AF69" s="104">
        <v>773</v>
      </c>
      <c r="AG69" s="163">
        <v>662</v>
      </c>
      <c r="AH69" s="5">
        <f t="shared" si="6"/>
        <v>16400</v>
      </c>
      <c r="AI69" s="5">
        <f t="shared" si="7"/>
        <v>11201200</v>
      </c>
      <c r="AJ69" s="2">
        <f t="shared" si="8"/>
        <v>8606720000</v>
      </c>
    </row>
    <row r="70" spans="1:36" x14ac:dyDescent="0.2">
      <c r="A70" s="1">
        <v>20</v>
      </c>
      <c r="B70" s="162">
        <v>298</v>
      </c>
      <c r="C70" s="104">
        <v>185</v>
      </c>
      <c r="D70" s="106">
        <v>651</v>
      </c>
      <c r="E70" s="104">
        <v>796</v>
      </c>
      <c r="F70" s="104">
        <v>568</v>
      </c>
      <c r="G70" s="104">
        <v>935</v>
      </c>
      <c r="H70" s="104">
        <v>405</v>
      </c>
      <c r="I70" s="104">
        <v>6</v>
      </c>
      <c r="J70" s="104">
        <v>877</v>
      </c>
      <c r="K70" s="104">
        <v>766</v>
      </c>
      <c r="L70" s="104">
        <v>208</v>
      </c>
      <c r="M70" s="104">
        <v>351</v>
      </c>
      <c r="N70" s="104">
        <v>115</v>
      </c>
      <c r="O70" s="107">
        <v>484</v>
      </c>
      <c r="P70" s="104">
        <v>978</v>
      </c>
      <c r="Q70" s="104">
        <v>577</v>
      </c>
      <c r="R70" s="104">
        <v>90</v>
      </c>
      <c r="S70" s="104">
        <v>457</v>
      </c>
      <c r="T70" s="103">
        <v>1019</v>
      </c>
      <c r="U70" s="114">
        <v>620</v>
      </c>
      <c r="V70" s="104">
        <v>840</v>
      </c>
      <c r="W70" s="104">
        <v>727</v>
      </c>
      <c r="X70" s="104">
        <v>229</v>
      </c>
      <c r="Y70" s="104">
        <v>374</v>
      </c>
      <c r="Z70" s="104">
        <v>541</v>
      </c>
      <c r="AA70" s="104">
        <v>910</v>
      </c>
      <c r="AB70" s="104">
        <v>448</v>
      </c>
      <c r="AC70" s="104">
        <v>47</v>
      </c>
      <c r="AD70" s="104">
        <v>259</v>
      </c>
      <c r="AE70" s="105">
        <v>148</v>
      </c>
      <c r="AF70" s="104">
        <v>674</v>
      </c>
      <c r="AG70" s="163">
        <v>817</v>
      </c>
      <c r="AH70" s="5">
        <f t="shared" si="6"/>
        <v>16400</v>
      </c>
      <c r="AI70" s="5">
        <f t="shared" si="7"/>
        <v>11201200</v>
      </c>
      <c r="AJ70" s="2">
        <f t="shared" si="8"/>
        <v>8606720000</v>
      </c>
    </row>
    <row r="71" spans="1:36" x14ac:dyDescent="0.2">
      <c r="A71" s="1">
        <v>21</v>
      </c>
      <c r="B71" s="162">
        <v>247</v>
      </c>
      <c r="C71" s="104">
        <v>360</v>
      </c>
      <c r="D71" s="104">
        <v>854</v>
      </c>
      <c r="E71" s="104">
        <v>709</v>
      </c>
      <c r="F71" s="104">
        <v>1001</v>
      </c>
      <c r="G71" s="106">
        <v>634</v>
      </c>
      <c r="H71" s="104">
        <v>76</v>
      </c>
      <c r="I71" s="104">
        <v>475</v>
      </c>
      <c r="J71" s="104">
        <v>692</v>
      </c>
      <c r="K71" s="104">
        <v>803</v>
      </c>
      <c r="L71" s="107">
        <v>273</v>
      </c>
      <c r="M71" s="104">
        <v>130</v>
      </c>
      <c r="N71" s="104">
        <v>430</v>
      </c>
      <c r="O71" s="104">
        <v>61</v>
      </c>
      <c r="P71" s="104">
        <v>527</v>
      </c>
      <c r="Q71" s="104">
        <v>928</v>
      </c>
      <c r="R71" s="104">
        <v>391</v>
      </c>
      <c r="S71" s="104">
        <v>24</v>
      </c>
      <c r="T71" s="104">
        <v>550</v>
      </c>
      <c r="U71" s="104">
        <v>949</v>
      </c>
      <c r="V71" s="114">
        <v>665</v>
      </c>
      <c r="W71" s="103">
        <v>778</v>
      </c>
      <c r="X71" s="104">
        <v>316</v>
      </c>
      <c r="Y71" s="104">
        <v>171</v>
      </c>
      <c r="Z71" s="104">
        <v>964</v>
      </c>
      <c r="AA71" s="104">
        <v>595</v>
      </c>
      <c r="AB71" s="105">
        <v>97</v>
      </c>
      <c r="AC71" s="104">
        <v>498</v>
      </c>
      <c r="AD71" s="104">
        <v>222</v>
      </c>
      <c r="AE71" s="104">
        <v>333</v>
      </c>
      <c r="AF71" s="104">
        <v>895</v>
      </c>
      <c r="AG71" s="163">
        <v>752</v>
      </c>
      <c r="AH71" s="5">
        <f t="shared" si="6"/>
        <v>16400</v>
      </c>
      <c r="AI71" s="5">
        <f t="shared" si="7"/>
        <v>11201200</v>
      </c>
      <c r="AJ71" s="2">
        <f t="shared" si="8"/>
        <v>8606720000</v>
      </c>
    </row>
    <row r="72" spans="1:36" x14ac:dyDescent="0.2">
      <c r="A72" s="1">
        <v>22</v>
      </c>
      <c r="B72" s="162">
        <v>340</v>
      </c>
      <c r="C72" s="104">
        <v>195</v>
      </c>
      <c r="D72" s="104">
        <v>753</v>
      </c>
      <c r="E72" s="104">
        <v>866</v>
      </c>
      <c r="F72" s="106">
        <v>590</v>
      </c>
      <c r="G72" s="104">
        <v>989</v>
      </c>
      <c r="H72" s="104">
        <v>495</v>
      </c>
      <c r="I72" s="104">
        <v>128</v>
      </c>
      <c r="J72" s="104">
        <v>791</v>
      </c>
      <c r="K72" s="104">
        <v>648</v>
      </c>
      <c r="L72" s="104">
        <v>182</v>
      </c>
      <c r="M72" s="107">
        <v>293</v>
      </c>
      <c r="N72" s="104">
        <v>9</v>
      </c>
      <c r="O72" s="104">
        <v>410</v>
      </c>
      <c r="P72" s="104">
        <v>940</v>
      </c>
      <c r="Q72" s="104">
        <v>571</v>
      </c>
      <c r="R72" s="104">
        <v>36</v>
      </c>
      <c r="S72" s="104">
        <v>435</v>
      </c>
      <c r="T72" s="104">
        <v>897</v>
      </c>
      <c r="U72" s="104">
        <v>530</v>
      </c>
      <c r="V72" s="103">
        <v>830</v>
      </c>
      <c r="W72" s="114">
        <v>685</v>
      </c>
      <c r="X72" s="104">
        <v>159</v>
      </c>
      <c r="Y72" s="104">
        <v>272</v>
      </c>
      <c r="Z72" s="104">
        <v>615</v>
      </c>
      <c r="AA72" s="104">
        <v>1016</v>
      </c>
      <c r="AB72" s="104">
        <v>454</v>
      </c>
      <c r="AC72" s="105">
        <v>85</v>
      </c>
      <c r="AD72" s="104">
        <v>377</v>
      </c>
      <c r="AE72" s="104">
        <v>234</v>
      </c>
      <c r="AF72" s="104">
        <v>732</v>
      </c>
      <c r="AG72" s="163">
        <v>843</v>
      </c>
      <c r="AH72" s="5">
        <f t="shared" si="6"/>
        <v>16400</v>
      </c>
      <c r="AI72" s="5">
        <f t="shared" si="7"/>
        <v>11201200</v>
      </c>
      <c r="AJ72" s="2">
        <f t="shared" si="8"/>
        <v>8606720000</v>
      </c>
    </row>
    <row r="73" spans="1:36" x14ac:dyDescent="0.2">
      <c r="A73" s="1">
        <v>23</v>
      </c>
      <c r="B73" s="162">
        <v>784</v>
      </c>
      <c r="C73" s="104">
        <v>671</v>
      </c>
      <c r="D73" s="104">
        <v>173</v>
      </c>
      <c r="E73" s="104">
        <v>318</v>
      </c>
      <c r="F73" s="104">
        <v>18</v>
      </c>
      <c r="G73" s="104">
        <v>385</v>
      </c>
      <c r="H73" s="104">
        <v>947</v>
      </c>
      <c r="I73" s="106">
        <v>548</v>
      </c>
      <c r="J73" s="107">
        <v>331</v>
      </c>
      <c r="K73" s="104">
        <v>220</v>
      </c>
      <c r="L73" s="104">
        <v>746</v>
      </c>
      <c r="M73" s="104">
        <v>889</v>
      </c>
      <c r="N73" s="104">
        <v>597</v>
      </c>
      <c r="O73" s="104">
        <v>966</v>
      </c>
      <c r="P73" s="104">
        <v>504</v>
      </c>
      <c r="Q73" s="104">
        <v>103</v>
      </c>
      <c r="R73" s="104">
        <v>640</v>
      </c>
      <c r="S73" s="104">
        <v>1007</v>
      </c>
      <c r="T73" s="104">
        <v>477</v>
      </c>
      <c r="U73" s="104">
        <v>78</v>
      </c>
      <c r="V73" s="104">
        <v>354</v>
      </c>
      <c r="W73" s="104">
        <v>241</v>
      </c>
      <c r="X73" s="114">
        <v>707</v>
      </c>
      <c r="Y73" s="103">
        <v>852</v>
      </c>
      <c r="Z73" s="105">
        <v>59</v>
      </c>
      <c r="AA73" s="104">
        <v>428</v>
      </c>
      <c r="AB73" s="104">
        <v>922</v>
      </c>
      <c r="AC73" s="104">
        <v>521</v>
      </c>
      <c r="AD73" s="104">
        <v>805</v>
      </c>
      <c r="AE73" s="104">
        <v>694</v>
      </c>
      <c r="AF73" s="104">
        <v>136</v>
      </c>
      <c r="AG73" s="163">
        <v>279</v>
      </c>
      <c r="AH73" s="5">
        <f t="shared" si="6"/>
        <v>16400</v>
      </c>
      <c r="AI73" s="5">
        <f t="shared" si="7"/>
        <v>11201200</v>
      </c>
      <c r="AJ73" s="2">
        <f t="shared" si="8"/>
        <v>8606720000</v>
      </c>
    </row>
    <row r="74" spans="1:36" x14ac:dyDescent="0.2">
      <c r="A74" s="1">
        <v>24</v>
      </c>
      <c r="B74" s="162">
        <v>683</v>
      </c>
      <c r="C74" s="104">
        <v>828</v>
      </c>
      <c r="D74" s="104">
        <v>266</v>
      </c>
      <c r="E74" s="104">
        <v>153</v>
      </c>
      <c r="F74" s="104">
        <v>437</v>
      </c>
      <c r="G74" s="104">
        <v>38</v>
      </c>
      <c r="H74" s="106">
        <v>536</v>
      </c>
      <c r="I74" s="104">
        <v>903</v>
      </c>
      <c r="J74" s="104">
        <v>240</v>
      </c>
      <c r="K74" s="107">
        <v>383</v>
      </c>
      <c r="L74" s="104">
        <v>845</v>
      </c>
      <c r="M74" s="104">
        <v>734</v>
      </c>
      <c r="N74" s="104">
        <v>1010</v>
      </c>
      <c r="O74" s="104">
        <v>609</v>
      </c>
      <c r="P74" s="104">
        <v>83</v>
      </c>
      <c r="Q74" s="104">
        <v>452</v>
      </c>
      <c r="R74" s="104">
        <v>987</v>
      </c>
      <c r="S74" s="104">
        <v>588</v>
      </c>
      <c r="T74" s="104">
        <v>122</v>
      </c>
      <c r="U74" s="104">
        <v>489</v>
      </c>
      <c r="V74" s="104">
        <v>197</v>
      </c>
      <c r="W74" s="104">
        <v>342</v>
      </c>
      <c r="X74" s="103">
        <v>872</v>
      </c>
      <c r="Y74" s="114">
        <v>759</v>
      </c>
      <c r="Z74" s="104">
        <v>416</v>
      </c>
      <c r="AA74" s="105">
        <v>15</v>
      </c>
      <c r="AB74" s="104">
        <v>573</v>
      </c>
      <c r="AC74" s="104">
        <v>942</v>
      </c>
      <c r="AD74" s="104">
        <v>642</v>
      </c>
      <c r="AE74" s="104">
        <v>785</v>
      </c>
      <c r="AF74" s="104">
        <v>291</v>
      </c>
      <c r="AG74" s="163">
        <v>180</v>
      </c>
      <c r="AH74" s="5">
        <f t="shared" si="6"/>
        <v>16400</v>
      </c>
      <c r="AI74" s="5">
        <f t="shared" si="7"/>
        <v>11201200</v>
      </c>
      <c r="AJ74" s="2">
        <f t="shared" si="8"/>
        <v>8606720000</v>
      </c>
    </row>
    <row r="75" spans="1:36" x14ac:dyDescent="0.2">
      <c r="A75" s="1">
        <v>25</v>
      </c>
      <c r="B75" s="162">
        <v>64</v>
      </c>
      <c r="C75" s="104">
        <v>431</v>
      </c>
      <c r="D75" s="104">
        <v>925</v>
      </c>
      <c r="E75" s="104">
        <v>526</v>
      </c>
      <c r="F75" s="104">
        <v>802</v>
      </c>
      <c r="G75" s="104">
        <v>689</v>
      </c>
      <c r="H75" s="107">
        <v>131</v>
      </c>
      <c r="I75" s="104">
        <v>276</v>
      </c>
      <c r="J75" s="104">
        <v>635</v>
      </c>
      <c r="K75" s="106">
        <v>1004</v>
      </c>
      <c r="L75" s="104">
        <v>474</v>
      </c>
      <c r="M75" s="104">
        <v>73</v>
      </c>
      <c r="N75" s="104">
        <v>357</v>
      </c>
      <c r="O75" s="104">
        <v>246</v>
      </c>
      <c r="P75" s="104">
        <v>712</v>
      </c>
      <c r="Q75" s="104">
        <v>855</v>
      </c>
      <c r="R75" s="104">
        <v>336</v>
      </c>
      <c r="S75" s="104">
        <v>223</v>
      </c>
      <c r="T75" s="104">
        <v>749</v>
      </c>
      <c r="U75" s="104">
        <v>894</v>
      </c>
      <c r="V75" s="104">
        <v>594</v>
      </c>
      <c r="W75" s="104">
        <v>961</v>
      </c>
      <c r="X75" s="105">
        <v>499</v>
      </c>
      <c r="Y75" s="104">
        <v>100</v>
      </c>
      <c r="Z75" s="114">
        <v>779</v>
      </c>
      <c r="AA75" s="103">
        <v>668</v>
      </c>
      <c r="AB75" s="104">
        <v>170</v>
      </c>
      <c r="AC75" s="104">
        <v>313</v>
      </c>
      <c r="AD75" s="104">
        <v>21</v>
      </c>
      <c r="AE75" s="104">
        <v>390</v>
      </c>
      <c r="AF75" s="104">
        <v>952</v>
      </c>
      <c r="AG75" s="163">
        <v>551</v>
      </c>
      <c r="AH75" s="5">
        <f t="shared" si="6"/>
        <v>16400</v>
      </c>
      <c r="AI75" s="5">
        <f t="shared" si="7"/>
        <v>11201200</v>
      </c>
      <c r="AJ75" s="2">
        <f t="shared" si="8"/>
        <v>8606720000</v>
      </c>
    </row>
    <row r="76" spans="1:36" x14ac:dyDescent="0.2">
      <c r="A76" s="1">
        <v>26</v>
      </c>
      <c r="B76" s="162">
        <v>411</v>
      </c>
      <c r="C76" s="104">
        <v>12</v>
      </c>
      <c r="D76" s="104">
        <v>570</v>
      </c>
      <c r="E76" s="104">
        <v>937</v>
      </c>
      <c r="F76" s="104">
        <v>645</v>
      </c>
      <c r="G76" s="104">
        <v>790</v>
      </c>
      <c r="H76" s="104">
        <v>296</v>
      </c>
      <c r="I76" s="107">
        <v>183</v>
      </c>
      <c r="J76" s="106">
        <v>992</v>
      </c>
      <c r="K76" s="104">
        <v>591</v>
      </c>
      <c r="L76" s="104">
        <v>125</v>
      </c>
      <c r="M76" s="104">
        <v>494</v>
      </c>
      <c r="N76" s="104">
        <v>194</v>
      </c>
      <c r="O76" s="104">
        <v>337</v>
      </c>
      <c r="P76" s="104">
        <v>867</v>
      </c>
      <c r="Q76" s="104">
        <v>756</v>
      </c>
      <c r="R76" s="104">
        <v>235</v>
      </c>
      <c r="S76" s="104">
        <v>380</v>
      </c>
      <c r="T76" s="104">
        <v>842</v>
      </c>
      <c r="U76" s="104">
        <v>729</v>
      </c>
      <c r="V76" s="104">
        <v>1013</v>
      </c>
      <c r="W76" s="104">
        <v>614</v>
      </c>
      <c r="X76" s="104">
        <v>88</v>
      </c>
      <c r="Y76" s="105">
        <v>455</v>
      </c>
      <c r="Z76" s="103">
        <v>688</v>
      </c>
      <c r="AA76" s="114">
        <v>831</v>
      </c>
      <c r="AB76" s="104">
        <v>269</v>
      </c>
      <c r="AC76" s="104">
        <v>158</v>
      </c>
      <c r="AD76" s="104">
        <v>434</v>
      </c>
      <c r="AE76" s="104">
        <v>33</v>
      </c>
      <c r="AF76" s="104">
        <v>531</v>
      </c>
      <c r="AG76" s="163">
        <v>900</v>
      </c>
      <c r="AH76" s="5">
        <f t="shared" si="6"/>
        <v>16400</v>
      </c>
      <c r="AI76" s="5">
        <f t="shared" si="7"/>
        <v>11201200</v>
      </c>
      <c r="AJ76" s="2">
        <f t="shared" si="8"/>
        <v>8606720000</v>
      </c>
    </row>
    <row r="77" spans="1:36" x14ac:dyDescent="0.2">
      <c r="A77" s="1">
        <v>27</v>
      </c>
      <c r="B77" s="162">
        <v>967</v>
      </c>
      <c r="C77" s="104">
        <v>600</v>
      </c>
      <c r="D77" s="104">
        <v>102</v>
      </c>
      <c r="E77" s="104">
        <v>501</v>
      </c>
      <c r="F77" s="107">
        <v>217</v>
      </c>
      <c r="G77" s="104">
        <v>330</v>
      </c>
      <c r="H77" s="104">
        <v>892</v>
      </c>
      <c r="I77" s="104">
        <v>747</v>
      </c>
      <c r="J77" s="104">
        <v>388</v>
      </c>
      <c r="K77" s="104">
        <v>19</v>
      </c>
      <c r="L77" s="104">
        <v>545</v>
      </c>
      <c r="M77" s="106">
        <v>946</v>
      </c>
      <c r="N77" s="104">
        <v>670</v>
      </c>
      <c r="O77" s="104">
        <v>781</v>
      </c>
      <c r="P77" s="104">
        <v>319</v>
      </c>
      <c r="Q77" s="104">
        <v>176</v>
      </c>
      <c r="R77" s="104">
        <v>695</v>
      </c>
      <c r="S77" s="104">
        <v>808</v>
      </c>
      <c r="T77" s="104">
        <v>278</v>
      </c>
      <c r="U77" s="104">
        <v>133</v>
      </c>
      <c r="V77" s="105">
        <v>425</v>
      </c>
      <c r="W77" s="104">
        <v>58</v>
      </c>
      <c r="X77" s="104">
        <v>524</v>
      </c>
      <c r="Y77" s="104">
        <v>923</v>
      </c>
      <c r="Z77" s="104">
        <v>244</v>
      </c>
      <c r="AA77" s="104">
        <v>355</v>
      </c>
      <c r="AB77" s="114">
        <v>849</v>
      </c>
      <c r="AC77" s="103">
        <v>706</v>
      </c>
      <c r="AD77" s="104">
        <v>1006</v>
      </c>
      <c r="AE77" s="104">
        <v>637</v>
      </c>
      <c r="AF77" s="104">
        <v>79</v>
      </c>
      <c r="AG77" s="163">
        <v>480</v>
      </c>
      <c r="AH77" s="5">
        <f t="shared" si="6"/>
        <v>16400</v>
      </c>
      <c r="AI77" s="5">
        <f t="shared" si="7"/>
        <v>11201200</v>
      </c>
      <c r="AJ77" s="2">
        <f t="shared" si="8"/>
        <v>8606720000</v>
      </c>
    </row>
    <row r="78" spans="1:36" x14ac:dyDescent="0.2">
      <c r="A78" s="1">
        <v>28</v>
      </c>
      <c r="B78" s="162">
        <v>612</v>
      </c>
      <c r="C78" s="104">
        <v>1011</v>
      </c>
      <c r="D78" s="104">
        <v>449</v>
      </c>
      <c r="E78" s="104">
        <v>82</v>
      </c>
      <c r="F78" s="104">
        <v>382</v>
      </c>
      <c r="G78" s="107">
        <v>237</v>
      </c>
      <c r="H78" s="104">
        <v>735</v>
      </c>
      <c r="I78" s="104">
        <v>848</v>
      </c>
      <c r="J78" s="104">
        <v>39</v>
      </c>
      <c r="K78" s="104">
        <v>440</v>
      </c>
      <c r="L78" s="106">
        <v>902</v>
      </c>
      <c r="M78" s="104">
        <v>533</v>
      </c>
      <c r="N78" s="104">
        <v>825</v>
      </c>
      <c r="O78" s="104">
        <v>682</v>
      </c>
      <c r="P78" s="104">
        <v>156</v>
      </c>
      <c r="Q78" s="104">
        <v>267</v>
      </c>
      <c r="R78" s="104">
        <v>788</v>
      </c>
      <c r="S78" s="104">
        <v>643</v>
      </c>
      <c r="T78" s="104">
        <v>177</v>
      </c>
      <c r="U78" s="104">
        <v>290</v>
      </c>
      <c r="V78" s="104">
        <v>14</v>
      </c>
      <c r="W78" s="105">
        <v>413</v>
      </c>
      <c r="X78" s="104">
        <v>943</v>
      </c>
      <c r="Y78" s="104">
        <v>576</v>
      </c>
      <c r="Z78" s="104">
        <v>343</v>
      </c>
      <c r="AA78" s="104">
        <v>200</v>
      </c>
      <c r="AB78" s="103">
        <v>758</v>
      </c>
      <c r="AC78" s="114">
        <v>869</v>
      </c>
      <c r="AD78" s="104">
        <v>585</v>
      </c>
      <c r="AE78" s="104">
        <v>986</v>
      </c>
      <c r="AF78" s="104">
        <v>492</v>
      </c>
      <c r="AG78" s="163">
        <v>123</v>
      </c>
      <c r="AH78" s="5">
        <f t="shared" si="6"/>
        <v>16400</v>
      </c>
      <c r="AI78" s="5">
        <f t="shared" si="7"/>
        <v>11201200</v>
      </c>
      <c r="AJ78" s="2">
        <f t="shared" si="8"/>
        <v>8606720000</v>
      </c>
    </row>
    <row r="79" spans="1:36" x14ac:dyDescent="0.2">
      <c r="A79" s="1">
        <v>29</v>
      </c>
      <c r="B79" s="162">
        <v>957</v>
      </c>
      <c r="C79" s="104">
        <v>558</v>
      </c>
      <c r="D79" s="107">
        <v>32</v>
      </c>
      <c r="E79" s="104">
        <v>399</v>
      </c>
      <c r="F79" s="104">
        <v>163</v>
      </c>
      <c r="G79" s="104">
        <v>308</v>
      </c>
      <c r="H79" s="104">
        <v>770</v>
      </c>
      <c r="I79" s="104">
        <v>657</v>
      </c>
      <c r="J79" s="104">
        <v>506</v>
      </c>
      <c r="K79" s="104">
        <v>105</v>
      </c>
      <c r="L79" s="104">
        <v>603</v>
      </c>
      <c r="M79" s="104">
        <v>972</v>
      </c>
      <c r="N79" s="104">
        <v>744</v>
      </c>
      <c r="O79" s="106">
        <v>887</v>
      </c>
      <c r="P79" s="104">
        <v>325</v>
      </c>
      <c r="Q79" s="104">
        <v>214</v>
      </c>
      <c r="R79" s="104">
        <v>717</v>
      </c>
      <c r="S79" s="104">
        <v>862</v>
      </c>
      <c r="T79" s="105">
        <v>368</v>
      </c>
      <c r="U79" s="104">
        <v>255</v>
      </c>
      <c r="V79" s="104">
        <v>467</v>
      </c>
      <c r="W79" s="104">
        <v>68</v>
      </c>
      <c r="X79" s="104">
        <v>626</v>
      </c>
      <c r="Y79" s="104">
        <v>993</v>
      </c>
      <c r="Z79" s="104">
        <v>138</v>
      </c>
      <c r="AA79" s="104">
        <v>281</v>
      </c>
      <c r="AB79" s="104">
        <v>811</v>
      </c>
      <c r="AC79" s="104">
        <v>700</v>
      </c>
      <c r="AD79" s="114">
        <v>920</v>
      </c>
      <c r="AE79" s="103">
        <v>519</v>
      </c>
      <c r="AF79" s="104">
        <v>53</v>
      </c>
      <c r="AG79" s="163">
        <v>422</v>
      </c>
      <c r="AH79" s="5">
        <f t="shared" si="6"/>
        <v>16400</v>
      </c>
      <c r="AI79" s="5">
        <f t="shared" si="7"/>
        <v>11201200</v>
      </c>
      <c r="AJ79" s="2">
        <f t="shared" si="8"/>
        <v>8606720000</v>
      </c>
    </row>
    <row r="80" spans="1:36" x14ac:dyDescent="0.2">
      <c r="A80" s="1">
        <v>30</v>
      </c>
      <c r="B80" s="162">
        <v>538</v>
      </c>
      <c r="C80" s="104">
        <v>905</v>
      </c>
      <c r="D80" s="104">
        <v>443</v>
      </c>
      <c r="E80" s="107">
        <v>44</v>
      </c>
      <c r="F80" s="104">
        <v>264</v>
      </c>
      <c r="G80" s="104">
        <v>151</v>
      </c>
      <c r="H80" s="104">
        <v>677</v>
      </c>
      <c r="I80" s="104">
        <v>822</v>
      </c>
      <c r="J80" s="104">
        <v>93</v>
      </c>
      <c r="K80" s="104">
        <v>462</v>
      </c>
      <c r="L80" s="104">
        <v>1024</v>
      </c>
      <c r="M80" s="104">
        <v>623</v>
      </c>
      <c r="N80" s="106">
        <v>835</v>
      </c>
      <c r="O80" s="104">
        <v>724</v>
      </c>
      <c r="P80" s="104">
        <v>226</v>
      </c>
      <c r="Q80" s="104">
        <v>369</v>
      </c>
      <c r="R80" s="104">
        <v>874</v>
      </c>
      <c r="S80" s="104">
        <v>761</v>
      </c>
      <c r="T80" s="104">
        <v>203</v>
      </c>
      <c r="U80" s="105">
        <v>348</v>
      </c>
      <c r="V80" s="104">
        <v>120</v>
      </c>
      <c r="W80" s="104">
        <v>487</v>
      </c>
      <c r="X80" s="104">
        <v>981</v>
      </c>
      <c r="Y80" s="104">
        <v>582</v>
      </c>
      <c r="Z80" s="104">
        <v>301</v>
      </c>
      <c r="AA80" s="104">
        <v>190</v>
      </c>
      <c r="AB80" s="104">
        <v>656</v>
      </c>
      <c r="AC80" s="104">
        <v>799</v>
      </c>
      <c r="AD80" s="103">
        <v>563</v>
      </c>
      <c r="AE80" s="114">
        <v>932</v>
      </c>
      <c r="AF80" s="104">
        <v>402</v>
      </c>
      <c r="AG80" s="163">
        <v>1</v>
      </c>
      <c r="AH80" s="5">
        <f t="shared" si="6"/>
        <v>16400</v>
      </c>
      <c r="AI80" s="5">
        <f t="shared" si="7"/>
        <v>11201200</v>
      </c>
      <c r="AJ80" s="2">
        <f t="shared" si="8"/>
        <v>8606720000</v>
      </c>
    </row>
    <row r="81" spans="1:36" x14ac:dyDescent="0.2">
      <c r="A81" s="1">
        <v>31</v>
      </c>
      <c r="B81" s="168">
        <v>70</v>
      </c>
      <c r="C81" s="104">
        <v>469</v>
      </c>
      <c r="D81" s="104">
        <v>999</v>
      </c>
      <c r="E81" s="104">
        <v>632</v>
      </c>
      <c r="F81" s="104">
        <v>860</v>
      </c>
      <c r="G81" s="104">
        <v>715</v>
      </c>
      <c r="H81" s="104">
        <v>249</v>
      </c>
      <c r="I81" s="104">
        <v>362</v>
      </c>
      <c r="J81" s="104">
        <v>513</v>
      </c>
      <c r="K81" s="104">
        <v>914</v>
      </c>
      <c r="L81" s="104">
        <v>420</v>
      </c>
      <c r="M81" s="104">
        <v>51</v>
      </c>
      <c r="N81" s="104">
        <v>287</v>
      </c>
      <c r="O81" s="104">
        <v>144</v>
      </c>
      <c r="P81" s="104">
        <v>702</v>
      </c>
      <c r="Q81" s="106">
        <v>813</v>
      </c>
      <c r="R81" s="105">
        <v>310</v>
      </c>
      <c r="S81" s="104">
        <v>165</v>
      </c>
      <c r="T81" s="104">
        <v>663</v>
      </c>
      <c r="U81" s="104">
        <v>776</v>
      </c>
      <c r="V81" s="104">
        <v>556</v>
      </c>
      <c r="W81" s="104">
        <v>955</v>
      </c>
      <c r="X81" s="104">
        <v>393</v>
      </c>
      <c r="Y81" s="104">
        <v>26</v>
      </c>
      <c r="Z81" s="104">
        <v>881</v>
      </c>
      <c r="AA81" s="104">
        <v>738</v>
      </c>
      <c r="AB81" s="104">
        <v>212</v>
      </c>
      <c r="AC81" s="104">
        <v>323</v>
      </c>
      <c r="AD81" s="104">
        <v>111</v>
      </c>
      <c r="AE81" s="104">
        <v>512</v>
      </c>
      <c r="AF81" s="114">
        <v>974</v>
      </c>
      <c r="AG81" s="169">
        <v>605</v>
      </c>
      <c r="AH81" s="5">
        <f t="shared" si="6"/>
        <v>16400</v>
      </c>
      <c r="AI81" s="5">
        <f t="shared" si="7"/>
        <v>11201200</v>
      </c>
      <c r="AJ81" s="2">
        <f t="shared" si="8"/>
        <v>8606720000</v>
      </c>
    </row>
    <row r="82" spans="1:36" ht="13.5" thickBot="1" x14ac:dyDescent="0.25">
      <c r="A82" s="1">
        <v>32</v>
      </c>
      <c r="B82" s="170">
        <v>481</v>
      </c>
      <c r="C82" s="171">
        <v>114</v>
      </c>
      <c r="D82" s="172">
        <v>580</v>
      </c>
      <c r="E82" s="172">
        <v>979</v>
      </c>
      <c r="F82" s="172">
        <v>767</v>
      </c>
      <c r="G82" s="172">
        <v>880</v>
      </c>
      <c r="H82" s="172">
        <v>350</v>
      </c>
      <c r="I82" s="172">
        <v>205</v>
      </c>
      <c r="J82" s="172">
        <v>934</v>
      </c>
      <c r="K82" s="172">
        <v>565</v>
      </c>
      <c r="L82" s="172">
        <v>7</v>
      </c>
      <c r="M82" s="172">
        <v>408</v>
      </c>
      <c r="N82" s="172">
        <v>188</v>
      </c>
      <c r="O82" s="172">
        <v>299</v>
      </c>
      <c r="P82" s="173">
        <v>793</v>
      </c>
      <c r="Q82" s="172">
        <v>650</v>
      </c>
      <c r="R82" s="172">
        <v>145</v>
      </c>
      <c r="S82" s="174">
        <v>258</v>
      </c>
      <c r="T82" s="172">
        <v>820</v>
      </c>
      <c r="U82" s="172">
        <v>675</v>
      </c>
      <c r="V82" s="172">
        <v>911</v>
      </c>
      <c r="W82" s="172">
        <v>544</v>
      </c>
      <c r="X82" s="172">
        <v>46</v>
      </c>
      <c r="Y82" s="172">
        <v>445</v>
      </c>
      <c r="Z82" s="172">
        <v>726</v>
      </c>
      <c r="AA82" s="172">
        <v>837</v>
      </c>
      <c r="AB82" s="172">
        <v>375</v>
      </c>
      <c r="AC82" s="172">
        <v>232</v>
      </c>
      <c r="AD82" s="172">
        <v>460</v>
      </c>
      <c r="AE82" s="172">
        <v>91</v>
      </c>
      <c r="AF82" s="175">
        <v>617</v>
      </c>
      <c r="AG82" s="176">
        <v>1018</v>
      </c>
      <c r="AH82" s="5">
        <f t="shared" si="6"/>
        <v>16400</v>
      </c>
      <c r="AI82" s="5">
        <f t="shared" si="7"/>
        <v>11201200</v>
      </c>
      <c r="AJ82" s="2">
        <f t="shared" si="8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9">SUM(C51:C82)</f>
        <v>16400</v>
      </c>
      <c r="D83" s="5">
        <f t="shared" si="9"/>
        <v>16400</v>
      </c>
      <c r="E83" s="5">
        <f t="shared" si="9"/>
        <v>16400</v>
      </c>
      <c r="F83" s="5">
        <f t="shared" si="9"/>
        <v>16400</v>
      </c>
      <c r="G83" s="5">
        <f t="shared" si="9"/>
        <v>16400</v>
      </c>
      <c r="H83" s="5">
        <f t="shared" si="9"/>
        <v>16400</v>
      </c>
      <c r="I83" s="5">
        <f t="shared" si="9"/>
        <v>16400</v>
      </c>
      <c r="J83" s="5">
        <f t="shared" si="9"/>
        <v>16400</v>
      </c>
      <c r="K83" s="5">
        <f t="shared" si="9"/>
        <v>16400</v>
      </c>
      <c r="L83" s="5">
        <f t="shared" si="9"/>
        <v>16400</v>
      </c>
      <c r="M83" s="5">
        <f t="shared" si="9"/>
        <v>16400</v>
      </c>
      <c r="N83" s="5">
        <f t="shared" si="9"/>
        <v>16400</v>
      </c>
      <c r="O83" s="5">
        <f t="shared" si="9"/>
        <v>16400</v>
      </c>
      <c r="P83" s="5">
        <f t="shared" si="9"/>
        <v>16400</v>
      </c>
      <c r="Q83" s="5">
        <f t="shared" si="9"/>
        <v>16400</v>
      </c>
      <c r="R83" s="5">
        <f t="shared" si="9"/>
        <v>16400</v>
      </c>
      <c r="S83" s="5">
        <f t="shared" si="9"/>
        <v>16400</v>
      </c>
      <c r="T83" s="5">
        <f t="shared" si="9"/>
        <v>16400</v>
      </c>
      <c r="U83" s="5">
        <f t="shared" si="9"/>
        <v>16400</v>
      </c>
      <c r="V83" s="5">
        <f t="shared" si="9"/>
        <v>16400</v>
      </c>
      <c r="W83" s="5">
        <f t="shared" si="9"/>
        <v>16400</v>
      </c>
      <c r="X83" s="5">
        <f t="shared" si="9"/>
        <v>16400</v>
      </c>
      <c r="Y83" s="5">
        <f t="shared" si="9"/>
        <v>16400</v>
      </c>
      <c r="Z83" s="5">
        <f t="shared" si="9"/>
        <v>16400</v>
      </c>
      <c r="AA83" s="5">
        <f t="shared" si="9"/>
        <v>16400</v>
      </c>
      <c r="AB83" s="5">
        <f t="shared" si="9"/>
        <v>16400</v>
      </c>
      <c r="AC83" s="5">
        <f t="shared" si="9"/>
        <v>16400</v>
      </c>
      <c r="AD83" s="5">
        <f t="shared" si="9"/>
        <v>16400</v>
      </c>
      <c r="AE83" s="5">
        <f t="shared" si="9"/>
        <v>16400</v>
      </c>
      <c r="AF83" s="5">
        <f t="shared" si="9"/>
        <v>16400</v>
      </c>
      <c r="AG83" s="5">
        <f t="shared" si="9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0">SUMSQ(C51:C82)</f>
        <v>11201200</v>
      </c>
      <c r="D84" s="5">
        <f t="shared" si="10"/>
        <v>11201200</v>
      </c>
      <c r="E84" s="5">
        <f t="shared" si="10"/>
        <v>11201200</v>
      </c>
      <c r="F84" s="5">
        <f t="shared" si="10"/>
        <v>11201200</v>
      </c>
      <c r="G84" s="5">
        <f t="shared" si="10"/>
        <v>11201200</v>
      </c>
      <c r="H84" s="5">
        <f t="shared" si="10"/>
        <v>11201200</v>
      </c>
      <c r="I84" s="5">
        <f t="shared" si="10"/>
        <v>11201200</v>
      </c>
      <c r="J84" s="5">
        <f t="shared" si="10"/>
        <v>11201200</v>
      </c>
      <c r="K84" s="5">
        <f t="shared" si="10"/>
        <v>11201200</v>
      </c>
      <c r="L84" s="5">
        <f t="shared" si="10"/>
        <v>11201200</v>
      </c>
      <c r="M84" s="5">
        <f t="shared" si="10"/>
        <v>11201200</v>
      </c>
      <c r="N84" s="5">
        <f t="shared" si="10"/>
        <v>11201200</v>
      </c>
      <c r="O84" s="5">
        <f t="shared" si="10"/>
        <v>11201200</v>
      </c>
      <c r="P84" s="5">
        <f t="shared" si="10"/>
        <v>11201200</v>
      </c>
      <c r="Q84" s="5">
        <f t="shared" si="10"/>
        <v>11201200</v>
      </c>
      <c r="R84" s="5">
        <f t="shared" si="10"/>
        <v>11201200</v>
      </c>
      <c r="S84" s="5">
        <f t="shared" si="10"/>
        <v>11201200</v>
      </c>
      <c r="T84" s="5">
        <f t="shared" si="10"/>
        <v>11201200</v>
      </c>
      <c r="U84" s="5">
        <f t="shared" si="10"/>
        <v>11201200</v>
      </c>
      <c r="V84" s="5">
        <f t="shared" si="10"/>
        <v>11201200</v>
      </c>
      <c r="W84" s="5">
        <f t="shared" si="10"/>
        <v>11201200</v>
      </c>
      <c r="X84" s="5">
        <f t="shared" si="10"/>
        <v>11201200</v>
      </c>
      <c r="Y84" s="5">
        <f t="shared" si="10"/>
        <v>11201200</v>
      </c>
      <c r="Z84" s="5">
        <f t="shared" si="10"/>
        <v>11201200</v>
      </c>
      <c r="AA84" s="5">
        <f t="shared" si="10"/>
        <v>11201200</v>
      </c>
      <c r="AB84" s="5">
        <f t="shared" si="10"/>
        <v>11201200</v>
      </c>
      <c r="AC84" s="5">
        <f t="shared" si="10"/>
        <v>11201200</v>
      </c>
      <c r="AD84" s="5">
        <f t="shared" si="10"/>
        <v>11201200</v>
      </c>
      <c r="AE84" s="5">
        <f t="shared" si="10"/>
        <v>11201200</v>
      </c>
      <c r="AF84" s="5">
        <f t="shared" si="10"/>
        <v>11201200</v>
      </c>
      <c r="AG84" s="5">
        <f t="shared" si="10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1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1"/>
        <v>8606720000</v>
      </c>
      <c r="E85" s="2">
        <f t="shared" si="11"/>
        <v>8606720000</v>
      </c>
      <c r="F85" s="2">
        <f t="shared" si="11"/>
        <v>8606720000</v>
      </c>
      <c r="G85" s="2">
        <f t="shared" si="11"/>
        <v>8606720000</v>
      </c>
      <c r="H85" s="2">
        <f t="shared" si="11"/>
        <v>8606720000</v>
      </c>
      <c r="I85" s="2">
        <f t="shared" si="11"/>
        <v>8606720000</v>
      </c>
      <c r="J85" s="2">
        <f t="shared" si="11"/>
        <v>8606720000</v>
      </c>
      <c r="K85" s="2">
        <f t="shared" si="11"/>
        <v>8606720000</v>
      </c>
      <c r="L85" s="2">
        <f t="shared" si="11"/>
        <v>8606720000</v>
      </c>
      <c r="M85" s="2">
        <f t="shared" si="11"/>
        <v>8606720000</v>
      </c>
      <c r="N85" s="2">
        <f t="shared" si="11"/>
        <v>8606720000</v>
      </c>
      <c r="O85" s="2">
        <f t="shared" si="11"/>
        <v>8606720000</v>
      </c>
      <c r="P85" s="2">
        <f t="shared" si="11"/>
        <v>8606720000</v>
      </c>
      <c r="Q85" s="2">
        <f t="shared" si="11"/>
        <v>8606720000</v>
      </c>
      <c r="R85" s="2">
        <f t="shared" si="11"/>
        <v>8606720000</v>
      </c>
      <c r="S85" s="2">
        <f t="shared" si="11"/>
        <v>8606720000</v>
      </c>
      <c r="T85" s="2">
        <f t="shared" si="11"/>
        <v>8606720000</v>
      </c>
      <c r="U85" s="2">
        <f t="shared" si="11"/>
        <v>8606720000</v>
      </c>
      <c r="V85" s="2">
        <f t="shared" si="11"/>
        <v>8606720000</v>
      </c>
      <c r="W85" s="2">
        <f t="shared" si="11"/>
        <v>8606720000</v>
      </c>
      <c r="X85" s="2">
        <f t="shared" si="11"/>
        <v>8606720000</v>
      </c>
      <c r="Y85" s="2">
        <f t="shared" si="11"/>
        <v>8606720000</v>
      </c>
      <c r="Z85" s="2">
        <f t="shared" si="11"/>
        <v>8606720000</v>
      </c>
      <c r="AA85" s="2">
        <f t="shared" si="11"/>
        <v>8606720000</v>
      </c>
      <c r="AB85" s="2">
        <f t="shared" si="11"/>
        <v>8606720000</v>
      </c>
      <c r="AC85" s="2">
        <f t="shared" si="11"/>
        <v>8606720000</v>
      </c>
      <c r="AD85" s="2">
        <f t="shared" si="11"/>
        <v>8606720000</v>
      </c>
      <c r="AE85" s="2">
        <f t="shared" si="11"/>
        <v>8606720000</v>
      </c>
      <c r="AF85" s="2">
        <f t="shared" si="11"/>
        <v>8606720000</v>
      </c>
      <c r="AG85" s="2">
        <f t="shared" si="11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3</v>
      </c>
      <c r="C87" s="2">
        <f>C52</f>
        <v>55</v>
      </c>
      <c r="D87" s="2">
        <f>D53</f>
        <v>89</v>
      </c>
      <c r="E87" s="2">
        <f>E54</f>
        <v>109</v>
      </c>
      <c r="F87" s="2">
        <f>F55</f>
        <v>160</v>
      </c>
      <c r="G87" s="2">
        <f>G56</f>
        <v>172</v>
      </c>
      <c r="H87" s="2">
        <f>H57</f>
        <v>198</v>
      </c>
      <c r="I87" s="2">
        <f>I58</f>
        <v>242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518</v>
      </c>
      <c r="S87" s="2">
        <f>S68</f>
        <v>562</v>
      </c>
      <c r="T87" s="2">
        <f>T69</f>
        <v>608</v>
      </c>
      <c r="U87" s="2">
        <f>U70</f>
        <v>620</v>
      </c>
      <c r="V87" s="2">
        <f>V71</f>
        <v>665</v>
      </c>
      <c r="W87" s="2">
        <f>W72</f>
        <v>685</v>
      </c>
      <c r="X87" s="2">
        <f>X73</f>
        <v>707</v>
      </c>
      <c r="Y87" s="2">
        <f>Y74</f>
        <v>759</v>
      </c>
      <c r="Z87" s="2">
        <f>Z75</f>
        <v>779</v>
      </c>
      <c r="AA87" s="2">
        <f>AA76</f>
        <v>831</v>
      </c>
      <c r="AB87" s="2">
        <f>AB77</f>
        <v>849</v>
      </c>
      <c r="AC87" s="2">
        <f>AC78</f>
        <v>869</v>
      </c>
      <c r="AD87" s="2">
        <f>AD79</f>
        <v>920</v>
      </c>
      <c r="AE87" s="2">
        <f>AE80</f>
        <v>932</v>
      </c>
      <c r="AF87" s="2">
        <f>AF81</f>
        <v>974</v>
      </c>
      <c r="AG87" s="2">
        <f>AG82</f>
        <v>1018</v>
      </c>
      <c r="AH87" s="152">
        <f t="shared" ref="AH87:AH90" si="12">SUM(B87:AG87)</f>
        <v>16400</v>
      </c>
      <c r="AI87" s="5">
        <f t="shared" ref="AI87:AI90" si="13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481</v>
      </c>
      <c r="C88" s="2">
        <f>C81</f>
        <v>469</v>
      </c>
      <c r="D88" s="2">
        <f>D80</f>
        <v>443</v>
      </c>
      <c r="E88" s="2">
        <f>E79</f>
        <v>399</v>
      </c>
      <c r="F88" s="2">
        <f>F78</f>
        <v>382</v>
      </c>
      <c r="G88" s="2">
        <f>G77</f>
        <v>330</v>
      </c>
      <c r="H88" s="2">
        <f>H76</f>
        <v>296</v>
      </c>
      <c r="I88" s="2">
        <f>I75</f>
        <v>276</v>
      </c>
      <c r="J88" s="2">
        <f>J74</f>
        <v>240</v>
      </c>
      <c r="K88" s="2">
        <f>K73</f>
        <v>220</v>
      </c>
      <c r="L88" s="2">
        <f>L72</f>
        <v>182</v>
      </c>
      <c r="M88" s="2">
        <f>M71</f>
        <v>130</v>
      </c>
      <c r="N88" s="2">
        <f>N70</f>
        <v>115</v>
      </c>
      <c r="O88" s="2">
        <f>O69</f>
        <v>71</v>
      </c>
      <c r="P88" s="2">
        <f>P68</f>
        <v>41</v>
      </c>
      <c r="Q88" s="2">
        <f>Q67</f>
        <v>29</v>
      </c>
      <c r="R88" s="2">
        <f>R66</f>
        <v>1000</v>
      </c>
      <c r="S88" s="2">
        <f>S65</f>
        <v>980</v>
      </c>
      <c r="T88" s="2">
        <f>T64</f>
        <v>958</v>
      </c>
      <c r="U88" s="2">
        <f>U63</f>
        <v>906</v>
      </c>
      <c r="V88" s="2">
        <f>V62</f>
        <v>891</v>
      </c>
      <c r="W88" s="2">
        <f>W61</f>
        <v>847</v>
      </c>
      <c r="X88" s="2">
        <f>X60</f>
        <v>801</v>
      </c>
      <c r="Y88" s="2">
        <f>Y59</f>
        <v>789</v>
      </c>
      <c r="Z88" s="2">
        <f>Z58</f>
        <v>745</v>
      </c>
      <c r="AA88" s="2">
        <f>AA57</f>
        <v>733</v>
      </c>
      <c r="AB88" s="2">
        <f>AB56</f>
        <v>691</v>
      </c>
      <c r="AC88" s="2">
        <f>AC55</f>
        <v>647</v>
      </c>
      <c r="AD88" s="2">
        <f>AD54</f>
        <v>630</v>
      </c>
      <c r="AE88" s="2">
        <f>AE53</f>
        <v>578</v>
      </c>
      <c r="AF88" s="2">
        <f>AF52</f>
        <v>560</v>
      </c>
      <c r="AG88" s="2">
        <f>AG51</f>
        <v>540</v>
      </c>
      <c r="AH88" s="152">
        <f t="shared" si="12"/>
        <v>16400</v>
      </c>
      <c r="AI88" s="5">
        <f t="shared" si="13"/>
        <v>11201200</v>
      </c>
      <c r="AJ88" s="2">
        <f t="shared" si="8"/>
        <v>8606720000</v>
      </c>
    </row>
    <row r="89" spans="1:36" x14ac:dyDescent="0.2">
      <c r="A89" s="3" t="s">
        <v>1175</v>
      </c>
      <c r="B89" s="2">
        <f>B67</f>
        <v>886</v>
      </c>
      <c r="C89" s="2">
        <f>C68</f>
        <v>834</v>
      </c>
      <c r="D89" s="2">
        <f>D69</f>
        <v>816</v>
      </c>
      <c r="E89" s="2">
        <f>E70</f>
        <v>796</v>
      </c>
      <c r="F89" s="2">
        <f>F71</f>
        <v>1001</v>
      </c>
      <c r="G89" s="2">
        <f>G72</f>
        <v>989</v>
      </c>
      <c r="H89" s="2">
        <f>H73</f>
        <v>947</v>
      </c>
      <c r="I89" s="2">
        <f>I74</f>
        <v>903</v>
      </c>
      <c r="J89" s="2">
        <f>J75</f>
        <v>635</v>
      </c>
      <c r="K89" s="2">
        <f>K76</f>
        <v>591</v>
      </c>
      <c r="L89" s="2">
        <f>L77</f>
        <v>545</v>
      </c>
      <c r="M89" s="2">
        <f>M78</f>
        <v>533</v>
      </c>
      <c r="N89" s="2">
        <f>N79</f>
        <v>744</v>
      </c>
      <c r="O89" s="2">
        <f>O80</f>
        <v>724</v>
      </c>
      <c r="P89" s="2">
        <f>P81</f>
        <v>702</v>
      </c>
      <c r="Q89" s="2">
        <f>Q82</f>
        <v>650</v>
      </c>
      <c r="R89" s="2">
        <f>R51</f>
        <v>371</v>
      </c>
      <c r="S89" s="2">
        <f>S52</f>
        <v>327</v>
      </c>
      <c r="T89" s="2">
        <f>T53</f>
        <v>297</v>
      </c>
      <c r="U89" s="2">
        <f>U54</f>
        <v>285</v>
      </c>
      <c r="V89" s="2">
        <f>V55</f>
        <v>496</v>
      </c>
      <c r="W89" s="2">
        <f>W56</f>
        <v>476</v>
      </c>
      <c r="X89" s="2">
        <f>X57</f>
        <v>438</v>
      </c>
      <c r="Y89" s="2">
        <f>Y58</f>
        <v>386</v>
      </c>
      <c r="Z89" s="2">
        <f>Z59</f>
        <v>126</v>
      </c>
      <c r="AA89" s="2">
        <f>AA60</f>
        <v>74</v>
      </c>
      <c r="AB89" s="2">
        <f>AB61</f>
        <v>40</v>
      </c>
      <c r="AC89" s="2">
        <f>AC62</f>
        <v>20</v>
      </c>
      <c r="AD89" s="2">
        <f>AD63</f>
        <v>225</v>
      </c>
      <c r="AE89" s="2">
        <f>AE64</f>
        <v>213</v>
      </c>
      <c r="AF89" s="2">
        <f>AF65</f>
        <v>187</v>
      </c>
      <c r="AG89" s="2">
        <f>AG66</f>
        <v>143</v>
      </c>
      <c r="AH89" s="152">
        <f t="shared" si="12"/>
        <v>16400</v>
      </c>
      <c r="AI89" s="5">
        <f t="shared" si="13"/>
        <v>11201200</v>
      </c>
      <c r="AJ89" s="2">
        <f t="shared" si="8"/>
        <v>8606720000</v>
      </c>
    </row>
    <row r="90" spans="1:36" x14ac:dyDescent="0.2">
      <c r="A90" s="3" t="s">
        <v>1176</v>
      </c>
      <c r="B90" s="2">
        <f>B66</f>
        <v>664</v>
      </c>
      <c r="C90" s="2">
        <f>C65</f>
        <v>676</v>
      </c>
      <c r="D90" s="2">
        <f>D64</f>
        <v>718</v>
      </c>
      <c r="E90" s="2">
        <f>E63</f>
        <v>762</v>
      </c>
      <c r="F90" s="2">
        <f>F62</f>
        <v>523</v>
      </c>
      <c r="G90" s="2">
        <f>G61</f>
        <v>575</v>
      </c>
      <c r="H90" s="2">
        <f>H60</f>
        <v>593</v>
      </c>
      <c r="I90" s="2">
        <f>I59</f>
        <v>613</v>
      </c>
      <c r="J90" s="2">
        <f>J58</f>
        <v>921</v>
      </c>
      <c r="K90" s="2">
        <f>K57</f>
        <v>941</v>
      </c>
      <c r="L90" s="2">
        <f>L56</f>
        <v>963</v>
      </c>
      <c r="M90" s="2">
        <f>M55</f>
        <v>1015</v>
      </c>
      <c r="N90" s="2">
        <f>N54</f>
        <v>774</v>
      </c>
      <c r="O90" s="2">
        <f>O53</f>
        <v>818</v>
      </c>
      <c r="P90" s="2">
        <f>P52</f>
        <v>864</v>
      </c>
      <c r="Q90" s="2">
        <f>Q51</f>
        <v>876</v>
      </c>
      <c r="R90" s="2">
        <f>R82</f>
        <v>145</v>
      </c>
      <c r="S90" s="2">
        <f>S81</f>
        <v>165</v>
      </c>
      <c r="T90" s="2">
        <f>T80</f>
        <v>203</v>
      </c>
      <c r="U90" s="2">
        <f>U79</f>
        <v>255</v>
      </c>
      <c r="V90" s="2">
        <f>V78</f>
        <v>14</v>
      </c>
      <c r="W90" s="2">
        <f>W77</f>
        <v>58</v>
      </c>
      <c r="X90" s="2">
        <f>X76</f>
        <v>88</v>
      </c>
      <c r="Y90" s="2">
        <f>Y75</f>
        <v>100</v>
      </c>
      <c r="Z90" s="2">
        <f>Z74</f>
        <v>416</v>
      </c>
      <c r="AA90" s="2">
        <f>AA73</f>
        <v>428</v>
      </c>
      <c r="AB90" s="2">
        <f>AB72</f>
        <v>454</v>
      </c>
      <c r="AC90" s="2">
        <f>AC71</f>
        <v>498</v>
      </c>
      <c r="AD90" s="2">
        <f>AD70</f>
        <v>259</v>
      </c>
      <c r="AE90" s="2">
        <f>AE69</f>
        <v>311</v>
      </c>
      <c r="AF90" s="2">
        <f>AF68</f>
        <v>345</v>
      </c>
      <c r="AG90" s="2">
        <f>AG67</f>
        <v>365</v>
      </c>
      <c r="AH90" s="152">
        <f t="shared" si="12"/>
        <v>16400</v>
      </c>
      <c r="AI90" s="5">
        <f t="shared" si="13"/>
        <v>11201200</v>
      </c>
      <c r="AJ90" s="2">
        <f t="shared" si="8"/>
        <v>8606720000</v>
      </c>
    </row>
    <row r="93" spans="1:36" ht="13.5" thickBot="1" x14ac:dyDescent="0.25">
      <c r="A93" s="71"/>
      <c r="B93" s="1" t="s">
        <v>13</v>
      </c>
      <c r="D93" s="131" t="s">
        <v>5</v>
      </c>
      <c r="F93" s="2" t="s">
        <v>5</v>
      </c>
    </row>
    <row r="94" spans="1:36" x14ac:dyDescent="0.2">
      <c r="A94" s="1">
        <v>1</v>
      </c>
      <c r="B94" s="181">
        <v>2</v>
      </c>
      <c r="C94" s="133">
        <v>401</v>
      </c>
      <c r="D94" s="177">
        <v>931</v>
      </c>
      <c r="E94" s="177">
        <v>564</v>
      </c>
      <c r="F94" s="177">
        <v>800</v>
      </c>
      <c r="G94" s="177">
        <v>655</v>
      </c>
      <c r="H94" s="177">
        <v>189</v>
      </c>
      <c r="I94" s="177">
        <v>302</v>
      </c>
      <c r="J94" s="177">
        <v>581</v>
      </c>
      <c r="K94" s="177">
        <v>982</v>
      </c>
      <c r="L94" s="177">
        <v>488</v>
      </c>
      <c r="M94" s="177">
        <v>119</v>
      </c>
      <c r="N94" s="177">
        <v>347</v>
      </c>
      <c r="O94" s="177">
        <v>204</v>
      </c>
      <c r="P94" s="177">
        <v>762</v>
      </c>
      <c r="Q94" s="189">
        <v>873</v>
      </c>
      <c r="R94" s="185">
        <v>152</v>
      </c>
      <c r="S94" s="177">
        <v>263</v>
      </c>
      <c r="T94" s="177">
        <v>821</v>
      </c>
      <c r="U94" s="177">
        <v>678</v>
      </c>
      <c r="V94" s="177">
        <v>906</v>
      </c>
      <c r="W94" s="177">
        <v>537</v>
      </c>
      <c r="X94" s="177">
        <v>43</v>
      </c>
      <c r="Y94" s="177">
        <v>444</v>
      </c>
      <c r="Z94" s="177">
        <v>723</v>
      </c>
      <c r="AA94" s="177">
        <v>836</v>
      </c>
      <c r="AB94" s="177">
        <v>370</v>
      </c>
      <c r="AC94" s="177">
        <v>225</v>
      </c>
      <c r="AD94" s="177">
        <v>461</v>
      </c>
      <c r="AE94" s="177">
        <v>94</v>
      </c>
      <c r="AF94" s="177">
        <v>624</v>
      </c>
      <c r="AG94" s="184">
        <v>1023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421</v>
      </c>
      <c r="C95" s="7">
        <v>54</v>
      </c>
      <c r="D95" s="6">
        <v>520</v>
      </c>
      <c r="E95" s="6">
        <v>919</v>
      </c>
      <c r="F95" s="6">
        <v>699</v>
      </c>
      <c r="G95" s="6">
        <v>812</v>
      </c>
      <c r="H95" s="6">
        <v>282</v>
      </c>
      <c r="I95" s="6">
        <v>137</v>
      </c>
      <c r="J95" s="6">
        <v>994</v>
      </c>
      <c r="K95" s="6">
        <v>625</v>
      </c>
      <c r="L95" s="6">
        <v>67</v>
      </c>
      <c r="M95" s="6">
        <v>468</v>
      </c>
      <c r="N95" s="6">
        <v>256</v>
      </c>
      <c r="O95" s="6">
        <v>367</v>
      </c>
      <c r="P95" s="11">
        <v>861</v>
      </c>
      <c r="Q95" s="6">
        <v>718</v>
      </c>
      <c r="R95" s="6">
        <v>307</v>
      </c>
      <c r="S95" s="12">
        <v>164</v>
      </c>
      <c r="T95" s="6">
        <v>658</v>
      </c>
      <c r="U95" s="6">
        <v>769</v>
      </c>
      <c r="V95" s="6">
        <v>557</v>
      </c>
      <c r="W95" s="6">
        <v>958</v>
      </c>
      <c r="X95" s="6">
        <v>400</v>
      </c>
      <c r="Y95" s="6">
        <v>31</v>
      </c>
      <c r="Z95" s="6">
        <v>888</v>
      </c>
      <c r="AA95" s="6">
        <v>743</v>
      </c>
      <c r="AB95" s="6">
        <v>213</v>
      </c>
      <c r="AC95" s="6">
        <v>326</v>
      </c>
      <c r="AD95" s="6">
        <v>106</v>
      </c>
      <c r="AE95" s="6">
        <v>505</v>
      </c>
      <c r="AF95" s="8">
        <v>971</v>
      </c>
      <c r="AG95" s="179">
        <v>604</v>
      </c>
      <c r="AH95" s="5">
        <f t="shared" ref="AH95:AH125" si="14">SUM(B95:AG95)</f>
        <v>16400</v>
      </c>
      <c r="AI95" s="5">
        <f t="shared" ref="AI95:AI125" si="15">SUMSQ(B95:AG95)</f>
        <v>11201200</v>
      </c>
      <c r="AJ95" s="2">
        <f t="shared" ref="AJ95:AJ133" si="16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1017</v>
      </c>
      <c r="C96" s="6">
        <v>618</v>
      </c>
      <c r="D96" s="7">
        <v>92</v>
      </c>
      <c r="E96" s="9">
        <v>459</v>
      </c>
      <c r="F96" s="6">
        <v>231</v>
      </c>
      <c r="G96" s="6">
        <v>376</v>
      </c>
      <c r="H96" s="6">
        <v>838</v>
      </c>
      <c r="I96" s="6">
        <v>725</v>
      </c>
      <c r="J96" s="6">
        <v>446</v>
      </c>
      <c r="K96" s="6">
        <v>45</v>
      </c>
      <c r="L96" s="6">
        <v>543</v>
      </c>
      <c r="M96" s="6">
        <v>912</v>
      </c>
      <c r="N96" s="6">
        <v>676</v>
      </c>
      <c r="O96" s="11">
        <v>819</v>
      </c>
      <c r="P96" s="6">
        <v>257</v>
      </c>
      <c r="Q96" s="6">
        <v>146</v>
      </c>
      <c r="R96" s="6">
        <v>879</v>
      </c>
      <c r="S96" s="6">
        <v>768</v>
      </c>
      <c r="T96" s="12">
        <v>206</v>
      </c>
      <c r="U96" s="6">
        <v>349</v>
      </c>
      <c r="V96" s="6">
        <v>113</v>
      </c>
      <c r="W96" s="6">
        <v>482</v>
      </c>
      <c r="X96" s="6">
        <v>980</v>
      </c>
      <c r="Y96" s="6">
        <v>579</v>
      </c>
      <c r="Z96" s="6">
        <v>300</v>
      </c>
      <c r="AA96" s="6">
        <v>187</v>
      </c>
      <c r="AB96" s="6">
        <v>649</v>
      </c>
      <c r="AC96" s="6">
        <v>794</v>
      </c>
      <c r="AD96" s="6">
        <v>566</v>
      </c>
      <c r="AE96" s="8">
        <v>933</v>
      </c>
      <c r="AF96" s="6">
        <v>407</v>
      </c>
      <c r="AG96" s="179">
        <v>8</v>
      </c>
      <c r="AH96" s="5">
        <f t="shared" si="14"/>
        <v>16400</v>
      </c>
      <c r="AI96" s="5">
        <f t="shared" si="15"/>
        <v>11201200</v>
      </c>
      <c r="AJ96" s="2">
        <f t="shared" si="16"/>
        <v>8606720000</v>
      </c>
    </row>
    <row r="97" spans="1:36" x14ac:dyDescent="0.2">
      <c r="A97" s="1">
        <v>4</v>
      </c>
      <c r="B97" s="178">
        <v>606</v>
      </c>
      <c r="C97" s="6">
        <v>973</v>
      </c>
      <c r="D97" s="9">
        <v>511</v>
      </c>
      <c r="E97" s="7">
        <v>112</v>
      </c>
      <c r="F97" s="6">
        <v>324</v>
      </c>
      <c r="G97" s="6">
        <v>211</v>
      </c>
      <c r="H97" s="6">
        <v>737</v>
      </c>
      <c r="I97" s="6">
        <v>882</v>
      </c>
      <c r="J97" s="6">
        <v>25</v>
      </c>
      <c r="K97" s="6">
        <v>394</v>
      </c>
      <c r="L97" s="6">
        <v>956</v>
      </c>
      <c r="M97" s="6">
        <v>555</v>
      </c>
      <c r="N97" s="11">
        <v>775</v>
      </c>
      <c r="O97" s="6">
        <v>664</v>
      </c>
      <c r="P97" s="6">
        <v>166</v>
      </c>
      <c r="Q97" s="6">
        <v>309</v>
      </c>
      <c r="R97" s="6">
        <v>716</v>
      </c>
      <c r="S97" s="6">
        <v>859</v>
      </c>
      <c r="T97" s="6">
        <v>361</v>
      </c>
      <c r="U97" s="12">
        <v>250</v>
      </c>
      <c r="V97" s="6">
        <v>470</v>
      </c>
      <c r="W97" s="6">
        <v>69</v>
      </c>
      <c r="X97" s="6">
        <v>631</v>
      </c>
      <c r="Y97" s="6">
        <v>1000</v>
      </c>
      <c r="Z97" s="6">
        <v>143</v>
      </c>
      <c r="AA97" s="6">
        <v>288</v>
      </c>
      <c r="AB97" s="6">
        <v>814</v>
      </c>
      <c r="AC97" s="6">
        <v>701</v>
      </c>
      <c r="AD97" s="8">
        <v>913</v>
      </c>
      <c r="AE97" s="6">
        <v>514</v>
      </c>
      <c r="AF97" s="6">
        <v>52</v>
      </c>
      <c r="AG97" s="179">
        <v>419</v>
      </c>
      <c r="AH97" s="5">
        <f t="shared" si="14"/>
        <v>16400</v>
      </c>
      <c r="AI97" s="5">
        <f t="shared" si="15"/>
        <v>11201200</v>
      </c>
      <c r="AJ97" s="2">
        <f t="shared" si="16"/>
        <v>8606720000</v>
      </c>
    </row>
    <row r="98" spans="1:36" x14ac:dyDescent="0.2">
      <c r="A98" s="1">
        <v>5</v>
      </c>
      <c r="B98" s="178">
        <v>899</v>
      </c>
      <c r="C98" s="6">
        <v>532</v>
      </c>
      <c r="D98" s="6">
        <v>34</v>
      </c>
      <c r="E98" s="6">
        <v>433</v>
      </c>
      <c r="F98" s="7">
        <v>157</v>
      </c>
      <c r="G98" s="9">
        <v>270</v>
      </c>
      <c r="H98" s="6">
        <v>832</v>
      </c>
      <c r="I98" s="6">
        <v>687</v>
      </c>
      <c r="J98" s="6">
        <v>456</v>
      </c>
      <c r="K98" s="6">
        <v>87</v>
      </c>
      <c r="L98" s="6">
        <v>613</v>
      </c>
      <c r="M98" s="11">
        <v>1014</v>
      </c>
      <c r="N98" s="6">
        <v>730</v>
      </c>
      <c r="O98" s="6">
        <v>841</v>
      </c>
      <c r="P98" s="6">
        <v>379</v>
      </c>
      <c r="Q98" s="6">
        <v>236</v>
      </c>
      <c r="R98" s="6">
        <v>789</v>
      </c>
      <c r="S98" s="6">
        <v>646</v>
      </c>
      <c r="T98" s="6">
        <v>184</v>
      </c>
      <c r="U98" s="6">
        <v>295</v>
      </c>
      <c r="V98" s="12">
        <v>11</v>
      </c>
      <c r="W98" s="6">
        <v>412</v>
      </c>
      <c r="X98" s="6">
        <v>938</v>
      </c>
      <c r="Y98" s="6">
        <v>569</v>
      </c>
      <c r="Z98" s="6">
        <v>338</v>
      </c>
      <c r="AA98" s="6">
        <v>193</v>
      </c>
      <c r="AB98" s="6">
        <v>755</v>
      </c>
      <c r="AC98" s="8">
        <v>868</v>
      </c>
      <c r="AD98" s="6">
        <v>592</v>
      </c>
      <c r="AE98" s="6">
        <v>991</v>
      </c>
      <c r="AF98" s="6">
        <v>493</v>
      </c>
      <c r="AG98" s="179">
        <v>126</v>
      </c>
      <c r="AH98" s="5">
        <f t="shared" si="14"/>
        <v>16400</v>
      </c>
      <c r="AI98" s="5">
        <f t="shared" si="15"/>
        <v>11201200</v>
      </c>
      <c r="AJ98" s="2">
        <f t="shared" si="16"/>
        <v>8606720000</v>
      </c>
    </row>
    <row r="99" spans="1:36" x14ac:dyDescent="0.2">
      <c r="A99" s="1">
        <v>6</v>
      </c>
      <c r="B99" s="178">
        <v>552</v>
      </c>
      <c r="C99" s="6">
        <v>951</v>
      </c>
      <c r="D99" s="6">
        <v>389</v>
      </c>
      <c r="E99" s="6">
        <v>22</v>
      </c>
      <c r="F99" s="9">
        <v>314</v>
      </c>
      <c r="G99" s="7">
        <v>169</v>
      </c>
      <c r="H99" s="6">
        <v>667</v>
      </c>
      <c r="I99" s="6">
        <v>780</v>
      </c>
      <c r="J99" s="6">
        <v>99</v>
      </c>
      <c r="K99" s="6">
        <v>500</v>
      </c>
      <c r="L99" s="11">
        <v>962</v>
      </c>
      <c r="M99" s="6">
        <v>593</v>
      </c>
      <c r="N99" s="6">
        <v>893</v>
      </c>
      <c r="O99" s="6">
        <v>750</v>
      </c>
      <c r="P99" s="6">
        <v>224</v>
      </c>
      <c r="Q99" s="6">
        <v>335</v>
      </c>
      <c r="R99" s="6">
        <v>690</v>
      </c>
      <c r="S99" s="6">
        <v>801</v>
      </c>
      <c r="T99" s="6">
        <v>275</v>
      </c>
      <c r="U99" s="6">
        <v>132</v>
      </c>
      <c r="V99" s="6">
        <v>432</v>
      </c>
      <c r="W99" s="12">
        <v>63</v>
      </c>
      <c r="X99" s="6">
        <v>525</v>
      </c>
      <c r="Y99" s="6">
        <v>926</v>
      </c>
      <c r="Z99" s="6">
        <v>245</v>
      </c>
      <c r="AA99" s="6">
        <v>358</v>
      </c>
      <c r="AB99" s="8">
        <v>856</v>
      </c>
      <c r="AC99" s="6">
        <v>711</v>
      </c>
      <c r="AD99" s="6">
        <v>1003</v>
      </c>
      <c r="AE99" s="6">
        <v>636</v>
      </c>
      <c r="AF99" s="6">
        <v>74</v>
      </c>
      <c r="AG99" s="179">
        <v>473</v>
      </c>
      <c r="AH99" s="5">
        <f t="shared" si="14"/>
        <v>16400</v>
      </c>
      <c r="AI99" s="5">
        <f t="shared" si="15"/>
        <v>11201200</v>
      </c>
      <c r="AJ99" s="2">
        <f t="shared" si="16"/>
        <v>8606720000</v>
      </c>
    </row>
    <row r="100" spans="1:36" x14ac:dyDescent="0.2">
      <c r="A100" s="1">
        <v>7</v>
      </c>
      <c r="B100" s="178">
        <v>124</v>
      </c>
      <c r="C100" s="6">
        <v>491</v>
      </c>
      <c r="D100" s="6">
        <v>985</v>
      </c>
      <c r="E100" s="6">
        <v>586</v>
      </c>
      <c r="F100" s="6">
        <v>870</v>
      </c>
      <c r="G100" s="6">
        <v>757</v>
      </c>
      <c r="H100" s="7">
        <v>199</v>
      </c>
      <c r="I100" s="9">
        <v>344</v>
      </c>
      <c r="J100" s="6">
        <v>575</v>
      </c>
      <c r="K100" s="11">
        <v>944</v>
      </c>
      <c r="L100" s="6">
        <v>414</v>
      </c>
      <c r="M100" s="6">
        <v>13</v>
      </c>
      <c r="N100" s="6">
        <v>289</v>
      </c>
      <c r="O100" s="6">
        <v>178</v>
      </c>
      <c r="P100" s="6">
        <v>644</v>
      </c>
      <c r="Q100" s="6">
        <v>787</v>
      </c>
      <c r="R100" s="6">
        <v>238</v>
      </c>
      <c r="S100" s="6">
        <v>381</v>
      </c>
      <c r="T100" s="6">
        <v>847</v>
      </c>
      <c r="U100" s="6">
        <v>736</v>
      </c>
      <c r="V100" s="6">
        <v>1012</v>
      </c>
      <c r="W100" s="6">
        <v>611</v>
      </c>
      <c r="X100" s="12">
        <v>81</v>
      </c>
      <c r="Y100" s="6">
        <v>450</v>
      </c>
      <c r="Z100" s="6">
        <v>681</v>
      </c>
      <c r="AA100" s="8">
        <v>826</v>
      </c>
      <c r="AB100" s="6">
        <v>268</v>
      </c>
      <c r="AC100" s="6">
        <v>155</v>
      </c>
      <c r="AD100" s="6">
        <v>439</v>
      </c>
      <c r="AE100" s="6">
        <v>40</v>
      </c>
      <c r="AF100" s="6">
        <v>534</v>
      </c>
      <c r="AG100" s="179">
        <v>901</v>
      </c>
      <c r="AH100" s="5">
        <f t="shared" si="14"/>
        <v>16400</v>
      </c>
      <c r="AI100" s="5">
        <f t="shared" si="15"/>
        <v>11201200</v>
      </c>
      <c r="AJ100" s="2">
        <f t="shared" si="16"/>
        <v>8606720000</v>
      </c>
    </row>
    <row r="101" spans="1:36" x14ac:dyDescent="0.2">
      <c r="A101" s="1">
        <v>8</v>
      </c>
      <c r="B101" s="178">
        <v>479</v>
      </c>
      <c r="C101" s="6">
        <v>80</v>
      </c>
      <c r="D101" s="6">
        <v>638</v>
      </c>
      <c r="E101" s="6">
        <v>1005</v>
      </c>
      <c r="F101" s="6">
        <v>705</v>
      </c>
      <c r="G101" s="6">
        <v>850</v>
      </c>
      <c r="H101" s="9">
        <v>356</v>
      </c>
      <c r="I101" s="7">
        <v>243</v>
      </c>
      <c r="J101" s="11">
        <v>924</v>
      </c>
      <c r="K101" s="6">
        <v>523</v>
      </c>
      <c r="L101" s="6">
        <v>57</v>
      </c>
      <c r="M101" s="6">
        <v>426</v>
      </c>
      <c r="N101" s="6">
        <v>134</v>
      </c>
      <c r="O101" s="6">
        <v>277</v>
      </c>
      <c r="P101" s="6">
        <v>807</v>
      </c>
      <c r="Q101" s="6">
        <v>696</v>
      </c>
      <c r="R101" s="6">
        <v>329</v>
      </c>
      <c r="S101" s="6">
        <v>218</v>
      </c>
      <c r="T101" s="6">
        <v>748</v>
      </c>
      <c r="U101" s="6">
        <v>891</v>
      </c>
      <c r="V101" s="6">
        <v>599</v>
      </c>
      <c r="W101" s="6">
        <v>968</v>
      </c>
      <c r="X101" s="6">
        <v>502</v>
      </c>
      <c r="Y101" s="12">
        <v>101</v>
      </c>
      <c r="Z101" s="8">
        <v>782</v>
      </c>
      <c r="AA101" s="6">
        <v>669</v>
      </c>
      <c r="AB101" s="6">
        <v>175</v>
      </c>
      <c r="AC101" s="6">
        <v>320</v>
      </c>
      <c r="AD101" s="6">
        <v>20</v>
      </c>
      <c r="AE101" s="6">
        <v>387</v>
      </c>
      <c r="AF101" s="6">
        <v>945</v>
      </c>
      <c r="AG101" s="179">
        <v>546</v>
      </c>
      <c r="AH101" s="5">
        <f t="shared" si="14"/>
        <v>16400</v>
      </c>
      <c r="AI101" s="5">
        <f t="shared" si="15"/>
        <v>11201200</v>
      </c>
      <c r="AJ101" s="2">
        <f t="shared" si="16"/>
        <v>8606720000</v>
      </c>
    </row>
    <row r="102" spans="1:36" x14ac:dyDescent="0.2">
      <c r="A102" s="1">
        <v>9</v>
      </c>
      <c r="B102" s="178">
        <v>844</v>
      </c>
      <c r="C102" s="6">
        <v>731</v>
      </c>
      <c r="D102" s="6">
        <v>233</v>
      </c>
      <c r="E102" s="6">
        <v>378</v>
      </c>
      <c r="F102" s="6">
        <v>86</v>
      </c>
      <c r="G102" s="6">
        <v>453</v>
      </c>
      <c r="H102" s="6">
        <v>1015</v>
      </c>
      <c r="I102" s="11">
        <v>616</v>
      </c>
      <c r="J102" s="7">
        <v>271</v>
      </c>
      <c r="K102" s="9">
        <v>160</v>
      </c>
      <c r="L102" s="6">
        <v>686</v>
      </c>
      <c r="M102" s="6">
        <v>829</v>
      </c>
      <c r="N102" s="6">
        <v>529</v>
      </c>
      <c r="O102" s="6">
        <v>898</v>
      </c>
      <c r="P102" s="6">
        <v>436</v>
      </c>
      <c r="Q102" s="6">
        <v>35</v>
      </c>
      <c r="R102" s="6">
        <v>990</v>
      </c>
      <c r="S102" s="6">
        <v>589</v>
      </c>
      <c r="T102" s="6">
        <v>127</v>
      </c>
      <c r="U102" s="6">
        <v>496</v>
      </c>
      <c r="V102" s="6">
        <v>196</v>
      </c>
      <c r="W102" s="6">
        <v>339</v>
      </c>
      <c r="X102" s="6">
        <v>865</v>
      </c>
      <c r="Y102" s="8">
        <v>754</v>
      </c>
      <c r="Z102" s="12">
        <v>409</v>
      </c>
      <c r="AA102" s="6">
        <v>10</v>
      </c>
      <c r="AB102" s="6">
        <v>572</v>
      </c>
      <c r="AC102" s="6">
        <v>939</v>
      </c>
      <c r="AD102" s="6">
        <v>647</v>
      </c>
      <c r="AE102" s="6">
        <v>792</v>
      </c>
      <c r="AF102" s="6">
        <v>294</v>
      </c>
      <c r="AG102" s="179">
        <v>181</v>
      </c>
      <c r="AH102" s="5">
        <f t="shared" si="14"/>
        <v>16400</v>
      </c>
      <c r="AI102" s="5">
        <f t="shared" si="15"/>
        <v>11201200</v>
      </c>
      <c r="AJ102" s="2">
        <f t="shared" si="16"/>
        <v>8606720000</v>
      </c>
    </row>
    <row r="103" spans="1:36" x14ac:dyDescent="0.2">
      <c r="A103" s="1">
        <v>10</v>
      </c>
      <c r="B103" s="178">
        <v>751</v>
      </c>
      <c r="C103" s="6">
        <v>896</v>
      </c>
      <c r="D103" s="6">
        <v>334</v>
      </c>
      <c r="E103" s="6">
        <v>221</v>
      </c>
      <c r="F103" s="6">
        <v>497</v>
      </c>
      <c r="G103" s="6">
        <v>98</v>
      </c>
      <c r="H103" s="11">
        <v>596</v>
      </c>
      <c r="I103" s="6">
        <v>963</v>
      </c>
      <c r="J103" s="9">
        <v>172</v>
      </c>
      <c r="K103" s="7">
        <v>315</v>
      </c>
      <c r="L103" s="6">
        <v>777</v>
      </c>
      <c r="M103" s="6">
        <v>666</v>
      </c>
      <c r="N103" s="6">
        <v>950</v>
      </c>
      <c r="O103" s="6">
        <v>549</v>
      </c>
      <c r="P103" s="6">
        <v>23</v>
      </c>
      <c r="Q103" s="6">
        <v>392</v>
      </c>
      <c r="R103" s="6">
        <v>633</v>
      </c>
      <c r="S103" s="6">
        <v>1002</v>
      </c>
      <c r="T103" s="6">
        <v>476</v>
      </c>
      <c r="U103" s="6">
        <v>75</v>
      </c>
      <c r="V103" s="6">
        <v>359</v>
      </c>
      <c r="W103" s="6">
        <v>248</v>
      </c>
      <c r="X103" s="8">
        <v>710</v>
      </c>
      <c r="Y103" s="6">
        <v>853</v>
      </c>
      <c r="Z103" s="6">
        <v>62</v>
      </c>
      <c r="AA103" s="12">
        <v>429</v>
      </c>
      <c r="AB103" s="6">
        <v>927</v>
      </c>
      <c r="AC103" s="6">
        <v>528</v>
      </c>
      <c r="AD103" s="6">
        <v>804</v>
      </c>
      <c r="AE103" s="6">
        <v>691</v>
      </c>
      <c r="AF103" s="6">
        <v>129</v>
      </c>
      <c r="AG103" s="179">
        <v>274</v>
      </c>
      <c r="AH103" s="5">
        <f t="shared" si="14"/>
        <v>16400</v>
      </c>
      <c r="AI103" s="5">
        <f t="shared" si="15"/>
        <v>11201200</v>
      </c>
      <c r="AJ103" s="2">
        <f t="shared" si="16"/>
        <v>8606720000</v>
      </c>
    </row>
    <row r="104" spans="1:36" x14ac:dyDescent="0.2">
      <c r="A104" s="1">
        <v>11</v>
      </c>
      <c r="B104" s="178">
        <v>179</v>
      </c>
      <c r="C104" s="6">
        <v>292</v>
      </c>
      <c r="D104" s="6">
        <v>786</v>
      </c>
      <c r="E104" s="6">
        <v>641</v>
      </c>
      <c r="F104" s="6">
        <v>941</v>
      </c>
      <c r="G104" s="11">
        <v>574</v>
      </c>
      <c r="H104" s="6">
        <v>16</v>
      </c>
      <c r="I104" s="6">
        <v>415</v>
      </c>
      <c r="J104" s="6">
        <v>760</v>
      </c>
      <c r="K104" s="6">
        <v>871</v>
      </c>
      <c r="L104" s="7">
        <v>341</v>
      </c>
      <c r="M104" s="9">
        <v>198</v>
      </c>
      <c r="N104" s="6">
        <v>490</v>
      </c>
      <c r="O104" s="6">
        <v>121</v>
      </c>
      <c r="P104" s="6">
        <v>587</v>
      </c>
      <c r="Q104" s="6">
        <v>988</v>
      </c>
      <c r="R104" s="6">
        <v>37</v>
      </c>
      <c r="S104" s="6">
        <v>438</v>
      </c>
      <c r="T104" s="6">
        <v>904</v>
      </c>
      <c r="U104" s="6">
        <v>535</v>
      </c>
      <c r="V104" s="6">
        <v>827</v>
      </c>
      <c r="W104" s="8">
        <v>684</v>
      </c>
      <c r="X104" s="6">
        <v>154</v>
      </c>
      <c r="Y104" s="6">
        <v>265</v>
      </c>
      <c r="Z104" s="6">
        <v>610</v>
      </c>
      <c r="AA104" s="6">
        <v>1009</v>
      </c>
      <c r="AB104" s="12">
        <v>451</v>
      </c>
      <c r="AC104" s="6">
        <v>84</v>
      </c>
      <c r="AD104" s="6">
        <v>384</v>
      </c>
      <c r="AE104" s="6">
        <v>239</v>
      </c>
      <c r="AF104" s="6">
        <v>733</v>
      </c>
      <c r="AG104" s="179">
        <v>846</v>
      </c>
      <c r="AH104" s="5">
        <f t="shared" si="14"/>
        <v>16400</v>
      </c>
      <c r="AI104" s="5">
        <f t="shared" si="15"/>
        <v>11201200</v>
      </c>
      <c r="AJ104" s="2">
        <f t="shared" si="16"/>
        <v>8606720000</v>
      </c>
    </row>
    <row r="105" spans="1:36" x14ac:dyDescent="0.2">
      <c r="A105" s="1">
        <v>12</v>
      </c>
      <c r="B105" s="178">
        <v>280</v>
      </c>
      <c r="C105" s="6">
        <v>135</v>
      </c>
      <c r="D105" s="6">
        <v>693</v>
      </c>
      <c r="E105" s="6">
        <v>806</v>
      </c>
      <c r="F105" s="11">
        <v>522</v>
      </c>
      <c r="G105" s="6">
        <v>921</v>
      </c>
      <c r="H105" s="6">
        <v>427</v>
      </c>
      <c r="I105" s="6">
        <v>60</v>
      </c>
      <c r="J105" s="6">
        <v>851</v>
      </c>
      <c r="K105" s="6">
        <v>708</v>
      </c>
      <c r="L105" s="9">
        <v>242</v>
      </c>
      <c r="M105" s="7">
        <v>353</v>
      </c>
      <c r="N105" s="6">
        <v>77</v>
      </c>
      <c r="O105" s="6">
        <v>478</v>
      </c>
      <c r="P105" s="6">
        <v>1008</v>
      </c>
      <c r="Q105" s="6">
        <v>639</v>
      </c>
      <c r="R105" s="6">
        <v>386</v>
      </c>
      <c r="S105" s="6">
        <v>17</v>
      </c>
      <c r="T105" s="6">
        <v>547</v>
      </c>
      <c r="U105" s="6">
        <v>948</v>
      </c>
      <c r="V105" s="8">
        <v>672</v>
      </c>
      <c r="W105" s="6">
        <v>783</v>
      </c>
      <c r="X105" s="6">
        <v>317</v>
      </c>
      <c r="Y105" s="6">
        <v>174</v>
      </c>
      <c r="Z105" s="6">
        <v>965</v>
      </c>
      <c r="AA105" s="6">
        <v>598</v>
      </c>
      <c r="AB105" s="6">
        <v>104</v>
      </c>
      <c r="AC105" s="12">
        <v>503</v>
      </c>
      <c r="AD105" s="6">
        <v>219</v>
      </c>
      <c r="AE105" s="6">
        <v>332</v>
      </c>
      <c r="AF105" s="6">
        <v>890</v>
      </c>
      <c r="AG105" s="179">
        <v>745</v>
      </c>
      <c r="AH105" s="5">
        <f t="shared" si="14"/>
        <v>16400</v>
      </c>
      <c r="AI105" s="5">
        <f t="shared" si="15"/>
        <v>11201200</v>
      </c>
      <c r="AJ105" s="2">
        <f t="shared" si="16"/>
        <v>8606720000</v>
      </c>
    </row>
    <row r="106" spans="1:36" x14ac:dyDescent="0.2">
      <c r="A106" s="1">
        <v>13</v>
      </c>
      <c r="B106" s="178">
        <v>201</v>
      </c>
      <c r="C106" s="6">
        <v>346</v>
      </c>
      <c r="D106" s="6">
        <v>876</v>
      </c>
      <c r="E106" s="11">
        <v>763</v>
      </c>
      <c r="F106" s="6">
        <v>983</v>
      </c>
      <c r="G106" s="6">
        <v>584</v>
      </c>
      <c r="H106" s="6">
        <v>118</v>
      </c>
      <c r="I106" s="6">
        <v>485</v>
      </c>
      <c r="J106" s="6">
        <v>654</v>
      </c>
      <c r="K106" s="6">
        <v>797</v>
      </c>
      <c r="L106" s="6">
        <v>303</v>
      </c>
      <c r="M106" s="6">
        <v>192</v>
      </c>
      <c r="N106" s="7">
        <v>404</v>
      </c>
      <c r="O106" s="9">
        <v>3</v>
      </c>
      <c r="P106" s="6">
        <v>561</v>
      </c>
      <c r="Q106" s="6">
        <v>930</v>
      </c>
      <c r="R106" s="6">
        <v>95</v>
      </c>
      <c r="S106" s="6">
        <v>464</v>
      </c>
      <c r="T106" s="6">
        <v>1022</v>
      </c>
      <c r="U106" s="8">
        <v>621</v>
      </c>
      <c r="V106" s="6">
        <v>833</v>
      </c>
      <c r="W106" s="6">
        <v>722</v>
      </c>
      <c r="X106" s="6">
        <v>228</v>
      </c>
      <c r="Y106" s="6">
        <v>371</v>
      </c>
      <c r="Z106" s="6">
        <v>540</v>
      </c>
      <c r="AA106" s="6">
        <v>907</v>
      </c>
      <c r="AB106" s="6">
        <v>441</v>
      </c>
      <c r="AC106" s="6">
        <v>42</v>
      </c>
      <c r="AD106" s="12">
        <v>262</v>
      </c>
      <c r="AE106" s="6">
        <v>149</v>
      </c>
      <c r="AF106" s="6">
        <v>679</v>
      </c>
      <c r="AG106" s="179">
        <v>824</v>
      </c>
      <c r="AH106" s="5">
        <f t="shared" si="14"/>
        <v>16400</v>
      </c>
      <c r="AI106" s="5">
        <f t="shared" si="15"/>
        <v>11201200</v>
      </c>
      <c r="AJ106" s="2">
        <f t="shared" si="16"/>
        <v>8606720000</v>
      </c>
    </row>
    <row r="107" spans="1:36" x14ac:dyDescent="0.2">
      <c r="A107" s="1">
        <v>14</v>
      </c>
      <c r="B107" s="178">
        <v>366</v>
      </c>
      <c r="C107" s="6">
        <v>253</v>
      </c>
      <c r="D107" s="11">
        <v>719</v>
      </c>
      <c r="E107" s="6">
        <v>864</v>
      </c>
      <c r="F107" s="6">
        <v>628</v>
      </c>
      <c r="G107" s="6">
        <v>995</v>
      </c>
      <c r="H107" s="6">
        <v>465</v>
      </c>
      <c r="I107" s="6">
        <v>66</v>
      </c>
      <c r="J107" s="6">
        <v>809</v>
      </c>
      <c r="K107" s="6">
        <v>698</v>
      </c>
      <c r="L107" s="6">
        <v>140</v>
      </c>
      <c r="M107" s="6">
        <v>283</v>
      </c>
      <c r="N107" s="9">
        <v>55</v>
      </c>
      <c r="O107" s="7">
        <v>424</v>
      </c>
      <c r="P107" s="6">
        <v>918</v>
      </c>
      <c r="Q107" s="6">
        <v>517</v>
      </c>
      <c r="R107" s="6">
        <v>508</v>
      </c>
      <c r="S107" s="6">
        <v>107</v>
      </c>
      <c r="T107" s="8">
        <v>601</v>
      </c>
      <c r="U107" s="6">
        <v>970</v>
      </c>
      <c r="V107" s="6">
        <v>742</v>
      </c>
      <c r="W107" s="6">
        <v>885</v>
      </c>
      <c r="X107" s="6">
        <v>327</v>
      </c>
      <c r="Y107" s="6">
        <v>216</v>
      </c>
      <c r="Z107" s="6">
        <v>959</v>
      </c>
      <c r="AA107" s="6">
        <v>560</v>
      </c>
      <c r="AB107" s="6">
        <v>30</v>
      </c>
      <c r="AC107" s="6">
        <v>397</v>
      </c>
      <c r="AD107" s="6">
        <v>161</v>
      </c>
      <c r="AE107" s="12">
        <v>306</v>
      </c>
      <c r="AF107" s="6">
        <v>772</v>
      </c>
      <c r="AG107" s="179">
        <v>659</v>
      </c>
      <c r="AH107" s="5">
        <f t="shared" si="14"/>
        <v>16400</v>
      </c>
      <c r="AI107" s="5">
        <f t="shared" si="15"/>
        <v>11201200</v>
      </c>
      <c r="AJ107" s="2">
        <f t="shared" si="16"/>
        <v>8606720000</v>
      </c>
    </row>
    <row r="108" spans="1:36" x14ac:dyDescent="0.2">
      <c r="A108" s="1">
        <v>15</v>
      </c>
      <c r="B108" s="178">
        <v>818</v>
      </c>
      <c r="C108" s="11">
        <v>673</v>
      </c>
      <c r="D108" s="6">
        <v>147</v>
      </c>
      <c r="E108" s="6">
        <v>260</v>
      </c>
      <c r="F108" s="6">
        <v>48</v>
      </c>
      <c r="G108" s="6">
        <v>447</v>
      </c>
      <c r="H108" s="6">
        <v>909</v>
      </c>
      <c r="I108" s="6">
        <v>542</v>
      </c>
      <c r="J108" s="6">
        <v>373</v>
      </c>
      <c r="K108" s="6">
        <v>230</v>
      </c>
      <c r="L108" s="6">
        <v>728</v>
      </c>
      <c r="M108" s="6">
        <v>839</v>
      </c>
      <c r="N108" s="6">
        <v>619</v>
      </c>
      <c r="O108" s="6">
        <v>1020</v>
      </c>
      <c r="P108" s="7">
        <v>458</v>
      </c>
      <c r="Q108" s="9">
        <v>89</v>
      </c>
      <c r="R108" s="6">
        <v>936</v>
      </c>
      <c r="S108" s="8">
        <v>567</v>
      </c>
      <c r="T108" s="6">
        <v>5</v>
      </c>
      <c r="U108" s="6">
        <v>406</v>
      </c>
      <c r="V108" s="6">
        <v>186</v>
      </c>
      <c r="W108" s="6">
        <v>297</v>
      </c>
      <c r="X108" s="6">
        <v>795</v>
      </c>
      <c r="Y108" s="6">
        <v>652</v>
      </c>
      <c r="Z108" s="6">
        <v>483</v>
      </c>
      <c r="AA108" s="6">
        <v>116</v>
      </c>
      <c r="AB108" s="6">
        <v>578</v>
      </c>
      <c r="AC108" s="6">
        <v>977</v>
      </c>
      <c r="AD108" s="6">
        <v>765</v>
      </c>
      <c r="AE108" s="6">
        <v>878</v>
      </c>
      <c r="AF108" s="12">
        <v>352</v>
      </c>
      <c r="AG108" s="179">
        <v>207</v>
      </c>
      <c r="AH108" s="5">
        <f t="shared" si="14"/>
        <v>16400</v>
      </c>
      <c r="AI108" s="5">
        <f t="shared" si="15"/>
        <v>11201200</v>
      </c>
      <c r="AJ108" s="2">
        <f t="shared" si="16"/>
        <v>8606720000</v>
      </c>
    </row>
    <row r="109" spans="1:36" x14ac:dyDescent="0.2">
      <c r="A109" s="1">
        <v>16</v>
      </c>
      <c r="B109" s="190">
        <v>661</v>
      </c>
      <c r="C109" s="6">
        <v>774</v>
      </c>
      <c r="D109" s="6">
        <v>312</v>
      </c>
      <c r="E109" s="6">
        <v>167</v>
      </c>
      <c r="F109" s="6">
        <v>395</v>
      </c>
      <c r="G109" s="6">
        <v>28</v>
      </c>
      <c r="H109" s="6">
        <v>554</v>
      </c>
      <c r="I109" s="6">
        <v>953</v>
      </c>
      <c r="J109" s="6">
        <v>210</v>
      </c>
      <c r="K109" s="6">
        <v>321</v>
      </c>
      <c r="L109" s="6">
        <v>883</v>
      </c>
      <c r="M109" s="6">
        <v>740</v>
      </c>
      <c r="N109" s="6">
        <v>976</v>
      </c>
      <c r="O109" s="6">
        <v>607</v>
      </c>
      <c r="P109" s="9">
        <v>109</v>
      </c>
      <c r="Q109" s="7">
        <v>510</v>
      </c>
      <c r="R109" s="8">
        <v>515</v>
      </c>
      <c r="S109" s="6">
        <v>916</v>
      </c>
      <c r="T109" s="6">
        <v>418</v>
      </c>
      <c r="U109" s="6">
        <v>49</v>
      </c>
      <c r="V109" s="6">
        <v>285</v>
      </c>
      <c r="W109" s="6">
        <v>142</v>
      </c>
      <c r="X109" s="6">
        <v>704</v>
      </c>
      <c r="Y109" s="6">
        <v>815</v>
      </c>
      <c r="Z109" s="6">
        <v>72</v>
      </c>
      <c r="AA109" s="6">
        <v>471</v>
      </c>
      <c r="AB109" s="6">
        <v>997</v>
      </c>
      <c r="AC109" s="6">
        <v>630</v>
      </c>
      <c r="AD109" s="6">
        <v>858</v>
      </c>
      <c r="AE109" s="6">
        <v>713</v>
      </c>
      <c r="AF109" s="6">
        <v>251</v>
      </c>
      <c r="AG109" s="186">
        <v>364</v>
      </c>
      <c r="AH109" s="5">
        <f t="shared" si="14"/>
        <v>16400</v>
      </c>
      <c r="AI109" s="5">
        <f t="shared" si="15"/>
        <v>11201200</v>
      </c>
      <c r="AJ109" s="2">
        <f t="shared" si="16"/>
        <v>8606720000</v>
      </c>
    </row>
    <row r="110" spans="1:36" x14ac:dyDescent="0.2">
      <c r="A110" s="1">
        <v>17</v>
      </c>
      <c r="B110" s="188">
        <v>966</v>
      </c>
      <c r="C110" s="6">
        <v>597</v>
      </c>
      <c r="D110" s="6">
        <v>103</v>
      </c>
      <c r="E110" s="6">
        <v>504</v>
      </c>
      <c r="F110" s="6">
        <v>220</v>
      </c>
      <c r="G110" s="6">
        <v>331</v>
      </c>
      <c r="H110" s="6">
        <v>889</v>
      </c>
      <c r="I110" s="6">
        <v>746</v>
      </c>
      <c r="J110" s="6">
        <v>385</v>
      </c>
      <c r="K110" s="6">
        <v>18</v>
      </c>
      <c r="L110" s="6">
        <v>548</v>
      </c>
      <c r="M110" s="6">
        <v>947</v>
      </c>
      <c r="N110" s="6">
        <v>671</v>
      </c>
      <c r="O110" s="6">
        <v>784</v>
      </c>
      <c r="P110" s="6">
        <v>318</v>
      </c>
      <c r="Q110" s="8">
        <v>173</v>
      </c>
      <c r="R110" s="7">
        <v>852</v>
      </c>
      <c r="S110" s="9">
        <v>707</v>
      </c>
      <c r="T110" s="6">
        <v>241</v>
      </c>
      <c r="U110" s="6">
        <v>354</v>
      </c>
      <c r="V110" s="6">
        <v>78</v>
      </c>
      <c r="W110" s="6">
        <v>477</v>
      </c>
      <c r="X110" s="6">
        <v>1007</v>
      </c>
      <c r="Y110" s="6">
        <v>640</v>
      </c>
      <c r="Z110" s="6">
        <v>279</v>
      </c>
      <c r="AA110" s="6">
        <v>136</v>
      </c>
      <c r="AB110" s="6">
        <v>694</v>
      </c>
      <c r="AC110" s="6">
        <v>805</v>
      </c>
      <c r="AD110" s="6">
        <v>521</v>
      </c>
      <c r="AE110" s="6">
        <v>922</v>
      </c>
      <c r="AF110" s="6">
        <v>428</v>
      </c>
      <c r="AG110" s="192">
        <v>59</v>
      </c>
      <c r="AH110" s="5">
        <f t="shared" si="14"/>
        <v>16400</v>
      </c>
      <c r="AI110" s="5">
        <f t="shared" si="15"/>
        <v>11201200</v>
      </c>
      <c r="AJ110" s="2">
        <f t="shared" si="16"/>
        <v>8606720000</v>
      </c>
    </row>
    <row r="111" spans="1:36" x14ac:dyDescent="0.2">
      <c r="A111" s="1">
        <v>18</v>
      </c>
      <c r="B111" s="178">
        <v>609</v>
      </c>
      <c r="C111" s="12">
        <v>1010</v>
      </c>
      <c r="D111" s="6">
        <v>452</v>
      </c>
      <c r="E111" s="6">
        <v>83</v>
      </c>
      <c r="F111" s="6">
        <v>383</v>
      </c>
      <c r="G111" s="6">
        <v>240</v>
      </c>
      <c r="H111" s="6">
        <v>734</v>
      </c>
      <c r="I111" s="6">
        <v>845</v>
      </c>
      <c r="J111" s="6">
        <v>38</v>
      </c>
      <c r="K111" s="6">
        <v>437</v>
      </c>
      <c r="L111" s="6">
        <v>903</v>
      </c>
      <c r="M111" s="6">
        <v>536</v>
      </c>
      <c r="N111" s="6">
        <v>828</v>
      </c>
      <c r="O111" s="6">
        <v>683</v>
      </c>
      <c r="P111" s="8">
        <v>153</v>
      </c>
      <c r="Q111" s="6">
        <v>266</v>
      </c>
      <c r="R111" s="9">
        <v>759</v>
      </c>
      <c r="S111" s="7">
        <v>872</v>
      </c>
      <c r="T111" s="6">
        <v>342</v>
      </c>
      <c r="U111" s="6">
        <v>197</v>
      </c>
      <c r="V111" s="6">
        <v>489</v>
      </c>
      <c r="W111" s="6">
        <v>122</v>
      </c>
      <c r="X111" s="6">
        <v>588</v>
      </c>
      <c r="Y111" s="6">
        <v>987</v>
      </c>
      <c r="Z111" s="6">
        <v>180</v>
      </c>
      <c r="AA111" s="6">
        <v>291</v>
      </c>
      <c r="AB111" s="6">
        <v>785</v>
      </c>
      <c r="AC111" s="6">
        <v>642</v>
      </c>
      <c r="AD111" s="6">
        <v>942</v>
      </c>
      <c r="AE111" s="6">
        <v>573</v>
      </c>
      <c r="AF111" s="11">
        <v>15</v>
      </c>
      <c r="AG111" s="179">
        <v>416</v>
      </c>
      <c r="AH111" s="5">
        <f t="shared" si="14"/>
        <v>16400</v>
      </c>
      <c r="AI111" s="5">
        <f t="shared" si="15"/>
        <v>11201200</v>
      </c>
      <c r="AJ111" s="2">
        <f t="shared" si="16"/>
        <v>8606720000</v>
      </c>
    </row>
    <row r="112" spans="1:36" x14ac:dyDescent="0.2">
      <c r="A112" s="1">
        <v>19</v>
      </c>
      <c r="B112" s="178">
        <v>61</v>
      </c>
      <c r="C112" s="6">
        <v>430</v>
      </c>
      <c r="D112" s="12">
        <v>928</v>
      </c>
      <c r="E112" s="6">
        <v>527</v>
      </c>
      <c r="F112" s="6">
        <v>803</v>
      </c>
      <c r="G112" s="6">
        <v>692</v>
      </c>
      <c r="H112" s="6">
        <v>130</v>
      </c>
      <c r="I112" s="6">
        <v>273</v>
      </c>
      <c r="J112" s="6">
        <v>634</v>
      </c>
      <c r="K112" s="6">
        <v>1001</v>
      </c>
      <c r="L112" s="6">
        <v>475</v>
      </c>
      <c r="M112" s="6">
        <v>76</v>
      </c>
      <c r="N112" s="6">
        <v>360</v>
      </c>
      <c r="O112" s="8">
        <v>247</v>
      </c>
      <c r="P112" s="6">
        <v>709</v>
      </c>
      <c r="Q112" s="6">
        <v>854</v>
      </c>
      <c r="R112" s="6">
        <v>171</v>
      </c>
      <c r="S112" s="6">
        <v>316</v>
      </c>
      <c r="T112" s="7">
        <v>778</v>
      </c>
      <c r="U112" s="9">
        <v>665</v>
      </c>
      <c r="V112" s="6">
        <v>949</v>
      </c>
      <c r="W112" s="6">
        <v>550</v>
      </c>
      <c r="X112" s="6">
        <v>24</v>
      </c>
      <c r="Y112" s="6">
        <v>391</v>
      </c>
      <c r="Z112" s="6">
        <v>752</v>
      </c>
      <c r="AA112" s="6">
        <v>895</v>
      </c>
      <c r="AB112" s="6">
        <v>333</v>
      </c>
      <c r="AC112" s="6">
        <v>222</v>
      </c>
      <c r="AD112" s="6">
        <v>498</v>
      </c>
      <c r="AE112" s="11">
        <v>97</v>
      </c>
      <c r="AF112" s="6">
        <v>595</v>
      </c>
      <c r="AG112" s="179">
        <v>964</v>
      </c>
      <c r="AH112" s="5">
        <f t="shared" si="14"/>
        <v>16400</v>
      </c>
      <c r="AI112" s="5">
        <f t="shared" si="15"/>
        <v>11201200</v>
      </c>
      <c r="AJ112" s="2">
        <f t="shared" si="16"/>
        <v>8606720000</v>
      </c>
    </row>
    <row r="113" spans="1:36" x14ac:dyDescent="0.2">
      <c r="A113" s="1">
        <v>20</v>
      </c>
      <c r="B113" s="178">
        <v>410</v>
      </c>
      <c r="C113" s="6">
        <v>9</v>
      </c>
      <c r="D113" s="6">
        <v>571</v>
      </c>
      <c r="E113" s="12">
        <v>940</v>
      </c>
      <c r="F113" s="6">
        <v>648</v>
      </c>
      <c r="G113" s="6">
        <v>791</v>
      </c>
      <c r="H113" s="6">
        <v>293</v>
      </c>
      <c r="I113" s="6">
        <v>182</v>
      </c>
      <c r="J113" s="6">
        <v>989</v>
      </c>
      <c r="K113" s="6">
        <v>590</v>
      </c>
      <c r="L113" s="6">
        <v>128</v>
      </c>
      <c r="M113" s="6">
        <v>495</v>
      </c>
      <c r="N113" s="8">
        <v>195</v>
      </c>
      <c r="O113" s="6">
        <v>340</v>
      </c>
      <c r="P113" s="6">
        <v>866</v>
      </c>
      <c r="Q113" s="6">
        <v>753</v>
      </c>
      <c r="R113" s="6">
        <v>272</v>
      </c>
      <c r="S113" s="6">
        <v>159</v>
      </c>
      <c r="T113" s="9">
        <v>685</v>
      </c>
      <c r="U113" s="7">
        <v>830</v>
      </c>
      <c r="V113" s="6">
        <v>530</v>
      </c>
      <c r="W113" s="6">
        <v>897</v>
      </c>
      <c r="X113" s="6">
        <v>435</v>
      </c>
      <c r="Y113" s="6">
        <v>36</v>
      </c>
      <c r="Z113" s="6">
        <v>843</v>
      </c>
      <c r="AA113" s="6">
        <v>732</v>
      </c>
      <c r="AB113" s="6">
        <v>234</v>
      </c>
      <c r="AC113" s="6">
        <v>377</v>
      </c>
      <c r="AD113" s="11">
        <v>85</v>
      </c>
      <c r="AE113" s="6">
        <v>454</v>
      </c>
      <c r="AF113" s="6">
        <v>1016</v>
      </c>
      <c r="AG113" s="179">
        <v>615</v>
      </c>
      <c r="AH113" s="5">
        <f t="shared" si="14"/>
        <v>16400</v>
      </c>
      <c r="AI113" s="5">
        <f t="shared" si="15"/>
        <v>11201200</v>
      </c>
      <c r="AJ113" s="2">
        <f t="shared" si="16"/>
        <v>8606720000</v>
      </c>
    </row>
    <row r="114" spans="1:36" x14ac:dyDescent="0.2">
      <c r="A114" s="1">
        <v>21</v>
      </c>
      <c r="B114" s="178">
        <v>71</v>
      </c>
      <c r="C114" s="6">
        <v>472</v>
      </c>
      <c r="D114" s="6">
        <v>998</v>
      </c>
      <c r="E114" s="6">
        <v>629</v>
      </c>
      <c r="F114" s="12">
        <v>857</v>
      </c>
      <c r="G114" s="6">
        <v>714</v>
      </c>
      <c r="H114" s="6">
        <v>252</v>
      </c>
      <c r="I114" s="6">
        <v>363</v>
      </c>
      <c r="J114" s="6">
        <v>516</v>
      </c>
      <c r="K114" s="6">
        <v>915</v>
      </c>
      <c r="L114" s="6">
        <v>417</v>
      </c>
      <c r="M114" s="8">
        <v>50</v>
      </c>
      <c r="N114" s="6">
        <v>286</v>
      </c>
      <c r="O114" s="6">
        <v>141</v>
      </c>
      <c r="P114" s="6">
        <v>703</v>
      </c>
      <c r="Q114" s="6">
        <v>816</v>
      </c>
      <c r="R114" s="6">
        <v>209</v>
      </c>
      <c r="S114" s="6">
        <v>322</v>
      </c>
      <c r="T114" s="6">
        <v>884</v>
      </c>
      <c r="U114" s="6">
        <v>739</v>
      </c>
      <c r="V114" s="7">
        <v>975</v>
      </c>
      <c r="W114" s="9">
        <v>608</v>
      </c>
      <c r="X114" s="6">
        <v>110</v>
      </c>
      <c r="Y114" s="6">
        <v>509</v>
      </c>
      <c r="Z114" s="6">
        <v>662</v>
      </c>
      <c r="AA114" s="6">
        <v>773</v>
      </c>
      <c r="AB114" s="6">
        <v>311</v>
      </c>
      <c r="AC114" s="11">
        <v>168</v>
      </c>
      <c r="AD114" s="6">
        <v>396</v>
      </c>
      <c r="AE114" s="6">
        <v>27</v>
      </c>
      <c r="AF114" s="6">
        <v>553</v>
      </c>
      <c r="AG114" s="179">
        <v>954</v>
      </c>
      <c r="AH114" s="5">
        <f t="shared" si="14"/>
        <v>16400</v>
      </c>
      <c r="AI114" s="5">
        <f t="shared" si="15"/>
        <v>11201200</v>
      </c>
      <c r="AJ114" s="2">
        <f t="shared" si="16"/>
        <v>8606720000</v>
      </c>
    </row>
    <row r="115" spans="1:36" x14ac:dyDescent="0.2">
      <c r="A115" s="1">
        <v>22</v>
      </c>
      <c r="B115" s="178">
        <v>484</v>
      </c>
      <c r="C115" s="6">
        <v>115</v>
      </c>
      <c r="D115" s="6">
        <v>577</v>
      </c>
      <c r="E115" s="6">
        <v>978</v>
      </c>
      <c r="F115" s="6">
        <v>766</v>
      </c>
      <c r="G115" s="12">
        <v>877</v>
      </c>
      <c r="H115" s="6">
        <v>351</v>
      </c>
      <c r="I115" s="6">
        <v>208</v>
      </c>
      <c r="J115" s="6">
        <v>935</v>
      </c>
      <c r="K115" s="6">
        <v>568</v>
      </c>
      <c r="L115" s="8">
        <v>6</v>
      </c>
      <c r="M115" s="6">
        <v>405</v>
      </c>
      <c r="N115" s="6">
        <v>185</v>
      </c>
      <c r="O115" s="6">
        <v>298</v>
      </c>
      <c r="P115" s="6">
        <v>796</v>
      </c>
      <c r="Q115" s="6">
        <v>651</v>
      </c>
      <c r="R115" s="6">
        <v>374</v>
      </c>
      <c r="S115" s="6">
        <v>229</v>
      </c>
      <c r="T115" s="6">
        <v>727</v>
      </c>
      <c r="U115" s="6">
        <v>840</v>
      </c>
      <c r="V115" s="9">
        <v>620</v>
      </c>
      <c r="W115" s="7">
        <v>1019</v>
      </c>
      <c r="X115" s="6">
        <v>457</v>
      </c>
      <c r="Y115" s="6">
        <v>90</v>
      </c>
      <c r="Z115" s="6">
        <v>817</v>
      </c>
      <c r="AA115" s="6">
        <v>674</v>
      </c>
      <c r="AB115" s="11">
        <v>148</v>
      </c>
      <c r="AC115" s="6">
        <v>259</v>
      </c>
      <c r="AD115" s="6">
        <v>47</v>
      </c>
      <c r="AE115" s="6">
        <v>448</v>
      </c>
      <c r="AF115" s="6">
        <v>910</v>
      </c>
      <c r="AG115" s="179">
        <v>541</v>
      </c>
      <c r="AH115" s="5">
        <f t="shared" si="14"/>
        <v>16400</v>
      </c>
      <c r="AI115" s="5">
        <f t="shared" si="15"/>
        <v>11201200</v>
      </c>
      <c r="AJ115" s="2">
        <f t="shared" si="16"/>
        <v>8606720000</v>
      </c>
    </row>
    <row r="116" spans="1:36" x14ac:dyDescent="0.2">
      <c r="A116" s="1">
        <v>23</v>
      </c>
      <c r="B116" s="178">
        <v>960</v>
      </c>
      <c r="C116" s="6">
        <v>559</v>
      </c>
      <c r="D116" s="6">
        <v>29</v>
      </c>
      <c r="E116" s="6">
        <v>398</v>
      </c>
      <c r="F116" s="6">
        <v>162</v>
      </c>
      <c r="G116" s="6">
        <v>305</v>
      </c>
      <c r="H116" s="12">
        <v>771</v>
      </c>
      <c r="I116" s="6">
        <v>660</v>
      </c>
      <c r="J116" s="6">
        <v>507</v>
      </c>
      <c r="K116" s="8">
        <v>108</v>
      </c>
      <c r="L116" s="6">
        <v>602</v>
      </c>
      <c r="M116" s="6">
        <v>969</v>
      </c>
      <c r="N116" s="6">
        <v>741</v>
      </c>
      <c r="O116" s="6">
        <v>886</v>
      </c>
      <c r="P116" s="6">
        <v>328</v>
      </c>
      <c r="Q116" s="6">
        <v>215</v>
      </c>
      <c r="R116" s="6">
        <v>810</v>
      </c>
      <c r="S116" s="6">
        <v>697</v>
      </c>
      <c r="T116" s="6">
        <v>139</v>
      </c>
      <c r="U116" s="6">
        <v>284</v>
      </c>
      <c r="V116" s="6">
        <v>56</v>
      </c>
      <c r="W116" s="6">
        <v>423</v>
      </c>
      <c r="X116" s="7">
        <v>917</v>
      </c>
      <c r="Y116" s="9">
        <v>518</v>
      </c>
      <c r="Z116" s="6">
        <v>365</v>
      </c>
      <c r="AA116" s="11">
        <v>254</v>
      </c>
      <c r="AB116" s="6">
        <v>720</v>
      </c>
      <c r="AC116" s="6">
        <v>863</v>
      </c>
      <c r="AD116" s="6">
        <v>627</v>
      </c>
      <c r="AE116" s="6">
        <v>996</v>
      </c>
      <c r="AF116" s="6">
        <v>466</v>
      </c>
      <c r="AG116" s="179">
        <v>65</v>
      </c>
      <c r="AH116" s="5">
        <f t="shared" si="14"/>
        <v>16400</v>
      </c>
      <c r="AI116" s="5">
        <f t="shared" si="15"/>
        <v>11201200</v>
      </c>
      <c r="AJ116" s="2">
        <f t="shared" si="16"/>
        <v>8606720000</v>
      </c>
    </row>
    <row r="117" spans="1:36" x14ac:dyDescent="0.2">
      <c r="A117" s="1">
        <v>24</v>
      </c>
      <c r="B117" s="178">
        <v>539</v>
      </c>
      <c r="C117" s="6">
        <v>908</v>
      </c>
      <c r="D117" s="6">
        <v>442</v>
      </c>
      <c r="E117" s="6">
        <v>41</v>
      </c>
      <c r="F117" s="6">
        <v>261</v>
      </c>
      <c r="G117" s="6">
        <v>150</v>
      </c>
      <c r="H117" s="6">
        <v>680</v>
      </c>
      <c r="I117" s="12">
        <v>823</v>
      </c>
      <c r="J117" s="8">
        <v>96</v>
      </c>
      <c r="K117" s="6">
        <v>463</v>
      </c>
      <c r="L117" s="6">
        <v>1021</v>
      </c>
      <c r="M117" s="6">
        <v>622</v>
      </c>
      <c r="N117" s="6">
        <v>834</v>
      </c>
      <c r="O117" s="6">
        <v>721</v>
      </c>
      <c r="P117" s="6">
        <v>227</v>
      </c>
      <c r="Q117" s="6">
        <v>372</v>
      </c>
      <c r="R117" s="6">
        <v>653</v>
      </c>
      <c r="S117" s="6">
        <v>798</v>
      </c>
      <c r="T117" s="6">
        <v>304</v>
      </c>
      <c r="U117" s="6">
        <v>191</v>
      </c>
      <c r="V117" s="6">
        <v>403</v>
      </c>
      <c r="W117" s="6">
        <v>4</v>
      </c>
      <c r="X117" s="9">
        <v>562</v>
      </c>
      <c r="Y117" s="7">
        <v>929</v>
      </c>
      <c r="Z117" s="11">
        <v>202</v>
      </c>
      <c r="AA117" s="6">
        <v>345</v>
      </c>
      <c r="AB117" s="6">
        <v>875</v>
      </c>
      <c r="AC117" s="6">
        <v>764</v>
      </c>
      <c r="AD117" s="6">
        <v>984</v>
      </c>
      <c r="AE117" s="6">
        <v>583</v>
      </c>
      <c r="AF117" s="6">
        <v>117</v>
      </c>
      <c r="AG117" s="179">
        <v>486</v>
      </c>
      <c r="AH117" s="5">
        <f t="shared" si="14"/>
        <v>16400</v>
      </c>
      <c r="AI117" s="5">
        <f t="shared" si="15"/>
        <v>11201200</v>
      </c>
      <c r="AJ117" s="2">
        <f t="shared" si="16"/>
        <v>8606720000</v>
      </c>
    </row>
    <row r="118" spans="1:36" x14ac:dyDescent="0.2">
      <c r="A118" s="1">
        <v>25</v>
      </c>
      <c r="B118" s="178">
        <v>144</v>
      </c>
      <c r="C118" s="6">
        <v>287</v>
      </c>
      <c r="D118" s="6">
        <v>813</v>
      </c>
      <c r="E118" s="6">
        <v>702</v>
      </c>
      <c r="F118" s="6">
        <v>914</v>
      </c>
      <c r="G118" s="6">
        <v>513</v>
      </c>
      <c r="H118" s="6">
        <v>51</v>
      </c>
      <c r="I118" s="8">
        <v>420</v>
      </c>
      <c r="J118" s="12">
        <v>715</v>
      </c>
      <c r="K118" s="6">
        <v>860</v>
      </c>
      <c r="L118" s="6">
        <v>362</v>
      </c>
      <c r="M118" s="6">
        <v>249</v>
      </c>
      <c r="N118" s="6">
        <v>469</v>
      </c>
      <c r="O118" s="6">
        <v>70</v>
      </c>
      <c r="P118" s="6">
        <v>632</v>
      </c>
      <c r="Q118" s="6">
        <v>999</v>
      </c>
      <c r="R118" s="6">
        <v>26</v>
      </c>
      <c r="S118" s="6">
        <v>393</v>
      </c>
      <c r="T118" s="6">
        <v>955</v>
      </c>
      <c r="U118" s="6">
        <v>556</v>
      </c>
      <c r="V118" s="6">
        <v>776</v>
      </c>
      <c r="W118" s="6">
        <v>663</v>
      </c>
      <c r="X118" s="6">
        <v>165</v>
      </c>
      <c r="Y118" s="11">
        <v>310</v>
      </c>
      <c r="Z118" s="7">
        <v>605</v>
      </c>
      <c r="AA118" s="9">
        <v>974</v>
      </c>
      <c r="AB118" s="6">
        <v>512</v>
      </c>
      <c r="AC118" s="6">
        <v>111</v>
      </c>
      <c r="AD118" s="6">
        <v>323</v>
      </c>
      <c r="AE118" s="6">
        <v>212</v>
      </c>
      <c r="AF118" s="6">
        <v>738</v>
      </c>
      <c r="AG118" s="179">
        <v>881</v>
      </c>
      <c r="AH118" s="5">
        <f t="shared" si="14"/>
        <v>16400</v>
      </c>
      <c r="AI118" s="5">
        <f t="shared" si="15"/>
        <v>11201200</v>
      </c>
      <c r="AJ118" s="2">
        <f t="shared" si="16"/>
        <v>8606720000</v>
      </c>
    </row>
    <row r="119" spans="1:36" x14ac:dyDescent="0.2">
      <c r="A119" s="1">
        <v>26</v>
      </c>
      <c r="B119" s="178">
        <v>299</v>
      </c>
      <c r="C119" s="6">
        <v>188</v>
      </c>
      <c r="D119" s="6">
        <v>650</v>
      </c>
      <c r="E119" s="6">
        <v>793</v>
      </c>
      <c r="F119" s="6">
        <v>565</v>
      </c>
      <c r="G119" s="6">
        <v>934</v>
      </c>
      <c r="H119" s="8">
        <v>408</v>
      </c>
      <c r="I119" s="6">
        <v>7</v>
      </c>
      <c r="J119" s="6">
        <v>880</v>
      </c>
      <c r="K119" s="12">
        <v>767</v>
      </c>
      <c r="L119" s="6">
        <v>205</v>
      </c>
      <c r="M119" s="6">
        <v>350</v>
      </c>
      <c r="N119" s="6">
        <v>114</v>
      </c>
      <c r="O119" s="6">
        <v>481</v>
      </c>
      <c r="P119" s="6">
        <v>979</v>
      </c>
      <c r="Q119" s="6">
        <v>580</v>
      </c>
      <c r="R119" s="6">
        <v>445</v>
      </c>
      <c r="S119" s="6">
        <v>46</v>
      </c>
      <c r="T119" s="6">
        <v>544</v>
      </c>
      <c r="U119" s="6">
        <v>911</v>
      </c>
      <c r="V119" s="6">
        <v>675</v>
      </c>
      <c r="W119" s="6">
        <v>820</v>
      </c>
      <c r="X119" s="11">
        <v>258</v>
      </c>
      <c r="Y119" s="6">
        <v>145</v>
      </c>
      <c r="Z119" s="9">
        <v>1018</v>
      </c>
      <c r="AA119" s="7">
        <v>617</v>
      </c>
      <c r="AB119" s="6">
        <v>91</v>
      </c>
      <c r="AC119" s="6">
        <v>460</v>
      </c>
      <c r="AD119" s="6">
        <v>232</v>
      </c>
      <c r="AE119" s="6">
        <v>375</v>
      </c>
      <c r="AF119" s="6">
        <v>837</v>
      </c>
      <c r="AG119" s="179">
        <v>726</v>
      </c>
      <c r="AH119" s="5">
        <f t="shared" si="14"/>
        <v>16400</v>
      </c>
      <c r="AI119" s="5">
        <f t="shared" si="15"/>
        <v>11201200</v>
      </c>
      <c r="AJ119" s="2">
        <f t="shared" si="16"/>
        <v>8606720000</v>
      </c>
    </row>
    <row r="120" spans="1:36" x14ac:dyDescent="0.2">
      <c r="A120" s="1">
        <v>27</v>
      </c>
      <c r="B120" s="178">
        <v>887</v>
      </c>
      <c r="C120" s="6">
        <v>744</v>
      </c>
      <c r="D120" s="6">
        <v>214</v>
      </c>
      <c r="E120" s="6">
        <v>325</v>
      </c>
      <c r="F120" s="6">
        <v>105</v>
      </c>
      <c r="G120" s="8">
        <v>506</v>
      </c>
      <c r="H120" s="6">
        <v>972</v>
      </c>
      <c r="I120" s="6">
        <v>603</v>
      </c>
      <c r="J120" s="6">
        <v>308</v>
      </c>
      <c r="K120" s="6">
        <v>163</v>
      </c>
      <c r="L120" s="12">
        <v>657</v>
      </c>
      <c r="M120" s="6">
        <v>770</v>
      </c>
      <c r="N120" s="6">
        <v>558</v>
      </c>
      <c r="O120" s="6">
        <v>957</v>
      </c>
      <c r="P120" s="6">
        <v>399</v>
      </c>
      <c r="Q120" s="6">
        <v>32</v>
      </c>
      <c r="R120" s="6">
        <v>993</v>
      </c>
      <c r="S120" s="6">
        <v>626</v>
      </c>
      <c r="T120" s="6">
        <v>68</v>
      </c>
      <c r="U120" s="6">
        <v>467</v>
      </c>
      <c r="V120" s="6">
        <v>255</v>
      </c>
      <c r="W120" s="11">
        <v>368</v>
      </c>
      <c r="X120" s="6">
        <v>862</v>
      </c>
      <c r="Y120" s="6">
        <v>717</v>
      </c>
      <c r="Z120" s="6">
        <v>422</v>
      </c>
      <c r="AA120" s="6">
        <v>53</v>
      </c>
      <c r="AB120" s="7">
        <v>519</v>
      </c>
      <c r="AC120" s="9">
        <v>920</v>
      </c>
      <c r="AD120" s="6">
        <v>700</v>
      </c>
      <c r="AE120" s="6">
        <v>811</v>
      </c>
      <c r="AF120" s="6">
        <v>281</v>
      </c>
      <c r="AG120" s="179">
        <v>138</v>
      </c>
      <c r="AH120" s="5">
        <f t="shared" si="14"/>
        <v>16400</v>
      </c>
      <c r="AI120" s="5">
        <f t="shared" si="15"/>
        <v>11201200</v>
      </c>
      <c r="AJ120" s="2">
        <f t="shared" si="16"/>
        <v>8606720000</v>
      </c>
    </row>
    <row r="121" spans="1:36" x14ac:dyDescent="0.2">
      <c r="A121" s="1">
        <v>28</v>
      </c>
      <c r="B121" s="178">
        <v>724</v>
      </c>
      <c r="C121" s="6">
        <v>835</v>
      </c>
      <c r="D121" s="6">
        <v>369</v>
      </c>
      <c r="E121" s="6">
        <v>226</v>
      </c>
      <c r="F121" s="8">
        <v>462</v>
      </c>
      <c r="G121" s="6">
        <v>93</v>
      </c>
      <c r="H121" s="6">
        <v>623</v>
      </c>
      <c r="I121" s="6">
        <v>1024</v>
      </c>
      <c r="J121" s="6">
        <v>151</v>
      </c>
      <c r="K121" s="6">
        <v>264</v>
      </c>
      <c r="L121" s="6">
        <v>822</v>
      </c>
      <c r="M121" s="12">
        <v>677</v>
      </c>
      <c r="N121" s="6">
        <v>905</v>
      </c>
      <c r="O121" s="6">
        <v>538</v>
      </c>
      <c r="P121" s="6">
        <v>44</v>
      </c>
      <c r="Q121" s="6">
        <v>443</v>
      </c>
      <c r="R121" s="6">
        <v>582</v>
      </c>
      <c r="S121" s="6">
        <v>981</v>
      </c>
      <c r="T121" s="6">
        <v>487</v>
      </c>
      <c r="U121" s="6">
        <v>120</v>
      </c>
      <c r="V121" s="11">
        <v>348</v>
      </c>
      <c r="W121" s="6">
        <v>203</v>
      </c>
      <c r="X121" s="6">
        <v>761</v>
      </c>
      <c r="Y121" s="6">
        <v>874</v>
      </c>
      <c r="Z121" s="6">
        <v>1</v>
      </c>
      <c r="AA121" s="6">
        <v>402</v>
      </c>
      <c r="AB121" s="9">
        <v>932</v>
      </c>
      <c r="AC121" s="7">
        <v>563</v>
      </c>
      <c r="AD121" s="6">
        <v>799</v>
      </c>
      <c r="AE121" s="6">
        <v>656</v>
      </c>
      <c r="AF121" s="6">
        <v>190</v>
      </c>
      <c r="AG121" s="179">
        <v>301</v>
      </c>
      <c r="AH121" s="5">
        <f t="shared" si="14"/>
        <v>16400</v>
      </c>
      <c r="AI121" s="5">
        <f t="shared" si="15"/>
        <v>11201200</v>
      </c>
      <c r="AJ121" s="2">
        <f t="shared" si="16"/>
        <v>8606720000</v>
      </c>
    </row>
    <row r="122" spans="1:36" x14ac:dyDescent="0.2">
      <c r="A122" s="1">
        <v>29</v>
      </c>
      <c r="B122" s="178">
        <v>781</v>
      </c>
      <c r="C122" s="6">
        <v>670</v>
      </c>
      <c r="D122" s="6">
        <v>176</v>
      </c>
      <c r="E122" s="8">
        <v>319</v>
      </c>
      <c r="F122" s="6">
        <v>19</v>
      </c>
      <c r="G122" s="6">
        <v>388</v>
      </c>
      <c r="H122" s="6">
        <v>946</v>
      </c>
      <c r="I122" s="6">
        <v>545</v>
      </c>
      <c r="J122" s="6">
        <v>330</v>
      </c>
      <c r="K122" s="6">
        <v>217</v>
      </c>
      <c r="L122" s="6">
        <v>747</v>
      </c>
      <c r="M122" s="6">
        <v>892</v>
      </c>
      <c r="N122" s="12">
        <v>600</v>
      </c>
      <c r="O122" s="6">
        <v>967</v>
      </c>
      <c r="P122" s="6">
        <v>501</v>
      </c>
      <c r="Q122" s="6">
        <v>102</v>
      </c>
      <c r="R122" s="6">
        <v>923</v>
      </c>
      <c r="S122" s="6">
        <v>524</v>
      </c>
      <c r="T122" s="6">
        <v>58</v>
      </c>
      <c r="U122" s="11">
        <v>425</v>
      </c>
      <c r="V122" s="6">
        <v>133</v>
      </c>
      <c r="W122" s="6">
        <v>278</v>
      </c>
      <c r="X122" s="6">
        <v>808</v>
      </c>
      <c r="Y122" s="6">
        <v>695</v>
      </c>
      <c r="Z122" s="6">
        <v>480</v>
      </c>
      <c r="AA122" s="6">
        <v>79</v>
      </c>
      <c r="AB122" s="6">
        <v>637</v>
      </c>
      <c r="AC122" s="6">
        <v>1006</v>
      </c>
      <c r="AD122" s="7">
        <v>706</v>
      </c>
      <c r="AE122" s="9">
        <v>849</v>
      </c>
      <c r="AF122" s="6">
        <v>355</v>
      </c>
      <c r="AG122" s="179">
        <v>244</v>
      </c>
      <c r="AH122" s="5">
        <f t="shared" si="14"/>
        <v>16400</v>
      </c>
      <c r="AI122" s="5">
        <f t="shared" si="15"/>
        <v>11201200</v>
      </c>
      <c r="AJ122" s="2">
        <f t="shared" si="16"/>
        <v>8606720000</v>
      </c>
    </row>
    <row r="123" spans="1:36" x14ac:dyDescent="0.2">
      <c r="A123" s="1">
        <v>30</v>
      </c>
      <c r="B123" s="178">
        <v>682</v>
      </c>
      <c r="C123" s="6">
        <v>825</v>
      </c>
      <c r="D123" s="8">
        <v>267</v>
      </c>
      <c r="E123" s="6">
        <v>156</v>
      </c>
      <c r="F123" s="6">
        <v>440</v>
      </c>
      <c r="G123" s="6">
        <v>39</v>
      </c>
      <c r="H123" s="6">
        <v>533</v>
      </c>
      <c r="I123" s="6">
        <v>902</v>
      </c>
      <c r="J123" s="6">
        <v>237</v>
      </c>
      <c r="K123" s="6">
        <v>382</v>
      </c>
      <c r="L123" s="6">
        <v>848</v>
      </c>
      <c r="M123" s="6">
        <v>735</v>
      </c>
      <c r="N123" s="6">
        <v>1011</v>
      </c>
      <c r="O123" s="12">
        <v>612</v>
      </c>
      <c r="P123" s="6">
        <v>82</v>
      </c>
      <c r="Q123" s="6">
        <v>449</v>
      </c>
      <c r="R123" s="6">
        <v>576</v>
      </c>
      <c r="S123" s="6">
        <v>943</v>
      </c>
      <c r="T123" s="11">
        <v>413</v>
      </c>
      <c r="U123" s="6">
        <v>14</v>
      </c>
      <c r="V123" s="6">
        <v>290</v>
      </c>
      <c r="W123" s="6">
        <v>177</v>
      </c>
      <c r="X123" s="6">
        <v>643</v>
      </c>
      <c r="Y123" s="6">
        <v>788</v>
      </c>
      <c r="Z123" s="6">
        <v>123</v>
      </c>
      <c r="AA123" s="6">
        <v>492</v>
      </c>
      <c r="AB123" s="6">
        <v>986</v>
      </c>
      <c r="AC123" s="6">
        <v>585</v>
      </c>
      <c r="AD123" s="9">
        <v>869</v>
      </c>
      <c r="AE123" s="7">
        <v>758</v>
      </c>
      <c r="AF123" s="6">
        <v>200</v>
      </c>
      <c r="AG123" s="179">
        <v>343</v>
      </c>
      <c r="AH123" s="5">
        <f t="shared" si="14"/>
        <v>16400</v>
      </c>
      <c r="AI123" s="5">
        <f t="shared" si="15"/>
        <v>11201200</v>
      </c>
      <c r="AJ123" s="2">
        <f t="shared" si="16"/>
        <v>8606720000</v>
      </c>
    </row>
    <row r="124" spans="1:36" x14ac:dyDescent="0.2">
      <c r="A124" s="1">
        <v>31</v>
      </c>
      <c r="B124" s="178">
        <v>246</v>
      </c>
      <c r="C124" s="8">
        <v>357</v>
      </c>
      <c r="D124" s="6">
        <v>855</v>
      </c>
      <c r="E124" s="6">
        <v>712</v>
      </c>
      <c r="F124" s="6">
        <v>1004</v>
      </c>
      <c r="G124" s="6">
        <v>635</v>
      </c>
      <c r="H124" s="6">
        <v>73</v>
      </c>
      <c r="I124" s="6">
        <v>474</v>
      </c>
      <c r="J124" s="6">
        <v>689</v>
      </c>
      <c r="K124" s="6">
        <v>802</v>
      </c>
      <c r="L124" s="6">
        <v>276</v>
      </c>
      <c r="M124" s="6">
        <v>131</v>
      </c>
      <c r="N124" s="6">
        <v>431</v>
      </c>
      <c r="O124" s="6">
        <v>64</v>
      </c>
      <c r="P124" s="12">
        <v>526</v>
      </c>
      <c r="Q124" s="6">
        <v>925</v>
      </c>
      <c r="R124" s="6">
        <v>100</v>
      </c>
      <c r="S124" s="11">
        <v>499</v>
      </c>
      <c r="T124" s="6">
        <v>961</v>
      </c>
      <c r="U124" s="6">
        <v>594</v>
      </c>
      <c r="V124" s="6">
        <v>894</v>
      </c>
      <c r="W124" s="6">
        <v>749</v>
      </c>
      <c r="X124" s="6">
        <v>223</v>
      </c>
      <c r="Y124" s="6">
        <v>336</v>
      </c>
      <c r="Z124" s="6">
        <v>551</v>
      </c>
      <c r="AA124" s="6">
        <v>952</v>
      </c>
      <c r="AB124" s="6">
        <v>390</v>
      </c>
      <c r="AC124" s="6">
        <v>21</v>
      </c>
      <c r="AD124" s="6">
        <v>313</v>
      </c>
      <c r="AE124" s="6">
        <v>170</v>
      </c>
      <c r="AF124" s="7">
        <v>668</v>
      </c>
      <c r="AG124" s="145">
        <v>779</v>
      </c>
      <c r="AH124" s="5">
        <f t="shared" si="14"/>
        <v>16400</v>
      </c>
      <c r="AI124" s="5">
        <f t="shared" si="15"/>
        <v>11201200</v>
      </c>
      <c r="AJ124" s="2">
        <f t="shared" si="16"/>
        <v>8606720000</v>
      </c>
    </row>
    <row r="125" spans="1:36" ht="13.5" thickBot="1" x14ac:dyDescent="0.25">
      <c r="A125" s="1">
        <v>32</v>
      </c>
      <c r="B125" s="183">
        <v>337</v>
      </c>
      <c r="C125" s="180">
        <v>194</v>
      </c>
      <c r="D125" s="180">
        <v>756</v>
      </c>
      <c r="E125" s="180">
        <v>867</v>
      </c>
      <c r="F125" s="180">
        <v>591</v>
      </c>
      <c r="G125" s="180">
        <v>992</v>
      </c>
      <c r="H125" s="180">
        <v>494</v>
      </c>
      <c r="I125" s="180">
        <v>125</v>
      </c>
      <c r="J125" s="180">
        <v>790</v>
      </c>
      <c r="K125" s="180">
        <v>645</v>
      </c>
      <c r="L125" s="180">
        <v>183</v>
      </c>
      <c r="M125" s="180">
        <v>296</v>
      </c>
      <c r="N125" s="180">
        <v>12</v>
      </c>
      <c r="O125" s="180">
        <v>411</v>
      </c>
      <c r="P125" s="180">
        <v>937</v>
      </c>
      <c r="Q125" s="187">
        <v>570</v>
      </c>
      <c r="R125" s="191">
        <v>455</v>
      </c>
      <c r="S125" s="180">
        <v>88</v>
      </c>
      <c r="T125" s="180">
        <v>614</v>
      </c>
      <c r="U125" s="180">
        <v>1013</v>
      </c>
      <c r="V125" s="180">
        <v>729</v>
      </c>
      <c r="W125" s="180">
        <v>842</v>
      </c>
      <c r="X125" s="180">
        <v>380</v>
      </c>
      <c r="Y125" s="180">
        <v>235</v>
      </c>
      <c r="Z125" s="180">
        <v>900</v>
      </c>
      <c r="AA125" s="180">
        <v>531</v>
      </c>
      <c r="AB125" s="180">
        <v>33</v>
      </c>
      <c r="AC125" s="180">
        <v>434</v>
      </c>
      <c r="AD125" s="180">
        <v>158</v>
      </c>
      <c r="AE125" s="180">
        <v>269</v>
      </c>
      <c r="AF125" s="150">
        <v>831</v>
      </c>
      <c r="AG125" s="182">
        <v>688</v>
      </c>
      <c r="AH125" s="5">
        <f t="shared" si="14"/>
        <v>16400</v>
      </c>
      <c r="AI125" s="5">
        <f t="shared" si="15"/>
        <v>11201200</v>
      </c>
      <c r="AJ125" s="2">
        <f t="shared" si="16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17">SUM(C94:C125)</f>
        <v>16400</v>
      </c>
      <c r="D126" s="5">
        <f t="shared" si="17"/>
        <v>16400</v>
      </c>
      <c r="E126" s="5">
        <f t="shared" si="17"/>
        <v>16400</v>
      </c>
      <c r="F126" s="5">
        <f t="shared" si="17"/>
        <v>16400</v>
      </c>
      <c r="G126" s="5">
        <f t="shared" si="17"/>
        <v>16400</v>
      </c>
      <c r="H126" s="5">
        <f t="shared" si="17"/>
        <v>16400</v>
      </c>
      <c r="I126" s="5">
        <f t="shared" si="17"/>
        <v>16400</v>
      </c>
      <c r="J126" s="5">
        <f t="shared" si="17"/>
        <v>16400</v>
      </c>
      <c r="K126" s="5">
        <f t="shared" si="17"/>
        <v>16400</v>
      </c>
      <c r="L126" s="5">
        <f t="shared" si="17"/>
        <v>16400</v>
      </c>
      <c r="M126" s="5">
        <f t="shared" si="17"/>
        <v>16400</v>
      </c>
      <c r="N126" s="5">
        <f t="shared" si="17"/>
        <v>16400</v>
      </c>
      <c r="O126" s="5">
        <f t="shared" si="17"/>
        <v>16400</v>
      </c>
      <c r="P126" s="5">
        <f t="shared" si="17"/>
        <v>16400</v>
      </c>
      <c r="Q126" s="5">
        <f t="shared" si="17"/>
        <v>16400</v>
      </c>
      <c r="R126" s="5">
        <f t="shared" si="17"/>
        <v>16400</v>
      </c>
      <c r="S126" s="5">
        <f t="shared" si="17"/>
        <v>16400</v>
      </c>
      <c r="T126" s="5">
        <f t="shared" si="17"/>
        <v>16400</v>
      </c>
      <c r="U126" s="5">
        <f t="shared" si="17"/>
        <v>16400</v>
      </c>
      <c r="V126" s="5">
        <f t="shared" si="17"/>
        <v>16400</v>
      </c>
      <c r="W126" s="5">
        <f t="shared" si="17"/>
        <v>16400</v>
      </c>
      <c r="X126" s="5">
        <f t="shared" si="17"/>
        <v>16400</v>
      </c>
      <c r="Y126" s="5">
        <f t="shared" si="17"/>
        <v>16400</v>
      </c>
      <c r="Z126" s="5">
        <f t="shared" si="17"/>
        <v>16400</v>
      </c>
      <c r="AA126" s="5">
        <f t="shared" si="17"/>
        <v>16400</v>
      </c>
      <c r="AB126" s="5">
        <f t="shared" si="17"/>
        <v>16400</v>
      </c>
      <c r="AC126" s="5">
        <f t="shared" si="17"/>
        <v>16400</v>
      </c>
      <c r="AD126" s="5">
        <f t="shared" si="17"/>
        <v>16400</v>
      </c>
      <c r="AE126" s="5">
        <f t="shared" si="17"/>
        <v>16400</v>
      </c>
      <c r="AF126" s="5">
        <f t="shared" si="17"/>
        <v>16400</v>
      </c>
      <c r="AG126" s="5">
        <f t="shared" si="17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18">SUMSQ(C94:C125)</f>
        <v>11201200</v>
      </c>
      <c r="D127" s="5">
        <f t="shared" si="18"/>
        <v>11201200</v>
      </c>
      <c r="E127" s="5">
        <f t="shared" si="18"/>
        <v>11201200</v>
      </c>
      <c r="F127" s="5">
        <f t="shared" si="18"/>
        <v>11201200</v>
      </c>
      <c r="G127" s="5">
        <f t="shared" si="18"/>
        <v>11201200</v>
      </c>
      <c r="H127" s="5">
        <f t="shared" si="18"/>
        <v>11201200</v>
      </c>
      <c r="I127" s="5">
        <f t="shared" si="18"/>
        <v>11201200</v>
      </c>
      <c r="J127" s="5">
        <f t="shared" si="18"/>
        <v>11201200</v>
      </c>
      <c r="K127" s="5">
        <f t="shared" si="18"/>
        <v>11201200</v>
      </c>
      <c r="L127" s="5">
        <f t="shared" si="18"/>
        <v>11201200</v>
      </c>
      <c r="M127" s="5">
        <f t="shared" si="18"/>
        <v>11201200</v>
      </c>
      <c r="N127" s="5">
        <f t="shared" si="18"/>
        <v>11201200</v>
      </c>
      <c r="O127" s="5">
        <f t="shared" si="18"/>
        <v>11201200</v>
      </c>
      <c r="P127" s="5">
        <f t="shared" si="18"/>
        <v>11201200</v>
      </c>
      <c r="Q127" s="5">
        <f t="shared" si="18"/>
        <v>11201200</v>
      </c>
      <c r="R127" s="5">
        <f t="shared" si="18"/>
        <v>11201200</v>
      </c>
      <c r="S127" s="5">
        <f t="shared" si="18"/>
        <v>11201200</v>
      </c>
      <c r="T127" s="5">
        <f t="shared" si="18"/>
        <v>11201200</v>
      </c>
      <c r="U127" s="5">
        <f t="shared" si="18"/>
        <v>11201200</v>
      </c>
      <c r="V127" s="5">
        <f t="shared" si="18"/>
        <v>11201200</v>
      </c>
      <c r="W127" s="5">
        <f t="shared" si="18"/>
        <v>11201200</v>
      </c>
      <c r="X127" s="5">
        <f t="shared" si="18"/>
        <v>11201200</v>
      </c>
      <c r="Y127" s="5">
        <f t="shared" si="18"/>
        <v>11201200</v>
      </c>
      <c r="Z127" s="5">
        <f t="shared" si="18"/>
        <v>11201200</v>
      </c>
      <c r="AA127" s="5">
        <f t="shared" si="18"/>
        <v>11201200</v>
      </c>
      <c r="AB127" s="5">
        <f t="shared" si="18"/>
        <v>11201200</v>
      </c>
      <c r="AC127" s="5">
        <f t="shared" si="18"/>
        <v>11201200</v>
      </c>
      <c r="AD127" s="5">
        <f t="shared" si="18"/>
        <v>11201200</v>
      </c>
      <c r="AE127" s="5">
        <f t="shared" si="18"/>
        <v>11201200</v>
      </c>
      <c r="AF127" s="5">
        <f t="shared" si="18"/>
        <v>11201200</v>
      </c>
      <c r="AG127" s="5">
        <f t="shared" si="18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19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19"/>
        <v>8606720000</v>
      </c>
      <c r="E128" s="2">
        <f t="shared" si="19"/>
        <v>8606720000</v>
      </c>
      <c r="F128" s="2">
        <f t="shared" si="19"/>
        <v>8606720000</v>
      </c>
      <c r="G128" s="2">
        <f t="shared" si="19"/>
        <v>8606720000</v>
      </c>
      <c r="H128" s="2">
        <f t="shared" si="19"/>
        <v>8606720000</v>
      </c>
      <c r="I128" s="2">
        <f t="shared" si="19"/>
        <v>8606720000</v>
      </c>
      <c r="J128" s="2">
        <f t="shared" si="19"/>
        <v>8606720000</v>
      </c>
      <c r="K128" s="2">
        <f t="shared" si="19"/>
        <v>8606720000</v>
      </c>
      <c r="L128" s="2">
        <f t="shared" si="19"/>
        <v>8606720000</v>
      </c>
      <c r="M128" s="2">
        <f t="shared" si="19"/>
        <v>8606720000</v>
      </c>
      <c r="N128" s="2">
        <f t="shared" si="19"/>
        <v>8606720000</v>
      </c>
      <c r="O128" s="2">
        <f t="shared" si="19"/>
        <v>8606720000</v>
      </c>
      <c r="P128" s="2">
        <f t="shared" si="19"/>
        <v>8606720000</v>
      </c>
      <c r="Q128" s="2">
        <f t="shared" si="19"/>
        <v>8606720000</v>
      </c>
      <c r="R128" s="2">
        <f t="shared" si="19"/>
        <v>8606720000</v>
      </c>
      <c r="S128" s="2">
        <f t="shared" si="19"/>
        <v>8606720000</v>
      </c>
      <c r="T128" s="2">
        <f t="shared" si="19"/>
        <v>8606720000</v>
      </c>
      <c r="U128" s="2">
        <f t="shared" si="19"/>
        <v>8606720000</v>
      </c>
      <c r="V128" s="2">
        <f t="shared" si="19"/>
        <v>8606720000</v>
      </c>
      <c r="W128" s="2">
        <f t="shared" si="19"/>
        <v>8606720000</v>
      </c>
      <c r="X128" s="2">
        <f t="shared" si="19"/>
        <v>8606720000</v>
      </c>
      <c r="Y128" s="2">
        <f t="shared" si="19"/>
        <v>8606720000</v>
      </c>
      <c r="Z128" s="2">
        <f t="shared" si="19"/>
        <v>8606720000</v>
      </c>
      <c r="AA128" s="2">
        <f t="shared" si="19"/>
        <v>8606720000</v>
      </c>
      <c r="AB128" s="2">
        <f t="shared" si="19"/>
        <v>8606720000</v>
      </c>
      <c r="AC128" s="2">
        <f t="shared" si="19"/>
        <v>8606720000</v>
      </c>
      <c r="AD128" s="2">
        <f t="shared" si="19"/>
        <v>8606720000</v>
      </c>
      <c r="AE128" s="2">
        <f t="shared" si="19"/>
        <v>8606720000</v>
      </c>
      <c r="AF128" s="2">
        <f t="shared" si="19"/>
        <v>8606720000</v>
      </c>
      <c r="AG128" s="2">
        <f t="shared" si="19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</row>
    <row r="130" spans="1:36" x14ac:dyDescent="0.2">
      <c r="A130" s="3" t="s">
        <v>1173</v>
      </c>
      <c r="B130" s="2">
        <f>B94</f>
        <v>2</v>
      </c>
      <c r="C130" s="2">
        <f>C95</f>
        <v>54</v>
      </c>
      <c r="D130" s="2">
        <f>D96</f>
        <v>92</v>
      </c>
      <c r="E130" s="2">
        <f>E97</f>
        <v>112</v>
      </c>
      <c r="F130" s="2">
        <f>F98</f>
        <v>157</v>
      </c>
      <c r="G130" s="2">
        <f>G99</f>
        <v>169</v>
      </c>
      <c r="H130" s="2">
        <f>H100</f>
        <v>199</v>
      </c>
      <c r="I130" s="2">
        <f>I101</f>
        <v>243</v>
      </c>
      <c r="J130" s="2">
        <f>J102</f>
        <v>271</v>
      </c>
      <c r="K130" s="2">
        <f>K103</f>
        <v>315</v>
      </c>
      <c r="L130" s="2">
        <f>L104</f>
        <v>341</v>
      </c>
      <c r="M130" s="2">
        <f>M105</f>
        <v>353</v>
      </c>
      <c r="N130" s="2">
        <f>N106</f>
        <v>404</v>
      </c>
      <c r="O130" s="2">
        <f>O107</f>
        <v>424</v>
      </c>
      <c r="P130" s="2">
        <f>P108</f>
        <v>458</v>
      </c>
      <c r="Q130" s="2">
        <f>Q109</f>
        <v>510</v>
      </c>
      <c r="R130" s="2">
        <f>R110</f>
        <v>852</v>
      </c>
      <c r="S130" s="2">
        <f>S111</f>
        <v>872</v>
      </c>
      <c r="T130" s="2">
        <f>T112</f>
        <v>778</v>
      </c>
      <c r="U130" s="2">
        <f>U113</f>
        <v>830</v>
      </c>
      <c r="V130" s="2">
        <f>V114</f>
        <v>975</v>
      </c>
      <c r="W130" s="2">
        <f>W115</f>
        <v>1019</v>
      </c>
      <c r="X130" s="2">
        <f>X116</f>
        <v>917</v>
      </c>
      <c r="Y130" s="2">
        <f>Y117</f>
        <v>929</v>
      </c>
      <c r="Z130" s="2">
        <f>Z118</f>
        <v>605</v>
      </c>
      <c r="AA130" s="2">
        <f>AA119</f>
        <v>617</v>
      </c>
      <c r="AB130" s="2">
        <f>AB120</f>
        <v>519</v>
      </c>
      <c r="AC130" s="2">
        <f>AC121</f>
        <v>563</v>
      </c>
      <c r="AD130" s="2">
        <f>AD122</f>
        <v>706</v>
      </c>
      <c r="AE130" s="2">
        <f>AE123</f>
        <v>758</v>
      </c>
      <c r="AF130" s="2">
        <f>AF124</f>
        <v>668</v>
      </c>
      <c r="AG130" s="2">
        <f>AG125</f>
        <v>688</v>
      </c>
      <c r="AH130" s="217">
        <f t="shared" ref="AH130:AH133" si="20">SUM(B130:AG130)</f>
        <v>16400</v>
      </c>
      <c r="AI130" s="5">
        <f t="shared" ref="AI130:AI133" si="21">SUMSQ(B130:AG130)</f>
        <v>11201200</v>
      </c>
      <c r="AJ130" s="2">
        <f t="shared" si="16"/>
        <v>8606720000</v>
      </c>
    </row>
    <row r="131" spans="1:36" x14ac:dyDescent="0.2">
      <c r="A131" s="3" t="s">
        <v>1174</v>
      </c>
      <c r="B131" s="2">
        <f>B125</f>
        <v>337</v>
      </c>
      <c r="C131" s="2">
        <f>C124</f>
        <v>357</v>
      </c>
      <c r="D131" s="2">
        <f>D123</f>
        <v>267</v>
      </c>
      <c r="E131" s="2">
        <f>E122</f>
        <v>319</v>
      </c>
      <c r="F131" s="2">
        <f>F121</f>
        <v>462</v>
      </c>
      <c r="G131" s="2">
        <f>G120</f>
        <v>506</v>
      </c>
      <c r="H131" s="2">
        <f>H119</f>
        <v>408</v>
      </c>
      <c r="I131" s="2">
        <f>I118</f>
        <v>420</v>
      </c>
      <c r="J131" s="2">
        <f>J117</f>
        <v>96</v>
      </c>
      <c r="K131" s="2">
        <f>K116</f>
        <v>108</v>
      </c>
      <c r="L131" s="2">
        <f>L115</f>
        <v>6</v>
      </c>
      <c r="M131" s="2">
        <f>M114</f>
        <v>50</v>
      </c>
      <c r="N131" s="2">
        <f>N113</f>
        <v>195</v>
      </c>
      <c r="O131" s="2">
        <f>O112</f>
        <v>247</v>
      </c>
      <c r="P131" s="2">
        <f>P111</f>
        <v>153</v>
      </c>
      <c r="Q131" s="2">
        <f>Q110</f>
        <v>173</v>
      </c>
      <c r="R131" s="2">
        <f>R109</f>
        <v>515</v>
      </c>
      <c r="S131" s="2">
        <f>S108</f>
        <v>567</v>
      </c>
      <c r="T131" s="2">
        <f>T107</f>
        <v>601</v>
      </c>
      <c r="U131" s="2">
        <f>U106</f>
        <v>621</v>
      </c>
      <c r="V131" s="2">
        <f>V105</f>
        <v>672</v>
      </c>
      <c r="W131" s="2">
        <f>W104</f>
        <v>684</v>
      </c>
      <c r="X131" s="2">
        <f>X103</f>
        <v>710</v>
      </c>
      <c r="Y131" s="2">
        <f>Y102</f>
        <v>754</v>
      </c>
      <c r="Z131" s="2">
        <f>Z101</f>
        <v>782</v>
      </c>
      <c r="AA131" s="2">
        <f>AA100</f>
        <v>826</v>
      </c>
      <c r="AB131" s="2">
        <f>AB99</f>
        <v>856</v>
      </c>
      <c r="AC131" s="2">
        <f>AC98</f>
        <v>868</v>
      </c>
      <c r="AD131" s="2">
        <f>AD97</f>
        <v>913</v>
      </c>
      <c r="AE131" s="2">
        <f>AE96</f>
        <v>933</v>
      </c>
      <c r="AF131" s="2">
        <f>AF95</f>
        <v>971</v>
      </c>
      <c r="AG131" s="2">
        <f>AG94</f>
        <v>1023</v>
      </c>
      <c r="AH131" s="217">
        <f t="shared" si="20"/>
        <v>16400</v>
      </c>
      <c r="AI131" s="5">
        <f t="shared" si="21"/>
        <v>11201200</v>
      </c>
      <c r="AJ131" s="2">
        <f t="shared" si="16"/>
        <v>8606720000</v>
      </c>
    </row>
    <row r="132" spans="1:36" x14ac:dyDescent="0.2">
      <c r="A132" s="3" t="s">
        <v>1175</v>
      </c>
      <c r="B132" s="2">
        <f>B110</f>
        <v>966</v>
      </c>
      <c r="C132" s="2">
        <f>C111</f>
        <v>1010</v>
      </c>
      <c r="D132" s="2">
        <f>D112</f>
        <v>928</v>
      </c>
      <c r="E132" s="2">
        <f>E113</f>
        <v>940</v>
      </c>
      <c r="F132" s="2">
        <f>F114</f>
        <v>857</v>
      </c>
      <c r="G132" s="2">
        <f>G115</f>
        <v>877</v>
      </c>
      <c r="H132" s="2">
        <f>H116</f>
        <v>771</v>
      </c>
      <c r="I132" s="2">
        <f>I117</f>
        <v>823</v>
      </c>
      <c r="J132" s="2">
        <f>J118</f>
        <v>715</v>
      </c>
      <c r="K132" s="2">
        <f>K119</f>
        <v>767</v>
      </c>
      <c r="L132" s="2">
        <f>L120</f>
        <v>657</v>
      </c>
      <c r="M132" s="2">
        <f>M121</f>
        <v>677</v>
      </c>
      <c r="N132" s="2">
        <f>N122</f>
        <v>600</v>
      </c>
      <c r="O132" s="2">
        <f>O123</f>
        <v>612</v>
      </c>
      <c r="P132" s="2">
        <f>P124</f>
        <v>526</v>
      </c>
      <c r="Q132" s="2">
        <f>Q125</f>
        <v>570</v>
      </c>
      <c r="R132" s="2">
        <f>R94</f>
        <v>152</v>
      </c>
      <c r="S132" s="2">
        <f>S95</f>
        <v>164</v>
      </c>
      <c r="T132" s="2">
        <f>T96</f>
        <v>206</v>
      </c>
      <c r="U132" s="2">
        <f>U97</f>
        <v>250</v>
      </c>
      <c r="V132" s="2">
        <f>V98</f>
        <v>11</v>
      </c>
      <c r="W132" s="2">
        <f>W99</f>
        <v>63</v>
      </c>
      <c r="X132" s="2">
        <f>X100</f>
        <v>81</v>
      </c>
      <c r="Y132" s="2">
        <f>Y101</f>
        <v>101</v>
      </c>
      <c r="Z132" s="2">
        <f>Z102</f>
        <v>409</v>
      </c>
      <c r="AA132" s="2">
        <f>AA103</f>
        <v>429</v>
      </c>
      <c r="AB132" s="2">
        <f>AB104</f>
        <v>451</v>
      </c>
      <c r="AC132" s="2">
        <f>AC105</f>
        <v>503</v>
      </c>
      <c r="AD132" s="2">
        <f>AD106</f>
        <v>262</v>
      </c>
      <c r="AE132" s="2">
        <f>AE107</f>
        <v>306</v>
      </c>
      <c r="AF132" s="2">
        <f>AF108</f>
        <v>352</v>
      </c>
      <c r="AG132" s="2">
        <f>AG109</f>
        <v>364</v>
      </c>
      <c r="AH132" s="217">
        <f t="shared" si="20"/>
        <v>16400</v>
      </c>
      <c r="AI132" s="5">
        <f t="shared" si="21"/>
        <v>11201200</v>
      </c>
      <c r="AJ132" s="2">
        <f t="shared" si="16"/>
        <v>8606720000</v>
      </c>
    </row>
    <row r="133" spans="1:36" x14ac:dyDescent="0.2">
      <c r="A133" s="3" t="s">
        <v>1176</v>
      </c>
      <c r="B133" s="2">
        <f>B109</f>
        <v>661</v>
      </c>
      <c r="C133" s="2">
        <f>C108</f>
        <v>673</v>
      </c>
      <c r="D133" s="2">
        <f>D107</f>
        <v>719</v>
      </c>
      <c r="E133" s="2">
        <f>E106</f>
        <v>763</v>
      </c>
      <c r="F133" s="2">
        <f>F105</f>
        <v>522</v>
      </c>
      <c r="G133" s="2">
        <f>G104</f>
        <v>574</v>
      </c>
      <c r="H133" s="2">
        <f>H103</f>
        <v>596</v>
      </c>
      <c r="I133" s="2">
        <f>I102</f>
        <v>616</v>
      </c>
      <c r="J133" s="2">
        <f>J101</f>
        <v>924</v>
      </c>
      <c r="K133" s="2">
        <f>K100</f>
        <v>944</v>
      </c>
      <c r="L133" s="2">
        <f>L99</f>
        <v>962</v>
      </c>
      <c r="M133" s="2">
        <f>M98</f>
        <v>1014</v>
      </c>
      <c r="N133" s="2">
        <f>N97</f>
        <v>775</v>
      </c>
      <c r="O133" s="2">
        <f>O96</f>
        <v>819</v>
      </c>
      <c r="P133" s="2">
        <f>P95</f>
        <v>861</v>
      </c>
      <c r="Q133" s="2">
        <f>Q94</f>
        <v>873</v>
      </c>
      <c r="R133" s="2">
        <f>R125</f>
        <v>455</v>
      </c>
      <c r="S133" s="2">
        <f>S124</f>
        <v>499</v>
      </c>
      <c r="T133" s="2">
        <f>T123</f>
        <v>413</v>
      </c>
      <c r="U133" s="2">
        <f>U122</f>
        <v>425</v>
      </c>
      <c r="V133" s="2">
        <f>V121</f>
        <v>348</v>
      </c>
      <c r="W133" s="2">
        <f>W120</f>
        <v>368</v>
      </c>
      <c r="X133" s="2">
        <f>X119</f>
        <v>258</v>
      </c>
      <c r="Y133" s="2">
        <f>Y118</f>
        <v>310</v>
      </c>
      <c r="Z133" s="2">
        <f>Z117</f>
        <v>202</v>
      </c>
      <c r="AA133" s="2">
        <f>AA116</f>
        <v>254</v>
      </c>
      <c r="AB133" s="2">
        <f>AB115</f>
        <v>148</v>
      </c>
      <c r="AC133" s="2">
        <f>AC114</f>
        <v>168</v>
      </c>
      <c r="AD133" s="2">
        <f>AD113</f>
        <v>85</v>
      </c>
      <c r="AE133" s="2">
        <f>AE112</f>
        <v>97</v>
      </c>
      <c r="AF133" s="2">
        <f>AF111</f>
        <v>15</v>
      </c>
      <c r="AG133" s="2">
        <f>AG110</f>
        <v>59</v>
      </c>
      <c r="AH133" s="217">
        <f t="shared" si="20"/>
        <v>16400</v>
      </c>
      <c r="AI133" s="5">
        <f t="shared" si="21"/>
        <v>11201200</v>
      </c>
      <c r="AJ133" s="2">
        <f t="shared" si="16"/>
        <v>8606720000</v>
      </c>
    </row>
    <row r="136" spans="1:36" ht="13.5" thickBot="1" x14ac:dyDescent="0.25">
      <c r="B136" s="1" t="s">
        <v>14</v>
      </c>
      <c r="D136" s="131" t="s">
        <v>5</v>
      </c>
      <c r="J136" s="2" t="s">
        <v>5</v>
      </c>
    </row>
    <row r="137" spans="1:36" x14ac:dyDescent="0.2">
      <c r="A137" s="1">
        <v>1</v>
      </c>
      <c r="B137" s="193">
        <v>3</v>
      </c>
      <c r="C137" s="194">
        <v>404</v>
      </c>
      <c r="D137" s="177">
        <v>930</v>
      </c>
      <c r="E137" s="177">
        <v>561</v>
      </c>
      <c r="F137" s="177">
        <v>797</v>
      </c>
      <c r="G137" s="177">
        <v>654</v>
      </c>
      <c r="H137" s="177">
        <v>192</v>
      </c>
      <c r="I137" s="177">
        <v>303</v>
      </c>
      <c r="J137" s="177">
        <v>584</v>
      </c>
      <c r="K137" s="177">
        <v>983</v>
      </c>
      <c r="L137" s="177">
        <v>485</v>
      </c>
      <c r="M137" s="177">
        <v>118</v>
      </c>
      <c r="N137" s="177">
        <v>346</v>
      </c>
      <c r="O137" s="177">
        <v>201</v>
      </c>
      <c r="P137" s="189">
        <v>763</v>
      </c>
      <c r="Q137" s="177">
        <v>876</v>
      </c>
      <c r="R137" s="177">
        <v>149</v>
      </c>
      <c r="S137" s="185">
        <v>262</v>
      </c>
      <c r="T137" s="177">
        <v>824</v>
      </c>
      <c r="U137" s="177">
        <v>679</v>
      </c>
      <c r="V137" s="177">
        <v>907</v>
      </c>
      <c r="W137" s="177">
        <v>540</v>
      </c>
      <c r="X137" s="177">
        <v>42</v>
      </c>
      <c r="Y137" s="177">
        <v>441</v>
      </c>
      <c r="Z137" s="177">
        <v>722</v>
      </c>
      <c r="AA137" s="177">
        <v>833</v>
      </c>
      <c r="AB137" s="177">
        <v>371</v>
      </c>
      <c r="AC137" s="177">
        <v>228</v>
      </c>
      <c r="AD137" s="177">
        <v>464</v>
      </c>
      <c r="AE137" s="177">
        <v>95</v>
      </c>
      <c r="AF137" s="195">
        <v>621</v>
      </c>
      <c r="AG137" s="196">
        <v>1022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424</v>
      </c>
      <c r="C138" s="9">
        <v>55</v>
      </c>
      <c r="D138" s="6">
        <v>517</v>
      </c>
      <c r="E138" s="6">
        <v>918</v>
      </c>
      <c r="F138" s="6">
        <v>698</v>
      </c>
      <c r="G138" s="6">
        <v>809</v>
      </c>
      <c r="H138" s="6">
        <v>283</v>
      </c>
      <c r="I138" s="6">
        <v>140</v>
      </c>
      <c r="J138" s="6">
        <v>995</v>
      </c>
      <c r="K138" s="6">
        <v>628</v>
      </c>
      <c r="L138" s="6">
        <v>66</v>
      </c>
      <c r="M138" s="6">
        <v>465</v>
      </c>
      <c r="N138" s="6">
        <v>253</v>
      </c>
      <c r="O138" s="6">
        <v>366</v>
      </c>
      <c r="P138" s="6">
        <v>864</v>
      </c>
      <c r="Q138" s="11">
        <v>719</v>
      </c>
      <c r="R138" s="12">
        <v>306</v>
      </c>
      <c r="S138" s="6">
        <v>161</v>
      </c>
      <c r="T138" s="6">
        <v>659</v>
      </c>
      <c r="U138" s="6">
        <v>772</v>
      </c>
      <c r="V138" s="6">
        <v>560</v>
      </c>
      <c r="W138" s="6">
        <v>959</v>
      </c>
      <c r="X138" s="6">
        <v>397</v>
      </c>
      <c r="Y138" s="6">
        <v>30</v>
      </c>
      <c r="Z138" s="6">
        <v>885</v>
      </c>
      <c r="AA138" s="6">
        <v>742</v>
      </c>
      <c r="AB138" s="6">
        <v>216</v>
      </c>
      <c r="AC138" s="6">
        <v>327</v>
      </c>
      <c r="AD138" s="6">
        <v>107</v>
      </c>
      <c r="AE138" s="6">
        <v>508</v>
      </c>
      <c r="AF138" s="6">
        <v>970</v>
      </c>
      <c r="AG138" s="198">
        <v>601</v>
      </c>
      <c r="AH138" s="5">
        <f t="shared" ref="AH138:AH168" si="22">SUM(B138:AG138)</f>
        <v>16400</v>
      </c>
      <c r="AI138" s="5">
        <f t="shared" ref="AI138:AI168" si="23">SUMSQ(B138:AG138)</f>
        <v>11201200</v>
      </c>
      <c r="AJ138" s="2">
        <f t="shared" ref="AJ138:AJ176" si="24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1020</v>
      </c>
      <c r="C139" s="6">
        <v>619</v>
      </c>
      <c r="D139" s="9">
        <v>89</v>
      </c>
      <c r="E139" s="7">
        <v>458</v>
      </c>
      <c r="F139" s="6">
        <v>230</v>
      </c>
      <c r="G139" s="6">
        <v>373</v>
      </c>
      <c r="H139" s="6">
        <v>839</v>
      </c>
      <c r="I139" s="6">
        <v>728</v>
      </c>
      <c r="J139" s="6">
        <v>447</v>
      </c>
      <c r="K139" s="6">
        <v>48</v>
      </c>
      <c r="L139" s="6">
        <v>542</v>
      </c>
      <c r="M139" s="6">
        <v>909</v>
      </c>
      <c r="N139" s="11">
        <v>673</v>
      </c>
      <c r="O139" s="6">
        <v>818</v>
      </c>
      <c r="P139" s="6">
        <v>260</v>
      </c>
      <c r="Q139" s="6">
        <v>147</v>
      </c>
      <c r="R139" s="6">
        <v>878</v>
      </c>
      <c r="S139" s="6">
        <v>765</v>
      </c>
      <c r="T139" s="6">
        <v>207</v>
      </c>
      <c r="U139" s="12">
        <v>352</v>
      </c>
      <c r="V139" s="6">
        <v>116</v>
      </c>
      <c r="W139" s="6">
        <v>483</v>
      </c>
      <c r="X139" s="6">
        <v>977</v>
      </c>
      <c r="Y139" s="6">
        <v>578</v>
      </c>
      <c r="Z139" s="6">
        <v>297</v>
      </c>
      <c r="AA139" s="6">
        <v>186</v>
      </c>
      <c r="AB139" s="6">
        <v>652</v>
      </c>
      <c r="AC139" s="6">
        <v>795</v>
      </c>
      <c r="AD139" s="8">
        <v>567</v>
      </c>
      <c r="AE139" s="6">
        <v>936</v>
      </c>
      <c r="AF139" s="6">
        <v>406</v>
      </c>
      <c r="AG139" s="179">
        <v>5</v>
      </c>
      <c r="AH139" s="5">
        <f t="shared" si="22"/>
        <v>16400</v>
      </c>
      <c r="AI139" s="5">
        <f t="shared" si="23"/>
        <v>11201200</v>
      </c>
      <c r="AJ139" s="2">
        <f t="shared" si="24"/>
        <v>8606720000</v>
      </c>
    </row>
    <row r="140" spans="1:36" x14ac:dyDescent="0.2">
      <c r="A140" s="1">
        <v>4</v>
      </c>
      <c r="B140" s="178">
        <v>607</v>
      </c>
      <c r="C140" s="6">
        <v>976</v>
      </c>
      <c r="D140" s="7">
        <v>510</v>
      </c>
      <c r="E140" s="9">
        <v>109</v>
      </c>
      <c r="F140" s="6">
        <v>321</v>
      </c>
      <c r="G140" s="6">
        <v>210</v>
      </c>
      <c r="H140" s="6">
        <v>740</v>
      </c>
      <c r="I140" s="6">
        <v>883</v>
      </c>
      <c r="J140" s="6">
        <v>28</v>
      </c>
      <c r="K140" s="6">
        <v>395</v>
      </c>
      <c r="L140" s="6">
        <v>953</v>
      </c>
      <c r="M140" s="6">
        <v>554</v>
      </c>
      <c r="N140" s="6">
        <v>774</v>
      </c>
      <c r="O140" s="11">
        <v>661</v>
      </c>
      <c r="P140" s="6">
        <v>167</v>
      </c>
      <c r="Q140" s="6">
        <v>312</v>
      </c>
      <c r="R140" s="6">
        <v>713</v>
      </c>
      <c r="S140" s="6">
        <v>858</v>
      </c>
      <c r="T140" s="12">
        <v>364</v>
      </c>
      <c r="U140" s="6">
        <v>251</v>
      </c>
      <c r="V140" s="6">
        <v>471</v>
      </c>
      <c r="W140" s="6">
        <v>72</v>
      </c>
      <c r="X140" s="6">
        <v>630</v>
      </c>
      <c r="Y140" s="6">
        <v>997</v>
      </c>
      <c r="Z140" s="6">
        <v>142</v>
      </c>
      <c r="AA140" s="6">
        <v>285</v>
      </c>
      <c r="AB140" s="6">
        <v>815</v>
      </c>
      <c r="AC140" s="6">
        <v>704</v>
      </c>
      <c r="AD140" s="6">
        <v>916</v>
      </c>
      <c r="AE140" s="8">
        <v>515</v>
      </c>
      <c r="AF140" s="6">
        <v>49</v>
      </c>
      <c r="AG140" s="179">
        <v>418</v>
      </c>
      <c r="AH140" s="5">
        <f t="shared" si="22"/>
        <v>16400</v>
      </c>
      <c r="AI140" s="5">
        <f t="shared" si="23"/>
        <v>11201200</v>
      </c>
      <c r="AJ140" s="2">
        <f t="shared" si="24"/>
        <v>8606720000</v>
      </c>
    </row>
    <row r="141" spans="1:36" x14ac:dyDescent="0.2">
      <c r="A141" s="1">
        <v>5</v>
      </c>
      <c r="B141" s="178">
        <v>898</v>
      </c>
      <c r="C141" s="6">
        <v>529</v>
      </c>
      <c r="D141" s="6">
        <v>35</v>
      </c>
      <c r="E141" s="6">
        <v>436</v>
      </c>
      <c r="F141" s="9">
        <v>160</v>
      </c>
      <c r="G141" s="7">
        <v>271</v>
      </c>
      <c r="H141" s="6">
        <v>829</v>
      </c>
      <c r="I141" s="6">
        <v>686</v>
      </c>
      <c r="J141" s="6">
        <v>453</v>
      </c>
      <c r="K141" s="6">
        <v>86</v>
      </c>
      <c r="L141" s="11">
        <v>616</v>
      </c>
      <c r="M141" s="6">
        <v>1015</v>
      </c>
      <c r="N141" s="6">
        <v>731</v>
      </c>
      <c r="O141" s="6">
        <v>844</v>
      </c>
      <c r="P141" s="6">
        <v>378</v>
      </c>
      <c r="Q141" s="6">
        <v>233</v>
      </c>
      <c r="R141" s="6">
        <v>792</v>
      </c>
      <c r="S141" s="6">
        <v>647</v>
      </c>
      <c r="T141" s="6">
        <v>181</v>
      </c>
      <c r="U141" s="6">
        <v>294</v>
      </c>
      <c r="V141" s="6">
        <v>10</v>
      </c>
      <c r="W141" s="12">
        <v>409</v>
      </c>
      <c r="X141" s="6">
        <v>939</v>
      </c>
      <c r="Y141" s="6">
        <v>572</v>
      </c>
      <c r="Z141" s="6">
        <v>339</v>
      </c>
      <c r="AA141" s="6">
        <v>196</v>
      </c>
      <c r="AB141" s="8">
        <v>754</v>
      </c>
      <c r="AC141" s="6">
        <v>865</v>
      </c>
      <c r="AD141" s="6">
        <v>589</v>
      </c>
      <c r="AE141" s="6">
        <v>990</v>
      </c>
      <c r="AF141" s="6">
        <v>496</v>
      </c>
      <c r="AG141" s="179">
        <v>127</v>
      </c>
      <c r="AH141" s="5">
        <f t="shared" si="22"/>
        <v>16400</v>
      </c>
      <c r="AI141" s="5">
        <f t="shared" si="23"/>
        <v>11201200</v>
      </c>
      <c r="AJ141" s="2">
        <f t="shared" si="24"/>
        <v>8606720000</v>
      </c>
    </row>
    <row r="142" spans="1:36" x14ac:dyDescent="0.2">
      <c r="A142" s="1">
        <v>6</v>
      </c>
      <c r="B142" s="178">
        <v>549</v>
      </c>
      <c r="C142" s="6">
        <v>950</v>
      </c>
      <c r="D142" s="6">
        <v>392</v>
      </c>
      <c r="E142" s="6">
        <v>23</v>
      </c>
      <c r="F142" s="7">
        <v>315</v>
      </c>
      <c r="G142" s="9">
        <v>172</v>
      </c>
      <c r="H142" s="6">
        <v>666</v>
      </c>
      <c r="I142" s="6">
        <v>777</v>
      </c>
      <c r="J142" s="6">
        <v>98</v>
      </c>
      <c r="K142" s="6">
        <v>497</v>
      </c>
      <c r="L142" s="6">
        <v>963</v>
      </c>
      <c r="M142" s="11">
        <v>596</v>
      </c>
      <c r="N142" s="6">
        <v>896</v>
      </c>
      <c r="O142" s="6">
        <v>751</v>
      </c>
      <c r="P142" s="6">
        <v>221</v>
      </c>
      <c r="Q142" s="6">
        <v>334</v>
      </c>
      <c r="R142" s="6">
        <v>691</v>
      </c>
      <c r="S142" s="6">
        <v>804</v>
      </c>
      <c r="T142" s="6">
        <v>274</v>
      </c>
      <c r="U142" s="6">
        <v>129</v>
      </c>
      <c r="V142" s="12">
        <v>429</v>
      </c>
      <c r="W142" s="6">
        <v>62</v>
      </c>
      <c r="X142" s="6">
        <v>528</v>
      </c>
      <c r="Y142" s="6">
        <v>927</v>
      </c>
      <c r="Z142" s="6">
        <v>248</v>
      </c>
      <c r="AA142" s="6">
        <v>359</v>
      </c>
      <c r="AB142" s="6">
        <v>853</v>
      </c>
      <c r="AC142" s="8">
        <v>710</v>
      </c>
      <c r="AD142" s="6">
        <v>1002</v>
      </c>
      <c r="AE142" s="6">
        <v>633</v>
      </c>
      <c r="AF142" s="6">
        <v>75</v>
      </c>
      <c r="AG142" s="179">
        <v>476</v>
      </c>
      <c r="AH142" s="5">
        <f t="shared" si="22"/>
        <v>16400</v>
      </c>
      <c r="AI142" s="5">
        <f t="shared" si="23"/>
        <v>11201200</v>
      </c>
      <c r="AJ142" s="2">
        <f t="shared" si="24"/>
        <v>8606720000</v>
      </c>
    </row>
    <row r="143" spans="1:36" x14ac:dyDescent="0.2">
      <c r="A143" s="1">
        <v>7</v>
      </c>
      <c r="B143" s="178">
        <v>121</v>
      </c>
      <c r="C143" s="6">
        <v>490</v>
      </c>
      <c r="D143" s="6">
        <v>988</v>
      </c>
      <c r="E143" s="6">
        <v>587</v>
      </c>
      <c r="F143" s="6">
        <v>871</v>
      </c>
      <c r="G143" s="6">
        <v>760</v>
      </c>
      <c r="H143" s="9">
        <v>198</v>
      </c>
      <c r="I143" s="7">
        <v>341</v>
      </c>
      <c r="J143" s="11">
        <v>574</v>
      </c>
      <c r="K143" s="6">
        <v>941</v>
      </c>
      <c r="L143" s="6">
        <v>415</v>
      </c>
      <c r="M143" s="6">
        <v>16</v>
      </c>
      <c r="N143" s="6">
        <v>292</v>
      </c>
      <c r="O143" s="6">
        <v>179</v>
      </c>
      <c r="P143" s="6">
        <v>641</v>
      </c>
      <c r="Q143" s="6">
        <v>786</v>
      </c>
      <c r="R143" s="6">
        <v>239</v>
      </c>
      <c r="S143" s="6">
        <v>384</v>
      </c>
      <c r="T143" s="6">
        <v>846</v>
      </c>
      <c r="U143" s="6">
        <v>733</v>
      </c>
      <c r="V143" s="6">
        <v>1009</v>
      </c>
      <c r="W143" s="6">
        <v>610</v>
      </c>
      <c r="X143" s="6">
        <v>84</v>
      </c>
      <c r="Y143" s="12">
        <v>451</v>
      </c>
      <c r="Z143" s="8">
        <v>684</v>
      </c>
      <c r="AA143" s="6">
        <v>827</v>
      </c>
      <c r="AB143" s="6">
        <v>265</v>
      </c>
      <c r="AC143" s="6">
        <v>154</v>
      </c>
      <c r="AD143" s="6">
        <v>438</v>
      </c>
      <c r="AE143" s="6">
        <v>37</v>
      </c>
      <c r="AF143" s="6">
        <v>535</v>
      </c>
      <c r="AG143" s="179">
        <v>904</v>
      </c>
      <c r="AH143" s="5">
        <f t="shared" si="22"/>
        <v>16400</v>
      </c>
      <c r="AI143" s="5">
        <f t="shared" si="23"/>
        <v>11201200</v>
      </c>
      <c r="AJ143" s="2">
        <f t="shared" si="24"/>
        <v>8606720000</v>
      </c>
    </row>
    <row r="144" spans="1:36" x14ac:dyDescent="0.2">
      <c r="A144" s="1">
        <v>8</v>
      </c>
      <c r="B144" s="178">
        <v>478</v>
      </c>
      <c r="C144" s="6">
        <v>77</v>
      </c>
      <c r="D144" s="6">
        <v>639</v>
      </c>
      <c r="E144" s="6">
        <v>1008</v>
      </c>
      <c r="F144" s="6">
        <v>708</v>
      </c>
      <c r="G144" s="6">
        <v>851</v>
      </c>
      <c r="H144" s="7">
        <v>353</v>
      </c>
      <c r="I144" s="9">
        <v>242</v>
      </c>
      <c r="J144" s="6">
        <v>921</v>
      </c>
      <c r="K144" s="11">
        <v>522</v>
      </c>
      <c r="L144" s="6">
        <v>60</v>
      </c>
      <c r="M144" s="6">
        <v>427</v>
      </c>
      <c r="N144" s="6">
        <v>135</v>
      </c>
      <c r="O144" s="6">
        <v>280</v>
      </c>
      <c r="P144" s="6">
        <v>806</v>
      </c>
      <c r="Q144" s="6">
        <v>693</v>
      </c>
      <c r="R144" s="6">
        <v>332</v>
      </c>
      <c r="S144" s="6">
        <v>219</v>
      </c>
      <c r="T144" s="6">
        <v>745</v>
      </c>
      <c r="U144" s="6">
        <v>890</v>
      </c>
      <c r="V144" s="6">
        <v>598</v>
      </c>
      <c r="W144" s="6">
        <v>965</v>
      </c>
      <c r="X144" s="12">
        <v>503</v>
      </c>
      <c r="Y144" s="6">
        <v>104</v>
      </c>
      <c r="Z144" s="6">
        <v>783</v>
      </c>
      <c r="AA144" s="8">
        <v>672</v>
      </c>
      <c r="AB144" s="6">
        <v>174</v>
      </c>
      <c r="AC144" s="6">
        <v>317</v>
      </c>
      <c r="AD144" s="6">
        <v>17</v>
      </c>
      <c r="AE144" s="6">
        <v>386</v>
      </c>
      <c r="AF144" s="6">
        <v>948</v>
      </c>
      <c r="AG144" s="179">
        <v>547</v>
      </c>
      <c r="AH144" s="5">
        <f t="shared" si="22"/>
        <v>16400</v>
      </c>
      <c r="AI144" s="5">
        <f t="shared" si="23"/>
        <v>11201200</v>
      </c>
      <c r="AJ144" s="2">
        <f t="shared" si="24"/>
        <v>8606720000</v>
      </c>
    </row>
    <row r="145" spans="1:36" x14ac:dyDescent="0.2">
      <c r="A145" s="1">
        <v>9</v>
      </c>
      <c r="B145" s="178">
        <v>841</v>
      </c>
      <c r="C145" s="6">
        <v>730</v>
      </c>
      <c r="D145" s="6">
        <v>236</v>
      </c>
      <c r="E145" s="6">
        <v>379</v>
      </c>
      <c r="F145" s="6">
        <v>87</v>
      </c>
      <c r="G145" s="6">
        <v>456</v>
      </c>
      <c r="H145" s="11">
        <v>1014</v>
      </c>
      <c r="I145" s="6">
        <v>613</v>
      </c>
      <c r="J145" s="9">
        <v>270</v>
      </c>
      <c r="K145" s="7">
        <v>157</v>
      </c>
      <c r="L145" s="6">
        <v>687</v>
      </c>
      <c r="M145" s="6">
        <v>832</v>
      </c>
      <c r="N145" s="6">
        <v>532</v>
      </c>
      <c r="O145" s="6">
        <v>899</v>
      </c>
      <c r="P145" s="6">
        <v>433</v>
      </c>
      <c r="Q145" s="6">
        <v>34</v>
      </c>
      <c r="R145" s="6">
        <v>991</v>
      </c>
      <c r="S145" s="6">
        <v>592</v>
      </c>
      <c r="T145" s="6">
        <v>126</v>
      </c>
      <c r="U145" s="6">
        <v>493</v>
      </c>
      <c r="V145" s="6">
        <v>193</v>
      </c>
      <c r="W145" s="6">
        <v>338</v>
      </c>
      <c r="X145" s="8">
        <v>868</v>
      </c>
      <c r="Y145" s="6">
        <v>755</v>
      </c>
      <c r="Z145" s="6">
        <v>412</v>
      </c>
      <c r="AA145" s="12">
        <v>11</v>
      </c>
      <c r="AB145" s="6">
        <v>569</v>
      </c>
      <c r="AC145" s="6">
        <v>938</v>
      </c>
      <c r="AD145" s="6">
        <v>646</v>
      </c>
      <c r="AE145" s="6">
        <v>789</v>
      </c>
      <c r="AF145" s="6">
        <v>295</v>
      </c>
      <c r="AG145" s="179">
        <v>184</v>
      </c>
      <c r="AH145" s="5">
        <f t="shared" si="22"/>
        <v>16400</v>
      </c>
      <c r="AI145" s="5">
        <f t="shared" si="23"/>
        <v>11201200</v>
      </c>
      <c r="AJ145" s="2">
        <f t="shared" si="24"/>
        <v>8606720000</v>
      </c>
    </row>
    <row r="146" spans="1:36" x14ac:dyDescent="0.2">
      <c r="A146" s="1">
        <v>10</v>
      </c>
      <c r="B146" s="178">
        <v>750</v>
      </c>
      <c r="C146" s="6">
        <v>893</v>
      </c>
      <c r="D146" s="6">
        <v>335</v>
      </c>
      <c r="E146" s="6">
        <v>224</v>
      </c>
      <c r="F146" s="6">
        <v>500</v>
      </c>
      <c r="G146" s="6">
        <v>99</v>
      </c>
      <c r="H146" s="6">
        <v>593</v>
      </c>
      <c r="I146" s="11">
        <v>962</v>
      </c>
      <c r="J146" s="7">
        <v>169</v>
      </c>
      <c r="K146" s="9">
        <v>314</v>
      </c>
      <c r="L146" s="6">
        <v>780</v>
      </c>
      <c r="M146" s="6">
        <v>667</v>
      </c>
      <c r="N146" s="6">
        <v>951</v>
      </c>
      <c r="O146" s="6">
        <v>552</v>
      </c>
      <c r="P146" s="6">
        <v>22</v>
      </c>
      <c r="Q146" s="6">
        <v>389</v>
      </c>
      <c r="R146" s="6">
        <v>636</v>
      </c>
      <c r="S146" s="6">
        <v>1003</v>
      </c>
      <c r="T146" s="6">
        <v>473</v>
      </c>
      <c r="U146" s="6">
        <v>74</v>
      </c>
      <c r="V146" s="6">
        <v>358</v>
      </c>
      <c r="W146" s="6">
        <v>245</v>
      </c>
      <c r="X146" s="6">
        <v>711</v>
      </c>
      <c r="Y146" s="8">
        <v>856</v>
      </c>
      <c r="Z146" s="12">
        <v>63</v>
      </c>
      <c r="AA146" s="6">
        <v>432</v>
      </c>
      <c r="AB146" s="6">
        <v>926</v>
      </c>
      <c r="AC146" s="6">
        <v>525</v>
      </c>
      <c r="AD146" s="6">
        <v>801</v>
      </c>
      <c r="AE146" s="6">
        <v>690</v>
      </c>
      <c r="AF146" s="6">
        <v>132</v>
      </c>
      <c r="AG146" s="179">
        <v>275</v>
      </c>
      <c r="AH146" s="5">
        <f t="shared" si="22"/>
        <v>16400</v>
      </c>
      <c r="AI146" s="5">
        <f t="shared" si="23"/>
        <v>11201200</v>
      </c>
      <c r="AJ146" s="2">
        <f t="shared" si="24"/>
        <v>8606720000</v>
      </c>
    </row>
    <row r="147" spans="1:36" x14ac:dyDescent="0.2">
      <c r="A147" s="1">
        <v>11</v>
      </c>
      <c r="B147" s="178">
        <v>178</v>
      </c>
      <c r="C147" s="6">
        <v>289</v>
      </c>
      <c r="D147" s="6">
        <v>787</v>
      </c>
      <c r="E147" s="6">
        <v>644</v>
      </c>
      <c r="F147" s="11">
        <v>944</v>
      </c>
      <c r="G147" s="6">
        <v>575</v>
      </c>
      <c r="H147" s="6">
        <v>13</v>
      </c>
      <c r="I147" s="6">
        <v>414</v>
      </c>
      <c r="J147" s="6">
        <v>757</v>
      </c>
      <c r="K147" s="6">
        <v>870</v>
      </c>
      <c r="L147" s="9">
        <v>344</v>
      </c>
      <c r="M147" s="7">
        <v>199</v>
      </c>
      <c r="N147" s="6">
        <v>491</v>
      </c>
      <c r="O147" s="6">
        <v>124</v>
      </c>
      <c r="P147" s="6">
        <v>586</v>
      </c>
      <c r="Q147" s="6">
        <v>985</v>
      </c>
      <c r="R147" s="6">
        <v>40</v>
      </c>
      <c r="S147" s="6">
        <v>439</v>
      </c>
      <c r="T147" s="6">
        <v>901</v>
      </c>
      <c r="U147" s="6">
        <v>534</v>
      </c>
      <c r="V147" s="8">
        <v>826</v>
      </c>
      <c r="W147" s="6">
        <v>681</v>
      </c>
      <c r="X147" s="6">
        <v>155</v>
      </c>
      <c r="Y147" s="6">
        <v>268</v>
      </c>
      <c r="Z147" s="6">
        <v>611</v>
      </c>
      <c r="AA147" s="6">
        <v>1012</v>
      </c>
      <c r="AB147" s="6">
        <v>450</v>
      </c>
      <c r="AC147" s="12">
        <v>81</v>
      </c>
      <c r="AD147" s="6">
        <v>381</v>
      </c>
      <c r="AE147" s="6">
        <v>238</v>
      </c>
      <c r="AF147" s="6">
        <v>736</v>
      </c>
      <c r="AG147" s="179">
        <v>847</v>
      </c>
      <c r="AH147" s="5">
        <f t="shared" si="22"/>
        <v>16400</v>
      </c>
      <c r="AI147" s="5">
        <f t="shared" si="23"/>
        <v>11201200</v>
      </c>
      <c r="AJ147" s="2">
        <f t="shared" si="24"/>
        <v>8606720000</v>
      </c>
    </row>
    <row r="148" spans="1:36" x14ac:dyDescent="0.2">
      <c r="A148" s="1">
        <v>12</v>
      </c>
      <c r="B148" s="178">
        <v>277</v>
      </c>
      <c r="C148" s="6">
        <v>134</v>
      </c>
      <c r="D148" s="6">
        <v>696</v>
      </c>
      <c r="E148" s="6">
        <v>807</v>
      </c>
      <c r="F148" s="6">
        <v>523</v>
      </c>
      <c r="G148" s="11">
        <v>924</v>
      </c>
      <c r="H148" s="6">
        <v>426</v>
      </c>
      <c r="I148" s="6">
        <v>57</v>
      </c>
      <c r="J148" s="6">
        <v>850</v>
      </c>
      <c r="K148" s="6">
        <v>705</v>
      </c>
      <c r="L148" s="7">
        <v>243</v>
      </c>
      <c r="M148" s="9">
        <v>356</v>
      </c>
      <c r="N148" s="6">
        <v>80</v>
      </c>
      <c r="O148" s="6">
        <v>479</v>
      </c>
      <c r="P148" s="6">
        <v>1005</v>
      </c>
      <c r="Q148" s="6">
        <v>638</v>
      </c>
      <c r="R148" s="6">
        <v>387</v>
      </c>
      <c r="S148" s="6">
        <v>20</v>
      </c>
      <c r="T148" s="6">
        <v>546</v>
      </c>
      <c r="U148" s="6">
        <v>945</v>
      </c>
      <c r="V148" s="6">
        <v>669</v>
      </c>
      <c r="W148" s="8">
        <v>782</v>
      </c>
      <c r="X148" s="6">
        <v>320</v>
      </c>
      <c r="Y148" s="6">
        <v>175</v>
      </c>
      <c r="Z148" s="6">
        <v>968</v>
      </c>
      <c r="AA148" s="6">
        <v>599</v>
      </c>
      <c r="AB148" s="12">
        <v>101</v>
      </c>
      <c r="AC148" s="6">
        <v>502</v>
      </c>
      <c r="AD148" s="6">
        <v>218</v>
      </c>
      <c r="AE148" s="6">
        <v>329</v>
      </c>
      <c r="AF148" s="6">
        <v>891</v>
      </c>
      <c r="AG148" s="179">
        <v>748</v>
      </c>
      <c r="AH148" s="5">
        <f t="shared" si="22"/>
        <v>16400</v>
      </c>
      <c r="AI148" s="5">
        <f t="shared" si="23"/>
        <v>11201200</v>
      </c>
      <c r="AJ148" s="2">
        <f t="shared" si="24"/>
        <v>8606720000</v>
      </c>
    </row>
    <row r="149" spans="1:36" x14ac:dyDescent="0.2">
      <c r="A149" s="1">
        <v>13</v>
      </c>
      <c r="B149" s="178">
        <v>204</v>
      </c>
      <c r="C149" s="6">
        <v>347</v>
      </c>
      <c r="D149" s="11">
        <v>873</v>
      </c>
      <c r="E149" s="6">
        <v>762</v>
      </c>
      <c r="F149" s="6">
        <v>982</v>
      </c>
      <c r="G149" s="6">
        <v>581</v>
      </c>
      <c r="H149" s="6">
        <v>119</v>
      </c>
      <c r="I149" s="6">
        <v>488</v>
      </c>
      <c r="J149" s="6">
        <v>655</v>
      </c>
      <c r="K149" s="6">
        <v>800</v>
      </c>
      <c r="L149" s="6">
        <v>302</v>
      </c>
      <c r="M149" s="6">
        <v>189</v>
      </c>
      <c r="N149" s="9">
        <v>401</v>
      </c>
      <c r="O149" s="7">
        <v>2</v>
      </c>
      <c r="P149" s="6">
        <v>564</v>
      </c>
      <c r="Q149" s="6">
        <v>931</v>
      </c>
      <c r="R149" s="6">
        <v>94</v>
      </c>
      <c r="S149" s="6">
        <v>461</v>
      </c>
      <c r="T149" s="8">
        <v>1023</v>
      </c>
      <c r="U149" s="6">
        <v>624</v>
      </c>
      <c r="V149" s="6">
        <v>836</v>
      </c>
      <c r="W149" s="6">
        <v>723</v>
      </c>
      <c r="X149" s="6">
        <v>225</v>
      </c>
      <c r="Y149" s="6">
        <v>370</v>
      </c>
      <c r="Z149" s="6">
        <v>537</v>
      </c>
      <c r="AA149" s="6">
        <v>906</v>
      </c>
      <c r="AB149" s="6">
        <v>444</v>
      </c>
      <c r="AC149" s="6">
        <v>43</v>
      </c>
      <c r="AD149" s="6">
        <v>263</v>
      </c>
      <c r="AE149" s="12">
        <v>152</v>
      </c>
      <c r="AF149" s="6">
        <v>678</v>
      </c>
      <c r="AG149" s="179">
        <v>821</v>
      </c>
      <c r="AH149" s="5">
        <f t="shared" si="22"/>
        <v>16400</v>
      </c>
      <c r="AI149" s="5">
        <f t="shared" si="23"/>
        <v>11201200</v>
      </c>
      <c r="AJ149" s="2">
        <f t="shared" si="24"/>
        <v>8606720000</v>
      </c>
    </row>
    <row r="150" spans="1:36" x14ac:dyDescent="0.2">
      <c r="A150" s="1">
        <v>14</v>
      </c>
      <c r="B150" s="178">
        <v>367</v>
      </c>
      <c r="C150" s="6">
        <v>256</v>
      </c>
      <c r="D150" s="6">
        <v>718</v>
      </c>
      <c r="E150" s="11">
        <v>861</v>
      </c>
      <c r="F150" s="6">
        <v>625</v>
      </c>
      <c r="G150" s="6">
        <v>994</v>
      </c>
      <c r="H150" s="6">
        <v>468</v>
      </c>
      <c r="I150" s="6">
        <v>67</v>
      </c>
      <c r="J150" s="6">
        <v>812</v>
      </c>
      <c r="K150" s="6">
        <v>699</v>
      </c>
      <c r="L150" s="6">
        <v>137</v>
      </c>
      <c r="M150" s="6">
        <v>282</v>
      </c>
      <c r="N150" s="7">
        <v>54</v>
      </c>
      <c r="O150" s="9">
        <v>421</v>
      </c>
      <c r="P150" s="6">
        <v>919</v>
      </c>
      <c r="Q150" s="6">
        <v>520</v>
      </c>
      <c r="R150" s="6">
        <v>505</v>
      </c>
      <c r="S150" s="6">
        <v>106</v>
      </c>
      <c r="T150" s="6">
        <v>604</v>
      </c>
      <c r="U150" s="8">
        <v>971</v>
      </c>
      <c r="V150" s="6">
        <v>743</v>
      </c>
      <c r="W150" s="6">
        <v>888</v>
      </c>
      <c r="X150" s="6">
        <v>326</v>
      </c>
      <c r="Y150" s="6">
        <v>213</v>
      </c>
      <c r="Z150" s="6">
        <v>958</v>
      </c>
      <c r="AA150" s="6">
        <v>557</v>
      </c>
      <c r="AB150" s="6">
        <v>31</v>
      </c>
      <c r="AC150" s="6">
        <v>400</v>
      </c>
      <c r="AD150" s="12">
        <v>164</v>
      </c>
      <c r="AE150" s="6">
        <v>307</v>
      </c>
      <c r="AF150" s="6">
        <v>769</v>
      </c>
      <c r="AG150" s="179">
        <v>658</v>
      </c>
      <c r="AH150" s="5">
        <f t="shared" si="22"/>
        <v>16400</v>
      </c>
      <c r="AI150" s="5">
        <f t="shared" si="23"/>
        <v>11201200</v>
      </c>
      <c r="AJ150" s="2">
        <f t="shared" si="24"/>
        <v>8606720000</v>
      </c>
    </row>
    <row r="151" spans="1:36" x14ac:dyDescent="0.2">
      <c r="A151" s="1">
        <v>15</v>
      </c>
      <c r="B151" s="190">
        <v>819</v>
      </c>
      <c r="C151" s="6">
        <v>676</v>
      </c>
      <c r="D151" s="6">
        <v>146</v>
      </c>
      <c r="E151" s="6">
        <v>257</v>
      </c>
      <c r="F151" s="6">
        <v>45</v>
      </c>
      <c r="G151" s="6">
        <v>446</v>
      </c>
      <c r="H151" s="6">
        <v>912</v>
      </c>
      <c r="I151" s="6">
        <v>543</v>
      </c>
      <c r="J151" s="6">
        <v>376</v>
      </c>
      <c r="K151" s="6">
        <v>231</v>
      </c>
      <c r="L151" s="6">
        <v>725</v>
      </c>
      <c r="M151" s="6">
        <v>838</v>
      </c>
      <c r="N151" s="6">
        <v>618</v>
      </c>
      <c r="O151" s="6">
        <v>1017</v>
      </c>
      <c r="P151" s="9">
        <v>459</v>
      </c>
      <c r="Q151" s="7">
        <v>92</v>
      </c>
      <c r="R151" s="8">
        <v>933</v>
      </c>
      <c r="S151" s="6">
        <v>566</v>
      </c>
      <c r="T151" s="6">
        <v>8</v>
      </c>
      <c r="U151" s="6">
        <v>407</v>
      </c>
      <c r="V151" s="6">
        <v>187</v>
      </c>
      <c r="W151" s="6">
        <v>300</v>
      </c>
      <c r="X151" s="6">
        <v>794</v>
      </c>
      <c r="Y151" s="6">
        <v>649</v>
      </c>
      <c r="Z151" s="6">
        <v>482</v>
      </c>
      <c r="AA151" s="6">
        <v>113</v>
      </c>
      <c r="AB151" s="6">
        <v>579</v>
      </c>
      <c r="AC151" s="6">
        <v>980</v>
      </c>
      <c r="AD151" s="6">
        <v>768</v>
      </c>
      <c r="AE151" s="6">
        <v>879</v>
      </c>
      <c r="AF151" s="6">
        <v>349</v>
      </c>
      <c r="AG151" s="186">
        <v>206</v>
      </c>
      <c r="AH151" s="5">
        <f t="shared" si="22"/>
        <v>16400</v>
      </c>
      <c r="AI151" s="5">
        <f t="shared" si="23"/>
        <v>11201200</v>
      </c>
      <c r="AJ151" s="2">
        <f t="shared" si="24"/>
        <v>8606720000</v>
      </c>
    </row>
    <row r="152" spans="1:36" x14ac:dyDescent="0.2">
      <c r="A152" s="1">
        <v>16</v>
      </c>
      <c r="B152" s="178">
        <v>664</v>
      </c>
      <c r="C152" s="11">
        <v>775</v>
      </c>
      <c r="D152" s="6">
        <v>309</v>
      </c>
      <c r="E152" s="6">
        <v>166</v>
      </c>
      <c r="F152" s="6">
        <v>394</v>
      </c>
      <c r="G152" s="6">
        <v>25</v>
      </c>
      <c r="H152" s="6">
        <v>555</v>
      </c>
      <c r="I152" s="6">
        <v>956</v>
      </c>
      <c r="J152" s="6">
        <v>211</v>
      </c>
      <c r="K152" s="6">
        <v>324</v>
      </c>
      <c r="L152" s="6">
        <v>882</v>
      </c>
      <c r="M152" s="6">
        <v>737</v>
      </c>
      <c r="N152" s="6">
        <v>973</v>
      </c>
      <c r="O152" s="6">
        <v>606</v>
      </c>
      <c r="P152" s="7">
        <v>112</v>
      </c>
      <c r="Q152" s="9">
        <v>511</v>
      </c>
      <c r="R152" s="6">
        <v>514</v>
      </c>
      <c r="S152" s="8">
        <v>913</v>
      </c>
      <c r="T152" s="6">
        <v>419</v>
      </c>
      <c r="U152" s="6">
        <v>52</v>
      </c>
      <c r="V152" s="6">
        <v>288</v>
      </c>
      <c r="W152" s="6">
        <v>143</v>
      </c>
      <c r="X152" s="6">
        <v>701</v>
      </c>
      <c r="Y152" s="6">
        <v>814</v>
      </c>
      <c r="Z152" s="6">
        <v>69</v>
      </c>
      <c r="AA152" s="6">
        <v>470</v>
      </c>
      <c r="AB152" s="6">
        <v>1000</v>
      </c>
      <c r="AC152" s="6">
        <v>631</v>
      </c>
      <c r="AD152" s="6">
        <v>859</v>
      </c>
      <c r="AE152" s="6">
        <v>716</v>
      </c>
      <c r="AF152" s="12">
        <v>250</v>
      </c>
      <c r="AG152" s="179">
        <v>361</v>
      </c>
      <c r="AH152" s="5">
        <f t="shared" si="22"/>
        <v>16400</v>
      </c>
      <c r="AI152" s="5">
        <f t="shared" si="23"/>
        <v>11201200</v>
      </c>
      <c r="AJ152" s="2">
        <f t="shared" si="24"/>
        <v>8606720000</v>
      </c>
    </row>
    <row r="153" spans="1:36" x14ac:dyDescent="0.2">
      <c r="A153" s="1">
        <v>17</v>
      </c>
      <c r="B153" s="178">
        <v>967</v>
      </c>
      <c r="C153" s="12">
        <v>600</v>
      </c>
      <c r="D153" s="6">
        <v>102</v>
      </c>
      <c r="E153" s="6">
        <v>501</v>
      </c>
      <c r="F153" s="6">
        <v>217</v>
      </c>
      <c r="G153" s="6">
        <v>330</v>
      </c>
      <c r="H153" s="6">
        <v>892</v>
      </c>
      <c r="I153" s="6">
        <v>747</v>
      </c>
      <c r="J153" s="6">
        <v>388</v>
      </c>
      <c r="K153" s="6">
        <v>19</v>
      </c>
      <c r="L153" s="6">
        <v>545</v>
      </c>
      <c r="M153" s="6">
        <v>946</v>
      </c>
      <c r="N153" s="6">
        <v>670</v>
      </c>
      <c r="O153" s="6">
        <v>781</v>
      </c>
      <c r="P153" s="8">
        <v>319</v>
      </c>
      <c r="Q153" s="6">
        <v>176</v>
      </c>
      <c r="R153" s="9">
        <v>849</v>
      </c>
      <c r="S153" s="7">
        <v>706</v>
      </c>
      <c r="T153" s="6">
        <v>244</v>
      </c>
      <c r="U153" s="6">
        <v>355</v>
      </c>
      <c r="V153" s="6">
        <v>79</v>
      </c>
      <c r="W153" s="6">
        <v>480</v>
      </c>
      <c r="X153" s="6">
        <v>1006</v>
      </c>
      <c r="Y153" s="6">
        <v>637</v>
      </c>
      <c r="Z153" s="6">
        <v>278</v>
      </c>
      <c r="AA153" s="6">
        <v>133</v>
      </c>
      <c r="AB153" s="6">
        <v>695</v>
      </c>
      <c r="AC153" s="6">
        <v>808</v>
      </c>
      <c r="AD153" s="6">
        <v>524</v>
      </c>
      <c r="AE153" s="6">
        <v>923</v>
      </c>
      <c r="AF153" s="11">
        <v>425</v>
      </c>
      <c r="AG153" s="179">
        <v>58</v>
      </c>
      <c r="AH153" s="5">
        <f t="shared" si="22"/>
        <v>16400</v>
      </c>
      <c r="AI153" s="5">
        <f t="shared" si="23"/>
        <v>11201200</v>
      </c>
      <c r="AJ153" s="2">
        <f t="shared" si="24"/>
        <v>8606720000</v>
      </c>
    </row>
    <row r="154" spans="1:36" x14ac:dyDescent="0.2">
      <c r="A154" s="1">
        <v>18</v>
      </c>
      <c r="B154" s="188">
        <v>612</v>
      </c>
      <c r="C154" s="6">
        <v>1011</v>
      </c>
      <c r="D154" s="6">
        <v>449</v>
      </c>
      <c r="E154" s="6">
        <v>82</v>
      </c>
      <c r="F154" s="6">
        <v>382</v>
      </c>
      <c r="G154" s="6">
        <v>237</v>
      </c>
      <c r="H154" s="6">
        <v>735</v>
      </c>
      <c r="I154" s="6">
        <v>848</v>
      </c>
      <c r="J154" s="6">
        <v>39</v>
      </c>
      <c r="K154" s="6">
        <v>440</v>
      </c>
      <c r="L154" s="6">
        <v>902</v>
      </c>
      <c r="M154" s="6">
        <v>533</v>
      </c>
      <c r="N154" s="6">
        <v>825</v>
      </c>
      <c r="O154" s="6">
        <v>682</v>
      </c>
      <c r="P154" s="6">
        <v>156</v>
      </c>
      <c r="Q154" s="8">
        <v>267</v>
      </c>
      <c r="R154" s="7">
        <v>758</v>
      </c>
      <c r="S154" s="9">
        <v>869</v>
      </c>
      <c r="T154" s="6">
        <v>343</v>
      </c>
      <c r="U154" s="6">
        <v>200</v>
      </c>
      <c r="V154" s="6">
        <v>492</v>
      </c>
      <c r="W154" s="6">
        <v>123</v>
      </c>
      <c r="X154" s="6">
        <v>585</v>
      </c>
      <c r="Y154" s="6">
        <v>986</v>
      </c>
      <c r="Z154" s="6">
        <v>177</v>
      </c>
      <c r="AA154" s="6">
        <v>290</v>
      </c>
      <c r="AB154" s="6">
        <v>788</v>
      </c>
      <c r="AC154" s="6">
        <v>643</v>
      </c>
      <c r="AD154" s="6">
        <v>943</v>
      </c>
      <c r="AE154" s="6">
        <v>576</v>
      </c>
      <c r="AF154" s="6">
        <v>14</v>
      </c>
      <c r="AG154" s="192">
        <v>413</v>
      </c>
      <c r="AH154" s="5">
        <f t="shared" si="22"/>
        <v>16400</v>
      </c>
      <c r="AI154" s="5">
        <f t="shared" si="23"/>
        <v>11201200</v>
      </c>
      <c r="AJ154" s="2">
        <f t="shared" si="24"/>
        <v>8606720000</v>
      </c>
    </row>
    <row r="155" spans="1:36" x14ac:dyDescent="0.2">
      <c r="A155" s="1">
        <v>19</v>
      </c>
      <c r="B155" s="178">
        <v>64</v>
      </c>
      <c r="C155" s="6">
        <v>431</v>
      </c>
      <c r="D155" s="6">
        <v>925</v>
      </c>
      <c r="E155" s="12">
        <v>526</v>
      </c>
      <c r="F155" s="6">
        <v>802</v>
      </c>
      <c r="G155" s="6">
        <v>689</v>
      </c>
      <c r="H155" s="6">
        <v>131</v>
      </c>
      <c r="I155" s="6">
        <v>276</v>
      </c>
      <c r="J155" s="6">
        <v>635</v>
      </c>
      <c r="K155" s="6">
        <v>1004</v>
      </c>
      <c r="L155" s="6">
        <v>474</v>
      </c>
      <c r="M155" s="6">
        <v>73</v>
      </c>
      <c r="N155" s="8">
        <v>357</v>
      </c>
      <c r="O155" s="6">
        <v>246</v>
      </c>
      <c r="P155" s="6">
        <v>712</v>
      </c>
      <c r="Q155" s="6">
        <v>855</v>
      </c>
      <c r="R155" s="6">
        <v>170</v>
      </c>
      <c r="S155" s="6">
        <v>313</v>
      </c>
      <c r="T155" s="9">
        <v>779</v>
      </c>
      <c r="U155" s="7">
        <v>668</v>
      </c>
      <c r="V155" s="6">
        <v>952</v>
      </c>
      <c r="W155" s="6">
        <v>551</v>
      </c>
      <c r="X155" s="6">
        <v>21</v>
      </c>
      <c r="Y155" s="6">
        <v>390</v>
      </c>
      <c r="Z155" s="6">
        <v>749</v>
      </c>
      <c r="AA155" s="6">
        <v>894</v>
      </c>
      <c r="AB155" s="6">
        <v>336</v>
      </c>
      <c r="AC155" s="6">
        <v>223</v>
      </c>
      <c r="AD155" s="11">
        <v>499</v>
      </c>
      <c r="AE155" s="6">
        <v>100</v>
      </c>
      <c r="AF155" s="6">
        <v>594</v>
      </c>
      <c r="AG155" s="179">
        <v>961</v>
      </c>
      <c r="AH155" s="5">
        <f t="shared" si="22"/>
        <v>16400</v>
      </c>
      <c r="AI155" s="5">
        <f t="shared" si="23"/>
        <v>11201200</v>
      </c>
      <c r="AJ155" s="2">
        <f t="shared" si="24"/>
        <v>8606720000</v>
      </c>
    </row>
    <row r="156" spans="1:36" x14ac:dyDescent="0.2">
      <c r="A156" s="1">
        <v>20</v>
      </c>
      <c r="B156" s="178">
        <v>411</v>
      </c>
      <c r="C156" s="6">
        <v>12</v>
      </c>
      <c r="D156" s="12">
        <v>570</v>
      </c>
      <c r="E156" s="6">
        <v>937</v>
      </c>
      <c r="F156" s="6">
        <v>645</v>
      </c>
      <c r="G156" s="6">
        <v>790</v>
      </c>
      <c r="H156" s="6">
        <v>296</v>
      </c>
      <c r="I156" s="6">
        <v>183</v>
      </c>
      <c r="J156" s="6">
        <v>992</v>
      </c>
      <c r="K156" s="6">
        <v>591</v>
      </c>
      <c r="L156" s="6">
        <v>125</v>
      </c>
      <c r="M156" s="6">
        <v>494</v>
      </c>
      <c r="N156" s="6">
        <v>194</v>
      </c>
      <c r="O156" s="8">
        <v>337</v>
      </c>
      <c r="P156" s="6">
        <v>867</v>
      </c>
      <c r="Q156" s="6">
        <v>756</v>
      </c>
      <c r="R156" s="6">
        <v>269</v>
      </c>
      <c r="S156" s="6">
        <v>158</v>
      </c>
      <c r="T156" s="7">
        <v>688</v>
      </c>
      <c r="U156" s="9">
        <v>831</v>
      </c>
      <c r="V156" s="6">
        <v>531</v>
      </c>
      <c r="W156" s="6">
        <v>900</v>
      </c>
      <c r="X156" s="6">
        <v>434</v>
      </c>
      <c r="Y156" s="6">
        <v>33</v>
      </c>
      <c r="Z156" s="6">
        <v>842</v>
      </c>
      <c r="AA156" s="6">
        <v>729</v>
      </c>
      <c r="AB156" s="6">
        <v>235</v>
      </c>
      <c r="AC156" s="6">
        <v>380</v>
      </c>
      <c r="AD156" s="6">
        <v>88</v>
      </c>
      <c r="AE156" s="11">
        <v>455</v>
      </c>
      <c r="AF156" s="6">
        <v>1013</v>
      </c>
      <c r="AG156" s="179">
        <v>614</v>
      </c>
      <c r="AH156" s="5">
        <f t="shared" si="22"/>
        <v>16400</v>
      </c>
      <c r="AI156" s="5">
        <f t="shared" si="23"/>
        <v>11201200</v>
      </c>
      <c r="AJ156" s="2">
        <f t="shared" si="24"/>
        <v>8606720000</v>
      </c>
    </row>
    <row r="157" spans="1:36" x14ac:dyDescent="0.2">
      <c r="A157" s="1">
        <v>21</v>
      </c>
      <c r="B157" s="178">
        <v>70</v>
      </c>
      <c r="C157" s="6">
        <v>469</v>
      </c>
      <c r="D157" s="6">
        <v>999</v>
      </c>
      <c r="E157" s="6">
        <v>632</v>
      </c>
      <c r="F157" s="6">
        <v>860</v>
      </c>
      <c r="G157" s="12">
        <v>715</v>
      </c>
      <c r="H157" s="6">
        <v>249</v>
      </c>
      <c r="I157" s="6">
        <v>362</v>
      </c>
      <c r="J157" s="6">
        <v>513</v>
      </c>
      <c r="K157" s="6">
        <v>914</v>
      </c>
      <c r="L157" s="8">
        <v>420</v>
      </c>
      <c r="M157" s="6">
        <v>51</v>
      </c>
      <c r="N157" s="6">
        <v>287</v>
      </c>
      <c r="O157" s="6">
        <v>144</v>
      </c>
      <c r="P157" s="6">
        <v>702</v>
      </c>
      <c r="Q157" s="6">
        <v>813</v>
      </c>
      <c r="R157" s="6">
        <v>212</v>
      </c>
      <c r="S157" s="6">
        <v>323</v>
      </c>
      <c r="T157" s="6">
        <v>881</v>
      </c>
      <c r="U157" s="6">
        <v>738</v>
      </c>
      <c r="V157" s="9">
        <v>974</v>
      </c>
      <c r="W157" s="7">
        <v>605</v>
      </c>
      <c r="X157" s="6">
        <v>111</v>
      </c>
      <c r="Y157" s="6">
        <v>512</v>
      </c>
      <c r="Z157" s="6">
        <v>663</v>
      </c>
      <c r="AA157" s="6">
        <v>776</v>
      </c>
      <c r="AB157" s="11">
        <v>310</v>
      </c>
      <c r="AC157" s="6">
        <v>165</v>
      </c>
      <c r="AD157" s="6">
        <v>393</v>
      </c>
      <c r="AE157" s="6">
        <v>26</v>
      </c>
      <c r="AF157" s="6">
        <v>556</v>
      </c>
      <c r="AG157" s="179">
        <v>955</v>
      </c>
      <c r="AH157" s="5">
        <f t="shared" si="22"/>
        <v>16400</v>
      </c>
      <c r="AI157" s="5">
        <f t="shared" si="23"/>
        <v>11201200</v>
      </c>
      <c r="AJ157" s="2">
        <f t="shared" si="24"/>
        <v>8606720000</v>
      </c>
    </row>
    <row r="158" spans="1:36" x14ac:dyDescent="0.2">
      <c r="A158" s="1">
        <v>22</v>
      </c>
      <c r="B158" s="178">
        <v>481</v>
      </c>
      <c r="C158" s="6">
        <v>114</v>
      </c>
      <c r="D158" s="6">
        <v>580</v>
      </c>
      <c r="E158" s="6">
        <v>979</v>
      </c>
      <c r="F158" s="12">
        <v>767</v>
      </c>
      <c r="G158" s="6">
        <v>880</v>
      </c>
      <c r="H158" s="6">
        <v>350</v>
      </c>
      <c r="I158" s="6">
        <v>205</v>
      </c>
      <c r="J158" s="6">
        <v>934</v>
      </c>
      <c r="K158" s="6">
        <v>565</v>
      </c>
      <c r="L158" s="6">
        <v>7</v>
      </c>
      <c r="M158" s="8">
        <v>408</v>
      </c>
      <c r="N158" s="6">
        <v>188</v>
      </c>
      <c r="O158" s="6">
        <v>299</v>
      </c>
      <c r="P158" s="6">
        <v>793</v>
      </c>
      <c r="Q158" s="6">
        <v>650</v>
      </c>
      <c r="R158" s="6">
        <v>375</v>
      </c>
      <c r="S158" s="6">
        <v>232</v>
      </c>
      <c r="T158" s="6">
        <v>726</v>
      </c>
      <c r="U158" s="6">
        <v>837</v>
      </c>
      <c r="V158" s="7">
        <v>617</v>
      </c>
      <c r="W158" s="9">
        <v>1018</v>
      </c>
      <c r="X158" s="6">
        <v>460</v>
      </c>
      <c r="Y158" s="6">
        <v>91</v>
      </c>
      <c r="Z158" s="6">
        <v>820</v>
      </c>
      <c r="AA158" s="6">
        <v>675</v>
      </c>
      <c r="AB158" s="6">
        <v>145</v>
      </c>
      <c r="AC158" s="11">
        <v>258</v>
      </c>
      <c r="AD158" s="6">
        <v>46</v>
      </c>
      <c r="AE158" s="6">
        <v>445</v>
      </c>
      <c r="AF158" s="6">
        <v>911</v>
      </c>
      <c r="AG158" s="179">
        <v>544</v>
      </c>
      <c r="AH158" s="5">
        <f t="shared" si="22"/>
        <v>16400</v>
      </c>
      <c r="AI158" s="5">
        <f t="shared" si="23"/>
        <v>11201200</v>
      </c>
      <c r="AJ158" s="2">
        <f t="shared" si="24"/>
        <v>8606720000</v>
      </c>
    </row>
    <row r="159" spans="1:36" x14ac:dyDescent="0.2">
      <c r="A159" s="1">
        <v>23</v>
      </c>
      <c r="B159" s="178">
        <v>957</v>
      </c>
      <c r="C159" s="6">
        <v>558</v>
      </c>
      <c r="D159" s="6">
        <v>32</v>
      </c>
      <c r="E159" s="6">
        <v>399</v>
      </c>
      <c r="F159" s="6">
        <v>163</v>
      </c>
      <c r="G159" s="6">
        <v>308</v>
      </c>
      <c r="H159" s="6">
        <v>770</v>
      </c>
      <c r="I159" s="12">
        <v>657</v>
      </c>
      <c r="J159" s="8">
        <v>506</v>
      </c>
      <c r="K159" s="6">
        <v>105</v>
      </c>
      <c r="L159" s="6">
        <v>603</v>
      </c>
      <c r="M159" s="6">
        <v>972</v>
      </c>
      <c r="N159" s="6">
        <v>744</v>
      </c>
      <c r="O159" s="6">
        <v>887</v>
      </c>
      <c r="P159" s="6">
        <v>325</v>
      </c>
      <c r="Q159" s="6">
        <v>214</v>
      </c>
      <c r="R159" s="6">
        <v>811</v>
      </c>
      <c r="S159" s="6">
        <v>700</v>
      </c>
      <c r="T159" s="6">
        <v>138</v>
      </c>
      <c r="U159" s="6">
        <v>281</v>
      </c>
      <c r="V159" s="6">
        <v>53</v>
      </c>
      <c r="W159" s="6">
        <v>422</v>
      </c>
      <c r="X159" s="9">
        <v>920</v>
      </c>
      <c r="Y159" s="7">
        <v>519</v>
      </c>
      <c r="Z159" s="11">
        <v>368</v>
      </c>
      <c r="AA159" s="6">
        <v>255</v>
      </c>
      <c r="AB159" s="6">
        <v>717</v>
      </c>
      <c r="AC159" s="6">
        <v>862</v>
      </c>
      <c r="AD159" s="6">
        <v>626</v>
      </c>
      <c r="AE159" s="6">
        <v>993</v>
      </c>
      <c r="AF159" s="6">
        <v>467</v>
      </c>
      <c r="AG159" s="179">
        <v>68</v>
      </c>
      <c r="AH159" s="5">
        <f t="shared" si="22"/>
        <v>16400</v>
      </c>
      <c r="AI159" s="5">
        <f t="shared" si="23"/>
        <v>11201200</v>
      </c>
      <c r="AJ159" s="2">
        <f t="shared" si="24"/>
        <v>8606720000</v>
      </c>
    </row>
    <row r="160" spans="1:36" x14ac:dyDescent="0.2">
      <c r="A160" s="1">
        <v>24</v>
      </c>
      <c r="B160" s="178">
        <v>538</v>
      </c>
      <c r="C160" s="6">
        <v>905</v>
      </c>
      <c r="D160" s="6">
        <v>443</v>
      </c>
      <c r="E160" s="6">
        <v>44</v>
      </c>
      <c r="F160" s="6">
        <v>264</v>
      </c>
      <c r="G160" s="6">
        <v>151</v>
      </c>
      <c r="H160" s="12">
        <v>677</v>
      </c>
      <c r="I160" s="6">
        <v>822</v>
      </c>
      <c r="J160" s="6">
        <v>93</v>
      </c>
      <c r="K160" s="8">
        <v>462</v>
      </c>
      <c r="L160" s="6">
        <v>1024</v>
      </c>
      <c r="M160" s="6">
        <v>623</v>
      </c>
      <c r="N160" s="6">
        <v>835</v>
      </c>
      <c r="O160" s="6">
        <v>724</v>
      </c>
      <c r="P160" s="6">
        <v>226</v>
      </c>
      <c r="Q160" s="6">
        <v>369</v>
      </c>
      <c r="R160" s="6">
        <v>656</v>
      </c>
      <c r="S160" s="6">
        <v>799</v>
      </c>
      <c r="T160" s="6">
        <v>301</v>
      </c>
      <c r="U160" s="6">
        <v>190</v>
      </c>
      <c r="V160" s="6">
        <v>402</v>
      </c>
      <c r="W160" s="6">
        <v>1</v>
      </c>
      <c r="X160" s="7">
        <v>563</v>
      </c>
      <c r="Y160" s="9">
        <v>932</v>
      </c>
      <c r="Z160" s="6">
        <v>203</v>
      </c>
      <c r="AA160" s="11">
        <v>348</v>
      </c>
      <c r="AB160" s="6">
        <v>874</v>
      </c>
      <c r="AC160" s="6">
        <v>761</v>
      </c>
      <c r="AD160" s="6">
        <v>981</v>
      </c>
      <c r="AE160" s="6">
        <v>582</v>
      </c>
      <c r="AF160" s="6">
        <v>120</v>
      </c>
      <c r="AG160" s="179">
        <v>487</v>
      </c>
      <c r="AH160" s="5">
        <f t="shared" si="22"/>
        <v>16400</v>
      </c>
      <c r="AI160" s="5">
        <f t="shared" si="23"/>
        <v>11201200</v>
      </c>
      <c r="AJ160" s="2">
        <f t="shared" si="24"/>
        <v>8606720000</v>
      </c>
    </row>
    <row r="161" spans="1:36" x14ac:dyDescent="0.2">
      <c r="A161" s="1">
        <v>25</v>
      </c>
      <c r="B161" s="178">
        <v>141</v>
      </c>
      <c r="C161" s="6">
        <v>286</v>
      </c>
      <c r="D161" s="6">
        <v>816</v>
      </c>
      <c r="E161" s="6">
        <v>703</v>
      </c>
      <c r="F161" s="6">
        <v>915</v>
      </c>
      <c r="G161" s="6">
        <v>516</v>
      </c>
      <c r="H161" s="8">
        <v>50</v>
      </c>
      <c r="I161" s="6">
        <v>417</v>
      </c>
      <c r="J161" s="6">
        <v>714</v>
      </c>
      <c r="K161" s="12">
        <v>857</v>
      </c>
      <c r="L161" s="6">
        <v>363</v>
      </c>
      <c r="M161" s="6">
        <v>252</v>
      </c>
      <c r="N161" s="6">
        <v>472</v>
      </c>
      <c r="O161" s="6">
        <v>71</v>
      </c>
      <c r="P161" s="6">
        <v>629</v>
      </c>
      <c r="Q161" s="6">
        <v>998</v>
      </c>
      <c r="R161" s="6">
        <v>27</v>
      </c>
      <c r="S161" s="6">
        <v>396</v>
      </c>
      <c r="T161" s="6">
        <v>954</v>
      </c>
      <c r="U161" s="6">
        <v>553</v>
      </c>
      <c r="V161" s="6">
        <v>773</v>
      </c>
      <c r="W161" s="6">
        <v>662</v>
      </c>
      <c r="X161" s="11">
        <v>168</v>
      </c>
      <c r="Y161" s="6">
        <v>311</v>
      </c>
      <c r="Z161" s="9">
        <v>608</v>
      </c>
      <c r="AA161" s="7">
        <v>975</v>
      </c>
      <c r="AB161" s="6">
        <v>509</v>
      </c>
      <c r="AC161" s="6">
        <v>110</v>
      </c>
      <c r="AD161" s="6">
        <v>322</v>
      </c>
      <c r="AE161" s="6">
        <v>209</v>
      </c>
      <c r="AF161" s="6">
        <v>739</v>
      </c>
      <c r="AG161" s="179">
        <v>884</v>
      </c>
      <c r="AH161" s="5">
        <f t="shared" si="22"/>
        <v>16400</v>
      </c>
      <c r="AI161" s="5">
        <f t="shared" si="23"/>
        <v>11201200</v>
      </c>
      <c r="AJ161" s="2">
        <f t="shared" si="24"/>
        <v>8606720000</v>
      </c>
    </row>
    <row r="162" spans="1:36" x14ac:dyDescent="0.2">
      <c r="A162" s="1">
        <v>26</v>
      </c>
      <c r="B162" s="178">
        <v>298</v>
      </c>
      <c r="C162" s="6">
        <v>185</v>
      </c>
      <c r="D162" s="6">
        <v>651</v>
      </c>
      <c r="E162" s="6">
        <v>796</v>
      </c>
      <c r="F162" s="6">
        <v>568</v>
      </c>
      <c r="G162" s="6">
        <v>935</v>
      </c>
      <c r="H162" s="6">
        <v>405</v>
      </c>
      <c r="I162" s="8">
        <v>6</v>
      </c>
      <c r="J162" s="12">
        <v>877</v>
      </c>
      <c r="K162" s="6">
        <v>766</v>
      </c>
      <c r="L162" s="6">
        <v>208</v>
      </c>
      <c r="M162" s="6">
        <v>351</v>
      </c>
      <c r="N162" s="6">
        <v>115</v>
      </c>
      <c r="O162" s="6">
        <v>484</v>
      </c>
      <c r="P162" s="6">
        <v>978</v>
      </c>
      <c r="Q162" s="6">
        <v>577</v>
      </c>
      <c r="R162" s="6">
        <v>448</v>
      </c>
      <c r="S162" s="6">
        <v>47</v>
      </c>
      <c r="T162" s="6">
        <v>541</v>
      </c>
      <c r="U162" s="6">
        <v>910</v>
      </c>
      <c r="V162" s="6">
        <v>674</v>
      </c>
      <c r="W162" s="6">
        <v>817</v>
      </c>
      <c r="X162" s="6">
        <v>259</v>
      </c>
      <c r="Y162" s="11">
        <v>148</v>
      </c>
      <c r="Z162" s="7">
        <v>1019</v>
      </c>
      <c r="AA162" s="9">
        <v>620</v>
      </c>
      <c r="AB162" s="6">
        <v>90</v>
      </c>
      <c r="AC162" s="6">
        <v>457</v>
      </c>
      <c r="AD162" s="6">
        <v>229</v>
      </c>
      <c r="AE162" s="6">
        <v>374</v>
      </c>
      <c r="AF162" s="6">
        <v>840</v>
      </c>
      <c r="AG162" s="179">
        <v>727</v>
      </c>
      <c r="AH162" s="5">
        <f t="shared" si="22"/>
        <v>16400</v>
      </c>
      <c r="AI162" s="5">
        <f t="shared" si="23"/>
        <v>11201200</v>
      </c>
      <c r="AJ162" s="2">
        <f t="shared" si="24"/>
        <v>8606720000</v>
      </c>
    </row>
    <row r="163" spans="1:36" x14ac:dyDescent="0.2">
      <c r="A163" s="1">
        <v>27</v>
      </c>
      <c r="B163" s="178">
        <v>886</v>
      </c>
      <c r="C163" s="6">
        <v>741</v>
      </c>
      <c r="D163" s="6">
        <v>215</v>
      </c>
      <c r="E163" s="6">
        <v>328</v>
      </c>
      <c r="F163" s="8">
        <v>108</v>
      </c>
      <c r="G163" s="6">
        <v>507</v>
      </c>
      <c r="H163" s="6">
        <v>969</v>
      </c>
      <c r="I163" s="6">
        <v>602</v>
      </c>
      <c r="J163" s="6">
        <v>305</v>
      </c>
      <c r="K163" s="6">
        <v>162</v>
      </c>
      <c r="L163" s="6">
        <v>660</v>
      </c>
      <c r="M163" s="12">
        <v>771</v>
      </c>
      <c r="N163" s="6">
        <v>559</v>
      </c>
      <c r="O163" s="6">
        <v>960</v>
      </c>
      <c r="P163" s="6">
        <v>398</v>
      </c>
      <c r="Q163" s="6">
        <v>29</v>
      </c>
      <c r="R163" s="6">
        <v>996</v>
      </c>
      <c r="S163" s="6">
        <v>627</v>
      </c>
      <c r="T163" s="6">
        <v>65</v>
      </c>
      <c r="U163" s="6">
        <v>466</v>
      </c>
      <c r="V163" s="11">
        <v>254</v>
      </c>
      <c r="W163" s="6">
        <v>365</v>
      </c>
      <c r="X163" s="6">
        <v>863</v>
      </c>
      <c r="Y163" s="6">
        <v>720</v>
      </c>
      <c r="Z163" s="6">
        <v>423</v>
      </c>
      <c r="AA163" s="6">
        <v>56</v>
      </c>
      <c r="AB163" s="9">
        <v>518</v>
      </c>
      <c r="AC163" s="7">
        <v>917</v>
      </c>
      <c r="AD163" s="6">
        <v>697</v>
      </c>
      <c r="AE163" s="6">
        <v>810</v>
      </c>
      <c r="AF163" s="6">
        <v>284</v>
      </c>
      <c r="AG163" s="179">
        <v>139</v>
      </c>
      <c r="AH163" s="5">
        <f t="shared" si="22"/>
        <v>16400</v>
      </c>
      <c r="AI163" s="5">
        <f t="shared" si="23"/>
        <v>11201200</v>
      </c>
      <c r="AJ163" s="2">
        <f t="shared" si="24"/>
        <v>8606720000</v>
      </c>
    </row>
    <row r="164" spans="1:36" x14ac:dyDescent="0.2">
      <c r="A164" s="1">
        <v>28</v>
      </c>
      <c r="B164" s="178">
        <v>721</v>
      </c>
      <c r="C164" s="6">
        <v>834</v>
      </c>
      <c r="D164" s="6">
        <v>372</v>
      </c>
      <c r="E164" s="6">
        <v>227</v>
      </c>
      <c r="F164" s="6">
        <v>463</v>
      </c>
      <c r="G164" s="8">
        <v>96</v>
      </c>
      <c r="H164" s="6">
        <v>622</v>
      </c>
      <c r="I164" s="6">
        <v>1021</v>
      </c>
      <c r="J164" s="6">
        <v>150</v>
      </c>
      <c r="K164" s="6">
        <v>261</v>
      </c>
      <c r="L164" s="12">
        <v>823</v>
      </c>
      <c r="M164" s="6">
        <v>680</v>
      </c>
      <c r="N164" s="6">
        <v>908</v>
      </c>
      <c r="O164" s="6">
        <v>539</v>
      </c>
      <c r="P164" s="6">
        <v>41</v>
      </c>
      <c r="Q164" s="6">
        <v>442</v>
      </c>
      <c r="R164" s="6">
        <v>583</v>
      </c>
      <c r="S164" s="6">
        <v>984</v>
      </c>
      <c r="T164" s="6">
        <v>486</v>
      </c>
      <c r="U164" s="6">
        <v>117</v>
      </c>
      <c r="V164" s="6">
        <v>345</v>
      </c>
      <c r="W164" s="11">
        <v>202</v>
      </c>
      <c r="X164" s="6">
        <v>764</v>
      </c>
      <c r="Y164" s="6">
        <v>875</v>
      </c>
      <c r="Z164" s="6">
        <v>4</v>
      </c>
      <c r="AA164" s="6">
        <v>403</v>
      </c>
      <c r="AB164" s="7">
        <v>929</v>
      </c>
      <c r="AC164" s="9">
        <v>562</v>
      </c>
      <c r="AD164" s="6">
        <v>798</v>
      </c>
      <c r="AE164" s="6">
        <v>653</v>
      </c>
      <c r="AF164" s="6">
        <v>191</v>
      </c>
      <c r="AG164" s="179">
        <v>304</v>
      </c>
      <c r="AH164" s="5">
        <f t="shared" si="22"/>
        <v>16400</v>
      </c>
      <c r="AI164" s="5">
        <f t="shared" si="23"/>
        <v>11201200</v>
      </c>
      <c r="AJ164" s="2">
        <f t="shared" si="24"/>
        <v>8606720000</v>
      </c>
    </row>
    <row r="165" spans="1:36" x14ac:dyDescent="0.2">
      <c r="A165" s="1">
        <v>29</v>
      </c>
      <c r="B165" s="178">
        <v>784</v>
      </c>
      <c r="C165" s="6">
        <v>671</v>
      </c>
      <c r="D165" s="8">
        <v>173</v>
      </c>
      <c r="E165" s="6">
        <v>318</v>
      </c>
      <c r="F165" s="6">
        <v>18</v>
      </c>
      <c r="G165" s="6">
        <v>385</v>
      </c>
      <c r="H165" s="6">
        <v>947</v>
      </c>
      <c r="I165" s="6">
        <v>548</v>
      </c>
      <c r="J165" s="6">
        <v>331</v>
      </c>
      <c r="K165" s="6">
        <v>220</v>
      </c>
      <c r="L165" s="6">
        <v>746</v>
      </c>
      <c r="M165" s="6">
        <v>889</v>
      </c>
      <c r="N165" s="6">
        <v>597</v>
      </c>
      <c r="O165" s="12">
        <v>966</v>
      </c>
      <c r="P165" s="6">
        <v>504</v>
      </c>
      <c r="Q165" s="6">
        <v>103</v>
      </c>
      <c r="R165" s="6">
        <v>922</v>
      </c>
      <c r="S165" s="6">
        <v>521</v>
      </c>
      <c r="T165" s="11">
        <v>59</v>
      </c>
      <c r="U165" s="6">
        <v>428</v>
      </c>
      <c r="V165" s="6">
        <v>136</v>
      </c>
      <c r="W165" s="6">
        <v>279</v>
      </c>
      <c r="X165" s="6">
        <v>805</v>
      </c>
      <c r="Y165" s="6">
        <v>694</v>
      </c>
      <c r="Z165" s="6">
        <v>477</v>
      </c>
      <c r="AA165" s="6">
        <v>78</v>
      </c>
      <c r="AB165" s="6">
        <v>640</v>
      </c>
      <c r="AC165" s="6">
        <v>1007</v>
      </c>
      <c r="AD165" s="9">
        <v>707</v>
      </c>
      <c r="AE165" s="7">
        <v>852</v>
      </c>
      <c r="AF165" s="6">
        <v>354</v>
      </c>
      <c r="AG165" s="179">
        <v>241</v>
      </c>
      <c r="AH165" s="5">
        <f t="shared" si="22"/>
        <v>16400</v>
      </c>
      <c r="AI165" s="5">
        <f t="shared" si="23"/>
        <v>11201200</v>
      </c>
      <c r="AJ165" s="2">
        <f t="shared" si="24"/>
        <v>8606720000</v>
      </c>
    </row>
    <row r="166" spans="1:36" x14ac:dyDescent="0.2">
      <c r="A166" s="1">
        <v>30</v>
      </c>
      <c r="B166" s="178">
        <v>683</v>
      </c>
      <c r="C166" s="6">
        <v>828</v>
      </c>
      <c r="D166" s="6">
        <v>266</v>
      </c>
      <c r="E166" s="8">
        <v>153</v>
      </c>
      <c r="F166" s="6">
        <v>437</v>
      </c>
      <c r="G166" s="6">
        <v>38</v>
      </c>
      <c r="H166" s="6">
        <v>536</v>
      </c>
      <c r="I166" s="6">
        <v>903</v>
      </c>
      <c r="J166" s="6">
        <v>240</v>
      </c>
      <c r="K166" s="6">
        <v>383</v>
      </c>
      <c r="L166" s="6">
        <v>845</v>
      </c>
      <c r="M166" s="6">
        <v>734</v>
      </c>
      <c r="N166" s="12">
        <v>1010</v>
      </c>
      <c r="O166" s="6">
        <v>609</v>
      </c>
      <c r="P166" s="6">
        <v>83</v>
      </c>
      <c r="Q166" s="6">
        <v>452</v>
      </c>
      <c r="R166" s="6">
        <v>573</v>
      </c>
      <c r="S166" s="6">
        <v>942</v>
      </c>
      <c r="T166" s="6">
        <v>416</v>
      </c>
      <c r="U166" s="11">
        <v>15</v>
      </c>
      <c r="V166" s="6">
        <v>291</v>
      </c>
      <c r="W166" s="6">
        <v>180</v>
      </c>
      <c r="X166" s="6">
        <v>642</v>
      </c>
      <c r="Y166" s="6">
        <v>785</v>
      </c>
      <c r="Z166" s="6">
        <v>122</v>
      </c>
      <c r="AA166" s="6">
        <v>489</v>
      </c>
      <c r="AB166" s="6">
        <v>987</v>
      </c>
      <c r="AC166" s="6">
        <v>588</v>
      </c>
      <c r="AD166" s="7">
        <v>872</v>
      </c>
      <c r="AE166" s="9">
        <v>759</v>
      </c>
      <c r="AF166" s="6">
        <v>197</v>
      </c>
      <c r="AG166" s="179">
        <v>342</v>
      </c>
      <c r="AH166" s="5">
        <f t="shared" si="22"/>
        <v>16400</v>
      </c>
      <c r="AI166" s="5">
        <f t="shared" si="23"/>
        <v>11201200</v>
      </c>
      <c r="AJ166" s="2">
        <f t="shared" si="24"/>
        <v>8606720000</v>
      </c>
    </row>
    <row r="167" spans="1:36" x14ac:dyDescent="0.2">
      <c r="A167" s="1">
        <v>31</v>
      </c>
      <c r="B167" s="199">
        <v>247</v>
      </c>
      <c r="C167" s="6">
        <v>360</v>
      </c>
      <c r="D167" s="6">
        <v>854</v>
      </c>
      <c r="E167" s="6">
        <v>709</v>
      </c>
      <c r="F167" s="6">
        <v>1001</v>
      </c>
      <c r="G167" s="6">
        <v>634</v>
      </c>
      <c r="H167" s="6">
        <v>76</v>
      </c>
      <c r="I167" s="6">
        <v>475</v>
      </c>
      <c r="J167" s="6">
        <v>692</v>
      </c>
      <c r="K167" s="6">
        <v>803</v>
      </c>
      <c r="L167" s="6">
        <v>273</v>
      </c>
      <c r="M167" s="6">
        <v>130</v>
      </c>
      <c r="N167" s="6">
        <v>430</v>
      </c>
      <c r="O167" s="6">
        <v>61</v>
      </c>
      <c r="P167" s="6">
        <v>527</v>
      </c>
      <c r="Q167" s="12">
        <v>928</v>
      </c>
      <c r="R167" s="11">
        <v>97</v>
      </c>
      <c r="S167" s="6">
        <v>498</v>
      </c>
      <c r="T167" s="6">
        <v>964</v>
      </c>
      <c r="U167" s="6">
        <v>595</v>
      </c>
      <c r="V167" s="6">
        <v>895</v>
      </c>
      <c r="W167" s="6">
        <v>752</v>
      </c>
      <c r="X167" s="6">
        <v>222</v>
      </c>
      <c r="Y167" s="6">
        <v>333</v>
      </c>
      <c r="Z167" s="6">
        <v>550</v>
      </c>
      <c r="AA167" s="6">
        <v>949</v>
      </c>
      <c r="AB167" s="6">
        <v>391</v>
      </c>
      <c r="AC167" s="6">
        <v>24</v>
      </c>
      <c r="AD167" s="6">
        <v>316</v>
      </c>
      <c r="AE167" s="6">
        <v>171</v>
      </c>
      <c r="AF167" s="9">
        <v>665</v>
      </c>
      <c r="AG167" s="200">
        <v>778</v>
      </c>
      <c r="AH167" s="5">
        <f t="shared" si="22"/>
        <v>16400</v>
      </c>
      <c r="AI167" s="5">
        <f t="shared" si="23"/>
        <v>11201200</v>
      </c>
      <c r="AJ167" s="2">
        <f t="shared" si="24"/>
        <v>8606720000</v>
      </c>
    </row>
    <row r="168" spans="1:36" ht="13.5" thickBot="1" x14ac:dyDescent="0.25">
      <c r="A168" s="1">
        <v>32</v>
      </c>
      <c r="B168" s="201">
        <v>340</v>
      </c>
      <c r="C168" s="202">
        <v>195</v>
      </c>
      <c r="D168" s="180">
        <v>753</v>
      </c>
      <c r="E168" s="180">
        <v>866</v>
      </c>
      <c r="F168" s="180">
        <v>590</v>
      </c>
      <c r="G168" s="180">
        <v>989</v>
      </c>
      <c r="H168" s="180">
        <v>495</v>
      </c>
      <c r="I168" s="180">
        <v>128</v>
      </c>
      <c r="J168" s="180">
        <v>791</v>
      </c>
      <c r="K168" s="180">
        <v>648</v>
      </c>
      <c r="L168" s="180">
        <v>182</v>
      </c>
      <c r="M168" s="180">
        <v>293</v>
      </c>
      <c r="N168" s="180">
        <v>9</v>
      </c>
      <c r="O168" s="180">
        <v>410</v>
      </c>
      <c r="P168" s="187">
        <v>940</v>
      </c>
      <c r="Q168" s="180">
        <v>571</v>
      </c>
      <c r="R168" s="180">
        <v>454</v>
      </c>
      <c r="S168" s="191">
        <v>85</v>
      </c>
      <c r="T168" s="180">
        <v>615</v>
      </c>
      <c r="U168" s="180">
        <v>1016</v>
      </c>
      <c r="V168" s="180">
        <v>732</v>
      </c>
      <c r="W168" s="180">
        <v>843</v>
      </c>
      <c r="X168" s="180">
        <v>377</v>
      </c>
      <c r="Y168" s="180">
        <v>234</v>
      </c>
      <c r="Z168" s="180">
        <v>897</v>
      </c>
      <c r="AA168" s="180">
        <v>530</v>
      </c>
      <c r="AB168" s="180">
        <v>36</v>
      </c>
      <c r="AC168" s="180">
        <v>435</v>
      </c>
      <c r="AD168" s="180">
        <v>159</v>
      </c>
      <c r="AE168" s="180">
        <v>272</v>
      </c>
      <c r="AF168" s="203">
        <v>830</v>
      </c>
      <c r="AG168" s="204">
        <v>685</v>
      </c>
      <c r="AH168" s="5">
        <f t="shared" si="22"/>
        <v>16400</v>
      </c>
      <c r="AI168" s="5">
        <f t="shared" si="23"/>
        <v>11201200</v>
      </c>
      <c r="AJ168" s="2">
        <f t="shared" si="24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5">SUM(C137:C168)</f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si="25"/>
        <v>16400</v>
      </c>
      <c r="K169" s="5">
        <f t="shared" si="25"/>
        <v>16400</v>
      </c>
      <c r="L169" s="5">
        <f t="shared" si="25"/>
        <v>16400</v>
      </c>
      <c r="M169" s="5">
        <f t="shared" si="25"/>
        <v>16400</v>
      </c>
      <c r="N169" s="5">
        <f t="shared" si="25"/>
        <v>16400</v>
      </c>
      <c r="O169" s="5">
        <f t="shared" si="25"/>
        <v>16400</v>
      </c>
      <c r="P169" s="5">
        <f t="shared" si="25"/>
        <v>16400</v>
      </c>
      <c r="Q169" s="5">
        <f t="shared" si="25"/>
        <v>16400</v>
      </c>
      <c r="R169" s="5">
        <f t="shared" si="25"/>
        <v>16400</v>
      </c>
      <c r="S169" s="5">
        <f t="shared" si="25"/>
        <v>16400</v>
      </c>
      <c r="T169" s="5">
        <f t="shared" si="25"/>
        <v>16400</v>
      </c>
      <c r="U169" s="5">
        <f t="shared" si="25"/>
        <v>16400</v>
      </c>
      <c r="V169" s="5">
        <f t="shared" si="25"/>
        <v>16400</v>
      </c>
      <c r="W169" s="5">
        <f t="shared" si="25"/>
        <v>16400</v>
      </c>
      <c r="X169" s="5">
        <f t="shared" si="25"/>
        <v>16400</v>
      </c>
      <c r="Y169" s="5">
        <f t="shared" si="25"/>
        <v>16400</v>
      </c>
      <c r="Z169" s="5">
        <f t="shared" si="25"/>
        <v>16400</v>
      </c>
      <c r="AA169" s="5">
        <f t="shared" si="25"/>
        <v>16400</v>
      </c>
      <c r="AB169" s="5">
        <f t="shared" si="25"/>
        <v>16400</v>
      </c>
      <c r="AC169" s="5">
        <f t="shared" si="25"/>
        <v>16400</v>
      </c>
      <c r="AD169" s="5">
        <f t="shared" si="25"/>
        <v>16400</v>
      </c>
      <c r="AE169" s="5">
        <f t="shared" si="25"/>
        <v>16400</v>
      </c>
      <c r="AF169" s="5">
        <f t="shared" si="25"/>
        <v>16400</v>
      </c>
      <c r="AG169" s="5">
        <f t="shared" si="25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6">SUMSQ(C137:C168)</f>
        <v>11201200</v>
      </c>
      <c r="D170" s="5">
        <f t="shared" si="26"/>
        <v>11201200</v>
      </c>
      <c r="E170" s="5">
        <f t="shared" si="26"/>
        <v>11201200</v>
      </c>
      <c r="F170" s="5">
        <f t="shared" si="26"/>
        <v>11201200</v>
      </c>
      <c r="G170" s="5">
        <f t="shared" si="26"/>
        <v>11201200</v>
      </c>
      <c r="H170" s="5">
        <f t="shared" si="26"/>
        <v>11201200</v>
      </c>
      <c r="I170" s="5">
        <f t="shared" si="26"/>
        <v>11201200</v>
      </c>
      <c r="J170" s="5">
        <f t="shared" si="26"/>
        <v>11201200</v>
      </c>
      <c r="K170" s="5">
        <f t="shared" si="26"/>
        <v>11201200</v>
      </c>
      <c r="L170" s="5">
        <f t="shared" si="26"/>
        <v>11201200</v>
      </c>
      <c r="M170" s="5">
        <f t="shared" si="26"/>
        <v>11201200</v>
      </c>
      <c r="N170" s="5">
        <f t="shared" si="26"/>
        <v>11201200</v>
      </c>
      <c r="O170" s="5">
        <f t="shared" si="26"/>
        <v>11201200</v>
      </c>
      <c r="P170" s="5">
        <f t="shared" si="26"/>
        <v>11201200</v>
      </c>
      <c r="Q170" s="5">
        <f t="shared" si="26"/>
        <v>11201200</v>
      </c>
      <c r="R170" s="5">
        <f t="shared" si="26"/>
        <v>11201200</v>
      </c>
      <c r="S170" s="5">
        <f t="shared" si="26"/>
        <v>11201200</v>
      </c>
      <c r="T170" s="5">
        <f t="shared" si="26"/>
        <v>11201200</v>
      </c>
      <c r="U170" s="5">
        <f t="shared" si="26"/>
        <v>11201200</v>
      </c>
      <c r="V170" s="5">
        <f t="shared" si="26"/>
        <v>11201200</v>
      </c>
      <c r="W170" s="5">
        <f t="shared" si="26"/>
        <v>11201200</v>
      </c>
      <c r="X170" s="5">
        <f t="shared" si="26"/>
        <v>11201200</v>
      </c>
      <c r="Y170" s="5">
        <f t="shared" si="26"/>
        <v>11201200</v>
      </c>
      <c r="Z170" s="5">
        <f t="shared" si="26"/>
        <v>11201200</v>
      </c>
      <c r="AA170" s="5">
        <f t="shared" si="26"/>
        <v>11201200</v>
      </c>
      <c r="AB170" s="5">
        <f t="shared" si="26"/>
        <v>11201200</v>
      </c>
      <c r="AC170" s="5">
        <f t="shared" si="26"/>
        <v>11201200</v>
      </c>
      <c r="AD170" s="5">
        <f t="shared" si="26"/>
        <v>11201200</v>
      </c>
      <c r="AE170" s="5">
        <f t="shared" si="26"/>
        <v>11201200</v>
      </c>
      <c r="AF170" s="5">
        <f t="shared" si="26"/>
        <v>11201200</v>
      </c>
      <c r="AG170" s="5">
        <f t="shared" si="26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27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27"/>
        <v>8606720000</v>
      </c>
      <c r="E171" s="2">
        <f t="shared" si="27"/>
        <v>8606720000</v>
      </c>
      <c r="F171" s="2">
        <f t="shared" si="27"/>
        <v>8606720000</v>
      </c>
      <c r="G171" s="2">
        <f t="shared" si="27"/>
        <v>8606720000</v>
      </c>
      <c r="H171" s="2">
        <f t="shared" si="27"/>
        <v>8606720000</v>
      </c>
      <c r="I171" s="2">
        <f t="shared" si="27"/>
        <v>8606720000</v>
      </c>
      <c r="J171" s="2">
        <f t="shared" si="27"/>
        <v>8606720000</v>
      </c>
      <c r="K171" s="2">
        <f t="shared" si="27"/>
        <v>8606720000</v>
      </c>
      <c r="L171" s="2">
        <f t="shared" si="27"/>
        <v>8606720000</v>
      </c>
      <c r="M171" s="2">
        <f t="shared" si="27"/>
        <v>8606720000</v>
      </c>
      <c r="N171" s="2">
        <f t="shared" si="27"/>
        <v>8606720000</v>
      </c>
      <c r="O171" s="2">
        <f t="shared" si="27"/>
        <v>8606720000</v>
      </c>
      <c r="P171" s="2">
        <f t="shared" si="27"/>
        <v>8606720000</v>
      </c>
      <c r="Q171" s="2">
        <f t="shared" si="27"/>
        <v>8606720000</v>
      </c>
      <c r="R171" s="2">
        <f t="shared" si="27"/>
        <v>8606720000</v>
      </c>
      <c r="S171" s="2">
        <f t="shared" si="27"/>
        <v>8606720000</v>
      </c>
      <c r="T171" s="2">
        <f t="shared" si="27"/>
        <v>8606720000</v>
      </c>
      <c r="U171" s="2">
        <f t="shared" si="27"/>
        <v>8606720000</v>
      </c>
      <c r="V171" s="2">
        <f t="shared" si="27"/>
        <v>8606720000</v>
      </c>
      <c r="W171" s="2">
        <f t="shared" si="27"/>
        <v>8606720000</v>
      </c>
      <c r="X171" s="2">
        <f t="shared" si="27"/>
        <v>8606720000</v>
      </c>
      <c r="Y171" s="2">
        <f t="shared" si="27"/>
        <v>8606720000</v>
      </c>
      <c r="Z171" s="2">
        <f t="shared" si="27"/>
        <v>8606720000</v>
      </c>
      <c r="AA171" s="2">
        <f t="shared" si="27"/>
        <v>8606720000</v>
      </c>
      <c r="AB171" s="2">
        <f t="shared" si="27"/>
        <v>8606720000</v>
      </c>
      <c r="AC171" s="2">
        <f t="shared" si="27"/>
        <v>8606720000</v>
      </c>
      <c r="AD171" s="2">
        <f t="shared" si="27"/>
        <v>8606720000</v>
      </c>
      <c r="AE171" s="2">
        <f t="shared" si="27"/>
        <v>8606720000</v>
      </c>
      <c r="AF171" s="2">
        <f t="shared" si="27"/>
        <v>8606720000</v>
      </c>
      <c r="AG171" s="2">
        <f t="shared" si="27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3</v>
      </c>
      <c r="C173" s="2">
        <f>C138</f>
        <v>55</v>
      </c>
      <c r="D173" s="2">
        <f>D139</f>
        <v>89</v>
      </c>
      <c r="E173" s="2">
        <f>E140</f>
        <v>109</v>
      </c>
      <c r="F173" s="2">
        <f>F141</f>
        <v>160</v>
      </c>
      <c r="G173" s="2">
        <f>G142</f>
        <v>172</v>
      </c>
      <c r="H173" s="2">
        <f>H143</f>
        <v>198</v>
      </c>
      <c r="I173" s="2">
        <f>I144</f>
        <v>242</v>
      </c>
      <c r="J173" s="2">
        <f>J145</f>
        <v>270</v>
      </c>
      <c r="K173" s="2">
        <f>K146</f>
        <v>314</v>
      </c>
      <c r="L173" s="2">
        <f>L147</f>
        <v>344</v>
      </c>
      <c r="M173" s="2">
        <f>M148</f>
        <v>356</v>
      </c>
      <c r="N173" s="2">
        <f>N149</f>
        <v>401</v>
      </c>
      <c r="O173" s="2">
        <f>O150</f>
        <v>421</v>
      </c>
      <c r="P173" s="2">
        <f>P151</f>
        <v>459</v>
      </c>
      <c r="Q173" s="2">
        <f>Q152</f>
        <v>511</v>
      </c>
      <c r="R173" s="2">
        <f>R153</f>
        <v>849</v>
      </c>
      <c r="S173" s="2">
        <f>S154</f>
        <v>869</v>
      </c>
      <c r="T173" s="2">
        <f>T155</f>
        <v>779</v>
      </c>
      <c r="U173" s="2">
        <f>U156</f>
        <v>831</v>
      </c>
      <c r="V173" s="2">
        <f>V157</f>
        <v>974</v>
      </c>
      <c r="W173" s="2">
        <f>W158</f>
        <v>1018</v>
      </c>
      <c r="X173" s="2">
        <f>X159</f>
        <v>920</v>
      </c>
      <c r="Y173" s="2">
        <f>Y160</f>
        <v>932</v>
      </c>
      <c r="Z173" s="2">
        <f>Z161</f>
        <v>608</v>
      </c>
      <c r="AA173" s="2">
        <f>AA162</f>
        <v>620</v>
      </c>
      <c r="AB173" s="2">
        <f>AB163</f>
        <v>518</v>
      </c>
      <c r="AC173" s="2">
        <f>AC164</f>
        <v>562</v>
      </c>
      <c r="AD173" s="2">
        <f>AD165</f>
        <v>707</v>
      </c>
      <c r="AE173" s="2">
        <f>AE166</f>
        <v>759</v>
      </c>
      <c r="AF173" s="2">
        <f>AF167</f>
        <v>665</v>
      </c>
      <c r="AG173" s="2">
        <f>AG168</f>
        <v>685</v>
      </c>
      <c r="AH173" s="217">
        <f t="shared" ref="AH173:AH176" si="28">SUM(B173:AG173)</f>
        <v>16400</v>
      </c>
      <c r="AI173" s="5">
        <f t="shared" ref="AI173:AI176" si="29">SUMSQ(B173:AG173)</f>
        <v>11201200</v>
      </c>
      <c r="AJ173" s="2">
        <f t="shared" si="24"/>
        <v>8606720000</v>
      </c>
    </row>
    <row r="174" spans="1:36" x14ac:dyDescent="0.2">
      <c r="A174" s="3" t="s">
        <v>1174</v>
      </c>
      <c r="B174" s="2">
        <f>B168</f>
        <v>340</v>
      </c>
      <c r="C174" s="2">
        <f>C167</f>
        <v>360</v>
      </c>
      <c r="D174" s="2">
        <f>D166</f>
        <v>266</v>
      </c>
      <c r="E174" s="2">
        <f>E165</f>
        <v>318</v>
      </c>
      <c r="F174" s="2">
        <f>F164</f>
        <v>463</v>
      </c>
      <c r="G174" s="2">
        <f>G163</f>
        <v>507</v>
      </c>
      <c r="H174" s="2">
        <f>H162</f>
        <v>405</v>
      </c>
      <c r="I174" s="2">
        <f>I161</f>
        <v>417</v>
      </c>
      <c r="J174" s="2">
        <f>J160</f>
        <v>93</v>
      </c>
      <c r="K174" s="2">
        <f>K159</f>
        <v>105</v>
      </c>
      <c r="L174" s="2">
        <f>L158</f>
        <v>7</v>
      </c>
      <c r="M174" s="2">
        <f>M157</f>
        <v>51</v>
      </c>
      <c r="N174" s="2">
        <f>N156</f>
        <v>194</v>
      </c>
      <c r="O174" s="2">
        <f>O155</f>
        <v>246</v>
      </c>
      <c r="P174" s="2">
        <f>P154</f>
        <v>156</v>
      </c>
      <c r="Q174" s="2">
        <f>Q153</f>
        <v>176</v>
      </c>
      <c r="R174" s="2">
        <f>R152</f>
        <v>514</v>
      </c>
      <c r="S174" s="2">
        <f>S151</f>
        <v>566</v>
      </c>
      <c r="T174" s="2">
        <f>T150</f>
        <v>604</v>
      </c>
      <c r="U174" s="2">
        <f>U149</f>
        <v>624</v>
      </c>
      <c r="V174" s="2">
        <f>V148</f>
        <v>669</v>
      </c>
      <c r="W174" s="2">
        <f>W147</f>
        <v>681</v>
      </c>
      <c r="X174" s="2">
        <f>X146</f>
        <v>711</v>
      </c>
      <c r="Y174" s="2">
        <f>Y145</f>
        <v>755</v>
      </c>
      <c r="Z174" s="2">
        <f>Z144</f>
        <v>783</v>
      </c>
      <c r="AA174" s="2">
        <f>AA143</f>
        <v>827</v>
      </c>
      <c r="AB174" s="2">
        <f>AB142</f>
        <v>853</v>
      </c>
      <c r="AC174" s="2">
        <f>AC141</f>
        <v>865</v>
      </c>
      <c r="AD174" s="2">
        <f>AD140</f>
        <v>916</v>
      </c>
      <c r="AE174" s="2">
        <f>AE139</f>
        <v>936</v>
      </c>
      <c r="AF174" s="2">
        <f>AF138</f>
        <v>970</v>
      </c>
      <c r="AG174" s="2">
        <f>AG137</f>
        <v>1022</v>
      </c>
      <c r="AH174" s="217">
        <f t="shared" si="28"/>
        <v>16400</v>
      </c>
      <c r="AI174" s="5">
        <f t="shared" si="29"/>
        <v>11201200</v>
      </c>
      <c r="AJ174" s="2">
        <f t="shared" si="24"/>
        <v>8606720000</v>
      </c>
    </row>
    <row r="175" spans="1:36" x14ac:dyDescent="0.2">
      <c r="A175" s="3" t="s">
        <v>1175</v>
      </c>
      <c r="B175" s="2">
        <f>B153</f>
        <v>967</v>
      </c>
      <c r="C175" s="2">
        <f>C154</f>
        <v>1011</v>
      </c>
      <c r="D175" s="2">
        <f>D155</f>
        <v>925</v>
      </c>
      <c r="E175" s="2">
        <f>E156</f>
        <v>937</v>
      </c>
      <c r="F175" s="2">
        <f>F157</f>
        <v>860</v>
      </c>
      <c r="G175" s="2">
        <f>G158</f>
        <v>880</v>
      </c>
      <c r="H175" s="2">
        <f>H159</f>
        <v>770</v>
      </c>
      <c r="I175" s="2">
        <f>I160</f>
        <v>822</v>
      </c>
      <c r="J175" s="2">
        <f>J161</f>
        <v>714</v>
      </c>
      <c r="K175" s="2">
        <f>K162</f>
        <v>766</v>
      </c>
      <c r="L175" s="2">
        <f>L163</f>
        <v>660</v>
      </c>
      <c r="M175" s="2">
        <f>M164</f>
        <v>680</v>
      </c>
      <c r="N175" s="2">
        <f>N165</f>
        <v>597</v>
      </c>
      <c r="O175" s="2">
        <f>O166</f>
        <v>609</v>
      </c>
      <c r="P175" s="2">
        <f>P167</f>
        <v>527</v>
      </c>
      <c r="Q175" s="2">
        <f>Q168</f>
        <v>571</v>
      </c>
      <c r="R175" s="2">
        <f>R137</f>
        <v>149</v>
      </c>
      <c r="S175" s="2">
        <f>S138</f>
        <v>161</v>
      </c>
      <c r="T175" s="2">
        <f>T139</f>
        <v>207</v>
      </c>
      <c r="U175" s="2">
        <f>U140</f>
        <v>251</v>
      </c>
      <c r="V175" s="2">
        <f>V141</f>
        <v>10</v>
      </c>
      <c r="W175" s="2">
        <f>W142</f>
        <v>62</v>
      </c>
      <c r="X175" s="2">
        <f>X143</f>
        <v>84</v>
      </c>
      <c r="Y175" s="2">
        <f>Y144</f>
        <v>104</v>
      </c>
      <c r="Z175" s="2">
        <f>Z145</f>
        <v>412</v>
      </c>
      <c r="AA175" s="2">
        <f>AA146</f>
        <v>432</v>
      </c>
      <c r="AB175" s="2">
        <f>AB147</f>
        <v>450</v>
      </c>
      <c r="AC175" s="2">
        <f>AC148</f>
        <v>502</v>
      </c>
      <c r="AD175" s="2">
        <f>AD149</f>
        <v>263</v>
      </c>
      <c r="AE175" s="2">
        <f>AE150</f>
        <v>307</v>
      </c>
      <c r="AF175" s="2">
        <f>AF151</f>
        <v>349</v>
      </c>
      <c r="AG175" s="2">
        <f>AG152</f>
        <v>361</v>
      </c>
      <c r="AH175" s="217">
        <f t="shared" si="28"/>
        <v>16400</v>
      </c>
      <c r="AI175" s="5">
        <f t="shared" si="29"/>
        <v>11201200</v>
      </c>
      <c r="AJ175" s="2">
        <f t="shared" si="24"/>
        <v>8606720000</v>
      </c>
    </row>
    <row r="176" spans="1:36" x14ac:dyDescent="0.2">
      <c r="A176" s="3" t="s">
        <v>1176</v>
      </c>
      <c r="B176" s="2">
        <f>B152</f>
        <v>664</v>
      </c>
      <c r="C176" s="2">
        <f>C151</f>
        <v>676</v>
      </c>
      <c r="D176" s="2">
        <f>D150</f>
        <v>718</v>
      </c>
      <c r="E176" s="2">
        <f>E149</f>
        <v>762</v>
      </c>
      <c r="F176" s="2">
        <f>F148</f>
        <v>523</v>
      </c>
      <c r="G176" s="2">
        <f>G147</f>
        <v>575</v>
      </c>
      <c r="H176" s="2">
        <f>H146</f>
        <v>593</v>
      </c>
      <c r="I176" s="2">
        <f>I145</f>
        <v>613</v>
      </c>
      <c r="J176" s="2">
        <f>J144</f>
        <v>921</v>
      </c>
      <c r="K176" s="2">
        <f>K143</f>
        <v>941</v>
      </c>
      <c r="L176" s="2">
        <f>L142</f>
        <v>963</v>
      </c>
      <c r="M176" s="2">
        <f>M141</f>
        <v>1015</v>
      </c>
      <c r="N176" s="2">
        <f>N140</f>
        <v>774</v>
      </c>
      <c r="O176" s="2">
        <f>O139</f>
        <v>818</v>
      </c>
      <c r="P176" s="2">
        <f>P138</f>
        <v>864</v>
      </c>
      <c r="Q176" s="2">
        <f>Q137</f>
        <v>876</v>
      </c>
      <c r="R176" s="2">
        <f>R168</f>
        <v>454</v>
      </c>
      <c r="S176" s="2">
        <f>S167</f>
        <v>498</v>
      </c>
      <c r="T176" s="2">
        <f>T166</f>
        <v>416</v>
      </c>
      <c r="U176" s="2">
        <f>U165</f>
        <v>428</v>
      </c>
      <c r="V176" s="2">
        <f>V164</f>
        <v>345</v>
      </c>
      <c r="W176" s="2">
        <f>W163</f>
        <v>365</v>
      </c>
      <c r="X176" s="2">
        <f>X162</f>
        <v>259</v>
      </c>
      <c r="Y176" s="2">
        <f>Y161</f>
        <v>311</v>
      </c>
      <c r="Z176" s="2">
        <f>Z160</f>
        <v>203</v>
      </c>
      <c r="AA176" s="2">
        <f>AA159</f>
        <v>255</v>
      </c>
      <c r="AB176" s="2">
        <f>AB158</f>
        <v>145</v>
      </c>
      <c r="AC176" s="2">
        <f>AC157</f>
        <v>165</v>
      </c>
      <c r="AD176" s="2">
        <f>AD156</f>
        <v>88</v>
      </c>
      <c r="AE176" s="2">
        <f>AE155</f>
        <v>100</v>
      </c>
      <c r="AF176" s="2">
        <f>AF154</f>
        <v>14</v>
      </c>
      <c r="AG176" s="2">
        <f>AG153</f>
        <v>58</v>
      </c>
      <c r="AH176" s="217">
        <f t="shared" si="28"/>
        <v>16400</v>
      </c>
      <c r="AI176" s="5">
        <f t="shared" si="29"/>
        <v>11201200</v>
      </c>
      <c r="AJ176" s="2">
        <f t="shared" si="24"/>
        <v>8606720000</v>
      </c>
    </row>
    <row r="179" spans="1:36" ht="13.5" thickBot="1" x14ac:dyDescent="0.25">
      <c r="A179" s="71"/>
      <c r="B179" s="1" t="s">
        <v>1126</v>
      </c>
      <c r="D179" s="131" t="s">
        <v>5</v>
      </c>
    </row>
    <row r="180" spans="1:36" x14ac:dyDescent="0.2">
      <c r="A180" s="1">
        <v>1</v>
      </c>
      <c r="B180" s="181">
        <v>6</v>
      </c>
      <c r="C180" s="133">
        <v>405</v>
      </c>
      <c r="D180" s="177">
        <v>935</v>
      </c>
      <c r="E180" s="177">
        <v>568</v>
      </c>
      <c r="F180" s="177">
        <v>796</v>
      </c>
      <c r="G180" s="177">
        <v>651</v>
      </c>
      <c r="H180" s="177">
        <v>185</v>
      </c>
      <c r="I180" s="177">
        <v>298</v>
      </c>
      <c r="J180" s="177">
        <v>577</v>
      </c>
      <c r="K180" s="177">
        <v>978</v>
      </c>
      <c r="L180" s="177">
        <v>484</v>
      </c>
      <c r="M180" s="177">
        <v>115</v>
      </c>
      <c r="N180" s="177">
        <v>351</v>
      </c>
      <c r="O180" s="177">
        <v>208</v>
      </c>
      <c r="P180" s="177">
        <v>766</v>
      </c>
      <c r="Q180" s="189">
        <v>877</v>
      </c>
      <c r="R180" s="185">
        <v>374</v>
      </c>
      <c r="S180" s="177">
        <v>229</v>
      </c>
      <c r="T180" s="177">
        <v>727</v>
      </c>
      <c r="U180" s="177">
        <v>840</v>
      </c>
      <c r="V180" s="177">
        <v>620</v>
      </c>
      <c r="W180" s="177">
        <v>1019</v>
      </c>
      <c r="X180" s="177">
        <v>457</v>
      </c>
      <c r="Y180" s="177">
        <v>90</v>
      </c>
      <c r="Z180" s="177">
        <v>817</v>
      </c>
      <c r="AA180" s="177">
        <v>674</v>
      </c>
      <c r="AB180" s="177">
        <v>148</v>
      </c>
      <c r="AC180" s="177">
        <v>259</v>
      </c>
      <c r="AD180" s="177">
        <v>47</v>
      </c>
      <c r="AE180" s="177">
        <v>448</v>
      </c>
      <c r="AF180" s="177">
        <v>910</v>
      </c>
      <c r="AG180" s="184">
        <v>541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417</v>
      </c>
      <c r="C181" s="7">
        <v>50</v>
      </c>
      <c r="D181" s="6">
        <v>516</v>
      </c>
      <c r="E181" s="6">
        <v>915</v>
      </c>
      <c r="F181" s="6">
        <v>703</v>
      </c>
      <c r="G181" s="6">
        <v>816</v>
      </c>
      <c r="H181" s="6">
        <v>286</v>
      </c>
      <c r="I181" s="6">
        <v>141</v>
      </c>
      <c r="J181" s="6">
        <v>998</v>
      </c>
      <c r="K181" s="6">
        <v>629</v>
      </c>
      <c r="L181" s="6">
        <v>71</v>
      </c>
      <c r="M181" s="6">
        <v>472</v>
      </c>
      <c r="N181" s="6">
        <v>252</v>
      </c>
      <c r="O181" s="6">
        <v>363</v>
      </c>
      <c r="P181" s="11">
        <v>857</v>
      </c>
      <c r="Q181" s="6">
        <v>714</v>
      </c>
      <c r="R181" s="6">
        <v>209</v>
      </c>
      <c r="S181" s="12">
        <v>322</v>
      </c>
      <c r="T181" s="6">
        <v>884</v>
      </c>
      <c r="U181" s="6">
        <v>739</v>
      </c>
      <c r="V181" s="6">
        <v>975</v>
      </c>
      <c r="W181" s="6">
        <v>608</v>
      </c>
      <c r="X181" s="6">
        <v>110</v>
      </c>
      <c r="Y181" s="6">
        <v>509</v>
      </c>
      <c r="Z181" s="6">
        <v>662</v>
      </c>
      <c r="AA181" s="6">
        <v>773</v>
      </c>
      <c r="AB181" s="6">
        <v>311</v>
      </c>
      <c r="AC181" s="6">
        <v>168</v>
      </c>
      <c r="AD181" s="6">
        <v>396</v>
      </c>
      <c r="AE181" s="6">
        <v>27</v>
      </c>
      <c r="AF181" s="8">
        <v>553</v>
      </c>
      <c r="AG181" s="179">
        <v>954</v>
      </c>
      <c r="AH181" s="5">
        <f t="shared" ref="AH181:AH211" si="30">SUM(B181:AG181)</f>
        <v>16400</v>
      </c>
      <c r="AI181" s="5">
        <f t="shared" ref="AI181:AI211" si="31">SUMSQ(B181:AG181)</f>
        <v>11201200</v>
      </c>
      <c r="AJ181" s="2">
        <f t="shared" ref="AJ181:AJ219" si="32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1021</v>
      </c>
      <c r="C182" s="6">
        <v>622</v>
      </c>
      <c r="D182" s="7">
        <v>96</v>
      </c>
      <c r="E182" s="9">
        <v>463</v>
      </c>
      <c r="F182" s="6">
        <v>227</v>
      </c>
      <c r="G182" s="6">
        <v>372</v>
      </c>
      <c r="H182" s="6">
        <v>834</v>
      </c>
      <c r="I182" s="6">
        <v>721</v>
      </c>
      <c r="J182" s="6">
        <v>442</v>
      </c>
      <c r="K182" s="6">
        <v>41</v>
      </c>
      <c r="L182" s="6">
        <v>539</v>
      </c>
      <c r="M182" s="6">
        <v>908</v>
      </c>
      <c r="N182" s="6">
        <v>680</v>
      </c>
      <c r="O182" s="11">
        <v>823</v>
      </c>
      <c r="P182" s="6">
        <v>261</v>
      </c>
      <c r="Q182" s="6">
        <v>150</v>
      </c>
      <c r="R182" s="6">
        <v>653</v>
      </c>
      <c r="S182" s="6">
        <v>798</v>
      </c>
      <c r="T182" s="12">
        <v>304</v>
      </c>
      <c r="U182" s="6">
        <v>191</v>
      </c>
      <c r="V182" s="6">
        <v>403</v>
      </c>
      <c r="W182" s="6">
        <v>4</v>
      </c>
      <c r="X182" s="6">
        <v>562</v>
      </c>
      <c r="Y182" s="6">
        <v>929</v>
      </c>
      <c r="Z182" s="6">
        <v>202</v>
      </c>
      <c r="AA182" s="6">
        <v>345</v>
      </c>
      <c r="AB182" s="6">
        <v>875</v>
      </c>
      <c r="AC182" s="6">
        <v>764</v>
      </c>
      <c r="AD182" s="6">
        <v>984</v>
      </c>
      <c r="AE182" s="8">
        <v>583</v>
      </c>
      <c r="AF182" s="6">
        <v>117</v>
      </c>
      <c r="AG182" s="179">
        <v>486</v>
      </c>
      <c r="AH182" s="5">
        <f t="shared" si="30"/>
        <v>16400</v>
      </c>
      <c r="AI182" s="5">
        <f t="shared" si="31"/>
        <v>11201200</v>
      </c>
      <c r="AJ182" s="2">
        <f t="shared" si="32"/>
        <v>8606720000</v>
      </c>
    </row>
    <row r="183" spans="1:36" x14ac:dyDescent="0.2">
      <c r="A183" s="1">
        <v>4</v>
      </c>
      <c r="B183" s="178">
        <v>602</v>
      </c>
      <c r="C183" s="6">
        <v>969</v>
      </c>
      <c r="D183" s="9">
        <v>507</v>
      </c>
      <c r="E183" s="7">
        <v>108</v>
      </c>
      <c r="F183" s="6">
        <v>328</v>
      </c>
      <c r="G183" s="6">
        <v>215</v>
      </c>
      <c r="H183" s="6">
        <v>741</v>
      </c>
      <c r="I183" s="6">
        <v>886</v>
      </c>
      <c r="J183" s="6">
        <v>29</v>
      </c>
      <c r="K183" s="6">
        <v>398</v>
      </c>
      <c r="L183" s="6">
        <v>960</v>
      </c>
      <c r="M183" s="6">
        <v>559</v>
      </c>
      <c r="N183" s="11">
        <v>771</v>
      </c>
      <c r="O183" s="6">
        <v>660</v>
      </c>
      <c r="P183" s="6">
        <v>162</v>
      </c>
      <c r="Q183" s="6">
        <v>305</v>
      </c>
      <c r="R183" s="6">
        <v>810</v>
      </c>
      <c r="S183" s="6">
        <v>697</v>
      </c>
      <c r="T183" s="6">
        <v>139</v>
      </c>
      <c r="U183" s="12">
        <v>284</v>
      </c>
      <c r="V183" s="6">
        <v>56</v>
      </c>
      <c r="W183" s="6">
        <v>423</v>
      </c>
      <c r="X183" s="6">
        <v>917</v>
      </c>
      <c r="Y183" s="6">
        <v>518</v>
      </c>
      <c r="Z183" s="6">
        <v>365</v>
      </c>
      <c r="AA183" s="6">
        <v>254</v>
      </c>
      <c r="AB183" s="6">
        <v>720</v>
      </c>
      <c r="AC183" s="6">
        <v>863</v>
      </c>
      <c r="AD183" s="8">
        <v>627</v>
      </c>
      <c r="AE183" s="6">
        <v>996</v>
      </c>
      <c r="AF183" s="6">
        <v>466</v>
      </c>
      <c r="AG183" s="179">
        <v>65</v>
      </c>
      <c r="AH183" s="5">
        <f t="shared" si="30"/>
        <v>16400</v>
      </c>
      <c r="AI183" s="5">
        <f t="shared" si="31"/>
        <v>11201200</v>
      </c>
      <c r="AJ183" s="2">
        <f t="shared" si="32"/>
        <v>8606720000</v>
      </c>
    </row>
    <row r="184" spans="1:36" x14ac:dyDescent="0.2">
      <c r="A184" s="1">
        <v>5</v>
      </c>
      <c r="B184" s="178">
        <v>903</v>
      </c>
      <c r="C184" s="6">
        <v>536</v>
      </c>
      <c r="D184" s="6">
        <v>38</v>
      </c>
      <c r="E184" s="6">
        <v>437</v>
      </c>
      <c r="F184" s="7">
        <v>153</v>
      </c>
      <c r="G184" s="9">
        <v>266</v>
      </c>
      <c r="H184" s="6">
        <v>828</v>
      </c>
      <c r="I184" s="6">
        <v>683</v>
      </c>
      <c r="J184" s="6">
        <v>452</v>
      </c>
      <c r="K184" s="6">
        <v>83</v>
      </c>
      <c r="L184" s="6">
        <v>609</v>
      </c>
      <c r="M184" s="11">
        <v>1010</v>
      </c>
      <c r="N184" s="6">
        <v>734</v>
      </c>
      <c r="O184" s="6">
        <v>845</v>
      </c>
      <c r="P184" s="6">
        <v>383</v>
      </c>
      <c r="Q184" s="6">
        <v>240</v>
      </c>
      <c r="R184" s="6">
        <v>759</v>
      </c>
      <c r="S184" s="6">
        <v>872</v>
      </c>
      <c r="T184" s="6">
        <v>342</v>
      </c>
      <c r="U184" s="6">
        <v>197</v>
      </c>
      <c r="V184" s="12">
        <v>489</v>
      </c>
      <c r="W184" s="6">
        <v>122</v>
      </c>
      <c r="X184" s="6">
        <v>588</v>
      </c>
      <c r="Y184" s="6">
        <v>987</v>
      </c>
      <c r="Z184" s="6">
        <v>180</v>
      </c>
      <c r="AA184" s="6">
        <v>291</v>
      </c>
      <c r="AB184" s="6">
        <v>785</v>
      </c>
      <c r="AC184" s="8">
        <v>642</v>
      </c>
      <c r="AD184" s="6">
        <v>942</v>
      </c>
      <c r="AE184" s="6">
        <v>573</v>
      </c>
      <c r="AF184" s="6">
        <v>15</v>
      </c>
      <c r="AG184" s="179">
        <v>416</v>
      </c>
      <c r="AH184" s="5">
        <f t="shared" si="30"/>
        <v>16400</v>
      </c>
      <c r="AI184" s="5">
        <f t="shared" si="31"/>
        <v>11201200</v>
      </c>
      <c r="AJ184" s="2">
        <f t="shared" si="32"/>
        <v>8606720000</v>
      </c>
    </row>
    <row r="185" spans="1:36" x14ac:dyDescent="0.2">
      <c r="A185" s="1">
        <v>6</v>
      </c>
      <c r="B185" s="178">
        <v>548</v>
      </c>
      <c r="C185" s="6">
        <v>947</v>
      </c>
      <c r="D185" s="6">
        <v>385</v>
      </c>
      <c r="E185" s="6">
        <v>18</v>
      </c>
      <c r="F185" s="9">
        <v>318</v>
      </c>
      <c r="G185" s="7">
        <v>173</v>
      </c>
      <c r="H185" s="6">
        <v>671</v>
      </c>
      <c r="I185" s="6">
        <v>784</v>
      </c>
      <c r="J185" s="6">
        <v>103</v>
      </c>
      <c r="K185" s="6">
        <v>504</v>
      </c>
      <c r="L185" s="11">
        <v>966</v>
      </c>
      <c r="M185" s="6">
        <v>597</v>
      </c>
      <c r="N185" s="6">
        <v>889</v>
      </c>
      <c r="O185" s="6">
        <v>746</v>
      </c>
      <c r="P185" s="6">
        <v>220</v>
      </c>
      <c r="Q185" s="6">
        <v>331</v>
      </c>
      <c r="R185" s="6">
        <v>852</v>
      </c>
      <c r="S185" s="6">
        <v>707</v>
      </c>
      <c r="T185" s="6">
        <v>241</v>
      </c>
      <c r="U185" s="6">
        <v>354</v>
      </c>
      <c r="V185" s="6">
        <v>78</v>
      </c>
      <c r="W185" s="12">
        <v>477</v>
      </c>
      <c r="X185" s="6">
        <v>1007</v>
      </c>
      <c r="Y185" s="6">
        <v>640</v>
      </c>
      <c r="Z185" s="6">
        <v>279</v>
      </c>
      <c r="AA185" s="6">
        <v>136</v>
      </c>
      <c r="AB185" s="8">
        <v>694</v>
      </c>
      <c r="AC185" s="6">
        <v>805</v>
      </c>
      <c r="AD185" s="6">
        <v>521</v>
      </c>
      <c r="AE185" s="6">
        <v>922</v>
      </c>
      <c r="AF185" s="6">
        <v>428</v>
      </c>
      <c r="AG185" s="179">
        <v>59</v>
      </c>
      <c r="AH185" s="5">
        <f t="shared" si="30"/>
        <v>16400</v>
      </c>
      <c r="AI185" s="5">
        <f t="shared" si="31"/>
        <v>11201200</v>
      </c>
      <c r="AJ185" s="2">
        <f t="shared" si="32"/>
        <v>8606720000</v>
      </c>
    </row>
    <row r="186" spans="1:36" x14ac:dyDescent="0.2">
      <c r="A186" s="1">
        <v>7</v>
      </c>
      <c r="B186" s="178">
        <v>128</v>
      </c>
      <c r="C186" s="6">
        <v>495</v>
      </c>
      <c r="D186" s="6">
        <v>989</v>
      </c>
      <c r="E186" s="6">
        <v>590</v>
      </c>
      <c r="F186" s="6">
        <v>866</v>
      </c>
      <c r="G186" s="6">
        <v>753</v>
      </c>
      <c r="H186" s="7">
        <v>195</v>
      </c>
      <c r="I186" s="9">
        <v>340</v>
      </c>
      <c r="J186" s="6">
        <v>571</v>
      </c>
      <c r="K186" s="11">
        <v>940</v>
      </c>
      <c r="L186" s="6">
        <v>410</v>
      </c>
      <c r="M186" s="6">
        <v>9</v>
      </c>
      <c r="N186" s="6">
        <v>293</v>
      </c>
      <c r="O186" s="6">
        <v>182</v>
      </c>
      <c r="P186" s="6">
        <v>648</v>
      </c>
      <c r="Q186" s="6">
        <v>791</v>
      </c>
      <c r="R186" s="6">
        <v>272</v>
      </c>
      <c r="S186" s="6">
        <v>159</v>
      </c>
      <c r="T186" s="6">
        <v>685</v>
      </c>
      <c r="U186" s="6">
        <v>830</v>
      </c>
      <c r="V186" s="6">
        <v>530</v>
      </c>
      <c r="W186" s="6">
        <v>897</v>
      </c>
      <c r="X186" s="12">
        <v>435</v>
      </c>
      <c r="Y186" s="6">
        <v>36</v>
      </c>
      <c r="Z186" s="6">
        <v>843</v>
      </c>
      <c r="AA186" s="8">
        <v>732</v>
      </c>
      <c r="AB186" s="6">
        <v>234</v>
      </c>
      <c r="AC186" s="6">
        <v>377</v>
      </c>
      <c r="AD186" s="6">
        <v>85</v>
      </c>
      <c r="AE186" s="6">
        <v>454</v>
      </c>
      <c r="AF186" s="6">
        <v>1016</v>
      </c>
      <c r="AG186" s="179">
        <v>615</v>
      </c>
      <c r="AH186" s="5">
        <f t="shared" si="30"/>
        <v>16400</v>
      </c>
      <c r="AI186" s="5">
        <f t="shared" si="31"/>
        <v>11201200</v>
      </c>
      <c r="AJ186" s="2">
        <f t="shared" si="32"/>
        <v>8606720000</v>
      </c>
    </row>
    <row r="187" spans="1:36" x14ac:dyDescent="0.2">
      <c r="A187" s="1">
        <v>8</v>
      </c>
      <c r="B187" s="178">
        <v>475</v>
      </c>
      <c r="C187" s="6">
        <v>76</v>
      </c>
      <c r="D187" s="6">
        <v>634</v>
      </c>
      <c r="E187" s="6">
        <v>1001</v>
      </c>
      <c r="F187" s="6">
        <v>709</v>
      </c>
      <c r="G187" s="6">
        <v>854</v>
      </c>
      <c r="H187" s="9">
        <v>360</v>
      </c>
      <c r="I187" s="7">
        <v>247</v>
      </c>
      <c r="J187" s="11">
        <v>928</v>
      </c>
      <c r="K187" s="6">
        <v>527</v>
      </c>
      <c r="L187" s="6">
        <v>61</v>
      </c>
      <c r="M187" s="6">
        <v>430</v>
      </c>
      <c r="N187" s="6">
        <v>130</v>
      </c>
      <c r="O187" s="6">
        <v>273</v>
      </c>
      <c r="P187" s="6">
        <v>803</v>
      </c>
      <c r="Q187" s="6">
        <v>692</v>
      </c>
      <c r="R187" s="6">
        <v>171</v>
      </c>
      <c r="S187" s="6">
        <v>316</v>
      </c>
      <c r="T187" s="6">
        <v>778</v>
      </c>
      <c r="U187" s="6">
        <v>665</v>
      </c>
      <c r="V187" s="6">
        <v>949</v>
      </c>
      <c r="W187" s="6">
        <v>550</v>
      </c>
      <c r="X187" s="6">
        <v>24</v>
      </c>
      <c r="Y187" s="12">
        <v>391</v>
      </c>
      <c r="Z187" s="8">
        <v>752</v>
      </c>
      <c r="AA187" s="6">
        <v>895</v>
      </c>
      <c r="AB187" s="6">
        <v>333</v>
      </c>
      <c r="AC187" s="6">
        <v>222</v>
      </c>
      <c r="AD187" s="6">
        <v>498</v>
      </c>
      <c r="AE187" s="6">
        <v>97</v>
      </c>
      <c r="AF187" s="6">
        <v>595</v>
      </c>
      <c r="AG187" s="179">
        <v>964</v>
      </c>
      <c r="AH187" s="5">
        <f t="shared" si="30"/>
        <v>16400</v>
      </c>
      <c r="AI187" s="5">
        <f t="shared" si="31"/>
        <v>11201200</v>
      </c>
      <c r="AJ187" s="2">
        <f t="shared" si="32"/>
        <v>8606720000</v>
      </c>
    </row>
    <row r="188" spans="1:36" x14ac:dyDescent="0.2">
      <c r="A188" s="1">
        <v>9</v>
      </c>
      <c r="B188" s="178">
        <v>848</v>
      </c>
      <c r="C188" s="6">
        <v>735</v>
      </c>
      <c r="D188" s="6">
        <v>237</v>
      </c>
      <c r="E188" s="6">
        <v>382</v>
      </c>
      <c r="F188" s="6">
        <v>82</v>
      </c>
      <c r="G188" s="6">
        <v>449</v>
      </c>
      <c r="H188" s="6">
        <v>1011</v>
      </c>
      <c r="I188" s="11">
        <v>612</v>
      </c>
      <c r="J188" s="7">
        <v>267</v>
      </c>
      <c r="K188" s="9">
        <v>156</v>
      </c>
      <c r="L188" s="6">
        <v>682</v>
      </c>
      <c r="M188" s="6">
        <v>825</v>
      </c>
      <c r="N188" s="6">
        <v>533</v>
      </c>
      <c r="O188" s="6">
        <v>902</v>
      </c>
      <c r="P188" s="6">
        <v>440</v>
      </c>
      <c r="Q188" s="6">
        <v>39</v>
      </c>
      <c r="R188" s="6">
        <v>576</v>
      </c>
      <c r="S188" s="6">
        <v>943</v>
      </c>
      <c r="T188" s="6">
        <v>413</v>
      </c>
      <c r="U188" s="6">
        <v>14</v>
      </c>
      <c r="V188" s="6">
        <v>290</v>
      </c>
      <c r="W188" s="6">
        <v>177</v>
      </c>
      <c r="X188" s="6">
        <v>643</v>
      </c>
      <c r="Y188" s="8">
        <v>788</v>
      </c>
      <c r="Z188" s="12">
        <v>123</v>
      </c>
      <c r="AA188" s="6">
        <v>492</v>
      </c>
      <c r="AB188" s="6">
        <v>986</v>
      </c>
      <c r="AC188" s="6">
        <v>585</v>
      </c>
      <c r="AD188" s="6">
        <v>869</v>
      </c>
      <c r="AE188" s="6">
        <v>758</v>
      </c>
      <c r="AF188" s="6">
        <v>200</v>
      </c>
      <c r="AG188" s="179">
        <v>343</v>
      </c>
      <c r="AH188" s="5">
        <f t="shared" si="30"/>
        <v>16400</v>
      </c>
      <c r="AI188" s="5">
        <f t="shared" si="31"/>
        <v>11201200</v>
      </c>
      <c r="AJ188" s="2">
        <f t="shared" si="32"/>
        <v>8606720000</v>
      </c>
    </row>
    <row r="189" spans="1:36" x14ac:dyDescent="0.2">
      <c r="A189" s="1">
        <v>10</v>
      </c>
      <c r="B189" s="178">
        <v>747</v>
      </c>
      <c r="C189" s="6">
        <v>892</v>
      </c>
      <c r="D189" s="6">
        <v>330</v>
      </c>
      <c r="E189" s="6">
        <v>217</v>
      </c>
      <c r="F189" s="6">
        <v>501</v>
      </c>
      <c r="G189" s="6">
        <v>102</v>
      </c>
      <c r="H189" s="11">
        <v>600</v>
      </c>
      <c r="I189" s="6">
        <v>967</v>
      </c>
      <c r="J189" s="9">
        <v>176</v>
      </c>
      <c r="K189" s="7">
        <v>319</v>
      </c>
      <c r="L189" s="6">
        <v>781</v>
      </c>
      <c r="M189" s="6">
        <v>670</v>
      </c>
      <c r="N189" s="6">
        <v>946</v>
      </c>
      <c r="O189" s="6">
        <v>545</v>
      </c>
      <c r="P189" s="6">
        <v>19</v>
      </c>
      <c r="Q189" s="6">
        <v>388</v>
      </c>
      <c r="R189" s="6">
        <v>923</v>
      </c>
      <c r="S189" s="6">
        <v>524</v>
      </c>
      <c r="T189" s="6">
        <v>58</v>
      </c>
      <c r="U189" s="6">
        <v>425</v>
      </c>
      <c r="V189" s="6">
        <v>133</v>
      </c>
      <c r="W189" s="6">
        <v>278</v>
      </c>
      <c r="X189" s="8">
        <v>808</v>
      </c>
      <c r="Y189" s="6">
        <v>695</v>
      </c>
      <c r="Z189" s="6">
        <v>480</v>
      </c>
      <c r="AA189" s="12">
        <v>79</v>
      </c>
      <c r="AB189" s="6">
        <v>637</v>
      </c>
      <c r="AC189" s="6">
        <v>1006</v>
      </c>
      <c r="AD189" s="6">
        <v>706</v>
      </c>
      <c r="AE189" s="6">
        <v>849</v>
      </c>
      <c r="AF189" s="6">
        <v>355</v>
      </c>
      <c r="AG189" s="179">
        <v>244</v>
      </c>
      <c r="AH189" s="5">
        <f t="shared" si="30"/>
        <v>16400</v>
      </c>
      <c r="AI189" s="5">
        <f t="shared" si="31"/>
        <v>11201200</v>
      </c>
      <c r="AJ189" s="2">
        <f t="shared" si="32"/>
        <v>8606720000</v>
      </c>
    </row>
    <row r="190" spans="1:36" x14ac:dyDescent="0.2">
      <c r="A190" s="1">
        <v>11</v>
      </c>
      <c r="B190" s="178">
        <v>183</v>
      </c>
      <c r="C190" s="6">
        <v>296</v>
      </c>
      <c r="D190" s="6">
        <v>790</v>
      </c>
      <c r="E190" s="6">
        <v>645</v>
      </c>
      <c r="F190" s="6">
        <v>937</v>
      </c>
      <c r="G190" s="11">
        <v>570</v>
      </c>
      <c r="H190" s="6">
        <v>12</v>
      </c>
      <c r="I190" s="6">
        <v>411</v>
      </c>
      <c r="J190" s="6">
        <v>756</v>
      </c>
      <c r="K190" s="6">
        <v>867</v>
      </c>
      <c r="L190" s="7">
        <v>337</v>
      </c>
      <c r="M190" s="9">
        <v>194</v>
      </c>
      <c r="N190" s="6">
        <v>494</v>
      </c>
      <c r="O190" s="6">
        <v>125</v>
      </c>
      <c r="P190" s="6">
        <v>591</v>
      </c>
      <c r="Q190" s="6">
        <v>992</v>
      </c>
      <c r="R190" s="6">
        <v>455</v>
      </c>
      <c r="S190" s="6">
        <v>88</v>
      </c>
      <c r="T190" s="6">
        <v>614</v>
      </c>
      <c r="U190" s="6">
        <v>1013</v>
      </c>
      <c r="V190" s="6">
        <v>729</v>
      </c>
      <c r="W190" s="8">
        <v>842</v>
      </c>
      <c r="X190" s="6">
        <v>380</v>
      </c>
      <c r="Y190" s="6">
        <v>235</v>
      </c>
      <c r="Z190" s="6">
        <v>900</v>
      </c>
      <c r="AA190" s="6">
        <v>531</v>
      </c>
      <c r="AB190" s="12">
        <v>33</v>
      </c>
      <c r="AC190" s="6">
        <v>434</v>
      </c>
      <c r="AD190" s="6">
        <v>158</v>
      </c>
      <c r="AE190" s="6">
        <v>269</v>
      </c>
      <c r="AF190" s="6">
        <v>831</v>
      </c>
      <c r="AG190" s="179">
        <v>688</v>
      </c>
      <c r="AH190" s="5">
        <f t="shared" si="30"/>
        <v>16400</v>
      </c>
      <c r="AI190" s="5">
        <f t="shared" si="31"/>
        <v>11201200</v>
      </c>
      <c r="AJ190" s="2">
        <f t="shared" si="32"/>
        <v>8606720000</v>
      </c>
    </row>
    <row r="191" spans="1:36" x14ac:dyDescent="0.2">
      <c r="A191" s="1">
        <v>12</v>
      </c>
      <c r="B191" s="178">
        <v>276</v>
      </c>
      <c r="C191" s="6">
        <v>131</v>
      </c>
      <c r="D191" s="6">
        <v>689</v>
      </c>
      <c r="E191" s="6">
        <v>802</v>
      </c>
      <c r="F191" s="11">
        <v>526</v>
      </c>
      <c r="G191" s="6">
        <v>925</v>
      </c>
      <c r="H191" s="6">
        <v>431</v>
      </c>
      <c r="I191" s="6">
        <v>64</v>
      </c>
      <c r="J191" s="6">
        <v>855</v>
      </c>
      <c r="K191" s="6">
        <v>712</v>
      </c>
      <c r="L191" s="9">
        <v>246</v>
      </c>
      <c r="M191" s="7">
        <v>357</v>
      </c>
      <c r="N191" s="6">
        <v>73</v>
      </c>
      <c r="O191" s="6">
        <v>474</v>
      </c>
      <c r="P191" s="6">
        <v>1004</v>
      </c>
      <c r="Q191" s="6">
        <v>635</v>
      </c>
      <c r="R191" s="6">
        <v>100</v>
      </c>
      <c r="S191" s="6">
        <v>499</v>
      </c>
      <c r="T191" s="6">
        <v>961</v>
      </c>
      <c r="U191" s="6">
        <v>594</v>
      </c>
      <c r="V191" s="8">
        <v>894</v>
      </c>
      <c r="W191" s="6">
        <v>749</v>
      </c>
      <c r="X191" s="6">
        <v>223</v>
      </c>
      <c r="Y191" s="6">
        <v>336</v>
      </c>
      <c r="Z191" s="6">
        <v>551</v>
      </c>
      <c r="AA191" s="6">
        <v>952</v>
      </c>
      <c r="AB191" s="6">
        <v>390</v>
      </c>
      <c r="AC191" s="12">
        <v>21</v>
      </c>
      <c r="AD191" s="6">
        <v>313</v>
      </c>
      <c r="AE191" s="6">
        <v>170</v>
      </c>
      <c r="AF191" s="6">
        <v>668</v>
      </c>
      <c r="AG191" s="179">
        <v>779</v>
      </c>
      <c r="AH191" s="5">
        <f t="shared" si="30"/>
        <v>16400</v>
      </c>
      <c r="AI191" s="5">
        <f t="shared" si="31"/>
        <v>11201200</v>
      </c>
      <c r="AJ191" s="2">
        <f t="shared" si="32"/>
        <v>8606720000</v>
      </c>
    </row>
    <row r="192" spans="1:36" x14ac:dyDescent="0.2">
      <c r="A192" s="1">
        <v>13</v>
      </c>
      <c r="B192" s="178">
        <v>205</v>
      </c>
      <c r="C192" s="6">
        <v>350</v>
      </c>
      <c r="D192" s="6">
        <v>880</v>
      </c>
      <c r="E192" s="11">
        <v>767</v>
      </c>
      <c r="F192" s="6">
        <v>979</v>
      </c>
      <c r="G192" s="6">
        <v>580</v>
      </c>
      <c r="H192" s="6">
        <v>114</v>
      </c>
      <c r="I192" s="6">
        <v>481</v>
      </c>
      <c r="J192" s="6">
        <v>650</v>
      </c>
      <c r="K192" s="6">
        <v>793</v>
      </c>
      <c r="L192" s="6">
        <v>299</v>
      </c>
      <c r="M192" s="6">
        <v>188</v>
      </c>
      <c r="N192" s="7">
        <v>408</v>
      </c>
      <c r="O192" s="9">
        <v>7</v>
      </c>
      <c r="P192" s="6">
        <v>565</v>
      </c>
      <c r="Q192" s="6">
        <v>934</v>
      </c>
      <c r="R192" s="6">
        <v>445</v>
      </c>
      <c r="S192" s="6">
        <v>46</v>
      </c>
      <c r="T192" s="6">
        <v>544</v>
      </c>
      <c r="U192" s="8">
        <v>911</v>
      </c>
      <c r="V192" s="6">
        <v>675</v>
      </c>
      <c r="W192" s="6">
        <v>820</v>
      </c>
      <c r="X192" s="6">
        <v>258</v>
      </c>
      <c r="Y192" s="6">
        <v>145</v>
      </c>
      <c r="Z192" s="6">
        <v>1018</v>
      </c>
      <c r="AA192" s="6">
        <v>617</v>
      </c>
      <c r="AB192" s="6">
        <v>91</v>
      </c>
      <c r="AC192" s="6">
        <v>460</v>
      </c>
      <c r="AD192" s="12">
        <v>232</v>
      </c>
      <c r="AE192" s="6">
        <v>375</v>
      </c>
      <c r="AF192" s="6">
        <v>837</v>
      </c>
      <c r="AG192" s="179">
        <v>726</v>
      </c>
      <c r="AH192" s="5">
        <f t="shared" si="30"/>
        <v>16400</v>
      </c>
      <c r="AI192" s="5">
        <f t="shared" si="31"/>
        <v>11201200</v>
      </c>
      <c r="AJ192" s="2">
        <f t="shared" si="32"/>
        <v>8606720000</v>
      </c>
    </row>
    <row r="193" spans="1:36" x14ac:dyDescent="0.2">
      <c r="A193" s="1">
        <v>14</v>
      </c>
      <c r="B193" s="178">
        <v>362</v>
      </c>
      <c r="C193" s="6">
        <v>249</v>
      </c>
      <c r="D193" s="11">
        <v>715</v>
      </c>
      <c r="E193" s="6">
        <v>860</v>
      </c>
      <c r="F193" s="6">
        <v>632</v>
      </c>
      <c r="G193" s="6">
        <v>999</v>
      </c>
      <c r="H193" s="6">
        <v>469</v>
      </c>
      <c r="I193" s="6">
        <v>70</v>
      </c>
      <c r="J193" s="6">
        <v>813</v>
      </c>
      <c r="K193" s="6">
        <v>702</v>
      </c>
      <c r="L193" s="6">
        <v>144</v>
      </c>
      <c r="M193" s="6">
        <v>287</v>
      </c>
      <c r="N193" s="9">
        <v>51</v>
      </c>
      <c r="O193" s="7">
        <v>420</v>
      </c>
      <c r="P193" s="6">
        <v>914</v>
      </c>
      <c r="Q193" s="6">
        <v>513</v>
      </c>
      <c r="R193" s="6">
        <v>26</v>
      </c>
      <c r="S193" s="6">
        <v>393</v>
      </c>
      <c r="T193" s="8">
        <v>955</v>
      </c>
      <c r="U193" s="6">
        <v>556</v>
      </c>
      <c r="V193" s="6">
        <v>776</v>
      </c>
      <c r="W193" s="6">
        <v>663</v>
      </c>
      <c r="X193" s="6">
        <v>165</v>
      </c>
      <c r="Y193" s="6">
        <v>310</v>
      </c>
      <c r="Z193" s="6">
        <v>605</v>
      </c>
      <c r="AA193" s="6">
        <v>974</v>
      </c>
      <c r="AB193" s="6">
        <v>512</v>
      </c>
      <c r="AC193" s="6">
        <v>111</v>
      </c>
      <c r="AD193" s="6">
        <v>323</v>
      </c>
      <c r="AE193" s="12">
        <v>212</v>
      </c>
      <c r="AF193" s="6">
        <v>738</v>
      </c>
      <c r="AG193" s="179">
        <v>881</v>
      </c>
      <c r="AH193" s="5">
        <f t="shared" si="30"/>
        <v>16400</v>
      </c>
      <c r="AI193" s="5">
        <f t="shared" si="31"/>
        <v>11201200</v>
      </c>
      <c r="AJ193" s="2">
        <f t="shared" si="32"/>
        <v>8606720000</v>
      </c>
    </row>
    <row r="194" spans="1:36" x14ac:dyDescent="0.2">
      <c r="A194" s="1">
        <v>15</v>
      </c>
      <c r="B194" s="178">
        <v>822</v>
      </c>
      <c r="C194" s="11">
        <v>677</v>
      </c>
      <c r="D194" s="6">
        <v>151</v>
      </c>
      <c r="E194" s="6">
        <v>264</v>
      </c>
      <c r="F194" s="6">
        <v>44</v>
      </c>
      <c r="G194" s="6">
        <v>443</v>
      </c>
      <c r="H194" s="6">
        <v>905</v>
      </c>
      <c r="I194" s="6">
        <v>538</v>
      </c>
      <c r="J194" s="6">
        <v>369</v>
      </c>
      <c r="K194" s="6">
        <v>226</v>
      </c>
      <c r="L194" s="6">
        <v>724</v>
      </c>
      <c r="M194" s="6">
        <v>835</v>
      </c>
      <c r="N194" s="6">
        <v>623</v>
      </c>
      <c r="O194" s="6">
        <v>1024</v>
      </c>
      <c r="P194" s="7">
        <v>462</v>
      </c>
      <c r="Q194" s="9">
        <v>93</v>
      </c>
      <c r="R194" s="6">
        <v>582</v>
      </c>
      <c r="S194" s="8">
        <v>981</v>
      </c>
      <c r="T194" s="6">
        <v>487</v>
      </c>
      <c r="U194" s="6">
        <v>120</v>
      </c>
      <c r="V194" s="6">
        <v>348</v>
      </c>
      <c r="W194" s="6">
        <v>203</v>
      </c>
      <c r="X194" s="6">
        <v>761</v>
      </c>
      <c r="Y194" s="6">
        <v>874</v>
      </c>
      <c r="Z194" s="6">
        <v>1</v>
      </c>
      <c r="AA194" s="6">
        <v>402</v>
      </c>
      <c r="AB194" s="6">
        <v>932</v>
      </c>
      <c r="AC194" s="6">
        <v>563</v>
      </c>
      <c r="AD194" s="6">
        <v>799</v>
      </c>
      <c r="AE194" s="6">
        <v>656</v>
      </c>
      <c r="AF194" s="12">
        <v>190</v>
      </c>
      <c r="AG194" s="179">
        <v>301</v>
      </c>
      <c r="AH194" s="5">
        <f t="shared" si="30"/>
        <v>16400</v>
      </c>
      <c r="AI194" s="5">
        <f t="shared" si="31"/>
        <v>11201200</v>
      </c>
      <c r="AJ194" s="2">
        <f t="shared" si="32"/>
        <v>8606720000</v>
      </c>
    </row>
    <row r="195" spans="1:36" x14ac:dyDescent="0.2">
      <c r="A195" s="1">
        <v>16</v>
      </c>
      <c r="B195" s="190">
        <v>657</v>
      </c>
      <c r="C195" s="6">
        <v>770</v>
      </c>
      <c r="D195" s="6">
        <v>308</v>
      </c>
      <c r="E195" s="6">
        <v>163</v>
      </c>
      <c r="F195" s="6">
        <v>399</v>
      </c>
      <c r="G195" s="6">
        <v>32</v>
      </c>
      <c r="H195" s="6">
        <v>558</v>
      </c>
      <c r="I195" s="6">
        <v>957</v>
      </c>
      <c r="J195" s="6">
        <v>214</v>
      </c>
      <c r="K195" s="6">
        <v>325</v>
      </c>
      <c r="L195" s="6">
        <v>887</v>
      </c>
      <c r="M195" s="6">
        <v>744</v>
      </c>
      <c r="N195" s="6">
        <v>972</v>
      </c>
      <c r="O195" s="6">
        <v>603</v>
      </c>
      <c r="P195" s="9">
        <v>105</v>
      </c>
      <c r="Q195" s="7">
        <v>506</v>
      </c>
      <c r="R195" s="8">
        <v>993</v>
      </c>
      <c r="S195" s="6">
        <v>626</v>
      </c>
      <c r="T195" s="6">
        <v>68</v>
      </c>
      <c r="U195" s="6">
        <v>467</v>
      </c>
      <c r="V195" s="6">
        <v>255</v>
      </c>
      <c r="W195" s="6">
        <v>368</v>
      </c>
      <c r="X195" s="6">
        <v>862</v>
      </c>
      <c r="Y195" s="6">
        <v>717</v>
      </c>
      <c r="Z195" s="6">
        <v>422</v>
      </c>
      <c r="AA195" s="6">
        <v>53</v>
      </c>
      <c r="AB195" s="6">
        <v>519</v>
      </c>
      <c r="AC195" s="6">
        <v>920</v>
      </c>
      <c r="AD195" s="6">
        <v>700</v>
      </c>
      <c r="AE195" s="6">
        <v>811</v>
      </c>
      <c r="AF195" s="6">
        <v>281</v>
      </c>
      <c r="AG195" s="186">
        <v>138</v>
      </c>
      <c r="AH195" s="5">
        <f t="shared" si="30"/>
        <v>16400</v>
      </c>
      <c r="AI195" s="5">
        <f t="shared" si="31"/>
        <v>11201200</v>
      </c>
      <c r="AJ195" s="2">
        <f t="shared" si="32"/>
        <v>8606720000</v>
      </c>
    </row>
    <row r="196" spans="1:36" x14ac:dyDescent="0.2">
      <c r="A196" s="1">
        <v>17</v>
      </c>
      <c r="B196" s="188">
        <v>883</v>
      </c>
      <c r="C196" s="6">
        <v>740</v>
      </c>
      <c r="D196" s="6">
        <v>210</v>
      </c>
      <c r="E196" s="6">
        <v>321</v>
      </c>
      <c r="F196" s="6">
        <v>109</v>
      </c>
      <c r="G196" s="6">
        <v>510</v>
      </c>
      <c r="H196" s="6">
        <v>976</v>
      </c>
      <c r="I196" s="6">
        <v>607</v>
      </c>
      <c r="J196" s="6">
        <v>312</v>
      </c>
      <c r="K196" s="6">
        <v>167</v>
      </c>
      <c r="L196" s="6">
        <v>661</v>
      </c>
      <c r="M196" s="6">
        <v>774</v>
      </c>
      <c r="N196" s="6">
        <v>554</v>
      </c>
      <c r="O196" s="6">
        <v>953</v>
      </c>
      <c r="P196" s="6">
        <v>395</v>
      </c>
      <c r="Q196" s="8">
        <v>28</v>
      </c>
      <c r="R196" s="7">
        <v>515</v>
      </c>
      <c r="S196" s="9">
        <v>916</v>
      </c>
      <c r="T196" s="6">
        <v>418</v>
      </c>
      <c r="U196" s="6">
        <v>49</v>
      </c>
      <c r="V196" s="6">
        <v>285</v>
      </c>
      <c r="W196" s="6">
        <v>142</v>
      </c>
      <c r="X196" s="6">
        <v>704</v>
      </c>
      <c r="Y196" s="6">
        <v>815</v>
      </c>
      <c r="Z196" s="6">
        <v>72</v>
      </c>
      <c r="AA196" s="6">
        <v>471</v>
      </c>
      <c r="AB196" s="6">
        <v>997</v>
      </c>
      <c r="AC196" s="6">
        <v>630</v>
      </c>
      <c r="AD196" s="6">
        <v>858</v>
      </c>
      <c r="AE196" s="6">
        <v>713</v>
      </c>
      <c r="AF196" s="6">
        <v>251</v>
      </c>
      <c r="AG196" s="192">
        <v>364</v>
      </c>
      <c r="AH196" s="5">
        <f t="shared" si="30"/>
        <v>16400</v>
      </c>
      <c r="AI196" s="5">
        <f t="shared" si="31"/>
        <v>11201200</v>
      </c>
      <c r="AJ196" s="2">
        <f t="shared" si="32"/>
        <v>8606720000</v>
      </c>
    </row>
    <row r="197" spans="1:36" x14ac:dyDescent="0.2">
      <c r="A197" s="1">
        <v>18</v>
      </c>
      <c r="B197" s="178">
        <v>728</v>
      </c>
      <c r="C197" s="12">
        <v>839</v>
      </c>
      <c r="D197" s="6">
        <v>373</v>
      </c>
      <c r="E197" s="6">
        <v>230</v>
      </c>
      <c r="F197" s="6">
        <v>458</v>
      </c>
      <c r="G197" s="6">
        <v>89</v>
      </c>
      <c r="H197" s="6">
        <v>619</v>
      </c>
      <c r="I197" s="6">
        <v>1020</v>
      </c>
      <c r="J197" s="6">
        <v>147</v>
      </c>
      <c r="K197" s="6">
        <v>260</v>
      </c>
      <c r="L197" s="6">
        <v>818</v>
      </c>
      <c r="M197" s="6">
        <v>673</v>
      </c>
      <c r="N197" s="6">
        <v>909</v>
      </c>
      <c r="O197" s="6">
        <v>542</v>
      </c>
      <c r="P197" s="8">
        <v>48</v>
      </c>
      <c r="Q197" s="6">
        <v>447</v>
      </c>
      <c r="R197" s="9">
        <v>936</v>
      </c>
      <c r="S197" s="7">
        <v>567</v>
      </c>
      <c r="T197" s="6">
        <v>5</v>
      </c>
      <c r="U197" s="6">
        <v>406</v>
      </c>
      <c r="V197" s="6">
        <v>186</v>
      </c>
      <c r="W197" s="6">
        <v>297</v>
      </c>
      <c r="X197" s="6">
        <v>795</v>
      </c>
      <c r="Y197" s="6">
        <v>652</v>
      </c>
      <c r="Z197" s="6">
        <v>483</v>
      </c>
      <c r="AA197" s="6">
        <v>116</v>
      </c>
      <c r="AB197" s="6">
        <v>578</v>
      </c>
      <c r="AC197" s="6">
        <v>977</v>
      </c>
      <c r="AD197" s="6">
        <v>765</v>
      </c>
      <c r="AE197" s="6">
        <v>878</v>
      </c>
      <c r="AF197" s="11">
        <v>352</v>
      </c>
      <c r="AG197" s="179">
        <v>207</v>
      </c>
      <c r="AH197" s="5">
        <f t="shared" si="30"/>
        <v>16400</v>
      </c>
      <c r="AI197" s="5">
        <f t="shared" si="31"/>
        <v>11201200</v>
      </c>
      <c r="AJ197" s="2">
        <f t="shared" si="32"/>
        <v>8606720000</v>
      </c>
    </row>
    <row r="198" spans="1:36" x14ac:dyDescent="0.2">
      <c r="A198" s="1">
        <v>19</v>
      </c>
      <c r="B198" s="178">
        <v>140</v>
      </c>
      <c r="C198" s="6">
        <v>283</v>
      </c>
      <c r="D198" s="12">
        <v>809</v>
      </c>
      <c r="E198" s="6">
        <v>698</v>
      </c>
      <c r="F198" s="6">
        <v>918</v>
      </c>
      <c r="G198" s="6">
        <v>517</v>
      </c>
      <c r="H198" s="6">
        <v>55</v>
      </c>
      <c r="I198" s="6">
        <v>424</v>
      </c>
      <c r="J198" s="6">
        <v>719</v>
      </c>
      <c r="K198" s="6">
        <v>864</v>
      </c>
      <c r="L198" s="6">
        <v>366</v>
      </c>
      <c r="M198" s="6">
        <v>253</v>
      </c>
      <c r="N198" s="6">
        <v>465</v>
      </c>
      <c r="O198" s="8">
        <v>66</v>
      </c>
      <c r="P198" s="6">
        <v>628</v>
      </c>
      <c r="Q198" s="6">
        <v>995</v>
      </c>
      <c r="R198" s="6">
        <v>508</v>
      </c>
      <c r="S198" s="6">
        <v>107</v>
      </c>
      <c r="T198" s="7">
        <v>601</v>
      </c>
      <c r="U198" s="9">
        <v>970</v>
      </c>
      <c r="V198" s="6">
        <v>742</v>
      </c>
      <c r="W198" s="6">
        <v>885</v>
      </c>
      <c r="X198" s="6">
        <v>327</v>
      </c>
      <c r="Y198" s="6">
        <v>216</v>
      </c>
      <c r="Z198" s="6">
        <v>959</v>
      </c>
      <c r="AA198" s="6">
        <v>560</v>
      </c>
      <c r="AB198" s="6">
        <v>30</v>
      </c>
      <c r="AC198" s="6">
        <v>397</v>
      </c>
      <c r="AD198" s="6">
        <v>161</v>
      </c>
      <c r="AE198" s="11">
        <v>306</v>
      </c>
      <c r="AF198" s="6">
        <v>772</v>
      </c>
      <c r="AG198" s="179">
        <v>659</v>
      </c>
      <c r="AH198" s="5">
        <f t="shared" si="30"/>
        <v>16400</v>
      </c>
      <c r="AI198" s="5">
        <f t="shared" si="31"/>
        <v>11201200</v>
      </c>
      <c r="AJ198" s="2">
        <f t="shared" si="32"/>
        <v>8606720000</v>
      </c>
    </row>
    <row r="199" spans="1:36" x14ac:dyDescent="0.2">
      <c r="A199" s="1">
        <v>20</v>
      </c>
      <c r="B199" s="178">
        <v>303</v>
      </c>
      <c r="C199" s="6">
        <v>192</v>
      </c>
      <c r="D199" s="6">
        <v>654</v>
      </c>
      <c r="E199" s="12">
        <v>797</v>
      </c>
      <c r="F199" s="6">
        <v>561</v>
      </c>
      <c r="G199" s="6">
        <v>930</v>
      </c>
      <c r="H199" s="6">
        <v>404</v>
      </c>
      <c r="I199" s="6">
        <v>3</v>
      </c>
      <c r="J199" s="6">
        <v>876</v>
      </c>
      <c r="K199" s="6">
        <v>763</v>
      </c>
      <c r="L199" s="6">
        <v>201</v>
      </c>
      <c r="M199" s="6">
        <v>346</v>
      </c>
      <c r="N199" s="8">
        <v>118</v>
      </c>
      <c r="O199" s="6">
        <v>485</v>
      </c>
      <c r="P199" s="6">
        <v>983</v>
      </c>
      <c r="Q199" s="6">
        <v>584</v>
      </c>
      <c r="R199" s="6">
        <v>95</v>
      </c>
      <c r="S199" s="6">
        <v>464</v>
      </c>
      <c r="T199" s="9">
        <v>1022</v>
      </c>
      <c r="U199" s="7">
        <v>621</v>
      </c>
      <c r="V199" s="6">
        <v>833</v>
      </c>
      <c r="W199" s="6">
        <v>722</v>
      </c>
      <c r="X199" s="6">
        <v>228</v>
      </c>
      <c r="Y199" s="6">
        <v>371</v>
      </c>
      <c r="Z199" s="6">
        <v>540</v>
      </c>
      <c r="AA199" s="6">
        <v>907</v>
      </c>
      <c r="AB199" s="6">
        <v>441</v>
      </c>
      <c r="AC199" s="6">
        <v>42</v>
      </c>
      <c r="AD199" s="11">
        <v>262</v>
      </c>
      <c r="AE199" s="6">
        <v>149</v>
      </c>
      <c r="AF199" s="6">
        <v>679</v>
      </c>
      <c r="AG199" s="179">
        <v>824</v>
      </c>
      <c r="AH199" s="5">
        <f t="shared" si="30"/>
        <v>16400</v>
      </c>
      <c r="AI199" s="5">
        <f t="shared" si="31"/>
        <v>11201200</v>
      </c>
      <c r="AJ199" s="2">
        <f t="shared" si="32"/>
        <v>8606720000</v>
      </c>
    </row>
    <row r="200" spans="1:36" x14ac:dyDescent="0.2">
      <c r="A200" s="1">
        <v>21</v>
      </c>
      <c r="B200" s="178">
        <v>242</v>
      </c>
      <c r="C200" s="6">
        <v>353</v>
      </c>
      <c r="D200" s="6">
        <v>851</v>
      </c>
      <c r="E200" s="6">
        <v>708</v>
      </c>
      <c r="F200" s="12">
        <v>1008</v>
      </c>
      <c r="G200" s="6">
        <v>639</v>
      </c>
      <c r="H200" s="6">
        <v>77</v>
      </c>
      <c r="I200" s="6">
        <v>478</v>
      </c>
      <c r="J200" s="6">
        <v>693</v>
      </c>
      <c r="K200" s="6">
        <v>806</v>
      </c>
      <c r="L200" s="6">
        <v>280</v>
      </c>
      <c r="M200" s="8">
        <v>135</v>
      </c>
      <c r="N200" s="6">
        <v>427</v>
      </c>
      <c r="O200" s="6">
        <v>60</v>
      </c>
      <c r="P200" s="6">
        <v>522</v>
      </c>
      <c r="Q200" s="6">
        <v>921</v>
      </c>
      <c r="R200" s="6">
        <v>386</v>
      </c>
      <c r="S200" s="6">
        <v>17</v>
      </c>
      <c r="T200" s="6">
        <v>547</v>
      </c>
      <c r="U200" s="6">
        <v>948</v>
      </c>
      <c r="V200" s="7">
        <v>672</v>
      </c>
      <c r="W200" s="9">
        <v>783</v>
      </c>
      <c r="X200" s="6">
        <v>317</v>
      </c>
      <c r="Y200" s="6">
        <v>174</v>
      </c>
      <c r="Z200" s="6">
        <v>965</v>
      </c>
      <c r="AA200" s="6">
        <v>598</v>
      </c>
      <c r="AB200" s="6">
        <v>104</v>
      </c>
      <c r="AC200" s="11">
        <v>503</v>
      </c>
      <c r="AD200" s="6">
        <v>219</v>
      </c>
      <c r="AE200" s="6">
        <v>332</v>
      </c>
      <c r="AF200" s="6">
        <v>890</v>
      </c>
      <c r="AG200" s="179">
        <v>745</v>
      </c>
      <c r="AH200" s="5">
        <f t="shared" si="30"/>
        <v>16400</v>
      </c>
      <c r="AI200" s="5">
        <f t="shared" si="31"/>
        <v>11201200</v>
      </c>
      <c r="AJ200" s="2">
        <f t="shared" si="32"/>
        <v>8606720000</v>
      </c>
    </row>
    <row r="201" spans="1:36" x14ac:dyDescent="0.2">
      <c r="A201" s="1">
        <v>22</v>
      </c>
      <c r="B201" s="178">
        <v>341</v>
      </c>
      <c r="C201" s="6">
        <v>198</v>
      </c>
      <c r="D201" s="6">
        <v>760</v>
      </c>
      <c r="E201" s="6">
        <v>871</v>
      </c>
      <c r="F201" s="6">
        <v>587</v>
      </c>
      <c r="G201" s="12">
        <v>988</v>
      </c>
      <c r="H201" s="6">
        <v>490</v>
      </c>
      <c r="I201" s="6">
        <v>121</v>
      </c>
      <c r="J201" s="6">
        <v>786</v>
      </c>
      <c r="K201" s="6">
        <v>641</v>
      </c>
      <c r="L201" s="8">
        <v>179</v>
      </c>
      <c r="M201" s="6">
        <v>292</v>
      </c>
      <c r="N201" s="6">
        <v>16</v>
      </c>
      <c r="O201" s="6">
        <v>415</v>
      </c>
      <c r="P201" s="6">
        <v>941</v>
      </c>
      <c r="Q201" s="6">
        <v>574</v>
      </c>
      <c r="R201" s="6">
        <v>37</v>
      </c>
      <c r="S201" s="6">
        <v>438</v>
      </c>
      <c r="T201" s="6">
        <v>904</v>
      </c>
      <c r="U201" s="6">
        <v>535</v>
      </c>
      <c r="V201" s="9">
        <v>827</v>
      </c>
      <c r="W201" s="7">
        <v>684</v>
      </c>
      <c r="X201" s="6">
        <v>154</v>
      </c>
      <c r="Y201" s="6">
        <v>265</v>
      </c>
      <c r="Z201" s="6">
        <v>610</v>
      </c>
      <c r="AA201" s="6">
        <v>1009</v>
      </c>
      <c r="AB201" s="11">
        <v>451</v>
      </c>
      <c r="AC201" s="6">
        <v>84</v>
      </c>
      <c r="AD201" s="6">
        <v>384</v>
      </c>
      <c r="AE201" s="6">
        <v>239</v>
      </c>
      <c r="AF201" s="6">
        <v>733</v>
      </c>
      <c r="AG201" s="179">
        <v>846</v>
      </c>
      <c r="AH201" s="5">
        <f t="shared" si="30"/>
        <v>16400</v>
      </c>
      <c r="AI201" s="5">
        <f t="shared" si="31"/>
        <v>11201200</v>
      </c>
      <c r="AJ201" s="2">
        <f t="shared" si="32"/>
        <v>8606720000</v>
      </c>
    </row>
    <row r="202" spans="1:36" x14ac:dyDescent="0.2">
      <c r="A202" s="1">
        <v>23</v>
      </c>
      <c r="B202" s="178">
        <v>777</v>
      </c>
      <c r="C202" s="6">
        <v>666</v>
      </c>
      <c r="D202" s="6">
        <v>172</v>
      </c>
      <c r="E202" s="6">
        <v>315</v>
      </c>
      <c r="F202" s="6">
        <v>23</v>
      </c>
      <c r="G202" s="6">
        <v>392</v>
      </c>
      <c r="H202" s="12">
        <v>950</v>
      </c>
      <c r="I202" s="6">
        <v>549</v>
      </c>
      <c r="J202" s="6">
        <v>334</v>
      </c>
      <c r="K202" s="8">
        <v>221</v>
      </c>
      <c r="L202" s="6">
        <v>751</v>
      </c>
      <c r="M202" s="6">
        <v>896</v>
      </c>
      <c r="N202" s="6">
        <v>596</v>
      </c>
      <c r="O202" s="6">
        <v>963</v>
      </c>
      <c r="P202" s="6">
        <v>497</v>
      </c>
      <c r="Q202" s="6">
        <v>98</v>
      </c>
      <c r="R202" s="6">
        <v>633</v>
      </c>
      <c r="S202" s="6">
        <v>1002</v>
      </c>
      <c r="T202" s="6">
        <v>476</v>
      </c>
      <c r="U202" s="6">
        <v>75</v>
      </c>
      <c r="V202" s="6">
        <v>359</v>
      </c>
      <c r="W202" s="6">
        <v>248</v>
      </c>
      <c r="X202" s="7">
        <v>710</v>
      </c>
      <c r="Y202" s="9">
        <v>853</v>
      </c>
      <c r="Z202" s="6">
        <v>62</v>
      </c>
      <c r="AA202" s="11">
        <v>429</v>
      </c>
      <c r="AB202" s="6">
        <v>927</v>
      </c>
      <c r="AC202" s="6">
        <v>528</v>
      </c>
      <c r="AD202" s="6">
        <v>804</v>
      </c>
      <c r="AE202" s="6">
        <v>691</v>
      </c>
      <c r="AF202" s="6">
        <v>129</v>
      </c>
      <c r="AG202" s="179">
        <v>274</v>
      </c>
      <c r="AH202" s="5">
        <f t="shared" si="30"/>
        <v>16400</v>
      </c>
      <c r="AI202" s="5">
        <f t="shared" si="31"/>
        <v>11201200</v>
      </c>
      <c r="AJ202" s="2">
        <f t="shared" si="32"/>
        <v>8606720000</v>
      </c>
    </row>
    <row r="203" spans="1:36" x14ac:dyDescent="0.2">
      <c r="A203" s="1">
        <v>24</v>
      </c>
      <c r="B203" s="178">
        <v>686</v>
      </c>
      <c r="C203" s="6">
        <v>829</v>
      </c>
      <c r="D203" s="6">
        <v>271</v>
      </c>
      <c r="E203" s="6">
        <v>160</v>
      </c>
      <c r="F203" s="6">
        <v>436</v>
      </c>
      <c r="G203" s="6">
        <v>35</v>
      </c>
      <c r="H203" s="6">
        <v>529</v>
      </c>
      <c r="I203" s="12">
        <v>898</v>
      </c>
      <c r="J203" s="8">
        <v>233</v>
      </c>
      <c r="K203" s="6">
        <v>378</v>
      </c>
      <c r="L203" s="6">
        <v>844</v>
      </c>
      <c r="M203" s="6">
        <v>731</v>
      </c>
      <c r="N203" s="6">
        <v>1015</v>
      </c>
      <c r="O203" s="6">
        <v>616</v>
      </c>
      <c r="P203" s="6">
        <v>86</v>
      </c>
      <c r="Q203" s="6">
        <v>453</v>
      </c>
      <c r="R203" s="6">
        <v>990</v>
      </c>
      <c r="S203" s="6">
        <v>589</v>
      </c>
      <c r="T203" s="6">
        <v>127</v>
      </c>
      <c r="U203" s="6">
        <v>496</v>
      </c>
      <c r="V203" s="6">
        <v>196</v>
      </c>
      <c r="W203" s="6">
        <v>339</v>
      </c>
      <c r="X203" s="9">
        <v>865</v>
      </c>
      <c r="Y203" s="7">
        <v>754</v>
      </c>
      <c r="Z203" s="11">
        <v>409</v>
      </c>
      <c r="AA203" s="6">
        <v>10</v>
      </c>
      <c r="AB203" s="6">
        <v>572</v>
      </c>
      <c r="AC203" s="6">
        <v>939</v>
      </c>
      <c r="AD203" s="6">
        <v>647</v>
      </c>
      <c r="AE203" s="6">
        <v>792</v>
      </c>
      <c r="AF203" s="6">
        <v>294</v>
      </c>
      <c r="AG203" s="179">
        <v>181</v>
      </c>
      <c r="AH203" s="5">
        <f t="shared" si="30"/>
        <v>16400</v>
      </c>
      <c r="AI203" s="5">
        <f t="shared" si="31"/>
        <v>11201200</v>
      </c>
      <c r="AJ203" s="2">
        <f t="shared" si="32"/>
        <v>8606720000</v>
      </c>
    </row>
    <row r="204" spans="1:36" x14ac:dyDescent="0.2">
      <c r="A204" s="1">
        <v>25</v>
      </c>
      <c r="B204" s="178">
        <v>57</v>
      </c>
      <c r="C204" s="6">
        <v>426</v>
      </c>
      <c r="D204" s="6">
        <v>924</v>
      </c>
      <c r="E204" s="6">
        <v>523</v>
      </c>
      <c r="F204" s="6">
        <v>807</v>
      </c>
      <c r="G204" s="6">
        <v>696</v>
      </c>
      <c r="H204" s="6">
        <v>134</v>
      </c>
      <c r="I204" s="8">
        <v>277</v>
      </c>
      <c r="J204" s="12">
        <v>638</v>
      </c>
      <c r="K204" s="6">
        <v>1005</v>
      </c>
      <c r="L204" s="6">
        <v>479</v>
      </c>
      <c r="M204" s="6">
        <v>80</v>
      </c>
      <c r="N204" s="6">
        <v>356</v>
      </c>
      <c r="O204" s="6">
        <v>243</v>
      </c>
      <c r="P204" s="6">
        <v>705</v>
      </c>
      <c r="Q204" s="6">
        <v>850</v>
      </c>
      <c r="R204" s="6">
        <v>329</v>
      </c>
      <c r="S204" s="6">
        <v>218</v>
      </c>
      <c r="T204" s="6">
        <v>748</v>
      </c>
      <c r="U204" s="6">
        <v>891</v>
      </c>
      <c r="V204" s="6">
        <v>599</v>
      </c>
      <c r="W204" s="6">
        <v>968</v>
      </c>
      <c r="X204" s="6">
        <v>502</v>
      </c>
      <c r="Y204" s="11">
        <v>101</v>
      </c>
      <c r="Z204" s="7">
        <v>782</v>
      </c>
      <c r="AA204" s="9">
        <v>669</v>
      </c>
      <c r="AB204" s="6">
        <v>175</v>
      </c>
      <c r="AC204" s="6">
        <v>320</v>
      </c>
      <c r="AD204" s="6">
        <v>20</v>
      </c>
      <c r="AE204" s="6">
        <v>387</v>
      </c>
      <c r="AF204" s="6">
        <v>945</v>
      </c>
      <c r="AG204" s="179">
        <v>546</v>
      </c>
      <c r="AH204" s="5">
        <f t="shared" si="30"/>
        <v>16400</v>
      </c>
      <c r="AI204" s="5">
        <f t="shared" si="31"/>
        <v>11201200</v>
      </c>
      <c r="AJ204" s="2">
        <f t="shared" si="32"/>
        <v>8606720000</v>
      </c>
    </row>
    <row r="205" spans="1:36" x14ac:dyDescent="0.2">
      <c r="A205" s="1">
        <v>26</v>
      </c>
      <c r="B205" s="178">
        <v>414</v>
      </c>
      <c r="C205" s="6">
        <v>13</v>
      </c>
      <c r="D205" s="6">
        <v>575</v>
      </c>
      <c r="E205" s="6">
        <v>944</v>
      </c>
      <c r="F205" s="6">
        <v>644</v>
      </c>
      <c r="G205" s="6">
        <v>787</v>
      </c>
      <c r="H205" s="8">
        <v>289</v>
      </c>
      <c r="I205" s="6">
        <v>178</v>
      </c>
      <c r="J205" s="6">
        <v>985</v>
      </c>
      <c r="K205" s="12">
        <v>586</v>
      </c>
      <c r="L205" s="6">
        <v>124</v>
      </c>
      <c r="M205" s="6">
        <v>491</v>
      </c>
      <c r="N205" s="6">
        <v>199</v>
      </c>
      <c r="O205" s="6">
        <v>344</v>
      </c>
      <c r="P205" s="6">
        <v>870</v>
      </c>
      <c r="Q205" s="6">
        <v>757</v>
      </c>
      <c r="R205" s="6">
        <v>238</v>
      </c>
      <c r="S205" s="6">
        <v>381</v>
      </c>
      <c r="T205" s="6">
        <v>847</v>
      </c>
      <c r="U205" s="6">
        <v>736</v>
      </c>
      <c r="V205" s="6">
        <v>1012</v>
      </c>
      <c r="W205" s="6">
        <v>611</v>
      </c>
      <c r="X205" s="11">
        <v>81</v>
      </c>
      <c r="Y205" s="6">
        <v>450</v>
      </c>
      <c r="Z205" s="9">
        <v>681</v>
      </c>
      <c r="AA205" s="7">
        <v>826</v>
      </c>
      <c r="AB205" s="6">
        <v>268</v>
      </c>
      <c r="AC205" s="6">
        <v>155</v>
      </c>
      <c r="AD205" s="6">
        <v>439</v>
      </c>
      <c r="AE205" s="6">
        <v>40</v>
      </c>
      <c r="AF205" s="6">
        <v>534</v>
      </c>
      <c r="AG205" s="179">
        <v>901</v>
      </c>
      <c r="AH205" s="5">
        <f t="shared" si="30"/>
        <v>16400</v>
      </c>
      <c r="AI205" s="5">
        <f t="shared" si="31"/>
        <v>11201200</v>
      </c>
      <c r="AJ205" s="2">
        <f t="shared" si="32"/>
        <v>8606720000</v>
      </c>
    </row>
    <row r="206" spans="1:36" x14ac:dyDescent="0.2">
      <c r="A206" s="1">
        <v>27</v>
      </c>
      <c r="B206" s="178">
        <v>962</v>
      </c>
      <c r="C206" s="6">
        <v>593</v>
      </c>
      <c r="D206" s="6">
        <v>99</v>
      </c>
      <c r="E206" s="6">
        <v>500</v>
      </c>
      <c r="F206" s="6">
        <v>224</v>
      </c>
      <c r="G206" s="8">
        <v>335</v>
      </c>
      <c r="H206" s="6">
        <v>893</v>
      </c>
      <c r="I206" s="6">
        <v>750</v>
      </c>
      <c r="J206" s="6">
        <v>389</v>
      </c>
      <c r="K206" s="6">
        <v>22</v>
      </c>
      <c r="L206" s="12">
        <v>552</v>
      </c>
      <c r="M206" s="6">
        <v>951</v>
      </c>
      <c r="N206" s="6">
        <v>667</v>
      </c>
      <c r="O206" s="6">
        <v>780</v>
      </c>
      <c r="P206" s="6">
        <v>314</v>
      </c>
      <c r="Q206" s="6">
        <v>169</v>
      </c>
      <c r="R206" s="6">
        <v>690</v>
      </c>
      <c r="S206" s="6">
        <v>801</v>
      </c>
      <c r="T206" s="6">
        <v>275</v>
      </c>
      <c r="U206" s="6">
        <v>132</v>
      </c>
      <c r="V206" s="6">
        <v>432</v>
      </c>
      <c r="W206" s="11">
        <v>63</v>
      </c>
      <c r="X206" s="6">
        <v>525</v>
      </c>
      <c r="Y206" s="6">
        <v>926</v>
      </c>
      <c r="Z206" s="6">
        <v>245</v>
      </c>
      <c r="AA206" s="6">
        <v>358</v>
      </c>
      <c r="AB206" s="7">
        <v>856</v>
      </c>
      <c r="AC206" s="9">
        <v>711</v>
      </c>
      <c r="AD206" s="6">
        <v>1003</v>
      </c>
      <c r="AE206" s="6">
        <v>636</v>
      </c>
      <c r="AF206" s="6">
        <v>74</v>
      </c>
      <c r="AG206" s="179">
        <v>473</v>
      </c>
      <c r="AH206" s="5">
        <f t="shared" si="30"/>
        <v>16400</v>
      </c>
      <c r="AI206" s="5">
        <f t="shared" si="31"/>
        <v>11201200</v>
      </c>
      <c r="AJ206" s="2">
        <f t="shared" si="32"/>
        <v>8606720000</v>
      </c>
    </row>
    <row r="207" spans="1:36" x14ac:dyDescent="0.2">
      <c r="A207" s="1">
        <v>28</v>
      </c>
      <c r="B207" s="178">
        <v>613</v>
      </c>
      <c r="C207" s="6">
        <v>1014</v>
      </c>
      <c r="D207" s="6">
        <v>456</v>
      </c>
      <c r="E207" s="6">
        <v>87</v>
      </c>
      <c r="F207" s="8">
        <v>379</v>
      </c>
      <c r="G207" s="6">
        <v>236</v>
      </c>
      <c r="H207" s="6">
        <v>730</v>
      </c>
      <c r="I207" s="6">
        <v>841</v>
      </c>
      <c r="J207" s="6">
        <v>34</v>
      </c>
      <c r="K207" s="6">
        <v>433</v>
      </c>
      <c r="L207" s="6">
        <v>899</v>
      </c>
      <c r="M207" s="12">
        <v>532</v>
      </c>
      <c r="N207" s="6">
        <v>832</v>
      </c>
      <c r="O207" s="6">
        <v>687</v>
      </c>
      <c r="P207" s="6">
        <v>157</v>
      </c>
      <c r="Q207" s="6">
        <v>270</v>
      </c>
      <c r="R207" s="6">
        <v>789</v>
      </c>
      <c r="S207" s="6">
        <v>646</v>
      </c>
      <c r="T207" s="6">
        <v>184</v>
      </c>
      <c r="U207" s="6">
        <v>295</v>
      </c>
      <c r="V207" s="11">
        <v>11</v>
      </c>
      <c r="W207" s="6">
        <v>412</v>
      </c>
      <c r="X207" s="6">
        <v>938</v>
      </c>
      <c r="Y207" s="6">
        <v>569</v>
      </c>
      <c r="Z207" s="6">
        <v>338</v>
      </c>
      <c r="AA207" s="6">
        <v>193</v>
      </c>
      <c r="AB207" s="9">
        <v>755</v>
      </c>
      <c r="AC207" s="7">
        <v>868</v>
      </c>
      <c r="AD207" s="6">
        <v>592</v>
      </c>
      <c r="AE207" s="6">
        <v>991</v>
      </c>
      <c r="AF207" s="6">
        <v>493</v>
      </c>
      <c r="AG207" s="179">
        <v>126</v>
      </c>
      <c r="AH207" s="5">
        <f t="shared" si="30"/>
        <v>16400</v>
      </c>
      <c r="AI207" s="5">
        <f t="shared" si="31"/>
        <v>11201200</v>
      </c>
      <c r="AJ207" s="2">
        <f t="shared" si="32"/>
        <v>8606720000</v>
      </c>
    </row>
    <row r="208" spans="1:36" x14ac:dyDescent="0.2">
      <c r="A208" s="1">
        <v>29</v>
      </c>
      <c r="B208" s="178">
        <v>956</v>
      </c>
      <c r="C208" s="6">
        <v>555</v>
      </c>
      <c r="D208" s="6">
        <v>25</v>
      </c>
      <c r="E208" s="8">
        <v>394</v>
      </c>
      <c r="F208" s="6">
        <v>166</v>
      </c>
      <c r="G208" s="6">
        <v>309</v>
      </c>
      <c r="H208" s="6">
        <v>775</v>
      </c>
      <c r="I208" s="6">
        <v>664</v>
      </c>
      <c r="J208" s="6">
        <v>511</v>
      </c>
      <c r="K208" s="6">
        <v>112</v>
      </c>
      <c r="L208" s="6">
        <v>606</v>
      </c>
      <c r="M208" s="6">
        <v>973</v>
      </c>
      <c r="N208" s="12">
        <v>737</v>
      </c>
      <c r="O208" s="6">
        <v>882</v>
      </c>
      <c r="P208" s="6">
        <v>324</v>
      </c>
      <c r="Q208" s="6">
        <v>211</v>
      </c>
      <c r="R208" s="6">
        <v>716</v>
      </c>
      <c r="S208" s="6">
        <v>859</v>
      </c>
      <c r="T208" s="6">
        <v>361</v>
      </c>
      <c r="U208" s="11">
        <v>250</v>
      </c>
      <c r="V208" s="6">
        <v>470</v>
      </c>
      <c r="W208" s="6">
        <v>69</v>
      </c>
      <c r="X208" s="6">
        <v>631</v>
      </c>
      <c r="Y208" s="6">
        <v>1000</v>
      </c>
      <c r="Z208" s="6">
        <v>143</v>
      </c>
      <c r="AA208" s="6">
        <v>288</v>
      </c>
      <c r="AB208" s="6">
        <v>814</v>
      </c>
      <c r="AC208" s="6">
        <v>701</v>
      </c>
      <c r="AD208" s="7">
        <v>913</v>
      </c>
      <c r="AE208" s="9">
        <v>514</v>
      </c>
      <c r="AF208" s="6">
        <v>52</v>
      </c>
      <c r="AG208" s="179">
        <v>419</v>
      </c>
      <c r="AH208" s="5">
        <f t="shared" si="30"/>
        <v>16400</v>
      </c>
      <c r="AI208" s="5">
        <f t="shared" si="31"/>
        <v>11201200</v>
      </c>
      <c r="AJ208" s="2">
        <f t="shared" si="32"/>
        <v>8606720000</v>
      </c>
    </row>
    <row r="209" spans="1:36" x14ac:dyDescent="0.2">
      <c r="A209" s="1">
        <v>30</v>
      </c>
      <c r="B209" s="178">
        <v>543</v>
      </c>
      <c r="C209" s="6">
        <v>912</v>
      </c>
      <c r="D209" s="8">
        <v>446</v>
      </c>
      <c r="E209" s="6">
        <v>45</v>
      </c>
      <c r="F209" s="6">
        <v>257</v>
      </c>
      <c r="G209" s="6">
        <v>146</v>
      </c>
      <c r="H209" s="6">
        <v>676</v>
      </c>
      <c r="I209" s="6">
        <v>819</v>
      </c>
      <c r="J209" s="6">
        <v>92</v>
      </c>
      <c r="K209" s="6">
        <v>459</v>
      </c>
      <c r="L209" s="6">
        <v>1017</v>
      </c>
      <c r="M209" s="6">
        <v>618</v>
      </c>
      <c r="N209" s="6">
        <v>838</v>
      </c>
      <c r="O209" s="12">
        <v>725</v>
      </c>
      <c r="P209" s="6">
        <v>231</v>
      </c>
      <c r="Q209" s="6">
        <v>376</v>
      </c>
      <c r="R209" s="6">
        <v>879</v>
      </c>
      <c r="S209" s="6">
        <v>768</v>
      </c>
      <c r="T209" s="11">
        <v>206</v>
      </c>
      <c r="U209" s="6">
        <v>349</v>
      </c>
      <c r="V209" s="6">
        <v>113</v>
      </c>
      <c r="W209" s="6">
        <v>482</v>
      </c>
      <c r="X209" s="6">
        <v>980</v>
      </c>
      <c r="Y209" s="6">
        <v>579</v>
      </c>
      <c r="Z209" s="6">
        <v>300</v>
      </c>
      <c r="AA209" s="6">
        <v>187</v>
      </c>
      <c r="AB209" s="6">
        <v>649</v>
      </c>
      <c r="AC209" s="6">
        <v>794</v>
      </c>
      <c r="AD209" s="9">
        <v>566</v>
      </c>
      <c r="AE209" s="7">
        <v>933</v>
      </c>
      <c r="AF209" s="6">
        <v>407</v>
      </c>
      <c r="AG209" s="179">
        <v>8</v>
      </c>
      <c r="AH209" s="5">
        <f t="shared" si="30"/>
        <v>16400</v>
      </c>
      <c r="AI209" s="5">
        <f t="shared" si="31"/>
        <v>11201200</v>
      </c>
      <c r="AJ209" s="2">
        <f t="shared" si="32"/>
        <v>8606720000</v>
      </c>
    </row>
    <row r="210" spans="1:36" x14ac:dyDescent="0.2">
      <c r="A210" s="1">
        <v>31</v>
      </c>
      <c r="B210" s="178">
        <v>67</v>
      </c>
      <c r="C210" s="8">
        <v>468</v>
      </c>
      <c r="D210" s="6">
        <v>994</v>
      </c>
      <c r="E210" s="6">
        <v>625</v>
      </c>
      <c r="F210" s="6">
        <v>861</v>
      </c>
      <c r="G210" s="6">
        <v>718</v>
      </c>
      <c r="H210" s="6">
        <v>256</v>
      </c>
      <c r="I210" s="6">
        <v>367</v>
      </c>
      <c r="J210" s="6">
        <v>520</v>
      </c>
      <c r="K210" s="6">
        <v>919</v>
      </c>
      <c r="L210" s="6">
        <v>421</v>
      </c>
      <c r="M210" s="6">
        <v>54</v>
      </c>
      <c r="N210" s="6">
        <v>282</v>
      </c>
      <c r="O210" s="6">
        <v>137</v>
      </c>
      <c r="P210" s="12">
        <v>699</v>
      </c>
      <c r="Q210" s="6">
        <v>812</v>
      </c>
      <c r="R210" s="6">
        <v>307</v>
      </c>
      <c r="S210" s="11">
        <v>164</v>
      </c>
      <c r="T210" s="6">
        <v>658</v>
      </c>
      <c r="U210" s="6">
        <v>769</v>
      </c>
      <c r="V210" s="6">
        <v>557</v>
      </c>
      <c r="W210" s="6">
        <v>958</v>
      </c>
      <c r="X210" s="6">
        <v>400</v>
      </c>
      <c r="Y210" s="6">
        <v>31</v>
      </c>
      <c r="Z210" s="6">
        <v>888</v>
      </c>
      <c r="AA210" s="6">
        <v>743</v>
      </c>
      <c r="AB210" s="6">
        <v>213</v>
      </c>
      <c r="AC210" s="6">
        <v>326</v>
      </c>
      <c r="AD210" s="6">
        <v>106</v>
      </c>
      <c r="AE210" s="6">
        <v>505</v>
      </c>
      <c r="AF210" s="7">
        <v>971</v>
      </c>
      <c r="AG210" s="145">
        <v>604</v>
      </c>
      <c r="AH210" s="5">
        <f t="shared" si="30"/>
        <v>16400</v>
      </c>
      <c r="AI210" s="5">
        <f t="shared" si="31"/>
        <v>11201200</v>
      </c>
      <c r="AJ210" s="2">
        <f t="shared" si="32"/>
        <v>8606720000</v>
      </c>
    </row>
    <row r="211" spans="1:36" ht="13.5" thickBot="1" x14ac:dyDescent="0.25">
      <c r="A211" s="1">
        <v>32</v>
      </c>
      <c r="B211" s="183">
        <v>488</v>
      </c>
      <c r="C211" s="180">
        <v>119</v>
      </c>
      <c r="D211" s="180">
        <v>581</v>
      </c>
      <c r="E211" s="180">
        <v>982</v>
      </c>
      <c r="F211" s="180">
        <v>762</v>
      </c>
      <c r="G211" s="180">
        <v>873</v>
      </c>
      <c r="H211" s="180">
        <v>347</v>
      </c>
      <c r="I211" s="180">
        <v>204</v>
      </c>
      <c r="J211" s="180">
        <v>931</v>
      </c>
      <c r="K211" s="180">
        <v>564</v>
      </c>
      <c r="L211" s="180">
        <v>2</v>
      </c>
      <c r="M211" s="180">
        <v>401</v>
      </c>
      <c r="N211" s="180">
        <v>189</v>
      </c>
      <c r="O211" s="180">
        <v>302</v>
      </c>
      <c r="P211" s="180">
        <v>800</v>
      </c>
      <c r="Q211" s="187">
        <v>655</v>
      </c>
      <c r="R211" s="191">
        <v>152</v>
      </c>
      <c r="S211" s="180">
        <v>263</v>
      </c>
      <c r="T211" s="180">
        <v>821</v>
      </c>
      <c r="U211" s="180">
        <v>678</v>
      </c>
      <c r="V211" s="180">
        <v>906</v>
      </c>
      <c r="W211" s="180">
        <v>537</v>
      </c>
      <c r="X211" s="180">
        <v>43</v>
      </c>
      <c r="Y211" s="180">
        <v>444</v>
      </c>
      <c r="Z211" s="180">
        <v>723</v>
      </c>
      <c r="AA211" s="180">
        <v>836</v>
      </c>
      <c r="AB211" s="180">
        <v>370</v>
      </c>
      <c r="AC211" s="180">
        <v>225</v>
      </c>
      <c r="AD211" s="180">
        <v>461</v>
      </c>
      <c r="AE211" s="180">
        <v>94</v>
      </c>
      <c r="AF211" s="150">
        <v>624</v>
      </c>
      <c r="AG211" s="182">
        <v>1023</v>
      </c>
      <c r="AH211" s="5">
        <f t="shared" si="30"/>
        <v>16400</v>
      </c>
      <c r="AI211" s="5">
        <f t="shared" si="31"/>
        <v>11201200</v>
      </c>
      <c r="AJ211" s="2">
        <f t="shared" si="32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3">SUM(C180:C211)</f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4">SUMSQ(C180:C211)</f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5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</row>
    <row r="216" spans="1:36" x14ac:dyDescent="0.2">
      <c r="A216" s="3" t="s">
        <v>1173</v>
      </c>
      <c r="B216" s="2">
        <f>B180</f>
        <v>6</v>
      </c>
      <c r="C216" s="2">
        <f>C181</f>
        <v>50</v>
      </c>
      <c r="D216" s="2">
        <f>D182</f>
        <v>96</v>
      </c>
      <c r="E216" s="2">
        <f>E183</f>
        <v>108</v>
      </c>
      <c r="F216" s="2">
        <f>F184</f>
        <v>153</v>
      </c>
      <c r="G216" s="2">
        <f>G185</f>
        <v>173</v>
      </c>
      <c r="H216" s="2">
        <f>H186</f>
        <v>195</v>
      </c>
      <c r="I216" s="2">
        <f>I187</f>
        <v>247</v>
      </c>
      <c r="J216" s="2">
        <f>J188</f>
        <v>267</v>
      </c>
      <c r="K216" s="2">
        <f>K189</f>
        <v>319</v>
      </c>
      <c r="L216" s="2">
        <f>L190</f>
        <v>337</v>
      </c>
      <c r="M216" s="2">
        <f>M191</f>
        <v>357</v>
      </c>
      <c r="N216" s="2">
        <f>N192</f>
        <v>408</v>
      </c>
      <c r="O216" s="2">
        <f>O193</f>
        <v>420</v>
      </c>
      <c r="P216" s="2">
        <f>P194</f>
        <v>462</v>
      </c>
      <c r="Q216" s="2">
        <f>Q195</f>
        <v>506</v>
      </c>
      <c r="R216" s="2">
        <f>R196</f>
        <v>515</v>
      </c>
      <c r="S216" s="2">
        <f>S197</f>
        <v>567</v>
      </c>
      <c r="T216" s="2">
        <f>T198</f>
        <v>601</v>
      </c>
      <c r="U216" s="2">
        <f>U199</f>
        <v>621</v>
      </c>
      <c r="V216" s="2">
        <f>V200</f>
        <v>672</v>
      </c>
      <c r="W216" s="2">
        <f>W201</f>
        <v>684</v>
      </c>
      <c r="X216" s="2">
        <f>X202</f>
        <v>710</v>
      </c>
      <c r="Y216" s="2">
        <f>Y203</f>
        <v>754</v>
      </c>
      <c r="Z216" s="2">
        <f>Z204</f>
        <v>782</v>
      </c>
      <c r="AA216" s="2">
        <f>AA205</f>
        <v>826</v>
      </c>
      <c r="AB216" s="2">
        <f>AB206</f>
        <v>856</v>
      </c>
      <c r="AC216" s="2">
        <f>AC207</f>
        <v>868</v>
      </c>
      <c r="AD216" s="2">
        <f>AD208</f>
        <v>913</v>
      </c>
      <c r="AE216" s="2">
        <f>AE209</f>
        <v>933</v>
      </c>
      <c r="AF216" s="2">
        <f>AF210</f>
        <v>971</v>
      </c>
      <c r="AG216" s="2">
        <f>AG211</f>
        <v>1023</v>
      </c>
      <c r="AH216" s="217">
        <f t="shared" ref="AH216:AH219" si="36">SUM(B216:AG216)</f>
        <v>16400</v>
      </c>
      <c r="AI216" s="5">
        <f t="shared" ref="AI216:AI219" si="37">SUMSQ(B216:AG216)</f>
        <v>11201200</v>
      </c>
      <c r="AJ216" s="2">
        <f t="shared" si="32"/>
        <v>8606720000</v>
      </c>
    </row>
    <row r="217" spans="1:36" x14ac:dyDescent="0.2">
      <c r="A217" s="3" t="s">
        <v>1174</v>
      </c>
      <c r="B217" s="2">
        <f>B211</f>
        <v>488</v>
      </c>
      <c r="C217" s="2">
        <f>C210</f>
        <v>468</v>
      </c>
      <c r="D217" s="2">
        <f>D209</f>
        <v>446</v>
      </c>
      <c r="E217" s="2">
        <f>E208</f>
        <v>394</v>
      </c>
      <c r="F217" s="2">
        <f>F207</f>
        <v>379</v>
      </c>
      <c r="G217" s="2">
        <f>G206</f>
        <v>335</v>
      </c>
      <c r="H217" s="2">
        <f>H205</f>
        <v>289</v>
      </c>
      <c r="I217" s="2">
        <f>I204</f>
        <v>277</v>
      </c>
      <c r="J217" s="2">
        <f>J203</f>
        <v>233</v>
      </c>
      <c r="K217" s="2">
        <f>K202</f>
        <v>221</v>
      </c>
      <c r="L217" s="2">
        <f>L201</f>
        <v>179</v>
      </c>
      <c r="M217" s="2">
        <f>M200</f>
        <v>135</v>
      </c>
      <c r="N217" s="2">
        <f>N199</f>
        <v>118</v>
      </c>
      <c r="O217" s="2">
        <f>O198</f>
        <v>66</v>
      </c>
      <c r="P217" s="2">
        <f>P197</f>
        <v>48</v>
      </c>
      <c r="Q217" s="2">
        <f>Q196</f>
        <v>28</v>
      </c>
      <c r="R217" s="2">
        <f>R195</f>
        <v>993</v>
      </c>
      <c r="S217" s="2">
        <f>S194</f>
        <v>981</v>
      </c>
      <c r="T217" s="2">
        <f>T193</f>
        <v>955</v>
      </c>
      <c r="U217" s="2">
        <f>U192</f>
        <v>911</v>
      </c>
      <c r="V217" s="2">
        <f>V191</f>
        <v>894</v>
      </c>
      <c r="W217" s="2">
        <f>W190</f>
        <v>842</v>
      </c>
      <c r="X217" s="2">
        <f>X189</f>
        <v>808</v>
      </c>
      <c r="Y217" s="2">
        <f>Y188</f>
        <v>788</v>
      </c>
      <c r="Z217" s="2">
        <f>Z187</f>
        <v>752</v>
      </c>
      <c r="AA217" s="2">
        <f>AA186</f>
        <v>732</v>
      </c>
      <c r="AB217" s="2">
        <f>AB185</f>
        <v>694</v>
      </c>
      <c r="AC217" s="2">
        <f>AC184</f>
        <v>642</v>
      </c>
      <c r="AD217" s="2">
        <f>AD183</f>
        <v>627</v>
      </c>
      <c r="AE217" s="2">
        <f>AE182</f>
        <v>583</v>
      </c>
      <c r="AF217" s="2">
        <f>AF181</f>
        <v>553</v>
      </c>
      <c r="AG217" s="2">
        <f>AG180</f>
        <v>541</v>
      </c>
      <c r="AH217" s="217">
        <f t="shared" si="36"/>
        <v>16400</v>
      </c>
      <c r="AI217" s="5">
        <f t="shared" si="37"/>
        <v>11201200</v>
      </c>
      <c r="AJ217" s="2">
        <f t="shared" si="32"/>
        <v>8606720000</v>
      </c>
    </row>
    <row r="218" spans="1:36" x14ac:dyDescent="0.2">
      <c r="A218" s="3" t="s">
        <v>1175</v>
      </c>
      <c r="B218" s="2">
        <f>B196</f>
        <v>883</v>
      </c>
      <c r="C218" s="2">
        <f>C197</f>
        <v>839</v>
      </c>
      <c r="D218" s="2">
        <f>D198</f>
        <v>809</v>
      </c>
      <c r="E218" s="2">
        <f>E199</f>
        <v>797</v>
      </c>
      <c r="F218" s="2">
        <f>F200</f>
        <v>1008</v>
      </c>
      <c r="G218" s="2">
        <f>G201</f>
        <v>988</v>
      </c>
      <c r="H218" s="2">
        <f>H202</f>
        <v>950</v>
      </c>
      <c r="I218" s="2">
        <f>I203</f>
        <v>898</v>
      </c>
      <c r="J218" s="2">
        <f>J204</f>
        <v>638</v>
      </c>
      <c r="K218" s="2">
        <f>K205</f>
        <v>586</v>
      </c>
      <c r="L218" s="2">
        <f>L206</f>
        <v>552</v>
      </c>
      <c r="M218" s="2">
        <f>M207</f>
        <v>532</v>
      </c>
      <c r="N218" s="2">
        <f>N208</f>
        <v>737</v>
      </c>
      <c r="O218" s="2">
        <f>O209</f>
        <v>725</v>
      </c>
      <c r="P218" s="2">
        <f>P210</f>
        <v>699</v>
      </c>
      <c r="Q218" s="2">
        <f>Q211</f>
        <v>655</v>
      </c>
      <c r="R218" s="2">
        <f>R180</f>
        <v>374</v>
      </c>
      <c r="S218" s="2">
        <f>S181</f>
        <v>322</v>
      </c>
      <c r="T218" s="2">
        <f>T182</f>
        <v>304</v>
      </c>
      <c r="U218" s="2">
        <f>U183</f>
        <v>284</v>
      </c>
      <c r="V218" s="2">
        <f>V184</f>
        <v>489</v>
      </c>
      <c r="W218" s="2">
        <f>W185</f>
        <v>477</v>
      </c>
      <c r="X218" s="2">
        <f>X186</f>
        <v>435</v>
      </c>
      <c r="Y218" s="2">
        <f>Y187</f>
        <v>391</v>
      </c>
      <c r="Z218" s="2">
        <f>Z188</f>
        <v>123</v>
      </c>
      <c r="AA218" s="2">
        <f>AA189</f>
        <v>79</v>
      </c>
      <c r="AB218" s="2">
        <f>AB190</f>
        <v>33</v>
      </c>
      <c r="AC218" s="2">
        <f>AC191</f>
        <v>21</v>
      </c>
      <c r="AD218" s="2">
        <f>AD192</f>
        <v>232</v>
      </c>
      <c r="AE218" s="2">
        <f>AE193</f>
        <v>212</v>
      </c>
      <c r="AF218" s="2">
        <f>AF194</f>
        <v>190</v>
      </c>
      <c r="AG218" s="2">
        <f>AG195</f>
        <v>138</v>
      </c>
      <c r="AH218" s="217">
        <f t="shared" si="36"/>
        <v>16400</v>
      </c>
      <c r="AI218" s="5">
        <f t="shared" si="37"/>
        <v>11201200</v>
      </c>
      <c r="AJ218" s="2">
        <f t="shared" si="32"/>
        <v>8606720000</v>
      </c>
    </row>
    <row r="219" spans="1:36" x14ac:dyDescent="0.2">
      <c r="A219" s="3" t="s">
        <v>1176</v>
      </c>
      <c r="B219" s="2">
        <f>B195</f>
        <v>657</v>
      </c>
      <c r="C219" s="2">
        <f>C194</f>
        <v>677</v>
      </c>
      <c r="D219" s="2">
        <f>D193</f>
        <v>715</v>
      </c>
      <c r="E219" s="2">
        <f>E192</f>
        <v>767</v>
      </c>
      <c r="F219" s="2">
        <f>F191</f>
        <v>526</v>
      </c>
      <c r="G219" s="2">
        <f>G190</f>
        <v>570</v>
      </c>
      <c r="H219" s="2">
        <f>H189</f>
        <v>600</v>
      </c>
      <c r="I219" s="2">
        <f>I188</f>
        <v>612</v>
      </c>
      <c r="J219" s="2">
        <f>J187</f>
        <v>928</v>
      </c>
      <c r="K219" s="2">
        <f>K186</f>
        <v>940</v>
      </c>
      <c r="L219" s="2">
        <f>L185</f>
        <v>966</v>
      </c>
      <c r="M219" s="2">
        <f>M184</f>
        <v>1010</v>
      </c>
      <c r="N219" s="2">
        <f>N183</f>
        <v>771</v>
      </c>
      <c r="O219" s="2">
        <f>O182</f>
        <v>823</v>
      </c>
      <c r="P219" s="2">
        <f>P181</f>
        <v>857</v>
      </c>
      <c r="Q219" s="2">
        <f>Q180</f>
        <v>877</v>
      </c>
      <c r="R219" s="2">
        <f>R211</f>
        <v>152</v>
      </c>
      <c r="S219" s="2">
        <f>S210</f>
        <v>164</v>
      </c>
      <c r="T219" s="2">
        <f>T209</f>
        <v>206</v>
      </c>
      <c r="U219" s="2">
        <f>U208</f>
        <v>250</v>
      </c>
      <c r="V219" s="2">
        <f>V207</f>
        <v>11</v>
      </c>
      <c r="W219" s="2">
        <f>W206</f>
        <v>63</v>
      </c>
      <c r="X219" s="2">
        <f>X205</f>
        <v>81</v>
      </c>
      <c r="Y219" s="2">
        <f>Y204</f>
        <v>101</v>
      </c>
      <c r="Z219" s="2">
        <f>Z203</f>
        <v>409</v>
      </c>
      <c r="AA219" s="2">
        <f>AA202</f>
        <v>429</v>
      </c>
      <c r="AB219" s="2">
        <f>AB201</f>
        <v>451</v>
      </c>
      <c r="AC219" s="2">
        <f>AC200</f>
        <v>503</v>
      </c>
      <c r="AD219" s="2">
        <f>AD199</f>
        <v>262</v>
      </c>
      <c r="AE219" s="2">
        <f>AE198</f>
        <v>306</v>
      </c>
      <c r="AF219" s="2">
        <f>AF197</f>
        <v>352</v>
      </c>
      <c r="AG219" s="2">
        <f>AG196</f>
        <v>364</v>
      </c>
      <c r="AH219" s="217">
        <f t="shared" si="36"/>
        <v>16400</v>
      </c>
      <c r="AI219" s="5">
        <f t="shared" si="37"/>
        <v>11201200</v>
      </c>
      <c r="AJ219" s="2">
        <f t="shared" si="32"/>
        <v>8606720000</v>
      </c>
    </row>
    <row r="222" spans="1:36" ht="13.5" thickBot="1" x14ac:dyDescent="0.25">
      <c r="A222" s="71" t="s">
        <v>5</v>
      </c>
      <c r="B222" s="1" t="s">
        <v>1127</v>
      </c>
      <c r="D222" s="131" t="s">
        <v>5</v>
      </c>
      <c r="F222" s="2" t="s">
        <v>5</v>
      </c>
    </row>
    <row r="223" spans="1:36" x14ac:dyDescent="0.2">
      <c r="A223" s="1">
        <v>1</v>
      </c>
      <c r="B223" s="193">
        <v>7</v>
      </c>
      <c r="C223" s="194">
        <v>408</v>
      </c>
      <c r="D223" s="177">
        <v>934</v>
      </c>
      <c r="E223" s="177">
        <v>565</v>
      </c>
      <c r="F223" s="177">
        <v>793</v>
      </c>
      <c r="G223" s="177">
        <v>650</v>
      </c>
      <c r="H223" s="177">
        <v>188</v>
      </c>
      <c r="I223" s="177">
        <v>299</v>
      </c>
      <c r="J223" s="177">
        <v>580</v>
      </c>
      <c r="K223" s="177">
        <v>979</v>
      </c>
      <c r="L223" s="177">
        <v>481</v>
      </c>
      <c r="M223" s="177">
        <v>114</v>
      </c>
      <c r="N223" s="177">
        <v>350</v>
      </c>
      <c r="O223" s="177">
        <v>205</v>
      </c>
      <c r="P223" s="189">
        <v>767</v>
      </c>
      <c r="Q223" s="177">
        <v>880</v>
      </c>
      <c r="R223" s="177">
        <v>375</v>
      </c>
      <c r="S223" s="185">
        <v>232</v>
      </c>
      <c r="T223" s="177">
        <v>726</v>
      </c>
      <c r="U223" s="177">
        <v>837</v>
      </c>
      <c r="V223" s="177">
        <v>617</v>
      </c>
      <c r="W223" s="177">
        <v>1018</v>
      </c>
      <c r="X223" s="177">
        <v>460</v>
      </c>
      <c r="Y223" s="177">
        <v>91</v>
      </c>
      <c r="Z223" s="177">
        <v>820</v>
      </c>
      <c r="AA223" s="177">
        <v>675</v>
      </c>
      <c r="AB223" s="177">
        <v>145</v>
      </c>
      <c r="AC223" s="177">
        <v>258</v>
      </c>
      <c r="AD223" s="177">
        <v>46</v>
      </c>
      <c r="AE223" s="177">
        <v>445</v>
      </c>
      <c r="AF223" s="195">
        <v>911</v>
      </c>
      <c r="AG223" s="196">
        <v>544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420</v>
      </c>
      <c r="C224" s="9">
        <v>51</v>
      </c>
      <c r="D224" s="6">
        <v>513</v>
      </c>
      <c r="E224" s="6">
        <v>914</v>
      </c>
      <c r="F224" s="6">
        <v>702</v>
      </c>
      <c r="G224" s="6">
        <v>813</v>
      </c>
      <c r="H224" s="6">
        <v>287</v>
      </c>
      <c r="I224" s="6">
        <v>144</v>
      </c>
      <c r="J224" s="6">
        <v>999</v>
      </c>
      <c r="K224" s="6">
        <v>632</v>
      </c>
      <c r="L224" s="6">
        <v>70</v>
      </c>
      <c r="M224" s="6">
        <v>469</v>
      </c>
      <c r="N224" s="6">
        <v>249</v>
      </c>
      <c r="O224" s="6">
        <v>362</v>
      </c>
      <c r="P224" s="6">
        <v>860</v>
      </c>
      <c r="Q224" s="11">
        <v>715</v>
      </c>
      <c r="R224" s="12">
        <v>212</v>
      </c>
      <c r="S224" s="6">
        <v>323</v>
      </c>
      <c r="T224" s="6">
        <v>881</v>
      </c>
      <c r="U224" s="6">
        <v>738</v>
      </c>
      <c r="V224" s="6">
        <v>974</v>
      </c>
      <c r="W224" s="6">
        <v>605</v>
      </c>
      <c r="X224" s="6">
        <v>111</v>
      </c>
      <c r="Y224" s="6">
        <v>512</v>
      </c>
      <c r="Z224" s="6">
        <v>663</v>
      </c>
      <c r="AA224" s="6">
        <v>776</v>
      </c>
      <c r="AB224" s="6">
        <v>310</v>
      </c>
      <c r="AC224" s="6">
        <v>165</v>
      </c>
      <c r="AD224" s="6">
        <v>393</v>
      </c>
      <c r="AE224" s="6">
        <v>26</v>
      </c>
      <c r="AF224" s="6">
        <v>556</v>
      </c>
      <c r="AG224" s="198">
        <v>955</v>
      </c>
      <c r="AH224" s="5">
        <f t="shared" ref="AH224:AH254" si="38">SUM(B224:AG224)</f>
        <v>16400</v>
      </c>
      <c r="AI224" s="5">
        <f t="shared" ref="AI224:AI254" si="39">SUMSQ(B224:AG224)</f>
        <v>11201200</v>
      </c>
      <c r="AJ224" s="2">
        <f t="shared" ref="AJ224:AJ254" si="40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1024</v>
      </c>
      <c r="C225" s="6">
        <v>623</v>
      </c>
      <c r="D225" s="9">
        <v>93</v>
      </c>
      <c r="E225" s="7">
        <v>462</v>
      </c>
      <c r="F225" s="6">
        <v>226</v>
      </c>
      <c r="G225" s="6">
        <v>369</v>
      </c>
      <c r="H225" s="6">
        <v>835</v>
      </c>
      <c r="I225" s="6">
        <v>724</v>
      </c>
      <c r="J225" s="6">
        <v>443</v>
      </c>
      <c r="K225" s="6">
        <v>44</v>
      </c>
      <c r="L225" s="6">
        <v>538</v>
      </c>
      <c r="M225" s="6">
        <v>905</v>
      </c>
      <c r="N225" s="11">
        <v>677</v>
      </c>
      <c r="O225" s="6">
        <v>822</v>
      </c>
      <c r="P225" s="6">
        <v>264</v>
      </c>
      <c r="Q225" s="6">
        <v>151</v>
      </c>
      <c r="R225" s="6">
        <v>656</v>
      </c>
      <c r="S225" s="6">
        <v>799</v>
      </c>
      <c r="T225" s="6">
        <v>301</v>
      </c>
      <c r="U225" s="12">
        <v>190</v>
      </c>
      <c r="V225" s="6">
        <v>402</v>
      </c>
      <c r="W225" s="6">
        <v>1</v>
      </c>
      <c r="X225" s="6">
        <v>563</v>
      </c>
      <c r="Y225" s="6">
        <v>932</v>
      </c>
      <c r="Z225" s="6">
        <v>203</v>
      </c>
      <c r="AA225" s="6">
        <v>348</v>
      </c>
      <c r="AB225" s="6">
        <v>874</v>
      </c>
      <c r="AC225" s="6">
        <v>761</v>
      </c>
      <c r="AD225" s="8">
        <v>981</v>
      </c>
      <c r="AE225" s="6">
        <v>582</v>
      </c>
      <c r="AF225" s="6">
        <v>120</v>
      </c>
      <c r="AG225" s="179">
        <v>487</v>
      </c>
      <c r="AH225" s="5">
        <f t="shared" si="38"/>
        <v>16400</v>
      </c>
      <c r="AI225" s="5">
        <f t="shared" si="39"/>
        <v>11201200</v>
      </c>
      <c r="AJ225" s="2">
        <f t="shared" si="40"/>
        <v>8606720000</v>
      </c>
    </row>
    <row r="226" spans="1:36" x14ac:dyDescent="0.2">
      <c r="A226" s="1">
        <v>4</v>
      </c>
      <c r="B226" s="178">
        <v>603</v>
      </c>
      <c r="C226" s="6">
        <v>972</v>
      </c>
      <c r="D226" s="7">
        <v>506</v>
      </c>
      <c r="E226" s="9">
        <v>105</v>
      </c>
      <c r="F226" s="6">
        <v>325</v>
      </c>
      <c r="G226" s="6">
        <v>214</v>
      </c>
      <c r="H226" s="6">
        <v>744</v>
      </c>
      <c r="I226" s="6">
        <v>887</v>
      </c>
      <c r="J226" s="6">
        <v>32</v>
      </c>
      <c r="K226" s="6">
        <v>399</v>
      </c>
      <c r="L226" s="6">
        <v>957</v>
      </c>
      <c r="M226" s="6">
        <v>558</v>
      </c>
      <c r="N226" s="6">
        <v>770</v>
      </c>
      <c r="O226" s="11">
        <v>657</v>
      </c>
      <c r="P226" s="6">
        <v>163</v>
      </c>
      <c r="Q226" s="6">
        <v>308</v>
      </c>
      <c r="R226" s="6">
        <v>811</v>
      </c>
      <c r="S226" s="6">
        <v>700</v>
      </c>
      <c r="T226" s="12">
        <v>138</v>
      </c>
      <c r="U226" s="6">
        <v>281</v>
      </c>
      <c r="V226" s="6">
        <v>53</v>
      </c>
      <c r="W226" s="6">
        <v>422</v>
      </c>
      <c r="X226" s="6">
        <v>920</v>
      </c>
      <c r="Y226" s="6">
        <v>519</v>
      </c>
      <c r="Z226" s="6">
        <v>368</v>
      </c>
      <c r="AA226" s="6">
        <v>255</v>
      </c>
      <c r="AB226" s="6">
        <v>717</v>
      </c>
      <c r="AC226" s="6">
        <v>862</v>
      </c>
      <c r="AD226" s="6">
        <v>626</v>
      </c>
      <c r="AE226" s="8">
        <v>993</v>
      </c>
      <c r="AF226" s="6">
        <v>467</v>
      </c>
      <c r="AG226" s="179">
        <v>68</v>
      </c>
      <c r="AH226" s="5">
        <f t="shared" si="38"/>
        <v>16400</v>
      </c>
      <c r="AI226" s="5">
        <f t="shared" si="39"/>
        <v>11201200</v>
      </c>
      <c r="AJ226" s="2">
        <f t="shared" si="40"/>
        <v>8606720000</v>
      </c>
    </row>
    <row r="227" spans="1:36" x14ac:dyDescent="0.2">
      <c r="A227" s="1">
        <v>5</v>
      </c>
      <c r="B227" s="178">
        <v>902</v>
      </c>
      <c r="C227" s="6">
        <v>533</v>
      </c>
      <c r="D227" s="6">
        <v>39</v>
      </c>
      <c r="E227" s="6">
        <v>440</v>
      </c>
      <c r="F227" s="9">
        <v>156</v>
      </c>
      <c r="G227" s="7">
        <v>267</v>
      </c>
      <c r="H227" s="6">
        <v>825</v>
      </c>
      <c r="I227" s="6">
        <v>682</v>
      </c>
      <c r="J227" s="6">
        <v>449</v>
      </c>
      <c r="K227" s="6">
        <v>82</v>
      </c>
      <c r="L227" s="11">
        <v>612</v>
      </c>
      <c r="M227" s="6">
        <v>1011</v>
      </c>
      <c r="N227" s="6">
        <v>735</v>
      </c>
      <c r="O227" s="6">
        <v>848</v>
      </c>
      <c r="P227" s="6">
        <v>382</v>
      </c>
      <c r="Q227" s="6">
        <v>237</v>
      </c>
      <c r="R227" s="6">
        <v>758</v>
      </c>
      <c r="S227" s="6">
        <v>869</v>
      </c>
      <c r="T227" s="6">
        <v>343</v>
      </c>
      <c r="U227" s="6">
        <v>200</v>
      </c>
      <c r="V227" s="6">
        <v>492</v>
      </c>
      <c r="W227" s="12">
        <v>123</v>
      </c>
      <c r="X227" s="6">
        <v>585</v>
      </c>
      <c r="Y227" s="6">
        <v>986</v>
      </c>
      <c r="Z227" s="6">
        <v>177</v>
      </c>
      <c r="AA227" s="6">
        <v>290</v>
      </c>
      <c r="AB227" s="8">
        <v>788</v>
      </c>
      <c r="AC227" s="6">
        <v>643</v>
      </c>
      <c r="AD227" s="6">
        <v>943</v>
      </c>
      <c r="AE227" s="6">
        <v>576</v>
      </c>
      <c r="AF227" s="6">
        <v>14</v>
      </c>
      <c r="AG227" s="179">
        <v>413</v>
      </c>
      <c r="AH227" s="5">
        <f t="shared" si="38"/>
        <v>16400</v>
      </c>
      <c r="AI227" s="5">
        <f t="shared" si="39"/>
        <v>11201200</v>
      </c>
      <c r="AJ227" s="2">
        <f t="shared" si="40"/>
        <v>8606720000</v>
      </c>
    </row>
    <row r="228" spans="1:36" x14ac:dyDescent="0.2">
      <c r="A228" s="1">
        <v>6</v>
      </c>
      <c r="B228" s="178">
        <v>545</v>
      </c>
      <c r="C228" s="6">
        <v>946</v>
      </c>
      <c r="D228" s="6">
        <v>388</v>
      </c>
      <c r="E228" s="6">
        <v>19</v>
      </c>
      <c r="F228" s="7">
        <v>319</v>
      </c>
      <c r="G228" s="9">
        <v>176</v>
      </c>
      <c r="H228" s="6">
        <v>670</v>
      </c>
      <c r="I228" s="6">
        <v>781</v>
      </c>
      <c r="J228" s="6">
        <v>102</v>
      </c>
      <c r="K228" s="6">
        <v>501</v>
      </c>
      <c r="L228" s="6">
        <v>967</v>
      </c>
      <c r="M228" s="11">
        <v>600</v>
      </c>
      <c r="N228" s="6">
        <v>892</v>
      </c>
      <c r="O228" s="6">
        <v>747</v>
      </c>
      <c r="P228" s="6">
        <v>217</v>
      </c>
      <c r="Q228" s="6">
        <v>330</v>
      </c>
      <c r="R228" s="6">
        <v>849</v>
      </c>
      <c r="S228" s="6">
        <v>706</v>
      </c>
      <c r="T228" s="6">
        <v>244</v>
      </c>
      <c r="U228" s="6">
        <v>355</v>
      </c>
      <c r="V228" s="12">
        <v>79</v>
      </c>
      <c r="W228" s="6">
        <v>480</v>
      </c>
      <c r="X228" s="6">
        <v>1006</v>
      </c>
      <c r="Y228" s="6">
        <v>637</v>
      </c>
      <c r="Z228" s="6">
        <v>278</v>
      </c>
      <c r="AA228" s="6">
        <v>133</v>
      </c>
      <c r="AB228" s="6">
        <v>695</v>
      </c>
      <c r="AC228" s="8">
        <v>808</v>
      </c>
      <c r="AD228" s="6">
        <v>524</v>
      </c>
      <c r="AE228" s="6">
        <v>923</v>
      </c>
      <c r="AF228" s="6">
        <v>425</v>
      </c>
      <c r="AG228" s="179">
        <v>58</v>
      </c>
      <c r="AH228" s="5">
        <f t="shared" si="38"/>
        <v>16400</v>
      </c>
      <c r="AI228" s="5">
        <f t="shared" si="39"/>
        <v>11201200</v>
      </c>
      <c r="AJ228" s="2">
        <f t="shared" si="40"/>
        <v>8606720000</v>
      </c>
    </row>
    <row r="229" spans="1:36" x14ac:dyDescent="0.2">
      <c r="A229" s="1">
        <v>7</v>
      </c>
      <c r="B229" s="178">
        <v>125</v>
      </c>
      <c r="C229" s="6">
        <v>494</v>
      </c>
      <c r="D229" s="6">
        <v>992</v>
      </c>
      <c r="E229" s="6">
        <v>591</v>
      </c>
      <c r="F229" s="6">
        <v>867</v>
      </c>
      <c r="G229" s="6">
        <v>756</v>
      </c>
      <c r="H229" s="9">
        <v>194</v>
      </c>
      <c r="I229" s="7">
        <v>337</v>
      </c>
      <c r="J229" s="11">
        <v>570</v>
      </c>
      <c r="K229" s="6">
        <v>937</v>
      </c>
      <c r="L229" s="6">
        <v>411</v>
      </c>
      <c r="M229" s="6">
        <v>12</v>
      </c>
      <c r="N229" s="6">
        <v>296</v>
      </c>
      <c r="O229" s="6">
        <v>183</v>
      </c>
      <c r="P229" s="6">
        <v>645</v>
      </c>
      <c r="Q229" s="6">
        <v>790</v>
      </c>
      <c r="R229" s="6">
        <v>269</v>
      </c>
      <c r="S229" s="6">
        <v>158</v>
      </c>
      <c r="T229" s="6">
        <v>688</v>
      </c>
      <c r="U229" s="6">
        <v>831</v>
      </c>
      <c r="V229" s="6">
        <v>531</v>
      </c>
      <c r="W229" s="6">
        <v>900</v>
      </c>
      <c r="X229" s="6">
        <v>434</v>
      </c>
      <c r="Y229" s="12">
        <v>33</v>
      </c>
      <c r="Z229" s="8">
        <v>842</v>
      </c>
      <c r="AA229" s="6">
        <v>729</v>
      </c>
      <c r="AB229" s="6">
        <v>235</v>
      </c>
      <c r="AC229" s="6">
        <v>380</v>
      </c>
      <c r="AD229" s="6">
        <v>88</v>
      </c>
      <c r="AE229" s="6">
        <v>455</v>
      </c>
      <c r="AF229" s="6">
        <v>1013</v>
      </c>
      <c r="AG229" s="179">
        <v>614</v>
      </c>
      <c r="AH229" s="5">
        <f t="shared" si="38"/>
        <v>16400</v>
      </c>
      <c r="AI229" s="5">
        <f t="shared" si="39"/>
        <v>11201200</v>
      </c>
      <c r="AJ229" s="2">
        <f t="shared" si="40"/>
        <v>8606720000</v>
      </c>
    </row>
    <row r="230" spans="1:36" x14ac:dyDescent="0.2">
      <c r="A230" s="1">
        <v>8</v>
      </c>
      <c r="B230" s="178">
        <v>474</v>
      </c>
      <c r="C230" s="6">
        <v>73</v>
      </c>
      <c r="D230" s="6">
        <v>635</v>
      </c>
      <c r="E230" s="6">
        <v>1004</v>
      </c>
      <c r="F230" s="6">
        <v>712</v>
      </c>
      <c r="G230" s="6">
        <v>855</v>
      </c>
      <c r="H230" s="7">
        <v>357</v>
      </c>
      <c r="I230" s="9">
        <v>246</v>
      </c>
      <c r="J230" s="6">
        <v>925</v>
      </c>
      <c r="K230" s="11">
        <v>526</v>
      </c>
      <c r="L230" s="6">
        <v>64</v>
      </c>
      <c r="M230" s="6">
        <v>431</v>
      </c>
      <c r="N230" s="6">
        <v>131</v>
      </c>
      <c r="O230" s="6">
        <v>276</v>
      </c>
      <c r="P230" s="6">
        <v>802</v>
      </c>
      <c r="Q230" s="6">
        <v>689</v>
      </c>
      <c r="R230" s="6">
        <v>170</v>
      </c>
      <c r="S230" s="6">
        <v>313</v>
      </c>
      <c r="T230" s="6">
        <v>779</v>
      </c>
      <c r="U230" s="6">
        <v>668</v>
      </c>
      <c r="V230" s="6">
        <v>952</v>
      </c>
      <c r="W230" s="6">
        <v>551</v>
      </c>
      <c r="X230" s="12">
        <v>21</v>
      </c>
      <c r="Y230" s="6">
        <v>390</v>
      </c>
      <c r="Z230" s="6">
        <v>749</v>
      </c>
      <c r="AA230" s="8">
        <v>894</v>
      </c>
      <c r="AB230" s="6">
        <v>336</v>
      </c>
      <c r="AC230" s="6">
        <v>223</v>
      </c>
      <c r="AD230" s="6">
        <v>499</v>
      </c>
      <c r="AE230" s="6">
        <v>100</v>
      </c>
      <c r="AF230" s="6">
        <v>594</v>
      </c>
      <c r="AG230" s="179">
        <v>961</v>
      </c>
      <c r="AH230" s="5">
        <f t="shared" si="38"/>
        <v>16400</v>
      </c>
      <c r="AI230" s="5">
        <f t="shared" si="39"/>
        <v>11201200</v>
      </c>
      <c r="AJ230" s="2">
        <f t="shared" si="40"/>
        <v>8606720000</v>
      </c>
    </row>
    <row r="231" spans="1:36" x14ac:dyDescent="0.2">
      <c r="A231" s="1">
        <v>9</v>
      </c>
      <c r="B231" s="178">
        <v>845</v>
      </c>
      <c r="C231" s="6">
        <v>734</v>
      </c>
      <c r="D231" s="6">
        <v>240</v>
      </c>
      <c r="E231" s="6">
        <v>383</v>
      </c>
      <c r="F231" s="6">
        <v>83</v>
      </c>
      <c r="G231" s="6">
        <v>452</v>
      </c>
      <c r="H231" s="11">
        <v>1010</v>
      </c>
      <c r="I231" s="6">
        <v>609</v>
      </c>
      <c r="J231" s="9">
        <v>266</v>
      </c>
      <c r="K231" s="7">
        <v>153</v>
      </c>
      <c r="L231" s="6">
        <v>683</v>
      </c>
      <c r="M231" s="6">
        <v>828</v>
      </c>
      <c r="N231" s="6">
        <v>536</v>
      </c>
      <c r="O231" s="6">
        <v>903</v>
      </c>
      <c r="P231" s="6">
        <v>437</v>
      </c>
      <c r="Q231" s="6">
        <v>38</v>
      </c>
      <c r="R231" s="6">
        <v>573</v>
      </c>
      <c r="S231" s="6">
        <v>942</v>
      </c>
      <c r="T231" s="6">
        <v>416</v>
      </c>
      <c r="U231" s="6">
        <v>15</v>
      </c>
      <c r="V231" s="6">
        <v>291</v>
      </c>
      <c r="W231" s="6">
        <v>180</v>
      </c>
      <c r="X231" s="8">
        <v>642</v>
      </c>
      <c r="Y231" s="6">
        <v>785</v>
      </c>
      <c r="Z231" s="6">
        <v>122</v>
      </c>
      <c r="AA231" s="12">
        <v>489</v>
      </c>
      <c r="AB231" s="6">
        <v>987</v>
      </c>
      <c r="AC231" s="6">
        <v>588</v>
      </c>
      <c r="AD231" s="6">
        <v>872</v>
      </c>
      <c r="AE231" s="6">
        <v>759</v>
      </c>
      <c r="AF231" s="6">
        <v>197</v>
      </c>
      <c r="AG231" s="179">
        <v>342</v>
      </c>
      <c r="AH231" s="5">
        <f t="shared" si="38"/>
        <v>16400</v>
      </c>
      <c r="AI231" s="5">
        <f t="shared" si="39"/>
        <v>11201200</v>
      </c>
      <c r="AJ231" s="2">
        <f t="shared" si="40"/>
        <v>8606720000</v>
      </c>
    </row>
    <row r="232" spans="1:36" x14ac:dyDescent="0.2">
      <c r="A232" s="1">
        <v>10</v>
      </c>
      <c r="B232" s="178">
        <v>746</v>
      </c>
      <c r="C232" s="6">
        <v>889</v>
      </c>
      <c r="D232" s="6">
        <v>331</v>
      </c>
      <c r="E232" s="6">
        <v>220</v>
      </c>
      <c r="F232" s="6">
        <v>504</v>
      </c>
      <c r="G232" s="6">
        <v>103</v>
      </c>
      <c r="H232" s="6">
        <v>597</v>
      </c>
      <c r="I232" s="11">
        <v>966</v>
      </c>
      <c r="J232" s="7">
        <v>173</v>
      </c>
      <c r="K232" s="9">
        <v>318</v>
      </c>
      <c r="L232" s="6">
        <v>784</v>
      </c>
      <c r="M232" s="6">
        <v>671</v>
      </c>
      <c r="N232" s="6">
        <v>947</v>
      </c>
      <c r="O232" s="6">
        <v>548</v>
      </c>
      <c r="P232" s="6">
        <v>18</v>
      </c>
      <c r="Q232" s="6">
        <v>385</v>
      </c>
      <c r="R232" s="6">
        <v>922</v>
      </c>
      <c r="S232" s="6">
        <v>521</v>
      </c>
      <c r="T232" s="6">
        <v>59</v>
      </c>
      <c r="U232" s="6">
        <v>428</v>
      </c>
      <c r="V232" s="6">
        <v>136</v>
      </c>
      <c r="W232" s="6">
        <v>279</v>
      </c>
      <c r="X232" s="6">
        <v>805</v>
      </c>
      <c r="Y232" s="8">
        <v>694</v>
      </c>
      <c r="Z232" s="12">
        <v>477</v>
      </c>
      <c r="AA232" s="6">
        <v>78</v>
      </c>
      <c r="AB232" s="6">
        <v>640</v>
      </c>
      <c r="AC232" s="6">
        <v>1007</v>
      </c>
      <c r="AD232" s="6">
        <v>707</v>
      </c>
      <c r="AE232" s="6">
        <v>852</v>
      </c>
      <c r="AF232" s="6">
        <v>354</v>
      </c>
      <c r="AG232" s="179">
        <v>241</v>
      </c>
      <c r="AH232" s="5">
        <f t="shared" si="38"/>
        <v>16400</v>
      </c>
      <c r="AI232" s="5">
        <f t="shared" si="39"/>
        <v>11201200</v>
      </c>
      <c r="AJ232" s="2">
        <f t="shared" si="40"/>
        <v>8606720000</v>
      </c>
    </row>
    <row r="233" spans="1:36" x14ac:dyDescent="0.2">
      <c r="A233" s="1">
        <v>11</v>
      </c>
      <c r="B233" s="178">
        <v>182</v>
      </c>
      <c r="C233" s="6">
        <v>293</v>
      </c>
      <c r="D233" s="6">
        <v>791</v>
      </c>
      <c r="E233" s="6">
        <v>648</v>
      </c>
      <c r="F233" s="11">
        <v>940</v>
      </c>
      <c r="G233" s="6">
        <v>571</v>
      </c>
      <c r="H233" s="6">
        <v>9</v>
      </c>
      <c r="I233" s="6">
        <v>410</v>
      </c>
      <c r="J233" s="6">
        <v>753</v>
      </c>
      <c r="K233" s="6">
        <v>866</v>
      </c>
      <c r="L233" s="9">
        <v>340</v>
      </c>
      <c r="M233" s="7">
        <v>195</v>
      </c>
      <c r="N233" s="6">
        <v>495</v>
      </c>
      <c r="O233" s="6">
        <v>128</v>
      </c>
      <c r="P233" s="6">
        <v>590</v>
      </c>
      <c r="Q233" s="6">
        <v>989</v>
      </c>
      <c r="R233" s="6">
        <v>454</v>
      </c>
      <c r="S233" s="6">
        <v>85</v>
      </c>
      <c r="T233" s="6">
        <v>615</v>
      </c>
      <c r="U233" s="6">
        <v>1016</v>
      </c>
      <c r="V233" s="8">
        <v>732</v>
      </c>
      <c r="W233" s="6">
        <v>843</v>
      </c>
      <c r="X233" s="6">
        <v>377</v>
      </c>
      <c r="Y233" s="6">
        <v>234</v>
      </c>
      <c r="Z233" s="6">
        <v>897</v>
      </c>
      <c r="AA233" s="6">
        <v>530</v>
      </c>
      <c r="AB233" s="6">
        <v>36</v>
      </c>
      <c r="AC233" s="12">
        <v>435</v>
      </c>
      <c r="AD233" s="6">
        <v>159</v>
      </c>
      <c r="AE233" s="6">
        <v>272</v>
      </c>
      <c r="AF233" s="6">
        <v>830</v>
      </c>
      <c r="AG233" s="179">
        <v>685</v>
      </c>
      <c r="AH233" s="5">
        <f t="shared" si="38"/>
        <v>16400</v>
      </c>
      <c r="AI233" s="5">
        <f t="shared" si="39"/>
        <v>11201200</v>
      </c>
      <c r="AJ233" s="2">
        <f t="shared" si="40"/>
        <v>8606720000</v>
      </c>
    </row>
    <row r="234" spans="1:36" x14ac:dyDescent="0.2">
      <c r="A234" s="1">
        <v>12</v>
      </c>
      <c r="B234" s="178">
        <v>273</v>
      </c>
      <c r="C234" s="6">
        <v>130</v>
      </c>
      <c r="D234" s="6">
        <v>692</v>
      </c>
      <c r="E234" s="6">
        <v>803</v>
      </c>
      <c r="F234" s="6">
        <v>527</v>
      </c>
      <c r="G234" s="11">
        <v>928</v>
      </c>
      <c r="H234" s="6">
        <v>430</v>
      </c>
      <c r="I234" s="6">
        <v>61</v>
      </c>
      <c r="J234" s="6">
        <v>854</v>
      </c>
      <c r="K234" s="6">
        <v>709</v>
      </c>
      <c r="L234" s="7">
        <v>247</v>
      </c>
      <c r="M234" s="9">
        <v>360</v>
      </c>
      <c r="N234" s="6">
        <v>76</v>
      </c>
      <c r="O234" s="6">
        <v>475</v>
      </c>
      <c r="P234" s="6">
        <v>1001</v>
      </c>
      <c r="Q234" s="6">
        <v>634</v>
      </c>
      <c r="R234" s="6">
        <v>97</v>
      </c>
      <c r="S234" s="6">
        <v>498</v>
      </c>
      <c r="T234" s="6">
        <v>964</v>
      </c>
      <c r="U234" s="6">
        <v>595</v>
      </c>
      <c r="V234" s="6">
        <v>895</v>
      </c>
      <c r="W234" s="8">
        <v>752</v>
      </c>
      <c r="X234" s="6">
        <v>222</v>
      </c>
      <c r="Y234" s="6">
        <v>333</v>
      </c>
      <c r="Z234" s="6">
        <v>550</v>
      </c>
      <c r="AA234" s="6">
        <v>949</v>
      </c>
      <c r="AB234" s="12">
        <v>391</v>
      </c>
      <c r="AC234" s="6">
        <v>24</v>
      </c>
      <c r="AD234" s="6">
        <v>316</v>
      </c>
      <c r="AE234" s="6">
        <v>171</v>
      </c>
      <c r="AF234" s="6">
        <v>665</v>
      </c>
      <c r="AG234" s="179">
        <v>778</v>
      </c>
      <c r="AH234" s="5">
        <f t="shared" si="38"/>
        <v>16400</v>
      </c>
      <c r="AI234" s="5">
        <f t="shared" si="39"/>
        <v>11201200</v>
      </c>
      <c r="AJ234" s="2">
        <f t="shared" si="40"/>
        <v>8606720000</v>
      </c>
    </row>
    <row r="235" spans="1:36" x14ac:dyDescent="0.2">
      <c r="A235" s="1">
        <v>13</v>
      </c>
      <c r="B235" s="178">
        <v>208</v>
      </c>
      <c r="C235" s="6">
        <v>351</v>
      </c>
      <c r="D235" s="11">
        <v>877</v>
      </c>
      <c r="E235" s="6">
        <v>766</v>
      </c>
      <c r="F235" s="6">
        <v>978</v>
      </c>
      <c r="G235" s="6">
        <v>577</v>
      </c>
      <c r="H235" s="6">
        <v>115</v>
      </c>
      <c r="I235" s="6">
        <v>484</v>
      </c>
      <c r="J235" s="6">
        <v>651</v>
      </c>
      <c r="K235" s="6">
        <v>796</v>
      </c>
      <c r="L235" s="6">
        <v>298</v>
      </c>
      <c r="M235" s="6">
        <v>185</v>
      </c>
      <c r="N235" s="9">
        <v>405</v>
      </c>
      <c r="O235" s="7">
        <v>6</v>
      </c>
      <c r="P235" s="6">
        <v>568</v>
      </c>
      <c r="Q235" s="6">
        <v>935</v>
      </c>
      <c r="R235" s="6">
        <v>448</v>
      </c>
      <c r="S235" s="6">
        <v>47</v>
      </c>
      <c r="T235" s="8">
        <v>541</v>
      </c>
      <c r="U235" s="6">
        <v>910</v>
      </c>
      <c r="V235" s="6">
        <v>674</v>
      </c>
      <c r="W235" s="6">
        <v>817</v>
      </c>
      <c r="X235" s="6">
        <v>259</v>
      </c>
      <c r="Y235" s="6">
        <v>148</v>
      </c>
      <c r="Z235" s="6">
        <v>1019</v>
      </c>
      <c r="AA235" s="6">
        <v>620</v>
      </c>
      <c r="AB235" s="6">
        <v>90</v>
      </c>
      <c r="AC235" s="6">
        <v>457</v>
      </c>
      <c r="AD235" s="6">
        <v>229</v>
      </c>
      <c r="AE235" s="12">
        <v>374</v>
      </c>
      <c r="AF235" s="6">
        <v>840</v>
      </c>
      <c r="AG235" s="179">
        <v>727</v>
      </c>
      <c r="AH235" s="5">
        <f t="shared" si="38"/>
        <v>16400</v>
      </c>
      <c r="AI235" s="5">
        <f t="shared" si="39"/>
        <v>11201200</v>
      </c>
      <c r="AJ235" s="2">
        <f t="shared" si="40"/>
        <v>8606720000</v>
      </c>
    </row>
    <row r="236" spans="1:36" x14ac:dyDescent="0.2">
      <c r="A236" s="1">
        <v>14</v>
      </c>
      <c r="B236" s="178">
        <v>363</v>
      </c>
      <c r="C236" s="6">
        <v>252</v>
      </c>
      <c r="D236" s="6">
        <v>714</v>
      </c>
      <c r="E236" s="11">
        <v>857</v>
      </c>
      <c r="F236" s="6">
        <v>629</v>
      </c>
      <c r="G236" s="6">
        <v>998</v>
      </c>
      <c r="H236" s="6">
        <v>472</v>
      </c>
      <c r="I236" s="6">
        <v>71</v>
      </c>
      <c r="J236" s="6">
        <v>816</v>
      </c>
      <c r="K236" s="6">
        <v>703</v>
      </c>
      <c r="L236" s="6">
        <v>141</v>
      </c>
      <c r="M236" s="6">
        <v>286</v>
      </c>
      <c r="N236" s="7">
        <v>50</v>
      </c>
      <c r="O236" s="9">
        <v>417</v>
      </c>
      <c r="P236" s="6">
        <v>915</v>
      </c>
      <c r="Q236" s="6">
        <v>516</v>
      </c>
      <c r="R236" s="6">
        <v>27</v>
      </c>
      <c r="S236" s="6">
        <v>396</v>
      </c>
      <c r="T236" s="6">
        <v>954</v>
      </c>
      <c r="U236" s="8">
        <v>553</v>
      </c>
      <c r="V236" s="6">
        <v>773</v>
      </c>
      <c r="W236" s="6">
        <v>662</v>
      </c>
      <c r="X236" s="6">
        <v>168</v>
      </c>
      <c r="Y236" s="6">
        <v>311</v>
      </c>
      <c r="Z236" s="6">
        <v>608</v>
      </c>
      <c r="AA236" s="6">
        <v>975</v>
      </c>
      <c r="AB236" s="6">
        <v>509</v>
      </c>
      <c r="AC236" s="6">
        <v>110</v>
      </c>
      <c r="AD236" s="12">
        <v>322</v>
      </c>
      <c r="AE236" s="6">
        <v>209</v>
      </c>
      <c r="AF236" s="6">
        <v>739</v>
      </c>
      <c r="AG236" s="179">
        <v>884</v>
      </c>
      <c r="AH236" s="5">
        <f t="shared" si="38"/>
        <v>16400</v>
      </c>
      <c r="AI236" s="5">
        <f t="shared" si="39"/>
        <v>11201200</v>
      </c>
      <c r="AJ236" s="2">
        <f t="shared" si="40"/>
        <v>8606720000</v>
      </c>
    </row>
    <row r="237" spans="1:36" x14ac:dyDescent="0.2">
      <c r="A237" s="1">
        <v>15</v>
      </c>
      <c r="B237" s="190">
        <v>823</v>
      </c>
      <c r="C237" s="6">
        <v>680</v>
      </c>
      <c r="D237" s="6">
        <v>150</v>
      </c>
      <c r="E237" s="6">
        <v>261</v>
      </c>
      <c r="F237" s="6">
        <v>41</v>
      </c>
      <c r="G237" s="6">
        <v>442</v>
      </c>
      <c r="H237" s="6">
        <v>908</v>
      </c>
      <c r="I237" s="6">
        <v>539</v>
      </c>
      <c r="J237" s="6">
        <v>372</v>
      </c>
      <c r="K237" s="6">
        <v>227</v>
      </c>
      <c r="L237" s="6">
        <v>721</v>
      </c>
      <c r="M237" s="6">
        <v>834</v>
      </c>
      <c r="N237" s="6">
        <v>622</v>
      </c>
      <c r="O237" s="6">
        <v>1021</v>
      </c>
      <c r="P237" s="9">
        <v>463</v>
      </c>
      <c r="Q237" s="7">
        <v>96</v>
      </c>
      <c r="R237" s="8">
        <v>583</v>
      </c>
      <c r="S237" s="6">
        <v>984</v>
      </c>
      <c r="T237" s="6">
        <v>486</v>
      </c>
      <c r="U237" s="6">
        <v>117</v>
      </c>
      <c r="V237" s="6">
        <v>345</v>
      </c>
      <c r="W237" s="6">
        <v>202</v>
      </c>
      <c r="X237" s="6">
        <v>764</v>
      </c>
      <c r="Y237" s="6">
        <v>875</v>
      </c>
      <c r="Z237" s="6">
        <v>4</v>
      </c>
      <c r="AA237" s="6">
        <v>403</v>
      </c>
      <c r="AB237" s="6">
        <v>929</v>
      </c>
      <c r="AC237" s="6">
        <v>562</v>
      </c>
      <c r="AD237" s="6">
        <v>798</v>
      </c>
      <c r="AE237" s="6">
        <v>653</v>
      </c>
      <c r="AF237" s="6">
        <v>191</v>
      </c>
      <c r="AG237" s="186">
        <v>304</v>
      </c>
      <c r="AH237" s="5">
        <f t="shared" si="38"/>
        <v>16400</v>
      </c>
      <c r="AI237" s="5">
        <f t="shared" si="39"/>
        <v>11201200</v>
      </c>
      <c r="AJ237" s="2">
        <f t="shared" si="40"/>
        <v>8606720000</v>
      </c>
    </row>
    <row r="238" spans="1:36" x14ac:dyDescent="0.2">
      <c r="A238" s="1">
        <v>16</v>
      </c>
      <c r="B238" s="178">
        <v>660</v>
      </c>
      <c r="C238" s="11">
        <v>771</v>
      </c>
      <c r="D238" s="6">
        <v>305</v>
      </c>
      <c r="E238" s="6">
        <v>162</v>
      </c>
      <c r="F238" s="6">
        <v>398</v>
      </c>
      <c r="G238" s="6">
        <v>29</v>
      </c>
      <c r="H238" s="6">
        <v>559</v>
      </c>
      <c r="I238" s="6">
        <v>960</v>
      </c>
      <c r="J238" s="6">
        <v>215</v>
      </c>
      <c r="K238" s="6">
        <v>328</v>
      </c>
      <c r="L238" s="6">
        <v>886</v>
      </c>
      <c r="M238" s="6">
        <v>741</v>
      </c>
      <c r="N238" s="6">
        <v>969</v>
      </c>
      <c r="O238" s="6">
        <v>602</v>
      </c>
      <c r="P238" s="7">
        <v>108</v>
      </c>
      <c r="Q238" s="9">
        <v>507</v>
      </c>
      <c r="R238" s="6">
        <v>996</v>
      </c>
      <c r="S238" s="8">
        <v>627</v>
      </c>
      <c r="T238" s="6">
        <v>65</v>
      </c>
      <c r="U238" s="6">
        <v>466</v>
      </c>
      <c r="V238" s="6">
        <v>254</v>
      </c>
      <c r="W238" s="6">
        <v>365</v>
      </c>
      <c r="X238" s="6">
        <v>863</v>
      </c>
      <c r="Y238" s="6">
        <v>720</v>
      </c>
      <c r="Z238" s="6">
        <v>423</v>
      </c>
      <c r="AA238" s="6">
        <v>56</v>
      </c>
      <c r="AB238" s="6">
        <v>518</v>
      </c>
      <c r="AC238" s="6">
        <v>917</v>
      </c>
      <c r="AD238" s="6">
        <v>697</v>
      </c>
      <c r="AE238" s="6">
        <v>810</v>
      </c>
      <c r="AF238" s="12">
        <v>284</v>
      </c>
      <c r="AG238" s="179">
        <v>139</v>
      </c>
      <c r="AH238" s="5">
        <f t="shared" si="38"/>
        <v>16400</v>
      </c>
      <c r="AI238" s="5">
        <f t="shared" si="39"/>
        <v>11201200</v>
      </c>
      <c r="AJ238" s="2">
        <f t="shared" si="40"/>
        <v>8606720000</v>
      </c>
    </row>
    <row r="239" spans="1:36" x14ac:dyDescent="0.2">
      <c r="A239" s="1">
        <v>17</v>
      </c>
      <c r="B239" s="178">
        <v>882</v>
      </c>
      <c r="C239" s="12">
        <v>737</v>
      </c>
      <c r="D239" s="6">
        <v>211</v>
      </c>
      <c r="E239" s="6">
        <v>324</v>
      </c>
      <c r="F239" s="6">
        <v>112</v>
      </c>
      <c r="G239" s="6">
        <v>511</v>
      </c>
      <c r="H239" s="6">
        <v>973</v>
      </c>
      <c r="I239" s="6">
        <v>606</v>
      </c>
      <c r="J239" s="6">
        <v>309</v>
      </c>
      <c r="K239" s="6">
        <v>166</v>
      </c>
      <c r="L239" s="6">
        <v>664</v>
      </c>
      <c r="M239" s="6">
        <v>775</v>
      </c>
      <c r="N239" s="6">
        <v>555</v>
      </c>
      <c r="O239" s="6">
        <v>956</v>
      </c>
      <c r="P239" s="8">
        <v>394</v>
      </c>
      <c r="Q239" s="6">
        <v>25</v>
      </c>
      <c r="R239" s="9">
        <v>514</v>
      </c>
      <c r="S239" s="7">
        <v>913</v>
      </c>
      <c r="T239" s="6">
        <v>419</v>
      </c>
      <c r="U239" s="6">
        <v>52</v>
      </c>
      <c r="V239" s="6">
        <v>288</v>
      </c>
      <c r="W239" s="6">
        <v>143</v>
      </c>
      <c r="X239" s="6">
        <v>701</v>
      </c>
      <c r="Y239" s="6">
        <v>814</v>
      </c>
      <c r="Z239" s="6">
        <v>69</v>
      </c>
      <c r="AA239" s="6">
        <v>470</v>
      </c>
      <c r="AB239" s="6">
        <v>1000</v>
      </c>
      <c r="AC239" s="6">
        <v>631</v>
      </c>
      <c r="AD239" s="6">
        <v>859</v>
      </c>
      <c r="AE239" s="6">
        <v>716</v>
      </c>
      <c r="AF239" s="11">
        <v>250</v>
      </c>
      <c r="AG239" s="179">
        <v>361</v>
      </c>
      <c r="AH239" s="5">
        <f t="shared" si="38"/>
        <v>16400</v>
      </c>
      <c r="AI239" s="5">
        <f t="shared" si="39"/>
        <v>11201200</v>
      </c>
      <c r="AJ239" s="2">
        <f t="shared" si="40"/>
        <v>8606720000</v>
      </c>
    </row>
    <row r="240" spans="1:36" x14ac:dyDescent="0.2">
      <c r="A240" s="1">
        <v>18</v>
      </c>
      <c r="B240" s="188">
        <v>725</v>
      </c>
      <c r="C240" s="6">
        <v>838</v>
      </c>
      <c r="D240" s="6">
        <v>376</v>
      </c>
      <c r="E240" s="6">
        <v>231</v>
      </c>
      <c r="F240" s="6">
        <v>459</v>
      </c>
      <c r="G240" s="6">
        <v>92</v>
      </c>
      <c r="H240" s="6">
        <v>618</v>
      </c>
      <c r="I240" s="6">
        <v>1017</v>
      </c>
      <c r="J240" s="6">
        <v>146</v>
      </c>
      <c r="K240" s="6">
        <v>257</v>
      </c>
      <c r="L240" s="6">
        <v>819</v>
      </c>
      <c r="M240" s="6">
        <v>676</v>
      </c>
      <c r="N240" s="6">
        <v>912</v>
      </c>
      <c r="O240" s="6">
        <v>543</v>
      </c>
      <c r="P240" s="6">
        <v>45</v>
      </c>
      <c r="Q240" s="8">
        <v>446</v>
      </c>
      <c r="R240" s="7">
        <v>933</v>
      </c>
      <c r="S240" s="9">
        <v>566</v>
      </c>
      <c r="T240" s="6">
        <v>8</v>
      </c>
      <c r="U240" s="6">
        <v>407</v>
      </c>
      <c r="V240" s="6">
        <v>187</v>
      </c>
      <c r="W240" s="6">
        <v>300</v>
      </c>
      <c r="X240" s="6">
        <v>794</v>
      </c>
      <c r="Y240" s="6">
        <v>649</v>
      </c>
      <c r="Z240" s="6">
        <v>482</v>
      </c>
      <c r="AA240" s="6">
        <v>113</v>
      </c>
      <c r="AB240" s="6">
        <v>579</v>
      </c>
      <c r="AC240" s="6">
        <v>980</v>
      </c>
      <c r="AD240" s="6">
        <v>768</v>
      </c>
      <c r="AE240" s="6">
        <v>879</v>
      </c>
      <c r="AF240" s="6">
        <v>349</v>
      </c>
      <c r="AG240" s="192">
        <v>206</v>
      </c>
      <c r="AH240" s="5">
        <f t="shared" si="38"/>
        <v>16400</v>
      </c>
      <c r="AI240" s="5">
        <f t="shared" si="39"/>
        <v>11201200</v>
      </c>
      <c r="AJ240" s="2">
        <f t="shared" si="40"/>
        <v>8606720000</v>
      </c>
    </row>
    <row r="241" spans="1:36" x14ac:dyDescent="0.2">
      <c r="A241" s="1">
        <v>19</v>
      </c>
      <c r="B241" s="178">
        <v>137</v>
      </c>
      <c r="C241" s="6">
        <v>282</v>
      </c>
      <c r="D241" s="6">
        <v>812</v>
      </c>
      <c r="E241" s="12">
        <v>699</v>
      </c>
      <c r="F241" s="6">
        <v>919</v>
      </c>
      <c r="G241" s="6">
        <v>520</v>
      </c>
      <c r="H241" s="6">
        <v>54</v>
      </c>
      <c r="I241" s="6">
        <v>421</v>
      </c>
      <c r="J241" s="6">
        <v>718</v>
      </c>
      <c r="K241" s="6">
        <v>861</v>
      </c>
      <c r="L241" s="6">
        <v>367</v>
      </c>
      <c r="M241" s="6">
        <v>256</v>
      </c>
      <c r="N241" s="8">
        <v>468</v>
      </c>
      <c r="O241" s="6">
        <v>67</v>
      </c>
      <c r="P241" s="6">
        <v>625</v>
      </c>
      <c r="Q241" s="6">
        <v>994</v>
      </c>
      <c r="R241" s="6">
        <v>505</v>
      </c>
      <c r="S241" s="6">
        <v>106</v>
      </c>
      <c r="T241" s="9">
        <v>604</v>
      </c>
      <c r="U241" s="7">
        <v>971</v>
      </c>
      <c r="V241" s="6">
        <v>743</v>
      </c>
      <c r="W241" s="6">
        <v>888</v>
      </c>
      <c r="X241" s="6">
        <v>326</v>
      </c>
      <c r="Y241" s="6">
        <v>213</v>
      </c>
      <c r="Z241" s="6">
        <v>958</v>
      </c>
      <c r="AA241" s="6">
        <v>557</v>
      </c>
      <c r="AB241" s="6">
        <v>31</v>
      </c>
      <c r="AC241" s="6">
        <v>400</v>
      </c>
      <c r="AD241" s="11">
        <v>164</v>
      </c>
      <c r="AE241" s="6">
        <v>307</v>
      </c>
      <c r="AF241" s="6">
        <v>769</v>
      </c>
      <c r="AG241" s="179">
        <v>658</v>
      </c>
      <c r="AH241" s="5">
        <f t="shared" si="38"/>
        <v>16400</v>
      </c>
      <c r="AI241" s="5">
        <f t="shared" si="39"/>
        <v>11201200</v>
      </c>
      <c r="AJ241" s="2">
        <f t="shared" si="40"/>
        <v>8606720000</v>
      </c>
    </row>
    <row r="242" spans="1:36" x14ac:dyDescent="0.2">
      <c r="A242" s="1">
        <v>20</v>
      </c>
      <c r="B242" s="178">
        <v>302</v>
      </c>
      <c r="C242" s="6">
        <v>189</v>
      </c>
      <c r="D242" s="12">
        <v>655</v>
      </c>
      <c r="E242" s="6">
        <v>800</v>
      </c>
      <c r="F242" s="6">
        <v>564</v>
      </c>
      <c r="G242" s="6">
        <v>931</v>
      </c>
      <c r="H242" s="6">
        <v>401</v>
      </c>
      <c r="I242" s="6">
        <v>2</v>
      </c>
      <c r="J242" s="6">
        <v>873</v>
      </c>
      <c r="K242" s="6">
        <v>762</v>
      </c>
      <c r="L242" s="6">
        <v>204</v>
      </c>
      <c r="M242" s="6">
        <v>347</v>
      </c>
      <c r="N242" s="6">
        <v>119</v>
      </c>
      <c r="O242" s="8">
        <v>488</v>
      </c>
      <c r="P242" s="6">
        <v>982</v>
      </c>
      <c r="Q242" s="6">
        <v>581</v>
      </c>
      <c r="R242" s="6">
        <v>94</v>
      </c>
      <c r="S242" s="6">
        <v>461</v>
      </c>
      <c r="T242" s="7">
        <v>1023</v>
      </c>
      <c r="U242" s="9">
        <v>624</v>
      </c>
      <c r="V242" s="6">
        <v>836</v>
      </c>
      <c r="W242" s="6">
        <v>723</v>
      </c>
      <c r="X242" s="6">
        <v>225</v>
      </c>
      <c r="Y242" s="6">
        <v>370</v>
      </c>
      <c r="Z242" s="6">
        <v>537</v>
      </c>
      <c r="AA242" s="6">
        <v>906</v>
      </c>
      <c r="AB242" s="6">
        <v>444</v>
      </c>
      <c r="AC242" s="6">
        <v>43</v>
      </c>
      <c r="AD242" s="6">
        <v>263</v>
      </c>
      <c r="AE242" s="11">
        <v>152</v>
      </c>
      <c r="AF242" s="6">
        <v>678</v>
      </c>
      <c r="AG242" s="179">
        <v>821</v>
      </c>
      <c r="AH242" s="5">
        <f t="shared" si="38"/>
        <v>16400</v>
      </c>
      <c r="AI242" s="5">
        <f t="shared" si="39"/>
        <v>11201200</v>
      </c>
      <c r="AJ242" s="2">
        <f t="shared" si="40"/>
        <v>8606720000</v>
      </c>
    </row>
    <row r="243" spans="1:36" x14ac:dyDescent="0.2">
      <c r="A243" s="1">
        <v>21</v>
      </c>
      <c r="B243" s="178">
        <v>243</v>
      </c>
      <c r="C243" s="6">
        <v>356</v>
      </c>
      <c r="D243" s="6">
        <v>850</v>
      </c>
      <c r="E243" s="6">
        <v>705</v>
      </c>
      <c r="F243" s="6">
        <v>1005</v>
      </c>
      <c r="G243" s="12">
        <v>638</v>
      </c>
      <c r="H243" s="6">
        <v>80</v>
      </c>
      <c r="I243" s="6">
        <v>479</v>
      </c>
      <c r="J243" s="6">
        <v>696</v>
      </c>
      <c r="K243" s="6">
        <v>807</v>
      </c>
      <c r="L243" s="8">
        <v>277</v>
      </c>
      <c r="M243" s="6">
        <v>134</v>
      </c>
      <c r="N243" s="6">
        <v>426</v>
      </c>
      <c r="O243" s="6">
        <v>57</v>
      </c>
      <c r="P243" s="6">
        <v>523</v>
      </c>
      <c r="Q243" s="6">
        <v>924</v>
      </c>
      <c r="R243" s="6">
        <v>387</v>
      </c>
      <c r="S243" s="6">
        <v>20</v>
      </c>
      <c r="T243" s="6">
        <v>546</v>
      </c>
      <c r="U243" s="6">
        <v>945</v>
      </c>
      <c r="V243" s="9">
        <v>669</v>
      </c>
      <c r="W243" s="7">
        <v>782</v>
      </c>
      <c r="X243" s="6">
        <v>320</v>
      </c>
      <c r="Y243" s="6">
        <v>175</v>
      </c>
      <c r="Z243" s="6">
        <v>968</v>
      </c>
      <c r="AA243" s="6">
        <v>599</v>
      </c>
      <c r="AB243" s="11">
        <v>101</v>
      </c>
      <c r="AC243" s="6">
        <v>502</v>
      </c>
      <c r="AD243" s="6">
        <v>218</v>
      </c>
      <c r="AE243" s="6">
        <v>329</v>
      </c>
      <c r="AF243" s="6">
        <v>891</v>
      </c>
      <c r="AG243" s="179">
        <v>748</v>
      </c>
      <c r="AH243" s="5">
        <f t="shared" si="38"/>
        <v>16400</v>
      </c>
      <c r="AI243" s="5">
        <f t="shared" si="39"/>
        <v>11201200</v>
      </c>
      <c r="AJ243" s="2">
        <f t="shared" si="40"/>
        <v>8606720000</v>
      </c>
    </row>
    <row r="244" spans="1:36" x14ac:dyDescent="0.2">
      <c r="A244" s="1">
        <v>22</v>
      </c>
      <c r="B244" s="178">
        <v>344</v>
      </c>
      <c r="C244" s="6">
        <v>199</v>
      </c>
      <c r="D244" s="6">
        <v>757</v>
      </c>
      <c r="E244" s="6">
        <v>870</v>
      </c>
      <c r="F244" s="12">
        <v>586</v>
      </c>
      <c r="G244" s="6">
        <v>985</v>
      </c>
      <c r="H244" s="6">
        <v>491</v>
      </c>
      <c r="I244" s="6">
        <v>124</v>
      </c>
      <c r="J244" s="6">
        <v>787</v>
      </c>
      <c r="K244" s="6">
        <v>644</v>
      </c>
      <c r="L244" s="6">
        <v>178</v>
      </c>
      <c r="M244" s="8">
        <v>289</v>
      </c>
      <c r="N244" s="6">
        <v>13</v>
      </c>
      <c r="O244" s="6">
        <v>414</v>
      </c>
      <c r="P244" s="6">
        <v>944</v>
      </c>
      <c r="Q244" s="6">
        <v>575</v>
      </c>
      <c r="R244" s="6">
        <v>40</v>
      </c>
      <c r="S244" s="6">
        <v>439</v>
      </c>
      <c r="T244" s="6">
        <v>901</v>
      </c>
      <c r="U244" s="6">
        <v>534</v>
      </c>
      <c r="V244" s="7">
        <v>826</v>
      </c>
      <c r="W244" s="9">
        <v>681</v>
      </c>
      <c r="X244" s="6">
        <v>155</v>
      </c>
      <c r="Y244" s="6">
        <v>268</v>
      </c>
      <c r="Z244" s="6">
        <v>611</v>
      </c>
      <c r="AA244" s="6">
        <v>1012</v>
      </c>
      <c r="AB244" s="6">
        <v>450</v>
      </c>
      <c r="AC244" s="11">
        <v>81</v>
      </c>
      <c r="AD244" s="6">
        <v>381</v>
      </c>
      <c r="AE244" s="6">
        <v>238</v>
      </c>
      <c r="AF244" s="6">
        <v>736</v>
      </c>
      <c r="AG244" s="179">
        <v>847</v>
      </c>
      <c r="AH244" s="5">
        <f t="shared" si="38"/>
        <v>16400</v>
      </c>
      <c r="AI244" s="5">
        <f t="shared" si="39"/>
        <v>11201200</v>
      </c>
      <c r="AJ244" s="2">
        <f t="shared" si="40"/>
        <v>8606720000</v>
      </c>
    </row>
    <row r="245" spans="1:36" x14ac:dyDescent="0.2">
      <c r="A245" s="1">
        <v>23</v>
      </c>
      <c r="B245" s="178">
        <v>780</v>
      </c>
      <c r="C245" s="6">
        <v>667</v>
      </c>
      <c r="D245" s="6">
        <v>169</v>
      </c>
      <c r="E245" s="6">
        <v>314</v>
      </c>
      <c r="F245" s="6">
        <v>22</v>
      </c>
      <c r="G245" s="6">
        <v>389</v>
      </c>
      <c r="H245" s="6">
        <v>951</v>
      </c>
      <c r="I245" s="12">
        <v>552</v>
      </c>
      <c r="J245" s="8">
        <v>335</v>
      </c>
      <c r="K245" s="6">
        <v>224</v>
      </c>
      <c r="L245" s="6">
        <v>750</v>
      </c>
      <c r="M245" s="6">
        <v>893</v>
      </c>
      <c r="N245" s="6">
        <v>593</v>
      </c>
      <c r="O245" s="6">
        <v>962</v>
      </c>
      <c r="P245" s="6">
        <v>500</v>
      </c>
      <c r="Q245" s="6">
        <v>99</v>
      </c>
      <c r="R245" s="6">
        <v>636</v>
      </c>
      <c r="S245" s="6">
        <v>1003</v>
      </c>
      <c r="T245" s="6">
        <v>473</v>
      </c>
      <c r="U245" s="6">
        <v>74</v>
      </c>
      <c r="V245" s="6">
        <v>358</v>
      </c>
      <c r="W245" s="6">
        <v>245</v>
      </c>
      <c r="X245" s="9">
        <v>711</v>
      </c>
      <c r="Y245" s="7">
        <v>856</v>
      </c>
      <c r="Z245" s="11">
        <v>63</v>
      </c>
      <c r="AA245" s="6">
        <v>432</v>
      </c>
      <c r="AB245" s="6">
        <v>926</v>
      </c>
      <c r="AC245" s="6">
        <v>525</v>
      </c>
      <c r="AD245" s="6">
        <v>801</v>
      </c>
      <c r="AE245" s="6">
        <v>690</v>
      </c>
      <c r="AF245" s="6">
        <v>132</v>
      </c>
      <c r="AG245" s="179">
        <v>275</v>
      </c>
      <c r="AH245" s="5">
        <f t="shared" si="38"/>
        <v>16400</v>
      </c>
      <c r="AI245" s="5">
        <f t="shared" si="39"/>
        <v>11201200</v>
      </c>
      <c r="AJ245" s="2">
        <f t="shared" si="40"/>
        <v>8606720000</v>
      </c>
    </row>
    <row r="246" spans="1:36" x14ac:dyDescent="0.2">
      <c r="A246" s="1">
        <v>24</v>
      </c>
      <c r="B246" s="178">
        <v>687</v>
      </c>
      <c r="C246" s="6">
        <v>832</v>
      </c>
      <c r="D246" s="6">
        <v>270</v>
      </c>
      <c r="E246" s="6">
        <v>157</v>
      </c>
      <c r="F246" s="6">
        <v>433</v>
      </c>
      <c r="G246" s="6">
        <v>34</v>
      </c>
      <c r="H246" s="12">
        <v>532</v>
      </c>
      <c r="I246" s="6">
        <v>899</v>
      </c>
      <c r="J246" s="6">
        <v>236</v>
      </c>
      <c r="K246" s="8">
        <v>379</v>
      </c>
      <c r="L246" s="6">
        <v>841</v>
      </c>
      <c r="M246" s="6">
        <v>730</v>
      </c>
      <c r="N246" s="6">
        <v>1014</v>
      </c>
      <c r="O246" s="6">
        <v>613</v>
      </c>
      <c r="P246" s="6">
        <v>87</v>
      </c>
      <c r="Q246" s="6">
        <v>456</v>
      </c>
      <c r="R246" s="6">
        <v>991</v>
      </c>
      <c r="S246" s="6">
        <v>592</v>
      </c>
      <c r="T246" s="6">
        <v>126</v>
      </c>
      <c r="U246" s="6">
        <v>493</v>
      </c>
      <c r="V246" s="6">
        <v>193</v>
      </c>
      <c r="W246" s="6">
        <v>338</v>
      </c>
      <c r="X246" s="7">
        <v>868</v>
      </c>
      <c r="Y246" s="9">
        <v>755</v>
      </c>
      <c r="Z246" s="6">
        <v>412</v>
      </c>
      <c r="AA246" s="11">
        <v>11</v>
      </c>
      <c r="AB246" s="6">
        <v>569</v>
      </c>
      <c r="AC246" s="6">
        <v>938</v>
      </c>
      <c r="AD246" s="6">
        <v>646</v>
      </c>
      <c r="AE246" s="6">
        <v>789</v>
      </c>
      <c r="AF246" s="6">
        <v>295</v>
      </c>
      <c r="AG246" s="179">
        <v>184</v>
      </c>
      <c r="AH246" s="5">
        <f t="shared" si="38"/>
        <v>16400</v>
      </c>
      <c r="AI246" s="5">
        <f t="shared" si="39"/>
        <v>11201200</v>
      </c>
      <c r="AJ246" s="2">
        <f t="shared" si="40"/>
        <v>8606720000</v>
      </c>
    </row>
    <row r="247" spans="1:36" x14ac:dyDescent="0.2">
      <c r="A247" s="1">
        <v>25</v>
      </c>
      <c r="B247" s="178">
        <v>60</v>
      </c>
      <c r="C247" s="6">
        <v>427</v>
      </c>
      <c r="D247" s="6">
        <v>921</v>
      </c>
      <c r="E247" s="6">
        <v>522</v>
      </c>
      <c r="F247" s="6">
        <v>806</v>
      </c>
      <c r="G247" s="6">
        <v>693</v>
      </c>
      <c r="H247" s="8">
        <v>135</v>
      </c>
      <c r="I247" s="6">
        <v>280</v>
      </c>
      <c r="J247" s="6">
        <v>639</v>
      </c>
      <c r="K247" s="12">
        <v>1008</v>
      </c>
      <c r="L247" s="6">
        <v>478</v>
      </c>
      <c r="M247" s="6">
        <v>77</v>
      </c>
      <c r="N247" s="6">
        <v>353</v>
      </c>
      <c r="O247" s="6">
        <v>242</v>
      </c>
      <c r="P247" s="6">
        <v>708</v>
      </c>
      <c r="Q247" s="6">
        <v>851</v>
      </c>
      <c r="R247" s="6">
        <v>332</v>
      </c>
      <c r="S247" s="6">
        <v>219</v>
      </c>
      <c r="T247" s="6">
        <v>745</v>
      </c>
      <c r="U247" s="6">
        <v>890</v>
      </c>
      <c r="V247" s="6">
        <v>598</v>
      </c>
      <c r="W247" s="6">
        <v>965</v>
      </c>
      <c r="X247" s="11">
        <v>503</v>
      </c>
      <c r="Y247" s="6">
        <v>104</v>
      </c>
      <c r="Z247" s="9">
        <v>783</v>
      </c>
      <c r="AA247" s="7">
        <v>672</v>
      </c>
      <c r="AB247" s="6">
        <v>174</v>
      </c>
      <c r="AC247" s="6">
        <v>317</v>
      </c>
      <c r="AD247" s="6">
        <v>17</v>
      </c>
      <c r="AE247" s="6">
        <v>386</v>
      </c>
      <c r="AF247" s="6">
        <v>948</v>
      </c>
      <c r="AG247" s="179">
        <v>547</v>
      </c>
      <c r="AH247" s="5">
        <f t="shared" si="38"/>
        <v>16400</v>
      </c>
      <c r="AI247" s="5">
        <f t="shared" si="39"/>
        <v>11201200</v>
      </c>
      <c r="AJ247" s="2">
        <f t="shared" si="40"/>
        <v>8606720000</v>
      </c>
    </row>
    <row r="248" spans="1:36" x14ac:dyDescent="0.2">
      <c r="A248" s="1">
        <v>26</v>
      </c>
      <c r="B248" s="178">
        <v>415</v>
      </c>
      <c r="C248" s="6">
        <v>16</v>
      </c>
      <c r="D248" s="6">
        <v>574</v>
      </c>
      <c r="E248" s="6">
        <v>941</v>
      </c>
      <c r="F248" s="6">
        <v>641</v>
      </c>
      <c r="G248" s="6">
        <v>786</v>
      </c>
      <c r="H248" s="6">
        <v>292</v>
      </c>
      <c r="I248" s="8">
        <v>179</v>
      </c>
      <c r="J248" s="12">
        <v>988</v>
      </c>
      <c r="K248" s="6">
        <v>587</v>
      </c>
      <c r="L248" s="6">
        <v>121</v>
      </c>
      <c r="M248" s="6">
        <v>490</v>
      </c>
      <c r="N248" s="6">
        <v>198</v>
      </c>
      <c r="O248" s="6">
        <v>341</v>
      </c>
      <c r="P248" s="6">
        <v>871</v>
      </c>
      <c r="Q248" s="6">
        <v>760</v>
      </c>
      <c r="R248" s="6">
        <v>239</v>
      </c>
      <c r="S248" s="6">
        <v>384</v>
      </c>
      <c r="T248" s="6">
        <v>846</v>
      </c>
      <c r="U248" s="6">
        <v>733</v>
      </c>
      <c r="V248" s="6">
        <v>1009</v>
      </c>
      <c r="W248" s="6">
        <v>610</v>
      </c>
      <c r="X248" s="6">
        <v>84</v>
      </c>
      <c r="Y248" s="11">
        <v>451</v>
      </c>
      <c r="Z248" s="7">
        <v>684</v>
      </c>
      <c r="AA248" s="9">
        <v>827</v>
      </c>
      <c r="AB248" s="6">
        <v>265</v>
      </c>
      <c r="AC248" s="6">
        <v>154</v>
      </c>
      <c r="AD248" s="6">
        <v>438</v>
      </c>
      <c r="AE248" s="6">
        <v>37</v>
      </c>
      <c r="AF248" s="6">
        <v>535</v>
      </c>
      <c r="AG248" s="179">
        <v>904</v>
      </c>
      <c r="AH248" s="5">
        <f t="shared" si="38"/>
        <v>16400</v>
      </c>
      <c r="AI248" s="5">
        <f t="shared" si="39"/>
        <v>11201200</v>
      </c>
      <c r="AJ248" s="2">
        <f t="shared" si="40"/>
        <v>8606720000</v>
      </c>
    </row>
    <row r="249" spans="1:36" x14ac:dyDescent="0.2">
      <c r="A249" s="1">
        <v>27</v>
      </c>
      <c r="B249" s="178">
        <v>963</v>
      </c>
      <c r="C249" s="6">
        <v>596</v>
      </c>
      <c r="D249" s="6">
        <v>98</v>
      </c>
      <c r="E249" s="6">
        <v>497</v>
      </c>
      <c r="F249" s="8">
        <v>221</v>
      </c>
      <c r="G249" s="6">
        <v>334</v>
      </c>
      <c r="H249" s="6">
        <v>896</v>
      </c>
      <c r="I249" s="6">
        <v>751</v>
      </c>
      <c r="J249" s="6">
        <v>392</v>
      </c>
      <c r="K249" s="6">
        <v>23</v>
      </c>
      <c r="L249" s="6">
        <v>549</v>
      </c>
      <c r="M249" s="12">
        <v>950</v>
      </c>
      <c r="N249" s="6">
        <v>666</v>
      </c>
      <c r="O249" s="6">
        <v>777</v>
      </c>
      <c r="P249" s="6">
        <v>315</v>
      </c>
      <c r="Q249" s="6">
        <v>172</v>
      </c>
      <c r="R249" s="6">
        <v>691</v>
      </c>
      <c r="S249" s="6">
        <v>804</v>
      </c>
      <c r="T249" s="6">
        <v>274</v>
      </c>
      <c r="U249" s="6">
        <v>129</v>
      </c>
      <c r="V249" s="11">
        <v>429</v>
      </c>
      <c r="W249" s="6">
        <v>62</v>
      </c>
      <c r="X249" s="6">
        <v>528</v>
      </c>
      <c r="Y249" s="6">
        <v>927</v>
      </c>
      <c r="Z249" s="6">
        <v>248</v>
      </c>
      <c r="AA249" s="6">
        <v>359</v>
      </c>
      <c r="AB249" s="9">
        <v>853</v>
      </c>
      <c r="AC249" s="7">
        <v>710</v>
      </c>
      <c r="AD249" s="6">
        <v>1002</v>
      </c>
      <c r="AE249" s="6">
        <v>633</v>
      </c>
      <c r="AF249" s="6">
        <v>75</v>
      </c>
      <c r="AG249" s="179">
        <v>476</v>
      </c>
      <c r="AH249" s="5">
        <f t="shared" si="38"/>
        <v>16400</v>
      </c>
      <c r="AI249" s="5">
        <f t="shared" si="39"/>
        <v>11201200</v>
      </c>
      <c r="AJ249" s="2">
        <f t="shared" si="40"/>
        <v>8606720000</v>
      </c>
    </row>
    <row r="250" spans="1:36" x14ac:dyDescent="0.2">
      <c r="A250" s="1">
        <v>28</v>
      </c>
      <c r="B250" s="178">
        <v>616</v>
      </c>
      <c r="C250" s="6">
        <v>1015</v>
      </c>
      <c r="D250" s="6">
        <v>453</v>
      </c>
      <c r="E250" s="6">
        <v>86</v>
      </c>
      <c r="F250" s="6">
        <v>378</v>
      </c>
      <c r="G250" s="8">
        <v>233</v>
      </c>
      <c r="H250" s="6">
        <v>731</v>
      </c>
      <c r="I250" s="6">
        <v>844</v>
      </c>
      <c r="J250" s="6">
        <v>35</v>
      </c>
      <c r="K250" s="6">
        <v>436</v>
      </c>
      <c r="L250" s="12">
        <v>898</v>
      </c>
      <c r="M250" s="6">
        <v>529</v>
      </c>
      <c r="N250" s="6">
        <v>829</v>
      </c>
      <c r="O250" s="6">
        <v>686</v>
      </c>
      <c r="P250" s="6">
        <v>160</v>
      </c>
      <c r="Q250" s="6">
        <v>271</v>
      </c>
      <c r="R250" s="6">
        <v>792</v>
      </c>
      <c r="S250" s="6">
        <v>647</v>
      </c>
      <c r="T250" s="6">
        <v>181</v>
      </c>
      <c r="U250" s="6">
        <v>294</v>
      </c>
      <c r="V250" s="6">
        <v>10</v>
      </c>
      <c r="W250" s="11">
        <v>409</v>
      </c>
      <c r="X250" s="6">
        <v>939</v>
      </c>
      <c r="Y250" s="6">
        <v>572</v>
      </c>
      <c r="Z250" s="6">
        <v>339</v>
      </c>
      <c r="AA250" s="6">
        <v>196</v>
      </c>
      <c r="AB250" s="7">
        <v>754</v>
      </c>
      <c r="AC250" s="9">
        <v>865</v>
      </c>
      <c r="AD250" s="6">
        <v>589</v>
      </c>
      <c r="AE250" s="6">
        <v>990</v>
      </c>
      <c r="AF250" s="6">
        <v>496</v>
      </c>
      <c r="AG250" s="179">
        <v>127</v>
      </c>
      <c r="AH250" s="5">
        <f t="shared" si="38"/>
        <v>16400</v>
      </c>
      <c r="AI250" s="5">
        <f t="shared" si="39"/>
        <v>11201200</v>
      </c>
      <c r="AJ250" s="2">
        <f t="shared" si="40"/>
        <v>8606720000</v>
      </c>
    </row>
    <row r="251" spans="1:36" x14ac:dyDescent="0.2">
      <c r="A251" s="1">
        <v>29</v>
      </c>
      <c r="B251" s="178">
        <v>953</v>
      </c>
      <c r="C251" s="6">
        <v>554</v>
      </c>
      <c r="D251" s="8">
        <v>28</v>
      </c>
      <c r="E251" s="6">
        <v>395</v>
      </c>
      <c r="F251" s="6">
        <v>167</v>
      </c>
      <c r="G251" s="6">
        <v>312</v>
      </c>
      <c r="H251" s="6">
        <v>774</v>
      </c>
      <c r="I251" s="6">
        <v>661</v>
      </c>
      <c r="J251" s="6">
        <v>510</v>
      </c>
      <c r="K251" s="6">
        <v>109</v>
      </c>
      <c r="L251" s="6">
        <v>607</v>
      </c>
      <c r="M251" s="6">
        <v>976</v>
      </c>
      <c r="N251" s="6">
        <v>740</v>
      </c>
      <c r="O251" s="12">
        <v>883</v>
      </c>
      <c r="P251" s="6">
        <v>321</v>
      </c>
      <c r="Q251" s="6">
        <v>210</v>
      </c>
      <c r="R251" s="6">
        <v>713</v>
      </c>
      <c r="S251" s="6">
        <v>858</v>
      </c>
      <c r="T251" s="11">
        <v>364</v>
      </c>
      <c r="U251" s="6">
        <v>251</v>
      </c>
      <c r="V251" s="6">
        <v>471</v>
      </c>
      <c r="W251" s="6">
        <v>72</v>
      </c>
      <c r="X251" s="6">
        <v>630</v>
      </c>
      <c r="Y251" s="6">
        <v>997</v>
      </c>
      <c r="Z251" s="6">
        <v>142</v>
      </c>
      <c r="AA251" s="6">
        <v>285</v>
      </c>
      <c r="AB251" s="6">
        <v>815</v>
      </c>
      <c r="AC251" s="6">
        <v>704</v>
      </c>
      <c r="AD251" s="9">
        <v>916</v>
      </c>
      <c r="AE251" s="7">
        <v>515</v>
      </c>
      <c r="AF251" s="6">
        <v>49</v>
      </c>
      <c r="AG251" s="179">
        <v>418</v>
      </c>
      <c r="AH251" s="5">
        <f t="shared" si="38"/>
        <v>16400</v>
      </c>
      <c r="AI251" s="5">
        <f t="shared" si="39"/>
        <v>11201200</v>
      </c>
      <c r="AJ251" s="2">
        <f t="shared" si="40"/>
        <v>8606720000</v>
      </c>
    </row>
    <row r="252" spans="1:36" x14ac:dyDescent="0.2">
      <c r="A252" s="1">
        <v>30</v>
      </c>
      <c r="B252" s="178">
        <v>542</v>
      </c>
      <c r="C252" s="6">
        <v>909</v>
      </c>
      <c r="D252" s="6">
        <v>447</v>
      </c>
      <c r="E252" s="8">
        <v>48</v>
      </c>
      <c r="F252" s="6">
        <v>260</v>
      </c>
      <c r="G252" s="6">
        <v>147</v>
      </c>
      <c r="H252" s="6">
        <v>673</v>
      </c>
      <c r="I252" s="6">
        <v>818</v>
      </c>
      <c r="J252" s="6">
        <v>89</v>
      </c>
      <c r="K252" s="6">
        <v>458</v>
      </c>
      <c r="L252" s="6">
        <v>1020</v>
      </c>
      <c r="M252" s="6">
        <v>619</v>
      </c>
      <c r="N252" s="12">
        <v>839</v>
      </c>
      <c r="O252" s="6">
        <v>728</v>
      </c>
      <c r="P252" s="6">
        <v>230</v>
      </c>
      <c r="Q252" s="6">
        <v>373</v>
      </c>
      <c r="R252" s="6">
        <v>878</v>
      </c>
      <c r="S252" s="6">
        <v>765</v>
      </c>
      <c r="T252" s="6">
        <v>207</v>
      </c>
      <c r="U252" s="11">
        <v>352</v>
      </c>
      <c r="V252" s="6">
        <v>116</v>
      </c>
      <c r="W252" s="6">
        <v>483</v>
      </c>
      <c r="X252" s="6">
        <v>977</v>
      </c>
      <c r="Y252" s="6">
        <v>578</v>
      </c>
      <c r="Z252" s="6">
        <v>297</v>
      </c>
      <c r="AA252" s="6">
        <v>186</v>
      </c>
      <c r="AB252" s="6">
        <v>652</v>
      </c>
      <c r="AC252" s="6">
        <v>795</v>
      </c>
      <c r="AD252" s="7">
        <v>567</v>
      </c>
      <c r="AE252" s="9">
        <v>936</v>
      </c>
      <c r="AF252" s="6">
        <v>406</v>
      </c>
      <c r="AG252" s="179">
        <v>5</v>
      </c>
      <c r="AH252" s="5">
        <f t="shared" si="38"/>
        <v>16400</v>
      </c>
      <c r="AI252" s="5">
        <f t="shared" si="39"/>
        <v>11201200</v>
      </c>
      <c r="AJ252" s="2">
        <f t="shared" si="40"/>
        <v>8606720000</v>
      </c>
    </row>
    <row r="253" spans="1:36" x14ac:dyDescent="0.2">
      <c r="A253" s="1">
        <v>31</v>
      </c>
      <c r="B253" s="199">
        <v>66</v>
      </c>
      <c r="C253" s="6">
        <v>465</v>
      </c>
      <c r="D253" s="6">
        <v>995</v>
      </c>
      <c r="E253" s="6">
        <v>628</v>
      </c>
      <c r="F253" s="6">
        <v>864</v>
      </c>
      <c r="G253" s="6">
        <v>719</v>
      </c>
      <c r="H253" s="6">
        <v>253</v>
      </c>
      <c r="I253" s="6">
        <v>366</v>
      </c>
      <c r="J253" s="6">
        <v>517</v>
      </c>
      <c r="K253" s="6">
        <v>918</v>
      </c>
      <c r="L253" s="6">
        <v>424</v>
      </c>
      <c r="M253" s="6">
        <v>55</v>
      </c>
      <c r="N253" s="6">
        <v>283</v>
      </c>
      <c r="O253" s="6">
        <v>140</v>
      </c>
      <c r="P253" s="6">
        <v>698</v>
      </c>
      <c r="Q253" s="12">
        <v>809</v>
      </c>
      <c r="R253" s="11">
        <v>306</v>
      </c>
      <c r="S253" s="6">
        <v>161</v>
      </c>
      <c r="T253" s="6">
        <v>659</v>
      </c>
      <c r="U253" s="6">
        <v>772</v>
      </c>
      <c r="V253" s="6">
        <v>560</v>
      </c>
      <c r="W253" s="6">
        <v>959</v>
      </c>
      <c r="X253" s="6">
        <v>397</v>
      </c>
      <c r="Y253" s="6">
        <v>30</v>
      </c>
      <c r="Z253" s="6">
        <v>885</v>
      </c>
      <c r="AA253" s="6">
        <v>742</v>
      </c>
      <c r="AB253" s="6">
        <v>216</v>
      </c>
      <c r="AC253" s="6">
        <v>327</v>
      </c>
      <c r="AD253" s="6">
        <v>107</v>
      </c>
      <c r="AE253" s="6">
        <v>508</v>
      </c>
      <c r="AF253" s="9">
        <v>970</v>
      </c>
      <c r="AG253" s="200">
        <v>601</v>
      </c>
      <c r="AH253" s="5">
        <f t="shared" si="38"/>
        <v>16400</v>
      </c>
      <c r="AI253" s="5">
        <f t="shared" si="39"/>
        <v>11201200</v>
      </c>
      <c r="AJ253" s="2">
        <f t="shared" si="40"/>
        <v>8606720000</v>
      </c>
    </row>
    <row r="254" spans="1:36" ht="13.5" thickBot="1" x14ac:dyDescent="0.25">
      <c r="A254" s="1">
        <v>32</v>
      </c>
      <c r="B254" s="201">
        <v>485</v>
      </c>
      <c r="C254" s="202">
        <v>118</v>
      </c>
      <c r="D254" s="180">
        <v>584</v>
      </c>
      <c r="E254" s="180">
        <v>983</v>
      </c>
      <c r="F254" s="180">
        <v>763</v>
      </c>
      <c r="G254" s="180">
        <v>876</v>
      </c>
      <c r="H254" s="180">
        <v>346</v>
      </c>
      <c r="I254" s="180">
        <v>201</v>
      </c>
      <c r="J254" s="180">
        <v>930</v>
      </c>
      <c r="K254" s="180">
        <v>561</v>
      </c>
      <c r="L254" s="180">
        <v>3</v>
      </c>
      <c r="M254" s="180">
        <v>404</v>
      </c>
      <c r="N254" s="180">
        <v>192</v>
      </c>
      <c r="O254" s="180">
        <v>303</v>
      </c>
      <c r="P254" s="187">
        <v>797</v>
      </c>
      <c r="Q254" s="180">
        <v>654</v>
      </c>
      <c r="R254" s="180">
        <v>149</v>
      </c>
      <c r="S254" s="191">
        <v>262</v>
      </c>
      <c r="T254" s="180">
        <v>824</v>
      </c>
      <c r="U254" s="180">
        <v>679</v>
      </c>
      <c r="V254" s="180">
        <v>907</v>
      </c>
      <c r="W254" s="180">
        <v>540</v>
      </c>
      <c r="X254" s="180">
        <v>42</v>
      </c>
      <c r="Y254" s="180">
        <v>441</v>
      </c>
      <c r="Z254" s="180">
        <v>722</v>
      </c>
      <c r="AA254" s="180">
        <v>833</v>
      </c>
      <c r="AB254" s="180">
        <v>371</v>
      </c>
      <c r="AC254" s="180">
        <v>228</v>
      </c>
      <c r="AD254" s="180">
        <v>464</v>
      </c>
      <c r="AE254" s="180">
        <v>95</v>
      </c>
      <c r="AF254" s="203">
        <v>621</v>
      </c>
      <c r="AG254" s="204">
        <v>1022</v>
      </c>
      <c r="AH254" s="5">
        <f t="shared" si="38"/>
        <v>16400</v>
      </c>
      <c r="AI254" s="5">
        <f t="shared" si="39"/>
        <v>11201200</v>
      </c>
      <c r="AJ254" s="2">
        <f t="shared" si="40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1">SUM(C223:C254)</f>
        <v>16400</v>
      </c>
      <c r="D255" s="5">
        <f t="shared" si="41"/>
        <v>16400</v>
      </c>
      <c r="E255" s="5">
        <f t="shared" si="41"/>
        <v>16400</v>
      </c>
      <c r="F255" s="5">
        <f t="shared" si="41"/>
        <v>16400</v>
      </c>
      <c r="G255" s="5">
        <f t="shared" si="41"/>
        <v>16400</v>
      </c>
      <c r="H255" s="5">
        <f t="shared" si="41"/>
        <v>16400</v>
      </c>
      <c r="I255" s="5">
        <f t="shared" si="41"/>
        <v>16400</v>
      </c>
      <c r="J255" s="5">
        <f t="shared" si="41"/>
        <v>16400</v>
      </c>
      <c r="K255" s="5">
        <f t="shared" si="41"/>
        <v>16400</v>
      </c>
      <c r="L255" s="5">
        <f t="shared" si="41"/>
        <v>16400</v>
      </c>
      <c r="M255" s="5">
        <f t="shared" si="41"/>
        <v>16400</v>
      </c>
      <c r="N255" s="5">
        <f t="shared" si="41"/>
        <v>16400</v>
      </c>
      <c r="O255" s="5">
        <f t="shared" si="41"/>
        <v>16400</v>
      </c>
      <c r="P255" s="5">
        <f t="shared" si="41"/>
        <v>16400</v>
      </c>
      <c r="Q255" s="5">
        <f t="shared" si="41"/>
        <v>16400</v>
      </c>
      <c r="R255" s="5">
        <f t="shared" si="41"/>
        <v>16400</v>
      </c>
      <c r="S255" s="5">
        <f t="shared" si="41"/>
        <v>16400</v>
      </c>
      <c r="T255" s="5">
        <f t="shared" si="41"/>
        <v>16400</v>
      </c>
      <c r="U255" s="5">
        <f t="shared" si="41"/>
        <v>16400</v>
      </c>
      <c r="V255" s="5">
        <f t="shared" si="41"/>
        <v>16400</v>
      </c>
      <c r="W255" s="5">
        <f t="shared" si="41"/>
        <v>16400</v>
      </c>
      <c r="X255" s="5">
        <f t="shared" si="41"/>
        <v>16400</v>
      </c>
      <c r="Y255" s="5">
        <f t="shared" si="41"/>
        <v>16400</v>
      </c>
      <c r="Z255" s="5">
        <f t="shared" si="41"/>
        <v>16400</v>
      </c>
      <c r="AA255" s="5">
        <f t="shared" si="41"/>
        <v>16400</v>
      </c>
      <c r="AB255" s="5">
        <f t="shared" si="41"/>
        <v>16400</v>
      </c>
      <c r="AC255" s="5">
        <f t="shared" si="41"/>
        <v>16400</v>
      </c>
      <c r="AD255" s="5">
        <f t="shared" si="41"/>
        <v>16400</v>
      </c>
      <c r="AE255" s="5">
        <f t="shared" si="41"/>
        <v>16400</v>
      </c>
      <c r="AF255" s="5">
        <f t="shared" si="41"/>
        <v>16400</v>
      </c>
      <c r="AG255" s="5">
        <f t="shared" si="41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2">SUMSQ(C223:C254)</f>
        <v>11201200</v>
      </c>
      <c r="D256" s="5">
        <f t="shared" si="42"/>
        <v>11201200</v>
      </c>
      <c r="E256" s="5">
        <f t="shared" si="42"/>
        <v>11201200</v>
      </c>
      <c r="F256" s="5">
        <f t="shared" si="42"/>
        <v>11201200</v>
      </c>
      <c r="G256" s="5">
        <f t="shared" si="42"/>
        <v>11201200</v>
      </c>
      <c r="H256" s="5">
        <f t="shared" si="42"/>
        <v>11201200</v>
      </c>
      <c r="I256" s="5">
        <f t="shared" si="42"/>
        <v>11201200</v>
      </c>
      <c r="J256" s="5">
        <f t="shared" si="42"/>
        <v>11201200</v>
      </c>
      <c r="K256" s="5">
        <f t="shared" si="42"/>
        <v>11201200</v>
      </c>
      <c r="L256" s="5">
        <f t="shared" si="42"/>
        <v>11201200</v>
      </c>
      <c r="M256" s="5">
        <f t="shared" si="42"/>
        <v>11201200</v>
      </c>
      <c r="N256" s="5">
        <f t="shared" si="42"/>
        <v>11201200</v>
      </c>
      <c r="O256" s="5">
        <f t="shared" si="42"/>
        <v>11201200</v>
      </c>
      <c r="P256" s="5">
        <f t="shared" si="42"/>
        <v>11201200</v>
      </c>
      <c r="Q256" s="5">
        <f t="shared" si="42"/>
        <v>11201200</v>
      </c>
      <c r="R256" s="5">
        <f t="shared" si="42"/>
        <v>11201200</v>
      </c>
      <c r="S256" s="5">
        <f t="shared" si="42"/>
        <v>11201200</v>
      </c>
      <c r="T256" s="5">
        <f t="shared" si="42"/>
        <v>11201200</v>
      </c>
      <c r="U256" s="5">
        <f t="shared" si="42"/>
        <v>11201200</v>
      </c>
      <c r="V256" s="5">
        <f t="shared" si="42"/>
        <v>11201200</v>
      </c>
      <c r="W256" s="5">
        <f t="shared" si="42"/>
        <v>11201200</v>
      </c>
      <c r="X256" s="5">
        <f t="shared" si="42"/>
        <v>11201200</v>
      </c>
      <c r="Y256" s="5">
        <f t="shared" si="42"/>
        <v>11201200</v>
      </c>
      <c r="Z256" s="5">
        <f t="shared" si="42"/>
        <v>11201200</v>
      </c>
      <c r="AA256" s="5">
        <f t="shared" si="42"/>
        <v>11201200</v>
      </c>
      <c r="AB256" s="5">
        <f t="shared" si="42"/>
        <v>11201200</v>
      </c>
      <c r="AC256" s="5">
        <f t="shared" si="42"/>
        <v>11201200</v>
      </c>
      <c r="AD256" s="5">
        <f t="shared" si="42"/>
        <v>11201200</v>
      </c>
      <c r="AE256" s="5">
        <f t="shared" si="42"/>
        <v>11201200</v>
      </c>
      <c r="AF256" s="5">
        <f t="shared" si="42"/>
        <v>11201200</v>
      </c>
      <c r="AG256" s="5">
        <f t="shared" si="42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3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3"/>
        <v>8606720000</v>
      </c>
      <c r="E257" s="2">
        <f t="shared" si="43"/>
        <v>8606720000</v>
      </c>
      <c r="F257" s="2">
        <f t="shared" si="43"/>
        <v>8606720000</v>
      </c>
      <c r="G257" s="2">
        <f t="shared" si="43"/>
        <v>8606720000</v>
      </c>
      <c r="H257" s="2">
        <f t="shared" si="43"/>
        <v>8606720000</v>
      </c>
      <c r="I257" s="2">
        <f t="shared" si="43"/>
        <v>8606720000</v>
      </c>
      <c r="J257" s="2">
        <f t="shared" si="43"/>
        <v>8606720000</v>
      </c>
      <c r="K257" s="2">
        <f t="shared" si="43"/>
        <v>8606720000</v>
      </c>
      <c r="L257" s="2">
        <f t="shared" si="43"/>
        <v>8606720000</v>
      </c>
      <c r="M257" s="2">
        <f t="shared" si="43"/>
        <v>8606720000</v>
      </c>
      <c r="N257" s="2">
        <f t="shared" si="43"/>
        <v>8606720000</v>
      </c>
      <c r="O257" s="2">
        <f t="shared" si="43"/>
        <v>8606720000</v>
      </c>
      <c r="P257" s="2">
        <f t="shared" si="43"/>
        <v>8606720000</v>
      </c>
      <c r="Q257" s="2">
        <f t="shared" si="43"/>
        <v>8606720000</v>
      </c>
      <c r="R257" s="2">
        <f t="shared" si="43"/>
        <v>8606720000</v>
      </c>
      <c r="S257" s="2">
        <f t="shared" si="43"/>
        <v>8606720000</v>
      </c>
      <c r="T257" s="2">
        <f t="shared" si="43"/>
        <v>8606720000</v>
      </c>
      <c r="U257" s="2">
        <f t="shared" si="43"/>
        <v>8606720000</v>
      </c>
      <c r="V257" s="2">
        <f t="shared" si="43"/>
        <v>8606720000</v>
      </c>
      <c r="W257" s="2">
        <f t="shared" si="43"/>
        <v>8606720000</v>
      </c>
      <c r="X257" s="2">
        <f t="shared" si="43"/>
        <v>8606720000</v>
      </c>
      <c r="Y257" s="2">
        <f t="shared" si="43"/>
        <v>8606720000</v>
      </c>
      <c r="Z257" s="2">
        <f t="shared" si="43"/>
        <v>8606720000</v>
      </c>
      <c r="AA257" s="2">
        <f t="shared" si="43"/>
        <v>8606720000</v>
      </c>
      <c r="AB257" s="2">
        <f t="shared" si="43"/>
        <v>8606720000</v>
      </c>
      <c r="AC257" s="2">
        <f t="shared" si="43"/>
        <v>8606720000</v>
      </c>
      <c r="AD257" s="2">
        <f t="shared" si="43"/>
        <v>8606720000</v>
      </c>
      <c r="AE257" s="2">
        <f t="shared" si="43"/>
        <v>8606720000</v>
      </c>
      <c r="AF257" s="2">
        <f t="shared" si="43"/>
        <v>8606720000</v>
      </c>
      <c r="AG257" s="2">
        <f t="shared" si="43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7</v>
      </c>
      <c r="C259" s="2">
        <f>C224</f>
        <v>51</v>
      </c>
      <c r="D259" s="2">
        <f>D225</f>
        <v>93</v>
      </c>
      <c r="E259" s="2">
        <f>E226</f>
        <v>105</v>
      </c>
      <c r="F259" s="2">
        <f>F227</f>
        <v>156</v>
      </c>
      <c r="G259" s="2">
        <f>G228</f>
        <v>176</v>
      </c>
      <c r="H259" s="2">
        <f>H229</f>
        <v>194</v>
      </c>
      <c r="I259" s="2">
        <f>I230</f>
        <v>246</v>
      </c>
      <c r="J259" s="2">
        <f>J231</f>
        <v>266</v>
      </c>
      <c r="K259" s="2">
        <f>K232</f>
        <v>318</v>
      </c>
      <c r="L259" s="2">
        <f>L233</f>
        <v>340</v>
      </c>
      <c r="M259" s="2">
        <f>M234</f>
        <v>360</v>
      </c>
      <c r="N259" s="2">
        <f>N235</f>
        <v>405</v>
      </c>
      <c r="O259" s="2">
        <f>O236</f>
        <v>417</v>
      </c>
      <c r="P259" s="2">
        <f>P237</f>
        <v>463</v>
      </c>
      <c r="Q259" s="2">
        <f>Q238</f>
        <v>507</v>
      </c>
      <c r="R259" s="2">
        <f>R239</f>
        <v>514</v>
      </c>
      <c r="S259" s="2">
        <f>S240</f>
        <v>566</v>
      </c>
      <c r="T259" s="2">
        <f>T241</f>
        <v>604</v>
      </c>
      <c r="U259" s="2">
        <f>U242</f>
        <v>624</v>
      </c>
      <c r="V259" s="2">
        <f>V243</f>
        <v>669</v>
      </c>
      <c r="W259" s="2">
        <f>W244</f>
        <v>681</v>
      </c>
      <c r="X259" s="2">
        <f>X245</f>
        <v>711</v>
      </c>
      <c r="Y259" s="2">
        <f>Y246</f>
        <v>755</v>
      </c>
      <c r="Z259" s="2">
        <f>Z247</f>
        <v>783</v>
      </c>
      <c r="AA259" s="2">
        <f>AA248</f>
        <v>827</v>
      </c>
      <c r="AB259" s="2">
        <f>AB249</f>
        <v>853</v>
      </c>
      <c r="AC259" s="2">
        <f>AC250</f>
        <v>865</v>
      </c>
      <c r="AD259" s="2">
        <f>AD251</f>
        <v>916</v>
      </c>
      <c r="AE259" s="2">
        <f>AE252</f>
        <v>936</v>
      </c>
      <c r="AF259" s="2">
        <f>AF253</f>
        <v>970</v>
      </c>
      <c r="AG259" s="2">
        <f>AG254</f>
        <v>1022</v>
      </c>
      <c r="AH259" s="217">
        <f t="shared" ref="AH259:AH262" si="44">SUM(B259:AG259)</f>
        <v>16400</v>
      </c>
      <c r="AI259" s="5">
        <f t="shared" ref="AI259:AI262" si="45">SUMSQ(B259:AG259)</f>
        <v>11201200</v>
      </c>
      <c r="AJ259" s="2">
        <f t="shared" ref="AJ259:AJ262" si="46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485</v>
      </c>
      <c r="C260" s="2">
        <f>C253</f>
        <v>465</v>
      </c>
      <c r="D260" s="2">
        <f>D252</f>
        <v>447</v>
      </c>
      <c r="E260" s="2">
        <f>E251</f>
        <v>395</v>
      </c>
      <c r="F260" s="2">
        <f>F250</f>
        <v>378</v>
      </c>
      <c r="G260" s="2">
        <f>G249</f>
        <v>334</v>
      </c>
      <c r="H260" s="2">
        <f>H248</f>
        <v>292</v>
      </c>
      <c r="I260" s="2">
        <f>I247</f>
        <v>280</v>
      </c>
      <c r="J260" s="2">
        <f>J246</f>
        <v>236</v>
      </c>
      <c r="K260" s="2">
        <f>K245</f>
        <v>224</v>
      </c>
      <c r="L260" s="2">
        <f>L244</f>
        <v>178</v>
      </c>
      <c r="M260" s="2">
        <f>M243</f>
        <v>134</v>
      </c>
      <c r="N260" s="2">
        <f>N242</f>
        <v>119</v>
      </c>
      <c r="O260" s="2">
        <f>O241</f>
        <v>67</v>
      </c>
      <c r="P260" s="2">
        <f>P240</f>
        <v>45</v>
      </c>
      <c r="Q260" s="2">
        <f>Q239</f>
        <v>25</v>
      </c>
      <c r="R260" s="2">
        <f>R238</f>
        <v>996</v>
      </c>
      <c r="S260" s="2">
        <f>S237</f>
        <v>984</v>
      </c>
      <c r="T260" s="2">
        <f>T236</f>
        <v>954</v>
      </c>
      <c r="U260" s="2">
        <f>U235</f>
        <v>910</v>
      </c>
      <c r="V260" s="2">
        <f>V234</f>
        <v>895</v>
      </c>
      <c r="W260" s="2">
        <f>W233</f>
        <v>843</v>
      </c>
      <c r="X260" s="2">
        <f>X232</f>
        <v>805</v>
      </c>
      <c r="Y260" s="2">
        <f>Y231</f>
        <v>785</v>
      </c>
      <c r="Z260" s="2">
        <f>Z230</f>
        <v>749</v>
      </c>
      <c r="AA260" s="2">
        <f>AA229</f>
        <v>729</v>
      </c>
      <c r="AB260" s="2">
        <f>AB228</f>
        <v>695</v>
      </c>
      <c r="AC260" s="2">
        <f>AC227</f>
        <v>643</v>
      </c>
      <c r="AD260" s="2">
        <f>AD226</f>
        <v>626</v>
      </c>
      <c r="AE260" s="2">
        <f>AE225</f>
        <v>582</v>
      </c>
      <c r="AF260" s="2">
        <f>AF224</f>
        <v>556</v>
      </c>
      <c r="AG260" s="2">
        <f>AG223</f>
        <v>544</v>
      </c>
      <c r="AH260" s="217">
        <f t="shared" si="44"/>
        <v>16400</v>
      </c>
      <c r="AI260" s="5">
        <f t="shared" si="45"/>
        <v>11201200</v>
      </c>
      <c r="AJ260" s="2">
        <f t="shared" si="46"/>
        <v>8606720000</v>
      </c>
    </row>
    <row r="261" spans="1:36" x14ac:dyDescent="0.2">
      <c r="A261" s="3" t="s">
        <v>1175</v>
      </c>
      <c r="B261" s="2">
        <f>B239</f>
        <v>882</v>
      </c>
      <c r="C261" s="2">
        <f>C240</f>
        <v>838</v>
      </c>
      <c r="D261" s="2">
        <f>D241</f>
        <v>812</v>
      </c>
      <c r="E261" s="2">
        <f>E242</f>
        <v>800</v>
      </c>
      <c r="F261" s="2">
        <f>F243</f>
        <v>1005</v>
      </c>
      <c r="G261" s="2">
        <f>G244</f>
        <v>985</v>
      </c>
      <c r="H261" s="2">
        <f>H245</f>
        <v>951</v>
      </c>
      <c r="I261" s="2">
        <f>I246</f>
        <v>899</v>
      </c>
      <c r="J261" s="2">
        <f>J247</f>
        <v>639</v>
      </c>
      <c r="K261" s="2">
        <f>K248</f>
        <v>587</v>
      </c>
      <c r="L261" s="2">
        <f>L249</f>
        <v>549</v>
      </c>
      <c r="M261" s="2">
        <f>M250</f>
        <v>529</v>
      </c>
      <c r="N261" s="2">
        <f>N251</f>
        <v>740</v>
      </c>
      <c r="O261" s="2">
        <f>O252</f>
        <v>728</v>
      </c>
      <c r="P261" s="2">
        <f>P253</f>
        <v>698</v>
      </c>
      <c r="Q261" s="2">
        <f>Q254</f>
        <v>654</v>
      </c>
      <c r="R261" s="2">
        <f>R223</f>
        <v>375</v>
      </c>
      <c r="S261" s="2">
        <f>S224</f>
        <v>323</v>
      </c>
      <c r="T261" s="2">
        <f>T225</f>
        <v>301</v>
      </c>
      <c r="U261" s="2">
        <f>U226</f>
        <v>281</v>
      </c>
      <c r="V261" s="2">
        <f>V227</f>
        <v>492</v>
      </c>
      <c r="W261" s="2">
        <f>W228</f>
        <v>480</v>
      </c>
      <c r="X261" s="2">
        <f>X229</f>
        <v>434</v>
      </c>
      <c r="Y261" s="2">
        <f>Y230</f>
        <v>390</v>
      </c>
      <c r="Z261" s="2">
        <f>Z231</f>
        <v>122</v>
      </c>
      <c r="AA261" s="2">
        <f>AA232</f>
        <v>78</v>
      </c>
      <c r="AB261" s="2">
        <f>AB233</f>
        <v>36</v>
      </c>
      <c r="AC261" s="2">
        <f>AC234</f>
        <v>24</v>
      </c>
      <c r="AD261" s="2">
        <f>AD235</f>
        <v>229</v>
      </c>
      <c r="AE261" s="2">
        <f>AE236</f>
        <v>209</v>
      </c>
      <c r="AF261" s="2">
        <f>AF237</f>
        <v>191</v>
      </c>
      <c r="AG261" s="2">
        <f>AG238</f>
        <v>139</v>
      </c>
      <c r="AH261" s="217">
        <f t="shared" si="44"/>
        <v>16400</v>
      </c>
      <c r="AI261" s="5">
        <f t="shared" si="45"/>
        <v>11201200</v>
      </c>
      <c r="AJ261" s="2">
        <f t="shared" si="46"/>
        <v>8606720000</v>
      </c>
    </row>
    <row r="262" spans="1:36" x14ac:dyDescent="0.2">
      <c r="A262" s="3" t="s">
        <v>1176</v>
      </c>
      <c r="B262" s="2">
        <f>B238</f>
        <v>660</v>
      </c>
      <c r="C262" s="2">
        <f>C237</f>
        <v>680</v>
      </c>
      <c r="D262" s="2">
        <f>D236</f>
        <v>714</v>
      </c>
      <c r="E262" s="2">
        <f>E235</f>
        <v>766</v>
      </c>
      <c r="F262" s="2">
        <f>F234</f>
        <v>527</v>
      </c>
      <c r="G262" s="2">
        <f>G233</f>
        <v>571</v>
      </c>
      <c r="H262" s="2">
        <f>H232</f>
        <v>597</v>
      </c>
      <c r="I262" s="2">
        <f>I231</f>
        <v>609</v>
      </c>
      <c r="J262" s="2">
        <f>J230</f>
        <v>925</v>
      </c>
      <c r="K262" s="2">
        <f>K229</f>
        <v>937</v>
      </c>
      <c r="L262" s="2">
        <f>L228</f>
        <v>967</v>
      </c>
      <c r="M262" s="2">
        <f>M227</f>
        <v>1011</v>
      </c>
      <c r="N262" s="2">
        <f>N226</f>
        <v>770</v>
      </c>
      <c r="O262" s="2">
        <f>O225</f>
        <v>822</v>
      </c>
      <c r="P262" s="2">
        <f>P224</f>
        <v>860</v>
      </c>
      <c r="Q262" s="2">
        <f>Q223</f>
        <v>880</v>
      </c>
      <c r="R262" s="2">
        <f>R254</f>
        <v>149</v>
      </c>
      <c r="S262" s="2">
        <f>S253</f>
        <v>161</v>
      </c>
      <c r="T262" s="2">
        <f>T252</f>
        <v>207</v>
      </c>
      <c r="U262" s="2">
        <f>U251</f>
        <v>251</v>
      </c>
      <c r="V262" s="2">
        <f>V250</f>
        <v>10</v>
      </c>
      <c r="W262" s="2">
        <f>W249</f>
        <v>62</v>
      </c>
      <c r="X262" s="2">
        <f>X248</f>
        <v>84</v>
      </c>
      <c r="Y262" s="2">
        <f>Y247</f>
        <v>104</v>
      </c>
      <c r="Z262" s="2">
        <f>Z246</f>
        <v>412</v>
      </c>
      <c r="AA262" s="2">
        <f>AA245</f>
        <v>432</v>
      </c>
      <c r="AB262" s="2">
        <f>AB244</f>
        <v>450</v>
      </c>
      <c r="AC262" s="2">
        <f>AC243</f>
        <v>502</v>
      </c>
      <c r="AD262" s="2">
        <f>AD242</f>
        <v>263</v>
      </c>
      <c r="AE262" s="2">
        <f>AE241</f>
        <v>307</v>
      </c>
      <c r="AF262" s="2">
        <f>AF240</f>
        <v>349</v>
      </c>
      <c r="AG262" s="2">
        <f>AG239</f>
        <v>361</v>
      </c>
      <c r="AH262" s="217">
        <f t="shared" si="44"/>
        <v>16400</v>
      </c>
      <c r="AI262" s="5">
        <f t="shared" si="45"/>
        <v>11201200</v>
      </c>
      <c r="AJ262" s="2">
        <f t="shared" si="46"/>
        <v>8606720000</v>
      </c>
    </row>
    <row r="265" spans="1:36" ht="13.5" thickBot="1" x14ac:dyDescent="0.25">
      <c r="B265" s="1" t="s">
        <v>1178</v>
      </c>
      <c r="D265" s="131" t="s">
        <v>5</v>
      </c>
      <c r="F265" s="2" t="s">
        <v>5</v>
      </c>
    </row>
    <row r="266" spans="1:36" x14ac:dyDescent="0.2">
      <c r="A266" s="1">
        <v>1</v>
      </c>
      <c r="B266" s="181">
        <v>6</v>
      </c>
      <c r="C266" s="133">
        <v>405</v>
      </c>
      <c r="D266" s="177">
        <v>935</v>
      </c>
      <c r="E266" s="177">
        <v>568</v>
      </c>
      <c r="F266" s="177">
        <v>796</v>
      </c>
      <c r="G266" s="177">
        <v>651</v>
      </c>
      <c r="H266" s="177">
        <v>185</v>
      </c>
      <c r="I266" s="177">
        <v>298</v>
      </c>
      <c r="J266" s="177">
        <v>577</v>
      </c>
      <c r="K266" s="177">
        <v>978</v>
      </c>
      <c r="L266" s="177">
        <v>484</v>
      </c>
      <c r="M266" s="177">
        <v>115</v>
      </c>
      <c r="N266" s="177">
        <v>351</v>
      </c>
      <c r="O266" s="177">
        <v>208</v>
      </c>
      <c r="P266" s="177">
        <v>766</v>
      </c>
      <c r="Q266" s="189">
        <v>877</v>
      </c>
      <c r="R266" s="185">
        <v>148</v>
      </c>
      <c r="S266" s="177">
        <v>259</v>
      </c>
      <c r="T266" s="177">
        <v>817</v>
      </c>
      <c r="U266" s="177">
        <v>674</v>
      </c>
      <c r="V266" s="177">
        <v>910</v>
      </c>
      <c r="W266" s="177">
        <v>541</v>
      </c>
      <c r="X266" s="177">
        <v>47</v>
      </c>
      <c r="Y266" s="177">
        <v>448</v>
      </c>
      <c r="Z266" s="177">
        <v>727</v>
      </c>
      <c r="AA266" s="177">
        <v>840</v>
      </c>
      <c r="AB266" s="177">
        <v>374</v>
      </c>
      <c r="AC266" s="177">
        <v>229</v>
      </c>
      <c r="AD266" s="177">
        <v>457</v>
      </c>
      <c r="AE266" s="177">
        <v>90</v>
      </c>
      <c r="AF266" s="177">
        <v>620</v>
      </c>
      <c r="AG266" s="184">
        <v>1019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417</v>
      </c>
      <c r="C267" s="7">
        <v>50</v>
      </c>
      <c r="D267" s="6">
        <v>516</v>
      </c>
      <c r="E267" s="6">
        <v>915</v>
      </c>
      <c r="F267" s="6">
        <v>703</v>
      </c>
      <c r="G267" s="6">
        <v>816</v>
      </c>
      <c r="H267" s="6">
        <v>286</v>
      </c>
      <c r="I267" s="6">
        <v>141</v>
      </c>
      <c r="J267" s="6">
        <v>998</v>
      </c>
      <c r="K267" s="6">
        <v>629</v>
      </c>
      <c r="L267" s="6">
        <v>71</v>
      </c>
      <c r="M267" s="6">
        <v>472</v>
      </c>
      <c r="N267" s="6">
        <v>252</v>
      </c>
      <c r="O267" s="6">
        <v>363</v>
      </c>
      <c r="P267" s="11">
        <v>857</v>
      </c>
      <c r="Q267" s="6">
        <v>714</v>
      </c>
      <c r="R267" s="6">
        <v>311</v>
      </c>
      <c r="S267" s="12">
        <v>168</v>
      </c>
      <c r="T267" s="6">
        <v>662</v>
      </c>
      <c r="U267" s="6">
        <v>773</v>
      </c>
      <c r="V267" s="6">
        <v>553</v>
      </c>
      <c r="W267" s="6">
        <v>954</v>
      </c>
      <c r="X267" s="6">
        <v>396</v>
      </c>
      <c r="Y267" s="6">
        <v>27</v>
      </c>
      <c r="Z267" s="6">
        <v>884</v>
      </c>
      <c r="AA267" s="6">
        <v>739</v>
      </c>
      <c r="AB267" s="6">
        <v>209</v>
      </c>
      <c r="AC267" s="6">
        <v>322</v>
      </c>
      <c r="AD267" s="6">
        <v>110</v>
      </c>
      <c r="AE267" s="6">
        <v>509</v>
      </c>
      <c r="AF267" s="8">
        <v>975</v>
      </c>
      <c r="AG267" s="179">
        <v>608</v>
      </c>
      <c r="AH267" s="5">
        <f t="shared" ref="AH267:AH297" si="47">SUM(B267:AG267)</f>
        <v>16400</v>
      </c>
      <c r="AI267" s="5">
        <f t="shared" ref="AI267:AI297" si="48">SUMSQ(B267:AG267)</f>
        <v>11201200</v>
      </c>
      <c r="AJ267" s="2">
        <f t="shared" ref="AJ267:AJ297" si="49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1021</v>
      </c>
      <c r="C268" s="6">
        <v>622</v>
      </c>
      <c r="D268" s="7">
        <v>96</v>
      </c>
      <c r="E268" s="9">
        <v>463</v>
      </c>
      <c r="F268" s="6">
        <v>227</v>
      </c>
      <c r="G268" s="6">
        <v>372</v>
      </c>
      <c r="H268" s="6">
        <v>834</v>
      </c>
      <c r="I268" s="6">
        <v>721</v>
      </c>
      <c r="J268" s="6">
        <v>442</v>
      </c>
      <c r="K268" s="6">
        <v>41</v>
      </c>
      <c r="L268" s="6">
        <v>539</v>
      </c>
      <c r="M268" s="6">
        <v>908</v>
      </c>
      <c r="N268" s="6">
        <v>680</v>
      </c>
      <c r="O268" s="11">
        <v>823</v>
      </c>
      <c r="P268" s="6">
        <v>261</v>
      </c>
      <c r="Q268" s="6">
        <v>150</v>
      </c>
      <c r="R268" s="6">
        <v>875</v>
      </c>
      <c r="S268" s="6">
        <v>764</v>
      </c>
      <c r="T268" s="12">
        <v>202</v>
      </c>
      <c r="U268" s="6">
        <v>345</v>
      </c>
      <c r="V268" s="6">
        <v>117</v>
      </c>
      <c r="W268" s="6">
        <v>486</v>
      </c>
      <c r="X268" s="6">
        <v>984</v>
      </c>
      <c r="Y268" s="6">
        <v>583</v>
      </c>
      <c r="Z268" s="6">
        <v>304</v>
      </c>
      <c r="AA268" s="6">
        <v>191</v>
      </c>
      <c r="AB268" s="6">
        <v>653</v>
      </c>
      <c r="AC268" s="6">
        <v>798</v>
      </c>
      <c r="AD268" s="6">
        <v>562</v>
      </c>
      <c r="AE268" s="8">
        <v>929</v>
      </c>
      <c r="AF268" s="6">
        <v>403</v>
      </c>
      <c r="AG268" s="179">
        <v>4</v>
      </c>
      <c r="AH268" s="5">
        <f t="shared" si="47"/>
        <v>16400</v>
      </c>
      <c r="AI268" s="5">
        <f t="shared" si="48"/>
        <v>11201200</v>
      </c>
      <c r="AJ268" s="2">
        <f t="shared" si="49"/>
        <v>8606720000</v>
      </c>
    </row>
    <row r="269" spans="1:36" x14ac:dyDescent="0.2">
      <c r="A269" s="1">
        <v>4</v>
      </c>
      <c r="B269" s="178">
        <v>602</v>
      </c>
      <c r="C269" s="6">
        <v>969</v>
      </c>
      <c r="D269" s="9">
        <v>507</v>
      </c>
      <c r="E269" s="7">
        <v>108</v>
      </c>
      <c r="F269" s="6">
        <v>328</v>
      </c>
      <c r="G269" s="6">
        <v>215</v>
      </c>
      <c r="H269" s="6">
        <v>741</v>
      </c>
      <c r="I269" s="6">
        <v>886</v>
      </c>
      <c r="J269" s="6">
        <v>29</v>
      </c>
      <c r="K269" s="6">
        <v>398</v>
      </c>
      <c r="L269" s="6">
        <v>960</v>
      </c>
      <c r="M269" s="6">
        <v>559</v>
      </c>
      <c r="N269" s="11">
        <v>771</v>
      </c>
      <c r="O269" s="6">
        <v>660</v>
      </c>
      <c r="P269" s="6">
        <v>162</v>
      </c>
      <c r="Q269" s="6">
        <v>305</v>
      </c>
      <c r="R269" s="6">
        <v>720</v>
      </c>
      <c r="S269" s="6">
        <v>863</v>
      </c>
      <c r="T269" s="6">
        <v>365</v>
      </c>
      <c r="U269" s="12">
        <v>254</v>
      </c>
      <c r="V269" s="6">
        <v>466</v>
      </c>
      <c r="W269" s="6">
        <v>65</v>
      </c>
      <c r="X269" s="6">
        <v>627</v>
      </c>
      <c r="Y269" s="6">
        <v>996</v>
      </c>
      <c r="Z269" s="6">
        <v>139</v>
      </c>
      <c r="AA269" s="6">
        <v>284</v>
      </c>
      <c r="AB269" s="6">
        <v>810</v>
      </c>
      <c r="AC269" s="6">
        <v>697</v>
      </c>
      <c r="AD269" s="8">
        <v>917</v>
      </c>
      <c r="AE269" s="6">
        <v>518</v>
      </c>
      <c r="AF269" s="6">
        <v>56</v>
      </c>
      <c r="AG269" s="179">
        <v>423</v>
      </c>
      <c r="AH269" s="5">
        <f t="shared" si="47"/>
        <v>16400</v>
      </c>
      <c r="AI269" s="5">
        <f t="shared" si="48"/>
        <v>11201200</v>
      </c>
      <c r="AJ269" s="2">
        <f t="shared" si="49"/>
        <v>8606720000</v>
      </c>
    </row>
    <row r="270" spans="1:36" x14ac:dyDescent="0.2">
      <c r="A270" s="1">
        <v>5</v>
      </c>
      <c r="B270" s="178">
        <v>903</v>
      </c>
      <c r="C270" s="6">
        <v>536</v>
      </c>
      <c r="D270" s="6">
        <v>38</v>
      </c>
      <c r="E270" s="6">
        <v>437</v>
      </c>
      <c r="F270" s="7">
        <v>153</v>
      </c>
      <c r="G270" s="9">
        <v>266</v>
      </c>
      <c r="H270" s="6">
        <v>828</v>
      </c>
      <c r="I270" s="6">
        <v>683</v>
      </c>
      <c r="J270" s="6">
        <v>452</v>
      </c>
      <c r="K270" s="6">
        <v>83</v>
      </c>
      <c r="L270" s="6">
        <v>609</v>
      </c>
      <c r="M270" s="11">
        <v>1010</v>
      </c>
      <c r="N270" s="6">
        <v>734</v>
      </c>
      <c r="O270" s="6">
        <v>845</v>
      </c>
      <c r="P270" s="6">
        <v>383</v>
      </c>
      <c r="Q270" s="6">
        <v>240</v>
      </c>
      <c r="R270" s="6">
        <v>785</v>
      </c>
      <c r="S270" s="6">
        <v>642</v>
      </c>
      <c r="T270" s="6">
        <v>180</v>
      </c>
      <c r="U270" s="6">
        <v>291</v>
      </c>
      <c r="V270" s="12">
        <v>15</v>
      </c>
      <c r="W270" s="6">
        <v>416</v>
      </c>
      <c r="X270" s="6">
        <v>942</v>
      </c>
      <c r="Y270" s="6">
        <v>573</v>
      </c>
      <c r="Z270" s="6">
        <v>342</v>
      </c>
      <c r="AA270" s="6">
        <v>197</v>
      </c>
      <c r="AB270" s="6">
        <v>759</v>
      </c>
      <c r="AC270" s="8">
        <v>872</v>
      </c>
      <c r="AD270" s="6">
        <v>588</v>
      </c>
      <c r="AE270" s="6">
        <v>987</v>
      </c>
      <c r="AF270" s="6">
        <v>489</v>
      </c>
      <c r="AG270" s="179">
        <v>122</v>
      </c>
      <c r="AH270" s="5">
        <f t="shared" si="47"/>
        <v>16400</v>
      </c>
      <c r="AI270" s="5">
        <f t="shared" si="48"/>
        <v>11201200</v>
      </c>
      <c r="AJ270" s="2">
        <f t="shared" si="49"/>
        <v>8606720000</v>
      </c>
    </row>
    <row r="271" spans="1:36" x14ac:dyDescent="0.2">
      <c r="A271" s="1">
        <v>6</v>
      </c>
      <c r="B271" s="178">
        <v>548</v>
      </c>
      <c r="C271" s="6">
        <v>947</v>
      </c>
      <c r="D271" s="6">
        <v>385</v>
      </c>
      <c r="E271" s="6">
        <v>18</v>
      </c>
      <c r="F271" s="9">
        <v>318</v>
      </c>
      <c r="G271" s="7">
        <v>173</v>
      </c>
      <c r="H271" s="6">
        <v>671</v>
      </c>
      <c r="I271" s="6">
        <v>784</v>
      </c>
      <c r="J271" s="6">
        <v>103</v>
      </c>
      <c r="K271" s="6">
        <v>504</v>
      </c>
      <c r="L271" s="11">
        <v>966</v>
      </c>
      <c r="M271" s="6">
        <v>597</v>
      </c>
      <c r="N271" s="6">
        <v>889</v>
      </c>
      <c r="O271" s="6">
        <v>746</v>
      </c>
      <c r="P271" s="6">
        <v>220</v>
      </c>
      <c r="Q271" s="6">
        <v>331</v>
      </c>
      <c r="R271" s="6">
        <v>694</v>
      </c>
      <c r="S271" s="6">
        <v>805</v>
      </c>
      <c r="T271" s="6">
        <v>279</v>
      </c>
      <c r="U271" s="6">
        <v>136</v>
      </c>
      <c r="V271" s="6">
        <v>428</v>
      </c>
      <c r="W271" s="12">
        <v>59</v>
      </c>
      <c r="X271" s="6">
        <v>521</v>
      </c>
      <c r="Y271" s="6">
        <v>922</v>
      </c>
      <c r="Z271" s="6">
        <v>241</v>
      </c>
      <c r="AA271" s="6">
        <v>354</v>
      </c>
      <c r="AB271" s="8">
        <v>852</v>
      </c>
      <c r="AC271" s="6">
        <v>707</v>
      </c>
      <c r="AD271" s="6">
        <v>1007</v>
      </c>
      <c r="AE271" s="6">
        <v>640</v>
      </c>
      <c r="AF271" s="6">
        <v>78</v>
      </c>
      <c r="AG271" s="179">
        <v>477</v>
      </c>
      <c r="AH271" s="5">
        <f t="shared" si="47"/>
        <v>16400</v>
      </c>
      <c r="AI271" s="5">
        <f t="shared" si="48"/>
        <v>11201200</v>
      </c>
      <c r="AJ271" s="2">
        <f t="shared" si="49"/>
        <v>8606720000</v>
      </c>
    </row>
    <row r="272" spans="1:36" x14ac:dyDescent="0.2">
      <c r="A272" s="1">
        <v>7</v>
      </c>
      <c r="B272" s="178">
        <v>128</v>
      </c>
      <c r="C272" s="6">
        <v>495</v>
      </c>
      <c r="D272" s="6">
        <v>989</v>
      </c>
      <c r="E272" s="6">
        <v>590</v>
      </c>
      <c r="F272" s="6">
        <v>866</v>
      </c>
      <c r="G272" s="6">
        <v>753</v>
      </c>
      <c r="H272" s="7">
        <v>195</v>
      </c>
      <c r="I272" s="9">
        <v>340</v>
      </c>
      <c r="J272" s="6">
        <v>571</v>
      </c>
      <c r="K272" s="11">
        <v>940</v>
      </c>
      <c r="L272" s="6">
        <v>410</v>
      </c>
      <c r="M272" s="6">
        <v>9</v>
      </c>
      <c r="N272" s="6">
        <v>293</v>
      </c>
      <c r="O272" s="6">
        <v>182</v>
      </c>
      <c r="P272" s="6">
        <v>648</v>
      </c>
      <c r="Q272" s="6">
        <v>791</v>
      </c>
      <c r="R272" s="6">
        <v>234</v>
      </c>
      <c r="S272" s="6">
        <v>377</v>
      </c>
      <c r="T272" s="6">
        <v>843</v>
      </c>
      <c r="U272" s="6">
        <v>732</v>
      </c>
      <c r="V272" s="6">
        <v>1016</v>
      </c>
      <c r="W272" s="6">
        <v>615</v>
      </c>
      <c r="X272" s="12">
        <v>85</v>
      </c>
      <c r="Y272" s="6">
        <v>454</v>
      </c>
      <c r="Z272" s="6">
        <v>685</v>
      </c>
      <c r="AA272" s="8">
        <v>830</v>
      </c>
      <c r="AB272" s="6">
        <v>272</v>
      </c>
      <c r="AC272" s="6">
        <v>159</v>
      </c>
      <c r="AD272" s="6">
        <v>435</v>
      </c>
      <c r="AE272" s="6">
        <v>36</v>
      </c>
      <c r="AF272" s="6">
        <v>530</v>
      </c>
      <c r="AG272" s="179">
        <v>897</v>
      </c>
      <c r="AH272" s="5">
        <f t="shared" si="47"/>
        <v>16400</v>
      </c>
      <c r="AI272" s="5">
        <f t="shared" si="48"/>
        <v>11201200</v>
      </c>
      <c r="AJ272" s="2">
        <f t="shared" si="49"/>
        <v>8606720000</v>
      </c>
    </row>
    <row r="273" spans="1:36" x14ac:dyDescent="0.2">
      <c r="A273" s="1">
        <v>8</v>
      </c>
      <c r="B273" s="178">
        <v>475</v>
      </c>
      <c r="C273" s="6">
        <v>76</v>
      </c>
      <c r="D273" s="6">
        <v>634</v>
      </c>
      <c r="E273" s="6">
        <v>1001</v>
      </c>
      <c r="F273" s="6">
        <v>709</v>
      </c>
      <c r="G273" s="6">
        <v>854</v>
      </c>
      <c r="H273" s="9">
        <v>360</v>
      </c>
      <c r="I273" s="7">
        <v>247</v>
      </c>
      <c r="J273" s="11">
        <v>928</v>
      </c>
      <c r="K273" s="6">
        <v>527</v>
      </c>
      <c r="L273" s="6">
        <v>61</v>
      </c>
      <c r="M273" s="6">
        <v>430</v>
      </c>
      <c r="N273" s="6">
        <v>130</v>
      </c>
      <c r="O273" s="6">
        <v>273</v>
      </c>
      <c r="P273" s="6">
        <v>803</v>
      </c>
      <c r="Q273" s="6">
        <v>692</v>
      </c>
      <c r="R273" s="6">
        <v>333</v>
      </c>
      <c r="S273" s="6">
        <v>222</v>
      </c>
      <c r="T273" s="6">
        <v>752</v>
      </c>
      <c r="U273" s="6">
        <v>895</v>
      </c>
      <c r="V273" s="6">
        <v>595</v>
      </c>
      <c r="W273" s="6">
        <v>964</v>
      </c>
      <c r="X273" s="6">
        <v>498</v>
      </c>
      <c r="Y273" s="12">
        <v>97</v>
      </c>
      <c r="Z273" s="8">
        <v>778</v>
      </c>
      <c r="AA273" s="6">
        <v>665</v>
      </c>
      <c r="AB273" s="6">
        <v>171</v>
      </c>
      <c r="AC273" s="6">
        <v>316</v>
      </c>
      <c r="AD273" s="6">
        <v>24</v>
      </c>
      <c r="AE273" s="6">
        <v>391</v>
      </c>
      <c r="AF273" s="6">
        <v>949</v>
      </c>
      <c r="AG273" s="179">
        <v>550</v>
      </c>
      <c r="AH273" s="5">
        <f t="shared" si="47"/>
        <v>16400</v>
      </c>
      <c r="AI273" s="5">
        <f t="shared" si="48"/>
        <v>11201200</v>
      </c>
      <c r="AJ273" s="2">
        <f t="shared" si="49"/>
        <v>8606720000</v>
      </c>
    </row>
    <row r="274" spans="1:36" x14ac:dyDescent="0.2">
      <c r="A274" s="1">
        <v>9</v>
      </c>
      <c r="B274" s="178">
        <v>848</v>
      </c>
      <c r="C274" s="6">
        <v>735</v>
      </c>
      <c r="D274" s="6">
        <v>237</v>
      </c>
      <c r="E274" s="6">
        <v>382</v>
      </c>
      <c r="F274" s="6">
        <v>82</v>
      </c>
      <c r="G274" s="6">
        <v>449</v>
      </c>
      <c r="H274" s="6">
        <v>1011</v>
      </c>
      <c r="I274" s="11">
        <v>612</v>
      </c>
      <c r="J274" s="7">
        <v>267</v>
      </c>
      <c r="K274" s="9">
        <v>156</v>
      </c>
      <c r="L274" s="6">
        <v>682</v>
      </c>
      <c r="M274" s="6">
        <v>825</v>
      </c>
      <c r="N274" s="6">
        <v>533</v>
      </c>
      <c r="O274" s="6">
        <v>902</v>
      </c>
      <c r="P274" s="6">
        <v>440</v>
      </c>
      <c r="Q274" s="6">
        <v>39</v>
      </c>
      <c r="R274" s="6">
        <v>986</v>
      </c>
      <c r="S274" s="6">
        <v>585</v>
      </c>
      <c r="T274" s="6">
        <v>123</v>
      </c>
      <c r="U274" s="6">
        <v>492</v>
      </c>
      <c r="V274" s="6">
        <v>200</v>
      </c>
      <c r="W274" s="6">
        <v>343</v>
      </c>
      <c r="X274" s="6">
        <v>869</v>
      </c>
      <c r="Y274" s="8">
        <v>758</v>
      </c>
      <c r="Z274" s="12">
        <v>413</v>
      </c>
      <c r="AA274" s="6">
        <v>14</v>
      </c>
      <c r="AB274" s="6">
        <v>576</v>
      </c>
      <c r="AC274" s="6">
        <v>943</v>
      </c>
      <c r="AD274" s="6">
        <v>643</v>
      </c>
      <c r="AE274" s="6">
        <v>788</v>
      </c>
      <c r="AF274" s="6">
        <v>290</v>
      </c>
      <c r="AG274" s="179">
        <v>177</v>
      </c>
      <c r="AH274" s="5">
        <f t="shared" si="47"/>
        <v>16400</v>
      </c>
      <c r="AI274" s="5">
        <f t="shared" si="48"/>
        <v>11201200</v>
      </c>
      <c r="AJ274" s="2">
        <f t="shared" si="49"/>
        <v>8606720000</v>
      </c>
    </row>
    <row r="275" spans="1:36" x14ac:dyDescent="0.2">
      <c r="A275" s="1">
        <v>10</v>
      </c>
      <c r="B275" s="178">
        <v>747</v>
      </c>
      <c r="C275" s="6">
        <v>892</v>
      </c>
      <c r="D275" s="6">
        <v>330</v>
      </c>
      <c r="E275" s="6">
        <v>217</v>
      </c>
      <c r="F275" s="6">
        <v>501</v>
      </c>
      <c r="G275" s="6">
        <v>102</v>
      </c>
      <c r="H275" s="11">
        <v>600</v>
      </c>
      <c r="I275" s="6">
        <v>967</v>
      </c>
      <c r="J275" s="9">
        <v>176</v>
      </c>
      <c r="K275" s="7">
        <v>319</v>
      </c>
      <c r="L275" s="6">
        <v>781</v>
      </c>
      <c r="M275" s="6">
        <v>670</v>
      </c>
      <c r="N275" s="6">
        <v>946</v>
      </c>
      <c r="O275" s="6">
        <v>545</v>
      </c>
      <c r="P275" s="6">
        <v>19</v>
      </c>
      <c r="Q275" s="6">
        <v>388</v>
      </c>
      <c r="R275" s="6">
        <v>637</v>
      </c>
      <c r="S275" s="6">
        <v>1006</v>
      </c>
      <c r="T275" s="6">
        <v>480</v>
      </c>
      <c r="U275" s="6">
        <v>79</v>
      </c>
      <c r="V275" s="6">
        <v>355</v>
      </c>
      <c r="W275" s="6">
        <v>244</v>
      </c>
      <c r="X275" s="8">
        <v>706</v>
      </c>
      <c r="Y275" s="6">
        <v>849</v>
      </c>
      <c r="Z275" s="6">
        <v>58</v>
      </c>
      <c r="AA275" s="12">
        <v>425</v>
      </c>
      <c r="AB275" s="6">
        <v>923</v>
      </c>
      <c r="AC275" s="6">
        <v>524</v>
      </c>
      <c r="AD275" s="6">
        <v>808</v>
      </c>
      <c r="AE275" s="6">
        <v>695</v>
      </c>
      <c r="AF275" s="6">
        <v>133</v>
      </c>
      <c r="AG275" s="179">
        <v>278</v>
      </c>
      <c r="AH275" s="5">
        <f t="shared" si="47"/>
        <v>16400</v>
      </c>
      <c r="AI275" s="5">
        <f t="shared" si="48"/>
        <v>11201200</v>
      </c>
      <c r="AJ275" s="2">
        <f t="shared" si="49"/>
        <v>8606720000</v>
      </c>
    </row>
    <row r="276" spans="1:36" x14ac:dyDescent="0.2">
      <c r="A276" s="1">
        <v>11</v>
      </c>
      <c r="B276" s="178">
        <v>183</v>
      </c>
      <c r="C276" s="6">
        <v>296</v>
      </c>
      <c r="D276" s="6">
        <v>790</v>
      </c>
      <c r="E276" s="6">
        <v>645</v>
      </c>
      <c r="F276" s="6">
        <v>937</v>
      </c>
      <c r="G276" s="11">
        <v>570</v>
      </c>
      <c r="H276" s="6">
        <v>12</v>
      </c>
      <c r="I276" s="6">
        <v>411</v>
      </c>
      <c r="J276" s="6">
        <v>756</v>
      </c>
      <c r="K276" s="6">
        <v>867</v>
      </c>
      <c r="L276" s="7">
        <v>337</v>
      </c>
      <c r="M276" s="9">
        <v>194</v>
      </c>
      <c r="N276" s="6">
        <v>494</v>
      </c>
      <c r="O276" s="6">
        <v>125</v>
      </c>
      <c r="P276" s="6">
        <v>591</v>
      </c>
      <c r="Q276" s="6">
        <v>992</v>
      </c>
      <c r="R276" s="6">
        <v>33</v>
      </c>
      <c r="S276" s="6">
        <v>434</v>
      </c>
      <c r="T276" s="6">
        <v>900</v>
      </c>
      <c r="U276" s="6">
        <v>531</v>
      </c>
      <c r="V276" s="6">
        <v>831</v>
      </c>
      <c r="W276" s="8">
        <v>688</v>
      </c>
      <c r="X276" s="6">
        <v>158</v>
      </c>
      <c r="Y276" s="6">
        <v>269</v>
      </c>
      <c r="Z276" s="6">
        <v>614</v>
      </c>
      <c r="AA276" s="6">
        <v>1013</v>
      </c>
      <c r="AB276" s="12">
        <v>455</v>
      </c>
      <c r="AC276" s="6">
        <v>88</v>
      </c>
      <c r="AD276" s="6">
        <v>380</v>
      </c>
      <c r="AE276" s="6">
        <v>235</v>
      </c>
      <c r="AF276" s="6">
        <v>729</v>
      </c>
      <c r="AG276" s="179">
        <v>842</v>
      </c>
      <c r="AH276" s="5">
        <f t="shared" si="47"/>
        <v>16400</v>
      </c>
      <c r="AI276" s="5">
        <f t="shared" si="48"/>
        <v>11201200</v>
      </c>
      <c r="AJ276" s="2">
        <f t="shared" si="49"/>
        <v>8606720000</v>
      </c>
    </row>
    <row r="277" spans="1:36" x14ac:dyDescent="0.2">
      <c r="A277" s="1">
        <v>12</v>
      </c>
      <c r="B277" s="178">
        <v>276</v>
      </c>
      <c r="C277" s="6">
        <v>131</v>
      </c>
      <c r="D277" s="6">
        <v>689</v>
      </c>
      <c r="E277" s="6">
        <v>802</v>
      </c>
      <c r="F277" s="11">
        <v>526</v>
      </c>
      <c r="G277" s="6">
        <v>925</v>
      </c>
      <c r="H277" s="6">
        <v>431</v>
      </c>
      <c r="I277" s="6">
        <v>64</v>
      </c>
      <c r="J277" s="6">
        <v>855</v>
      </c>
      <c r="K277" s="6">
        <v>712</v>
      </c>
      <c r="L277" s="9">
        <v>246</v>
      </c>
      <c r="M277" s="7">
        <v>357</v>
      </c>
      <c r="N277" s="6">
        <v>73</v>
      </c>
      <c r="O277" s="6">
        <v>474</v>
      </c>
      <c r="P277" s="6">
        <v>1004</v>
      </c>
      <c r="Q277" s="6">
        <v>635</v>
      </c>
      <c r="R277" s="6">
        <v>390</v>
      </c>
      <c r="S277" s="6">
        <v>21</v>
      </c>
      <c r="T277" s="6">
        <v>551</v>
      </c>
      <c r="U277" s="6">
        <v>952</v>
      </c>
      <c r="V277" s="8">
        <v>668</v>
      </c>
      <c r="W277" s="6">
        <v>779</v>
      </c>
      <c r="X277" s="6">
        <v>313</v>
      </c>
      <c r="Y277" s="6">
        <v>170</v>
      </c>
      <c r="Z277" s="6">
        <v>961</v>
      </c>
      <c r="AA277" s="6">
        <v>594</v>
      </c>
      <c r="AB277" s="6">
        <v>100</v>
      </c>
      <c r="AC277" s="12">
        <v>499</v>
      </c>
      <c r="AD277" s="6">
        <v>223</v>
      </c>
      <c r="AE277" s="6">
        <v>336</v>
      </c>
      <c r="AF277" s="6">
        <v>894</v>
      </c>
      <c r="AG277" s="179">
        <v>749</v>
      </c>
      <c r="AH277" s="5">
        <f t="shared" si="47"/>
        <v>16400</v>
      </c>
      <c r="AI277" s="5">
        <f t="shared" si="48"/>
        <v>11201200</v>
      </c>
      <c r="AJ277" s="2">
        <f t="shared" si="49"/>
        <v>8606720000</v>
      </c>
    </row>
    <row r="278" spans="1:36" x14ac:dyDescent="0.2">
      <c r="A278" s="1">
        <v>13</v>
      </c>
      <c r="B278" s="178">
        <v>205</v>
      </c>
      <c r="C278" s="6">
        <v>350</v>
      </c>
      <c r="D278" s="6">
        <v>880</v>
      </c>
      <c r="E278" s="11">
        <v>767</v>
      </c>
      <c r="F278" s="6">
        <v>979</v>
      </c>
      <c r="G278" s="6">
        <v>580</v>
      </c>
      <c r="H278" s="6">
        <v>114</v>
      </c>
      <c r="I278" s="6">
        <v>481</v>
      </c>
      <c r="J278" s="6">
        <v>650</v>
      </c>
      <c r="K278" s="6">
        <v>793</v>
      </c>
      <c r="L278" s="6">
        <v>299</v>
      </c>
      <c r="M278" s="6">
        <v>188</v>
      </c>
      <c r="N278" s="7">
        <v>408</v>
      </c>
      <c r="O278" s="9">
        <v>7</v>
      </c>
      <c r="P278" s="6">
        <v>565</v>
      </c>
      <c r="Q278" s="6">
        <v>934</v>
      </c>
      <c r="R278" s="6">
        <v>91</v>
      </c>
      <c r="S278" s="6">
        <v>460</v>
      </c>
      <c r="T278" s="6">
        <v>1018</v>
      </c>
      <c r="U278" s="8">
        <v>617</v>
      </c>
      <c r="V278" s="6">
        <v>837</v>
      </c>
      <c r="W278" s="6">
        <v>726</v>
      </c>
      <c r="X278" s="6">
        <v>232</v>
      </c>
      <c r="Y278" s="6">
        <v>375</v>
      </c>
      <c r="Z278" s="6">
        <v>544</v>
      </c>
      <c r="AA278" s="6">
        <v>911</v>
      </c>
      <c r="AB278" s="6">
        <v>445</v>
      </c>
      <c r="AC278" s="6">
        <v>46</v>
      </c>
      <c r="AD278" s="12">
        <v>258</v>
      </c>
      <c r="AE278" s="6">
        <v>145</v>
      </c>
      <c r="AF278" s="6">
        <v>675</v>
      </c>
      <c r="AG278" s="179">
        <v>820</v>
      </c>
      <c r="AH278" s="5">
        <f t="shared" si="47"/>
        <v>16400</v>
      </c>
      <c r="AI278" s="5">
        <f t="shared" si="48"/>
        <v>11201200</v>
      </c>
      <c r="AJ278" s="2">
        <f t="shared" si="49"/>
        <v>8606720000</v>
      </c>
    </row>
    <row r="279" spans="1:36" x14ac:dyDescent="0.2">
      <c r="A279" s="1">
        <v>14</v>
      </c>
      <c r="B279" s="178">
        <v>362</v>
      </c>
      <c r="C279" s="6">
        <v>249</v>
      </c>
      <c r="D279" s="11">
        <v>715</v>
      </c>
      <c r="E279" s="6">
        <v>860</v>
      </c>
      <c r="F279" s="6">
        <v>632</v>
      </c>
      <c r="G279" s="6">
        <v>999</v>
      </c>
      <c r="H279" s="6">
        <v>469</v>
      </c>
      <c r="I279" s="6">
        <v>70</v>
      </c>
      <c r="J279" s="6">
        <v>813</v>
      </c>
      <c r="K279" s="6">
        <v>702</v>
      </c>
      <c r="L279" s="6">
        <v>144</v>
      </c>
      <c r="M279" s="6">
        <v>287</v>
      </c>
      <c r="N279" s="9">
        <v>51</v>
      </c>
      <c r="O279" s="7">
        <v>420</v>
      </c>
      <c r="P279" s="6">
        <v>914</v>
      </c>
      <c r="Q279" s="6">
        <v>513</v>
      </c>
      <c r="R279" s="6">
        <v>512</v>
      </c>
      <c r="S279" s="6">
        <v>111</v>
      </c>
      <c r="T279" s="8">
        <v>605</v>
      </c>
      <c r="U279" s="6">
        <v>974</v>
      </c>
      <c r="V279" s="6">
        <v>738</v>
      </c>
      <c r="W279" s="6">
        <v>881</v>
      </c>
      <c r="X279" s="6">
        <v>323</v>
      </c>
      <c r="Y279" s="6">
        <v>212</v>
      </c>
      <c r="Z279" s="6">
        <v>955</v>
      </c>
      <c r="AA279" s="6">
        <v>556</v>
      </c>
      <c r="AB279" s="6">
        <v>26</v>
      </c>
      <c r="AC279" s="6">
        <v>393</v>
      </c>
      <c r="AD279" s="6">
        <v>165</v>
      </c>
      <c r="AE279" s="12">
        <v>310</v>
      </c>
      <c r="AF279" s="6">
        <v>776</v>
      </c>
      <c r="AG279" s="179">
        <v>663</v>
      </c>
      <c r="AH279" s="5">
        <f t="shared" si="47"/>
        <v>16400</v>
      </c>
      <c r="AI279" s="5">
        <f t="shared" si="48"/>
        <v>11201200</v>
      </c>
      <c r="AJ279" s="2">
        <f t="shared" si="49"/>
        <v>8606720000</v>
      </c>
    </row>
    <row r="280" spans="1:36" x14ac:dyDescent="0.2">
      <c r="A280" s="1">
        <v>15</v>
      </c>
      <c r="B280" s="178">
        <v>822</v>
      </c>
      <c r="C280" s="11">
        <v>677</v>
      </c>
      <c r="D280" s="6">
        <v>151</v>
      </c>
      <c r="E280" s="6">
        <v>264</v>
      </c>
      <c r="F280" s="6">
        <v>44</v>
      </c>
      <c r="G280" s="6">
        <v>443</v>
      </c>
      <c r="H280" s="6">
        <v>905</v>
      </c>
      <c r="I280" s="6">
        <v>538</v>
      </c>
      <c r="J280" s="6">
        <v>369</v>
      </c>
      <c r="K280" s="6">
        <v>226</v>
      </c>
      <c r="L280" s="6">
        <v>724</v>
      </c>
      <c r="M280" s="6">
        <v>835</v>
      </c>
      <c r="N280" s="6">
        <v>623</v>
      </c>
      <c r="O280" s="6">
        <v>1024</v>
      </c>
      <c r="P280" s="7">
        <v>462</v>
      </c>
      <c r="Q280" s="9">
        <v>93</v>
      </c>
      <c r="R280" s="6">
        <v>932</v>
      </c>
      <c r="S280" s="8">
        <v>563</v>
      </c>
      <c r="T280" s="6">
        <v>1</v>
      </c>
      <c r="U280" s="6">
        <v>402</v>
      </c>
      <c r="V280" s="6">
        <v>190</v>
      </c>
      <c r="W280" s="6">
        <v>301</v>
      </c>
      <c r="X280" s="6">
        <v>799</v>
      </c>
      <c r="Y280" s="6">
        <v>656</v>
      </c>
      <c r="Z280" s="6">
        <v>487</v>
      </c>
      <c r="AA280" s="6">
        <v>120</v>
      </c>
      <c r="AB280" s="6">
        <v>582</v>
      </c>
      <c r="AC280" s="6">
        <v>981</v>
      </c>
      <c r="AD280" s="6">
        <v>761</v>
      </c>
      <c r="AE280" s="6">
        <v>874</v>
      </c>
      <c r="AF280" s="12">
        <v>348</v>
      </c>
      <c r="AG280" s="179">
        <v>203</v>
      </c>
      <c r="AH280" s="5">
        <f t="shared" si="47"/>
        <v>16400</v>
      </c>
      <c r="AI280" s="5">
        <f t="shared" si="48"/>
        <v>11201200</v>
      </c>
      <c r="AJ280" s="2">
        <f t="shared" si="49"/>
        <v>8606720000</v>
      </c>
    </row>
    <row r="281" spans="1:36" x14ac:dyDescent="0.2">
      <c r="A281" s="1">
        <v>16</v>
      </c>
      <c r="B281" s="190">
        <v>657</v>
      </c>
      <c r="C281" s="6">
        <v>770</v>
      </c>
      <c r="D281" s="6">
        <v>308</v>
      </c>
      <c r="E281" s="6">
        <v>163</v>
      </c>
      <c r="F281" s="6">
        <v>399</v>
      </c>
      <c r="G281" s="6">
        <v>32</v>
      </c>
      <c r="H281" s="6">
        <v>558</v>
      </c>
      <c r="I281" s="6">
        <v>957</v>
      </c>
      <c r="J281" s="6">
        <v>214</v>
      </c>
      <c r="K281" s="6">
        <v>325</v>
      </c>
      <c r="L281" s="6">
        <v>887</v>
      </c>
      <c r="M281" s="6">
        <v>744</v>
      </c>
      <c r="N281" s="6">
        <v>972</v>
      </c>
      <c r="O281" s="6">
        <v>603</v>
      </c>
      <c r="P281" s="9">
        <v>105</v>
      </c>
      <c r="Q281" s="7">
        <v>506</v>
      </c>
      <c r="R281" s="8">
        <v>519</v>
      </c>
      <c r="S281" s="6">
        <v>920</v>
      </c>
      <c r="T281" s="6">
        <v>422</v>
      </c>
      <c r="U281" s="6">
        <v>53</v>
      </c>
      <c r="V281" s="6">
        <v>281</v>
      </c>
      <c r="W281" s="6">
        <v>138</v>
      </c>
      <c r="X281" s="6">
        <v>700</v>
      </c>
      <c r="Y281" s="6">
        <v>811</v>
      </c>
      <c r="Z281" s="6">
        <v>68</v>
      </c>
      <c r="AA281" s="6">
        <v>467</v>
      </c>
      <c r="AB281" s="6">
        <v>993</v>
      </c>
      <c r="AC281" s="6">
        <v>626</v>
      </c>
      <c r="AD281" s="6">
        <v>862</v>
      </c>
      <c r="AE281" s="6">
        <v>717</v>
      </c>
      <c r="AF281" s="6">
        <v>255</v>
      </c>
      <c r="AG281" s="186">
        <v>368</v>
      </c>
      <c r="AH281" s="5">
        <f t="shared" si="47"/>
        <v>16400</v>
      </c>
      <c r="AI281" s="5">
        <f t="shared" si="48"/>
        <v>11201200</v>
      </c>
      <c r="AJ281" s="2">
        <f t="shared" si="49"/>
        <v>8606720000</v>
      </c>
    </row>
    <row r="282" spans="1:36" x14ac:dyDescent="0.2">
      <c r="A282" s="1">
        <v>17</v>
      </c>
      <c r="B282" s="188">
        <v>962</v>
      </c>
      <c r="C282" s="6">
        <v>593</v>
      </c>
      <c r="D282" s="6">
        <v>99</v>
      </c>
      <c r="E282" s="6">
        <v>500</v>
      </c>
      <c r="F282" s="6">
        <v>224</v>
      </c>
      <c r="G282" s="6">
        <v>335</v>
      </c>
      <c r="H282" s="6">
        <v>893</v>
      </c>
      <c r="I282" s="6">
        <v>750</v>
      </c>
      <c r="J282" s="6">
        <v>389</v>
      </c>
      <c r="K282" s="6">
        <v>22</v>
      </c>
      <c r="L282" s="6">
        <v>552</v>
      </c>
      <c r="M282" s="6">
        <v>951</v>
      </c>
      <c r="N282" s="6">
        <v>667</v>
      </c>
      <c r="O282" s="6">
        <v>780</v>
      </c>
      <c r="P282" s="6">
        <v>314</v>
      </c>
      <c r="Q282" s="8">
        <v>169</v>
      </c>
      <c r="R282" s="7">
        <v>856</v>
      </c>
      <c r="S282" s="9">
        <v>711</v>
      </c>
      <c r="T282" s="6">
        <v>245</v>
      </c>
      <c r="U282" s="6">
        <v>358</v>
      </c>
      <c r="V282" s="6">
        <v>74</v>
      </c>
      <c r="W282" s="6">
        <v>473</v>
      </c>
      <c r="X282" s="6">
        <v>1003</v>
      </c>
      <c r="Y282" s="6">
        <v>636</v>
      </c>
      <c r="Z282" s="6">
        <v>275</v>
      </c>
      <c r="AA282" s="6">
        <v>132</v>
      </c>
      <c r="AB282" s="6">
        <v>690</v>
      </c>
      <c r="AC282" s="6">
        <v>801</v>
      </c>
      <c r="AD282" s="6">
        <v>525</v>
      </c>
      <c r="AE282" s="6">
        <v>926</v>
      </c>
      <c r="AF282" s="6">
        <v>432</v>
      </c>
      <c r="AG282" s="192">
        <v>63</v>
      </c>
      <c r="AH282" s="5">
        <f t="shared" si="47"/>
        <v>16400</v>
      </c>
      <c r="AI282" s="5">
        <f t="shared" si="48"/>
        <v>11201200</v>
      </c>
      <c r="AJ282" s="2">
        <f t="shared" si="49"/>
        <v>8606720000</v>
      </c>
    </row>
    <row r="283" spans="1:36" x14ac:dyDescent="0.2">
      <c r="A283" s="1">
        <v>18</v>
      </c>
      <c r="B283" s="178">
        <v>613</v>
      </c>
      <c r="C283" s="12">
        <v>1014</v>
      </c>
      <c r="D283" s="6">
        <v>456</v>
      </c>
      <c r="E283" s="6">
        <v>87</v>
      </c>
      <c r="F283" s="6">
        <v>379</v>
      </c>
      <c r="G283" s="6">
        <v>236</v>
      </c>
      <c r="H283" s="6">
        <v>730</v>
      </c>
      <c r="I283" s="6">
        <v>841</v>
      </c>
      <c r="J283" s="6">
        <v>34</v>
      </c>
      <c r="K283" s="6">
        <v>433</v>
      </c>
      <c r="L283" s="6">
        <v>899</v>
      </c>
      <c r="M283" s="6">
        <v>532</v>
      </c>
      <c r="N283" s="6">
        <v>832</v>
      </c>
      <c r="O283" s="6">
        <v>687</v>
      </c>
      <c r="P283" s="8">
        <v>157</v>
      </c>
      <c r="Q283" s="6">
        <v>270</v>
      </c>
      <c r="R283" s="9">
        <v>755</v>
      </c>
      <c r="S283" s="7">
        <v>868</v>
      </c>
      <c r="T283" s="6">
        <v>338</v>
      </c>
      <c r="U283" s="6">
        <v>193</v>
      </c>
      <c r="V283" s="6">
        <v>493</v>
      </c>
      <c r="W283" s="6">
        <v>126</v>
      </c>
      <c r="X283" s="6">
        <v>592</v>
      </c>
      <c r="Y283" s="6">
        <v>991</v>
      </c>
      <c r="Z283" s="6">
        <v>184</v>
      </c>
      <c r="AA283" s="6">
        <v>295</v>
      </c>
      <c r="AB283" s="6">
        <v>789</v>
      </c>
      <c r="AC283" s="6">
        <v>646</v>
      </c>
      <c r="AD283" s="6">
        <v>938</v>
      </c>
      <c r="AE283" s="6">
        <v>569</v>
      </c>
      <c r="AF283" s="11">
        <v>11</v>
      </c>
      <c r="AG283" s="179">
        <v>412</v>
      </c>
      <c r="AH283" s="5">
        <f t="shared" si="47"/>
        <v>16400</v>
      </c>
      <c r="AI283" s="5">
        <f t="shared" si="48"/>
        <v>11201200</v>
      </c>
      <c r="AJ283" s="2">
        <f t="shared" si="49"/>
        <v>8606720000</v>
      </c>
    </row>
    <row r="284" spans="1:36" x14ac:dyDescent="0.2">
      <c r="A284" s="1">
        <v>19</v>
      </c>
      <c r="B284" s="178">
        <v>57</v>
      </c>
      <c r="C284" s="6">
        <v>426</v>
      </c>
      <c r="D284" s="12">
        <v>924</v>
      </c>
      <c r="E284" s="6">
        <v>523</v>
      </c>
      <c r="F284" s="6">
        <v>807</v>
      </c>
      <c r="G284" s="6">
        <v>696</v>
      </c>
      <c r="H284" s="6">
        <v>134</v>
      </c>
      <c r="I284" s="6">
        <v>277</v>
      </c>
      <c r="J284" s="6">
        <v>638</v>
      </c>
      <c r="K284" s="6">
        <v>1005</v>
      </c>
      <c r="L284" s="6">
        <v>479</v>
      </c>
      <c r="M284" s="6">
        <v>80</v>
      </c>
      <c r="N284" s="6">
        <v>356</v>
      </c>
      <c r="O284" s="8">
        <v>243</v>
      </c>
      <c r="P284" s="6">
        <v>705</v>
      </c>
      <c r="Q284" s="6">
        <v>850</v>
      </c>
      <c r="R284" s="6">
        <v>175</v>
      </c>
      <c r="S284" s="6">
        <v>320</v>
      </c>
      <c r="T284" s="7">
        <v>782</v>
      </c>
      <c r="U284" s="9">
        <v>669</v>
      </c>
      <c r="V284" s="6">
        <v>945</v>
      </c>
      <c r="W284" s="6">
        <v>546</v>
      </c>
      <c r="X284" s="6">
        <v>20</v>
      </c>
      <c r="Y284" s="6">
        <v>387</v>
      </c>
      <c r="Z284" s="6">
        <v>748</v>
      </c>
      <c r="AA284" s="6">
        <v>891</v>
      </c>
      <c r="AB284" s="6">
        <v>329</v>
      </c>
      <c r="AC284" s="6">
        <v>218</v>
      </c>
      <c r="AD284" s="6">
        <v>502</v>
      </c>
      <c r="AE284" s="11">
        <v>101</v>
      </c>
      <c r="AF284" s="6">
        <v>599</v>
      </c>
      <c r="AG284" s="179">
        <v>968</v>
      </c>
      <c r="AH284" s="5">
        <f t="shared" si="47"/>
        <v>16400</v>
      </c>
      <c r="AI284" s="5">
        <f t="shared" si="48"/>
        <v>11201200</v>
      </c>
      <c r="AJ284" s="2">
        <f t="shared" si="49"/>
        <v>8606720000</v>
      </c>
    </row>
    <row r="285" spans="1:36" x14ac:dyDescent="0.2">
      <c r="A285" s="1">
        <v>20</v>
      </c>
      <c r="B285" s="178">
        <v>414</v>
      </c>
      <c r="C285" s="6">
        <v>13</v>
      </c>
      <c r="D285" s="6">
        <v>575</v>
      </c>
      <c r="E285" s="12">
        <v>944</v>
      </c>
      <c r="F285" s="6">
        <v>644</v>
      </c>
      <c r="G285" s="6">
        <v>787</v>
      </c>
      <c r="H285" s="6">
        <v>289</v>
      </c>
      <c r="I285" s="6">
        <v>178</v>
      </c>
      <c r="J285" s="6">
        <v>985</v>
      </c>
      <c r="K285" s="6">
        <v>586</v>
      </c>
      <c r="L285" s="6">
        <v>124</v>
      </c>
      <c r="M285" s="6">
        <v>491</v>
      </c>
      <c r="N285" s="8">
        <v>199</v>
      </c>
      <c r="O285" s="6">
        <v>344</v>
      </c>
      <c r="P285" s="6">
        <v>870</v>
      </c>
      <c r="Q285" s="6">
        <v>757</v>
      </c>
      <c r="R285" s="6">
        <v>268</v>
      </c>
      <c r="S285" s="6">
        <v>155</v>
      </c>
      <c r="T285" s="9">
        <v>681</v>
      </c>
      <c r="U285" s="7">
        <v>826</v>
      </c>
      <c r="V285" s="6">
        <v>534</v>
      </c>
      <c r="W285" s="6">
        <v>901</v>
      </c>
      <c r="X285" s="6">
        <v>439</v>
      </c>
      <c r="Y285" s="6">
        <v>40</v>
      </c>
      <c r="Z285" s="6">
        <v>847</v>
      </c>
      <c r="AA285" s="6">
        <v>736</v>
      </c>
      <c r="AB285" s="6">
        <v>238</v>
      </c>
      <c r="AC285" s="6">
        <v>381</v>
      </c>
      <c r="AD285" s="11">
        <v>81</v>
      </c>
      <c r="AE285" s="6">
        <v>450</v>
      </c>
      <c r="AF285" s="6">
        <v>1012</v>
      </c>
      <c r="AG285" s="179">
        <v>611</v>
      </c>
      <c r="AH285" s="5">
        <f t="shared" si="47"/>
        <v>16400</v>
      </c>
      <c r="AI285" s="5">
        <f t="shared" si="48"/>
        <v>11201200</v>
      </c>
      <c r="AJ285" s="2">
        <f t="shared" si="49"/>
        <v>8606720000</v>
      </c>
    </row>
    <row r="286" spans="1:36" x14ac:dyDescent="0.2">
      <c r="A286" s="1">
        <v>21</v>
      </c>
      <c r="B286" s="178">
        <v>67</v>
      </c>
      <c r="C286" s="6">
        <v>468</v>
      </c>
      <c r="D286" s="6">
        <v>994</v>
      </c>
      <c r="E286" s="6">
        <v>625</v>
      </c>
      <c r="F286" s="12">
        <v>861</v>
      </c>
      <c r="G286" s="6">
        <v>718</v>
      </c>
      <c r="H286" s="6">
        <v>256</v>
      </c>
      <c r="I286" s="6">
        <v>367</v>
      </c>
      <c r="J286" s="6">
        <v>520</v>
      </c>
      <c r="K286" s="6">
        <v>919</v>
      </c>
      <c r="L286" s="6">
        <v>421</v>
      </c>
      <c r="M286" s="8">
        <v>54</v>
      </c>
      <c r="N286" s="6">
        <v>282</v>
      </c>
      <c r="O286" s="6">
        <v>137</v>
      </c>
      <c r="P286" s="6">
        <v>699</v>
      </c>
      <c r="Q286" s="6">
        <v>812</v>
      </c>
      <c r="R286" s="6">
        <v>213</v>
      </c>
      <c r="S286" s="6">
        <v>326</v>
      </c>
      <c r="T286" s="6">
        <v>888</v>
      </c>
      <c r="U286" s="6">
        <v>743</v>
      </c>
      <c r="V286" s="7">
        <v>971</v>
      </c>
      <c r="W286" s="9">
        <v>604</v>
      </c>
      <c r="X286" s="6">
        <v>106</v>
      </c>
      <c r="Y286" s="6">
        <v>505</v>
      </c>
      <c r="Z286" s="6">
        <v>658</v>
      </c>
      <c r="AA286" s="6">
        <v>769</v>
      </c>
      <c r="AB286" s="6">
        <v>307</v>
      </c>
      <c r="AC286" s="11">
        <v>164</v>
      </c>
      <c r="AD286" s="6">
        <v>400</v>
      </c>
      <c r="AE286" s="6">
        <v>31</v>
      </c>
      <c r="AF286" s="6">
        <v>557</v>
      </c>
      <c r="AG286" s="179">
        <v>958</v>
      </c>
      <c r="AH286" s="5">
        <f t="shared" si="47"/>
        <v>16400</v>
      </c>
      <c r="AI286" s="5">
        <f t="shared" si="48"/>
        <v>11201200</v>
      </c>
      <c r="AJ286" s="2">
        <f t="shared" si="49"/>
        <v>8606720000</v>
      </c>
    </row>
    <row r="287" spans="1:36" x14ac:dyDescent="0.2">
      <c r="A287" s="1">
        <v>22</v>
      </c>
      <c r="B287" s="178">
        <v>488</v>
      </c>
      <c r="C287" s="6">
        <v>119</v>
      </c>
      <c r="D287" s="6">
        <v>581</v>
      </c>
      <c r="E287" s="6">
        <v>982</v>
      </c>
      <c r="F287" s="6">
        <v>762</v>
      </c>
      <c r="G287" s="12">
        <v>873</v>
      </c>
      <c r="H287" s="6">
        <v>347</v>
      </c>
      <c r="I287" s="6">
        <v>204</v>
      </c>
      <c r="J287" s="6">
        <v>931</v>
      </c>
      <c r="K287" s="6">
        <v>564</v>
      </c>
      <c r="L287" s="8">
        <v>2</v>
      </c>
      <c r="M287" s="6">
        <v>401</v>
      </c>
      <c r="N287" s="6">
        <v>189</v>
      </c>
      <c r="O287" s="6">
        <v>302</v>
      </c>
      <c r="P287" s="6">
        <v>800</v>
      </c>
      <c r="Q287" s="6">
        <v>655</v>
      </c>
      <c r="R287" s="6">
        <v>370</v>
      </c>
      <c r="S287" s="6">
        <v>225</v>
      </c>
      <c r="T287" s="6">
        <v>723</v>
      </c>
      <c r="U287" s="6">
        <v>836</v>
      </c>
      <c r="V287" s="9">
        <v>624</v>
      </c>
      <c r="W287" s="7">
        <v>1023</v>
      </c>
      <c r="X287" s="6">
        <v>461</v>
      </c>
      <c r="Y287" s="6">
        <v>94</v>
      </c>
      <c r="Z287" s="6">
        <v>821</v>
      </c>
      <c r="AA287" s="6">
        <v>678</v>
      </c>
      <c r="AB287" s="11">
        <v>152</v>
      </c>
      <c r="AC287" s="6">
        <v>263</v>
      </c>
      <c r="AD287" s="6">
        <v>43</v>
      </c>
      <c r="AE287" s="6">
        <v>444</v>
      </c>
      <c r="AF287" s="6">
        <v>906</v>
      </c>
      <c r="AG287" s="179">
        <v>537</v>
      </c>
      <c r="AH287" s="5">
        <f t="shared" si="47"/>
        <v>16400</v>
      </c>
      <c r="AI287" s="5">
        <f t="shared" si="48"/>
        <v>11201200</v>
      </c>
      <c r="AJ287" s="2">
        <f t="shared" si="49"/>
        <v>8606720000</v>
      </c>
    </row>
    <row r="288" spans="1:36" x14ac:dyDescent="0.2">
      <c r="A288" s="1">
        <v>23</v>
      </c>
      <c r="B288" s="178">
        <v>956</v>
      </c>
      <c r="C288" s="6">
        <v>555</v>
      </c>
      <c r="D288" s="6">
        <v>25</v>
      </c>
      <c r="E288" s="6">
        <v>394</v>
      </c>
      <c r="F288" s="6">
        <v>166</v>
      </c>
      <c r="G288" s="6">
        <v>309</v>
      </c>
      <c r="H288" s="12">
        <v>775</v>
      </c>
      <c r="I288" s="6">
        <v>664</v>
      </c>
      <c r="J288" s="6">
        <v>511</v>
      </c>
      <c r="K288" s="8">
        <v>112</v>
      </c>
      <c r="L288" s="6">
        <v>606</v>
      </c>
      <c r="M288" s="6">
        <v>973</v>
      </c>
      <c r="N288" s="6">
        <v>737</v>
      </c>
      <c r="O288" s="6">
        <v>882</v>
      </c>
      <c r="P288" s="6">
        <v>324</v>
      </c>
      <c r="Q288" s="6">
        <v>211</v>
      </c>
      <c r="R288" s="6">
        <v>814</v>
      </c>
      <c r="S288" s="6">
        <v>701</v>
      </c>
      <c r="T288" s="6">
        <v>143</v>
      </c>
      <c r="U288" s="6">
        <v>288</v>
      </c>
      <c r="V288" s="6">
        <v>52</v>
      </c>
      <c r="W288" s="6">
        <v>419</v>
      </c>
      <c r="X288" s="7">
        <v>913</v>
      </c>
      <c r="Y288" s="9">
        <v>514</v>
      </c>
      <c r="Z288" s="6">
        <v>361</v>
      </c>
      <c r="AA288" s="11">
        <v>250</v>
      </c>
      <c r="AB288" s="6">
        <v>716</v>
      </c>
      <c r="AC288" s="6">
        <v>859</v>
      </c>
      <c r="AD288" s="6">
        <v>631</v>
      </c>
      <c r="AE288" s="6">
        <v>1000</v>
      </c>
      <c r="AF288" s="6">
        <v>470</v>
      </c>
      <c r="AG288" s="179">
        <v>69</v>
      </c>
      <c r="AH288" s="5">
        <f t="shared" si="47"/>
        <v>16400</v>
      </c>
      <c r="AI288" s="5">
        <f t="shared" si="48"/>
        <v>11201200</v>
      </c>
      <c r="AJ288" s="2">
        <f t="shared" si="49"/>
        <v>8606720000</v>
      </c>
    </row>
    <row r="289" spans="1:36" x14ac:dyDescent="0.2">
      <c r="A289" s="1">
        <v>24</v>
      </c>
      <c r="B289" s="178">
        <v>543</v>
      </c>
      <c r="C289" s="6">
        <v>912</v>
      </c>
      <c r="D289" s="6">
        <v>446</v>
      </c>
      <c r="E289" s="6">
        <v>45</v>
      </c>
      <c r="F289" s="6">
        <v>257</v>
      </c>
      <c r="G289" s="6">
        <v>146</v>
      </c>
      <c r="H289" s="6">
        <v>676</v>
      </c>
      <c r="I289" s="12">
        <v>819</v>
      </c>
      <c r="J289" s="8">
        <v>92</v>
      </c>
      <c r="K289" s="6">
        <v>459</v>
      </c>
      <c r="L289" s="6">
        <v>1017</v>
      </c>
      <c r="M289" s="6">
        <v>618</v>
      </c>
      <c r="N289" s="6">
        <v>838</v>
      </c>
      <c r="O289" s="6">
        <v>725</v>
      </c>
      <c r="P289" s="6">
        <v>231</v>
      </c>
      <c r="Q289" s="6">
        <v>376</v>
      </c>
      <c r="R289" s="6">
        <v>649</v>
      </c>
      <c r="S289" s="6">
        <v>794</v>
      </c>
      <c r="T289" s="6">
        <v>300</v>
      </c>
      <c r="U289" s="6">
        <v>187</v>
      </c>
      <c r="V289" s="6">
        <v>407</v>
      </c>
      <c r="W289" s="6">
        <v>8</v>
      </c>
      <c r="X289" s="9">
        <v>566</v>
      </c>
      <c r="Y289" s="7">
        <v>933</v>
      </c>
      <c r="Z289" s="11">
        <v>206</v>
      </c>
      <c r="AA289" s="6">
        <v>349</v>
      </c>
      <c r="AB289" s="6">
        <v>879</v>
      </c>
      <c r="AC289" s="6">
        <v>768</v>
      </c>
      <c r="AD289" s="6">
        <v>980</v>
      </c>
      <c r="AE289" s="6">
        <v>579</v>
      </c>
      <c r="AF289" s="6">
        <v>113</v>
      </c>
      <c r="AG289" s="179">
        <v>482</v>
      </c>
      <c r="AH289" s="5">
        <f t="shared" si="47"/>
        <v>16400</v>
      </c>
      <c r="AI289" s="5">
        <f t="shared" si="48"/>
        <v>11201200</v>
      </c>
      <c r="AJ289" s="2">
        <f t="shared" si="49"/>
        <v>8606720000</v>
      </c>
    </row>
    <row r="290" spans="1:36" x14ac:dyDescent="0.2">
      <c r="A290" s="1">
        <v>25</v>
      </c>
      <c r="B290" s="178">
        <v>140</v>
      </c>
      <c r="C290" s="6">
        <v>283</v>
      </c>
      <c r="D290" s="6">
        <v>809</v>
      </c>
      <c r="E290" s="6">
        <v>698</v>
      </c>
      <c r="F290" s="6">
        <v>918</v>
      </c>
      <c r="G290" s="6">
        <v>517</v>
      </c>
      <c r="H290" s="6">
        <v>55</v>
      </c>
      <c r="I290" s="8">
        <v>424</v>
      </c>
      <c r="J290" s="12">
        <v>719</v>
      </c>
      <c r="K290" s="6">
        <v>864</v>
      </c>
      <c r="L290" s="6">
        <v>366</v>
      </c>
      <c r="M290" s="6">
        <v>253</v>
      </c>
      <c r="N290" s="6">
        <v>465</v>
      </c>
      <c r="O290" s="6">
        <v>66</v>
      </c>
      <c r="P290" s="6">
        <v>628</v>
      </c>
      <c r="Q290" s="6">
        <v>995</v>
      </c>
      <c r="R290" s="6">
        <v>30</v>
      </c>
      <c r="S290" s="6">
        <v>397</v>
      </c>
      <c r="T290" s="6">
        <v>959</v>
      </c>
      <c r="U290" s="6">
        <v>560</v>
      </c>
      <c r="V290" s="6">
        <v>772</v>
      </c>
      <c r="W290" s="6">
        <v>659</v>
      </c>
      <c r="X290" s="6">
        <v>161</v>
      </c>
      <c r="Y290" s="11">
        <v>306</v>
      </c>
      <c r="Z290" s="7">
        <v>601</v>
      </c>
      <c r="AA290" s="9">
        <v>970</v>
      </c>
      <c r="AB290" s="6">
        <v>508</v>
      </c>
      <c r="AC290" s="6">
        <v>107</v>
      </c>
      <c r="AD290" s="6">
        <v>327</v>
      </c>
      <c r="AE290" s="6">
        <v>216</v>
      </c>
      <c r="AF290" s="6">
        <v>742</v>
      </c>
      <c r="AG290" s="179">
        <v>885</v>
      </c>
      <c r="AH290" s="5">
        <f t="shared" si="47"/>
        <v>16400</v>
      </c>
      <c r="AI290" s="5">
        <f t="shared" si="48"/>
        <v>11201200</v>
      </c>
      <c r="AJ290" s="2">
        <f t="shared" si="49"/>
        <v>8606720000</v>
      </c>
    </row>
    <row r="291" spans="1:36" x14ac:dyDescent="0.2">
      <c r="A291" s="1">
        <v>26</v>
      </c>
      <c r="B291" s="178">
        <v>303</v>
      </c>
      <c r="C291" s="6">
        <v>192</v>
      </c>
      <c r="D291" s="6">
        <v>654</v>
      </c>
      <c r="E291" s="6">
        <v>797</v>
      </c>
      <c r="F291" s="6">
        <v>561</v>
      </c>
      <c r="G291" s="6">
        <v>930</v>
      </c>
      <c r="H291" s="8">
        <v>404</v>
      </c>
      <c r="I291" s="6">
        <v>3</v>
      </c>
      <c r="J291" s="6">
        <v>876</v>
      </c>
      <c r="K291" s="12">
        <v>763</v>
      </c>
      <c r="L291" s="6">
        <v>201</v>
      </c>
      <c r="M291" s="6">
        <v>346</v>
      </c>
      <c r="N291" s="6">
        <v>118</v>
      </c>
      <c r="O291" s="6">
        <v>485</v>
      </c>
      <c r="P291" s="6">
        <v>983</v>
      </c>
      <c r="Q291" s="6">
        <v>584</v>
      </c>
      <c r="R291" s="6">
        <v>441</v>
      </c>
      <c r="S291" s="6">
        <v>42</v>
      </c>
      <c r="T291" s="6">
        <v>540</v>
      </c>
      <c r="U291" s="6">
        <v>907</v>
      </c>
      <c r="V291" s="6">
        <v>679</v>
      </c>
      <c r="W291" s="6">
        <v>824</v>
      </c>
      <c r="X291" s="11">
        <v>262</v>
      </c>
      <c r="Y291" s="6">
        <v>149</v>
      </c>
      <c r="Z291" s="9">
        <v>1022</v>
      </c>
      <c r="AA291" s="7">
        <v>621</v>
      </c>
      <c r="AB291" s="6">
        <v>95</v>
      </c>
      <c r="AC291" s="6">
        <v>464</v>
      </c>
      <c r="AD291" s="6">
        <v>228</v>
      </c>
      <c r="AE291" s="6">
        <v>371</v>
      </c>
      <c r="AF291" s="6">
        <v>833</v>
      </c>
      <c r="AG291" s="179">
        <v>722</v>
      </c>
      <c r="AH291" s="5">
        <f t="shared" si="47"/>
        <v>16400</v>
      </c>
      <c r="AI291" s="5">
        <f t="shared" si="48"/>
        <v>11201200</v>
      </c>
      <c r="AJ291" s="2">
        <f t="shared" si="49"/>
        <v>8606720000</v>
      </c>
    </row>
    <row r="292" spans="1:36" x14ac:dyDescent="0.2">
      <c r="A292" s="1">
        <v>27</v>
      </c>
      <c r="B292" s="178">
        <v>883</v>
      </c>
      <c r="C292" s="6">
        <v>740</v>
      </c>
      <c r="D292" s="6">
        <v>210</v>
      </c>
      <c r="E292" s="6">
        <v>321</v>
      </c>
      <c r="F292" s="6">
        <v>109</v>
      </c>
      <c r="G292" s="8">
        <v>510</v>
      </c>
      <c r="H292" s="6">
        <v>976</v>
      </c>
      <c r="I292" s="6">
        <v>607</v>
      </c>
      <c r="J292" s="6">
        <v>312</v>
      </c>
      <c r="K292" s="6">
        <v>167</v>
      </c>
      <c r="L292" s="12">
        <v>661</v>
      </c>
      <c r="M292" s="6">
        <v>774</v>
      </c>
      <c r="N292" s="6">
        <v>554</v>
      </c>
      <c r="O292" s="6">
        <v>953</v>
      </c>
      <c r="P292" s="6">
        <v>395</v>
      </c>
      <c r="Q292" s="6">
        <v>28</v>
      </c>
      <c r="R292" s="6">
        <v>997</v>
      </c>
      <c r="S292" s="6">
        <v>630</v>
      </c>
      <c r="T292" s="6">
        <v>72</v>
      </c>
      <c r="U292" s="6">
        <v>471</v>
      </c>
      <c r="V292" s="6">
        <v>251</v>
      </c>
      <c r="W292" s="11">
        <v>364</v>
      </c>
      <c r="X292" s="6">
        <v>858</v>
      </c>
      <c r="Y292" s="6">
        <v>713</v>
      </c>
      <c r="Z292" s="6">
        <v>418</v>
      </c>
      <c r="AA292" s="6">
        <v>49</v>
      </c>
      <c r="AB292" s="7">
        <v>515</v>
      </c>
      <c r="AC292" s="9">
        <v>916</v>
      </c>
      <c r="AD292" s="6">
        <v>704</v>
      </c>
      <c r="AE292" s="6">
        <v>815</v>
      </c>
      <c r="AF292" s="6">
        <v>285</v>
      </c>
      <c r="AG292" s="179">
        <v>142</v>
      </c>
      <c r="AH292" s="5">
        <f t="shared" si="47"/>
        <v>16400</v>
      </c>
      <c r="AI292" s="5">
        <f t="shared" si="48"/>
        <v>11201200</v>
      </c>
      <c r="AJ292" s="2">
        <f t="shared" si="49"/>
        <v>8606720000</v>
      </c>
    </row>
    <row r="293" spans="1:36" x14ac:dyDescent="0.2">
      <c r="A293" s="1">
        <v>28</v>
      </c>
      <c r="B293" s="178">
        <v>728</v>
      </c>
      <c r="C293" s="6">
        <v>839</v>
      </c>
      <c r="D293" s="6">
        <v>373</v>
      </c>
      <c r="E293" s="6">
        <v>230</v>
      </c>
      <c r="F293" s="8">
        <v>458</v>
      </c>
      <c r="G293" s="6">
        <v>89</v>
      </c>
      <c r="H293" s="6">
        <v>619</v>
      </c>
      <c r="I293" s="6">
        <v>1020</v>
      </c>
      <c r="J293" s="6">
        <v>147</v>
      </c>
      <c r="K293" s="6">
        <v>260</v>
      </c>
      <c r="L293" s="6">
        <v>818</v>
      </c>
      <c r="M293" s="12">
        <v>673</v>
      </c>
      <c r="N293" s="6">
        <v>909</v>
      </c>
      <c r="O293" s="6">
        <v>542</v>
      </c>
      <c r="P293" s="6">
        <v>48</v>
      </c>
      <c r="Q293" s="6">
        <v>447</v>
      </c>
      <c r="R293" s="6">
        <v>578</v>
      </c>
      <c r="S293" s="6">
        <v>977</v>
      </c>
      <c r="T293" s="6">
        <v>483</v>
      </c>
      <c r="U293" s="6">
        <v>116</v>
      </c>
      <c r="V293" s="11">
        <v>352</v>
      </c>
      <c r="W293" s="6">
        <v>207</v>
      </c>
      <c r="X293" s="6">
        <v>765</v>
      </c>
      <c r="Y293" s="6">
        <v>878</v>
      </c>
      <c r="Z293" s="6">
        <v>5</v>
      </c>
      <c r="AA293" s="6">
        <v>406</v>
      </c>
      <c r="AB293" s="9">
        <v>936</v>
      </c>
      <c r="AC293" s="7">
        <v>567</v>
      </c>
      <c r="AD293" s="6">
        <v>795</v>
      </c>
      <c r="AE293" s="6">
        <v>652</v>
      </c>
      <c r="AF293" s="6">
        <v>186</v>
      </c>
      <c r="AG293" s="179">
        <v>297</v>
      </c>
      <c r="AH293" s="5">
        <f t="shared" si="47"/>
        <v>16400</v>
      </c>
      <c r="AI293" s="5">
        <f t="shared" si="48"/>
        <v>11201200</v>
      </c>
      <c r="AJ293" s="2">
        <f t="shared" si="49"/>
        <v>8606720000</v>
      </c>
    </row>
    <row r="294" spans="1:36" x14ac:dyDescent="0.2">
      <c r="A294" s="1">
        <v>29</v>
      </c>
      <c r="B294" s="178">
        <v>777</v>
      </c>
      <c r="C294" s="6">
        <v>666</v>
      </c>
      <c r="D294" s="6">
        <v>172</v>
      </c>
      <c r="E294" s="8">
        <v>315</v>
      </c>
      <c r="F294" s="6">
        <v>23</v>
      </c>
      <c r="G294" s="6">
        <v>392</v>
      </c>
      <c r="H294" s="6">
        <v>950</v>
      </c>
      <c r="I294" s="6">
        <v>549</v>
      </c>
      <c r="J294" s="6">
        <v>334</v>
      </c>
      <c r="K294" s="6">
        <v>221</v>
      </c>
      <c r="L294" s="6">
        <v>751</v>
      </c>
      <c r="M294" s="6">
        <v>896</v>
      </c>
      <c r="N294" s="12">
        <v>596</v>
      </c>
      <c r="O294" s="6">
        <v>963</v>
      </c>
      <c r="P294" s="6">
        <v>497</v>
      </c>
      <c r="Q294" s="6">
        <v>98</v>
      </c>
      <c r="R294" s="6">
        <v>927</v>
      </c>
      <c r="S294" s="6">
        <v>528</v>
      </c>
      <c r="T294" s="6">
        <v>62</v>
      </c>
      <c r="U294" s="11">
        <v>429</v>
      </c>
      <c r="V294" s="6">
        <v>129</v>
      </c>
      <c r="W294" s="6">
        <v>274</v>
      </c>
      <c r="X294" s="6">
        <v>804</v>
      </c>
      <c r="Y294" s="6">
        <v>691</v>
      </c>
      <c r="Z294" s="6">
        <v>476</v>
      </c>
      <c r="AA294" s="6">
        <v>75</v>
      </c>
      <c r="AB294" s="6">
        <v>633</v>
      </c>
      <c r="AC294" s="6">
        <v>1002</v>
      </c>
      <c r="AD294" s="7">
        <v>710</v>
      </c>
      <c r="AE294" s="9">
        <v>853</v>
      </c>
      <c r="AF294" s="6">
        <v>359</v>
      </c>
      <c r="AG294" s="179">
        <v>248</v>
      </c>
      <c r="AH294" s="5">
        <f t="shared" si="47"/>
        <v>16400</v>
      </c>
      <c r="AI294" s="5">
        <f t="shared" si="48"/>
        <v>11201200</v>
      </c>
      <c r="AJ294" s="2">
        <f t="shared" si="49"/>
        <v>8606720000</v>
      </c>
    </row>
    <row r="295" spans="1:36" x14ac:dyDescent="0.2">
      <c r="A295" s="1">
        <v>30</v>
      </c>
      <c r="B295" s="178">
        <v>686</v>
      </c>
      <c r="C295" s="6">
        <v>829</v>
      </c>
      <c r="D295" s="8">
        <v>271</v>
      </c>
      <c r="E295" s="6">
        <v>160</v>
      </c>
      <c r="F295" s="6">
        <v>436</v>
      </c>
      <c r="G295" s="6">
        <v>35</v>
      </c>
      <c r="H295" s="6">
        <v>529</v>
      </c>
      <c r="I295" s="6">
        <v>898</v>
      </c>
      <c r="J295" s="6">
        <v>233</v>
      </c>
      <c r="K295" s="6">
        <v>378</v>
      </c>
      <c r="L295" s="6">
        <v>844</v>
      </c>
      <c r="M295" s="6">
        <v>731</v>
      </c>
      <c r="N295" s="6">
        <v>1015</v>
      </c>
      <c r="O295" s="12">
        <v>616</v>
      </c>
      <c r="P295" s="6">
        <v>86</v>
      </c>
      <c r="Q295" s="6">
        <v>453</v>
      </c>
      <c r="R295" s="6">
        <v>572</v>
      </c>
      <c r="S295" s="6">
        <v>939</v>
      </c>
      <c r="T295" s="11">
        <v>409</v>
      </c>
      <c r="U295" s="6">
        <v>10</v>
      </c>
      <c r="V295" s="6">
        <v>294</v>
      </c>
      <c r="W295" s="6">
        <v>181</v>
      </c>
      <c r="X295" s="6">
        <v>647</v>
      </c>
      <c r="Y295" s="6">
        <v>792</v>
      </c>
      <c r="Z295" s="6">
        <v>127</v>
      </c>
      <c r="AA295" s="6">
        <v>496</v>
      </c>
      <c r="AB295" s="6">
        <v>990</v>
      </c>
      <c r="AC295" s="6">
        <v>589</v>
      </c>
      <c r="AD295" s="9">
        <v>865</v>
      </c>
      <c r="AE295" s="7">
        <v>754</v>
      </c>
      <c r="AF295" s="6">
        <v>196</v>
      </c>
      <c r="AG295" s="179">
        <v>339</v>
      </c>
      <c r="AH295" s="5">
        <f t="shared" si="47"/>
        <v>16400</v>
      </c>
      <c r="AI295" s="5">
        <f t="shared" si="48"/>
        <v>11201200</v>
      </c>
      <c r="AJ295" s="2">
        <f t="shared" si="49"/>
        <v>8606720000</v>
      </c>
    </row>
    <row r="296" spans="1:36" x14ac:dyDescent="0.2">
      <c r="A296" s="1">
        <v>31</v>
      </c>
      <c r="B296" s="178">
        <v>242</v>
      </c>
      <c r="C296" s="8">
        <v>353</v>
      </c>
      <c r="D296" s="6">
        <v>851</v>
      </c>
      <c r="E296" s="6">
        <v>708</v>
      </c>
      <c r="F296" s="6">
        <v>1008</v>
      </c>
      <c r="G296" s="6">
        <v>639</v>
      </c>
      <c r="H296" s="6">
        <v>77</v>
      </c>
      <c r="I296" s="6">
        <v>478</v>
      </c>
      <c r="J296" s="6">
        <v>693</v>
      </c>
      <c r="K296" s="6">
        <v>806</v>
      </c>
      <c r="L296" s="6">
        <v>280</v>
      </c>
      <c r="M296" s="6">
        <v>135</v>
      </c>
      <c r="N296" s="6">
        <v>427</v>
      </c>
      <c r="O296" s="6">
        <v>60</v>
      </c>
      <c r="P296" s="12">
        <v>522</v>
      </c>
      <c r="Q296" s="6">
        <v>921</v>
      </c>
      <c r="R296" s="6">
        <v>104</v>
      </c>
      <c r="S296" s="11">
        <v>503</v>
      </c>
      <c r="T296" s="6">
        <v>965</v>
      </c>
      <c r="U296" s="6">
        <v>598</v>
      </c>
      <c r="V296" s="6">
        <v>890</v>
      </c>
      <c r="W296" s="6">
        <v>745</v>
      </c>
      <c r="X296" s="6">
        <v>219</v>
      </c>
      <c r="Y296" s="6">
        <v>332</v>
      </c>
      <c r="Z296" s="6">
        <v>547</v>
      </c>
      <c r="AA296" s="6">
        <v>948</v>
      </c>
      <c r="AB296" s="6">
        <v>386</v>
      </c>
      <c r="AC296" s="6">
        <v>17</v>
      </c>
      <c r="AD296" s="6">
        <v>317</v>
      </c>
      <c r="AE296" s="6">
        <v>174</v>
      </c>
      <c r="AF296" s="7">
        <v>672</v>
      </c>
      <c r="AG296" s="145">
        <v>783</v>
      </c>
      <c r="AH296" s="5">
        <f t="shared" si="47"/>
        <v>16400</v>
      </c>
      <c r="AI296" s="5">
        <f t="shared" si="48"/>
        <v>11201200</v>
      </c>
      <c r="AJ296" s="2">
        <f t="shared" si="49"/>
        <v>8606720000</v>
      </c>
    </row>
    <row r="297" spans="1:36" ht="13.5" thickBot="1" x14ac:dyDescent="0.25">
      <c r="A297" s="1">
        <v>32</v>
      </c>
      <c r="B297" s="183">
        <v>341</v>
      </c>
      <c r="C297" s="180">
        <v>198</v>
      </c>
      <c r="D297" s="180">
        <v>760</v>
      </c>
      <c r="E297" s="180">
        <v>871</v>
      </c>
      <c r="F297" s="180">
        <v>587</v>
      </c>
      <c r="G297" s="180">
        <v>988</v>
      </c>
      <c r="H297" s="180">
        <v>490</v>
      </c>
      <c r="I297" s="180">
        <v>121</v>
      </c>
      <c r="J297" s="180">
        <v>786</v>
      </c>
      <c r="K297" s="180">
        <v>641</v>
      </c>
      <c r="L297" s="180">
        <v>179</v>
      </c>
      <c r="M297" s="180">
        <v>292</v>
      </c>
      <c r="N297" s="180">
        <v>16</v>
      </c>
      <c r="O297" s="180">
        <v>415</v>
      </c>
      <c r="P297" s="180">
        <v>941</v>
      </c>
      <c r="Q297" s="187">
        <v>574</v>
      </c>
      <c r="R297" s="191">
        <v>451</v>
      </c>
      <c r="S297" s="180">
        <v>84</v>
      </c>
      <c r="T297" s="180">
        <v>610</v>
      </c>
      <c r="U297" s="180">
        <v>1009</v>
      </c>
      <c r="V297" s="180">
        <v>733</v>
      </c>
      <c r="W297" s="180">
        <v>846</v>
      </c>
      <c r="X297" s="180">
        <v>384</v>
      </c>
      <c r="Y297" s="180">
        <v>239</v>
      </c>
      <c r="Z297" s="180">
        <v>904</v>
      </c>
      <c r="AA297" s="180">
        <v>535</v>
      </c>
      <c r="AB297" s="180">
        <v>37</v>
      </c>
      <c r="AC297" s="180">
        <v>438</v>
      </c>
      <c r="AD297" s="180">
        <v>154</v>
      </c>
      <c r="AE297" s="180">
        <v>265</v>
      </c>
      <c r="AF297" s="150">
        <v>827</v>
      </c>
      <c r="AG297" s="182">
        <v>684</v>
      </c>
      <c r="AH297" s="5">
        <f t="shared" si="47"/>
        <v>16400</v>
      </c>
      <c r="AI297" s="5">
        <f t="shared" si="48"/>
        <v>11201200</v>
      </c>
      <c r="AJ297" s="2">
        <f t="shared" si="49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0">SUM(C266:C297)</f>
        <v>16400</v>
      </c>
      <c r="D298" s="5">
        <f t="shared" si="50"/>
        <v>16400</v>
      </c>
      <c r="E298" s="5">
        <f t="shared" si="50"/>
        <v>16400</v>
      </c>
      <c r="F298" s="5">
        <f t="shared" si="50"/>
        <v>16400</v>
      </c>
      <c r="G298" s="5">
        <f t="shared" si="50"/>
        <v>16400</v>
      </c>
      <c r="H298" s="5">
        <f t="shared" si="50"/>
        <v>16400</v>
      </c>
      <c r="I298" s="5">
        <f t="shared" si="50"/>
        <v>16400</v>
      </c>
      <c r="J298" s="5">
        <f t="shared" si="50"/>
        <v>16400</v>
      </c>
      <c r="K298" s="5">
        <f t="shared" si="50"/>
        <v>16400</v>
      </c>
      <c r="L298" s="5">
        <f t="shared" si="50"/>
        <v>16400</v>
      </c>
      <c r="M298" s="5">
        <f t="shared" si="50"/>
        <v>16400</v>
      </c>
      <c r="N298" s="5">
        <f t="shared" si="50"/>
        <v>16400</v>
      </c>
      <c r="O298" s="5">
        <f t="shared" si="50"/>
        <v>16400</v>
      </c>
      <c r="P298" s="5">
        <f t="shared" si="50"/>
        <v>16400</v>
      </c>
      <c r="Q298" s="5">
        <f t="shared" si="50"/>
        <v>16400</v>
      </c>
      <c r="R298" s="5">
        <f t="shared" si="50"/>
        <v>16400</v>
      </c>
      <c r="S298" s="5">
        <f t="shared" si="50"/>
        <v>16400</v>
      </c>
      <c r="T298" s="5">
        <f t="shared" si="50"/>
        <v>16400</v>
      </c>
      <c r="U298" s="5">
        <f t="shared" si="50"/>
        <v>16400</v>
      </c>
      <c r="V298" s="5">
        <f t="shared" si="50"/>
        <v>16400</v>
      </c>
      <c r="W298" s="5">
        <f t="shared" si="50"/>
        <v>16400</v>
      </c>
      <c r="X298" s="5">
        <f t="shared" si="50"/>
        <v>16400</v>
      </c>
      <c r="Y298" s="5">
        <f t="shared" si="50"/>
        <v>16400</v>
      </c>
      <c r="Z298" s="5">
        <f t="shared" si="50"/>
        <v>16400</v>
      </c>
      <c r="AA298" s="5">
        <f t="shared" si="50"/>
        <v>16400</v>
      </c>
      <c r="AB298" s="5">
        <f t="shared" si="50"/>
        <v>16400</v>
      </c>
      <c r="AC298" s="5">
        <f t="shared" si="50"/>
        <v>16400</v>
      </c>
      <c r="AD298" s="5">
        <f t="shared" si="50"/>
        <v>16400</v>
      </c>
      <c r="AE298" s="5">
        <f t="shared" si="50"/>
        <v>16400</v>
      </c>
      <c r="AF298" s="5">
        <f t="shared" si="50"/>
        <v>16400</v>
      </c>
      <c r="AG298" s="5">
        <f t="shared" si="50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1">SUMSQ(C266:C297)</f>
        <v>11201200</v>
      </c>
      <c r="D299" s="5">
        <f t="shared" si="51"/>
        <v>11201200</v>
      </c>
      <c r="E299" s="5">
        <f t="shared" si="51"/>
        <v>11201200</v>
      </c>
      <c r="F299" s="5">
        <f t="shared" si="51"/>
        <v>11201200</v>
      </c>
      <c r="G299" s="5">
        <f t="shared" si="51"/>
        <v>11201200</v>
      </c>
      <c r="H299" s="5">
        <f t="shared" si="51"/>
        <v>11201200</v>
      </c>
      <c r="I299" s="5">
        <f t="shared" si="51"/>
        <v>11201200</v>
      </c>
      <c r="J299" s="5">
        <f t="shared" si="51"/>
        <v>11201200</v>
      </c>
      <c r="K299" s="5">
        <f t="shared" si="51"/>
        <v>11201200</v>
      </c>
      <c r="L299" s="5">
        <f t="shared" si="51"/>
        <v>11201200</v>
      </c>
      <c r="M299" s="5">
        <f t="shared" si="51"/>
        <v>11201200</v>
      </c>
      <c r="N299" s="5">
        <f t="shared" si="51"/>
        <v>11201200</v>
      </c>
      <c r="O299" s="5">
        <f t="shared" si="51"/>
        <v>11201200</v>
      </c>
      <c r="P299" s="5">
        <f t="shared" si="51"/>
        <v>11201200</v>
      </c>
      <c r="Q299" s="5">
        <f t="shared" si="51"/>
        <v>11201200</v>
      </c>
      <c r="R299" s="5">
        <f t="shared" si="51"/>
        <v>11201200</v>
      </c>
      <c r="S299" s="5">
        <f t="shared" si="51"/>
        <v>11201200</v>
      </c>
      <c r="T299" s="5">
        <f t="shared" si="51"/>
        <v>11201200</v>
      </c>
      <c r="U299" s="5">
        <f t="shared" si="51"/>
        <v>11201200</v>
      </c>
      <c r="V299" s="5">
        <f t="shared" si="51"/>
        <v>11201200</v>
      </c>
      <c r="W299" s="5">
        <f t="shared" si="51"/>
        <v>11201200</v>
      </c>
      <c r="X299" s="5">
        <f t="shared" si="51"/>
        <v>11201200</v>
      </c>
      <c r="Y299" s="5">
        <f t="shared" si="51"/>
        <v>11201200</v>
      </c>
      <c r="Z299" s="5">
        <f t="shared" si="51"/>
        <v>11201200</v>
      </c>
      <c r="AA299" s="5">
        <f t="shared" si="51"/>
        <v>11201200</v>
      </c>
      <c r="AB299" s="5">
        <f t="shared" si="51"/>
        <v>11201200</v>
      </c>
      <c r="AC299" s="5">
        <f t="shared" si="51"/>
        <v>11201200</v>
      </c>
      <c r="AD299" s="5">
        <f t="shared" si="51"/>
        <v>11201200</v>
      </c>
      <c r="AE299" s="5">
        <f t="shared" si="51"/>
        <v>11201200</v>
      </c>
      <c r="AF299" s="5">
        <f t="shared" si="51"/>
        <v>11201200</v>
      </c>
      <c r="AG299" s="5">
        <f t="shared" si="51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2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2"/>
        <v>8606720000</v>
      </c>
      <c r="E300" s="2">
        <f t="shared" si="52"/>
        <v>8606720000</v>
      </c>
      <c r="F300" s="2">
        <f t="shared" si="52"/>
        <v>8606720000</v>
      </c>
      <c r="G300" s="2">
        <f t="shared" si="52"/>
        <v>8606720000</v>
      </c>
      <c r="H300" s="2">
        <f t="shared" si="52"/>
        <v>8606720000</v>
      </c>
      <c r="I300" s="2">
        <f t="shared" si="52"/>
        <v>8606720000</v>
      </c>
      <c r="J300" s="2">
        <f t="shared" si="52"/>
        <v>8606720000</v>
      </c>
      <c r="K300" s="2">
        <f t="shared" si="52"/>
        <v>8606720000</v>
      </c>
      <c r="L300" s="2">
        <f t="shared" si="52"/>
        <v>8606720000</v>
      </c>
      <c r="M300" s="2">
        <f t="shared" si="52"/>
        <v>8606720000</v>
      </c>
      <c r="N300" s="2">
        <f t="shared" si="52"/>
        <v>8606720000</v>
      </c>
      <c r="O300" s="2">
        <f t="shared" si="52"/>
        <v>8606720000</v>
      </c>
      <c r="P300" s="2">
        <f t="shared" si="52"/>
        <v>8606720000</v>
      </c>
      <c r="Q300" s="2">
        <f t="shared" si="52"/>
        <v>8606720000</v>
      </c>
      <c r="R300" s="2">
        <f t="shared" si="52"/>
        <v>8606720000</v>
      </c>
      <c r="S300" s="2">
        <f t="shared" si="52"/>
        <v>8606720000</v>
      </c>
      <c r="T300" s="2">
        <f t="shared" si="52"/>
        <v>8606720000</v>
      </c>
      <c r="U300" s="2">
        <f t="shared" si="52"/>
        <v>8606720000</v>
      </c>
      <c r="V300" s="2">
        <f t="shared" si="52"/>
        <v>8606720000</v>
      </c>
      <c r="W300" s="2">
        <f t="shared" si="52"/>
        <v>8606720000</v>
      </c>
      <c r="X300" s="2">
        <f t="shared" si="52"/>
        <v>8606720000</v>
      </c>
      <c r="Y300" s="2">
        <f t="shared" si="52"/>
        <v>8606720000</v>
      </c>
      <c r="Z300" s="2">
        <f t="shared" si="52"/>
        <v>8606720000</v>
      </c>
      <c r="AA300" s="2">
        <f t="shared" si="52"/>
        <v>8606720000</v>
      </c>
      <c r="AB300" s="2">
        <f t="shared" si="52"/>
        <v>8606720000</v>
      </c>
      <c r="AC300" s="2">
        <f t="shared" si="52"/>
        <v>8606720000</v>
      </c>
      <c r="AD300" s="2">
        <f t="shared" si="52"/>
        <v>8606720000</v>
      </c>
      <c r="AE300" s="2">
        <f t="shared" si="52"/>
        <v>8606720000</v>
      </c>
      <c r="AF300" s="2">
        <f t="shared" si="52"/>
        <v>8606720000</v>
      </c>
      <c r="AG300" s="2">
        <f t="shared" si="52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</row>
    <row r="302" spans="1:36" x14ac:dyDescent="0.2">
      <c r="A302" s="3" t="s">
        <v>1173</v>
      </c>
      <c r="B302" s="2">
        <f>B266</f>
        <v>6</v>
      </c>
      <c r="C302" s="2">
        <f>C267</f>
        <v>50</v>
      </c>
      <c r="D302" s="2">
        <f>D268</f>
        <v>96</v>
      </c>
      <c r="E302" s="2">
        <f>E269</f>
        <v>108</v>
      </c>
      <c r="F302" s="2">
        <f>F270</f>
        <v>153</v>
      </c>
      <c r="G302" s="2">
        <f>G271</f>
        <v>173</v>
      </c>
      <c r="H302" s="2">
        <f>H272</f>
        <v>195</v>
      </c>
      <c r="I302" s="2">
        <f>I273</f>
        <v>247</v>
      </c>
      <c r="J302" s="2">
        <f>J274</f>
        <v>267</v>
      </c>
      <c r="K302" s="2">
        <f>K275</f>
        <v>319</v>
      </c>
      <c r="L302" s="2">
        <f>L276</f>
        <v>337</v>
      </c>
      <c r="M302" s="2">
        <f>M277</f>
        <v>357</v>
      </c>
      <c r="N302" s="2">
        <f>N278</f>
        <v>408</v>
      </c>
      <c r="O302" s="2">
        <f>O279</f>
        <v>420</v>
      </c>
      <c r="P302" s="2">
        <f>P280</f>
        <v>462</v>
      </c>
      <c r="Q302" s="2">
        <f>Q281</f>
        <v>506</v>
      </c>
      <c r="R302" s="2">
        <f>R282</f>
        <v>856</v>
      </c>
      <c r="S302" s="2">
        <f>S283</f>
        <v>868</v>
      </c>
      <c r="T302" s="2">
        <f>T284</f>
        <v>782</v>
      </c>
      <c r="U302" s="2">
        <f>U285</f>
        <v>826</v>
      </c>
      <c r="V302" s="2">
        <f>V286</f>
        <v>971</v>
      </c>
      <c r="W302" s="2">
        <f>W287</f>
        <v>1023</v>
      </c>
      <c r="X302" s="2">
        <f>X288</f>
        <v>913</v>
      </c>
      <c r="Y302" s="2">
        <f>Y289</f>
        <v>933</v>
      </c>
      <c r="Z302" s="2">
        <f>Z290</f>
        <v>601</v>
      </c>
      <c r="AA302" s="2">
        <f>AA291</f>
        <v>621</v>
      </c>
      <c r="AB302" s="2">
        <f>AB292</f>
        <v>515</v>
      </c>
      <c r="AC302" s="2">
        <f>AC293</f>
        <v>567</v>
      </c>
      <c r="AD302" s="2">
        <f>AD294</f>
        <v>710</v>
      </c>
      <c r="AE302" s="2">
        <f>AE295</f>
        <v>754</v>
      </c>
      <c r="AF302" s="2">
        <f>AF296</f>
        <v>672</v>
      </c>
      <c r="AG302" s="2">
        <f>AG297</f>
        <v>684</v>
      </c>
      <c r="AH302" s="217">
        <f t="shared" ref="AH302:AH305" si="53">SUM(B302:AG302)</f>
        <v>16400</v>
      </c>
      <c r="AI302" s="5">
        <f t="shared" ref="AI302:AI305" si="54">SUMSQ(B302:AG302)</f>
        <v>11201200</v>
      </c>
      <c r="AJ302" s="2">
        <f t="shared" ref="AJ302:AJ305" si="55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341</v>
      </c>
      <c r="C303" s="2">
        <f>C296</f>
        <v>353</v>
      </c>
      <c r="D303" s="2">
        <f>D295</f>
        <v>271</v>
      </c>
      <c r="E303" s="2">
        <f>E294</f>
        <v>315</v>
      </c>
      <c r="F303" s="2">
        <f>F293</f>
        <v>458</v>
      </c>
      <c r="G303" s="2">
        <f>G292</f>
        <v>510</v>
      </c>
      <c r="H303" s="2">
        <f>H291</f>
        <v>404</v>
      </c>
      <c r="I303" s="2">
        <f>I290</f>
        <v>424</v>
      </c>
      <c r="J303" s="2">
        <f>J289</f>
        <v>92</v>
      </c>
      <c r="K303" s="2">
        <f>K288</f>
        <v>112</v>
      </c>
      <c r="L303" s="2">
        <f>L287</f>
        <v>2</v>
      </c>
      <c r="M303" s="2">
        <f>M286</f>
        <v>54</v>
      </c>
      <c r="N303" s="2">
        <f>N285</f>
        <v>199</v>
      </c>
      <c r="O303" s="2">
        <f>O284</f>
        <v>243</v>
      </c>
      <c r="P303" s="2">
        <f>P283</f>
        <v>157</v>
      </c>
      <c r="Q303" s="2">
        <f>Q282</f>
        <v>169</v>
      </c>
      <c r="R303" s="2">
        <f>R281</f>
        <v>519</v>
      </c>
      <c r="S303" s="2">
        <f>S280</f>
        <v>563</v>
      </c>
      <c r="T303" s="2">
        <f>T279</f>
        <v>605</v>
      </c>
      <c r="U303" s="2">
        <f>U278</f>
        <v>617</v>
      </c>
      <c r="V303" s="2">
        <f>V277</f>
        <v>668</v>
      </c>
      <c r="W303" s="2">
        <f>W276</f>
        <v>688</v>
      </c>
      <c r="X303" s="2">
        <f>X275</f>
        <v>706</v>
      </c>
      <c r="Y303" s="2">
        <f>Y274</f>
        <v>758</v>
      </c>
      <c r="Z303" s="2">
        <f>Z273</f>
        <v>778</v>
      </c>
      <c r="AA303" s="2">
        <f>AA272</f>
        <v>830</v>
      </c>
      <c r="AB303" s="2">
        <f>AB271</f>
        <v>852</v>
      </c>
      <c r="AC303" s="2">
        <f>AC270</f>
        <v>872</v>
      </c>
      <c r="AD303" s="2">
        <f>AD269</f>
        <v>917</v>
      </c>
      <c r="AE303" s="2">
        <f>AE268</f>
        <v>929</v>
      </c>
      <c r="AF303" s="2">
        <f>AF267</f>
        <v>975</v>
      </c>
      <c r="AG303" s="2">
        <f>AG266</f>
        <v>1019</v>
      </c>
      <c r="AH303" s="217">
        <f t="shared" si="53"/>
        <v>16400</v>
      </c>
      <c r="AI303" s="5">
        <f t="shared" si="54"/>
        <v>11201200</v>
      </c>
      <c r="AJ303" s="2">
        <f t="shared" si="55"/>
        <v>8606720000</v>
      </c>
    </row>
    <row r="304" spans="1:36" x14ac:dyDescent="0.2">
      <c r="A304" s="3" t="s">
        <v>1175</v>
      </c>
      <c r="B304" s="2">
        <f>B282</f>
        <v>962</v>
      </c>
      <c r="C304" s="2">
        <f>C283</f>
        <v>1014</v>
      </c>
      <c r="D304" s="2">
        <f>D284</f>
        <v>924</v>
      </c>
      <c r="E304" s="2">
        <f>E285</f>
        <v>944</v>
      </c>
      <c r="F304" s="2">
        <f>F286</f>
        <v>861</v>
      </c>
      <c r="G304" s="2">
        <f>G287</f>
        <v>873</v>
      </c>
      <c r="H304" s="2">
        <f>H288</f>
        <v>775</v>
      </c>
      <c r="I304" s="2">
        <f>I289</f>
        <v>819</v>
      </c>
      <c r="J304" s="2">
        <f>J290</f>
        <v>719</v>
      </c>
      <c r="K304" s="2">
        <f>K291</f>
        <v>763</v>
      </c>
      <c r="L304" s="2">
        <f>L292</f>
        <v>661</v>
      </c>
      <c r="M304" s="2">
        <f>M293</f>
        <v>673</v>
      </c>
      <c r="N304" s="2">
        <f>N294</f>
        <v>596</v>
      </c>
      <c r="O304" s="2">
        <f>O295</f>
        <v>616</v>
      </c>
      <c r="P304" s="2">
        <f>P296</f>
        <v>522</v>
      </c>
      <c r="Q304" s="2">
        <f>Q297</f>
        <v>574</v>
      </c>
      <c r="R304" s="2">
        <f>R266</f>
        <v>148</v>
      </c>
      <c r="S304" s="2">
        <f>S267</f>
        <v>168</v>
      </c>
      <c r="T304" s="2">
        <f>T268</f>
        <v>202</v>
      </c>
      <c r="U304" s="2">
        <f>U269</f>
        <v>254</v>
      </c>
      <c r="V304" s="2">
        <f>V270</f>
        <v>15</v>
      </c>
      <c r="W304" s="2">
        <f>W271</f>
        <v>59</v>
      </c>
      <c r="X304" s="2">
        <f>X272</f>
        <v>85</v>
      </c>
      <c r="Y304" s="2">
        <f>Y273</f>
        <v>97</v>
      </c>
      <c r="Z304" s="2">
        <f>Z274</f>
        <v>413</v>
      </c>
      <c r="AA304" s="2">
        <f>AA275</f>
        <v>425</v>
      </c>
      <c r="AB304" s="2">
        <f>AB276</f>
        <v>455</v>
      </c>
      <c r="AC304" s="2">
        <f>AC277</f>
        <v>499</v>
      </c>
      <c r="AD304" s="2">
        <f>AD278</f>
        <v>258</v>
      </c>
      <c r="AE304" s="2">
        <f>AE279</f>
        <v>310</v>
      </c>
      <c r="AF304" s="2">
        <f>AF280</f>
        <v>348</v>
      </c>
      <c r="AG304" s="2">
        <f>AG281</f>
        <v>368</v>
      </c>
      <c r="AH304" s="217">
        <f t="shared" si="53"/>
        <v>16400</v>
      </c>
      <c r="AI304" s="5">
        <f t="shared" si="54"/>
        <v>11201200</v>
      </c>
      <c r="AJ304" s="2">
        <f t="shared" si="55"/>
        <v>8606720000</v>
      </c>
    </row>
    <row r="305" spans="1:36" x14ac:dyDescent="0.2">
      <c r="A305" s="3" t="s">
        <v>1176</v>
      </c>
      <c r="B305" s="2">
        <f>B281</f>
        <v>657</v>
      </c>
      <c r="C305" s="2">
        <f>C280</f>
        <v>677</v>
      </c>
      <c r="D305" s="2">
        <f>D279</f>
        <v>715</v>
      </c>
      <c r="E305" s="2">
        <f>E278</f>
        <v>767</v>
      </c>
      <c r="F305" s="2">
        <f>F277</f>
        <v>526</v>
      </c>
      <c r="G305" s="2">
        <f>G276</f>
        <v>570</v>
      </c>
      <c r="H305" s="2">
        <f>H275</f>
        <v>600</v>
      </c>
      <c r="I305" s="2">
        <f>I274</f>
        <v>612</v>
      </c>
      <c r="J305" s="2">
        <f>J273</f>
        <v>928</v>
      </c>
      <c r="K305" s="2">
        <f>K272</f>
        <v>940</v>
      </c>
      <c r="L305" s="2">
        <f>L271</f>
        <v>966</v>
      </c>
      <c r="M305" s="2">
        <f>M270</f>
        <v>1010</v>
      </c>
      <c r="N305" s="2">
        <f>N269</f>
        <v>771</v>
      </c>
      <c r="O305" s="2">
        <f>O268</f>
        <v>823</v>
      </c>
      <c r="P305" s="2">
        <f>P267</f>
        <v>857</v>
      </c>
      <c r="Q305" s="2">
        <f>Q266</f>
        <v>877</v>
      </c>
      <c r="R305" s="2">
        <f>R297</f>
        <v>451</v>
      </c>
      <c r="S305" s="2">
        <f>S296</f>
        <v>503</v>
      </c>
      <c r="T305" s="2">
        <f>T295</f>
        <v>409</v>
      </c>
      <c r="U305" s="2">
        <f>U294</f>
        <v>429</v>
      </c>
      <c r="V305" s="2">
        <f>V293</f>
        <v>352</v>
      </c>
      <c r="W305" s="2">
        <f>W292</f>
        <v>364</v>
      </c>
      <c r="X305" s="2">
        <f>X291</f>
        <v>262</v>
      </c>
      <c r="Y305" s="2">
        <f>Y290</f>
        <v>306</v>
      </c>
      <c r="Z305" s="2">
        <f>Z289</f>
        <v>206</v>
      </c>
      <c r="AA305" s="2">
        <f>AA288</f>
        <v>250</v>
      </c>
      <c r="AB305" s="2">
        <f>AB287</f>
        <v>152</v>
      </c>
      <c r="AC305" s="2">
        <f>AC286</f>
        <v>164</v>
      </c>
      <c r="AD305" s="2">
        <f>AD285</f>
        <v>81</v>
      </c>
      <c r="AE305" s="2">
        <f>AE284</f>
        <v>101</v>
      </c>
      <c r="AF305" s="2">
        <f>AF283</f>
        <v>11</v>
      </c>
      <c r="AG305" s="2">
        <f>AG282</f>
        <v>63</v>
      </c>
      <c r="AH305" s="217">
        <f t="shared" si="53"/>
        <v>16400</v>
      </c>
      <c r="AI305" s="5">
        <f t="shared" si="54"/>
        <v>11201200</v>
      </c>
      <c r="AJ305" s="2">
        <f t="shared" si="55"/>
        <v>8606720000</v>
      </c>
    </row>
    <row r="308" spans="1:36" ht="13.5" thickBot="1" x14ac:dyDescent="0.25">
      <c r="A308" s="71"/>
      <c r="B308" s="1" t="s">
        <v>1179</v>
      </c>
      <c r="D308" s="131" t="s">
        <v>5</v>
      </c>
      <c r="F308" s="2" t="s">
        <v>5</v>
      </c>
    </row>
    <row r="309" spans="1:36" x14ac:dyDescent="0.2">
      <c r="A309" s="1">
        <v>1</v>
      </c>
      <c r="B309" s="193">
        <v>7</v>
      </c>
      <c r="C309" s="194">
        <v>408</v>
      </c>
      <c r="D309" s="177">
        <v>934</v>
      </c>
      <c r="E309" s="177">
        <v>565</v>
      </c>
      <c r="F309" s="177">
        <v>793</v>
      </c>
      <c r="G309" s="177">
        <v>650</v>
      </c>
      <c r="H309" s="177">
        <v>188</v>
      </c>
      <c r="I309" s="177">
        <v>299</v>
      </c>
      <c r="J309" s="177">
        <v>580</v>
      </c>
      <c r="K309" s="177">
        <v>979</v>
      </c>
      <c r="L309" s="177">
        <v>481</v>
      </c>
      <c r="M309" s="177">
        <v>114</v>
      </c>
      <c r="N309" s="177">
        <v>350</v>
      </c>
      <c r="O309" s="177">
        <v>205</v>
      </c>
      <c r="P309" s="189">
        <v>767</v>
      </c>
      <c r="Q309" s="177">
        <v>880</v>
      </c>
      <c r="R309" s="177">
        <v>145</v>
      </c>
      <c r="S309" s="185">
        <v>258</v>
      </c>
      <c r="T309" s="177">
        <v>820</v>
      </c>
      <c r="U309" s="177">
        <v>675</v>
      </c>
      <c r="V309" s="177">
        <v>911</v>
      </c>
      <c r="W309" s="177">
        <v>544</v>
      </c>
      <c r="X309" s="177">
        <v>46</v>
      </c>
      <c r="Y309" s="177">
        <v>445</v>
      </c>
      <c r="Z309" s="177">
        <v>726</v>
      </c>
      <c r="AA309" s="177">
        <v>837</v>
      </c>
      <c r="AB309" s="177">
        <v>375</v>
      </c>
      <c r="AC309" s="177">
        <v>232</v>
      </c>
      <c r="AD309" s="177">
        <v>460</v>
      </c>
      <c r="AE309" s="177">
        <v>91</v>
      </c>
      <c r="AF309" s="195">
        <v>617</v>
      </c>
      <c r="AG309" s="196">
        <v>1018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420</v>
      </c>
      <c r="C310" s="9">
        <v>51</v>
      </c>
      <c r="D310" s="6">
        <v>513</v>
      </c>
      <c r="E310" s="6">
        <v>914</v>
      </c>
      <c r="F310" s="6">
        <v>702</v>
      </c>
      <c r="G310" s="6">
        <v>813</v>
      </c>
      <c r="H310" s="6">
        <v>287</v>
      </c>
      <c r="I310" s="6">
        <v>144</v>
      </c>
      <c r="J310" s="6">
        <v>999</v>
      </c>
      <c r="K310" s="6">
        <v>632</v>
      </c>
      <c r="L310" s="6">
        <v>70</v>
      </c>
      <c r="M310" s="6">
        <v>469</v>
      </c>
      <c r="N310" s="6">
        <v>249</v>
      </c>
      <c r="O310" s="6">
        <v>362</v>
      </c>
      <c r="P310" s="6">
        <v>860</v>
      </c>
      <c r="Q310" s="11">
        <v>715</v>
      </c>
      <c r="R310" s="12">
        <v>310</v>
      </c>
      <c r="S310" s="6">
        <v>165</v>
      </c>
      <c r="T310" s="6">
        <v>663</v>
      </c>
      <c r="U310" s="6">
        <v>776</v>
      </c>
      <c r="V310" s="6">
        <v>556</v>
      </c>
      <c r="W310" s="6">
        <v>955</v>
      </c>
      <c r="X310" s="6">
        <v>393</v>
      </c>
      <c r="Y310" s="6">
        <v>26</v>
      </c>
      <c r="Z310" s="6">
        <v>881</v>
      </c>
      <c r="AA310" s="6">
        <v>738</v>
      </c>
      <c r="AB310" s="6">
        <v>212</v>
      </c>
      <c r="AC310" s="6">
        <v>323</v>
      </c>
      <c r="AD310" s="6">
        <v>111</v>
      </c>
      <c r="AE310" s="6">
        <v>512</v>
      </c>
      <c r="AF310" s="6">
        <v>974</v>
      </c>
      <c r="AG310" s="198">
        <v>605</v>
      </c>
      <c r="AH310" s="5">
        <f t="shared" ref="AH310:AH340" si="56">SUM(B310:AG310)</f>
        <v>16400</v>
      </c>
      <c r="AI310" s="5">
        <f t="shared" ref="AI310:AI340" si="57">SUMSQ(B310:AG310)</f>
        <v>11201200</v>
      </c>
      <c r="AJ310" s="2">
        <f t="shared" ref="AJ310:AJ340" si="58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1024</v>
      </c>
      <c r="C311" s="6">
        <v>623</v>
      </c>
      <c r="D311" s="9">
        <v>93</v>
      </c>
      <c r="E311" s="7">
        <v>462</v>
      </c>
      <c r="F311" s="6">
        <v>226</v>
      </c>
      <c r="G311" s="6">
        <v>369</v>
      </c>
      <c r="H311" s="6">
        <v>835</v>
      </c>
      <c r="I311" s="6">
        <v>724</v>
      </c>
      <c r="J311" s="6">
        <v>443</v>
      </c>
      <c r="K311" s="6">
        <v>44</v>
      </c>
      <c r="L311" s="6">
        <v>538</v>
      </c>
      <c r="M311" s="6">
        <v>905</v>
      </c>
      <c r="N311" s="11">
        <v>677</v>
      </c>
      <c r="O311" s="6">
        <v>822</v>
      </c>
      <c r="P311" s="6">
        <v>264</v>
      </c>
      <c r="Q311" s="6">
        <v>151</v>
      </c>
      <c r="R311" s="6">
        <v>874</v>
      </c>
      <c r="S311" s="6">
        <v>761</v>
      </c>
      <c r="T311" s="6">
        <v>203</v>
      </c>
      <c r="U311" s="12">
        <v>348</v>
      </c>
      <c r="V311" s="6">
        <v>120</v>
      </c>
      <c r="W311" s="6">
        <v>487</v>
      </c>
      <c r="X311" s="6">
        <v>981</v>
      </c>
      <c r="Y311" s="6">
        <v>582</v>
      </c>
      <c r="Z311" s="6">
        <v>301</v>
      </c>
      <c r="AA311" s="6">
        <v>190</v>
      </c>
      <c r="AB311" s="6">
        <v>656</v>
      </c>
      <c r="AC311" s="6">
        <v>799</v>
      </c>
      <c r="AD311" s="8">
        <v>563</v>
      </c>
      <c r="AE311" s="6">
        <v>932</v>
      </c>
      <c r="AF311" s="6">
        <v>402</v>
      </c>
      <c r="AG311" s="179">
        <v>1</v>
      </c>
      <c r="AH311" s="5">
        <f t="shared" si="56"/>
        <v>16400</v>
      </c>
      <c r="AI311" s="5">
        <f t="shared" si="57"/>
        <v>11201200</v>
      </c>
      <c r="AJ311" s="2">
        <f t="shared" si="58"/>
        <v>8606720000</v>
      </c>
    </row>
    <row r="312" spans="1:36" x14ac:dyDescent="0.2">
      <c r="A312" s="1">
        <v>4</v>
      </c>
      <c r="B312" s="178">
        <v>603</v>
      </c>
      <c r="C312" s="6">
        <v>972</v>
      </c>
      <c r="D312" s="7">
        <v>506</v>
      </c>
      <c r="E312" s="9">
        <v>105</v>
      </c>
      <c r="F312" s="6">
        <v>325</v>
      </c>
      <c r="G312" s="6">
        <v>214</v>
      </c>
      <c r="H312" s="6">
        <v>744</v>
      </c>
      <c r="I312" s="6">
        <v>887</v>
      </c>
      <c r="J312" s="6">
        <v>32</v>
      </c>
      <c r="K312" s="6">
        <v>399</v>
      </c>
      <c r="L312" s="6">
        <v>957</v>
      </c>
      <c r="M312" s="6">
        <v>558</v>
      </c>
      <c r="N312" s="6">
        <v>770</v>
      </c>
      <c r="O312" s="11">
        <v>657</v>
      </c>
      <c r="P312" s="6">
        <v>163</v>
      </c>
      <c r="Q312" s="6">
        <v>308</v>
      </c>
      <c r="R312" s="6">
        <v>717</v>
      </c>
      <c r="S312" s="6">
        <v>862</v>
      </c>
      <c r="T312" s="12">
        <v>368</v>
      </c>
      <c r="U312" s="6">
        <v>255</v>
      </c>
      <c r="V312" s="6">
        <v>467</v>
      </c>
      <c r="W312" s="6">
        <v>68</v>
      </c>
      <c r="X312" s="6">
        <v>626</v>
      </c>
      <c r="Y312" s="6">
        <v>993</v>
      </c>
      <c r="Z312" s="6">
        <v>138</v>
      </c>
      <c r="AA312" s="6">
        <v>281</v>
      </c>
      <c r="AB312" s="6">
        <v>811</v>
      </c>
      <c r="AC312" s="6">
        <v>700</v>
      </c>
      <c r="AD312" s="6">
        <v>920</v>
      </c>
      <c r="AE312" s="8">
        <v>519</v>
      </c>
      <c r="AF312" s="6">
        <v>53</v>
      </c>
      <c r="AG312" s="179">
        <v>422</v>
      </c>
      <c r="AH312" s="5">
        <f t="shared" si="56"/>
        <v>16400</v>
      </c>
      <c r="AI312" s="5">
        <f t="shared" si="57"/>
        <v>11201200</v>
      </c>
      <c r="AJ312" s="2">
        <f t="shared" si="58"/>
        <v>8606720000</v>
      </c>
    </row>
    <row r="313" spans="1:36" x14ac:dyDescent="0.2">
      <c r="A313" s="1">
        <v>5</v>
      </c>
      <c r="B313" s="178">
        <v>902</v>
      </c>
      <c r="C313" s="6">
        <v>533</v>
      </c>
      <c r="D313" s="6">
        <v>39</v>
      </c>
      <c r="E313" s="6">
        <v>440</v>
      </c>
      <c r="F313" s="9">
        <v>156</v>
      </c>
      <c r="G313" s="7">
        <v>267</v>
      </c>
      <c r="H313" s="6">
        <v>825</v>
      </c>
      <c r="I313" s="6">
        <v>682</v>
      </c>
      <c r="J313" s="6">
        <v>449</v>
      </c>
      <c r="K313" s="6">
        <v>82</v>
      </c>
      <c r="L313" s="11">
        <v>612</v>
      </c>
      <c r="M313" s="6">
        <v>1011</v>
      </c>
      <c r="N313" s="6">
        <v>735</v>
      </c>
      <c r="O313" s="6">
        <v>848</v>
      </c>
      <c r="P313" s="6">
        <v>382</v>
      </c>
      <c r="Q313" s="6">
        <v>237</v>
      </c>
      <c r="R313" s="6">
        <v>788</v>
      </c>
      <c r="S313" s="6">
        <v>643</v>
      </c>
      <c r="T313" s="6">
        <v>177</v>
      </c>
      <c r="U313" s="6">
        <v>290</v>
      </c>
      <c r="V313" s="6">
        <v>14</v>
      </c>
      <c r="W313" s="12">
        <v>413</v>
      </c>
      <c r="X313" s="6">
        <v>943</v>
      </c>
      <c r="Y313" s="6">
        <v>576</v>
      </c>
      <c r="Z313" s="6">
        <v>343</v>
      </c>
      <c r="AA313" s="6">
        <v>200</v>
      </c>
      <c r="AB313" s="8">
        <v>758</v>
      </c>
      <c r="AC313" s="6">
        <v>869</v>
      </c>
      <c r="AD313" s="6">
        <v>585</v>
      </c>
      <c r="AE313" s="6">
        <v>986</v>
      </c>
      <c r="AF313" s="6">
        <v>492</v>
      </c>
      <c r="AG313" s="179">
        <v>123</v>
      </c>
      <c r="AH313" s="5">
        <f t="shared" si="56"/>
        <v>16400</v>
      </c>
      <c r="AI313" s="5">
        <f t="shared" si="57"/>
        <v>11201200</v>
      </c>
      <c r="AJ313" s="2">
        <f t="shared" si="58"/>
        <v>8606720000</v>
      </c>
    </row>
    <row r="314" spans="1:36" x14ac:dyDescent="0.2">
      <c r="A314" s="1">
        <v>6</v>
      </c>
      <c r="B314" s="178">
        <v>545</v>
      </c>
      <c r="C314" s="6">
        <v>946</v>
      </c>
      <c r="D314" s="6">
        <v>388</v>
      </c>
      <c r="E314" s="6">
        <v>19</v>
      </c>
      <c r="F314" s="7">
        <v>319</v>
      </c>
      <c r="G314" s="9">
        <v>176</v>
      </c>
      <c r="H314" s="6">
        <v>670</v>
      </c>
      <c r="I314" s="6">
        <v>781</v>
      </c>
      <c r="J314" s="6">
        <v>102</v>
      </c>
      <c r="K314" s="6">
        <v>501</v>
      </c>
      <c r="L314" s="6">
        <v>967</v>
      </c>
      <c r="M314" s="11">
        <v>600</v>
      </c>
      <c r="N314" s="6">
        <v>892</v>
      </c>
      <c r="O314" s="6">
        <v>747</v>
      </c>
      <c r="P314" s="6">
        <v>217</v>
      </c>
      <c r="Q314" s="6">
        <v>330</v>
      </c>
      <c r="R314" s="6">
        <v>695</v>
      </c>
      <c r="S314" s="6">
        <v>808</v>
      </c>
      <c r="T314" s="6">
        <v>278</v>
      </c>
      <c r="U314" s="6">
        <v>133</v>
      </c>
      <c r="V314" s="12">
        <v>425</v>
      </c>
      <c r="W314" s="6">
        <v>58</v>
      </c>
      <c r="X314" s="6">
        <v>524</v>
      </c>
      <c r="Y314" s="6">
        <v>923</v>
      </c>
      <c r="Z314" s="6">
        <v>244</v>
      </c>
      <c r="AA314" s="6">
        <v>355</v>
      </c>
      <c r="AB314" s="6">
        <v>849</v>
      </c>
      <c r="AC314" s="8">
        <v>706</v>
      </c>
      <c r="AD314" s="6">
        <v>1006</v>
      </c>
      <c r="AE314" s="6">
        <v>637</v>
      </c>
      <c r="AF314" s="6">
        <v>79</v>
      </c>
      <c r="AG314" s="179">
        <v>480</v>
      </c>
      <c r="AH314" s="5">
        <f t="shared" si="56"/>
        <v>16400</v>
      </c>
      <c r="AI314" s="5">
        <f t="shared" si="57"/>
        <v>11201200</v>
      </c>
      <c r="AJ314" s="2">
        <f t="shared" si="58"/>
        <v>8606720000</v>
      </c>
    </row>
    <row r="315" spans="1:36" x14ac:dyDescent="0.2">
      <c r="A315" s="1">
        <v>7</v>
      </c>
      <c r="B315" s="178">
        <v>125</v>
      </c>
      <c r="C315" s="6">
        <v>494</v>
      </c>
      <c r="D315" s="6">
        <v>992</v>
      </c>
      <c r="E315" s="6">
        <v>591</v>
      </c>
      <c r="F315" s="6">
        <v>867</v>
      </c>
      <c r="G315" s="6">
        <v>756</v>
      </c>
      <c r="H315" s="9">
        <v>194</v>
      </c>
      <c r="I315" s="7">
        <v>337</v>
      </c>
      <c r="J315" s="11">
        <v>570</v>
      </c>
      <c r="K315" s="6">
        <v>937</v>
      </c>
      <c r="L315" s="6">
        <v>411</v>
      </c>
      <c r="M315" s="6">
        <v>12</v>
      </c>
      <c r="N315" s="6">
        <v>296</v>
      </c>
      <c r="O315" s="6">
        <v>183</v>
      </c>
      <c r="P315" s="6">
        <v>645</v>
      </c>
      <c r="Q315" s="6">
        <v>790</v>
      </c>
      <c r="R315" s="6">
        <v>235</v>
      </c>
      <c r="S315" s="6">
        <v>380</v>
      </c>
      <c r="T315" s="6">
        <v>842</v>
      </c>
      <c r="U315" s="6">
        <v>729</v>
      </c>
      <c r="V315" s="6">
        <v>1013</v>
      </c>
      <c r="W315" s="6">
        <v>614</v>
      </c>
      <c r="X315" s="6">
        <v>88</v>
      </c>
      <c r="Y315" s="12">
        <v>455</v>
      </c>
      <c r="Z315" s="8">
        <v>688</v>
      </c>
      <c r="AA315" s="6">
        <v>831</v>
      </c>
      <c r="AB315" s="6">
        <v>269</v>
      </c>
      <c r="AC315" s="6">
        <v>158</v>
      </c>
      <c r="AD315" s="6">
        <v>434</v>
      </c>
      <c r="AE315" s="6">
        <v>33</v>
      </c>
      <c r="AF315" s="6">
        <v>531</v>
      </c>
      <c r="AG315" s="179">
        <v>900</v>
      </c>
      <c r="AH315" s="5">
        <f t="shared" si="56"/>
        <v>16400</v>
      </c>
      <c r="AI315" s="5">
        <f t="shared" si="57"/>
        <v>11201200</v>
      </c>
      <c r="AJ315" s="2">
        <f t="shared" si="58"/>
        <v>8606720000</v>
      </c>
    </row>
    <row r="316" spans="1:36" x14ac:dyDescent="0.2">
      <c r="A316" s="1">
        <v>8</v>
      </c>
      <c r="B316" s="178">
        <v>474</v>
      </c>
      <c r="C316" s="6">
        <v>73</v>
      </c>
      <c r="D316" s="6">
        <v>635</v>
      </c>
      <c r="E316" s="6">
        <v>1004</v>
      </c>
      <c r="F316" s="6">
        <v>712</v>
      </c>
      <c r="G316" s="6">
        <v>855</v>
      </c>
      <c r="H316" s="7">
        <v>357</v>
      </c>
      <c r="I316" s="9">
        <v>246</v>
      </c>
      <c r="J316" s="6">
        <v>925</v>
      </c>
      <c r="K316" s="11">
        <v>526</v>
      </c>
      <c r="L316" s="6">
        <v>64</v>
      </c>
      <c r="M316" s="6">
        <v>431</v>
      </c>
      <c r="N316" s="6">
        <v>131</v>
      </c>
      <c r="O316" s="6">
        <v>276</v>
      </c>
      <c r="P316" s="6">
        <v>802</v>
      </c>
      <c r="Q316" s="6">
        <v>689</v>
      </c>
      <c r="R316" s="6">
        <v>336</v>
      </c>
      <c r="S316" s="6">
        <v>223</v>
      </c>
      <c r="T316" s="6">
        <v>749</v>
      </c>
      <c r="U316" s="6">
        <v>894</v>
      </c>
      <c r="V316" s="6">
        <v>594</v>
      </c>
      <c r="W316" s="6">
        <v>961</v>
      </c>
      <c r="X316" s="12">
        <v>499</v>
      </c>
      <c r="Y316" s="6">
        <v>100</v>
      </c>
      <c r="Z316" s="6">
        <v>779</v>
      </c>
      <c r="AA316" s="8">
        <v>668</v>
      </c>
      <c r="AB316" s="6">
        <v>170</v>
      </c>
      <c r="AC316" s="6">
        <v>313</v>
      </c>
      <c r="AD316" s="6">
        <v>21</v>
      </c>
      <c r="AE316" s="6">
        <v>390</v>
      </c>
      <c r="AF316" s="6">
        <v>952</v>
      </c>
      <c r="AG316" s="179">
        <v>551</v>
      </c>
      <c r="AH316" s="5">
        <f t="shared" si="56"/>
        <v>16400</v>
      </c>
      <c r="AI316" s="5">
        <f t="shared" si="57"/>
        <v>11201200</v>
      </c>
      <c r="AJ316" s="2">
        <f t="shared" si="58"/>
        <v>8606720000</v>
      </c>
    </row>
    <row r="317" spans="1:36" x14ac:dyDescent="0.2">
      <c r="A317" s="1">
        <v>9</v>
      </c>
      <c r="B317" s="178">
        <v>845</v>
      </c>
      <c r="C317" s="6">
        <v>734</v>
      </c>
      <c r="D317" s="6">
        <v>240</v>
      </c>
      <c r="E317" s="6">
        <v>383</v>
      </c>
      <c r="F317" s="6">
        <v>83</v>
      </c>
      <c r="G317" s="6">
        <v>452</v>
      </c>
      <c r="H317" s="11">
        <v>1010</v>
      </c>
      <c r="I317" s="6">
        <v>609</v>
      </c>
      <c r="J317" s="9">
        <v>266</v>
      </c>
      <c r="K317" s="7">
        <v>153</v>
      </c>
      <c r="L317" s="6">
        <v>683</v>
      </c>
      <c r="M317" s="6">
        <v>828</v>
      </c>
      <c r="N317" s="6">
        <v>536</v>
      </c>
      <c r="O317" s="6">
        <v>903</v>
      </c>
      <c r="P317" s="6">
        <v>437</v>
      </c>
      <c r="Q317" s="6">
        <v>38</v>
      </c>
      <c r="R317" s="6">
        <v>987</v>
      </c>
      <c r="S317" s="6">
        <v>588</v>
      </c>
      <c r="T317" s="6">
        <v>122</v>
      </c>
      <c r="U317" s="6">
        <v>489</v>
      </c>
      <c r="V317" s="6">
        <v>197</v>
      </c>
      <c r="W317" s="6">
        <v>342</v>
      </c>
      <c r="X317" s="8">
        <v>872</v>
      </c>
      <c r="Y317" s="6">
        <v>759</v>
      </c>
      <c r="Z317" s="6">
        <v>416</v>
      </c>
      <c r="AA317" s="12">
        <v>15</v>
      </c>
      <c r="AB317" s="6">
        <v>573</v>
      </c>
      <c r="AC317" s="6">
        <v>942</v>
      </c>
      <c r="AD317" s="6">
        <v>642</v>
      </c>
      <c r="AE317" s="6">
        <v>785</v>
      </c>
      <c r="AF317" s="6">
        <v>291</v>
      </c>
      <c r="AG317" s="179">
        <v>180</v>
      </c>
      <c r="AH317" s="5">
        <f t="shared" si="56"/>
        <v>16400</v>
      </c>
      <c r="AI317" s="5">
        <f t="shared" si="57"/>
        <v>11201200</v>
      </c>
      <c r="AJ317" s="2">
        <f t="shared" si="58"/>
        <v>8606720000</v>
      </c>
    </row>
    <row r="318" spans="1:36" x14ac:dyDescent="0.2">
      <c r="A318" s="1">
        <v>10</v>
      </c>
      <c r="B318" s="178">
        <v>746</v>
      </c>
      <c r="C318" s="6">
        <v>889</v>
      </c>
      <c r="D318" s="6">
        <v>331</v>
      </c>
      <c r="E318" s="6">
        <v>220</v>
      </c>
      <c r="F318" s="6">
        <v>504</v>
      </c>
      <c r="G318" s="6">
        <v>103</v>
      </c>
      <c r="H318" s="6">
        <v>597</v>
      </c>
      <c r="I318" s="11">
        <v>966</v>
      </c>
      <c r="J318" s="7">
        <v>173</v>
      </c>
      <c r="K318" s="9">
        <v>318</v>
      </c>
      <c r="L318" s="6">
        <v>784</v>
      </c>
      <c r="M318" s="6">
        <v>671</v>
      </c>
      <c r="N318" s="6">
        <v>947</v>
      </c>
      <c r="O318" s="6">
        <v>548</v>
      </c>
      <c r="P318" s="6">
        <v>18</v>
      </c>
      <c r="Q318" s="6">
        <v>385</v>
      </c>
      <c r="R318" s="6">
        <v>640</v>
      </c>
      <c r="S318" s="6">
        <v>1007</v>
      </c>
      <c r="T318" s="6">
        <v>477</v>
      </c>
      <c r="U318" s="6">
        <v>78</v>
      </c>
      <c r="V318" s="6">
        <v>354</v>
      </c>
      <c r="W318" s="6">
        <v>241</v>
      </c>
      <c r="X318" s="6">
        <v>707</v>
      </c>
      <c r="Y318" s="8">
        <v>852</v>
      </c>
      <c r="Z318" s="12">
        <v>59</v>
      </c>
      <c r="AA318" s="6">
        <v>428</v>
      </c>
      <c r="AB318" s="6">
        <v>922</v>
      </c>
      <c r="AC318" s="6">
        <v>521</v>
      </c>
      <c r="AD318" s="6">
        <v>805</v>
      </c>
      <c r="AE318" s="6">
        <v>694</v>
      </c>
      <c r="AF318" s="6">
        <v>136</v>
      </c>
      <c r="AG318" s="179">
        <v>279</v>
      </c>
      <c r="AH318" s="5">
        <f t="shared" si="56"/>
        <v>16400</v>
      </c>
      <c r="AI318" s="5">
        <f t="shared" si="57"/>
        <v>11201200</v>
      </c>
      <c r="AJ318" s="2">
        <f t="shared" si="58"/>
        <v>8606720000</v>
      </c>
    </row>
    <row r="319" spans="1:36" x14ac:dyDescent="0.2">
      <c r="A319" s="1">
        <v>11</v>
      </c>
      <c r="B319" s="178">
        <v>182</v>
      </c>
      <c r="C319" s="6">
        <v>293</v>
      </c>
      <c r="D319" s="6">
        <v>791</v>
      </c>
      <c r="E319" s="6">
        <v>648</v>
      </c>
      <c r="F319" s="11">
        <v>940</v>
      </c>
      <c r="G319" s="6">
        <v>571</v>
      </c>
      <c r="H319" s="6">
        <v>9</v>
      </c>
      <c r="I319" s="6">
        <v>410</v>
      </c>
      <c r="J319" s="6">
        <v>753</v>
      </c>
      <c r="K319" s="6">
        <v>866</v>
      </c>
      <c r="L319" s="9">
        <v>340</v>
      </c>
      <c r="M319" s="7">
        <v>195</v>
      </c>
      <c r="N319" s="6">
        <v>495</v>
      </c>
      <c r="O319" s="6">
        <v>128</v>
      </c>
      <c r="P319" s="6">
        <v>590</v>
      </c>
      <c r="Q319" s="6">
        <v>989</v>
      </c>
      <c r="R319" s="6">
        <v>36</v>
      </c>
      <c r="S319" s="6">
        <v>435</v>
      </c>
      <c r="T319" s="6">
        <v>897</v>
      </c>
      <c r="U319" s="6">
        <v>530</v>
      </c>
      <c r="V319" s="8">
        <v>830</v>
      </c>
      <c r="W319" s="6">
        <v>685</v>
      </c>
      <c r="X319" s="6">
        <v>159</v>
      </c>
      <c r="Y319" s="6">
        <v>272</v>
      </c>
      <c r="Z319" s="6">
        <v>615</v>
      </c>
      <c r="AA319" s="6">
        <v>1016</v>
      </c>
      <c r="AB319" s="6">
        <v>454</v>
      </c>
      <c r="AC319" s="12">
        <v>85</v>
      </c>
      <c r="AD319" s="6">
        <v>377</v>
      </c>
      <c r="AE319" s="6">
        <v>234</v>
      </c>
      <c r="AF319" s="6">
        <v>732</v>
      </c>
      <c r="AG319" s="179">
        <v>843</v>
      </c>
      <c r="AH319" s="5">
        <f t="shared" si="56"/>
        <v>16400</v>
      </c>
      <c r="AI319" s="5">
        <f t="shared" si="57"/>
        <v>11201200</v>
      </c>
      <c r="AJ319" s="2">
        <f t="shared" si="58"/>
        <v>8606720000</v>
      </c>
    </row>
    <row r="320" spans="1:36" x14ac:dyDescent="0.2">
      <c r="A320" s="1">
        <v>12</v>
      </c>
      <c r="B320" s="178">
        <v>273</v>
      </c>
      <c r="C320" s="6">
        <v>130</v>
      </c>
      <c r="D320" s="6">
        <v>692</v>
      </c>
      <c r="E320" s="6">
        <v>803</v>
      </c>
      <c r="F320" s="6">
        <v>527</v>
      </c>
      <c r="G320" s="11">
        <v>928</v>
      </c>
      <c r="H320" s="6">
        <v>430</v>
      </c>
      <c r="I320" s="6">
        <v>61</v>
      </c>
      <c r="J320" s="6">
        <v>854</v>
      </c>
      <c r="K320" s="6">
        <v>709</v>
      </c>
      <c r="L320" s="7">
        <v>247</v>
      </c>
      <c r="M320" s="9">
        <v>360</v>
      </c>
      <c r="N320" s="6">
        <v>76</v>
      </c>
      <c r="O320" s="6">
        <v>475</v>
      </c>
      <c r="P320" s="6">
        <v>1001</v>
      </c>
      <c r="Q320" s="6">
        <v>634</v>
      </c>
      <c r="R320" s="6">
        <v>391</v>
      </c>
      <c r="S320" s="6">
        <v>24</v>
      </c>
      <c r="T320" s="6">
        <v>550</v>
      </c>
      <c r="U320" s="6">
        <v>949</v>
      </c>
      <c r="V320" s="6">
        <v>665</v>
      </c>
      <c r="W320" s="8">
        <v>778</v>
      </c>
      <c r="X320" s="6">
        <v>316</v>
      </c>
      <c r="Y320" s="6">
        <v>171</v>
      </c>
      <c r="Z320" s="6">
        <v>964</v>
      </c>
      <c r="AA320" s="6">
        <v>595</v>
      </c>
      <c r="AB320" s="12">
        <v>97</v>
      </c>
      <c r="AC320" s="6">
        <v>498</v>
      </c>
      <c r="AD320" s="6">
        <v>222</v>
      </c>
      <c r="AE320" s="6">
        <v>333</v>
      </c>
      <c r="AF320" s="6">
        <v>895</v>
      </c>
      <c r="AG320" s="179">
        <v>752</v>
      </c>
      <c r="AH320" s="5">
        <f t="shared" si="56"/>
        <v>16400</v>
      </c>
      <c r="AI320" s="5">
        <f t="shared" si="57"/>
        <v>11201200</v>
      </c>
      <c r="AJ320" s="2">
        <f t="shared" si="58"/>
        <v>8606720000</v>
      </c>
    </row>
    <row r="321" spans="1:36" x14ac:dyDescent="0.2">
      <c r="A321" s="1">
        <v>13</v>
      </c>
      <c r="B321" s="178">
        <v>208</v>
      </c>
      <c r="C321" s="6">
        <v>351</v>
      </c>
      <c r="D321" s="11">
        <v>877</v>
      </c>
      <c r="E321" s="6">
        <v>766</v>
      </c>
      <c r="F321" s="6">
        <v>978</v>
      </c>
      <c r="G321" s="6">
        <v>577</v>
      </c>
      <c r="H321" s="6">
        <v>115</v>
      </c>
      <c r="I321" s="6">
        <v>484</v>
      </c>
      <c r="J321" s="6">
        <v>651</v>
      </c>
      <c r="K321" s="6">
        <v>796</v>
      </c>
      <c r="L321" s="6">
        <v>298</v>
      </c>
      <c r="M321" s="6">
        <v>185</v>
      </c>
      <c r="N321" s="9">
        <v>405</v>
      </c>
      <c r="O321" s="7">
        <v>6</v>
      </c>
      <c r="P321" s="6">
        <v>568</v>
      </c>
      <c r="Q321" s="6">
        <v>935</v>
      </c>
      <c r="R321" s="6">
        <v>90</v>
      </c>
      <c r="S321" s="6">
        <v>457</v>
      </c>
      <c r="T321" s="8">
        <v>1019</v>
      </c>
      <c r="U321" s="6">
        <v>620</v>
      </c>
      <c r="V321" s="6">
        <v>840</v>
      </c>
      <c r="W321" s="6">
        <v>727</v>
      </c>
      <c r="X321" s="6">
        <v>229</v>
      </c>
      <c r="Y321" s="6">
        <v>374</v>
      </c>
      <c r="Z321" s="6">
        <v>541</v>
      </c>
      <c r="AA321" s="6">
        <v>910</v>
      </c>
      <c r="AB321" s="6">
        <v>448</v>
      </c>
      <c r="AC321" s="6">
        <v>47</v>
      </c>
      <c r="AD321" s="6">
        <v>259</v>
      </c>
      <c r="AE321" s="12">
        <v>148</v>
      </c>
      <c r="AF321" s="6">
        <v>674</v>
      </c>
      <c r="AG321" s="179">
        <v>817</v>
      </c>
      <c r="AH321" s="5">
        <f t="shared" si="56"/>
        <v>16400</v>
      </c>
      <c r="AI321" s="5">
        <f t="shared" si="57"/>
        <v>11201200</v>
      </c>
      <c r="AJ321" s="2">
        <f t="shared" si="58"/>
        <v>8606720000</v>
      </c>
    </row>
    <row r="322" spans="1:36" x14ac:dyDescent="0.2">
      <c r="A322" s="1">
        <v>14</v>
      </c>
      <c r="B322" s="178">
        <v>363</v>
      </c>
      <c r="C322" s="6">
        <v>252</v>
      </c>
      <c r="D322" s="6">
        <v>714</v>
      </c>
      <c r="E322" s="11">
        <v>857</v>
      </c>
      <c r="F322" s="6">
        <v>629</v>
      </c>
      <c r="G322" s="6">
        <v>998</v>
      </c>
      <c r="H322" s="6">
        <v>472</v>
      </c>
      <c r="I322" s="6">
        <v>71</v>
      </c>
      <c r="J322" s="6">
        <v>816</v>
      </c>
      <c r="K322" s="6">
        <v>703</v>
      </c>
      <c r="L322" s="6">
        <v>141</v>
      </c>
      <c r="M322" s="6">
        <v>286</v>
      </c>
      <c r="N322" s="7">
        <v>50</v>
      </c>
      <c r="O322" s="9">
        <v>417</v>
      </c>
      <c r="P322" s="6">
        <v>915</v>
      </c>
      <c r="Q322" s="6">
        <v>516</v>
      </c>
      <c r="R322" s="6">
        <v>509</v>
      </c>
      <c r="S322" s="6">
        <v>110</v>
      </c>
      <c r="T322" s="6">
        <v>608</v>
      </c>
      <c r="U322" s="8">
        <v>975</v>
      </c>
      <c r="V322" s="6">
        <v>739</v>
      </c>
      <c r="W322" s="6">
        <v>884</v>
      </c>
      <c r="X322" s="6">
        <v>322</v>
      </c>
      <c r="Y322" s="6">
        <v>209</v>
      </c>
      <c r="Z322" s="6">
        <v>954</v>
      </c>
      <c r="AA322" s="6">
        <v>553</v>
      </c>
      <c r="AB322" s="6">
        <v>27</v>
      </c>
      <c r="AC322" s="6">
        <v>396</v>
      </c>
      <c r="AD322" s="12">
        <v>168</v>
      </c>
      <c r="AE322" s="6">
        <v>311</v>
      </c>
      <c r="AF322" s="6">
        <v>773</v>
      </c>
      <c r="AG322" s="179">
        <v>662</v>
      </c>
      <c r="AH322" s="5">
        <f t="shared" si="56"/>
        <v>16400</v>
      </c>
      <c r="AI322" s="5">
        <f t="shared" si="57"/>
        <v>11201200</v>
      </c>
      <c r="AJ322" s="2">
        <f t="shared" si="58"/>
        <v>8606720000</v>
      </c>
    </row>
    <row r="323" spans="1:36" x14ac:dyDescent="0.2">
      <c r="A323" s="1">
        <v>15</v>
      </c>
      <c r="B323" s="190">
        <v>823</v>
      </c>
      <c r="C323" s="6">
        <v>680</v>
      </c>
      <c r="D323" s="6">
        <v>150</v>
      </c>
      <c r="E323" s="6">
        <v>261</v>
      </c>
      <c r="F323" s="6">
        <v>41</v>
      </c>
      <c r="G323" s="6">
        <v>442</v>
      </c>
      <c r="H323" s="6">
        <v>908</v>
      </c>
      <c r="I323" s="6">
        <v>539</v>
      </c>
      <c r="J323" s="6">
        <v>372</v>
      </c>
      <c r="K323" s="6">
        <v>227</v>
      </c>
      <c r="L323" s="6">
        <v>721</v>
      </c>
      <c r="M323" s="6">
        <v>834</v>
      </c>
      <c r="N323" s="6">
        <v>622</v>
      </c>
      <c r="O323" s="6">
        <v>1021</v>
      </c>
      <c r="P323" s="9">
        <v>463</v>
      </c>
      <c r="Q323" s="7">
        <v>96</v>
      </c>
      <c r="R323" s="8">
        <v>929</v>
      </c>
      <c r="S323" s="6">
        <v>562</v>
      </c>
      <c r="T323" s="6">
        <v>4</v>
      </c>
      <c r="U323" s="6">
        <v>403</v>
      </c>
      <c r="V323" s="6">
        <v>191</v>
      </c>
      <c r="W323" s="6">
        <v>304</v>
      </c>
      <c r="X323" s="6">
        <v>798</v>
      </c>
      <c r="Y323" s="6">
        <v>653</v>
      </c>
      <c r="Z323" s="6">
        <v>486</v>
      </c>
      <c r="AA323" s="6">
        <v>117</v>
      </c>
      <c r="AB323" s="6">
        <v>583</v>
      </c>
      <c r="AC323" s="6">
        <v>984</v>
      </c>
      <c r="AD323" s="6">
        <v>764</v>
      </c>
      <c r="AE323" s="6">
        <v>875</v>
      </c>
      <c r="AF323" s="6">
        <v>345</v>
      </c>
      <c r="AG323" s="186">
        <v>202</v>
      </c>
      <c r="AH323" s="5">
        <f t="shared" si="56"/>
        <v>16400</v>
      </c>
      <c r="AI323" s="5">
        <f t="shared" si="57"/>
        <v>11201200</v>
      </c>
      <c r="AJ323" s="2">
        <f t="shared" si="58"/>
        <v>8606720000</v>
      </c>
    </row>
    <row r="324" spans="1:36" x14ac:dyDescent="0.2">
      <c r="A324" s="1">
        <v>16</v>
      </c>
      <c r="B324" s="178">
        <v>660</v>
      </c>
      <c r="C324" s="11">
        <v>771</v>
      </c>
      <c r="D324" s="6">
        <v>305</v>
      </c>
      <c r="E324" s="6">
        <v>162</v>
      </c>
      <c r="F324" s="6">
        <v>398</v>
      </c>
      <c r="G324" s="6">
        <v>29</v>
      </c>
      <c r="H324" s="6">
        <v>559</v>
      </c>
      <c r="I324" s="6">
        <v>960</v>
      </c>
      <c r="J324" s="6">
        <v>215</v>
      </c>
      <c r="K324" s="6">
        <v>328</v>
      </c>
      <c r="L324" s="6">
        <v>886</v>
      </c>
      <c r="M324" s="6">
        <v>741</v>
      </c>
      <c r="N324" s="6">
        <v>969</v>
      </c>
      <c r="O324" s="6">
        <v>602</v>
      </c>
      <c r="P324" s="7">
        <v>108</v>
      </c>
      <c r="Q324" s="9">
        <v>507</v>
      </c>
      <c r="R324" s="6">
        <v>518</v>
      </c>
      <c r="S324" s="8">
        <v>917</v>
      </c>
      <c r="T324" s="6">
        <v>423</v>
      </c>
      <c r="U324" s="6">
        <v>56</v>
      </c>
      <c r="V324" s="6">
        <v>284</v>
      </c>
      <c r="W324" s="6">
        <v>139</v>
      </c>
      <c r="X324" s="6">
        <v>697</v>
      </c>
      <c r="Y324" s="6">
        <v>810</v>
      </c>
      <c r="Z324" s="6">
        <v>65</v>
      </c>
      <c r="AA324" s="6">
        <v>466</v>
      </c>
      <c r="AB324" s="6">
        <v>996</v>
      </c>
      <c r="AC324" s="6">
        <v>627</v>
      </c>
      <c r="AD324" s="6">
        <v>863</v>
      </c>
      <c r="AE324" s="6">
        <v>720</v>
      </c>
      <c r="AF324" s="12">
        <v>254</v>
      </c>
      <c r="AG324" s="179">
        <v>365</v>
      </c>
      <c r="AH324" s="5">
        <f t="shared" si="56"/>
        <v>16400</v>
      </c>
      <c r="AI324" s="5">
        <f t="shared" si="57"/>
        <v>11201200</v>
      </c>
      <c r="AJ324" s="2">
        <f t="shared" si="58"/>
        <v>8606720000</v>
      </c>
    </row>
    <row r="325" spans="1:36" x14ac:dyDescent="0.2">
      <c r="A325" s="1">
        <v>17</v>
      </c>
      <c r="B325" s="178">
        <v>963</v>
      </c>
      <c r="C325" s="12">
        <v>596</v>
      </c>
      <c r="D325" s="6">
        <v>98</v>
      </c>
      <c r="E325" s="6">
        <v>497</v>
      </c>
      <c r="F325" s="6">
        <v>221</v>
      </c>
      <c r="G325" s="6">
        <v>334</v>
      </c>
      <c r="H325" s="6">
        <v>896</v>
      </c>
      <c r="I325" s="6">
        <v>751</v>
      </c>
      <c r="J325" s="6">
        <v>392</v>
      </c>
      <c r="K325" s="6">
        <v>23</v>
      </c>
      <c r="L325" s="6">
        <v>549</v>
      </c>
      <c r="M325" s="6">
        <v>950</v>
      </c>
      <c r="N325" s="6">
        <v>666</v>
      </c>
      <c r="O325" s="6">
        <v>777</v>
      </c>
      <c r="P325" s="8">
        <v>315</v>
      </c>
      <c r="Q325" s="6">
        <v>172</v>
      </c>
      <c r="R325" s="9">
        <v>853</v>
      </c>
      <c r="S325" s="7">
        <v>710</v>
      </c>
      <c r="T325" s="6">
        <v>248</v>
      </c>
      <c r="U325" s="6">
        <v>359</v>
      </c>
      <c r="V325" s="6">
        <v>75</v>
      </c>
      <c r="W325" s="6">
        <v>476</v>
      </c>
      <c r="X325" s="6">
        <v>1002</v>
      </c>
      <c r="Y325" s="6">
        <v>633</v>
      </c>
      <c r="Z325" s="6">
        <v>274</v>
      </c>
      <c r="AA325" s="6">
        <v>129</v>
      </c>
      <c r="AB325" s="6">
        <v>691</v>
      </c>
      <c r="AC325" s="6">
        <v>804</v>
      </c>
      <c r="AD325" s="6">
        <v>528</v>
      </c>
      <c r="AE325" s="6">
        <v>927</v>
      </c>
      <c r="AF325" s="11">
        <v>429</v>
      </c>
      <c r="AG325" s="179">
        <v>62</v>
      </c>
      <c r="AH325" s="5">
        <f t="shared" si="56"/>
        <v>16400</v>
      </c>
      <c r="AI325" s="5">
        <f t="shared" si="57"/>
        <v>11201200</v>
      </c>
      <c r="AJ325" s="2">
        <f t="shared" si="58"/>
        <v>8606720000</v>
      </c>
    </row>
    <row r="326" spans="1:36" x14ac:dyDescent="0.2">
      <c r="A326" s="1">
        <v>18</v>
      </c>
      <c r="B326" s="188">
        <v>616</v>
      </c>
      <c r="C326" s="6">
        <v>1015</v>
      </c>
      <c r="D326" s="6">
        <v>453</v>
      </c>
      <c r="E326" s="6">
        <v>86</v>
      </c>
      <c r="F326" s="6">
        <v>378</v>
      </c>
      <c r="G326" s="6">
        <v>233</v>
      </c>
      <c r="H326" s="6">
        <v>731</v>
      </c>
      <c r="I326" s="6">
        <v>844</v>
      </c>
      <c r="J326" s="6">
        <v>35</v>
      </c>
      <c r="K326" s="6">
        <v>436</v>
      </c>
      <c r="L326" s="6">
        <v>898</v>
      </c>
      <c r="M326" s="6">
        <v>529</v>
      </c>
      <c r="N326" s="6">
        <v>829</v>
      </c>
      <c r="O326" s="6">
        <v>686</v>
      </c>
      <c r="P326" s="6">
        <v>160</v>
      </c>
      <c r="Q326" s="8">
        <v>271</v>
      </c>
      <c r="R326" s="7">
        <v>754</v>
      </c>
      <c r="S326" s="9">
        <v>865</v>
      </c>
      <c r="T326" s="6">
        <v>339</v>
      </c>
      <c r="U326" s="6">
        <v>196</v>
      </c>
      <c r="V326" s="6">
        <v>496</v>
      </c>
      <c r="W326" s="6">
        <v>127</v>
      </c>
      <c r="X326" s="6">
        <v>589</v>
      </c>
      <c r="Y326" s="6">
        <v>990</v>
      </c>
      <c r="Z326" s="6">
        <v>181</v>
      </c>
      <c r="AA326" s="6">
        <v>294</v>
      </c>
      <c r="AB326" s="6">
        <v>792</v>
      </c>
      <c r="AC326" s="6">
        <v>647</v>
      </c>
      <c r="AD326" s="6">
        <v>939</v>
      </c>
      <c r="AE326" s="6">
        <v>572</v>
      </c>
      <c r="AF326" s="6">
        <v>10</v>
      </c>
      <c r="AG326" s="192">
        <v>409</v>
      </c>
      <c r="AH326" s="5">
        <f t="shared" si="56"/>
        <v>16400</v>
      </c>
      <c r="AI326" s="5">
        <f t="shared" si="57"/>
        <v>11201200</v>
      </c>
      <c r="AJ326" s="2">
        <f t="shared" si="58"/>
        <v>8606720000</v>
      </c>
    </row>
    <row r="327" spans="1:36" x14ac:dyDescent="0.2">
      <c r="A327" s="1">
        <v>19</v>
      </c>
      <c r="B327" s="178">
        <v>60</v>
      </c>
      <c r="C327" s="6">
        <v>427</v>
      </c>
      <c r="D327" s="6">
        <v>921</v>
      </c>
      <c r="E327" s="12">
        <v>522</v>
      </c>
      <c r="F327" s="6">
        <v>806</v>
      </c>
      <c r="G327" s="6">
        <v>693</v>
      </c>
      <c r="H327" s="6">
        <v>135</v>
      </c>
      <c r="I327" s="6">
        <v>280</v>
      </c>
      <c r="J327" s="6">
        <v>639</v>
      </c>
      <c r="K327" s="6">
        <v>1008</v>
      </c>
      <c r="L327" s="6">
        <v>478</v>
      </c>
      <c r="M327" s="6">
        <v>77</v>
      </c>
      <c r="N327" s="8">
        <v>353</v>
      </c>
      <c r="O327" s="6">
        <v>242</v>
      </c>
      <c r="P327" s="6">
        <v>708</v>
      </c>
      <c r="Q327" s="6">
        <v>851</v>
      </c>
      <c r="R327" s="6">
        <v>174</v>
      </c>
      <c r="S327" s="6">
        <v>317</v>
      </c>
      <c r="T327" s="9">
        <v>783</v>
      </c>
      <c r="U327" s="7">
        <v>672</v>
      </c>
      <c r="V327" s="6">
        <v>948</v>
      </c>
      <c r="W327" s="6">
        <v>547</v>
      </c>
      <c r="X327" s="6">
        <v>17</v>
      </c>
      <c r="Y327" s="6">
        <v>386</v>
      </c>
      <c r="Z327" s="6">
        <v>745</v>
      </c>
      <c r="AA327" s="6">
        <v>890</v>
      </c>
      <c r="AB327" s="6">
        <v>332</v>
      </c>
      <c r="AC327" s="6">
        <v>219</v>
      </c>
      <c r="AD327" s="11">
        <v>503</v>
      </c>
      <c r="AE327" s="6">
        <v>104</v>
      </c>
      <c r="AF327" s="6">
        <v>598</v>
      </c>
      <c r="AG327" s="179">
        <v>965</v>
      </c>
      <c r="AH327" s="5">
        <f t="shared" si="56"/>
        <v>16400</v>
      </c>
      <c r="AI327" s="5">
        <f t="shared" si="57"/>
        <v>11201200</v>
      </c>
      <c r="AJ327" s="2">
        <f t="shared" si="58"/>
        <v>8606720000</v>
      </c>
    </row>
    <row r="328" spans="1:36" x14ac:dyDescent="0.2">
      <c r="A328" s="1">
        <v>20</v>
      </c>
      <c r="B328" s="178">
        <v>415</v>
      </c>
      <c r="C328" s="6">
        <v>16</v>
      </c>
      <c r="D328" s="12">
        <v>574</v>
      </c>
      <c r="E328" s="6">
        <v>941</v>
      </c>
      <c r="F328" s="6">
        <v>641</v>
      </c>
      <c r="G328" s="6">
        <v>786</v>
      </c>
      <c r="H328" s="6">
        <v>292</v>
      </c>
      <c r="I328" s="6">
        <v>179</v>
      </c>
      <c r="J328" s="6">
        <v>988</v>
      </c>
      <c r="K328" s="6">
        <v>587</v>
      </c>
      <c r="L328" s="6">
        <v>121</v>
      </c>
      <c r="M328" s="6">
        <v>490</v>
      </c>
      <c r="N328" s="6">
        <v>198</v>
      </c>
      <c r="O328" s="8">
        <v>341</v>
      </c>
      <c r="P328" s="6">
        <v>871</v>
      </c>
      <c r="Q328" s="6">
        <v>760</v>
      </c>
      <c r="R328" s="6">
        <v>265</v>
      </c>
      <c r="S328" s="6">
        <v>154</v>
      </c>
      <c r="T328" s="7">
        <v>684</v>
      </c>
      <c r="U328" s="9">
        <v>827</v>
      </c>
      <c r="V328" s="6">
        <v>535</v>
      </c>
      <c r="W328" s="6">
        <v>904</v>
      </c>
      <c r="X328" s="6">
        <v>438</v>
      </c>
      <c r="Y328" s="6">
        <v>37</v>
      </c>
      <c r="Z328" s="6">
        <v>846</v>
      </c>
      <c r="AA328" s="6">
        <v>733</v>
      </c>
      <c r="AB328" s="6">
        <v>239</v>
      </c>
      <c r="AC328" s="6">
        <v>384</v>
      </c>
      <c r="AD328" s="6">
        <v>84</v>
      </c>
      <c r="AE328" s="11">
        <v>451</v>
      </c>
      <c r="AF328" s="6">
        <v>1009</v>
      </c>
      <c r="AG328" s="179">
        <v>610</v>
      </c>
      <c r="AH328" s="5">
        <f t="shared" si="56"/>
        <v>16400</v>
      </c>
      <c r="AI328" s="5">
        <f t="shared" si="57"/>
        <v>11201200</v>
      </c>
      <c r="AJ328" s="2">
        <f t="shared" si="58"/>
        <v>8606720000</v>
      </c>
    </row>
    <row r="329" spans="1:36" x14ac:dyDescent="0.2">
      <c r="A329" s="1">
        <v>21</v>
      </c>
      <c r="B329" s="178">
        <v>66</v>
      </c>
      <c r="C329" s="6">
        <v>465</v>
      </c>
      <c r="D329" s="6">
        <v>995</v>
      </c>
      <c r="E329" s="6">
        <v>628</v>
      </c>
      <c r="F329" s="6">
        <v>864</v>
      </c>
      <c r="G329" s="12">
        <v>719</v>
      </c>
      <c r="H329" s="6">
        <v>253</v>
      </c>
      <c r="I329" s="6">
        <v>366</v>
      </c>
      <c r="J329" s="6">
        <v>517</v>
      </c>
      <c r="K329" s="6">
        <v>918</v>
      </c>
      <c r="L329" s="8">
        <v>424</v>
      </c>
      <c r="M329" s="6">
        <v>55</v>
      </c>
      <c r="N329" s="6">
        <v>283</v>
      </c>
      <c r="O329" s="6">
        <v>140</v>
      </c>
      <c r="P329" s="6">
        <v>698</v>
      </c>
      <c r="Q329" s="6">
        <v>809</v>
      </c>
      <c r="R329" s="6">
        <v>216</v>
      </c>
      <c r="S329" s="6">
        <v>327</v>
      </c>
      <c r="T329" s="6">
        <v>885</v>
      </c>
      <c r="U329" s="6">
        <v>742</v>
      </c>
      <c r="V329" s="9">
        <v>970</v>
      </c>
      <c r="W329" s="7">
        <v>601</v>
      </c>
      <c r="X329" s="6">
        <v>107</v>
      </c>
      <c r="Y329" s="6">
        <v>508</v>
      </c>
      <c r="Z329" s="6">
        <v>659</v>
      </c>
      <c r="AA329" s="6">
        <v>772</v>
      </c>
      <c r="AB329" s="11">
        <v>306</v>
      </c>
      <c r="AC329" s="6">
        <v>161</v>
      </c>
      <c r="AD329" s="6">
        <v>397</v>
      </c>
      <c r="AE329" s="6">
        <v>30</v>
      </c>
      <c r="AF329" s="6">
        <v>560</v>
      </c>
      <c r="AG329" s="179">
        <v>959</v>
      </c>
      <c r="AH329" s="5">
        <f t="shared" si="56"/>
        <v>16400</v>
      </c>
      <c r="AI329" s="5">
        <f t="shared" si="57"/>
        <v>11201200</v>
      </c>
      <c r="AJ329" s="2">
        <f t="shared" si="58"/>
        <v>8606720000</v>
      </c>
    </row>
    <row r="330" spans="1:36" x14ac:dyDescent="0.2">
      <c r="A330" s="1">
        <v>22</v>
      </c>
      <c r="B330" s="178">
        <v>485</v>
      </c>
      <c r="C330" s="6">
        <v>118</v>
      </c>
      <c r="D330" s="6">
        <v>584</v>
      </c>
      <c r="E330" s="6">
        <v>983</v>
      </c>
      <c r="F330" s="12">
        <v>763</v>
      </c>
      <c r="G330" s="6">
        <v>876</v>
      </c>
      <c r="H330" s="6">
        <v>346</v>
      </c>
      <c r="I330" s="6">
        <v>201</v>
      </c>
      <c r="J330" s="6">
        <v>930</v>
      </c>
      <c r="K330" s="6">
        <v>561</v>
      </c>
      <c r="L330" s="6">
        <v>3</v>
      </c>
      <c r="M330" s="8">
        <v>404</v>
      </c>
      <c r="N330" s="6">
        <v>192</v>
      </c>
      <c r="O330" s="6">
        <v>303</v>
      </c>
      <c r="P330" s="6">
        <v>797</v>
      </c>
      <c r="Q330" s="6">
        <v>654</v>
      </c>
      <c r="R330" s="6">
        <v>371</v>
      </c>
      <c r="S330" s="6">
        <v>228</v>
      </c>
      <c r="T330" s="6">
        <v>722</v>
      </c>
      <c r="U330" s="6">
        <v>833</v>
      </c>
      <c r="V330" s="7">
        <v>621</v>
      </c>
      <c r="W330" s="9">
        <v>1022</v>
      </c>
      <c r="X330" s="6">
        <v>464</v>
      </c>
      <c r="Y330" s="6">
        <v>95</v>
      </c>
      <c r="Z330" s="6">
        <v>824</v>
      </c>
      <c r="AA330" s="6">
        <v>679</v>
      </c>
      <c r="AB330" s="6">
        <v>149</v>
      </c>
      <c r="AC330" s="11">
        <v>262</v>
      </c>
      <c r="AD330" s="6">
        <v>42</v>
      </c>
      <c r="AE330" s="6">
        <v>441</v>
      </c>
      <c r="AF330" s="6">
        <v>907</v>
      </c>
      <c r="AG330" s="179">
        <v>540</v>
      </c>
      <c r="AH330" s="5">
        <f t="shared" si="56"/>
        <v>16400</v>
      </c>
      <c r="AI330" s="5">
        <f t="shared" si="57"/>
        <v>11201200</v>
      </c>
      <c r="AJ330" s="2">
        <f t="shared" si="58"/>
        <v>8606720000</v>
      </c>
    </row>
    <row r="331" spans="1:36" x14ac:dyDescent="0.2">
      <c r="A331" s="1">
        <v>23</v>
      </c>
      <c r="B331" s="178">
        <v>953</v>
      </c>
      <c r="C331" s="6">
        <v>554</v>
      </c>
      <c r="D331" s="6">
        <v>28</v>
      </c>
      <c r="E331" s="6">
        <v>395</v>
      </c>
      <c r="F331" s="6">
        <v>167</v>
      </c>
      <c r="G331" s="6">
        <v>312</v>
      </c>
      <c r="H331" s="6">
        <v>774</v>
      </c>
      <c r="I331" s="12">
        <v>661</v>
      </c>
      <c r="J331" s="8">
        <v>510</v>
      </c>
      <c r="K331" s="6">
        <v>109</v>
      </c>
      <c r="L331" s="6">
        <v>607</v>
      </c>
      <c r="M331" s="6">
        <v>976</v>
      </c>
      <c r="N331" s="6">
        <v>740</v>
      </c>
      <c r="O331" s="6">
        <v>883</v>
      </c>
      <c r="P331" s="6">
        <v>321</v>
      </c>
      <c r="Q331" s="6">
        <v>210</v>
      </c>
      <c r="R331" s="6">
        <v>815</v>
      </c>
      <c r="S331" s="6">
        <v>704</v>
      </c>
      <c r="T331" s="6">
        <v>142</v>
      </c>
      <c r="U331" s="6">
        <v>285</v>
      </c>
      <c r="V331" s="6">
        <v>49</v>
      </c>
      <c r="W331" s="6">
        <v>418</v>
      </c>
      <c r="X331" s="9">
        <v>916</v>
      </c>
      <c r="Y331" s="7">
        <v>515</v>
      </c>
      <c r="Z331" s="11">
        <v>364</v>
      </c>
      <c r="AA331" s="6">
        <v>251</v>
      </c>
      <c r="AB331" s="6">
        <v>713</v>
      </c>
      <c r="AC331" s="6">
        <v>858</v>
      </c>
      <c r="AD331" s="6">
        <v>630</v>
      </c>
      <c r="AE331" s="6">
        <v>997</v>
      </c>
      <c r="AF331" s="6">
        <v>471</v>
      </c>
      <c r="AG331" s="179">
        <v>72</v>
      </c>
      <c r="AH331" s="5">
        <f t="shared" si="56"/>
        <v>16400</v>
      </c>
      <c r="AI331" s="5">
        <f t="shared" si="57"/>
        <v>11201200</v>
      </c>
      <c r="AJ331" s="2">
        <f t="shared" si="58"/>
        <v>8606720000</v>
      </c>
    </row>
    <row r="332" spans="1:36" x14ac:dyDescent="0.2">
      <c r="A332" s="1">
        <v>24</v>
      </c>
      <c r="B332" s="178">
        <v>542</v>
      </c>
      <c r="C332" s="6">
        <v>909</v>
      </c>
      <c r="D332" s="6">
        <v>447</v>
      </c>
      <c r="E332" s="6">
        <v>48</v>
      </c>
      <c r="F332" s="6">
        <v>260</v>
      </c>
      <c r="G332" s="6">
        <v>147</v>
      </c>
      <c r="H332" s="12">
        <v>673</v>
      </c>
      <c r="I332" s="6">
        <v>818</v>
      </c>
      <c r="J332" s="6">
        <v>89</v>
      </c>
      <c r="K332" s="8">
        <v>458</v>
      </c>
      <c r="L332" s="6">
        <v>1020</v>
      </c>
      <c r="M332" s="6">
        <v>619</v>
      </c>
      <c r="N332" s="6">
        <v>839</v>
      </c>
      <c r="O332" s="6">
        <v>728</v>
      </c>
      <c r="P332" s="6">
        <v>230</v>
      </c>
      <c r="Q332" s="6">
        <v>373</v>
      </c>
      <c r="R332" s="6">
        <v>652</v>
      </c>
      <c r="S332" s="6">
        <v>795</v>
      </c>
      <c r="T332" s="6">
        <v>297</v>
      </c>
      <c r="U332" s="6">
        <v>186</v>
      </c>
      <c r="V332" s="6">
        <v>406</v>
      </c>
      <c r="W332" s="6">
        <v>5</v>
      </c>
      <c r="X332" s="7">
        <v>567</v>
      </c>
      <c r="Y332" s="9">
        <v>936</v>
      </c>
      <c r="Z332" s="6">
        <v>207</v>
      </c>
      <c r="AA332" s="11">
        <v>352</v>
      </c>
      <c r="AB332" s="6">
        <v>878</v>
      </c>
      <c r="AC332" s="6">
        <v>765</v>
      </c>
      <c r="AD332" s="6">
        <v>977</v>
      </c>
      <c r="AE332" s="6">
        <v>578</v>
      </c>
      <c r="AF332" s="6">
        <v>116</v>
      </c>
      <c r="AG332" s="179">
        <v>483</v>
      </c>
      <c r="AH332" s="5">
        <f t="shared" si="56"/>
        <v>16400</v>
      </c>
      <c r="AI332" s="5">
        <f t="shared" si="57"/>
        <v>11201200</v>
      </c>
      <c r="AJ332" s="2">
        <f t="shared" si="58"/>
        <v>8606720000</v>
      </c>
    </row>
    <row r="333" spans="1:36" x14ac:dyDescent="0.2">
      <c r="A333" s="1">
        <v>25</v>
      </c>
      <c r="B333" s="178">
        <v>137</v>
      </c>
      <c r="C333" s="6">
        <v>282</v>
      </c>
      <c r="D333" s="6">
        <v>812</v>
      </c>
      <c r="E333" s="6">
        <v>699</v>
      </c>
      <c r="F333" s="6">
        <v>919</v>
      </c>
      <c r="G333" s="6">
        <v>520</v>
      </c>
      <c r="H333" s="8">
        <v>54</v>
      </c>
      <c r="I333" s="6">
        <v>421</v>
      </c>
      <c r="J333" s="6">
        <v>718</v>
      </c>
      <c r="K333" s="12">
        <v>861</v>
      </c>
      <c r="L333" s="6">
        <v>367</v>
      </c>
      <c r="M333" s="6">
        <v>256</v>
      </c>
      <c r="N333" s="6">
        <v>468</v>
      </c>
      <c r="O333" s="6">
        <v>67</v>
      </c>
      <c r="P333" s="6">
        <v>625</v>
      </c>
      <c r="Q333" s="6">
        <v>994</v>
      </c>
      <c r="R333" s="6">
        <v>31</v>
      </c>
      <c r="S333" s="6">
        <v>400</v>
      </c>
      <c r="T333" s="6">
        <v>958</v>
      </c>
      <c r="U333" s="6">
        <v>557</v>
      </c>
      <c r="V333" s="6">
        <v>769</v>
      </c>
      <c r="W333" s="6">
        <v>658</v>
      </c>
      <c r="X333" s="11">
        <v>164</v>
      </c>
      <c r="Y333" s="6">
        <v>307</v>
      </c>
      <c r="Z333" s="9">
        <v>604</v>
      </c>
      <c r="AA333" s="7">
        <v>971</v>
      </c>
      <c r="AB333" s="6">
        <v>505</v>
      </c>
      <c r="AC333" s="6">
        <v>106</v>
      </c>
      <c r="AD333" s="6">
        <v>326</v>
      </c>
      <c r="AE333" s="6">
        <v>213</v>
      </c>
      <c r="AF333" s="6">
        <v>743</v>
      </c>
      <c r="AG333" s="179">
        <v>888</v>
      </c>
      <c r="AH333" s="5">
        <f t="shared" si="56"/>
        <v>16400</v>
      </c>
      <c r="AI333" s="5">
        <f t="shared" si="57"/>
        <v>11201200</v>
      </c>
      <c r="AJ333" s="2">
        <f t="shared" si="58"/>
        <v>8606720000</v>
      </c>
    </row>
    <row r="334" spans="1:36" x14ac:dyDescent="0.2">
      <c r="A334" s="1">
        <v>26</v>
      </c>
      <c r="B334" s="178">
        <v>302</v>
      </c>
      <c r="C334" s="6">
        <v>189</v>
      </c>
      <c r="D334" s="6">
        <v>655</v>
      </c>
      <c r="E334" s="6">
        <v>800</v>
      </c>
      <c r="F334" s="6">
        <v>564</v>
      </c>
      <c r="G334" s="6">
        <v>931</v>
      </c>
      <c r="H334" s="6">
        <v>401</v>
      </c>
      <c r="I334" s="8">
        <v>2</v>
      </c>
      <c r="J334" s="12">
        <v>873</v>
      </c>
      <c r="K334" s="6">
        <v>762</v>
      </c>
      <c r="L334" s="6">
        <v>204</v>
      </c>
      <c r="M334" s="6">
        <v>347</v>
      </c>
      <c r="N334" s="6">
        <v>119</v>
      </c>
      <c r="O334" s="6">
        <v>488</v>
      </c>
      <c r="P334" s="6">
        <v>982</v>
      </c>
      <c r="Q334" s="6">
        <v>581</v>
      </c>
      <c r="R334" s="6">
        <v>444</v>
      </c>
      <c r="S334" s="6">
        <v>43</v>
      </c>
      <c r="T334" s="6">
        <v>537</v>
      </c>
      <c r="U334" s="6">
        <v>906</v>
      </c>
      <c r="V334" s="6">
        <v>678</v>
      </c>
      <c r="W334" s="6">
        <v>821</v>
      </c>
      <c r="X334" s="6">
        <v>263</v>
      </c>
      <c r="Y334" s="11">
        <v>152</v>
      </c>
      <c r="Z334" s="7">
        <v>1023</v>
      </c>
      <c r="AA334" s="9">
        <v>624</v>
      </c>
      <c r="AB334" s="6">
        <v>94</v>
      </c>
      <c r="AC334" s="6">
        <v>461</v>
      </c>
      <c r="AD334" s="6">
        <v>225</v>
      </c>
      <c r="AE334" s="6">
        <v>370</v>
      </c>
      <c r="AF334" s="6">
        <v>836</v>
      </c>
      <c r="AG334" s="179">
        <v>723</v>
      </c>
      <c r="AH334" s="5">
        <f t="shared" si="56"/>
        <v>16400</v>
      </c>
      <c r="AI334" s="5">
        <f t="shared" si="57"/>
        <v>11201200</v>
      </c>
      <c r="AJ334" s="2">
        <f t="shared" si="58"/>
        <v>8606720000</v>
      </c>
    </row>
    <row r="335" spans="1:36" x14ac:dyDescent="0.2">
      <c r="A335" s="1">
        <v>27</v>
      </c>
      <c r="B335" s="178">
        <v>882</v>
      </c>
      <c r="C335" s="6">
        <v>737</v>
      </c>
      <c r="D335" s="6">
        <v>211</v>
      </c>
      <c r="E335" s="6">
        <v>324</v>
      </c>
      <c r="F335" s="8">
        <v>112</v>
      </c>
      <c r="G335" s="6">
        <v>511</v>
      </c>
      <c r="H335" s="6">
        <v>973</v>
      </c>
      <c r="I335" s="6">
        <v>606</v>
      </c>
      <c r="J335" s="6">
        <v>309</v>
      </c>
      <c r="K335" s="6">
        <v>166</v>
      </c>
      <c r="L335" s="6">
        <v>664</v>
      </c>
      <c r="M335" s="12">
        <v>775</v>
      </c>
      <c r="N335" s="6">
        <v>555</v>
      </c>
      <c r="O335" s="6">
        <v>956</v>
      </c>
      <c r="P335" s="6">
        <v>394</v>
      </c>
      <c r="Q335" s="6">
        <v>25</v>
      </c>
      <c r="R335" s="6">
        <v>1000</v>
      </c>
      <c r="S335" s="6">
        <v>631</v>
      </c>
      <c r="T335" s="6">
        <v>69</v>
      </c>
      <c r="U335" s="6">
        <v>470</v>
      </c>
      <c r="V335" s="11">
        <v>250</v>
      </c>
      <c r="W335" s="6">
        <v>361</v>
      </c>
      <c r="X335" s="6">
        <v>859</v>
      </c>
      <c r="Y335" s="6">
        <v>716</v>
      </c>
      <c r="Z335" s="6">
        <v>419</v>
      </c>
      <c r="AA335" s="6">
        <v>52</v>
      </c>
      <c r="AB335" s="9">
        <v>514</v>
      </c>
      <c r="AC335" s="7">
        <v>913</v>
      </c>
      <c r="AD335" s="6">
        <v>701</v>
      </c>
      <c r="AE335" s="6">
        <v>814</v>
      </c>
      <c r="AF335" s="6">
        <v>288</v>
      </c>
      <c r="AG335" s="179">
        <v>143</v>
      </c>
      <c r="AH335" s="5">
        <f t="shared" si="56"/>
        <v>16400</v>
      </c>
      <c r="AI335" s="5">
        <f t="shared" si="57"/>
        <v>11201200</v>
      </c>
      <c r="AJ335" s="2">
        <f t="shared" si="58"/>
        <v>8606720000</v>
      </c>
    </row>
    <row r="336" spans="1:36" x14ac:dyDescent="0.2">
      <c r="A336" s="1">
        <v>28</v>
      </c>
      <c r="B336" s="178">
        <v>725</v>
      </c>
      <c r="C336" s="6">
        <v>838</v>
      </c>
      <c r="D336" s="6">
        <v>376</v>
      </c>
      <c r="E336" s="6">
        <v>231</v>
      </c>
      <c r="F336" s="6">
        <v>459</v>
      </c>
      <c r="G336" s="8">
        <v>92</v>
      </c>
      <c r="H336" s="6">
        <v>618</v>
      </c>
      <c r="I336" s="6">
        <v>1017</v>
      </c>
      <c r="J336" s="6">
        <v>146</v>
      </c>
      <c r="K336" s="6">
        <v>257</v>
      </c>
      <c r="L336" s="12">
        <v>819</v>
      </c>
      <c r="M336" s="6">
        <v>676</v>
      </c>
      <c r="N336" s="6">
        <v>912</v>
      </c>
      <c r="O336" s="6">
        <v>543</v>
      </c>
      <c r="P336" s="6">
        <v>45</v>
      </c>
      <c r="Q336" s="6">
        <v>446</v>
      </c>
      <c r="R336" s="6">
        <v>579</v>
      </c>
      <c r="S336" s="6">
        <v>980</v>
      </c>
      <c r="T336" s="6">
        <v>482</v>
      </c>
      <c r="U336" s="6">
        <v>113</v>
      </c>
      <c r="V336" s="6">
        <v>349</v>
      </c>
      <c r="W336" s="11">
        <v>206</v>
      </c>
      <c r="X336" s="6">
        <v>768</v>
      </c>
      <c r="Y336" s="6">
        <v>879</v>
      </c>
      <c r="Z336" s="6">
        <v>8</v>
      </c>
      <c r="AA336" s="6">
        <v>407</v>
      </c>
      <c r="AB336" s="7">
        <v>933</v>
      </c>
      <c r="AC336" s="9">
        <v>566</v>
      </c>
      <c r="AD336" s="6">
        <v>794</v>
      </c>
      <c r="AE336" s="6">
        <v>649</v>
      </c>
      <c r="AF336" s="6">
        <v>187</v>
      </c>
      <c r="AG336" s="179">
        <v>300</v>
      </c>
      <c r="AH336" s="5">
        <f t="shared" si="56"/>
        <v>16400</v>
      </c>
      <c r="AI336" s="5">
        <f t="shared" si="57"/>
        <v>11201200</v>
      </c>
      <c r="AJ336" s="2">
        <f t="shared" si="58"/>
        <v>8606720000</v>
      </c>
    </row>
    <row r="337" spans="1:36" x14ac:dyDescent="0.2">
      <c r="A337" s="1">
        <v>29</v>
      </c>
      <c r="B337" s="178">
        <v>780</v>
      </c>
      <c r="C337" s="6">
        <v>667</v>
      </c>
      <c r="D337" s="8">
        <v>169</v>
      </c>
      <c r="E337" s="6">
        <v>314</v>
      </c>
      <c r="F337" s="6">
        <v>22</v>
      </c>
      <c r="G337" s="6">
        <v>389</v>
      </c>
      <c r="H337" s="6">
        <v>951</v>
      </c>
      <c r="I337" s="6">
        <v>552</v>
      </c>
      <c r="J337" s="6">
        <v>335</v>
      </c>
      <c r="K337" s="6">
        <v>224</v>
      </c>
      <c r="L337" s="6">
        <v>750</v>
      </c>
      <c r="M337" s="6">
        <v>893</v>
      </c>
      <c r="N337" s="6">
        <v>593</v>
      </c>
      <c r="O337" s="12">
        <v>962</v>
      </c>
      <c r="P337" s="6">
        <v>500</v>
      </c>
      <c r="Q337" s="6">
        <v>99</v>
      </c>
      <c r="R337" s="6">
        <v>926</v>
      </c>
      <c r="S337" s="6">
        <v>525</v>
      </c>
      <c r="T337" s="11">
        <v>63</v>
      </c>
      <c r="U337" s="6">
        <v>432</v>
      </c>
      <c r="V337" s="6">
        <v>132</v>
      </c>
      <c r="W337" s="6">
        <v>275</v>
      </c>
      <c r="X337" s="6">
        <v>801</v>
      </c>
      <c r="Y337" s="6">
        <v>690</v>
      </c>
      <c r="Z337" s="6">
        <v>473</v>
      </c>
      <c r="AA337" s="6">
        <v>74</v>
      </c>
      <c r="AB337" s="6">
        <v>636</v>
      </c>
      <c r="AC337" s="6">
        <v>1003</v>
      </c>
      <c r="AD337" s="9">
        <v>711</v>
      </c>
      <c r="AE337" s="7">
        <v>856</v>
      </c>
      <c r="AF337" s="6">
        <v>358</v>
      </c>
      <c r="AG337" s="179">
        <v>245</v>
      </c>
      <c r="AH337" s="5">
        <f t="shared" si="56"/>
        <v>16400</v>
      </c>
      <c r="AI337" s="5">
        <f t="shared" si="57"/>
        <v>11201200</v>
      </c>
      <c r="AJ337" s="2">
        <f t="shared" si="58"/>
        <v>8606720000</v>
      </c>
    </row>
    <row r="338" spans="1:36" x14ac:dyDescent="0.2">
      <c r="A338" s="1">
        <v>30</v>
      </c>
      <c r="B338" s="178">
        <v>687</v>
      </c>
      <c r="C338" s="6">
        <v>832</v>
      </c>
      <c r="D338" s="6">
        <v>270</v>
      </c>
      <c r="E338" s="8">
        <v>157</v>
      </c>
      <c r="F338" s="6">
        <v>433</v>
      </c>
      <c r="G338" s="6">
        <v>34</v>
      </c>
      <c r="H338" s="6">
        <v>532</v>
      </c>
      <c r="I338" s="6">
        <v>899</v>
      </c>
      <c r="J338" s="6">
        <v>236</v>
      </c>
      <c r="K338" s="6">
        <v>379</v>
      </c>
      <c r="L338" s="6">
        <v>841</v>
      </c>
      <c r="M338" s="6">
        <v>730</v>
      </c>
      <c r="N338" s="12">
        <v>1014</v>
      </c>
      <c r="O338" s="6">
        <v>613</v>
      </c>
      <c r="P338" s="6">
        <v>87</v>
      </c>
      <c r="Q338" s="6">
        <v>456</v>
      </c>
      <c r="R338" s="6">
        <v>569</v>
      </c>
      <c r="S338" s="6">
        <v>938</v>
      </c>
      <c r="T338" s="6">
        <v>412</v>
      </c>
      <c r="U338" s="11">
        <v>11</v>
      </c>
      <c r="V338" s="6">
        <v>295</v>
      </c>
      <c r="W338" s="6">
        <v>184</v>
      </c>
      <c r="X338" s="6">
        <v>646</v>
      </c>
      <c r="Y338" s="6">
        <v>789</v>
      </c>
      <c r="Z338" s="6">
        <v>126</v>
      </c>
      <c r="AA338" s="6">
        <v>493</v>
      </c>
      <c r="AB338" s="6">
        <v>991</v>
      </c>
      <c r="AC338" s="6">
        <v>592</v>
      </c>
      <c r="AD338" s="7">
        <v>868</v>
      </c>
      <c r="AE338" s="9">
        <v>755</v>
      </c>
      <c r="AF338" s="6">
        <v>193</v>
      </c>
      <c r="AG338" s="179">
        <v>338</v>
      </c>
      <c r="AH338" s="5">
        <f t="shared" si="56"/>
        <v>16400</v>
      </c>
      <c r="AI338" s="5">
        <f t="shared" si="57"/>
        <v>11201200</v>
      </c>
      <c r="AJ338" s="2">
        <f t="shared" si="58"/>
        <v>8606720000</v>
      </c>
    </row>
    <row r="339" spans="1:36" x14ac:dyDescent="0.2">
      <c r="A339" s="1">
        <v>31</v>
      </c>
      <c r="B339" s="199">
        <v>243</v>
      </c>
      <c r="C339" s="6">
        <v>356</v>
      </c>
      <c r="D339" s="6">
        <v>850</v>
      </c>
      <c r="E339" s="6">
        <v>705</v>
      </c>
      <c r="F339" s="6">
        <v>1005</v>
      </c>
      <c r="G339" s="6">
        <v>638</v>
      </c>
      <c r="H339" s="6">
        <v>80</v>
      </c>
      <c r="I339" s="6">
        <v>479</v>
      </c>
      <c r="J339" s="6">
        <v>696</v>
      </c>
      <c r="K339" s="6">
        <v>807</v>
      </c>
      <c r="L339" s="6">
        <v>277</v>
      </c>
      <c r="M339" s="6">
        <v>134</v>
      </c>
      <c r="N339" s="6">
        <v>426</v>
      </c>
      <c r="O339" s="6">
        <v>57</v>
      </c>
      <c r="P339" s="6">
        <v>523</v>
      </c>
      <c r="Q339" s="12">
        <v>924</v>
      </c>
      <c r="R339" s="11">
        <v>101</v>
      </c>
      <c r="S339" s="6">
        <v>502</v>
      </c>
      <c r="T339" s="6">
        <v>968</v>
      </c>
      <c r="U339" s="6">
        <v>599</v>
      </c>
      <c r="V339" s="6">
        <v>891</v>
      </c>
      <c r="W339" s="6">
        <v>748</v>
      </c>
      <c r="X339" s="6">
        <v>218</v>
      </c>
      <c r="Y339" s="6">
        <v>329</v>
      </c>
      <c r="Z339" s="6">
        <v>546</v>
      </c>
      <c r="AA339" s="6">
        <v>945</v>
      </c>
      <c r="AB339" s="6">
        <v>387</v>
      </c>
      <c r="AC339" s="6">
        <v>20</v>
      </c>
      <c r="AD339" s="6">
        <v>320</v>
      </c>
      <c r="AE339" s="6">
        <v>175</v>
      </c>
      <c r="AF339" s="9">
        <v>669</v>
      </c>
      <c r="AG339" s="200">
        <v>782</v>
      </c>
      <c r="AH339" s="5">
        <f t="shared" si="56"/>
        <v>16400</v>
      </c>
      <c r="AI339" s="5">
        <f t="shared" si="57"/>
        <v>11201200</v>
      </c>
      <c r="AJ339" s="2">
        <f t="shared" si="58"/>
        <v>8606720000</v>
      </c>
    </row>
    <row r="340" spans="1:36" ht="13.5" thickBot="1" x14ac:dyDescent="0.25">
      <c r="A340" s="1">
        <v>32</v>
      </c>
      <c r="B340" s="201">
        <v>344</v>
      </c>
      <c r="C340" s="202">
        <v>199</v>
      </c>
      <c r="D340" s="180">
        <v>757</v>
      </c>
      <c r="E340" s="180">
        <v>870</v>
      </c>
      <c r="F340" s="180">
        <v>586</v>
      </c>
      <c r="G340" s="180">
        <v>985</v>
      </c>
      <c r="H340" s="180">
        <v>491</v>
      </c>
      <c r="I340" s="180">
        <v>124</v>
      </c>
      <c r="J340" s="180">
        <v>787</v>
      </c>
      <c r="K340" s="180">
        <v>644</v>
      </c>
      <c r="L340" s="180">
        <v>178</v>
      </c>
      <c r="M340" s="180">
        <v>289</v>
      </c>
      <c r="N340" s="180">
        <v>13</v>
      </c>
      <c r="O340" s="180">
        <v>414</v>
      </c>
      <c r="P340" s="187">
        <v>944</v>
      </c>
      <c r="Q340" s="180">
        <v>575</v>
      </c>
      <c r="R340" s="180">
        <v>450</v>
      </c>
      <c r="S340" s="191">
        <v>81</v>
      </c>
      <c r="T340" s="180">
        <v>611</v>
      </c>
      <c r="U340" s="180">
        <v>1012</v>
      </c>
      <c r="V340" s="180">
        <v>736</v>
      </c>
      <c r="W340" s="180">
        <v>847</v>
      </c>
      <c r="X340" s="180">
        <v>381</v>
      </c>
      <c r="Y340" s="180">
        <v>238</v>
      </c>
      <c r="Z340" s="180">
        <v>901</v>
      </c>
      <c r="AA340" s="180">
        <v>534</v>
      </c>
      <c r="AB340" s="180">
        <v>40</v>
      </c>
      <c r="AC340" s="180">
        <v>439</v>
      </c>
      <c r="AD340" s="180">
        <v>155</v>
      </c>
      <c r="AE340" s="180">
        <v>268</v>
      </c>
      <c r="AF340" s="203">
        <v>826</v>
      </c>
      <c r="AG340" s="204">
        <v>681</v>
      </c>
      <c r="AH340" s="5">
        <f t="shared" si="56"/>
        <v>16400</v>
      </c>
      <c r="AI340" s="5">
        <f t="shared" si="57"/>
        <v>11201200</v>
      </c>
      <c r="AJ340" s="2">
        <f t="shared" si="58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59">SUM(C309:C340)</f>
        <v>16400</v>
      </c>
      <c r="D341" s="5">
        <f t="shared" si="59"/>
        <v>16400</v>
      </c>
      <c r="E341" s="5">
        <f t="shared" si="59"/>
        <v>16400</v>
      </c>
      <c r="F341" s="5">
        <f t="shared" si="59"/>
        <v>16400</v>
      </c>
      <c r="G341" s="5">
        <f t="shared" si="59"/>
        <v>16400</v>
      </c>
      <c r="H341" s="5">
        <f t="shared" si="59"/>
        <v>16400</v>
      </c>
      <c r="I341" s="5">
        <f t="shared" si="59"/>
        <v>16400</v>
      </c>
      <c r="J341" s="5">
        <f t="shared" si="59"/>
        <v>16400</v>
      </c>
      <c r="K341" s="5">
        <f t="shared" si="59"/>
        <v>16400</v>
      </c>
      <c r="L341" s="5">
        <f t="shared" si="59"/>
        <v>16400</v>
      </c>
      <c r="M341" s="5">
        <f t="shared" si="59"/>
        <v>16400</v>
      </c>
      <c r="N341" s="5">
        <f t="shared" si="59"/>
        <v>16400</v>
      </c>
      <c r="O341" s="5">
        <f t="shared" si="59"/>
        <v>16400</v>
      </c>
      <c r="P341" s="5">
        <f t="shared" si="59"/>
        <v>16400</v>
      </c>
      <c r="Q341" s="5">
        <f t="shared" si="59"/>
        <v>16400</v>
      </c>
      <c r="R341" s="5">
        <f t="shared" si="59"/>
        <v>16400</v>
      </c>
      <c r="S341" s="5">
        <f t="shared" si="59"/>
        <v>16400</v>
      </c>
      <c r="T341" s="5">
        <f t="shared" si="59"/>
        <v>16400</v>
      </c>
      <c r="U341" s="5">
        <f t="shared" si="59"/>
        <v>16400</v>
      </c>
      <c r="V341" s="5">
        <f t="shared" si="59"/>
        <v>16400</v>
      </c>
      <c r="W341" s="5">
        <f t="shared" si="59"/>
        <v>16400</v>
      </c>
      <c r="X341" s="5">
        <f t="shared" si="59"/>
        <v>16400</v>
      </c>
      <c r="Y341" s="5">
        <f t="shared" si="59"/>
        <v>16400</v>
      </c>
      <c r="Z341" s="5">
        <f t="shared" si="59"/>
        <v>16400</v>
      </c>
      <c r="AA341" s="5">
        <f t="shared" si="59"/>
        <v>16400</v>
      </c>
      <c r="AB341" s="5">
        <f t="shared" si="59"/>
        <v>16400</v>
      </c>
      <c r="AC341" s="5">
        <f t="shared" si="59"/>
        <v>16400</v>
      </c>
      <c r="AD341" s="5">
        <f t="shared" si="59"/>
        <v>16400</v>
      </c>
      <c r="AE341" s="5">
        <f t="shared" si="59"/>
        <v>16400</v>
      </c>
      <c r="AF341" s="5">
        <f t="shared" si="59"/>
        <v>16400</v>
      </c>
      <c r="AG341" s="5">
        <f t="shared" si="59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0">SUMSQ(C309:C340)</f>
        <v>11201200</v>
      </c>
      <c r="D342" s="5">
        <f t="shared" si="60"/>
        <v>11201200</v>
      </c>
      <c r="E342" s="5">
        <f t="shared" si="60"/>
        <v>11201200</v>
      </c>
      <c r="F342" s="5">
        <f t="shared" si="60"/>
        <v>11201200</v>
      </c>
      <c r="G342" s="5">
        <f t="shared" si="60"/>
        <v>11201200</v>
      </c>
      <c r="H342" s="5">
        <f t="shared" si="60"/>
        <v>11201200</v>
      </c>
      <c r="I342" s="5">
        <f t="shared" si="60"/>
        <v>11201200</v>
      </c>
      <c r="J342" s="5">
        <f t="shared" si="60"/>
        <v>11201200</v>
      </c>
      <c r="K342" s="5">
        <f t="shared" si="60"/>
        <v>11201200</v>
      </c>
      <c r="L342" s="5">
        <f t="shared" si="60"/>
        <v>11201200</v>
      </c>
      <c r="M342" s="5">
        <f t="shared" si="60"/>
        <v>11201200</v>
      </c>
      <c r="N342" s="5">
        <f t="shared" si="60"/>
        <v>11201200</v>
      </c>
      <c r="O342" s="5">
        <f t="shared" si="60"/>
        <v>11201200</v>
      </c>
      <c r="P342" s="5">
        <f t="shared" si="60"/>
        <v>11201200</v>
      </c>
      <c r="Q342" s="5">
        <f t="shared" si="60"/>
        <v>11201200</v>
      </c>
      <c r="R342" s="5">
        <f t="shared" si="60"/>
        <v>11201200</v>
      </c>
      <c r="S342" s="5">
        <f t="shared" si="60"/>
        <v>11201200</v>
      </c>
      <c r="T342" s="5">
        <f t="shared" si="60"/>
        <v>11201200</v>
      </c>
      <c r="U342" s="5">
        <f t="shared" si="60"/>
        <v>11201200</v>
      </c>
      <c r="V342" s="5">
        <f t="shared" si="60"/>
        <v>11201200</v>
      </c>
      <c r="W342" s="5">
        <f t="shared" si="60"/>
        <v>11201200</v>
      </c>
      <c r="X342" s="5">
        <f t="shared" si="60"/>
        <v>11201200</v>
      </c>
      <c r="Y342" s="5">
        <f t="shared" si="60"/>
        <v>11201200</v>
      </c>
      <c r="Z342" s="5">
        <f t="shared" si="60"/>
        <v>11201200</v>
      </c>
      <c r="AA342" s="5">
        <f t="shared" si="60"/>
        <v>11201200</v>
      </c>
      <c r="AB342" s="5">
        <f t="shared" si="60"/>
        <v>11201200</v>
      </c>
      <c r="AC342" s="5">
        <f t="shared" si="60"/>
        <v>11201200</v>
      </c>
      <c r="AD342" s="5">
        <f t="shared" si="60"/>
        <v>11201200</v>
      </c>
      <c r="AE342" s="5">
        <f t="shared" si="60"/>
        <v>11201200</v>
      </c>
      <c r="AF342" s="5">
        <f t="shared" si="60"/>
        <v>11201200</v>
      </c>
      <c r="AG342" s="5">
        <f t="shared" si="60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1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1"/>
        <v>8606720000</v>
      </c>
      <c r="E343" s="2">
        <f t="shared" si="61"/>
        <v>8606720000</v>
      </c>
      <c r="F343" s="2">
        <f t="shared" si="61"/>
        <v>8606720000</v>
      </c>
      <c r="G343" s="2">
        <f t="shared" si="61"/>
        <v>8606720000</v>
      </c>
      <c r="H343" s="2">
        <f t="shared" si="61"/>
        <v>8606720000</v>
      </c>
      <c r="I343" s="2">
        <f t="shared" si="61"/>
        <v>8606720000</v>
      </c>
      <c r="J343" s="2">
        <f t="shared" si="61"/>
        <v>8606720000</v>
      </c>
      <c r="K343" s="2">
        <f t="shared" si="61"/>
        <v>8606720000</v>
      </c>
      <c r="L343" s="2">
        <f t="shared" si="61"/>
        <v>8606720000</v>
      </c>
      <c r="M343" s="2">
        <f t="shared" si="61"/>
        <v>8606720000</v>
      </c>
      <c r="N343" s="2">
        <f t="shared" si="61"/>
        <v>8606720000</v>
      </c>
      <c r="O343" s="2">
        <f t="shared" si="61"/>
        <v>8606720000</v>
      </c>
      <c r="P343" s="2">
        <f t="shared" si="61"/>
        <v>8606720000</v>
      </c>
      <c r="Q343" s="2">
        <f t="shared" si="61"/>
        <v>8606720000</v>
      </c>
      <c r="R343" s="2">
        <f t="shared" si="61"/>
        <v>8606720000</v>
      </c>
      <c r="S343" s="2">
        <f t="shared" si="61"/>
        <v>8606720000</v>
      </c>
      <c r="T343" s="2">
        <f t="shared" si="61"/>
        <v>8606720000</v>
      </c>
      <c r="U343" s="2">
        <f t="shared" si="61"/>
        <v>8606720000</v>
      </c>
      <c r="V343" s="2">
        <f t="shared" si="61"/>
        <v>8606720000</v>
      </c>
      <c r="W343" s="2">
        <f t="shared" si="61"/>
        <v>8606720000</v>
      </c>
      <c r="X343" s="2">
        <f t="shared" si="61"/>
        <v>8606720000</v>
      </c>
      <c r="Y343" s="2">
        <f t="shared" si="61"/>
        <v>8606720000</v>
      </c>
      <c r="Z343" s="2">
        <f t="shared" si="61"/>
        <v>8606720000</v>
      </c>
      <c r="AA343" s="2">
        <f t="shared" si="61"/>
        <v>8606720000</v>
      </c>
      <c r="AB343" s="2">
        <f t="shared" si="61"/>
        <v>8606720000</v>
      </c>
      <c r="AC343" s="2">
        <f t="shared" si="61"/>
        <v>8606720000</v>
      </c>
      <c r="AD343" s="2">
        <f t="shared" si="61"/>
        <v>8606720000</v>
      </c>
      <c r="AE343" s="2">
        <f t="shared" si="61"/>
        <v>8606720000</v>
      </c>
      <c r="AF343" s="2">
        <f t="shared" si="61"/>
        <v>8606720000</v>
      </c>
      <c r="AG343" s="2">
        <f t="shared" si="61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7</v>
      </c>
      <c r="C345" s="2">
        <f>C310</f>
        <v>51</v>
      </c>
      <c r="D345" s="2">
        <f>D311</f>
        <v>93</v>
      </c>
      <c r="E345" s="2">
        <f>E312</f>
        <v>105</v>
      </c>
      <c r="F345" s="2">
        <f>F313</f>
        <v>156</v>
      </c>
      <c r="G345" s="2">
        <f>G314</f>
        <v>176</v>
      </c>
      <c r="H345" s="2">
        <f>H315</f>
        <v>194</v>
      </c>
      <c r="I345" s="2">
        <f>I316</f>
        <v>246</v>
      </c>
      <c r="J345" s="2">
        <f>J317</f>
        <v>266</v>
      </c>
      <c r="K345" s="2">
        <f>K318</f>
        <v>318</v>
      </c>
      <c r="L345" s="2">
        <f>L319</f>
        <v>340</v>
      </c>
      <c r="M345" s="2">
        <f>M320</f>
        <v>360</v>
      </c>
      <c r="N345" s="2">
        <f>N321</f>
        <v>405</v>
      </c>
      <c r="O345" s="2">
        <f>O322</f>
        <v>417</v>
      </c>
      <c r="P345" s="2">
        <f>P323</f>
        <v>463</v>
      </c>
      <c r="Q345" s="2">
        <f>Q324</f>
        <v>507</v>
      </c>
      <c r="R345" s="2">
        <f>R325</f>
        <v>853</v>
      </c>
      <c r="S345" s="2">
        <f>S326</f>
        <v>865</v>
      </c>
      <c r="T345" s="2">
        <f>T327</f>
        <v>783</v>
      </c>
      <c r="U345" s="2">
        <f>U328</f>
        <v>827</v>
      </c>
      <c r="V345" s="2">
        <f>V329</f>
        <v>970</v>
      </c>
      <c r="W345" s="2">
        <f>W330</f>
        <v>1022</v>
      </c>
      <c r="X345" s="2">
        <f>X331</f>
        <v>916</v>
      </c>
      <c r="Y345" s="2">
        <f>Y332</f>
        <v>936</v>
      </c>
      <c r="Z345" s="2">
        <f>Z333</f>
        <v>604</v>
      </c>
      <c r="AA345" s="2">
        <f>AA334</f>
        <v>624</v>
      </c>
      <c r="AB345" s="2">
        <f>AB335</f>
        <v>514</v>
      </c>
      <c r="AC345" s="2">
        <f>AC336</f>
        <v>566</v>
      </c>
      <c r="AD345" s="2">
        <f>AD337</f>
        <v>711</v>
      </c>
      <c r="AE345" s="2">
        <f>AE338</f>
        <v>755</v>
      </c>
      <c r="AF345" s="2">
        <f>AF339</f>
        <v>669</v>
      </c>
      <c r="AG345" s="2">
        <f>AG340</f>
        <v>681</v>
      </c>
      <c r="AH345" s="217">
        <f t="shared" ref="AH345:AH348" si="62">SUM(B345:AG345)</f>
        <v>16400</v>
      </c>
      <c r="AI345" s="5">
        <f t="shared" ref="AI345:AI348" si="63">SUMSQ(B345:AG345)</f>
        <v>11201200</v>
      </c>
      <c r="AJ345" s="2">
        <f t="shared" ref="AJ345:AJ348" si="64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344</v>
      </c>
      <c r="C346" s="2">
        <f>C339</f>
        <v>356</v>
      </c>
      <c r="D346" s="2">
        <f>D338</f>
        <v>270</v>
      </c>
      <c r="E346" s="2">
        <f>E337</f>
        <v>314</v>
      </c>
      <c r="F346" s="2">
        <f>F336</f>
        <v>459</v>
      </c>
      <c r="G346" s="2">
        <f>G335</f>
        <v>511</v>
      </c>
      <c r="H346" s="2">
        <f>H334</f>
        <v>401</v>
      </c>
      <c r="I346" s="2">
        <f>I333</f>
        <v>421</v>
      </c>
      <c r="J346" s="2">
        <f>J332</f>
        <v>89</v>
      </c>
      <c r="K346" s="2">
        <f>K331</f>
        <v>109</v>
      </c>
      <c r="L346" s="2">
        <f>L330</f>
        <v>3</v>
      </c>
      <c r="M346" s="2">
        <f>M329</f>
        <v>55</v>
      </c>
      <c r="N346" s="2">
        <f>N328</f>
        <v>198</v>
      </c>
      <c r="O346" s="2">
        <f>O327</f>
        <v>242</v>
      </c>
      <c r="P346" s="2">
        <f>P326</f>
        <v>160</v>
      </c>
      <c r="Q346" s="2">
        <f>Q325</f>
        <v>172</v>
      </c>
      <c r="R346" s="2">
        <f>R324</f>
        <v>518</v>
      </c>
      <c r="S346" s="2">
        <f>S323</f>
        <v>562</v>
      </c>
      <c r="T346" s="2">
        <f>T322</f>
        <v>608</v>
      </c>
      <c r="U346" s="2">
        <f>U321</f>
        <v>620</v>
      </c>
      <c r="V346" s="2">
        <f>V320</f>
        <v>665</v>
      </c>
      <c r="W346" s="2">
        <f>W319</f>
        <v>685</v>
      </c>
      <c r="X346" s="2">
        <f>X318</f>
        <v>707</v>
      </c>
      <c r="Y346" s="2">
        <f>Y317</f>
        <v>759</v>
      </c>
      <c r="Z346" s="2">
        <f>Z316</f>
        <v>779</v>
      </c>
      <c r="AA346" s="2">
        <f>AA315</f>
        <v>831</v>
      </c>
      <c r="AB346" s="2">
        <f>AB314</f>
        <v>849</v>
      </c>
      <c r="AC346" s="2">
        <f>AC313</f>
        <v>869</v>
      </c>
      <c r="AD346" s="2">
        <f>AD312</f>
        <v>920</v>
      </c>
      <c r="AE346" s="2">
        <f>AE311</f>
        <v>932</v>
      </c>
      <c r="AF346" s="2">
        <f>AF310</f>
        <v>974</v>
      </c>
      <c r="AG346" s="2">
        <f>AG309</f>
        <v>1018</v>
      </c>
      <c r="AH346" s="217">
        <f t="shared" si="62"/>
        <v>16400</v>
      </c>
      <c r="AI346" s="5">
        <f t="shared" si="63"/>
        <v>11201200</v>
      </c>
      <c r="AJ346" s="2">
        <f t="shared" si="64"/>
        <v>8606720000</v>
      </c>
    </row>
    <row r="347" spans="1:36" x14ac:dyDescent="0.2">
      <c r="A347" s="3" t="s">
        <v>1175</v>
      </c>
      <c r="B347" s="2">
        <f>B325</f>
        <v>963</v>
      </c>
      <c r="C347" s="2">
        <f>C326</f>
        <v>1015</v>
      </c>
      <c r="D347" s="2">
        <f>D327</f>
        <v>921</v>
      </c>
      <c r="E347" s="2">
        <f>E328</f>
        <v>941</v>
      </c>
      <c r="F347" s="2">
        <f>F329</f>
        <v>864</v>
      </c>
      <c r="G347" s="2">
        <f>G330</f>
        <v>876</v>
      </c>
      <c r="H347" s="2">
        <f>H331</f>
        <v>774</v>
      </c>
      <c r="I347" s="2">
        <f>I332</f>
        <v>818</v>
      </c>
      <c r="J347" s="2">
        <f>J333</f>
        <v>718</v>
      </c>
      <c r="K347" s="2">
        <f>K334</f>
        <v>762</v>
      </c>
      <c r="L347" s="2">
        <f>L335</f>
        <v>664</v>
      </c>
      <c r="M347" s="2">
        <f>M336</f>
        <v>676</v>
      </c>
      <c r="N347" s="2">
        <f>N337</f>
        <v>593</v>
      </c>
      <c r="O347" s="2">
        <f>O338</f>
        <v>613</v>
      </c>
      <c r="P347" s="2">
        <f>P339</f>
        <v>523</v>
      </c>
      <c r="Q347" s="2">
        <f>Q340</f>
        <v>575</v>
      </c>
      <c r="R347" s="2">
        <f>R309</f>
        <v>145</v>
      </c>
      <c r="S347" s="2">
        <f>S310</f>
        <v>165</v>
      </c>
      <c r="T347" s="2">
        <f>T311</f>
        <v>203</v>
      </c>
      <c r="U347" s="2">
        <f>U312</f>
        <v>255</v>
      </c>
      <c r="V347" s="2">
        <f>V313</f>
        <v>14</v>
      </c>
      <c r="W347" s="2">
        <f>W314</f>
        <v>58</v>
      </c>
      <c r="X347" s="2">
        <f>X315</f>
        <v>88</v>
      </c>
      <c r="Y347" s="2">
        <f>Y316</f>
        <v>100</v>
      </c>
      <c r="Z347" s="2">
        <f>Z317</f>
        <v>416</v>
      </c>
      <c r="AA347" s="2">
        <f>AA318</f>
        <v>428</v>
      </c>
      <c r="AB347" s="2">
        <f>AB319</f>
        <v>454</v>
      </c>
      <c r="AC347" s="2">
        <f>AC320</f>
        <v>498</v>
      </c>
      <c r="AD347" s="2">
        <f>AD321</f>
        <v>259</v>
      </c>
      <c r="AE347" s="2">
        <f>AE322</f>
        <v>311</v>
      </c>
      <c r="AF347" s="2">
        <f>AF323</f>
        <v>345</v>
      </c>
      <c r="AG347" s="2">
        <f>AG324</f>
        <v>365</v>
      </c>
      <c r="AH347" s="217">
        <f t="shared" si="62"/>
        <v>16400</v>
      </c>
      <c r="AI347" s="5">
        <f t="shared" si="63"/>
        <v>11201200</v>
      </c>
      <c r="AJ347" s="2">
        <f t="shared" si="64"/>
        <v>8606720000</v>
      </c>
    </row>
    <row r="348" spans="1:36" x14ac:dyDescent="0.2">
      <c r="A348" s="3" t="s">
        <v>1176</v>
      </c>
      <c r="B348" s="2">
        <f>B324</f>
        <v>660</v>
      </c>
      <c r="C348" s="2">
        <f>C323</f>
        <v>680</v>
      </c>
      <c r="D348" s="2">
        <f>D322</f>
        <v>714</v>
      </c>
      <c r="E348" s="2">
        <f>E321</f>
        <v>766</v>
      </c>
      <c r="F348" s="2">
        <f>F320</f>
        <v>527</v>
      </c>
      <c r="G348" s="2">
        <f>G319</f>
        <v>571</v>
      </c>
      <c r="H348" s="2">
        <f>H318</f>
        <v>597</v>
      </c>
      <c r="I348" s="2">
        <f>I317</f>
        <v>609</v>
      </c>
      <c r="J348" s="2">
        <f>J316</f>
        <v>925</v>
      </c>
      <c r="K348" s="2">
        <f>K315</f>
        <v>937</v>
      </c>
      <c r="L348" s="2">
        <f>L314</f>
        <v>967</v>
      </c>
      <c r="M348" s="2">
        <f>M313</f>
        <v>1011</v>
      </c>
      <c r="N348" s="2">
        <f>N312</f>
        <v>770</v>
      </c>
      <c r="O348" s="2">
        <f>O311</f>
        <v>822</v>
      </c>
      <c r="P348" s="2">
        <f>P310</f>
        <v>860</v>
      </c>
      <c r="Q348" s="2">
        <f>Q309</f>
        <v>880</v>
      </c>
      <c r="R348" s="2">
        <f>R340</f>
        <v>450</v>
      </c>
      <c r="S348" s="2">
        <f>S339</f>
        <v>502</v>
      </c>
      <c r="T348" s="2">
        <f>T338</f>
        <v>412</v>
      </c>
      <c r="U348" s="2">
        <f>U337</f>
        <v>432</v>
      </c>
      <c r="V348" s="2">
        <f>V336</f>
        <v>349</v>
      </c>
      <c r="W348" s="2">
        <f>W335</f>
        <v>361</v>
      </c>
      <c r="X348" s="2">
        <f>X334</f>
        <v>263</v>
      </c>
      <c r="Y348" s="2">
        <f>Y333</f>
        <v>307</v>
      </c>
      <c r="Z348" s="2">
        <f>Z332</f>
        <v>207</v>
      </c>
      <c r="AA348" s="2">
        <f>AA331</f>
        <v>251</v>
      </c>
      <c r="AB348" s="2">
        <f>AB330</f>
        <v>149</v>
      </c>
      <c r="AC348" s="2">
        <f>AC329</f>
        <v>161</v>
      </c>
      <c r="AD348" s="2">
        <f>AD328</f>
        <v>84</v>
      </c>
      <c r="AE348" s="2">
        <f>AE327</f>
        <v>104</v>
      </c>
      <c r="AF348" s="2">
        <f>AF326</f>
        <v>10</v>
      </c>
      <c r="AG348" s="2">
        <f>AG325</f>
        <v>62</v>
      </c>
      <c r="AH348" s="217">
        <f t="shared" si="62"/>
        <v>16400</v>
      </c>
      <c r="AI348" s="5">
        <f t="shared" si="63"/>
        <v>11201200</v>
      </c>
      <c r="AJ348" s="2">
        <f t="shared" si="64"/>
        <v>8606720000</v>
      </c>
    </row>
    <row r="350" spans="1:36" x14ac:dyDescent="0.2">
      <c r="A350" s="1" t="s">
        <v>5</v>
      </c>
    </row>
    <row r="351" spans="1:36" ht="13.5" thickBot="1" x14ac:dyDescent="0.25">
      <c r="A351" s="71"/>
      <c r="B351" s="1" t="s">
        <v>1180</v>
      </c>
      <c r="D351" s="131" t="s">
        <v>5</v>
      </c>
      <c r="F351" s="2" t="s">
        <v>5</v>
      </c>
    </row>
    <row r="352" spans="1:36" x14ac:dyDescent="0.2">
      <c r="A352" s="1">
        <v>1</v>
      </c>
      <c r="B352" s="181">
        <v>20</v>
      </c>
      <c r="C352" s="133">
        <v>387</v>
      </c>
      <c r="D352" s="177">
        <v>945</v>
      </c>
      <c r="E352" s="177">
        <v>546</v>
      </c>
      <c r="F352" s="177">
        <v>782</v>
      </c>
      <c r="G352" s="177">
        <v>669</v>
      </c>
      <c r="H352" s="177">
        <v>175</v>
      </c>
      <c r="I352" s="177">
        <v>320</v>
      </c>
      <c r="J352" s="177">
        <v>599</v>
      </c>
      <c r="K352" s="177">
        <v>968</v>
      </c>
      <c r="L352" s="177">
        <v>502</v>
      </c>
      <c r="M352" s="177">
        <v>101</v>
      </c>
      <c r="N352" s="177">
        <v>329</v>
      </c>
      <c r="O352" s="177">
        <v>218</v>
      </c>
      <c r="P352" s="177">
        <v>748</v>
      </c>
      <c r="Q352" s="189">
        <v>891</v>
      </c>
      <c r="R352" s="185">
        <v>356</v>
      </c>
      <c r="S352" s="177">
        <v>243</v>
      </c>
      <c r="T352" s="177">
        <v>705</v>
      </c>
      <c r="U352" s="177">
        <v>850</v>
      </c>
      <c r="V352" s="177">
        <v>638</v>
      </c>
      <c r="W352" s="177">
        <v>1005</v>
      </c>
      <c r="X352" s="177">
        <v>479</v>
      </c>
      <c r="Y352" s="177">
        <v>80</v>
      </c>
      <c r="Z352" s="177">
        <v>807</v>
      </c>
      <c r="AA352" s="177">
        <v>696</v>
      </c>
      <c r="AB352" s="177">
        <v>134</v>
      </c>
      <c r="AC352" s="177">
        <v>277</v>
      </c>
      <c r="AD352" s="177">
        <v>57</v>
      </c>
      <c r="AE352" s="177">
        <v>426</v>
      </c>
      <c r="AF352" s="177">
        <v>924</v>
      </c>
      <c r="AG352" s="184">
        <v>523</v>
      </c>
      <c r="AH352" s="5">
        <f>SUM(B352:AG352)</f>
        <v>16400</v>
      </c>
      <c r="AI352" s="5">
        <f>SUMSQ(B352:AG352)</f>
        <v>11201200</v>
      </c>
      <c r="AJ352" s="2">
        <f>B352^3+C352^3+D352^3+E352^3+F352^3+G352^3+H352^3+I352^3+J352^3+K352^3+L352^3+M352^3+N352^3+O352^3+P352^3+Q352^3+R352^3+S352^3+T352^3+U352^3+V352^3+W352^3+X352^3+Y352^3+Z352^3+AA352^3+AB352^3+AC352^3+AD352^3+AE352^3+AF352^3+AG352^3</f>
        <v>8606720000</v>
      </c>
    </row>
    <row r="353" spans="1:36" x14ac:dyDescent="0.2">
      <c r="A353" s="1">
        <v>2</v>
      </c>
      <c r="B353" s="138">
        <v>439</v>
      </c>
      <c r="C353" s="7">
        <v>40</v>
      </c>
      <c r="D353" s="6">
        <v>534</v>
      </c>
      <c r="E353" s="6">
        <v>901</v>
      </c>
      <c r="F353" s="6">
        <v>681</v>
      </c>
      <c r="G353" s="6">
        <v>826</v>
      </c>
      <c r="H353" s="6">
        <v>268</v>
      </c>
      <c r="I353" s="6">
        <v>155</v>
      </c>
      <c r="J353" s="6">
        <v>1012</v>
      </c>
      <c r="K353" s="6">
        <v>611</v>
      </c>
      <c r="L353" s="6">
        <v>81</v>
      </c>
      <c r="M353" s="6">
        <v>450</v>
      </c>
      <c r="N353" s="6">
        <v>238</v>
      </c>
      <c r="O353" s="6">
        <v>381</v>
      </c>
      <c r="P353" s="11">
        <v>847</v>
      </c>
      <c r="Q353" s="6">
        <v>736</v>
      </c>
      <c r="R353" s="6">
        <v>199</v>
      </c>
      <c r="S353" s="12">
        <v>344</v>
      </c>
      <c r="T353" s="6">
        <v>870</v>
      </c>
      <c r="U353" s="6">
        <v>757</v>
      </c>
      <c r="V353" s="6">
        <v>985</v>
      </c>
      <c r="W353" s="6">
        <v>586</v>
      </c>
      <c r="X353" s="6">
        <v>124</v>
      </c>
      <c r="Y353" s="6">
        <v>491</v>
      </c>
      <c r="Z353" s="6">
        <v>644</v>
      </c>
      <c r="AA353" s="6">
        <v>787</v>
      </c>
      <c r="AB353" s="6">
        <v>289</v>
      </c>
      <c r="AC353" s="6">
        <v>178</v>
      </c>
      <c r="AD353" s="6">
        <v>414</v>
      </c>
      <c r="AE353" s="6">
        <v>13</v>
      </c>
      <c r="AF353" s="8">
        <v>575</v>
      </c>
      <c r="AG353" s="179">
        <v>944</v>
      </c>
      <c r="AH353" s="5">
        <f t="shared" ref="AH353:AH383" si="65">SUM(B353:AG353)</f>
        <v>16400</v>
      </c>
      <c r="AI353" s="5">
        <f t="shared" ref="AI353:AI383" si="66">SUMSQ(B353:AG353)</f>
        <v>11201200</v>
      </c>
      <c r="AJ353" s="2">
        <f t="shared" ref="AJ353:AJ383" si="67">B353^3+C353^3+D353^3+E353^3+F353^3+G353^3+H353^3+I353^3+J353^3+K353^3+L353^3+M353^3+N353^3+O353^3+P353^3+Q353^3+R353^3+S353^3+T353^3+U353^3+V353^3+W353^3+X353^3+Y353^3+Z353^3+AA353^3+AB353^3+AC353^3+AD353^3+AE353^3+AF353^3+AG353^3</f>
        <v>8606720000</v>
      </c>
    </row>
    <row r="354" spans="1:36" x14ac:dyDescent="0.2">
      <c r="A354" s="1">
        <v>3</v>
      </c>
      <c r="B354" s="178">
        <v>1003</v>
      </c>
      <c r="C354" s="6">
        <v>636</v>
      </c>
      <c r="D354" s="7">
        <v>74</v>
      </c>
      <c r="E354" s="9">
        <v>473</v>
      </c>
      <c r="F354" s="6">
        <v>245</v>
      </c>
      <c r="G354" s="6">
        <v>358</v>
      </c>
      <c r="H354" s="6">
        <v>856</v>
      </c>
      <c r="I354" s="6">
        <v>711</v>
      </c>
      <c r="J354" s="6">
        <v>432</v>
      </c>
      <c r="K354" s="6">
        <v>63</v>
      </c>
      <c r="L354" s="6">
        <v>525</v>
      </c>
      <c r="M354" s="6">
        <v>926</v>
      </c>
      <c r="N354" s="6">
        <v>690</v>
      </c>
      <c r="O354" s="11">
        <v>801</v>
      </c>
      <c r="P354" s="6">
        <v>275</v>
      </c>
      <c r="Q354" s="6">
        <v>132</v>
      </c>
      <c r="R354" s="6">
        <v>667</v>
      </c>
      <c r="S354" s="6">
        <v>780</v>
      </c>
      <c r="T354" s="12">
        <v>314</v>
      </c>
      <c r="U354" s="6">
        <v>169</v>
      </c>
      <c r="V354" s="6">
        <v>389</v>
      </c>
      <c r="W354" s="6">
        <v>22</v>
      </c>
      <c r="X354" s="6">
        <v>552</v>
      </c>
      <c r="Y354" s="6">
        <v>951</v>
      </c>
      <c r="Z354" s="6">
        <v>224</v>
      </c>
      <c r="AA354" s="6">
        <v>335</v>
      </c>
      <c r="AB354" s="6">
        <v>893</v>
      </c>
      <c r="AC354" s="6">
        <v>750</v>
      </c>
      <c r="AD354" s="6">
        <v>962</v>
      </c>
      <c r="AE354" s="8">
        <v>593</v>
      </c>
      <c r="AF354" s="6">
        <v>99</v>
      </c>
      <c r="AG354" s="179">
        <v>500</v>
      </c>
      <c r="AH354" s="5">
        <f t="shared" si="65"/>
        <v>16400</v>
      </c>
      <c r="AI354" s="5">
        <f t="shared" si="66"/>
        <v>11201200</v>
      </c>
      <c r="AJ354" s="2">
        <f t="shared" si="67"/>
        <v>8606720000</v>
      </c>
    </row>
    <row r="355" spans="1:36" x14ac:dyDescent="0.2">
      <c r="A355" s="1">
        <v>4</v>
      </c>
      <c r="B355" s="178">
        <v>592</v>
      </c>
      <c r="C355" s="6">
        <v>991</v>
      </c>
      <c r="D355" s="9">
        <v>493</v>
      </c>
      <c r="E355" s="7">
        <v>126</v>
      </c>
      <c r="F355" s="6">
        <v>338</v>
      </c>
      <c r="G355" s="6">
        <v>193</v>
      </c>
      <c r="H355" s="6">
        <v>755</v>
      </c>
      <c r="I355" s="6">
        <v>868</v>
      </c>
      <c r="J355" s="6">
        <v>11</v>
      </c>
      <c r="K355" s="6">
        <v>412</v>
      </c>
      <c r="L355" s="6">
        <v>938</v>
      </c>
      <c r="M355" s="6">
        <v>569</v>
      </c>
      <c r="N355" s="11">
        <v>789</v>
      </c>
      <c r="O355" s="6">
        <v>646</v>
      </c>
      <c r="P355" s="6">
        <v>184</v>
      </c>
      <c r="Q355" s="6">
        <v>295</v>
      </c>
      <c r="R355" s="6">
        <v>832</v>
      </c>
      <c r="S355" s="6">
        <v>687</v>
      </c>
      <c r="T355" s="6">
        <v>157</v>
      </c>
      <c r="U355" s="12">
        <v>270</v>
      </c>
      <c r="V355" s="6">
        <v>34</v>
      </c>
      <c r="W355" s="6">
        <v>433</v>
      </c>
      <c r="X355" s="6">
        <v>899</v>
      </c>
      <c r="Y355" s="6">
        <v>532</v>
      </c>
      <c r="Z355" s="6">
        <v>379</v>
      </c>
      <c r="AA355" s="6">
        <v>236</v>
      </c>
      <c r="AB355" s="6">
        <v>730</v>
      </c>
      <c r="AC355" s="6">
        <v>841</v>
      </c>
      <c r="AD355" s="8">
        <v>613</v>
      </c>
      <c r="AE355" s="6">
        <v>1014</v>
      </c>
      <c r="AF355" s="6">
        <v>456</v>
      </c>
      <c r="AG355" s="179">
        <v>87</v>
      </c>
      <c r="AH355" s="5">
        <f t="shared" si="65"/>
        <v>16400</v>
      </c>
      <c r="AI355" s="5">
        <f t="shared" si="66"/>
        <v>11201200</v>
      </c>
      <c r="AJ355" s="2">
        <f t="shared" si="67"/>
        <v>8606720000</v>
      </c>
    </row>
    <row r="356" spans="1:36" x14ac:dyDescent="0.2">
      <c r="A356" s="1">
        <v>5</v>
      </c>
      <c r="B356" s="178">
        <v>913</v>
      </c>
      <c r="C356" s="6">
        <v>514</v>
      </c>
      <c r="D356" s="6">
        <v>52</v>
      </c>
      <c r="E356" s="6">
        <v>419</v>
      </c>
      <c r="F356" s="7">
        <v>143</v>
      </c>
      <c r="G356" s="9">
        <v>288</v>
      </c>
      <c r="H356" s="6">
        <v>814</v>
      </c>
      <c r="I356" s="6">
        <v>701</v>
      </c>
      <c r="J356" s="6">
        <v>470</v>
      </c>
      <c r="K356" s="6">
        <v>69</v>
      </c>
      <c r="L356" s="6">
        <v>631</v>
      </c>
      <c r="M356" s="11">
        <v>1000</v>
      </c>
      <c r="N356" s="6">
        <v>716</v>
      </c>
      <c r="O356" s="6">
        <v>859</v>
      </c>
      <c r="P356" s="6">
        <v>361</v>
      </c>
      <c r="Q356" s="6">
        <v>250</v>
      </c>
      <c r="R356" s="6">
        <v>737</v>
      </c>
      <c r="S356" s="6">
        <v>882</v>
      </c>
      <c r="T356" s="6">
        <v>324</v>
      </c>
      <c r="U356" s="6">
        <v>211</v>
      </c>
      <c r="V356" s="12">
        <v>511</v>
      </c>
      <c r="W356" s="6">
        <v>112</v>
      </c>
      <c r="X356" s="6">
        <v>606</v>
      </c>
      <c r="Y356" s="6">
        <v>973</v>
      </c>
      <c r="Z356" s="6">
        <v>166</v>
      </c>
      <c r="AA356" s="6">
        <v>309</v>
      </c>
      <c r="AB356" s="6">
        <v>775</v>
      </c>
      <c r="AC356" s="8">
        <v>664</v>
      </c>
      <c r="AD356" s="6">
        <v>956</v>
      </c>
      <c r="AE356" s="6">
        <v>555</v>
      </c>
      <c r="AF356" s="6">
        <v>25</v>
      </c>
      <c r="AG356" s="179">
        <v>394</v>
      </c>
      <c r="AH356" s="5">
        <f t="shared" si="65"/>
        <v>16400</v>
      </c>
      <c r="AI356" s="5">
        <f t="shared" si="66"/>
        <v>11201200</v>
      </c>
      <c r="AJ356" s="2">
        <f t="shared" si="67"/>
        <v>8606720000</v>
      </c>
    </row>
    <row r="357" spans="1:36" x14ac:dyDescent="0.2">
      <c r="A357" s="1">
        <v>6</v>
      </c>
      <c r="B357" s="178">
        <v>566</v>
      </c>
      <c r="C357" s="6">
        <v>933</v>
      </c>
      <c r="D357" s="6">
        <v>407</v>
      </c>
      <c r="E357" s="6">
        <v>8</v>
      </c>
      <c r="F357" s="9">
        <v>300</v>
      </c>
      <c r="G357" s="7">
        <v>187</v>
      </c>
      <c r="H357" s="6">
        <v>649</v>
      </c>
      <c r="I357" s="6">
        <v>794</v>
      </c>
      <c r="J357" s="6">
        <v>113</v>
      </c>
      <c r="K357" s="6">
        <v>482</v>
      </c>
      <c r="L357" s="11">
        <v>980</v>
      </c>
      <c r="M357" s="6">
        <v>579</v>
      </c>
      <c r="N357" s="6">
        <v>879</v>
      </c>
      <c r="O357" s="6">
        <v>768</v>
      </c>
      <c r="P357" s="6">
        <v>206</v>
      </c>
      <c r="Q357" s="6">
        <v>349</v>
      </c>
      <c r="R357" s="6">
        <v>838</v>
      </c>
      <c r="S357" s="6">
        <v>725</v>
      </c>
      <c r="T357" s="6">
        <v>231</v>
      </c>
      <c r="U357" s="6">
        <v>376</v>
      </c>
      <c r="V357" s="6">
        <v>92</v>
      </c>
      <c r="W357" s="12">
        <v>459</v>
      </c>
      <c r="X357" s="6">
        <v>1017</v>
      </c>
      <c r="Y357" s="6">
        <v>618</v>
      </c>
      <c r="Z357" s="6">
        <v>257</v>
      </c>
      <c r="AA357" s="6">
        <v>146</v>
      </c>
      <c r="AB357" s="8">
        <v>676</v>
      </c>
      <c r="AC357" s="6">
        <v>819</v>
      </c>
      <c r="AD357" s="6">
        <v>543</v>
      </c>
      <c r="AE357" s="6">
        <v>912</v>
      </c>
      <c r="AF357" s="6">
        <v>446</v>
      </c>
      <c r="AG357" s="179">
        <v>45</v>
      </c>
      <c r="AH357" s="5">
        <f t="shared" si="65"/>
        <v>16400</v>
      </c>
      <c r="AI357" s="5">
        <f t="shared" si="66"/>
        <v>11201200</v>
      </c>
      <c r="AJ357" s="2">
        <f t="shared" si="67"/>
        <v>8606720000</v>
      </c>
    </row>
    <row r="358" spans="1:36" x14ac:dyDescent="0.2">
      <c r="A358" s="1">
        <v>7</v>
      </c>
      <c r="B358" s="178">
        <v>106</v>
      </c>
      <c r="C358" s="6">
        <v>505</v>
      </c>
      <c r="D358" s="6">
        <v>971</v>
      </c>
      <c r="E358" s="6">
        <v>604</v>
      </c>
      <c r="F358" s="6">
        <v>888</v>
      </c>
      <c r="G358" s="6">
        <v>743</v>
      </c>
      <c r="H358" s="7">
        <v>213</v>
      </c>
      <c r="I358" s="9">
        <v>326</v>
      </c>
      <c r="J358" s="6">
        <v>557</v>
      </c>
      <c r="K358" s="11">
        <v>958</v>
      </c>
      <c r="L358" s="6">
        <v>400</v>
      </c>
      <c r="M358" s="6">
        <v>31</v>
      </c>
      <c r="N358" s="6">
        <v>307</v>
      </c>
      <c r="O358" s="6">
        <v>164</v>
      </c>
      <c r="P358" s="6">
        <v>658</v>
      </c>
      <c r="Q358" s="6">
        <v>769</v>
      </c>
      <c r="R358" s="6">
        <v>282</v>
      </c>
      <c r="S358" s="6">
        <v>137</v>
      </c>
      <c r="T358" s="6">
        <v>699</v>
      </c>
      <c r="U358" s="6">
        <v>812</v>
      </c>
      <c r="V358" s="6">
        <v>520</v>
      </c>
      <c r="W358" s="6">
        <v>919</v>
      </c>
      <c r="X358" s="12">
        <v>421</v>
      </c>
      <c r="Y358" s="6">
        <v>54</v>
      </c>
      <c r="Z358" s="6">
        <v>861</v>
      </c>
      <c r="AA358" s="8">
        <v>718</v>
      </c>
      <c r="AB358" s="6">
        <v>256</v>
      </c>
      <c r="AC358" s="6">
        <v>367</v>
      </c>
      <c r="AD358" s="6">
        <v>67</v>
      </c>
      <c r="AE358" s="6">
        <v>468</v>
      </c>
      <c r="AF358" s="6">
        <v>994</v>
      </c>
      <c r="AG358" s="179">
        <v>625</v>
      </c>
      <c r="AH358" s="5">
        <f t="shared" si="65"/>
        <v>16400</v>
      </c>
      <c r="AI358" s="5">
        <f t="shared" si="66"/>
        <v>11201200</v>
      </c>
      <c r="AJ358" s="2">
        <f t="shared" si="67"/>
        <v>8606720000</v>
      </c>
    </row>
    <row r="359" spans="1:36" x14ac:dyDescent="0.2">
      <c r="A359" s="1">
        <v>8</v>
      </c>
      <c r="B359" s="178">
        <v>461</v>
      </c>
      <c r="C359" s="6">
        <v>94</v>
      </c>
      <c r="D359" s="6">
        <v>624</v>
      </c>
      <c r="E359" s="6">
        <v>1023</v>
      </c>
      <c r="F359" s="6">
        <v>723</v>
      </c>
      <c r="G359" s="6">
        <v>836</v>
      </c>
      <c r="H359" s="9">
        <v>370</v>
      </c>
      <c r="I359" s="7">
        <v>225</v>
      </c>
      <c r="J359" s="11">
        <v>906</v>
      </c>
      <c r="K359" s="6">
        <v>537</v>
      </c>
      <c r="L359" s="6">
        <v>43</v>
      </c>
      <c r="M359" s="6">
        <v>444</v>
      </c>
      <c r="N359" s="6">
        <v>152</v>
      </c>
      <c r="O359" s="6">
        <v>263</v>
      </c>
      <c r="P359" s="6">
        <v>821</v>
      </c>
      <c r="Q359" s="6">
        <v>678</v>
      </c>
      <c r="R359" s="6">
        <v>189</v>
      </c>
      <c r="S359" s="6">
        <v>302</v>
      </c>
      <c r="T359" s="6">
        <v>800</v>
      </c>
      <c r="U359" s="6">
        <v>655</v>
      </c>
      <c r="V359" s="6">
        <v>931</v>
      </c>
      <c r="W359" s="6">
        <v>564</v>
      </c>
      <c r="X359" s="6">
        <v>2</v>
      </c>
      <c r="Y359" s="12">
        <v>401</v>
      </c>
      <c r="Z359" s="8">
        <v>762</v>
      </c>
      <c r="AA359" s="6">
        <v>873</v>
      </c>
      <c r="AB359" s="6">
        <v>347</v>
      </c>
      <c r="AC359" s="6">
        <v>204</v>
      </c>
      <c r="AD359" s="6">
        <v>488</v>
      </c>
      <c r="AE359" s="6">
        <v>119</v>
      </c>
      <c r="AF359" s="6">
        <v>581</v>
      </c>
      <c r="AG359" s="179">
        <v>982</v>
      </c>
      <c r="AH359" s="5">
        <f t="shared" si="65"/>
        <v>16400</v>
      </c>
      <c r="AI359" s="5">
        <f t="shared" si="66"/>
        <v>11201200</v>
      </c>
      <c r="AJ359" s="2">
        <f t="shared" si="67"/>
        <v>8606720000</v>
      </c>
    </row>
    <row r="360" spans="1:36" x14ac:dyDescent="0.2">
      <c r="A360" s="1">
        <v>9</v>
      </c>
      <c r="B360" s="178">
        <v>858</v>
      </c>
      <c r="C360" s="6">
        <v>713</v>
      </c>
      <c r="D360" s="6">
        <v>251</v>
      </c>
      <c r="E360" s="6">
        <v>364</v>
      </c>
      <c r="F360" s="6">
        <v>72</v>
      </c>
      <c r="G360" s="6">
        <v>471</v>
      </c>
      <c r="H360" s="6">
        <v>997</v>
      </c>
      <c r="I360" s="11">
        <v>630</v>
      </c>
      <c r="J360" s="7">
        <v>285</v>
      </c>
      <c r="K360" s="9">
        <v>142</v>
      </c>
      <c r="L360" s="6">
        <v>704</v>
      </c>
      <c r="M360" s="6">
        <v>815</v>
      </c>
      <c r="N360" s="6">
        <v>515</v>
      </c>
      <c r="O360" s="6">
        <v>916</v>
      </c>
      <c r="P360" s="6">
        <v>418</v>
      </c>
      <c r="Q360" s="6">
        <v>49</v>
      </c>
      <c r="R360" s="6">
        <v>554</v>
      </c>
      <c r="S360" s="6">
        <v>953</v>
      </c>
      <c r="T360" s="6">
        <v>395</v>
      </c>
      <c r="U360" s="6">
        <v>28</v>
      </c>
      <c r="V360" s="6">
        <v>312</v>
      </c>
      <c r="W360" s="6">
        <v>167</v>
      </c>
      <c r="X360" s="6">
        <v>661</v>
      </c>
      <c r="Y360" s="8">
        <v>774</v>
      </c>
      <c r="Z360" s="12">
        <v>109</v>
      </c>
      <c r="AA360" s="6">
        <v>510</v>
      </c>
      <c r="AB360" s="6">
        <v>976</v>
      </c>
      <c r="AC360" s="6">
        <v>607</v>
      </c>
      <c r="AD360" s="6">
        <v>883</v>
      </c>
      <c r="AE360" s="6">
        <v>740</v>
      </c>
      <c r="AF360" s="6">
        <v>210</v>
      </c>
      <c r="AG360" s="179">
        <v>321</v>
      </c>
      <c r="AH360" s="5">
        <f t="shared" si="65"/>
        <v>16400</v>
      </c>
      <c r="AI360" s="5">
        <f t="shared" si="66"/>
        <v>11201200</v>
      </c>
      <c r="AJ360" s="2">
        <f t="shared" si="67"/>
        <v>8606720000</v>
      </c>
    </row>
    <row r="361" spans="1:36" x14ac:dyDescent="0.2">
      <c r="A361" s="1">
        <v>10</v>
      </c>
      <c r="B361" s="178">
        <v>765</v>
      </c>
      <c r="C361" s="6">
        <v>878</v>
      </c>
      <c r="D361" s="6">
        <v>352</v>
      </c>
      <c r="E361" s="6">
        <v>207</v>
      </c>
      <c r="F361" s="6">
        <v>483</v>
      </c>
      <c r="G361" s="6">
        <v>116</v>
      </c>
      <c r="H361" s="11">
        <v>578</v>
      </c>
      <c r="I361" s="6">
        <v>977</v>
      </c>
      <c r="J361" s="9">
        <v>186</v>
      </c>
      <c r="K361" s="7">
        <v>297</v>
      </c>
      <c r="L361" s="6">
        <v>795</v>
      </c>
      <c r="M361" s="6">
        <v>652</v>
      </c>
      <c r="N361" s="6">
        <v>936</v>
      </c>
      <c r="O361" s="6">
        <v>567</v>
      </c>
      <c r="P361" s="6">
        <v>5</v>
      </c>
      <c r="Q361" s="6">
        <v>406</v>
      </c>
      <c r="R361" s="6">
        <v>909</v>
      </c>
      <c r="S361" s="6">
        <v>542</v>
      </c>
      <c r="T361" s="6">
        <v>48</v>
      </c>
      <c r="U361" s="6">
        <v>447</v>
      </c>
      <c r="V361" s="6">
        <v>147</v>
      </c>
      <c r="W361" s="6">
        <v>260</v>
      </c>
      <c r="X361" s="8">
        <v>818</v>
      </c>
      <c r="Y361" s="6">
        <v>673</v>
      </c>
      <c r="Z361" s="6">
        <v>458</v>
      </c>
      <c r="AA361" s="12">
        <v>89</v>
      </c>
      <c r="AB361" s="6">
        <v>619</v>
      </c>
      <c r="AC361" s="6">
        <v>1020</v>
      </c>
      <c r="AD361" s="6">
        <v>728</v>
      </c>
      <c r="AE361" s="6">
        <v>839</v>
      </c>
      <c r="AF361" s="6">
        <v>373</v>
      </c>
      <c r="AG361" s="179">
        <v>230</v>
      </c>
      <c r="AH361" s="5">
        <f t="shared" si="65"/>
        <v>16400</v>
      </c>
      <c r="AI361" s="5">
        <f t="shared" si="66"/>
        <v>11201200</v>
      </c>
      <c r="AJ361" s="2">
        <f t="shared" si="67"/>
        <v>8606720000</v>
      </c>
    </row>
    <row r="362" spans="1:36" x14ac:dyDescent="0.2">
      <c r="A362" s="1">
        <v>11</v>
      </c>
      <c r="B362" s="178">
        <v>161</v>
      </c>
      <c r="C362" s="6">
        <v>306</v>
      </c>
      <c r="D362" s="6">
        <v>772</v>
      </c>
      <c r="E362" s="6">
        <v>659</v>
      </c>
      <c r="F362" s="6">
        <v>959</v>
      </c>
      <c r="G362" s="11">
        <v>560</v>
      </c>
      <c r="H362" s="6">
        <v>30</v>
      </c>
      <c r="I362" s="6">
        <v>397</v>
      </c>
      <c r="J362" s="6">
        <v>742</v>
      </c>
      <c r="K362" s="6">
        <v>885</v>
      </c>
      <c r="L362" s="7">
        <v>327</v>
      </c>
      <c r="M362" s="9">
        <v>216</v>
      </c>
      <c r="N362" s="6">
        <v>508</v>
      </c>
      <c r="O362" s="6">
        <v>107</v>
      </c>
      <c r="P362" s="6">
        <v>601</v>
      </c>
      <c r="Q362" s="6">
        <v>970</v>
      </c>
      <c r="R362" s="6">
        <v>465</v>
      </c>
      <c r="S362" s="6">
        <v>66</v>
      </c>
      <c r="T362" s="6">
        <v>628</v>
      </c>
      <c r="U362" s="6">
        <v>995</v>
      </c>
      <c r="V362" s="6">
        <v>719</v>
      </c>
      <c r="W362" s="8">
        <v>864</v>
      </c>
      <c r="X362" s="6">
        <v>366</v>
      </c>
      <c r="Y362" s="6">
        <v>253</v>
      </c>
      <c r="Z362" s="6">
        <v>918</v>
      </c>
      <c r="AA362" s="6">
        <v>517</v>
      </c>
      <c r="AB362" s="12">
        <v>55</v>
      </c>
      <c r="AC362" s="6">
        <v>424</v>
      </c>
      <c r="AD362" s="6">
        <v>140</v>
      </c>
      <c r="AE362" s="6">
        <v>283</v>
      </c>
      <c r="AF362" s="6">
        <v>809</v>
      </c>
      <c r="AG362" s="179">
        <v>698</v>
      </c>
      <c r="AH362" s="5">
        <f t="shared" si="65"/>
        <v>16400</v>
      </c>
      <c r="AI362" s="5">
        <f t="shared" si="66"/>
        <v>11201200</v>
      </c>
      <c r="AJ362" s="2">
        <f t="shared" si="67"/>
        <v>8606720000</v>
      </c>
    </row>
    <row r="363" spans="1:36" x14ac:dyDescent="0.2">
      <c r="A363" s="1">
        <v>12</v>
      </c>
      <c r="B363" s="178">
        <v>262</v>
      </c>
      <c r="C363" s="6">
        <v>149</v>
      </c>
      <c r="D363" s="6">
        <v>679</v>
      </c>
      <c r="E363" s="6">
        <v>824</v>
      </c>
      <c r="F363" s="11">
        <v>540</v>
      </c>
      <c r="G363" s="6">
        <v>907</v>
      </c>
      <c r="H363" s="6">
        <v>441</v>
      </c>
      <c r="I363" s="6">
        <v>42</v>
      </c>
      <c r="J363" s="6">
        <v>833</v>
      </c>
      <c r="K363" s="6">
        <v>722</v>
      </c>
      <c r="L363" s="9">
        <v>228</v>
      </c>
      <c r="M363" s="7">
        <v>371</v>
      </c>
      <c r="N363" s="6">
        <v>95</v>
      </c>
      <c r="O363" s="6">
        <v>464</v>
      </c>
      <c r="P363" s="6">
        <v>1022</v>
      </c>
      <c r="Q363" s="6">
        <v>621</v>
      </c>
      <c r="R363" s="6">
        <v>118</v>
      </c>
      <c r="S363" s="6">
        <v>485</v>
      </c>
      <c r="T363" s="6">
        <v>983</v>
      </c>
      <c r="U363" s="6">
        <v>584</v>
      </c>
      <c r="V363" s="8">
        <v>876</v>
      </c>
      <c r="W363" s="6">
        <v>763</v>
      </c>
      <c r="X363" s="6">
        <v>201</v>
      </c>
      <c r="Y363" s="6">
        <v>346</v>
      </c>
      <c r="Z363" s="6">
        <v>561</v>
      </c>
      <c r="AA363" s="6">
        <v>930</v>
      </c>
      <c r="AB363" s="6">
        <v>404</v>
      </c>
      <c r="AC363" s="12">
        <v>3</v>
      </c>
      <c r="AD363" s="6">
        <v>303</v>
      </c>
      <c r="AE363" s="6">
        <v>192</v>
      </c>
      <c r="AF363" s="6">
        <v>654</v>
      </c>
      <c r="AG363" s="179">
        <v>797</v>
      </c>
      <c r="AH363" s="5">
        <f t="shared" si="65"/>
        <v>16400</v>
      </c>
      <c r="AI363" s="5">
        <f t="shared" si="66"/>
        <v>11201200</v>
      </c>
      <c r="AJ363" s="2">
        <f t="shared" si="67"/>
        <v>8606720000</v>
      </c>
    </row>
    <row r="364" spans="1:36" x14ac:dyDescent="0.2">
      <c r="A364" s="1">
        <v>13</v>
      </c>
      <c r="B364" s="178">
        <v>219</v>
      </c>
      <c r="C364" s="6">
        <v>332</v>
      </c>
      <c r="D364" s="6">
        <v>890</v>
      </c>
      <c r="E364" s="11">
        <v>745</v>
      </c>
      <c r="F364" s="6">
        <v>965</v>
      </c>
      <c r="G364" s="6">
        <v>598</v>
      </c>
      <c r="H364" s="6">
        <v>104</v>
      </c>
      <c r="I364" s="6">
        <v>503</v>
      </c>
      <c r="J364" s="6">
        <v>672</v>
      </c>
      <c r="K364" s="6">
        <v>783</v>
      </c>
      <c r="L364" s="6">
        <v>317</v>
      </c>
      <c r="M364" s="6">
        <v>174</v>
      </c>
      <c r="N364" s="7">
        <v>386</v>
      </c>
      <c r="O364" s="9">
        <v>17</v>
      </c>
      <c r="P364" s="6">
        <v>547</v>
      </c>
      <c r="Q364" s="6">
        <v>948</v>
      </c>
      <c r="R364" s="6">
        <v>427</v>
      </c>
      <c r="S364" s="6">
        <v>60</v>
      </c>
      <c r="T364" s="6">
        <v>522</v>
      </c>
      <c r="U364" s="8">
        <v>921</v>
      </c>
      <c r="V364" s="6">
        <v>693</v>
      </c>
      <c r="W364" s="6">
        <v>806</v>
      </c>
      <c r="X364" s="6">
        <v>280</v>
      </c>
      <c r="Y364" s="6">
        <v>135</v>
      </c>
      <c r="Z364" s="6">
        <v>1008</v>
      </c>
      <c r="AA364" s="6">
        <v>639</v>
      </c>
      <c r="AB364" s="6">
        <v>77</v>
      </c>
      <c r="AC364" s="6">
        <v>478</v>
      </c>
      <c r="AD364" s="12">
        <v>242</v>
      </c>
      <c r="AE364" s="6">
        <v>353</v>
      </c>
      <c r="AF364" s="6">
        <v>851</v>
      </c>
      <c r="AG364" s="179">
        <v>708</v>
      </c>
      <c r="AH364" s="5">
        <f t="shared" si="65"/>
        <v>16400</v>
      </c>
      <c r="AI364" s="5">
        <f t="shared" si="66"/>
        <v>11201200</v>
      </c>
      <c r="AJ364" s="2">
        <f t="shared" si="67"/>
        <v>8606720000</v>
      </c>
    </row>
    <row r="365" spans="1:36" x14ac:dyDescent="0.2">
      <c r="A365" s="1">
        <v>14</v>
      </c>
      <c r="B365" s="178">
        <v>384</v>
      </c>
      <c r="C365" s="6">
        <v>239</v>
      </c>
      <c r="D365" s="11">
        <v>733</v>
      </c>
      <c r="E365" s="6">
        <v>846</v>
      </c>
      <c r="F365" s="6">
        <v>610</v>
      </c>
      <c r="G365" s="6">
        <v>1009</v>
      </c>
      <c r="H365" s="6">
        <v>451</v>
      </c>
      <c r="I365" s="6">
        <v>84</v>
      </c>
      <c r="J365" s="6">
        <v>827</v>
      </c>
      <c r="K365" s="6">
        <v>684</v>
      </c>
      <c r="L365" s="6">
        <v>154</v>
      </c>
      <c r="M365" s="6">
        <v>265</v>
      </c>
      <c r="N365" s="9">
        <v>37</v>
      </c>
      <c r="O365" s="7">
        <v>438</v>
      </c>
      <c r="P365" s="6">
        <v>904</v>
      </c>
      <c r="Q365" s="6">
        <v>535</v>
      </c>
      <c r="R365" s="6">
        <v>16</v>
      </c>
      <c r="S365" s="6">
        <v>415</v>
      </c>
      <c r="T365" s="8">
        <v>941</v>
      </c>
      <c r="U365" s="6">
        <v>574</v>
      </c>
      <c r="V365" s="6">
        <v>786</v>
      </c>
      <c r="W365" s="6">
        <v>641</v>
      </c>
      <c r="X365" s="6">
        <v>179</v>
      </c>
      <c r="Y365" s="6">
        <v>292</v>
      </c>
      <c r="Z365" s="6">
        <v>587</v>
      </c>
      <c r="AA365" s="6">
        <v>988</v>
      </c>
      <c r="AB365" s="6">
        <v>490</v>
      </c>
      <c r="AC365" s="6">
        <v>121</v>
      </c>
      <c r="AD365" s="6">
        <v>341</v>
      </c>
      <c r="AE365" s="12">
        <v>198</v>
      </c>
      <c r="AF365" s="6">
        <v>760</v>
      </c>
      <c r="AG365" s="179">
        <v>871</v>
      </c>
      <c r="AH365" s="5">
        <f t="shared" si="65"/>
        <v>16400</v>
      </c>
      <c r="AI365" s="5">
        <f t="shared" si="66"/>
        <v>11201200</v>
      </c>
      <c r="AJ365" s="2">
        <f t="shared" si="67"/>
        <v>8606720000</v>
      </c>
    </row>
    <row r="366" spans="1:36" x14ac:dyDescent="0.2">
      <c r="A366" s="1">
        <v>15</v>
      </c>
      <c r="B366" s="178">
        <v>804</v>
      </c>
      <c r="C366" s="11">
        <v>691</v>
      </c>
      <c r="D366" s="6">
        <v>129</v>
      </c>
      <c r="E366" s="6">
        <v>274</v>
      </c>
      <c r="F366" s="6">
        <v>62</v>
      </c>
      <c r="G366" s="6">
        <v>429</v>
      </c>
      <c r="H366" s="6">
        <v>927</v>
      </c>
      <c r="I366" s="6">
        <v>528</v>
      </c>
      <c r="J366" s="6">
        <v>359</v>
      </c>
      <c r="K366" s="6">
        <v>248</v>
      </c>
      <c r="L366" s="6">
        <v>710</v>
      </c>
      <c r="M366" s="6">
        <v>853</v>
      </c>
      <c r="N366" s="6">
        <v>633</v>
      </c>
      <c r="O366" s="6">
        <v>1002</v>
      </c>
      <c r="P366" s="7">
        <v>476</v>
      </c>
      <c r="Q366" s="9">
        <v>75</v>
      </c>
      <c r="R366" s="6">
        <v>596</v>
      </c>
      <c r="S366" s="8">
        <v>963</v>
      </c>
      <c r="T366" s="6">
        <v>497</v>
      </c>
      <c r="U366" s="6">
        <v>98</v>
      </c>
      <c r="V366" s="6">
        <v>334</v>
      </c>
      <c r="W366" s="6">
        <v>221</v>
      </c>
      <c r="X366" s="6">
        <v>751</v>
      </c>
      <c r="Y366" s="6">
        <v>896</v>
      </c>
      <c r="Z366" s="6">
        <v>23</v>
      </c>
      <c r="AA366" s="6">
        <v>392</v>
      </c>
      <c r="AB366" s="6">
        <v>950</v>
      </c>
      <c r="AC366" s="6">
        <v>549</v>
      </c>
      <c r="AD366" s="6">
        <v>777</v>
      </c>
      <c r="AE366" s="6">
        <v>666</v>
      </c>
      <c r="AF366" s="12">
        <v>172</v>
      </c>
      <c r="AG366" s="179">
        <v>315</v>
      </c>
      <c r="AH366" s="5">
        <f t="shared" si="65"/>
        <v>16400</v>
      </c>
      <c r="AI366" s="5">
        <f t="shared" si="66"/>
        <v>11201200</v>
      </c>
      <c r="AJ366" s="2">
        <f t="shared" si="67"/>
        <v>8606720000</v>
      </c>
    </row>
    <row r="367" spans="1:36" x14ac:dyDescent="0.2">
      <c r="A367" s="1">
        <v>16</v>
      </c>
      <c r="B367" s="190">
        <v>647</v>
      </c>
      <c r="C367" s="6">
        <v>792</v>
      </c>
      <c r="D367" s="6">
        <v>294</v>
      </c>
      <c r="E367" s="6">
        <v>181</v>
      </c>
      <c r="F367" s="6">
        <v>409</v>
      </c>
      <c r="G367" s="6">
        <v>10</v>
      </c>
      <c r="H367" s="6">
        <v>572</v>
      </c>
      <c r="I367" s="6">
        <v>939</v>
      </c>
      <c r="J367" s="6">
        <v>196</v>
      </c>
      <c r="K367" s="6">
        <v>339</v>
      </c>
      <c r="L367" s="6">
        <v>865</v>
      </c>
      <c r="M367" s="6">
        <v>754</v>
      </c>
      <c r="N367" s="6">
        <v>990</v>
      </c>
      <c r="O367" s="6">
        <v>589</v>
      </c>
      <c r="P367" s="9">
        <v>127</v>
      </c>
      <c r="Q367" s="7">
        <v>496</v>
      </c>
      <c r="R367" s="8">
        <v>1015</v>
      </c>
      <c r="S367" s="6">
        <v>616</v>
      </c>
      <c r="T367" s="6">
        <v>86</v>
      </c>
      <c r="U367" s="6">
        <v>453</v>
      </c>
      <c r="V367" s="6">
        <v>233</v>
      </c>
      <c r="W367" s="6">
        <v>378</v>
      </c>
      <c r="X367" s="6">
        <v>844</v>
      </c>
      <c r="Y367" s="6">
        <v>731</v>
      </c>
      <c r="Z367" s="6">
        <v>436</v>
      </c>
      <c r="AA367" s="6">
        <v>35</v>
      </c>
      <c r="AB367" s="6">
        <v>529</v>
      </c>
      <c r="AC367" s="6">
        <v>898</v>
      </c>
      <c r="AD367" s="6">
        <v>686</v>
      </c>
      <c r="AE367" s="6">
        <v>829</v>
      </c>
      <c r="AF367" s="6">
        <v>271</v>
      </c>
      <c r="AG367" s="186">
        <v>160</v>
      </c>
      <c r="AH367" s="5">
        <f t="shared" si="65"/>
        <v>16400</v>
      </c>
      <c r="AI367" s="5">
        <f t="shared" si="66"/>
        <v>11201200</v>
      </c>
      <c r="AJ367" s="2">
        <f t="shared" si="67"/>
        <v>8606720000</v>
      </c>
    </row>
    <row r="368" spans="1:36" x14ac:dyDescent="0.2">
      <c r="A368" s="1">
        <v>17</v>
      </c>
      <c r="B368" s="188">
        <v>869</v>
      </c>
      <c r="C368" s="6">
        <v>758</v>
      </c>
      <c r="D368" s="6">
        <v>200</v>
      </c>
      <c r="E368" s="6">
        <v>343</v>
      </c>
      <c r="F368" s="6">
        <v>123</v>
      </c>
      <c r="G368" s="6">
        <v>492</v>
      </c>
      <c r="H368" s="6">
        <v>986</v>
      </c>
      <c r="I368" s="6">
        <v>585</v>
      </c>
      <c r="J368" s="6">
        <v>290</v>
      </c>
      <c r="K368" s="6">
        <v>177</v>
      </c>
      <c r="L368" s="6">
        <v>643</v>
      </c>
      <c r="M368" s="6">
        <v>788</v>
      </c>
      <c r="N368" s="6">
        <v>576</v>
      </c>
      <c r="O368" s="6">
        <v>943</v>
      </c>
      <c r="P368" s="6">
        <v>413</v>
      </c>
      <c r="Q368" s="8">
        <v>14</v>
      </c>
      <c r="R368" s="7">
        <v>533</v>
      </c>
      <c r="S368" s="9">
        <v>902</v>
      </c>
      <c r="T368" s="6">
        <v>440</v>
      </c>
      <c r="U368" s="6">
        <v>39</v>
      </c>
      <c r="V368" s="6">
        <v>267</v>
      </c>
      <c r="W368" s="6">
        <v>156</v>
      </c>
      <c r="X368" s="6">
        <v>682</v>
      </c>
      <c r="Y368" s="6">
        <v>825</v>
      </c>
      <c r="Z368" s="6">
        <v>82</v>
      </c>
      <c r="AA368" s="6">
        <v>449</v>
      </c>
      <c r="AB368" s="6">
        <v>1011</v>
      </c>
      <c r="AC368" s="6">
        <v>612</v>
      </c>
      <c r="AD368" s="6">
        <v>848</v>
      </c>
      <c r="AE368" s="6">
        <v>735</v>
      </c>
      <c r="AF368" s="6">
        <v>237</v>
      </c>
      <c r="AG368" s="192">
        <v>382</v>
      </c>
      <c r="AH368" s="5">
        <f t="shared" si="65"/>
        <v>16400</v>
      </c>
      <c r="AI368" s="5">
        <f t="shared" si="66"/>
        <v>11201200</v>
      </c>
      <c r="AJ368" s="2">
        <f t="shared" si="67"/>
        <v>8606720000</v>
      </c>
    </row>
    <row r="369" spans="1:36" x14ac:dyDescent="0.2">
      <c r="A369" s="1">
        <v>18</v>
      </c>
      <c r="B369" s="178">
        <v>706</v>
      </c>
      <c r="C369" s="12">
        <v>849</v>
      </c>
      <c r="D369" s="6">
        <v>355</v>
      </c>
      <c r="E369" s="6">
        <v>244</v>
      </c>
      <c r="F369" s="6">
        <v>480</v>
      </c>
      <c r="G369" s="6">
        <v>79</v>
      </c>
      <c r="H369" s="6">
        <v>637</v>
      </c>
      <c r="I369" s="6">
        <v>1006</v>
      </c>
      <c r="J369" s="6">
        <v>133</v>
      </c>
      <c r="K369" s="6">
        <v>278</v>
      </c>
      <c r="L369" s="6">
        <v>808</v>
      </c>
      <c r="M369" s="6">
        <v>695</v>
      </c>
      <c r="N369" s="6">
        <v>923</v>
      </c>
      <c r="O369" s="6">
        <v>524</v>
      </c>
      <c r="P369" s="8">
        <v>58</v>
      </c>
      <c r="Q369" s="6">
        <v>425</v>
      </c>
      <c r="R369" s="9">
        <v>946</v>
      </c>
      <c r="S369" s="7">
        <v>545</v>
      </c>
      <c r="T369" s="6">
        <v>19</v>
      </c>
      <c r="U369" s="6">
        <v>388</v>
      </c>
      <c r="V369" s="6">
        <v>176</v>
      </c>
      <c r="W369" s="6">
        <v>319</v>
      </c>
      <c r="X369" s="6">
        <v>781</v>
      </c>
      <c r="Y369" s="6">
        <v>670</v>
      </c>
      <c r="Z369" s="6">
        <v>501</v>
      </c>
      <c r="AA369" s="6">
        <v>102</v>
      </c>
      <c r="AB369" s="6">
        <v>600</v>
      </c>
      <c r="AC369" s="6">
        <v>967</v>
      </c>
      <c r="AD369" s="6">
        <v>747</v>
      </c>
      <c r="AE369" s="6">
        <v>892</v>
      </c>
      <c r="AF369" s="11">
        <v>330</v>
      </c>
      <c r="AG369" s="179">
        <v>217</v>
      </c>
      <c r="AH369" s="5">
        <f t="shared" si="65"/>
        <v>16400</v>
      </c>
      <c r="AI369" s="5">
        <f t="shared" si="66"/>
        <v>11201200</v>
      </c>
      <c r="AJ369" s="2">
        <f t="shared" si="67"/>
        <v>8606720000</v>
      </c>
    </row>
    <row r="370" spans="1:36" x14ac:dyDescent="0.2">
      <c r="A370" s="1">
        <v>19</v>
      </c>
      <c r="B370" s="178">
        <v>158</v>
      </c>
      <c r="C370" s="6">
        <v>269</v>
      </c>
      <c r="D370" s="12">
        <v>831</v>
      </c>
      <c r="E370" s="6">
        <v>688</v>
      </c>
      <c r="F370" s="6">
        <v>900</v>
      </c>
      <c r="G370" s="6">
        <v>531</v>
      </c>
      <c r="H370" s="6">
        <v>33</v>
      </c>
      <c r="I370" s="6">
        <v>434</v>
      </c>
      <c r="J370" s="6">
        <v>729</v>
      </c>
      <c r="K370" s="6">
        <v>842</v>
      </c>
      <c r="L370" s="6">
        <v>380</v>
      </c>
      <c r="M370" s="6">
        <v>235</v>
      </c>
      <c r="N370" s="6">
        <v>455</v>
      </c>
      <c r="O370" s="8">
        <v>88</v>
      </c>
      <c r="P370" s="6">
        <v>614</v>
      </c>
      <c r="Q370" s="6">
        <v>1013</v>
      </c>
      <c r="R370" s="6">
        <v>494</v>
      </c>
      <c r="S370" s="6">
        <v>125</v>
      </c>
      <c r="T370" s="7">
        <v>591</v>
      </c>
      <c r="U370" s="9">
        <v>992</v>
      </c>
      <c r="V370" s="6">
        <v>756</v>
      </c>
      <c r="W370" s="6">
        <v>867</v>
      </c>
      <c r="X370" s="6">
        <v>337</v>
      </c>
      <c r="Y370" s="6">
        <v>194</v>
      </c>
      <c r="Z370" s="6">
        <v>937</v>
      </c>
      <c r="AA370" s="6">
        <v>570</v>
      </c>
      <c r="AB370" s="6">
        <v>12</v>
      </c>
      <c r="AC370" s="6">
        <v>411</v>
      </c>
      <c r="AD370" s="6">
        <v>183</v>
      </c>
      <c r="AE370" s="11">
        <v>296</v>
      </c>
      <c r="AF370" s="6">
        <v>790</v>
      </c>
      <c r="AG370" s="179">
        <v>645</v>
      </c>
      <c r="AH370" s="5">
        <f t="shared" si="65"/>
        <v>16400</v>
      </c>
      <c r="AI370" s="5">
        <f t="shared" si="66"/>
        <v>11201200</v>
      </c>
      <c r="AJ370" s="2">
        <f t="shared" si="67"/>
        <v>8606720000</v>
      </c>
    </row>
    <row r="371" spans="1:36" x14ac:dyDescent="0.2">
      <c r="A371" s="1">
        <v>20</v>
      </c>
      <c r="B371" s="178">
        <v>313</v>
      </c>
      <c r="C371" s="6">
        <v>170</v>
      </c>
      <c r="D371" s="6">
        <v>668</v>
      </c>
      <c r="E371" s="12">
        <v>779</v>
      </c>
      <c r="F371" s="6">
        <v>551</v>
      </c>
      <c r="G371" s="6">
        <v>952</v>
      </c>
      <c r="H371" s="6">
        <v>390</v>
      </c>
      <c r="I371" s="6">
        <v>21</v>
      </c>
      <c r="J371" s="6">
        <v>894</v>
      </c>
      <c r="K371" s="6">
        <v>749</v>
      </c>
      <c r="L371" s="6">
        <v>223</v>
      </c>
      <c r="M371" s="6">
        <v>336</v>
      </c>
      <c r="N371" s="8">
        <v>100</v>
      </c>
      <c r="O371" s="6">
        <v>499</v>
      </c>
      <c r="P371" s="6">
        <v>961</v>
      </c>
      <c r="Q371" s="6">
        <v>594</v>
      </c>
      <c r="R371" s="6">
        <v>73</v>
      </c>
      <c r="S371" s="6">
        <v>474</v>
      </c>
      <c r="T371" s="9">
        <v>1004</v>
      </c>
      <c r="U371" s="7">
        <v>635</v>
      </c>
      <c r="V371" s="6">
        <v>855</v>
      </c>
      <c r="W371" s="6">
        <v>712</v>
      </c>
      <c r="X371" s="6">
        <v>246</v>
      </c>
      <c r="Y371" s="6">
        <v>357</v>
      </c>
      <c r="Z371" s="6">
        <v>526</v>
      </c>
      <c r="AA371" s="6">
        <v>925</v>
      </c>
      <c r="AB371" s="6">
        <v>431</v>
      </c>
      <c r="AC371" s="6">
        <v>64</v>
      </c>
      <c r="AD371" s="11">
        <v>276</v>
      </c>
      <c r="AE371" s="6">
        <v>131</v>
      </c>
      <c r="AF371" s="6">
        <v>689</v>
      </c>
      <c r="AG371" s="179">
        <v>802</v>
      </c>
      <c r="AH371" s="5">
        <f t="shared" si="65"/>
        <v>16400</v>
      </c>
      <c r="AI371" s="5">
        <f t="shared" si="66"/>
        <v>11201200</v>
      </c>
      <c r="AJ371" s="2">
        <f t="shared" si="67"/>
        <v>8606720000</v>
      </c>
    </row>
    <row r="372" spans="1:36" x14ac:dyDescent="0.2">
      <c r="A372" s="1">
        <v>21</v>
      </c>
      <c r="B372" s="178">
        <v>232</v>
      </c>
      <c r="C372" s="6">
        <v>375</v>
      </c>
      <c r="D372" s="6">
        <v>837</v>
      </c>
      <c r="E372" s="6">
        <v>726</v>
      </c>
      <c r="F372" s="12">
        <v>1018</v>
      </c>
      <c r="G372" s="6">
        <v>617</v>
      </c>
      <c r="H372" s="6">
        <v>91</v>
      </c>
      <c r="I372" s="6">
        <v>460</v>
      </c>
      <c r="J372" s="6">
        <v>675</v>
      </c>
      <c r="K372" s="6">
        <v>820</v>
      </c>
      <c r="L372" s="6">
        <v>258</v>
      </c>
      <c r="M372" s="8">
        <v>145</v>
      </c>
      <c r="N372" s="6">
        <v>445</v>
      </c>
      <c r="O372" s="6">
        <v>46</v>
      </c>
      <c r="P372" s="6">
        <v>544</v>
      </c>
      <c r="Q372" s="6">
        <v>911</v>
      </c>
      <c r="R372" s="6">
        <v>408</v>
      </c>
      <c r="S372" s="6">
        <v>7</v>
      </c>
      <c r="T372" s="6">
        <v>565</v>
      </c>
      <c r="U372" s="6">
        <v>934</v>
      </c>
      <c r="V372" s="7">
        <v>650</v>
      </c>
      <c r="W372" s="9">
        <v>793</v>
      </c>
      <c r="X372" s="6">
        <v>299</v>
      </c>
      <c r="Y372" s="6">
        <v>188</v>
      </c>
      <c r="Z372" s="6">
        <v>979</v>
      </c>
      <c r="AA372" s="6">
        <v>580</v>
      </c>
      <c r="AB372" s="6">
        <v>114</v>
      </c>
      <c r="AC372" s="11">
        <v>481</v>
      </c>
      <c r="AD372" s="6">
        <v>205</v>
      </c>
      <c r="AE372" s="6">
        <v>350</v>
      </c>
      <c r="AF372" s="6">
        <v>880</v>
      </c>
      <c r="AG372" s="179">
        <v>767</v>
      </c>
      <c r="AH372" s="5">
        <f t="shared" si="65"/>
        <v>16400</v>
      </c>
      <c r="AI372" s="5">
        <f t="shared" si="66"/>
        <v>11201200</v>
      </c>
      <c r="AJ372" s="2">
        <f t="shared" si="67"/>
        <v>8606720000</v>
      </c>
    </row>
    <row r="373" spans="1:36" x14ac:dyDescent="0.2">
      <c r="A373" s="1">
        <v>22</v>
      </c>
      <c r="B373" s="178">
        <v>323</v>
      </c>
      <c r="C373" s="6">
        <v>212</v>
      </c>
      <c r="D373" s="6">
        <v>738</v>
      </c>
      <c r="E373" s="6">
        <v>881</v>
      </c>
      <c r="F373" s="6">
        <v>605</v>
      </c>
      <c r="G373" s="12">
        <v>974</v>
      </c>
      <c r="H373" s="6">
        <v>512</v>
      </c>
      <c r="I373" s="6">
        <v>111</v>
      </c>
      <c r="J373" s="6">
        <v>776</v>
      </c>
      <c r="K373" s="6">
        <v>663</v>
      </c>
      <c r="L373" s="8">
        <v>165</v>
      </c>
      <c r="M373" s="6">
        <v>310</v>
      </c>
      <c r="N373" s="6">
        <v>26</v>
      </c>
      <c r="O373" s="6">
        <v>393</v>
      </c>
      <c r="P373" s="6">
        <v>955</v>
      </c>
      <c r="Q373" s="6">
        <v>556</v>
      </c>
      <c r="R373" s="6">
        <v>51</v>
      </c>
      <c r="S373" s="6">
        <v>420</v>
      </c>
      <c r="T373" s="6">
        <v>914</v>
      </c>
      <c r="U373" s="6">
        <v>513</v>
      </c>
      <c r="V373" s="9">
        <v>813</v>
      </c>
      <c r="W373" s="7">
        <v>702</v>
      </c>
      <c r="X373" s="6">
        <v>144</v>
      </c>
      <c r="Y373" s="6">
        <v>287</v>
      </c>
      <c r="Z373" s="6">
        <v>632</v>
      </c>
      <c r="AA373" s="6">
        <v>999</v>
      </c>
      <c r="AB373" s="11">
        <v>469</v>
      </c>
      <c r="AC373" s="6">
        <v>70</v>
      </c>
      <c r="AD373" s="6">
        <v>362</v>
      </c>
      <c r="AE373" s="6">
        <v>249</v>
      </c>
      <c r="AF373" s="6">
        <v>715</v>
      </c>
      <c r="AG373" s="179">
        <v>860</v>
      </c>
      <c r="AH373" s="5">
        <f t="shared" si="65"/>
        <v>16400</v>
      </c>
      <c r="AI373" s="5">
        <f t="shared" si="66"/>
        <v>11201200</v>
      </c>
      <c r="AJ373" s="2">
        <f t="shared" si="67"/>
        <v>8606720000</v>
      </c>
    </row>
    <row r="374" spans="1:36" x14ac:dyDescent="0.2">
      <c r="A374" s="1">
        <v>23</v>
      </c>
      <c r="B374" s="178">
        <v>799</v>
      </c>
      <c r="C374" s="6">
        <v>656</v>
      </c>
      <c r="D374" s="6">
        <v>190</v>
      </c>
      <c r="E374" s="6">
        <v>301</v>
      </c>
      <c r="F374" s="6">
        <v>1</v>
      </c>
      <c r="G374" s="6">
        <v>402</v>
      </c>
      <c r="H374" s="12">
        <v>932</v>
      </c>
      <c r="I374" s="6">
        <v>563</v>
      </c>
      <c r="J374" s="6">
        <v>348</v>
      </c>
      <c r="K374" s="8">
        <v>203</v>
      </c>
      <c r="L374" s="6">
        <v>761</v>
      </c>
      <c r="M374" s="6">
        <v>874</v>
      </c>
      <c r="N374" s="6">
        <v>582</v>
      </c>
      <c r="O374" s="6">
        <v>981</v>
      </c>
      <c r="P374" s="6">
        <v>487</v>
      </c>
      <c r="Q374" s="6">
        <v>120</v>
      </c>
      <c r="R374" s="6">
        <v>623</v>
      </c>
      <c r="S374" s="6">
        <v>1024</v>
      </c>
      <c r="T374" s="6">
        <v>462</v>
      </c>
      <c r="U374" s="6">
        <v>93</v>
      </c>
      <c r="V374" s="6">
        <v>369</v>
      </c>
      <c r="W374" s="6">
        <v>226</v>
      </c>
      <c r="X374" s="7">
        <v>724</v>
      </c>
      <c r="Y374" s="9">
        <v>835</v>
      </c>
      <c r="Z374" s="6">
        <v>44</v>
      </c>
      <c r="AA374" s="11">
        <v>443</v>
      </c>
      <c r="AB374" s="6">
        <v>905</v>
      </c>
      <c r="AC374" s="6">
        <v>538</v>
      </c>
      <c r="AD374" s="6">
        <v>822</v>
      </c>
      <c r="AE374" s="6">
        <v>677</v>
      </c>
      <c r="AF374" s="6">
        <v>151</v>
      </c>
      <c r="AG374" s="179">
        <v>264</v>
      </c>
      <c r="AH374" s="5">
        <f t="shared" si="65"/>
        <v>16400</v>
      </c>
      <c r="AI374" s="5">
        <f t="shared" si="66"/>
        <v>11201200</v>
      </c>
      <c r="AJ374" s="2">
        <f t="shared" si="67"/>
        <v>8606720000</v>
      </c>
    </row>
    <row r="375" spans="1:36" x14ac:dyDescent="0.2">
      <c r="A375" s="1">
        <v>24</v>
      </c>
      <c r="B375" s="178">
        <v>700</v>
      </c>
      <c r="C375" s="6">
        <v>811</v>
      </c>
      <c r="D375" s="6">
        <v>281</v>
      </c>
      <c r="E375" s="6">
        <v>138</v>
      </c>
      <c r="F375" s="6">
        <v>422</v>
      </c>
      <c r="G375" s="6">
        <v>53</v>
      </c>
      <c r="H375" s="6">
        <v>519</v>
      </c>
      <c r="I375" s="12">
        <v>920</v>
      </c>
      <c r="J375" s="8">
        <v>255</v>
      </c>
      <c r="K375" s="6">
        <v>368</v>
      </c>
      <c r="L375" s="6">
        <v>862</v>
      </c>
      <c r="M375" s="6">
        <v>717</v>
      </c>
      <c r="N375" s="6">
        <v>993</v>
      </c>
      <c r="O375" s="6">
        <v>626</v>
      </c>
      <c r="P375" s="6">
        <v>68</v>
      </c>
      <c r="Q375" s="6">
        <v>467</v>
      </c>
      <c r="R375" s="6">
        <v>972</v>
      </c>
      <c r="S375" s="6">
        <v>603</v>
      </c>
      <c r="T375" s="6">
        <v>105</v>
      </c>
      <c r="U375" s="6">
        <v>506</v>
      </c>
      <c r="V375" s="6">
        <v>214</v>
      </c>
      <c r="W375" s="6">
        <v>325</v>
      </c>
      <c r="X375" s="9">
        <v>887</v>
      </c>
      <c r="Y375" s="7">
        <v>744</v>
      </c>
      <c r="Z375" s="11">
        <v>399</v>
      </c>
      <c r="AA375" s="6">
        <v>32</v>
      </c>
      <c r="AB375" s="6">
        <v>558</v>
      </c>
      <c r="AC375" s="6">
        <v>957</v>
      </c>
      <c r="AD375" s="6">
        <v>657</v>
      </c>
      <c r="AE375" s="6">
        <v>770</v>
      </c>
      <c r="AF375" s="6">
        <v>308</v>
      </c>
      <c r="AG375" s="179">
        <v>163</v>
      </c>
      <c r="AH375" s="5">
        <f t="shared" si="65"/>
        <v>16400</v>
      </c>
      <c r="AI375" s="5">
        <f t="shared" si="66"/>
        <v>11201200</v>
      </c>
      <c r="AJ375" s="2">
        <f t="shared" si="67"/>
        <v>8606720000</v>
      </c>
    </row>
    <row r="376" spans="1:36" x14ac:dyDescent="0.2">
      <c r="A376" s="1">
        <v>25</v>
      </c>
      <c r="B376" s="178">
        <v>47</v>
      </c>
      <c r="C376" s="6">
        <v>448</v>
      </c>
      <c r="D376" s="6">
        <v>910</v>
      </c>
      <c r="E376" s="6">
        <v>541</v>
      </c>
      <c r="F376" s="6">
        <v>817</v>
      </c>
      <c r="G376" s="6">
        <v>674</v>
      </c>
      <c r="H376" s="6">
        <v>148</v>
      </c>
      <c r="I376" s="8">
        <v>259</v>
      </c>
      <c r="J376" s="12">
        <v>620</v>
      </c>
      <c r="K376" s="6">
        <v>1019</v>
      </c>
      <c r="L376" s="6">
        <v>457</v>
      </c>
      <c r="M376" s="6">
        <v>90</v>
      </c>
      <c r="N376" s="6">
        <v>374</v>
      </c>
      <c r="O376" s="6">
        <v>229</v>
      </c>
      <c r="P376" s="6">
        <v>727</v>
      </c>
      <c r="Q376" s="6">
        <v>840</v>
      </c>
      <c r="R376" s="6">
        <v>351</v>
      </c>
      <c r="S376" s="6">
        <v>208</v>
      </c>
      <c r="T376" s="6">
        <v>766</v>
      </c>
      <c r="U376" s="6">
        <v>877</v>
      </c>
      <c r="V376" s="6">
        <v>577</v>
      </c>
      <c r="W376" s="6">
        <v>978</v>
      </c>
      <c r="X376" s="6">
        <v>484</v>
      </c>
      <c r="Y376" s="11">
        <v>115</v>
      </c>
      <c r="Z376" s="7">
        <v>796</v>
      </c>
      <c r="AA376" s="9">
        <v>651</v>
      </c>
      <c r="AB376" s="6">
        <v>185</v>
      </c>
      <c r="AC376" s="6">
        <v>298</v>
      </c>
      <c r="AD376" s="6">
        <v>6</v>
      </c>
      <c r="AE376" s="6">
        <v>405</v>
      </c>
      <c r="AF376" s="6">
        <v>935</v>
      </c>
      <c r="AG376" s="179">
        <v>568</v>
      </c>
      <c r="AH376" s="5">
        <f t="shared" si="65"/>
        <v>16400</v>
      </c>
      <c r="AI376" s="5">
        <f t="shared" si="66"/>
        <v>11201200</v>
      </c>
      <c r="AJ376" s="2">
        <f t="shared" si="67"/>
        <v>8606720000</v>
      </c>
    </row>
    <row r="377" spans="1:36" x14ac:dyDescent="0.2">
      <c r="A377" s="1">
        <v>26</v>
      </c>
      <c r="B377" s="178">
        <v>396</v>
      </c>
      <c r="C377" s="6">
        <v>27</v>
      </c>
      <c r="D377" s="6">
        <v>553</v>
      </c>
      <c r="E377" s="6">
        <v>954</v>
      </c>
      <c r="F377" s="6">
        <v>662</v>
      </c>
      <c r="G377" s="6">
        <v>773</v>
      </c>
      <c r="H377" s="8">
        <v>311</v>
      </c>
      <c r="I377" s="6">
        <v>168</v>
      </c>
      <c r="J377" s="6">
        <v>975</v>
      </c>
      <c r="K377" s="12">
        <v>608</v>
      </c>
      <c r="L377" s="6">
        <v>110</v>
      </c>
      <c r="M377" s="6">
        <v>509</v>
      </c>
      <c r="N377" s="6">
        <v>209</v>
      </c>
      <c r="O377" s="6">
        <v>322</v>
      </c>
      <c r="P377" s="6">
        <v>884</v>
      </c>
      <c r="Q377" s="6">
        <v>739</v>
      </c>
      <c r="R377" s="6">
        <v>252</v>
      </c>
      <c r="S377" s="6">
        <v>363</v>
      </c>
      <c r="T377" s="6">
        <v>857</v>
      </c>
      <c r="U377" s="6">
        <v>714</v>
      </c>
      <c r="V377" s="6">
        <v>998</v>
      </c>
      <c r="W377" s="6">
        <v>629</v>
      </c>
      <c r="X377" s="11">
        <v>71</v>
      </c>
      <c r="Y377" s="6">
        <v>472</v>
      </c>
      <c r="Z377" s="9">
        <v>703</v>
      </c>
      <c r="AA377" s="7">
        <v>816</v>
      </c>
      <c r="AB377" s="6">
        <v>286</v>
      </c>
      <c r="AC377" s="6">
        <v>141</v>
      </c>
      <c r="AD377" s="6">
        <v>417</v>
      </c>
      <c r="AE377" s="6">
        <v>50</v>
      </c>
      <c r="AF377" s="6">
        <v>516</v>
      </c>
      <c r="AG377" s="179">
        <v>915</v>
      </c>
      <c r="AH377" s="5">
        <f t="shared" si="65"/>
        <v>16400</v>
      </c>
      <c r="AI377" s="5">
        <f t="shared" si="66"/>
        <v>11201200</v>
      </c>
      <c r="AJ377" s="2">
        <f t="shared" si="67"/>
        <v>8606720000</v>
      </c>
    </row>
    <row r="378" spans="1:36" x14ac:dyDescent="0.2">
      <c r="A378" s="1">
        <v>27</v>
      </c>
      <c r="B378" s="178">
        <v>984</v>
      </c>
      <c r="C378" s="6">
        <v>583</v>
      </c>
      <c r="D378" s="6">
        <v>117</v>
      </c>
      <c r="E378" s="6">
        <v>486</v>
      </c>
      <c r="F378" s="6">
        <v>202</v>
      </c>
      <c r="G378" s="8">
        <v>345</v>
      </c>
      <c r="H378" s="6">
        <v>875</v>
      </c>
      <c r="I378" s="6">
        <v>764</v>
      </c>
      <c r="J378" s="6">
        <v>403</v>
      </c>
      <c r="K378" s="6">
        <v>4</v>
      </c>
      <c r="L378" s="12">
        <v>562</v>
      </c>
      <c r="M378" s="6">
        <v>929</v>
      </c>
      <c r="N378" s="6">
        <v>653</v>
      </c>
      <c r="O378" s="6">
        <v>798</v>
      </c>
      <c r="P378" s="6">
        <v>304</v>
      </c>
      <c r="Q378" s="6">
        <v>191</v>
      </c>
      <c r="R378" s="6">
        <v>680</v>
      </c>
      <c r="S378" s="6">
        <v>823</v>
      </c>
      <c r="T378" s="6">
        <v>261</v>
      </c>
      <c r="U378" s="6">
        <v>150</v>
      </c>
      <c r="V378" s="6">
        <v>442</v>
      </c>
      <c r="W378" s="11">
        <v>41</v>
      </c>
      <c r="X378" s="6">
        <v>539</v>
      </c>
      <c r="Y378" s="6">
        <v>908</v>
      </c>
      <c r="Z378" s="6">
        <v>227</v>
      </c>
      <c r="AA378" s="6">
        <v>372</v>
      </c>
      <c r="AB378" s="7">
        <v>834</v>
      </c>
      <c r="AC378" s="9">
        <v>721</v>
      </c>
      <c r="AD378" s="6">
        <v>1021</v>
      </c>
      <c r="AE378" s="6">
        <v>622</v>
      </c>
      <c r="AF378" s="6">
        <v>96</v>
      </c>
      <c r="AG378" s="179">
        <v>463</v>
      </c>
      <c r="AH378" s="5">
        <f t="shared" si="65"/>
        <v>16400</v>
      </c>
      <c r="AI378" s="5">
        <f t="shared" si="66"/>
        <v>11201200</v>
      </c>
      <c r="AJ378" s="2">
        <f t="shared" si="67"/>
        <v>8606720000</v>
      </c>
    </row>
    <row r="379" spans="1:36" x14ac:dyDescent="0.2">
      <c r="A379" s="1">
        <v>28</v>
      </c>
      <c r="B379" s="178">
        <v>627</v>
      </c>
      <c r="C379" s="6">
        <v>996</v>
      </c>
      <c r="D379" s="6">
        <v>466</v>
      </c>
      <c r="E379" s="6">
        <v>65</v>
      </c>
      <c r="F379" s="8">
        <v>365</v>
      </c>
      <c r="G379" s="6">
        <v>254</v>
      </c>
      <c r="H379" s="6">
        <v>720</v>
      </c>
      <c r="I379" s="6">
        <v>863</v>
      </c>
      <c r="J379" s="6">
        <v>56</v>
      </c>
      <c r="K379" s="6">
        <v>423</v>
      </c>
      <c r="L379" s="6">
        <v>917</v>
      </c>
      <c r="M379" s="12">
        <v>518</v>
      </c>
      <c r="N379" s="6">
        <v>810</v>
      </c>
      <c r="O379" s="6">
        <v>697</v>
      </c>
      <c r="P379" s="6">
        <v>139</v>
      </c>
      <c r="Q379" s="6">
        <v>284</v>
      </c>
      <c r="R379" s="6">
        <v>771</v>
      </c>
      <c r="S379" s="6">
        <v>660</v>
      </c>
      <c r="T379" s="6">
        <v>162</v>
      </c>
      <c r="U379" s="6">
        <v>305</v>
      </c>
      <c r="V379" s="11">
        <v>29</v>
      </c>
      <c r="W379" s="6">
        <v>398</v>
      </c>
      <c r="X379" s="6">
        <v>960</v>
      </c>
      <c r="Y379" s="6">
        <v>559</v>
      </c>
      <c r="Z379" s="6">
        <v>328</v>
      </c>
      <c r="AA379" s="6">
        <v>215</v>
      </c>
      <c r="AB379" s="9">
        <v>741</v>
      </c>
      <c r="AC379" s="7">
        <v>886</v>
      </c>
      <c r="AD379" s="6">
        <v>602</v>
      </c>
      <c r="AE379" s="6">
        <v>969</v>
      </c>
      <c r="AF379" s="6">
        <v>507</v>
      </c>
      <c r="AG379" s="179">
        <v>108</v>
      </c>
      <c r="AH379" s="5">
        <f t="shared" si="65"/>
        <v>16400</v>
      </c>
      <c r="AI379" s="5">
        <f t="shared" si="66"/>
        <v>11201200</v>
      </c>
      <c r="AJ379" s="2">
        <f t="shared" si="67"/>
        <v>8606720000</v>
      </c>
    </row>
    <row r="380" spans="1:36" x14ac:dyDescent="0.2">
      <c r="A380" s="1">
        <v>29</v>
      </c>
      <c r="B380" s="178">
        <v>942</v>
      </c>
      <c r="C380" s="6">
        <v>573</v>
      </c>
      <c r="D380" s="6">
        <v>15</v>
      </c>
      <c r="E380" s="8">
        <v>416</v>
      </c>
      <c r="F380" s="6">
        <v>180</v>
      </c>
      <c r="G380" s="6">
        <v>291</v>
      </c>
      <c r="H380" s="6">
        <v>785</v>
      </c>
      <c r="I380" s="6">
        <v>642</v>
      </c>
      <c r="J380" s="6">
        <v>489</v>
      </c>
      <c r="K380" s="6">
        <v>122</v>
      </c>
      <c r="L380" s="6">
        <v>588</v>
      </c>
      <c r="M380" s="6">
        <v>987</v>
      </c>
      <c r="N380" s="12">
        <v>759</v>
      </c>
      <c r="O380" s="6">
        <v>872</v>
      </c>
      <c r="P380" s="6">
        <v>342</v>
      </c>
      <c r="Q380" s="6">
        <v>197</v>
      </c>
      <c r="R380" s="6">
        <v>734</v>
      </c>
      <c r="S380" s="6">
        <v>845</v>
      </c>
      <c r="T380" s="6">
        <v>383</v>
      </c>
      <c r="U380" s="11">
        <v>240</v>
      </c>
      <c r="V380" s="6">
        <v>452</v>
      </c>
      <c r="W380" s="6">
        <v>83</v>
      </c>
      <c r="X380" s="6">
        <v>609</v>
      </c>
      <c r="Y380" s="6">
        <v>1010</v>
      </c>
      <c r="Z380" s="6">
        <v>153</v>
      </c>
      <c r="AA380" s="6">
        <v>266</v>
      </c>
      <c r="AB380" s="6">
        <v>828</v>
      </c>
      <c r="AC380" s="6">
        <v>683</v>
      </c>
      <c r="AD380" s="7">
        <v>903</v>
      </c>
      <c r="AE380" s="9">
        <v>536</v>
      </c>
      <c r="AF380" s="6">
        <v>38</v>
      </c>
      <c r="AG380" s="179">
        <v>437</v>
      </c>
      <c r="AH380" s="5">
        <f t="shared" si="65"/>
        <v>16400</v>
      </c>
      <c r="AI380" s="5">
        <f t="shared" si="66"/>
        <v>11201200</v>
      </c>
      <c r="AJ380" s="2">
        <f t="shared" si="67"/>
        <v>8606720000</v>
      </c>
    </row>
    <row r="381" spans="1:36" x14ac:dyDescent="0.2">
      <c r="A381" s="1">
        <v>30</v>
      </c>
      <c r="B381" s="178">
        <v>521</v>
      </c>
      <c r="C381" s="6">
        <v>922</v>
      </c>
      <c r="D381" s="8">
        <v>428</v>
      </c>
      <c r="E381" s="6">
        <v>59</v>
      </c>
      <c r="F381" s="6">
        <v>279</v>
      </c>
      <c r="G381" s="6">
        <v>136</v>
      </c>
      <c r="H381" s="6">
        <v>694</v>
      </c>
      <c r="I381" s="6">
        <v>805</v>
      </c>
      <c r="J381" s="6">
        <v>78</v>
      </c>
      <c r="K381" s="6">
        <v>477</v>
      </c>
      <c r="L381" s="6">
        <v>1007</v>
      </c>
      <c r="M381" s="6">
        <v>640</v>
      </c>
      <c r="N381" s="6">
        <v>852</v>
      </c>
      <c r="O381" s="12">
        <v>707</v>
      </c>
      <c r="P381" s="6">
        <v>241</v>
      </c>
      <c r="Q381" s="6">
        <v>354</v>
      </c>
      <c r="R381" s="6">
        <v>889</v>
      </c>
      <c r="S381" s="6">
        <v>746</v>
      </c>
      <c r="T381" s="11">
        <v>220</v>
      </c>
      <c r="U381" s="6">
        <v>331</v>
      </c>
      <c r="V381" s="6">
        <v>103</v>
      </c>
      <c r="W381" s="6">
        <v>504</v>
      </c>
      <c r="X381" s="6">
        <v>966</v>
      </c>
      <c r="Y381" s="6">
        <v>597</v>
      </c>
      <c r="Z381" s="6">
        <v>318</v>
      </c>
      <c r="AA381" s="6">
        <v>173</v>
      </c>
      <c r="AB381" s="6">
        <v>671</v>
      </c>
      <c r="AC381" s="6">
        <v>784</v>
      </c>
      <c r="AD381" s="9">
        <v>548</v>
      </c>
      <c r="AE381" s="7">
        <v>947</v>
      </c>
      <c r="AF381" s="6">
        <v>385</v>
      </c>
      <c r="AG381" s="179">
        <v>18</v>
      </c>
      <c r="AH381" s="5">
        <f t="shared" si="65"/>
        <v>16400</v>
      </c>
      <c r="AI381" s="5">
        <f t="shared" si="66"/>
        <v>11201200</v>
      </c>
      <c r="AJ381" s="2">
        <f t="shared" si="67"/>
        <v>8606720000</v>
      </c>
    </row>
    <row r="382" spans="1:36" x14ac:dyDescent="0.2">
      <c r="A382" s="1">
        <v>31</v>
      </c>
      <c r="B382" s="178">
        <v>85</v>
      </c>
      <c r="C382" s="8">
        <v>454</v>
      </c>
      <c r="D382" s="6">
        <v>1016</v>
      </c>
      <c r="E382" s="6">
        <v>615</v>
      </c>
      <c r="F382" s="6">
        <v>843</v>
      </c>
      <c r="G382" s="6">
        <v>732</v>
      </c>
      <c r="H382" s="6">
        <v>234</v>
      </c>
      <c r="I382" s="6">
        <v>377</v>
      </c>
      <c r="J382" s="6">
        <v>530</v>
      </c>
      <c r="K382" s="6">
        <v>897</v>
      </c>
      <c r="L382" s="6">
        <v>435</v>
      </c>
      <c r="M382" s="6">
        <v>36</v>
      </c>
      <c r="N382" s="6">
        <v>272</v>
      </c>
      <c r="O382" s="6">
        <v>159</v>
      </c>
      <c r="P382" s="12">
        <v>685</v>
      </c>
      <c r="Q382" s="6">
        <v>830</v>
      </c>
      <c r="R382" s="6">
        <v>293</v>
      </c>
      <c r="S382" s="11">
        <v>182</v>
      </c>
      <c r="T382" s="6">
        <v>648</v>
      </c>
      <c r="U382" s="6">
        <v>791</v>
      </c>
      <c r="V382" s="6">
        <v>571</v>
      </c>
      <c r="W382" s="6">
        <v>940</v>
      </c>
      <c r="X382" s="6">
        <v>410</v>
      </c>
      <c r="Y382" s="6">
        <v>9</v>
      </c>
      <c r="Z382" s="6">
        <v>866</v>
      </c>
      <c r="AA382" s="6">
        <v>753</v>
      </c>
      <c r="AB382" s="6">
        <v>195</v>
      </c>
      <c r="AC382" s="6">
        <v>340</v>
      </c>
      <c r="AD382" s="6">
        <v>128</v>
      </c>
      <c r="AE382" s="6">
        <v>495</v>
      </c>
      <c r="AF382" s="7">
        <v>989</v>
      </c>
      <c r="AG382" s="145">
        <v>590</v>
      </c>
      <c r="AH382" s="5">
        <f t="shared" si="65"/>
        <v>16400</v>
      </c>
      <c r="AI382" s="5">
        <f t="shared" si="66"/>
        <v>11201200</v>
      </c>
      <c r="AJ382" s="2">
        <f t="shared" si="67"/>
        <v>8606720000</v>
      </c>
    </row>
    <row r="383" spans="1:36" ht="13.5" thickBot="1" x14ac:dyDescent="0.25">
      <c r="A383" s="1">
        <v>32</v>
      </c>
      <c r="B383" s="183">
        <v>498</v>
      </c>
      <c r="C383" s="180">
        <v>97</v>
      </c>
      <c r="D383" s="180">
        <v>595</v>
      </c>
      <c r="E383" s="180">
        <v>964</v>
      </c>
      <c r="F383" s="180">
        <v>752</v>
      </c>
      <c r="G383" s="180">
        <v>895</v>
      </c>
      <c r="H383" s="180">
        <v>333</v>
      </c>
      <c r="I383" s="180">
        <v>222</v>
      </c>
      <c r="J383" s="180">
        <v>949</v>
      </c>
      <c r="K383" s="180">
        <v>550</v>
      </c>
      <c r="L383" s="180">
        <v>24</v>
      </c>
      <c r="M383" s="180">
        <v>391</v>
      </c>
      <c r="N383" s="180">
        <v>171</v>
      </c>
      <c r="O383" s="180">
        <v>316</v>
      </c>
      <c r="P383" s="180">
        <v>778</v>
      </c>
      <c r="Q383" s="187">
        <v>665</v>
      </c>
      <c r="R383" s="191">
        <v>130</v>
      </c>
      <c r="S383" s="180">
        <v>273</v>
      </c>
      <c r="T383" s="180">
        <v>803</v>
      </c>
      <c r="U383" s="180">
        <v>692</v>
      </c>
      <c r="V383" s="180">
        <v>928</v>
      </c>
      <c r="W383" s="180">
        <v>527</v>
      </c>
      <c r="X383" s="180">
        <v>61</v>
      </c>
      <c r="Y383" s="180">
        <v>430</v>
      </c>
      <c r="Z383" s="180">
        <v>709</v>
      </c>
      <c r="AA383" s="180">
        <v>854</v>
      </c>
      <c r="AB383" s="180">
        <v>360</v>
      </c>
      <c r="AC383" s="180">
        <v>247</v>
      </c>
      <c r="AD383" s="180">
        <v>475</v>
      </c>
      <c r="AE383" s="180">
        <v>76</v>
      </c>
      <c r="AF383" s="150">
        <v>634</v>
      </c>
      <c r="AG383" s="182">
        <v>1001</v>
      </c>
      <c r="AH383" s="5">
        <f t="shared" si="65"/>
        <v>16400</v>
      </c>
      <c r="AI383" s="5">
        <f t="shared" si="66"/>
        <v>11201200</v>
      </c>
      <c r="AJ383" s="2">
        <f t="shared" si="67"/>
        <v>8606720000</v>
      </c>
    </row>
    <row r="384" spans="1:36" x14ac:dyDescent="0.2">
      <c r="A384" s="3" t="s">
        <v>0</v>
      </c>
      <c r="B384" s="5">
        <f>SUM(B352:B383)</f>
        <v>16400</v>
      </c>
      <c r="C384" s="5">
        <f t="shared" ref="C384:AG384" si="68">SUM(C352:C383)</f>
        <v>16400</v>
      </c>
      <c r="D384" s="5">
        <f t="shared" si="68"/>
        <v>16400</v>
      </c>
      <c r="E384" s="5">
        <f t="shared" si="68"/>
        <v>16400</v>
      </c>
      <c r="F384" s="5">
        <f t="shared" si="68"/>
        <v>16400</v>
      </c>
      <c r="G384" s="5">
        <f t="shared" si="68"/>
        <v>16400</v>
      </c>
      <c r="H384" s="5">
        <f t="shared" si="68"/>
        <v>16400</v>
      </c>
      <c r="I384" s="5">
        <f t="shared" si="68"/>
        <v>16400</v>
      </c>
      <c r="J384" s="5">
        <f t="shared" si="68"/>
        <v>16400</v>
      </c>
      <c r="K384" s="5">
        <f t="shared" si="68"/>
        <v>16400</v>
      </c>
      <c r="L384" s="5">
        <f t="shared" si="68"/>
        <v>16400</v>
      </c>
      <c r="M384" s="5">
        <f t="shared" si="68"/>
        <v>16400</v>
      </c>
      <c r="N384" s="5">
        <f t="shared" si="68"/>
        <v>16400</v>
      </c>
      <c r="O384" s="5">
        <f t="shared" si="68"/>
        <v>16400</v>
      </c>
      <c r="P384" s="5">
        <f t="shared" si="68"/>
        <v>16400</v>
      </c>
      <c r="Q384" s="5">
        <f t="shared" si="68"/>
        <v>16400</v>
      </c>
      <c r="R384" s="5">
        <f t="shared" si="68"/>
        <v>16400</v>
      </c>
      <c r="S384" s="5">
        <f t="shared" si="68"/>
        <v>16400</v>
      </c>
      <c r="T384" s="5">
        <f t="shared" si="68"/>
        <v>16400</v>
      </c>
      <c r="U384" s="5">
        <f t="shared" si="68"/>
        <v>16400</v>
      </c>
      <c r="V384" s="5">
        <f t="shared" si="68"/>
        <v>16400</v>
      </c>
      <c r="W384" s="5">
        <f t="shared" si="68"/>
        <v>16400</v>
      </c>
      <c r="X384" s="5">
        <f t="shared" si="68"/>
        <v>16400</v>
      </c>
      <c r="Y384" s="5">
        <f t="shared" si="68"/>
        <v>16400</v>
      </c>
      <c r="Z384" s="5">
        <f t="shared" si="68"/>
        <v>16400</v>
      </c>
      <c r="AA384" s="5">
        <f t="shared" si="68"/>
        <v>16400</v>
      </c>
      <c r="AB384" s="5">
        <f t="shared" si="68"/>
        <v>16400</v>
      </c>
      <c r="AC384" s="5">
        <f t="shared" si="68"/>
        <v>16400</v>
      </c>
      <c r="AD384" s="5">
        <f t="shared" si="68"/>
        <v>16400</v>
      </c>
      <c r="AE384" s="5">
        <f t="shared" si="68"/>
        <v>16400</v>
      </c>
      <c r="AF384" s="5">
        <f t="shared" si="68"/>
        <v>16400</v>
      </c>
      <c r="AG384" s="5">
        <f t="shared" si="68"/>
        <v>16400</v>
      </c>
      <c r="AH384" s="5"/>
      <c r="AI384" s="5"/>
    </row>
    <row r="385" spans="1:36" x14ac:dyDescent="0.2">
      <c r="A385" s="3" t="s">
        <v>1</v>
      </c>
      <c r="B385" s="5">
        <f>SUMSQ(B352:B383)</f>
        <v>11201200</v>
      </c>
      <c r="C385" s="5">
        <f t="shared" ref="C385:AG385" si="69">SUMSQ(C352:C383)</f>
        <v>11201200</v>
      </c>
      <c r="D385" s="5">
        <f t="shared" si="69"/>
        <v>11201200</v>
      </c>
      <c r="E385" s="5">
        <f t="shared" si="69"/>
        <v>11201200</v>
      </c>
      <c r="F385" s="5">
        <f t="shared" si="69"/>
        <v>11201200</v>
      </c>
      <c r="G385" s="5">
        <f t="shared" si="69"/>
        <v>11201200</v>
      </c>
      <c r="H385" s="5">
        <f t="shared" si="69"/>
        <v>11201200</v>
      </c>
      <c r="I385" s="5">
        <f t="shared" si="69"/>
        <v>11201200</v>
      </c>
      <c r="J385" s="5">
        <f t="shared" si="69"/>
        <v>11201200</v>
      </c>
      <c r="K385" s="5">
        <f t="shared" si="69"/>
        <v>11201200</v>
      </c>
      <c r="L385" s="5">
        <f t="shared" si="69"/>
        <v>11201200</v>
      </c>
      <c r="M385" s="5">
        <f t="shared" si="69"/>
        <v>11201200</v>
      </c>
      <c r="N385" s="5">
        <f t="shared" si="69"/>
        <v>11201200</v>
      </c>
      <c r="O385" s="5">
        <f t="shared" si="69"/>
        <v>11201200</v>
      </c>
      <c r="P385" s="5">
        <f t="shared" si="69"/>
        <v>11201200</v>
      </c>
      <c r="Q385" s="5">
        <f t="shared" si="69"/>
        <v>11201200</v>
      </c>
      <c r="R385" s="5">
        <f t="shared" si="69"/>
        <v>11201200</v>
      </c>
      <c r="S385" s="5">
        <f t="shared" si="69"/>
        <v>11201200</v>
      </c>
      <c r="T385" s="5">
        <f t="shared" si="69"/>
        <v>11201200</v>
      </c>
      <c r="U385" s="5">
        <f t="shared" si="69"/>
        <v>11201200</v>
      </c>
      <c r="V385" s="5">
        <f t="shared" si="69"/>
        <v>11201200</v>
      </c>
      <c r="W385" s="5">
        <f t="shared" si="69"/>
        <v>11201200</v>
      </c>
      <c r="X385" s="5">
        <f t="shared" si="69"/>
        <v>11201200</v>
      </c>
      <c r="Y385" s="5">
        <f t="shared" si="69"/>
        <v>11201200</v>
      </c>
      <c r="Z385" s="5">
        <f t="shared" si="69"/>
        <v>11201200</v>
      </c>
      <c r="AA385" s="5">
        <f t="shared" si="69"/>
        <v>11201200</v>
      </c>
      <c r="AB385" s="5">
        <f t="shared" si="69"/>
        <v>11201200</v>
      </c>
      <c r="AC385" s="5">
        <f t="shared" si="69"/>
        <v>11201200</v>
      </c>
      <c r="AD385" s="5">
        <f t="shared" si="69"/>
        <v>11201200</v>
      </c>
      <c r="AE385" s="5">
        <f t="shared" si="69"/>
        <v>11201200</v>
      </c>
      <c r="AF385" s="5">
        <f t="shared" si="69"/>
        <v>11201200</v>
      </c>
      <c r="AG385" s="5">
        <f t="shared" si="69"/>
        <v>11201200</v>
      </c>
      <c r="AH385" s="5"/>
      <c r="AI385" s="5"/>
    </row>
    <row r="386" spans="1:36" x14ac:dyDescent="0.2">
      <c r="A386" s="3" t="s">
        <v>2</v>
      </c>
      <c r="B386" s="2">
        <f>B352^3+B353^3+B354^3+B355^3+B356^3+B357^3+B358^3+B359^3+B360^3+B361^3+B362^3+B363^3+B364^3+B365^3+B366^3+B367^3+B368^3+B369^3+B370^3+B371^3+B372^3+B373^3+B374^3+B375^3+B376^3+B377^3+B378^3+B379^3+B380^3+B381^3+B382^3+B383^3</f>
        <v>8606720000</v>
      </c>
      <c r="C386" s="2">
        <f t="shared" ref="C386:AG386" si="70">C352^3+C353^3+C354^3+C355^3+C356^3+C357^3+C358^3+C359^3+C360^3+C361^3+C362^3+C363^3+C364^3+C365^3+C366^3+C367^3+C368^3+C369^3+C370^3+C371^3+C372^3+C373^3+C374^3+C375^3+C376^3+C377^3+C378^3+C379^3+C380^3+C381^3+C382^3+C383^3</f>
        <v>8606720000</v>
      </c>
      <c r="D386" s="2">
        <f t="shared" si="70"/>
        <v>8606720000</v>
      </c>
      <c r="E386" s="2">
        <f t="shared" si="70"/>
        <v>8606720000</v>
      </c>
      <c r="F386" s="2">
        <f t="shared" si="70"/>
        <v>8606720000</v>
      </c>
      <c r="G386" s="2">
        <f t="shared" si="70"/>
        <v>8606720000</v>
      </c>
      <c r="H386" s="2">
        <f t="shared" si="70"/>
        <v>8606720000</v>
      </c>
      <c r="I386" s="2">
        <f t="shared" si="70"/>
        <v>8606720000</v>
      </c>
      <c r="J386" s="2">
        <f t="shared" si="70"/>
        <v>8606720000</v>
      </c>
      <c r="K386" s="2">
        <f t="shared" si="70"/>
        <v>8606720000</v>
      </c>
      <c r="L386" s="2">
        <f t="shared" si="70"/>
        <v>8606720000</v>
      </c>
      <c r="M386" s="2">
        <f t="shared" si="70"/>
        <v>8606720000</v>
      </c>
      <c r="N386" s="2">
        <f t="shared" si="70"/>
        <v>8606720000</v>
      </c>
      <c r="O386" s="2">
        <f t="shared" si="70"/>
        <v>8606720000</v>
      </c>
      <c r="P386" s="2">
        <f t="shared" si="70"/>
        <v>8606720000</v>
      </c>
      <c r="Q386" s="2">
        <f t="shared" si="70"/>
        <v>8606720000</v>
      </c>
      <c r="R386" s="2">
        <f t="shared" si="70"/>
        <v>8606720000</v>
      </c>
      <c r="S386" s="2">
        <f t="shared" si="70"/>
        <v>8606720000</v>
      </c>
      <c r="T386" s="2">
        <f t="shared" si="70"/>
        <v>8606720000</v>
      </c>
      <c r="U386" s="2">
        <f t="shared" si="70"/>
        <v>8606720000</v>
      </c>
      <c r="V386" s="2">
        <f t="shared" si="70"/>
        <v>8606720000</v>
      </c>
      <c r="W386" s="2">
        <f t="shared" si="70"/>
        <v>8606720000</v>
      </c>
      <c r="X386" s="2">
        <f t="shared" si="70"/>
        <v>8606720000</v>
      </c>
      <c r="Y386" s="2">
        <f t="shared" si="70"/>
        <v>8606720000</v>
      </c>
      <c r="Z386" s="2">
        <f t="shared" si="70"/>
        <v>8606720000</v>
      </c>
      <c r="AA386" s="2">
        <f t="shared" si="70"/>
        <v>8606720000</v>
      </c>
      <c r="AB386" s="2">
        <f t="shared" si="70"/>
        <v>8606720000</v>
      </c>
      <c r="AC386" s="2">
        <f t="shared" si="70"/>
        <v>8606720000</v>
      </c>
      <c r="AD386" s="2">
        <f t="shared" si="70"/>
        <v>8606720000</v>
      </c>
      <c r="AE386" s="2">
        <f t="shared" si="70"/>
        <v>8606720000</v>
      </c>
      <c r="AF386" s="2">
        <f t="shared" si="70"/>
        <v>8606720000</v>
      </c>
      <c r="AG386" s="2">
        <f t="shared" si="70"/>
        <v>8606720000</v>
      </c>
      <c r="AH386" s="5"/>
      <c r="AI386" s="5"/>
      <c r="AJ386" s="114">
        <f>C352^3+B353^3+E354^3+D355^3+G356^3+F357^3+I358^3+H359^3+K360^3+J361^3+M362^3+L363^3+O364^3+N365^3+Q366^3+P367^3+S368^3+R369^3+U370^3+T371^3+W372^3+V373^3+Y374^3+X375^3+AA376^3+Z377^3+AC378^3+AB379^3+AE380^3+AD381^3+AG382^3+AF383^3</f>
        <v>8606720000</v>
      </c>
    </row>
    <row r="387" spans="1:36" x14ac:dyDescent="0.2">
      <c r="AH387" s="5"/>
      <c r="AI387" s="5"/>
    </row>
    <row r="388" spans="1:36" x14ac:dyDescent="0.2">
      <c r="A388" s="3" t="s">
        <v>1173</v>
      </c>
      <c r="B388" s="2">
        <f>B352</f>
        <v>20</v>
      </c>
      <c r="C388" s="2">
        <f>C353</f>
        <v>40</v>
      </c>
      <c r="D388" s="2">
        <f>D354</f>
        <v>74</v>
      </c>
      <c r="E388" s="2">
        <f>E355</f>
        <v>126</v>
      </c>
      <c r="F388" s="2">
        <f>F356</f>
        <v>143</v>
      </c>
      <c r="G388" s="2">
        <f>G357</f>
        <v>187</v>
      </c>
      <c r="H388" s="2">
        <f>H358</f>
        <v>213</v>
      </c>
      <c r="I388" s="2">
        <f>I359</f>
        <v>225</v>
      </c>
      <c r="J388" s="2">
        <f>J360</f>
        <v>285</v>
      </c>
      <c r="K388" s="2">
        <f>K361</f>
        <v>297</v>
      </c>
      <c r="L388" s="2">
        <f>L362</f>
        <v>327</v>
      </c>
      <c r="M388" s="2">
        <f>M363</f>
        <v>371</v>
      </c>
      <c r="N388" s="2">
        <f>N364</f>
        <v>386</v>
      </c>
      <c r="O388" s="2">
        <f>O365</f>
        <v>438</v>
      </c>
      <c r="P388" s="2">
        <f>P366</f>
        <v>476</v>
      </c>
      <c r="Q388" s="2">
        <f>Q367</f>
        <v>496</v>
      </c>
      <c r="R388" s="2">
        <f>R368</f>
        <v>533</v>
      </c>
      <c r="S388" s="2">
        <f>S369</f>
        <v>545</v>
      </c>
      <c r="T388" s="2">
        <f>T370</f>
        <v>591</v>
      </c>
      <c r="U388" s="2">
        <f>U371</f>
        <v>635</v>
      </c>
      <c r="V388" s="2">
        <f>V372</f>
        <v>650</v>
      </c>
      <c r="W388" s="2">
        <f>W373</f>
        <v>702</v>
      </c>
      <c r="X388" s="2">
        <f>X374</f>
        <v>724</v>
      </c>
      <c r="Y388" s="2">
        <f>Y375</f>
        <v>744</v>
      </c>
      <c r="Z388" s="2">
        <f>Z376</f>
        <v>796</v>
      </c>
      <c r="AA388" s="2">
        <f>AA377</f>
        <v>816</v>
      </c>
      <c r="AB388" s="2">
        <f>AB378</f>
        <v>834</v>
      </c>
      <c r="AC388" s="2">
        <f>AC379</f>
        <v>886</v>
      </c>
      <c r="AD388" s="2">
        <f>AD380</f>
        <v>903</v>
      </c>
      <c r="AE388" s="2">
        <f>AE381</f>
        <v>947</v>
      </c>
      <c r="AF388" s="2">
        <f>AF382</f>
        <v>989</v>
      </c>
      <c r="AG388" s="2">
        <f>AG383</f>
        <v>1001</v>
      </c>
      <c r="AH388" s="217">
        <f t="shared" ref="AH388:AH391" si="71">SUM(B388:AG388)</f>
        <v>16400</v>
      </c>
      <c r="AI388" s="5">
        <f t="shared" ref="AI388:AI391" si="72">SUMSQ(B388:AG388)</f>
        <v>11201200</v>
      </c>
      <c r="AJ388" s="2">
        <f t="shared" ref="AJ388:AJ391" si="73">B388^3+C388^3+D388^3+E388^3+F388^3+G388^3+H388^3+I388^3+J388^3+K388^3+L388^3+M388^3+N388^3+O388^3+P388^3+Q388^3+R388^3+S388^3+T388^3+U388^3+V388^3+W388^3+X388^3+Y388^3+Z388^3+AA388^3+AB388^3+AC388^3+AD388^3+AE388^3+AF388^3+AG388^3</f>
        <v>8606720000</v>
      </c>
    </row>
    <row r="389" spans="1:36" x14ac:dyDescent="0.2">
      <c r="A389" s="3" t="s">
        <v>1174</v>
      </c>
      <c r="B389" s="2">
        <f>B383</f>
        <v>498</v>
      </c>
      <c r="C389" s="2">
        <f>C382</f>
        <v>454</v>
      </c>
      <c r="D389" s="2">
        <f>D381</f>
        <v>428</v>
      </c>
      <c r="E389" s="2">
        <f>E380</f>
        <v>416</v>
      </c>
      <c r="F389" s="2">
        <f>F379</f>
        <v>365</v>
      </c>
      <c r="G389" s="2">
        <f>G378</f>
        <v>345</v>
      </c>
      <c r="H389" s="2">
        <f>H377</f>
        <v>311</v>
      </c>
      <c r="I389" s="2">
        <f>I376</f>
        <v>259</v>
      </c>
      <c r="J389" s="2">
        <f>J375</f>
        <v>255</v>
      </c>
      <c r="K389" s="2">
        <f>K374</f>
        <v>203</v>
      </c>
      <c r="L389" s="2">
        <f>L373</f>
        <v>165</v>
      </c>
      <c r="M389" s="2">
        <f>M372</f>
        <v>145</v>
      </c>
      <c r="N389" s="2">
        <f>N371</f>
        <v>100</v>
      </c>
      <c r="O389" s="2">
        <f>O370</f>
        <v>88</v>
      </c>
      <c r="P389" s="2">
        <f>P369</f>
        <v>58</v>
      </c>
      <c r="Q389" s="2">
        <f>Q368</f>
        <v>14</v>
      </c>
      <c r="R389" s="2">
        <f>R367</f>
        <v>1015</v>
      </c>
      <c r="S389" s="2">
        <f>S366</f>
        <v>963</v>
      </c>
      <c r="T389" s="2">
        <f>T365</f>
        <v>941</v>
      </c>
      <c r="U389" s="2">
        <f>U364</f>
        <v>921</v>
      </c>
      <c r="V389" s="2">
        <f>V363</f>
        <v>876</v>
      </c>
      <c r="W389" s="2">
        <f>W362</f>
        <v>864</v>
      </c>
      <c r="X389" s="2">
        <f>X361</f>
        <v>818</v>
      </c>
      <c r="Y389" s="2">
        <f>Y360</f>
        <v>774</v>
      </c>
      <c r="Z389" s="2">
        <f>Z359</f>
        <v>762</v>
      </c>
      <c r="AA389" s="2">
        <f>AA358</f>
        <v>718</v>
      </c>
      <c r="AB389" s="2">
        <f>AB357</f>
        <v>676</v>
      </c>
      <c r="AC389" s="2">
        <f>AC356</f>
        <v>664</v>
      </c>
      <c r="AD389" s="2">
        <f>AD355</f>
        <v>613</v>
      </c>
      <c r="AE389" s="2">
        <f>AE354</f>
        <v>593</v>
      </c>
      <c r="AF389" s="2">
        <f>AF353</f>
        <v>575</v>
      </c>
      <c r="AG389" s="2">
        <f>AG352</f>
        <v>523</v>
      </c>
      <c r="AH389" s="217">
        <f t="shared" si="71"/>
        <v>16400</v>
      </c>
      <c r="AI389" s="5">
        <f t="shared" si="72"/>
        <v>11201200</v>
      </c>
      <c r="AJ389" s="2">
        <f t="shared" si="73"/>
        <v>8606720000</v>
      </c>
    </row>
    <row r="390" spans="1:36" x14ac:dyDescent="0.2">
      <c r="A390" s="3" t="s">
        <v>1175</v>
      </c>
      <c r="B390" s="2">
        <f>B368</f>
        <v>869</v>
      </c>
      <c r="C390" s="2">
        <f>C369</f>
        <v>849</v>
      </c>
      <c r="D390" s="2">
        <f>D370</f>
        <v>831</v>
      </c>
      <c r="E390" s="2">
        <f>E371</f>
        <v>779</v>
      </c>
      <c r="F390" s="2">
        <f>F372</f>
        <v>1018</v>
      </c>
      <c r="G390" s="2">
        <f>G373</f>
        <v>974</v>
      </c>
      <c r="H390" s="2">
        <f>H374</f>
        <v>932</v>
      </c>
      <c r="I390" s="2">
        <f>I375</f>
        <v>920</v>
      </c>
      <c r="J390" s="2">
        <f>J376</f>
        <v>620</v>
      </c>
      <c r="K390" s="2">
        <f>K377</f>
        <v>608</v>
      </c>
      <c r="L390" s="2">
        <f>L378</f>
        <v>562</v>
      </c>
      <c r="M390" s="2">
        <f>M379</f>
        <v>518</v>
      </c>
      <c r="N390" s="2">
        <f>N380</f>
        <v>759</v>
      </c>
      <c r="O390" s="2">
        <f>O381</f>
        <v>707</v>
      </c>
      <c r="P390" s="2">
        <f>P382</f>
        <v>685</v>
      </c>
      <c r="Q390" s="2">
        <f>Q383</f>
        <v>665</v>
      </c>
      <c r="R390" s="2">
        <f>R352</f>
        <v>356</v>
      </c>
      <c r="S390" s="2">
        <f>S353</f>
        <v>344</v>
      </c>
      <c r="T390" s="2">
        <f>T354</f>
        <v>314</v>
      </c>
      <c r="U390" s="2">
        <f>U355</f>
        <v>270</v>
      </c>
      <c r="V390" s="2">
        <f>V356</f>
        <v>511</v>
      </c>
      <c r="W390" s="2">
        <f>W357</f>
        <v>459</v>
      </c>
      <c r="X390" s="2">
        <f>X358</f>
        <v>421</v>
      </c>
      <c r="Y390" s="2">
        <f>Y359</f>
        <v>401</v>
      </c>
      <c r="Z390" s="2">
        <f>Z360</f>
        <v>109</v>
      </c>
      <c r="AA390" s="2">
        <f>AA361</f>
        <v>89</v>
      </c>
      <c r="AB390" s="2">
        <f>AB362</f>
        <v>55</v>
      </c>
      <c r="AC390" s="2">
        <f>AC363</f>
        <v>3</v>
      </c>
      <c r="AD390" s="2">
        <f>AD364</f>
        <v>242</v>
      </c>
      <c r="AE390" s="2">
        <f>AE365</f>
        <v>198</v>
      </c>
      <c r="AF390" s="2">
        <f>AF366</f>
        <v>172</v>
      </c>
      <c r="AG390" s="2">
        <f>AG367</f>
        <v>160</v>
      </c>
      <c r="AH390" s="217">
        <f t="shared" si="71"/>
        <v>16400</v>
      </c>
      <c r="AI390" s="5">
        <f t="shared" si="72"/>
        <v>11201200</v>
      </c>
      <c r="AJ390" s="2">
        <f t="shared" si="73"/>
        <v>8606720000</v>
      </c>
    </row>
    <row r="391" spans="1:36" x14ac:dyDescent="0.2">
      <c r="A391" s="3" t="s">
        <v>1176</v>
      </c>
      <c r="B391" s="2">
        <f>B367</f>
        <v>647</v>
      </c>
      <c r="C391" s="2">
        <f>C366</f>
        <v>691</v>
      </c>
      <c r="D391" s="2">
        <f>D365</f>
        <v>733</v>
      </c>
      <c r="E391" s="2">
        <f>E364</f>
        <v>745</v>
      </c>
      <c r="F391" s="2">
        <f>F363</f>
        <v>540</v>
      </c>
      <c r="G391" s="2">
        <f>G362</f>
        <v>560</v>
      </c>
      <c r="H391" s="2">
        <f>H361</f>
        <v>578</v>
      </c>
      <c r="I391" s="2">
        <f>I360</f>
        <v>630</v>
      </c>
      <c r="J391" s="2">
        <f>J359</f>
        <v>906</v>
      </c>
      <c r="K391" s="2">
        <f>K358</f>
        <v>958</v>
      </c>
      <c r="L391" s="2">
        <f>L357</f>
        <v>980</v>
      </c>
      <c r="M391" s="2">
        <f>M356</f>
        <v>1000</v>
      </c>
      <c r="N391" s="2">
        <f>N355</f>
        <v>789</v>
      </c>
      <c r="O391" s="2">
        <f>O354</f>
        <v>801</v>
      </c>
      <c r="P391" s="2">
        <f>P353</f>
        <v>847</v>
      </c>
      <c r="Q391" s="2">
        <f>Q352</f>
        <v>891</v>
      </c>
      <c r="R391" s="2">
        <f>R383</f>
        <v>130</v>
      </c>
      <c r="S391" s="2">
        <f>S382</f>
        <v>182</v>
      </c>
      <c r="T391" s="2">
        <f>T381</f>
        <v>220</v>
      </c>
      <c r="U391" s="2">
        <f>U380</f>
        <v>240</v>
      </c>
      <c r="V391" s="2">
        <f>V379</f>
        <v>29</v>
      </c>
      <c r="W391" s="2">
        <f>W378</f>
        <v>41</v>
      </c>
      <c r="X391" s="2">
        <f>X377</f>
        <v>71</v>
      </c>
      <c r="Y391" s="2">
        <f>Y376</f>
        <v>115</v>
      </c>
      <c r="Z391" s="2">
        <f>Z375</f>
        <v>399</v>
      </c>
      <c r="AA391" s="2">
        <f>AA374</f>
        <v>443</v>
      </c>
      <c r="AB391" s="2">
        <f>AB373</f>
        <v>469</v>
      </c>
      <c r="AC391" s="2">
        <f>AC372</f>
        <v>481</v>
      </c>
      <c r="AD391" s="2">
        <f>AD371</f>
        <v>276</v>
      </c>
      <c r="AE391" s="2">
        <f>AE370</f>
        <v>296</v>
      </c>
      <c r="AF391" s="2">
        <f>AF369</f>
        <v>330</v>
      </c>
      <c r="AG391" s="2">
        <f>AG368</f>
        <v>382</v>
      </c>
      <c r="AH391" s="217">
        <f t="shared" si="71"/>
        <v>16400</v>
      </c>
      <c r="AI391" s="5">
        <f t="shared" si="72"/>
        <v>11201200</v>
      </c>
      <c r="AJ391" s="2">
        <f t="shared" si="73"/>
        <v>8606720000</v>
      </c>
    </row>
    <row r="393" spans="1:36" x14ac:dyDescent="0.2">
      <c r="B393" s="2" t="s">
        <v>5</v>
      </c>
    </row>
    <row r="394" spans="1:36" ht="13.5" thickBot="1" x14ac:dyDescent="0.25">
      <c r="A394" s="1" t="s">
        <v>5</v>
      </c>
      <c r="B394" s="1" t="s">
        <v>1181</v>
      </c>
      <c r="D394" s="131" t="s">
        <v>5</v>
      </c>
      <c r="F394" s="2" t="s">
        <v>5</v>
      </c>
    </row>
    <row r="395" spans="1:36" x14ac:dyDescent="0.2">
      <c r="A395" s="1">
        <v>1</v>
      </c>
      <c r="B395" s="193">
        <v>17</v>
      </c>
      <c r="C395" s="194">
        <v>386</v>
      </c>
      <c r="D395" s="177">
        <v>948</v>
      </c>
      <c r="E395" s="177">
        <v>547</v>
      </c>
      <c r="F395" s="177">
        <v>783</v>
      </c>
      <c r="G395" s="177">
        <v>672</v>
      </c>
      <c r="H395" s="177">
        <v>174</v>
      </c>
      <c r="I395" s="177">
        <v>317</v>
      </c>
      <c r="J395" s="177">
        <v>598</v>
      </c>
      <c r="K395" s="177">
        <v>965</v>
      </c>
      <c r="L395" s="177">
        <v>503</v>
      </c>
      <c r="M395" s="177">
        <v>104</v>
      </c>
      <c r="N395" s="177">
        <v>332</v>
      </c>
      <c r="O395" s="177">
        <v>219</v>
      </c>
      <c r="P395" s="189">
        <v>745</v>
      </c>
      <c r="Q395" s="177">
        <v>890</v>
      </c>
      <c r="R395" s="177">
        <v>353</v>
      </c>
      <c r="S395" s="185">
        <v>242</v>
      </c>
      <c r="T395" s="177">
        <v>708</v>
      </c>
      <c r="U395" s="177">
        <v>851</v>
      </c>
      <c r="V395" s="177">
        <v>639</v>
      </c>
      <c r="W395" s="177">
        <v>1008</v>
      </c>
      <c r="X395" s="177">
        <v>478</v>
      </c>
      <c r="Y395" s="177">
        <v>77</v>
      </c>
      <c r="Z395" s="177">
        <v>806</v>
      </c>
      <c r="AA395" s="177">
        <v>693</v>
      </c>
      <c r="AB395" s="177">
        <v>135</v>
      </c>
      <c r="AC395" s="177">
        <v>280</v>
      </c>
      <c r="AD395" s="177">
        <v>60</v>
      </c>
      <c r="AE395" s="177">
        <v>427</v>
      </c>
      <c r="AF395" s="195">
        <v>921</v>
      </c>
      <c r="AG395" s="196">
        <v>522</v>
      </c>
      <c r="AH395" s="5">
        <f>SUM(B395:AG395)</f>
        <v>16400</v>
      </c>
      <c r="AI395" s="5">
        <f>SUMSQ(B395:AG395)</f>
        <v>11201200</v>
      </c>
      <c r="AJ395" s="2">
        <f>B395^3+C395^3+D395^3+E395^3+F395^3+G395^3+H395^3+I395^3+J395^3+K395^3+L395^3+M395^3+N395^3+O395^3+P395^3+Q395^3+R395^3+S395^3+T395^3+U395^3+V395^3+W395^3+X395^3+Y395^3+Z395^3+AA395^3+AB395^3+AC395^3+AD395^3+AE395^3+AF395^3+AG395^3</f>
        <v>8606720000</v>
      </c>
    </row>
    <row r="396" spans="1:36" x14ac:dyDescent="0.2">
      <c r="A396" s="1">
        <v>2</v>
      </c>
      <c r="B396" s="197">
        <v>438</v>
      </c>
      <c r="C396" s="9">
        <v>37</v>
      </c>
      <c r="D396" s="6">
        <v>535</v>
      </c>
      <c r="E396" s="6">
        <v>904</v>
      </c>
      <c r="F396" s="6">
        <v>684</v>
      </c>
      <c r="G396" s="6">
        <v>827</v>
      </c>
      <c r="H396" s="6">
        <v>265</v>
      </c>
      <c r="I396" s="6">
        <v>154</v>
      </c>
      <c r="J396" s="6">
        <v>1009</v>
      </c>
      <c r="K396" s="6">
        <v>610</v>
      </c>
      <c r="L396" s="6">
        <v>84</v>
      </c>
      <c r="M396" s="6">
        <v>451</v>
      </c>
      <c r="N396" s="6">
        <v>239</v>
      </c>
      <c r="O396" s="6">
        <v>384</v>
      </c>
      <c r="P396" s="6">
        <v>846</v>
      </c>
      <c r="Q396" s="11">
        <v>733</v>
      </c>
      <c r="R396" s="12">
        <v>198</v>
      </c>
      <c r="S396" s="6">
        <v>341</v>
      </c>
      <c r="T396" s="6">
        <v>871</v>
      </c>
      <c r="U396" s="6">
        <v>760</v>
      </c>
      <c r="V396" s="6">
        <v>988</v>
      </c>
      <c r="W396" s="6">
        <v>587</v>
      </c>
      <c r="X396" s="6">
        <v>121</v>
      </c>
      <c r="Y396" s="6">
        <v>490</v>
      </c>
      <c r="Z396" s="6">
        <v>641</v>
      </c>
      <c r="AA396" s="6">
        <v>786</v>
      </c>
      <c r="AB396" s="6">
        <v>292</v>
      </c>
      <c r="AC396" s="6">
        <v>179</v>
      </c>
      <c r="AD396" s="6">
        <v>415</v>
      </c>
      <c r="AE396" s="6">
        <v>16</v>
      </c>
      <c r="AF396" s="6">
        <v>574</v>
      </c>
      <c r="AG396" s="198">
        <v>941</v>
      </c>
      <c r="AH396" s="5">
        <f t="shared" ref="AH396:AH426" si="74">SUM(B396:AG396)</f>
        <v>16400</v>
      </c>
      <c r="AI396" s="5">
        <f t="shared" ref="AI396:AI426" si="75">SUMSQ(B396:AG396)</f>
        <v>11201200</v>
      </c>
      <c r="AJ396" s="2">
        <f t="shared" ref="AJ396:AJ434" si="76">B396^3+C396^3+D396^3+E396^3+F396^3+G396^3+H396^3+I396^3+J396^3+K396^3+L396^3+M396^3+N396^3+O396^3+P396^3+Q396^3+R396^3+S396^3+T396^3+U396^3+V396^3+W396^3+X396^3+Y396^3+Z396^3+AA396^3+AB396^3+AC396^3+AD396^3+AE396^3+AF396^3+AG396^3</f>
        <v>8606720000</v>
      </c>
    </row>
    <row r="397" spans="1:36" x14ac:dyDescent="0.2">
      <c r="A397" s="1">
        <v>3</v>
      </c>
      <c r="B397" s="178">
        <v>1002</v>
      </c>
      <c r="C397" s="6">
        <v>633</v>
      </c>
      <c r="D397" s="9">
        <v>75</v>
      </c>
      <c r="E397" s="7">
        <v>476</v>
      </c>
      <c r="F397" s="6">
        <v>248</v>
      </c>
      <c r="G397" s="6">
        <v>359</v>
      </c>
      <c r="H397" s="6">
        <v>853</v>
      </c>
      <c r="I397" s="6">
        <v>710</v>
      </c>
      <c r="J397" s="6">
        <v>429</v>
      </c>
      <c r="K397" s="6">
        <v>62</v>
      </c>
      <c r="L397" s="6">
        <v>528</v>
      </c>
      <c r="M397" s="6">
        <v>927</v>
      </c>
      <c r="N397" s="11">
        <v>691</v>
      </c>
      <c r="O397" s="6">
        <v>804</v>
      </c>
      <c r="P397" s="6">
        <v>274</v>
      </c>
      <c r="Q397" s="6">
        <v>129</v>
      </c>
      <c r="R397" s="6">
        <v>666</v>
      </c>
      <c r="S397" s="6">
        <v>777</v>
      </c>
      <c r="T397" s="6">
        <v>315</v>
      </c>
      <c r="U397" s="12">
        <v>172</v>
      </c>
      <c r="V397" s="6">
        <v>392</v>
      </c>
      <c r="W397" s="6">
        <v>23</v>
      </c>
      <c r="X397" s="6">
        <v>549</v>
      </c>
      <c r="Y397" s="6">
        <v>950</v>
      </c>
      <c r="Z397" s="6">
        <v>221</v>
      </c>
      <c r="AA397" s="6">
        <v>334</v>
      </c>
      <c r="AB397" s="6">
        <v>896</v>
      </c>
      <c r="AC397" s="6">
        <v>751</v>
      </c>
      <c r="AD397" s="8">
        <v>963</v>
      </c>
      <c r="AE397" s="6">
        <v>596</v>
      </c>
      <c r="AF397" s="6">
        <v>98</v>
      </c>
      <c r="AG397" s="179">
        <v>497</v>
      </c>
      <c r="AH397" s="5">
        <f t="shared" si="74"/>
        <v>16400</v>
      </c>
      <c r="AI397" s="5">
        <f t="shared" si="75"/>
        <v>11201200</v>
      </c>
      <c r="AJ397" s="2">
        <f t="shared" si="76"/>
        <v>8606720000</v>
      </c>
    </row>
    <row r="398" spans="1:36" x14ac:dyDescent="0.2">
      <c r="A398" s="1">
        <v>4</v>
      </c>
      <c r="B398" s="178">
        <v>589</v>
      </c>
      <c r="C398" s="6">
        <v>990</v>
      </c>
      <c r="D398" s="7">
        <v>496</v>
      </c>
      <c r="E398" s="9">
        <v>127</v>
      </c>
      <c r="F398" s="6">
        <v>339</v>
      </c>
      <c r="G398" s="6">
        <v>196</v>
      </c>
      <c r="H398" s="6">
        <v>754</v>
      </c>
      <c r="I398" s="6">
        <v>865</v>
      </c>
      <c r="J398" s="6">
        <v>10</v>
      </c>
      <c r="K398" s="6">
        <v>409</v>
      </c>
      <c r="L398" s="6">
        <v>939</v>
      </c>
      <c r="M398" s="6">
        <v>572</v>
      </c>
      <c r="N398" s="6">
        <v>792</v>
      </c>
      <c r="O398" s="11">
        <v>647</v>
      </c>
      <c r="P398" s="6">
        <v>181</v>
      </c>
      <c r="Q398" s="6">
        <v>294</v>
      </c>
      <c r="R398" s="6">
        <v>829</v>
      </c>
      <c r="S398" s="6">
        <v>686</v>
      </c>
      <c r="T398" s="12">
        <v>160</v>
      </c>
      <c r="U398" s="6">
        <v>271</v>
      </c>
      <c r="V398" s="6">
        <v>35</v>
      </c>
      <c r="W398" s="6">
        <v>436</v>
      </c>
      <c r="X398" s="6">
        <v>898</v>
      </c>
      <c r="Y398" s="6">
        <v>529</v>
      </c>
      <c r="Z398" s="6">
        <v>378</v>
      </c>
      <c r="AA398" s="6">
        <v>233</v>
      </c>
      <c r="AB398" s="6">
        <v>731</v>
      </c>
      <c r="AC398" s="6">
        <v>844</v>
      </c>
      <c r="AD398" s="6">
        <v>616</v>
      </c>
      <c r="AE398" s="8">
        <v>1015</v>
      </c>
      <c r="AF398" s="6">
        <v>453</v>
      </c>
      <c r="AG398" s="179">
        <v>86</v>
      </c>
      <c r="AH398" s="5">
        <f t="shared" si="74"/>
        <v>16400</v>
      </c>
      <c r="AI398" s="5">
        <f t="shared" si="75"/>
        <v>11201200</v>
      </c>
      <c r="AJ398" s="2">
        <f t="shared" si="76"/>
        <v>8606720000</v>
      </c>
    </row>
    <row r="399" spans="1:36" x14ac:dyDescent="0.2">
      <c r="A399" s="1">
        <v>5</v>
      </c>
      <c r="B399" s="178">
        <v>916</v>
      </c>
      <c r="C399" s="6">
        <v>515</v>
      </c>
      <c r="D399" s="6">
        <v>49</v>
      </c>
      <c r="E399" s="6">
        <v>418</v>
      </c>
      <c r="F399" s="9">
        <v>142</v>
      </c>
      <c r="G399" s="7">
        <v>285</v>
      </c>
      <c r="H399" s="6">
        <v>815</v>
      </c>
      <c r="I399" s="6">
        <v>704</v>
      </c>
      <c r="J399" s="6">
        <v>471</v>
      </c>
      <c r="K399" s="6">
        <v>72</v>
      </c>
      <c r="L399" s="11">
        <v>630</v>
      </c>
      <c r="M399" s="6">
        <v>997</v>
      </c>
      <c r="N399" s="6">
        <v>713</v>
      </c>
      <c r="O399" s="6">
        <v>858</v>
      </c>
      <c r="P399" s="6">
        <v>364</v>
      </c>
      <c r="Q399" s="6">
        <v>251</v>
      </c>
      <c r="R399" s="6">
        <v>740</v>
      </c>
      <c r="S399" s="6">
        <v>883</v>
      </c>
      <c r="T399" s="6">
        <v>321</v>
      </c>
      <c r="U399" s="6">
        <v>210</v>
      </c>
      <c r="V399" s="6">
        <v>510</v>
      </c>
      <c r="W399" s="12">
        <v>109</v>
      </c>
      <c r="X399" s="6">
        <v>607</v>
      </c>
      <c r="Y399" s="6">
        <v>976</v>
      </c>
      <c r="Z399" s="6">
        <v>167</v>
      </c>
      <c r="AA399" s="6">
        <v>312</v>
      </c>
      <c r="AB399" s="8">
        <v>774</v>
      </c>
      <c r="AC399" s="6">
        <v>661</v>
      </c>
      <c r="AD399" s="6">
        <v>953</v>
      </c>
      <c r="AE399" s="6">
        <v>554</v>
      </c>
      <c r="AF399" s="6">
        <v>28</v>
      </c>
      <c r="AG399" s="179">
        <v>395</v>
      </c>
      <c r="AH399" s="5">
        <f t="shared" si="74"/>
        <v>16400</v>
      </c>
      <c r="AI399" s="5">
        <f t="shared" si="75"/>
        <v>11201200</v>
      </c>
      <c r="AJ399" s="2">
        <f t="shared" si="76"/>
        <v>8606720000</v>
      </c>
    </row>
    <row r="400" spans="1:36" x14ac:dyDescent="0.2">
      <c r="A400" s="1">
        <v>6</v>
      </c>
      <c r="B400" s="178">
        <v>567</v>
      </c>
      <c r="C400" s="6">
        <v>936</v>
      </c>
      <c r="D400" s="6">
        <v>406</v>
      </c>
      <c r="E400" s="6">
        <v>5</v>
      </c>
      <c r="F400" s="7">
        <v>297</v>
      </c>
      <c r="G400" s="9">
        <v>186</v>
      </c>
      <c r="H400" s="6">
        <v>652</v>
      </c>
      <c r="I400" s="6">
        <v>795</v>
      </c>
      <c r="J400" s="6">
        <v>116</v>
      </c>
      <c r="K400" s="6">
        <v>483</v>
      </c>
      <c r="L400" s="6">
        <v>977</v>
      </c>
      <c r="M400" s="11">
        <v>578</v>
      </c>
      <c r="N400" s="6">
        <v>878</v>
      </c>
      <c r="O400" s="6">
        <v>765</v>
      </c>
      <c r="P400" s="6">
        <v>207</v>
      </c>
      <c r="Q400" s="6">
        <v>352</v>
      </c>
      <c r="R400" s="6">
        <v>839</v>
      </c>
      <c r="S400" s="6">
        <v>728</v>
      </c>
      <c r="T400" s="6">
        <v>230</v>
      </c>
      <c r="U400" s="6">
        <v>373</v>
      </c>
      <c r="V400" s="12">
        <v>89</v>
      </c>
      <c r="W400" s="6">
        <v>458</v>
      </c>
      <c r="X400" s="6">
        <v>1020</v>
      </c>
      <c r="Y400" s="6">
        <v>619</v>
      </c>
      <c r="Z400" s="6">
        <v>260</v>
      </c>
      <c r="AA400" s="6">
        <v>147</v>
      </c>
      <c r="AB400" s="6">
        <v>673</v>
      </c>
      <c r="AC400" s="8">
        <v>818</v>
      </c>
      <c r="AD400" s="6">
        <v>542</v>
      </c>
      <c r="AE400" s="6">
        <v>909</v>
      </c>
      <c r="AF400" s="6">
        <v>447</v>
      </c>
      <c r="AG400" s="179">
        <v>48</v>
      </c>
      <c r="AH400" s="5">
        <f t="shared" si="74"/>
        <v>16400</v>
      </c>
      <c r="AI400" s="5">
        <f t="shared" si="75"/>
        <v>11201200</v>
      </c>
      <c r="AJ400" s="2">
        <f t="shared" si="76"/>
        <v>8606720000</v>
      </c>
    </row>
    <row r="401" spans="1:36" x14ac:dyDescent="0.2">
      <c r="A401" s="1">
        <v>7</v>
      </c>
      <c r="B401" s="178">
        <v>107</v>
      </c>
      <c r="C401" s="6">
        <v>508</v>
      </c>
      <c r="D401" s="6">
        <v>970</v>
      </c>
      <c r="E401" s="6">
        <v>601</v>
      </c>
      <c r="F401" s="6">
        <v>885</v>
      </c>
      <c r="G401" s="6">
        <v>742</v>
      </c>
      <c r="H401" s="9">
        <v>216</v>
      </c>
      <c r="I401" s="7">
        <v>327</v>
      </c>
      <c r="J401" s="11">
        <v>560</v>
      </c>
      <c r="K401" s="6">
        <v>959</v>
      </c>
      <c r="L401" s="6">
        <v>397</v>
      </c>
      <c r="M401" s="6">
        <v>30</v>
      </c>
      <c r="N401" s="6">
        <v>306</v>
      </c>
      <c r="O401" s="6">
        <v>161</v>
      </c>
      <c r="P401" s="6">
        <v>659</v>
      </c>
      <c r="Q401" s="6">
        <v>772</v>
      </c>
      <c r="R401" s="6">
        <v>283</v>
      </c>
      <c r="S401" s="6">
        <v>140</v>
      </c>
      <c r="T401" s="6">
        <v>698</v>
      </c>
      <c r="U401" s="6">
        <v>809</v>
      </c>
      <c r="V401" s="6">
        <v>517</v>
      </c>
      <c r="W401" s="6">
        <v>918</v>
      </c>
      <c r="X401" s="6">
        <v>424</v>
      </c>
      <c r="Y401" s="12">
        <v>55</v>
      </c>
      <c r="Z401" s="8">
        <v>864</v>
      </c>
      <c r="AA401" s="6">
        <v>719</v>
      </c>
      <c r="AB401" s="6">
        <v>253</v>
      </c>
      <c r="AC401" s="6">
        <v>366</v>
      </c>
      <c r="AD401" s="6">
        <v>66</v>
      </c>
      <c r="AE401" s="6">
        <v>465</v>
      </c>
      <c r="AF401" s="6">
        <v>995</v>
      </c>
      <c r="AG401" s="179">
        <v>628</v>
      </c>
      <c r="AH401" s="5">
        <f t="shared" si="74"/>
        <v>16400</v>
      </c>
      <c r="AI401" s="5">
        <f t="shared" si="75"/>
        <v>11201200</v>
      </c>
      <c r="AJ401" s="2">
        <f t="shared" si="76"/>
        <v>8606720000</v>
      </c>
    </row>
    <row r="402" spans="1:36" x14ac:dyDescent="0.2">
      <c r="A402" s="1">
        <v>8</v>
      </c>
      <c r="B402" s="178">
        <v>464</v>
      </c>
      <c r="C402" s="6">
        <v>95</v>
      </c>
      <c r="D402" s="6">
        <v>621</v>
      </c>
      <c r="E402" s="6">
        <v>1022</v>
      </c>
      <c r="F402" s="6">
        <v>722</v>
      </c>
      <c r="G402" s="6">
        <v>833</v>
      </c>
      <c r="H402" s="7">
        <v>371</v>
      </c>
      <c r="I402" s="9">
        <v>228</v>
      </c>
      <c r="J402" s="6">
        <v>907</v>
      </c>
      <c r="K402" s="11">
        <v>540</v>
      </c>
      <c r="L402" s="6">
        <v>42</v>
      </c>
      <c r="M402" s="6">
        <v>441</v>
      </c>
      <c r="N402" s="6">
        <v>149</v>
      </c>
      <c r="O402" s="6">
        <v>262</v>
      </c>
      <c r="P402" s="6">
        <v>824</v>
      </c>
      <c r="Q402" s="6">
        <v>679</v>
      </c>
      <c r="R402" s="6">
        <v>192</v>
      </c>
      <c r="S402" s="6">
        <v>303</v>
      </c>
      <c r="T402" s="6">
        <v>797</v>
      </c>
      <c r="U402" s="6">
        <v>654</v>
      </c>
      <c r="V402" s="6">
        <v>930</v>
      </c>
      <c r="W402" s="6">
        <v>561</v>
      </c>
      <c r="X402" s="12">
        <v>3</v>
      </c>
      <c r="Y402" s="6">
        <v>404</v>
      </c>
      <c r="Z402" s="6">
        <v>763</v>
      </c>
      <c r="AA402" s="8">
        <v>876</v>
      </c>
      <c r="AB402" s="6">
        <v>346</v>
      </c>
      <c r="AC402" s="6">
        <v>201</v>
      </c>
      <c r="AD402" s="6">
        <v>485</v>
      </c>
      <c r="AE402" s="6">
        <v>118</v>
      </c>
      <c r="AF402" s="6">
        <v>584</v>
      </c>
      <c r="AG402" s="179">
        <v>983</v>
      </c>
      <c r="AH402" s="5">
        <f t="shared" si="74"/>
        <v>16400</v>
      </c>
      <c r="AI402" s="5">
        <f t="shared" si="75"/>
        <v>11201200</v>
      </c>
      <c r="AJ402" s="2">
        <f t="shared" si="76"/>
        <v>8606720000</v>
      </c>
    </row>
    <row r="403" spans="1:36" x14ac:dyDescent="0.2">
      <c r="A403" s="1">
        <v>9</v>
      </c>
      <c r="B403" s="178">
        <v>859</v>
      </c>
      <c r="C403" s="6">
        <v>716</v>
      </c>
      <c r="D403" s="6">
        <v>250</v>
      </c>
      <c r="E403" s="6">
        <v>361</v>
      </c>
      <c r="F403" s="6">
        <v>69</v>
      </c>
      <c r="G403" s="6">
        <v>470</v>
      </c>
      <c r="H403" s="11">
        <v>1000</v>
      </c>
      <c r="I403" s="6">
        <v>631</v>
      </c>
      <c r="J403" s="9">
        <v>288</v>
      </c>
      <c r="K403" s="7">
        <v>143</v>
      </c>
      <c r="L403" s="6">
        <v>701</v>
      </c>
      <c r="M403" s="6">
        <v>814</v>
      </c>
      <c r="N403" s="6">
        <v>514</v>
      </c>
      <c r="O403" s="6">
        <v>913</v>
      </c>
      <c r="P403" s="6">
        <v>419</v>
      </c>
      <c r="Q403" s="6">
        <v>52</v>
      </c>
      <c r="R403" s="6">
        <v>555</v>
      </c>
      <c r="S403" s="6">
        <v>956</v>
      </c>
      <c r="T403" s="6">
        <v>394</v>
      </c>
      <c r="U403" s="6">
        <v>25</v>
      </c>
      <c r="V403" s="6">
        <v>309</v>
      </c>
      <c r="W403" s="6">
        <v>166</v>
      </c>
      <c r="X403" s="8">
        <v>664</v>
      </c>
      <c r="Y403" s="6">
        <v>775</v>
      </c>
      <c r="Z403" s="6">
        <v>112</v>
      </c>
      <c r="AA403" s="12">
        <v>511</v>
      </c>
      <c r="AB403" s="6">
        <v>973</v>
      </c>
      <c r="AC403" s="6">
        <v>606</v>
      </c>
      <c r="AD403" s="6">
        <v>882</v>
      </c>
      <c r="AE403" s="6">
        <v>737</v>
      </c>
      <c r="AF403" s="6">
        <v>211</v>
      </c>
      <c r="AG403" s="179">
        <v>324</v>
      </c>
      <c r="AH403" s="5">
        <f t="shared" si="74"/>
        <v>16400</v>
      </c>
      <c r="AI403" s="5">
        <f t="shared" si="75"/>
        <v>11201200</v>
      </c>
      <c r="AJ403" s="2">
        <f t="shared" si="76"/>
        <v>8606720000</v>
      </c>
    </row>
    <row r="404" spans="1:36" x14ac:dyDescent="0.2">
      <c r="A404" s="1">
        <v>10</v>
      </c>
      <c r="B404" s="178">
        <v>768</v>
      </c>
      <c r="C404" s="6">
        <v>879</v>
      </c>
      <c r="D404" s="6">
        <v>349</v>
      </c>
      <c r="E404" s="6">
        <v>206</v>
      </c>
      <c r="F404" s="6">
        <v>482</v>
      </c>
      <c r="G404" s="6">
        <v>113</v>
      </c>
      <c r="H404" s="6">
        <v>579</v>
      </c>
      <c r="I404" s="11">
        <v>980</v>
      </c>
      <c r="J404" s="7">
        <v>187</v>
      </c>
      <c r="K404" s="9">
        <v>300</v>
      </c>
      <c r="L404" s="6">
        <v>794</v>
      </c>
      <c r="M404" s="6">
        <v>649</v>
      </c>
      <c r="N404" s="6">
        <v>933</v>
      </c>
      <c r="O404" s="6">
        <v>566</v>
      </c>
      <c r="P404" s="6">
        <v>8</v>
      </c>
      <c r="Q404" s="6">
        <v>407</v>
      </c>
      <c r="R404" s="6">
        <v>912</v>
      </c>
      <c r="S404" s="6">
        <v>543</v>
      </c>
      <c r="T404" s="6">
        <v>45</v>
      </c>
      <c r="U404" s="6">
        <v>446</v>
      </c>
      <c r="V404" s="6">
        <v>146</v>
      </c>
      <c r="W404" s="6">
        <v>257</v>
      </c>
      <c r="X404" s="6">
        <v>819</v>
      </c>
      <c r="Y404" s="8">
        <v>676</v>
      </c>
      <c r="Z404" s="12">
        <v>459</v>
      </c>
      <c r="AA404" s="6">
        <v>92</v>
      </c>
      <c r="AB404" s="6">
        <v>618</v>
      </c>
      <c r="AC404" s="6">
        <v>1017</v>
      </c>
      <c r="AD404" s="6">
        <v>725</v>
      </c>
      <c r="AE404" s="6">
        <v>838</v>
      </c>
      <c r="AF404" s="6">
        <v>376</v>
      </c>
      <c r="AG404" s="179">
        <v>231</v>
      </c>
      <c r="AH404" s="5">
        <f t="shared" si="74"/>
        <v>16400</v>
      </c>
      <c r="AI404" s="5">
        <f t="shared" si="75"/>
        <v>11201200</v>
      </c>
      <c r="AJ404" s="2">
        <f t="shared" si="76"/>
        <v>8606720000</v>
      </c>
    </row>
    <row r="405" spans="1:36" x14ac:dyDescent="0.2">
      <c r="A405" s="1">
        <v>11</v>
      </c>
      <c r="B405" s="178">
        <v>164</v>
      </c>
      <c r="C405" s="6">
        <v>307</v>
      </c>
      <c r="D405" s="6">
        <v>769</v>
      </c>
      <c r="E405" s="6">
        <v>658</v>
      </c>
      <c r="F405" s="11">
        <v>958</v>
      </c>
      <c r="G405" s="6">
        <v>557</v>
      </c>
      <c r="H405" s="6">
        <v>31</v>
      </c>
      <c r="I405" s="6">
        <v>400</v>
      </c>
      <c r="J405" s="6">
        <v>743</v>
      </c>
      <c r="K405" s="6">
        <v>888</v>
      </c>
      <c r="L405" s="9">
        <v>326</v>
      </c>
      <c r="M405" s="7">
        <v>213</v>
      </c>
      <c r="N405" s="6">
        <v>505</v>
      </c>
      <c r="O405" s="6">
        <v>106</v>
      </c>
      <c r="P405" s="6">
        <v>604</v>
      </c>
      <c r="Q405" s="6">
        <v>971</v>
      </c>
      <c r="R405" s="6">
        <v>468</v>
      </c>
      <c r="S405" s="6">
        <v>67</v>
      </c>
      <c r="T405" s="6">
        <v>625</v>
      </c>
      <c r="U405" s="6">
        <v>994</v>
      </c>
      <c r="V405" s="8">
        <v>718</v>
      </c>
      <c r="W405" s="6">
        <v>861</v>
      </c>
      <c r="X405" s="6">
        <v>367</v>
      </c>
      <c r="Y405" s="6">
        <v>256</v>
      </c>
      <c r="Z405" s="6">
        <v>919</v>
      </c>
      <c r="AA405" s="6">
        <v>520</v>
      </c>
      <c r="AB405" s="6">
        <v>54</v>
      </c>
      <c r="AC405" s="12">
        <v>421</v>
      </c>
      <c r="AD405" s="6">
        <v>137</v>
      </c>
      <c r="AE405" s="6">
        <v>282</v>
      </c>
      <c r="AF405" s="6">
        <v>812</v>
      </c>
      <c r="AG405" s="179">
        <v>699</v>
      </c>
      <c r="AH405" s="5">
        <f t="shared" si="74"/>
        <v>16400</v>
      </c>
      <c r="AI405" s="5">
        <f t="shared" si="75"/>
        <v>11201200</v>
      </c>
      <c r="AJ405" s="2">
        <f t="shared" si="76"/>
        <v>8606720000</v>
      </c>
    </row>
    <row r="406" spans="1:36" x14ac:dyDescent="0.2">
      <c r="A406" s="1">
        <v>12</v>
      </c>
      <c r="B406" s="178">
        <v>263</v>
      </c>
      <c r="C406" s="6">
        <v>152</v>
      </c>
      <c r="D406" s="6">
        <v>678</v>
      </c>
      <c r="E406" s="6">
        <v>821</v>
      </c>
      <c r="F406" s="6">
        <v>537</v>
      </c>
      <c r="G406" s="11">
        <v>906</v>
      </c>
      <c r="H406" s="6">
        <v>444</v>
      </c>
      <c r="I406" s="6">
        <v>43</v>
      </c>
      <c r="J406" s="6">
        <v>836</v>
      </c>
      <c r="K406" s="6">
        <v>723</v>
      </c>
      <c r="L406" s="7">
        <v>225</v>
      </c>
      <c r="M406" s="9">
        <v>370</v>
      </c>
      <c r="N406" s="6">
        <v>94</v>
      </c>
      <c r="O406" s="6">
        <v>461</v>
      </c>
      <c r="P406" s="6">
        <v>1023</v>
      </c>
      <c r="Q406" s="6">
        <v>624</v>
      </c>
      <c r="R406" s="6">
        <v>119</v>
      </c>
      <c r="S406" s="6">
        <v>488</v>
      </c>
      <c r="T406" s="6">
        <v>982</v>
      </c>
      <c r="U406" s="6">
        <v>581</v>
      </c>
      <c r="V406" s="6">
        <v>873</v>
      </c>
      <c r="W406" s="8">
        <v>762</v>
      </c>
      <c r="X406" s="6">
        <v>204</v>
      </c>
      <c r="Y406" s="6">
        <v>347</v>
      </c>
      <c r="Z406" s="6">
        <v>564</v>
      </c>
      <c r="AA406" s="6">
        <v>931</v>
      </c>
      <c r="AB406" s="12">
        <v>401</v>
      </c>
      <c r="AC406" s="6">
        <v>2</v>
      </c>
      <c r="AD406" s="6">
        <v>302</v>
      </c>
      <c r="AE406" s="6">
        <v>189</v>
      </c>
      <c r="AF406" s="6">
        <v>655</v>
      </c>
      <c r="AG406" s="179">
        <v>800</v>
      </c>
      <c r="AH406" s="5">
        <f t="shared" si="74"/>
        <v>16400</v>
      </c>
      <c r="AI406" s="5">
        <f t="shared" si="75"/>
        <v>11201200</v>
      </c>
      <c r="AJ406" s="2">
        <f t="shared" si="76"/>
        <v>8606720000</v>
      </c>
    </row>
    <row r="407" spans="1:36" x14ac:dyDescent="0.2">
      <c r="A407" s="1">
        <v>13</v>
      </c>
      <c r="B407" s="178">
        <v>218</v>
      </c>
      <c r="C407" s="6">
        <v>329</v>
      </c>
      <c r="D407" s="11">
        <v>891</v>
      </c>
      <c r="E407" s="6">
        <v>748</v>
      </c>
      <c r="F407" s="6">
        <v>968</v>
      </c>
      <c r="G407" s="6">
        <v>599</v>
      </c>
      <c r="H407" s="6">
        <v>101</v>
      </c>
      <c r="I407" s="6">
        <v>502</v>
      </c>
      <c r="J407" s="6">
        <v>669</v>
      </c>
      <c r="K407" s="6">
        <v>782</v>
      </c>
      <c r="L407" s="6">
        <v>320</v>
      </c>
      <c r="M407" s="6">
        <v>175</v>
      </c>
      <c r="N407" s="9">
        <v>387</v>
      </c>
      <c r="O407" s="7">
        <v>20</v>
      </c>
      <c r="P407" s="6">
        <v>546</v>
      </c>
      <c r="Q407" s="6">
        <v>945</v>
      </c>
      <c r="R407" s="6">
        <v>426</v>
      </c>
      <c r="S407" s="6">
        <v>57</v>
      </c>
      <c r="T407" s="8">
        <v>523</v>
      </c>
      <c r="U407" s="6">
        <v>924</v>
      </c>
      <c r="V407" s="6">
        <v>696</v>
      </c>
      <c r="W407" s="6">
        <v>807</v>
      </c>
      <c r="X407" s="6">
        <v>277</v>
      </c>
      <c r="Y407" s="6">
        <v>134</v>
      </c>
      <c r="Z407" s="6">
        <v>1005</v>
      </c>
      <c r="AA407" s="6">
        <v>638</v>
      </c>
      <c r="AB407" s="6">
        <v>80</v>
      </c>
      <c r="AC407" s="6">
        <v>479</v>
      </c>
      <c r="AD407" s="6">
        <v>243</v>
      </c>
      <c r="AE407" s="12">
        <v>356</v>
      </c>
      <c r="AF407" s="6">
        <v>850</v>
      </c>
      <c r="AG407" s="179">
        <v>705</v>
      </c>
      <c r="AH407" s="5">
        <f t="shared" si="74"/>
        <v>16400</v>
      </c>
      <c r="AI407" s="5">
        <f t="shared" si="75"/>
        <v>11201200</v>
      </c>
      <c r="AJ407" s="2">
        <f t="shared" si="76"/>
        <v>8606720000</v>
      </c>
    </row>
    <row r="408" spans="1:36" x14ac:dyDescent="0.2">
      <c r="A408" s="1">
        <v>14</v>
      </c>
      <c r="B408" s="178">
        <v>381</v>
      </c>
      <c r="C408" s="6">
        <v>238</v>
      </c>
      <c r="D408" s="6">
        <v>736</v>
      </c>
      <c r="E408" s="11">
        <v>847</v>
      </c>
      <c r="F408" s="6">
        <v>611</v>
      </c>
      <c r="G408" s="6">
        <v>1012</v>
      </c>
      <c r="H408" s="6">
        <v>450</v>
      </c>
      <c r="I408" s="6">
        <v>81</v>
      </c>
      <c r="J408" s="6">
        <v>826</v>
      </c>
      <c r="K408" s="6">
        <v>681</v>
      </c>
      <c r="L408" s="6">
        <v>155</v>
      </c>
      <c r="M408" s="6">
        <v>268</v>
      </c>
      <c r="N408" s="7">
        <v>40</v>
      </c>
      <c r="O408" s="9">
        <v>439</v>
      </c>
      <c r="P408" s="6">
        <v>901</v>
      </c>
      <c r="Q408" s="6">
        <v>534</v>
      </c>
      <c r="R408" s="6">
        <v>13</v>
      </c>
      <c r="S408" s="6">
        <v>414</v>
      </c>
      <c r="T408" s="6">
        <v>944</v>
      </c>
      <c r="U408" s="8">
        <v>575</v>
      </c>
      <c r="V408" s="6">
        <v>787</v>
      </c>
      <c r="W408" s="6">
        <v>644</v>
      </c>
      <c r="X408" s="6">
        <v>178</v>
      </c>
      <c r="Y408" s="6">
        <v>289</v>
      </c>
      <c r="Z408" s="6">
        <v>586</v>
      </c>
      <c r="AA408" s="6">
        <v>985</v>
      </c>
      <c r="AB408" s="6">
        <v>491</v>
      </c>
      <c r="AC408" s="6">
        <v>124</v>
      </c>
      <c r="AD408" s="12">
        <v>344</v>
      </c>
      <c r="AE408" s="6">
        <v>199</v>
      </c>
      <c r="AF408" s="6">
        <v>757</v>
      </c>
      <c r="AG408" s="179">
        <v>870</v>
      </c>
      <c r="AH408" s="5">
        <f t="shared" si="74"/>
        <v>16400</v>
      </c>
      <c r="AI408" s="5">
        <f t="shared" si="75"/>
        <v>11201200</v>
      </c>
      <c r="AJ408" s="2">
        <f t="shared" si="76"/>
        <v>8606720000</v>
      </c>
    </row>
    <row r="409" spans="1:36" x14ac:dyDescent="0.2">
      <c r="A409" s="1">
        <v>15</v>
      </c>
      <c r="B409" s="190">
        <v>801</v>
      </c>
      <c r="C409" s="6">
        <v>690</v>
      </c>
      <c r="D409" s="6">
        <v>132</v>
      </c>
      <c r="E409" s="6">
        <v>275</v>
      </c>
      <c r="F409" s="6">
        <v>63</v>
      </c>
      <c r="G409" s="6">
        <v>432</v>
      </c>
      <c r="H409" s="6">
        <v>926</v>
      </c>
      <c r="I409" s="6">
        <v>525</v>
      </c>
      <c r="J409" s="6">
        <v>358</v>
      </c>
      <c r="K409" s="6">
        <v>245</v>
      </c>
      <c r="L409" s="6">
        <v>711</v>
      </c>
      <c r="M409" s="6">
        <v>856</v>
      </c>
      <c r="N409" s="6">
        <v>636</v>
      </c>
      <c r="O409" s="6">
        <v>1003</v>
      </c>
      <c r="P409" s="9">
        <v>473</v>
      </c>
      <c r="Q409" s="7">
        <v>74</v>
      </c>
      <c r="R409" s="8">
        <v>593</v>
      </c>
      <c r="S409" s="6">
        <v>962</v>
      </c>
      <c r="T409" s="6">
        <v>500</v>
      </c>
      <c r="U409" s="6">
        <v>99</v>
      </c>
      <c r="V409" s="6">
        <v>335</v>
      </c>
      <c r="W409" s="6">
        <v>224</v>
      </c>
      <c r="X409" s="6">
        <v>750</v>
      </c>
      <c r="Y409" s="6">
        <v>893</v>
      </c>
      <c r="Z409" s="6">
        <v>22</v>
      </c>
      <c r="AA409" s="6">
        <v>389</v>
      </c>
      <c r="AB409" s="6">
        <v>951</v>
      </c>
      <c r="AC409" s="6">
        <v>552</v>
      </c>
      <c r="AD409" s="6">
        <v>780</v>
      </c>
      <c r="AE409" s="6">
        <v>667</v>
      </c>
      <c r="AF409" s="6">
        <v>169</v>
      </c>
      <c r="AG409" s="186">
        <v>314</v>
      </c>
      <c r="AH409" s="5">
        <f t="shared" si="74"/>
        <v>16400</v>
      </c>
      <c r="AI409" s="5">
        <f t="shared" si="75"/>
        <v>11201200</v>
      </c>
      <c r="AJ409" s="2">
        <f t="shared" si="76"/>
        <v>8606720000</v>
      </c>
    </row>
    <row r="410" spans="1:36" x14ac:dyDescent="0.2">
      <c r="A410" s="1">
        <v>16</v>
      </c>
      <c r="B410" s="178">
        <v>646</v>
      </c>
      <c r="C410" s="11">
        <v>789</v>
      </c>
      <c r="D410" s="6">
        <v>295</v>
      </c>
      <c r="E410" s="6">
        <v>184</v>
      </c>
      <c r="F410" s="6">
        <v>412</v>
      </c>
      <c r="G410" s="6">
        <v>11</v>
      </c>
      <c r="H410" s="6">
        <v>569</v>
      </c>
      <c r="I410" s="6">
        <v>938</v>
      </c>
      <c r="J410" s="6">
        <v>193</v>
      </c>
      <c r="K410" s="6">
        <v>338</v>
      </c>
      <c r="L410" s="6">
        <v>868</v>
      </c>
      <c r="M410" s="6">
        <v>755</v>
      </c>
      <c r="N410" s="6">
        <v>991</v>
      </c>
      <c r="O410" s="6">
        <v>592</v>
      </c>
      <c r="P410" s="7">
        <v>126</v>
      </c>
      <c r="Q410" s="9">
        <v>493</v>
      </c>
      <c r="R410" s="6">
        <v>1014</v>
      </c>
      <c r="S410" s="8">
        <v>613</v>
      </c>
      <c r="T410" s="6">
        <v>87</v>
      </c>
      <c r="U410" s="6">
        <v>456</v>
      </c>
      <c r="V410" s="6">
        <v>236</v>
      </c>
      <c r="W410" s="6">
        <v>379</v>
      </c>
      <c r="X410" s="6">
        <v>841</v>
      </c>
      <c r="Y410" s="6">
        <v>730</v>
      </c>
      <c r="Z410" s="6">
        <v>433</v>
      </c>
      <c r="AA410" s="6">
        <v>34</v>
      </c>
      <c r="AB410" s="6">
        <v>532</v>
      </c>
      <c r="AC410" s="6">
        <v>899</v>
      </c>
      <c r="AD410" s="6">
        <v>687</v>
      </c>
      <c r="AE410" s="6">
        <v>832</v>
      </c>
      <c r="AF410" s="12">
        <v>270</v>
      </c>
      <c r="AG410" s="179">
        <v>157</v>
      </c>
      <c r="AH410" s="5">
        <f t="shared" si="74"/>
        <v>16400</v>
      </c>
      <c r="AI410" s="5">
        <f t="shared" si="75"/>
        <v>11201200</v>
      </c>
      <c r="AJ410" s="2">
        <f t="shared" si="76"/>
        <v>8606720000</v>
      </c>
    </row>
    <row r="411" spans="1:36" x14ac:dyDescent="0.2">
      <c r="A411" s="1">
        <v>17</v>
      </c>
      <c r="B411" s="178">
        <v>872</v>
      </c>
      <c r="C411" s="12">
        <v>759</v>
      </c>
      <c r="D411" s="6">
        <v>197</v>
      </c>
      <c r="E411" s="6">
        <v>342</v>
      </c>
      <c r="F411" s="6">
        <v>122</v>
      </c>
      <c r="G411" s="6">
        <v>489</v>
      </c>
      <c r="H411" s="6">
        <v>987</v>
      </c>
      <c r="I411" s="6">
        <v>588</v>
      </c>
      <c r="J411" s="6">
        <v>291</v>
      </c>
      <c r="K411" s="6">
        <v>180</v>
      </c>
      <c r="L411" s="6">
        <v>642</v>
      </c>
      <c r="M411" s="6">
        <v>785</v>
      </c>
      <c r="N411" s="6">
        <v>573</v>
      </c>
      <c r="O411" s="6">
        <v>942</v>
      </c>
      <c r="P411" s="8">
        <v>416</v>
      </c>
      <c r="Q411" s="6">
        <v>15</v>
      </c>
      <c r="R411" s="9">
        <v>536</v>
      </c>
      <c r="S411" s="7">
        <v>903</v>
      </c>
      <c r="T411" s="6">
        <v>437</v>
      </c>
      <c r="U411" s="6">
        <v>38</v>
      </c>
      <c r="V411" s="6">
        <v>266</v>
      </c>
      <c r="W411" s="6">
        <v>153</v>
      </c>
      <c r="X411" s="6">
        <v>683</v>
      </c>
      <c r="Y411" s="6">
        <v>828</v>
      </c>
      <c r="Z411" s="6">
        <v>83</v>
      </c>
      <c r="AA411" s="6">
        <v>452</v>
      </c>
      <c r="AB411" s="6">
        <v>1010</v>
      </c>
      <c r="AC411" s="6">
        <v>609</v>
      </c>
      <c r="AD411" s="6">
        <v>845</v>
      </c>
      <c r="AE411" s="6">
        <v>734</v>
      </c>
      <c r="AF411" s="11">
        <v>240</v>
      </c>
      <c r="AG411" s="179">
        <v>383</v>
      </c>
      <c r="AH411" s="5">
        <f t="shared" si="74"/>
        <v>16400</v>
      </c>
      <c r="AI411" s="5">
        <f t="shared" si="75"/>
        <v>11201200</v>
      </c>
      <c r="AJ411" s="2">
        <f t="shared" si="76"/>
        <v>8606720000</v>
      </c>
    </row>
    <row r="412" spans="1:36" x14ac:dyDescent="0.2">
      <c r="A412" s="1">
        <v>18</v>
      </c>
      <c r="B412" s="188">
        <v>707</v>
      </c>
      <c r="C412" s="6">
        <v>852</v>
      </c>
      <c r="D412" s="6">
        <v>354</v>
      </c>
      <c r="E412" s="6">
        <v>241</v>
      </c>
      <c r="F412" s="6">
        <v>477</v>
      </c>
      <c r="G412" s="6">
        <v>78</v>
      </c>
      <c r="H412" s="6">
        <v>640</v>
      </c>
      <c r="I412" s="6">
        <v>1007</v>
      </c>
      <c r="J412" s="6">
        <v>136</v>
      </c>
      <c r="K412" s="6">
        <v>279</v>
      </c>
      <c r="L412" s="6">
        <v>805</v>
      </c>
      <c r="M412" s="6">
        <v>694</v>
      </c>
      <c r="N412" s="6">
        <v>922</v>
      </c>
      <c r="O412" s="6">
        <v>521</v>
      </c>
      <c r="P412" s="6">
        <v>59</v>
      </c>
      <c r="Q412" s="8">
        <v>428</v>
      </c>
      <c r="R412" s="7">
        <v>947</v>
      </c>
      <c r="S412" s="9">
        <v>548</v>
      </c>
      <c r="T412" s="6">
        <v>18</v>
      </c>
      <c r="U412" s="6">
        <v>385</v>
      </c>
      <c r="V412" s="6">
        <v>173</v>
      </c>
      <c r="W412" s="6">
        <v>318</v>
      </c>
      <c r="X412" s="6">
        <v>784</v>
      </c>
      <c r="Y412" s="6">
        <v>671</v>
      </c>
      <c r="Z412" s="6">
        <v>504</v>
      </c>
      <c r="AA412" s="6">
        <v>103</v>
      </c>
      <c r="AB412" s="6">
        <v>597</v>
      </c>
      <c r="AC412" s="6">
        <v>966</v>
      </c>
      <c r="AD412" s="6">
        <v>746</v>
      </c>
      <c r="AE412" s="6">
        <v>889</v>
      </c>
      <c r="AF412" s="6">
        <v>331</v>
      </c>
      <c r="AG412" s="192">
        <v>220</v>
      </c>
      <c r="AH412" s="5">
        <f t="shared" si="74"/>
        <v>16400</v>
      </c>
      <c r="AI412" s="5">
        <f t="shared" si="75"/>
        <v>11201200</v>
      </c>
      <c r="AJ412" s="2">
        <f t="shared" si="76"/>
        <v>8606720000</v>
      </c>
    </row>
    <row r="413" spans="1:36" x14ac:dyDescent="0.2">
      <c r="A413" s="1">
        <v>19</v>
      </c>
      <c r="B413" s="178">
        <v>159</v>
      </c>
      <c r="C413" s="6">
        <v>272</v>
      </c>
      <c r="D413" s="6">
        <v>830</v>
      </c>
      <c r="E413" s="12">
        <v>685</v>
      </c>
      <c r="F413" s="6">
        <v>897</v>
      </c>
      <c r="G413" s="6">
        <v>530</v>
      </c>
      <c r="H413" s="6">
        <v>36</v>
      </c>
      <c r="I413" s="6">
        <v>435</v>
      </c>
      <c r="J413" s="6">
        <v>732</v>
      </c>
      <c r="K413" s="6">
        <v>843</v>
      </c>
      <c r="L413" s="6">
        <v>377</v>
      </c>
      <c r="M413" s="6">
        <v>234</v>
      </c>
      <c r="N413" s="8">
        <v>454</v>
      </c>
      <c r="O413" s="6">
        <v>85</v>
      </c>
      <c r="P413" s="6">
        <v>615</v>
      </c>
      <c r="Q413" s="6">
        <v>1016</v>
      </c>
      <c r="R413" s="6">
        <v>495</v>
      </c>
      <c r="S413" s="6">
        <v>128</v>
      </c>
      <c r="T413" s="9">
        <v>590</v>
      </c>
      <c r="U413" s="7">
        <v>989</v>
      </c>
      <c r="V413" s="6">
        <v>753</v>
      </c>
      <c r="W413" s="6">
        <v>866</v>
      </c>
      <c r="X413" s="6">
        <v>340</v>
      </c>
      <c r="Y413" s="6">
        <v>195</v>
      </c>
      <c r="Z413" s="6">
        <v>940</v>
      </c>
      <c r="AA413" s="6">
        <v>571</v>
      </c>
      <c r="AB413" s="6">
        <v>9</v>
      </c>
      <c r="AC413" s="6">
        <v>410</v>
      </c>
      <c r="AD413" s="11">
        <v>182</v>
      </c>
      <c r="AE413" s="6">
        <v>293</v>
      </c>
      <c r="AF413" s="6">
        <v>791</v>
      </c>
      <c r="AG413" s="179">
        <v>648</v>
      </c>
      <c r="AH413" s="5">
        <f t="shared" si="74"/>
        <v>16400</v>
      </c>
      <c r="AI413" s="5">
        <f t="shared" si="75"/>
        <v>11201200</v>
      </c>
      <c r="AJ413" s="2">
        <f t="shared" si="76"/>
        <v>8606720000</v>
      </c>
    </row>
    <row r="414" spans="1:36" x14ac:dyDescent="0.2">
      <c r="A414" s="1">
        <v>20</v>
      </c>
      <c r="B414" s="178">
        <v>316</v>
      </c>
      <c r="C414" s="6">
        <v>171</v>
      </c>
      <c r="D414" s="12">
        <v>665</v>
      </c>
      <c r="E414" s="6">
        <v>778</v>
      </c>
      <c r="F414" s="6">
        <v>550</v>
      </c>
      <c r="G414" s="6">
        <v>949</v>
      </c>
      <c r="H414" s="6">
        <v>391</v>
      </c>
      <c r="I414" s="6">
        <v>24</v>
      </c>
      <c r="J414" s="6">
        <v>895</v>
      </c>
      <c r="K414" s="6">
        <v>752</v>
      </c>
      <c r="L414" s="6">
        <v>222</v>
      </c>
      <c r="M414" s="6">
        <v>333</v>
      </c>
      <c r="N414" s="6">
        <v>97</v>
      </c>
      <c r="O414" s="8">
        <v>498</v>
      </c>
      <c r="P414" s="6">
        <v>964</v>
      </c>
      <c r="Q414" s="6">
        <v>595</v>
      </c>
      <c r="R414" s="6">
        <v>76</v>
      </c>
      <c r="S414" s="6">
        <v>475</v>
      </c>
      <c r="T414" s="7">
        <v>1001</v>
      </c>
      <c r="U414" s="9">
        <v>634</v>
      </c>
      <c r="V414" s="6">
        <v>854</v>
      </c>
      <c r="W414" s="6">
        <v>709</v>
      </c>
      <c r="X414" s="6">
        <v>247</v>
      </c>
      <c r="Y414" s="6">
        <v>360</v>
      </c>
      <c r="Z414" s="6">
        <v>527</v>
      </c>
      <c r="AA414" s="6">
        <v>928</v>
      </c>
      <c r="AB414" s="6">
        <v>430</v>
      </c>
      <c r="AC414" s="6">
        <v>61</v>
      </c>
      <c r="AD414" s="6">
        <v>273</v>
      </c>
      <c r="AE414" s="11">
        <v>130</v>
      </c>
      <c r="AF414" s="6">
        <v>692</v>
      </c>
      <c r="AG414" s="179">
        <v>803</v>
      </c>
      <c r="AH414" s="5">
        <f t="shared" si="74"/>
        <v>16400</v>
      </c>
      <c r="AI414" s="5">
        <f t="shared" si="75"/>
        <v>11201200</v>
      </c>
      <c r="AJ414" s="2">
        <f t="shared" si="76"/>
        <v>8606720000</v>
      </c>
    </row>
    <row r="415" spans="1:36" x14ac:dyDescent="0.2">
      <c r="A415" s="1">
        <v>21</v>
      </c>
      <c r="B415" s="178">
        <v>229</v>
      </c>
      <c r="C415" s="6">
        <v>374</v>
      </c>
      <c r="D415" s="6">
        <v>840</v>
      </c>
      <c r="E415" s="6">
        <v>727</v>
      </c>
      <c r="F415" s="6">
        <v>1019</v>
      </c>
      <c r="G415" s="12">
        <v>620</v>
      </c>
      <c r="H415" s="6">
        <v>90</v>
      </c>
      <c r="I415" s="6">
        <v>457</v>
      </c>
      <c r="J415" s="6">
        <v>674</v>
      </c>
      <c r="K415" s="6">
        <v>817</v>
      </c>
      <c r="L415" s="8">
        <v>259</v>
      </c>
      <c r="M415" s="6">
        <v>148</v>
      </c>
      <c r="N415" s="6">
        <v>448</v>
      </c>
      <c r="O415" s="6">
        <v>47</v>
      </c>
      <c r="P415" s="6">
        <v>541</v>
      </c>
      <c r="Q415" s="6">
        <v>910</v>
      </c>
      <c r="R415" s="6">
        <v>405</v>
      </c>
      <c r="S415" s="6">
        <v>6</v>
      </c>
      <c r="T415" s="6">
        <v>568</v>
      </c>
      <c r="U415" s="6">
        <v>935</v>
      </c>
      <c r="V415" s="9">
        <v>651</v>
      </c>
      <c r="W415" s="7">
        <v>796</v>
      </c>
      <c r="X415" s="6">
        <v>298</v>
      </c>
      <c r="Y415" s="6">
        <v>185</v>
      </c>
      <c r="Z415" s="6">
        <v>978</v>
      </c>
      <c r="AA415" s="6">
        <v>577</v>
      </c>
      <c r="AB415" s="11">
        <v>115</v>
      </c>
      <c r="AC415" s="6">
        <v>484</v>
      </c>
      <c r="AD415" s="6">
        <v>208</v>
      </c>
      <c r="AE415" s="6">
        <v>351</v>
      </c>
      <c r="AF415" s="6">
        <v>877</v>
      </c>
      <c r="AG415" s="179">
        <v>766</v>
      </c>
      <c r="AH415" s="5">
        <f t="shared" si="74"/>
        <v>16400</v>
      </c>
      <c r="AI415" s="5">
        <f t="shared" si="75"/>
        <v>11201200</v>
      </c>
      <c r="AJ415" s="2">
        <f t="shared" si="76"/>
        <v>8606720000</v>
      </c>
    </row>
    <row r="416" spans="1:36" x14ac:dyDescent="0.2">
      <c r="A416" s="1">
        <v>22</v>
      </c>
      <c r="B416" s="178">
        <v>322</v>
      </c>
      <c r="C416" s="6">
        <v>209</v>
      </c>
      <c r="D416" s="6">
        <v>739</v>
      </c>
      <c r="E416" s="6">
        <v>884</v>
      </c>
      <c r="F416" s="12">
        <v>608</v>
      </c>
      <c r="G416" s="6">
        <v>975</v>
      </c>
      <c r="H416" s="6">
        <v>509</v>
      </c>
      <c r="I416" s="6">
        <v>110</v>
      </c>
      <c r="J416" s="6">
        <v>773</v>
      </c>
      <c r="K416" s="6">
        <v>662</v>
      </c>
      <c r="L416" s="6">
        <v>168</v>
      </c>
      <c r="M416" s="8">
        <v>311</v>
      </c>
      <c r="N416" s="6">
        <v>27</v>
      </c>
      <c r="O416" s="6">
        <v>396</v>
      </c>
      <c r="P416" s="6">
        <v>954</v>
      </c>
      <c r="Q416" s="6">
        <v>553</v>
      </c>
      <c r="R416" s="6">
        <v>50</v>
      </c>
      <c r="S416" s="6">
        <v>417</v>
      </c>
      <c r="T416" s="6">
        <v>915</v>
      </c>
      <c r="U416" s="6">
        <v>516</v>
      </c>
      <c r="V416" s="7">
        <v>816</v>
      </c>
      <c r="W416" s="9">
        <v>703</v>
      </c>
      <c r="X416" s="6">
        <v>141</v>
      </c>
      <c r="Y416" s="6">
        <v>286</v>
      </c>
      <c r="Z416" s="6">
        <v>629</v>
      </c>
      <c r="AA416" s="6">
        <v>998</v>
      </c>
      <c r="AB416" s="6">
        <v>472</v>
      </c>
      <c r="AC416" s="11">
        <v>71</v>
      </c>
      <c r="AD416" s="6">
        <v>363</v>
      </c>
      <c r="AE416" s="6">
        <v>252</v>
      </c>
      <c r="AF416" s="6">
        <v>714</v>
      </c>
      <c r="AG416" s="179">
        <v>857</v>
      </c>
      <c r="AH416" s="5">
        <f t="shared" si="74"/>
        <v>16400</v>
      </c>
      <c r="AI416" s="5">
        <f t="shared" si="75"/>
        <v>11201200</v>
      </c>
      <c r="AJ416" s="2">
        <f t="shared" si="76"/>
        <v>8606720000</v>
      </c>
    </row>
    <row r="417" spans="1:36" x14ac:dyDescent="0.2">
      <c r="A417" s="1">
        <v>23</v>
      </c>
      <c r="B417" s="178">
        <v>798</v>
      </c>
      <c r="C417" s="6">
        <v>653</v>
      </c>
      <c r="D417" s="6">
        <v>191</v>
      </c>
      <c r="E417" s="6">
        <v>304</v>
      </c>
      <c r="F417" s="6">
        <v>4</v>
      </c>
      <c r="G417" s="6">
        <v>403</v>
      </c>
      <c r="H417" s="6">
        <v>929</v>
      </c>
      <c r="I417" s="12">
        <v>562</v>
      </c>
      <c r="J417" s="8">
        <v>345</v>
      </c>
      <c r="K417" s="6">
        <v>202</v>
      </c>
      <c r="L417" s="6">
        <v>764</v>
      </c>
      <c r="M417" s="6">
        <v>875</v>
      </c>
      <c r="N417" s="6">
        <v>583</v>
      </c>
      <c r="O417" s="6">
        <v>984</v>
      </c>
      <c r="P417" s="6">
        <v>486</v>
      </c>
      <c r="Q417" s="6">
        <v>117</v>
      </c>
      <c r="R417" s="6">
        <v>622</v>
      </c>
      <c r="S417" s="6">
        <v>1021</v>
      </c>
      <c r="T417" s="6">
        <v>463</v>
      </c>
      <c r="U417" s="6">
        <v>96</v>
      </c>
      <c r="V417" s="6">
        <v>372</v>
      </c>
      <c r="W417" s="6">
        <v>227</v>
      </c>
      <c r="X417" s="9">
        <v>721</v>
      </c>
      <c r="Y417" s="7">
        <v>834</v>
      </c>
      <c r="Z417" s="11">
        <v>41</v>
      </c>
      <c r="AA417" s="6">
        <v>442</v>
      </c>
      <c r="AB417" s="6">
        <v>908</v>
      </c>
      <c r="AC417" s="6">
        <v>539</v>
      </c>
      <c r="AD417" s="6">
        <v>823</v>
      </c>
      <c r="AE417" s="6">
        <v>680</v>
      </c>
      <c r="AF417" s="6">
        <v>150</v>
      </c>
      <c r="AG417" s="179">
        <v>261</v>
      </c>
      <c r="AH417" s="5">
        <f t="shared" si="74"/>
        <v>16400</v>
      </c>
      <c r="AI417" s="5">
        <f t="shared" si="75"/>
        <v>11201200</v>
      </c>
      <c r="AJ417" s="2">
        <f t="shared" si="76"/>
        <v>8606720000</v>
      </c>
    </row>
    <row r="418" spans="1:36" x14ac:dyDescent="0.2">
      <c r="A418" s="1">
        <v>24</v>
      </c>
      <c r="B418" s="178">
        <v>697</v>
      </c>
      <c r="C418" s="6">
        <v>810</v>
      </c>
      <c r="D418" s="6">
        <v>284</v>
      </c>
      <c r="E418" s="6">
        <v>139</v>
      </c>
      <c r="F418" s="6">
        <v>423</v>
      </c>
      <c r="G418" s="6">
        <v>56</v>
      </c>
      <c r="H418" s="12">
        <v>518</v>
      </c>
      <c r="I418" s="6">
        <v>917</v>
      </c>
      <c r="J418" s="6">
        <v>254</v>
      </c>
      <c r="K418" s="8">
        <v>365</v>
      </c>
      <c r="L418" s="6">
        <v>863</v>
      </c>
      <c r="M418" s="6">
        <v>720</v>
      </c>
      <c r="N418" s="6">
        <v>996</v>
      </c>
      <c r="O418" s="6">
        <v>627</v>
      </c>
      <c r="P418" s="6">
        <v>65</v>
      </c>
      <c r="Q418" s="6">
        <v>466</v>
      </c>
      <c r="R418" s="6">
        <v>969</v>
      </c>
      <c r="S418" s="6">
        <v>602</v>
      </c>
      <c r="T418" s="6">
        <v>108</v>
      </c>
      <c r="U418" s="6">
        <v>507</v>
      </c>
      <c r="V418" s="6">
        <v>215</v>
      </c>
      <c r="W418" s="6">
        <v>328</v>
      </c>
      <c r="X418" s="7">
        <v>886</v>
      </c>
      <c r="Y418" s="9">
        <v>741</v>
      </c>
      <c r="Z418" s="6">
        <v>398</v>
      </c>
      <c r="AA418" s="11">
        <v>29</v>
      </c>
      <c r="AB418" s="6">
        <v>559</v>
      </c>
      <c r="AC418" s="6">
        <v>960</v>
      </c>
      <c r="AD418" s="6">
        <v>660</v>
      </c>
      <c r="AE418" s="6">
        <v>771</v>
      </c>
      <c r="AF418" s="6">
        <v>305</v>
      </c>
      <c r="AG418" s="179">
        <v>162</v>
      </c>
      <c r="AH418" s="5">
        <f t="shared" si="74"/>
        <v>16400</v>
      </c>
      <c r="AI418" s="5">
        <f t="shared" si="75"/>
        <v>11201200</v>
      </c>
      <c r="AJ418" s="2">
        <f t="shared" si="76"/>
        <v>8606720000</v>
      </c>
    </row>
    <row r="419" spans="1:36" x14ac:dyDescent="0.2">
      <c r="A419" s="1">
        <v>25</v>
      </c>
      <c r="B419" s="178">
        <v>46</v>
      </c>
      <c r="C419" s="6">
        <v>445</v>
      </c>
      <c r="D419" s="6">
        <v>911</v>
      </c>
      <c r="E419" s="6">
        <v>544</v>
      </c>
      <c r="F419" s="6">
        <v>820</v>
      </c>
      <c r="G419" s="6">
        <v>675</v>
      </c>
      <c r="H419" s="8">
        <v>145</v>
      </c>
      <c r="I419" s="6">
        <v>258</v>
      </c>
      <c r="J419" s="6">
        <v>617</v>
      </c>
      <c r="K419" s="12">
        <v>1018</v>
      </c>
      <c r="L419" s="6">
        <v>460</v>
      </c>
      <c r="M419" s="6">
        <v>91</v>
      </c>
      <c r="N419" s="6">
        <v>375</v>
      </c>
      <c r="O419" s="6">
        <v>232</v>
      </c>
      <c r="P419" s="6">
        <v>726</v>
      </c>
      <c r="Q419" s="6">
        <v>837</v>
      </c>
      <c r="R419" s="6">
        <v>350</v>
      </c>
      <c r="S419" s="6">
        <v>205</v>
      </c>
      <c r="T419" s="6">
        <v>767</v>
      </c>
      <c r="U419" s="6">
        <v>880</v>
      </c>
      <c r="V419" s="6">
        <v>580</v>
      </c>
      <c r="W419" s="6">
        <v>979</v>
      </c>
      <c r="X419" s="11">
        <v>481</v>
      </c>
      <c r="Y419" s="6">
        <v>114</v>
      </c>
      <c r="Z419" s="9">
        <v>793</v>
      </c>
      <c r="AA419" s="7">
        <v>650</v>
      </c>
      <c r="AB419" s="6">
        <v>188</v>
      </c>
      <c r="AC419" s="6">
        <v>299</v>
      </c>
      <c r="AD419" s="6">
        <v>7</v>
      </c>
      <c r="AE419" s="6">
        <v>408</v>
      </c>
      <c r="AF419" s="6">
        <v>934</v>
      </c>
      <c r="AG419" s="179">
        <v>565</v>
      </c>
      <c r="AH419" s="5">
        <f t="shared" si="74"/>
        <v>16400</v>
      </c>
      <c r="AI419" s="5">
        <f t="shared" si="75"/>
        <v>11201200</v>
      </c>
      <c r="AJ419" s="2">
        <f t="shared" si="76"/>
        <v>8606720000</v>
      </c>
    </row>
    <row r="420" spans="1:36" x14ac:dyDescent="0.2">
      <c r="A420" s="1">
        <v>26</v>
      </c>
      <c r="B420" s="178">
        <v>393</v>
      </c>
      <c r="C420" s="6">
        <v>26</v>
      </c>
      <c r="D420" s="6">
        <v>556</v>
      </c>
      <c r="E420" s="6">
        <v>955</v>
      </c>
      <c r="F420" s="6">
        <v>663</v>
      </c>
      <c r="G420" s="6">
        <v>776</v>
      </c>
      <c r="H420" s="6">
        <v>310</v>
      </c>
      <c r="I420" s="8">
        <v>165</v>
      </c>
      <c r="J420" s="12">
        <v>974</v>
      </c>
      <c r="K420" s="6">
        <v>605</v>
      </c>
      <c r="L420" s="6">
        <v>111</v>
      </c>
      <c r="M420" s="6">
        <v>512</v>
      </c>
      <c r="N420" s="6">
        <v>212</v>
      </c>
      <c r="O420" s="6">
        <v>323</v>
      </c>
      <c r="P420" s="6">
        <v>881</v>
      </c>
      <c r="Q420" s="6">
        <v>738</v>
      </c>
      <c r="R420" s="6">
        <v>249</v>
      </c>
      <c r="S420" s="6">
        <v>362</v>
      </c>
      <c r="T420" s="6">
        <v>860</v>
      </c>
      <c r="U420" s="6">
        <v>715</v>
      </c>
      <c r="V420" s="6">
        <v>999</v>
      </c>
      <c r="W420" s="6">
        <v>632</v>
      </c>
      <c r="X420" s="6">
        <v>70</v>
      </c>
      <c r="Y420" s="11">
        <v>469</v>
      </c>
      <c r="Z420" s="7">
        <v>702</v>
      </c>
      <c r="AA420" s="9">
        <v>813</v>
      </c>
      <c r="AB420" s="6">
        <v>287</v>
      </c>
      <c r="AC420" s="6">
        <v>144</v>
      </c>
      <c r="AD420" s="6">
        <v>420</v>
      </c>
      <c r="AE420" s="6">
        <v>51</v>
      </c>
      <c r="AF420" s="6">
        <v>513</v>
      </c>
      <c r="AG420" s="179">
        <v>914</v>
      </c>
      <c r="AH420" s="5">
        <f t="shared" si="74"/>
        <v>16400</v>
      </c>
      <c r="AI420" s="5">
        <f t="shared" si="75"/>
        <v>11201200</v>
      </c>
      <c r="AJ420" s="2">
        <f t="shared" si="76"/>
        <v>8606720000</v>
      </c>
    </row>
    <row r="421" spans="1:36" x14ac:dyDescent="0.2">
      <c r="A421" s="1">
        <v>27</v>
      </c>
      <c r="B421" s="178">
        <v>981</v>
      </c>
      <c r="C421" s="6">
        <v>582</v>
      </c>
      <c r="D421" s="6">
        <v>120</v>
      </c>
      <c r="E421" s="6">
        <v>487</v>
      </c>
      <c r="F421" s="8">
        <v>203</v>
      </c>
      <c r="G421" s="6">
        <v>348</v>
      </c>
      <c r="H421" s="6">
        <v>874</v>
      </c>
      <c r="I421" s="6">
        <v>761</v>
      </c>
      <c r="J421" s="6">
        <v>402</v>
      </c>
      <c r="K421" s="6">
        <v>1</v>
      </c>
      <c r="L421" s="6">
        <v>563</v>
      </c>
      <c r="M421" s="12">
        <v>932</v>
      </c>
      <c r="N421" s="6">
        <v>656</v>
      </c>
      <c r="O421" s="6">
        <v>799</v>
      </c>
      <c r="P421" s="6">
        <v>301</v>
      </c>
      <c r="Q421" s="6">
        <v>190</v>
      </c>
      <c r="R421" s="6">
        <v>677</v>
      </c>
      <c r="S421" s="6">
        <v>822</v>
      </c>
      <c r="T421" s="6">
        <v>264</v>
      </c>
      <c r="U421" s="6">
        <v>151</v>
      </c>
      <c r="V421" s="11">
        <v>443</v>
      </c>
      <c r="W421" s="6">
        <v>44</v>
      </c>
      <c r="X421" s="6">
        <v>538</v>
      </c>
      <c r="Y421" s="6">
        <v>905</v>
      </c>
      <c r="Z421" s="6">
        <v>226</v>
      </c>
      <c r="AA421" s="6">
        <v>369</v>
      </c>
      <c r="AB421" s="9">
        <v>835</v>
      </c>
      <c r="AC421" s="7">
        <v>724</v>
      </c>
      <c r="AD421" s="6">
        <v>1024</v>
      </c>
      <c r="AE421" s="6">
        <v>623</v>
      </c>
      <c r="AF421" s="6">
        <v>93</v>
      </c>
      <c r="AG421" s="179">
        <v>462</v>
      </c>
      <c r="AH421" s="5">
        <f t="shared" si="74"/>
        <v>16400</v>
      </c>
      <c r="AI421" s="5">
        <f t="shared" si="75"/>
        <v>11201200</v>
      </c>
      <c r="AJ421" s="2">
        <f t="shared" si="76"/>
        <v>8606720000</v>
      </c>
    </row>
    <row r="422" spans="1:36" x14ac:dyDescent="0.2">
      <c r="A422" s="1">
        <v>28</v>
      </c>
      <c r="B422" s="178">
        <v>626</v>
      </c>
      <c r="C422" s="6">
        <v>993</v>
      </c>
      <c r="D422" s="6">
        <v>467</v>
      </c>
      <c r="E422" s="6">
        <v>68</v>
      </c>
      <c r="F422" s="6">
        <v>368</v>
      </c>
      <c r="G422" s="8">
        <v>255</v>
      </c>
      <c r="H422" s="6">
        <v>717</v>
      </c>
      <c r="I422" s="6">
        <v>862</v>
      </c>
      <c r="J422" s="6">
        <v>53</v>
      </c>
      <c r="K422" s="6">
        <v>422</v>
      </c>
      <c r="L422" s="12">
        <v>920</v>
      </c>
      <c r="M422" s="6">
        <v>519</v>
      </c>
      <c r="N422" s="6">
        <v>811</v>
      </c>
      <c r="O422" s="6">
        <v>700</v>
      </c>
      <c r="P422" s="6">
        <v>138</v>
      </c>
      <c r="Q422" s="6">
        <v>281</v>
      </c>
      <c r="R422" s="6">
        <v>770</v>
      </c>
      <c r="S422" s="6">
        <v>657</v>
      </c>
      <c r="T422" s="6">
        <v>163</v>
      </c>
      <c r="U422" s="6">
        <v>308</v>
      </c>
      <c r="V422" s="6">
        <v>32</v>
      </c>
      <c r="W422" s="11">
        <v>399</v>
      </c>
      <c r="X422" s="6">
        <v>957</v>
      </c>
      <c r="Y422" s="6">
        <v>558</v>
      </c>
      <c r="Z422" s="6">
        <v>325</v>
      </c>
      <c r="AA422" s="6">
        <v>214</v>
      </c>
      <c r="AB422" s="7">
        <v>744</v>
      </c>
      <c r="AC422" s="9">
        <v>887</v>
      </c>
      <c r="AD422" s="6">
        <v>603</v>
      </c>
      <c r="AE422" s="6">
        <v>972</v>
      </c>
      <c r="AF422" s="6">
        <v>506</v>
      </c>
      <c r="AG422" s="179">
        <v>105</v>
      </c>
      <c r="AH422" s="5">
        <f t="shared" si="74"/>
        <v>16400</v>
      </c>
      <c r="AI422" s="5">
        <f t="shared" si="75"/>
        <v>11201200</v>
      </c>
      <c r="AJ422" s="2">
        <f t="shared" si="76"/>
        <v>8606720000</v>
      </c>
    </row>
    <row r="423" spans="1:36" x14ac:dyDescent="0.2">
      <c r="A423" s="1">
        <v>29</v>
      </c>
      <c r="B423" s="178">
        <v>943</v>
      </c>
      <c r="C423" s="6">
        <v>576</v>
      </c>
      <c r="D423" s="8">
        <v>14</v>
      </c>
      <c r="E423" s="6">
        <v>413</v>
      </c>
      <c r="F423" s="6">
        <v>177</v>
      </c>
      <c r="G423" s="6">
        <v>290</v>
      </c>
      <c r="H423" s="6">
        <v>788</v>
      </c>
      <c r="I423" s="6">
        <v>643</v>
      </c>
      <c r="J423" s="6">
        <v>492</v>
      </c>
      <c r="K423" s="6">
        <v>123</v>
      </c>
      <c r="L423" s="6">
        <v>585</v>
      </c>
      <c r="M423" s="6">
        <v>986</v>
      </c>
      <c r="N423" s="6">
        <v>758</v>
      </c>
      <c r="O423" s="12">
        <v>869</v>
      </c>
      <c r="P423" s="6">
        <v>343</v>
      </c>
      <c r="Q423" s="6">
        <v>200</v>
      </c>
      <c r="R423" s="6">
        <v>735</v>
      </c>
      <c r="S423" s="6">
        <v>848</v>
      </c>
      <c r="T423" s="11">
        <v>382</v>
      </c>
      <c r="U423" s="6">
        <v>237</v>
      </c>
      <c r="V423" s="6">
        <v>449</v>
      </c>
      <c r="W423" s="6">
        <v>82</v>
      </c>
      <c r="X423" s="6">
        <v>612</v>
      </c>
      <c r="Y423" s="6">
        <v>1011</v>
      </c>
      <c r="Z423" s="6">
        <v>156</v>
      </c>
      <c r="AA423" s="6">
        <v>267</v>
      </c>
      <c r="AB423" s="6">
        <v>825</v>
      </c>
      <c r="AC423" s="6">
        <v>682</v>
      </c>
      <c r="AD423" s="9">
        <v>902</v>
      </c>
      <c r="AE423" s="7">
        <v>533</v>
      </c>
      <c r="AF423" s="6">
        <v>39</v>
      </c>
      <c r="AG423" s="179">
        <v>440</v>
      </c>
      <c r="AH423" s="5">
        <f t="shared" si="74"/>
        <v>16400</v>
      </c>
      <c r="AI423" s="5">
        <f t="shared" si="75"/>
        <v>11201200</v>
      </c>
      <c r="AJ423" s="2">
        <f t="shared" si="76"/>
        <v>8606720000</v>
      </c>
    </row>
    <row r="424" spans="1:36" x14ac:dyDescent="0.2">
      <c r="A424" s="1">
        <v>30</v>
      </c>
      <c r="B424" s="178">
        <v>524</v>
      </c>
      <c r="C424" s="6">
        <v>923</v>
      </c>
      <c r="D424" s="6">
        <v>425</v>
      </c>
      <c r="E424" s="8">
        <v>58</v>
      </c>
      <c r="F424" s="6">
        <v>278</v>
      </c>
      <c r="G424" s="6">
        <v>133</v>
      </c>
      <c r="H424" s="6">
        <v>695</v>
      </c>
      <c r="I424" s="6">
        <v>808</v>
      </c>
      <c r="J424" s="6">
        <v>79</v>
      </c>
      <c r="K424" s="6">
        <v>480</v>
      </c>
      <c r="L424" s="6">
        <v>1006</v>
      </c>
      <c r="M424" s="6">
        <v>637</v>
      </c>
      <c r="N424" s="12">
        <v>849</v>
      </c>
      <c r="O424" s="6">
        <v>706</v>
      </c>
      <c r="P424" s="6">
        <v>244</v>
      </c>
      <c r="Q424" s="6">
        <v>355</v>
      </c>
      <c r="R424" s="6">
        <v>892</v>
      </c>
      <c r="S424" s="6">
        <v>747</v>
      </c>
      <c r="T424" s="6">
        <v>217</v>
      </c>
      <c r="U424" s="11">
        <v>330</v>
      </c>
      <c r="V424" s="6">
        <v>102</v>
      </c>
      <c r="W424" s="6">
        <v>501</v>
      </c>
      <c r="X424" s="6">
        <v>967</v>
      </c>
      <c r="Y424" s="6">
        <v>600</v>
      </c>
      <c r="Z424" s="6">
        <v>319</v>
      </c>
      <c r="AA424" s="6">
        <v>176</v>
      </c>
      <c r="AB424" s="6">
        <v>670</v>
      </c>
      <c r="AC424" s="6">
        <v>781</v>
      </c>
      <c r="AD424" s="7">
        <v>545</v>
      </c>
      <c r="AE424" s="9">
        <v>946</v>
      </c>
      <c r="AF424" s="6">
        <v>388</v>
      </c>
      <c r="AG424" s="179">
        <v>19</v>
      </c>
      <c r="AH424" s="5">
        <f t="shared" si="74"/>
        <v>16400</v>
      </c>
      <c r="AI424" s="5">
        <f t="shared" si="75"/>
        <v>11201200</v>
      </c>
      <c r="AJ424" s="2">
        <f t="shared" si="76"/>
        <v>8606720000</v>
      </c>
    </row>
    <row r="425" spans="1:36" x14ac:dyDescent="0.2">
      <c r="A425" s="1">
        <v>31</v>
      </c>
      <c r="B425" s="199">
        <v>88</v>
      </c>
      <c r="C425" s="6">
        <v>455</v>
      </c>
      <c r="D425" s="6">
        <v>1013</v>
      </c>
      <c r="E425" s="6">
        <v>614</v>
      </c>
      <c r="F425" s="6">
        <v>842</v>
      </c>
      <c r="G425" s="6">
        <v>729</v>
      </c>
      <c r="H425" s="6">
        <v>235</v>
      </c>
      <c r="I425" s="6">
        <v>380</v>
      </c>
      <c r="J425" s="6">
        <v>531</v>
      </c>
      <c r="K425" s="6">
        <v>900</v>
      </c>
      <c r="L425" s="6">
        <v>434</v>
      </c>
      <c r="M425" s="6">
        <v>33</v>
      </c>
      <c r="N425" s="6">
        <v>269</v>
      </c>
      <c r="O425" s="6">
        <v>158</v>
      </c>
      <c r="P425" s="6">
        <v>688</v>
      </c>
      <c r="Q425" s="12">
        <v>831</v>
      </c>
      <c r="R425" s="11">
        <v>296</v>
      </c>
      <c r="S425" s="6">
        <v>183</v>
      </c>
      <c r="T425" s="6">
        <v>645</v>
      </c>
      <c r="U425" s="6">
        <v>790</v>
      </c>
      <c r="V425" s="6">
        <v>570</v>
      </c>
      <c r="W425" s="6">
        <v>937</v>
      </c>
      <c r="X425" s="6">
        <v>411</v>
      </c>
      <c r="Y425" s="6">
        <v>12</v>
      </c>
      <c r="Z425" s="6">
        <v>867</v>
      </c>
      <c r="AA425" s="6">
        <v>756</v>
      </c>
      <c r="AB425" s="6">
        <v>194</v>
      </c>
      <c r="AC425" s="6">
        <v>337</v>
      </c>
      <c r="AD425" s="6">
        <v>125</v>
      </c>
      <c r="AE425" s="6">
        <v>494</v>
      </c>
      <c r="AF425" s="9">
        <v>992</v>
      </c>
      <c r="AG425" s="200">
        <v>591</v>
      </c>
      <c r="AH425" s="5">
        <f t="shared" si="74"/>
        <v>16400</v>
      </c>
      <c r="AI425" s="5">
        <f t="shared" si="75"/>
        <v>11201200</v>
      </c>
      <c r="AJ425" s="2">
        <f t="shared" si="76"/>
        <v>8606720000</v>
      </c>
    </row>
    <row r="426" spans="1:36" ht="13.5" thickBot="1" x14ac:dyDescent="0.25">
      <c r="A426" s="1">
        <v>32</v>
      </c>
      <c r="B426" s="201">
        <v>499</v>
      </c>
      <c r="C426" s="202">
        <v>100</v>
      </c>
      <c r="D426" s="180">
        <v>594</v>
      </c>
      <c r="E426" s="180">
        <v>961</v>
      </c>
      <c r="F426" s="180">
        <v>749</v>
      </c>
      <c r="G426" s="180">
        <v>894</v>
      </c>
      <c r="H426" s="180">
        <v>336</v>
      </c>
      <c r="I426" s="180">
        <v>223</v>
      </c>
      <c r="J426" s="180">
        <v>952</v>
      </c>
      <c r="K426" s="180">
        <v>551</v>
      </c>
      <c r="L426" s="180">
        <v>21</v>
      </c>
      <c r="M426" s="180">
        <v>390</v>
      </c>
      <c r="N426" s="180">
        <v>170</v>
      </c>
      <c r="O426" s="180">
        <v>313</v>
      </c>
      <c r="P426" s="187">
        <v>779</v>
      </c>
      <c r="Q426" s="180">
        <v>668</v>
      </c>
      <c r="R426" s="180">
        <v>131</v>
      </c>
      <c r="S426" s="191">
        <v>276</v>
      </c>
      <c r="T426" s="180">
        <v>802</v>
      </c>
      <c r="U426" s="180">
        <v>689</v>
      </c>
      <c r="V426" s="180">
        <v>925</v>
      </c>
      <c r="W426" s="180">
        <v>526</v>
      </c>
      <c r="X426" s="180">
        <v>64</v>
      </c>
      <c r="Y426" s="180">
        <v>431</v>
      </c>
      <c r="Z426" s="180">
        <v>712</v>
      </c>
      <c r="AA426" s="180">
        <v>855</v>
      </c>
      <c r="AB426" s="180">
        <v>357</v>
      </c>
      <c r="AC426" s="180">
        <v>246</v>
      </c>
      <c r="AD426" s="180">
        <v>474</v>
      </c>
      <c r="AE426" s="180">
        <v>73</v>
      </c>
      <c r="AF426" s="203">
        <v>635</v>
      </c>
      <c r="AG426" s="204">
        <v>1004</v>
      </c>
      <c r="AH426" s="5">
        <f t="shared" si="74"/>
        <v>16400</v>
      </c>
      <c r="AI426" s="5">
        <f t="shared" si="75"/>
        <v>11201200</v>
      </c>
      <c r="AJ426" s="2">
        <f t="shared" si="76"/>
        <v>8606720000</v>
      </c>
    </row>
    <row r="427" spans="1:36" x14ac:dyDescent="0.2">
      <c r="A427" s="3" t="s">
        <v>0</v>
      </c>
      <c r="B427" s="5">
        <f>SUM(B395:B426)</f>
        <v>16400</v>
      </c>
      <c r="C427" s="5">
        <f t="shared" ref="C427:AG427" si="77">SUM(C395:C426)</f>
        <v>16400</v>
      </c>
      <c r="D427" s="5">
        <f t="shared" si="77"/>
        <v>16400</v>
      </c>
      <c r="E427" s="5">
        <f t="shared" si="77"/>
        <v>16400</v>
      </c>
      <c r="F427" s="5">
        <f t="shared" si="77"/>
        <v>16400</v>
      </c>
      <c r="G427" s="5">
        <f t="shared" si="77"/>
        <v>16400</v>
      </c>
      <c r="H427" s="5">
        <f t="shared" si="77"/>
        <v>16400</v>
      </c>
      <c r="I427" s="5">
        <f t="shared" si="77"/>
        <v>16400</v>
      </c>
      <c r="J427" s="5">
        <f t="shared" si="77"/>
        <v>16400</v>
      </c>
      <c r="K427" s="5">
        <f t="shared" si="77"/>
        <v>16400</v>
      </c>
      <c r="L427" s="5">
        <f t="shared" si="77"/>
        <v>16400</v>
      </c>
      <c r="M427" s="5">
        <f t="shared" si="77"/>
        <v>16400</v>
      </c>
      <c r="N427" s="5">
        <f t="shared" si="77"/>
        <v>16400</v>
      </c>
      <c r="O427" s="5">
        <f t="shared" si="77"/>
        <v>16400</v>
      </c>
      <c r="P427" s="5">
        <f t="shared" si="77"/>
        <v>16400</v>
      </c>
      <c r="Q427" s="5">
        <f t="shared" si="77"/>
        <v>16400</v>
      </c>
      <c r="R427" s="5">
        <f t="shared" si="77"/>
        <v>16400</v>
      </c>
      <c r="S427" s="5">
        <f t="shared" si="77"/>
        <v>16400</v>
      </c>
      <c r="T427" s="5">
        <f t="shared" si="77"/>
        <v>16400</v>
      </c>
      <c r="U427" s="5">
        <f t="shared" si="77"/>
        <v>16400</v>
      </c>
      <c r="V427" s="5">
        <f t="shared" si="77"/>
        <v>16400</v>
      </c>
      <c r="W427" s="5">
        <f t="shared" si="77"/>
        <v>16400</v>
      </c>
      <c r="X427" s="5">
        <f t="shared" si="77"/>
        <v>16400</v>
      </c>
      <c r="Y427" s="5">
        <f t="shared" si="77"/>
        <v>16400</v>
      </c>
      <c r="Z427" s="5">
        <f t="shared" si="77"/>
        <v>16400</v>
      </c>
      <c r="AA427" s="5">
        <f t="shared" si="77"/>
        <v>16400</v>
      </c>
      <c r="AB427" s="5">
        <f t="shared" si="77"/>
        <v>16400</v>
      </c>
      <c r="AC427" s="5">
        <f t="shared" si="77"/>
        <v>16400</v>
      </c>
      <c r="AD427" s="5">
        <f t="shared" si="77"/>
        <v>16400</v>
      </c>
      <c r="AE427" s="5">
        <f t="shared" si="77"/>
        <v>16400</v>
      </c>
      <c r="AF427" s="5">
        <f t="shared" si="77"/>
        <v>16400</v>
      </c>
      <c r="AG427" s="5">
        <f t="shared" si="77"/>
        <v>16400</v>
      </c>
      <c r="AH427" s="5"/>
      <c r="AI427" s="5"/>
    </row>
    <row r="428" spans="1:36" x14ac:dyDescent="0.2">
      <c r="A428" s="3" t="s">
        <v>1</v>
      </c>
      <c r="B428" s="5">
        <f>SUMSQ(B395:B426)</f>
        <v>11201200</v>
      </c>
      <c r="C428" s="5">
        <f t="shared" ref="C428:AG428" si="78">SUMSQ(C395:C426)</f>
        <v>11201200</v>
      </c>
      <c r="D428" s="5">
        <f t="shared" si="78"/>
        <v>11201200</v>
      </c>
      <c r="E428" s="5">
        <f t="shared" si="78"/>
        <v>11201200</v>
      </c>
      <c r="F428" s="5">
        <f t="shared" si="78"/>
        <v>11201200</v>
      </c>
      <c r="G428" s="5">
        <f t="shared" si="78"/>
        <v>11201200</v>
      </c>
      <c r="H428" s="5">
        <f t="shared" si="78"/>
        <v>11201200</v>
      </c>
      <c r="I428" s="5">
        <f t="shared" si="78"/>
        <v>11201200</v>
      </c>
      <c r="J428" s="5">
        <f t="shared" si="78"/>
        <v>11201200</v>
      </c>
      <c r="K428" s="5">
        <f t="shared" si="78"/>
        <v>11201200</v>
      </c>
      <c r="L428" s="5">
        <f t="shared" si="78"/>
        <v>11201200</v>
      </c>
      <c r="M428" s="5">
        <f t="shared" si="78"/>
        <v>11201200</v>
      </c>
      <c r="N428" s="5">
        <f t="shared" si="78"/>
        <v>11201200</v>
      </c>
      <c r="O428" s="5">
        <f t="shared" si="78"/>
        <v>11201200</v>
      </c>
      <c r="P428" s="5">
        <f t="shared" si="78"/>
        <v>11201200</v>
      </c>
      <c r="Q428" s="5">
        <f t="shared" si="78"/>
        <v>11201200</v>
      </c>
      <c r="R428" s="5">
        <f t="shared" si="78"/>
        <v>11201200</v>
      </c>
      <c r="S428" s="5">
        <f t="shared" si="78"/>
        <v>11201200</v>
      </c>
      <c r="T428" s="5">
        <f t="shared" si="78"/>
        <v>11201200</v>
      </c>
      <c r="U428" s="5">
        <f t="shared" si="78"/>
        <v>11201200</v>
      </c>
      <c r="V428" s="5">
        <f t="shared" si="78"/>
        <v>11201200</v>
      </c>
      <c r="W428" s="5">
        <f t="shared" si="78"/>
        <v>11201200</v>
      </c>
      <c r="X428" s="5">
        <f t="shared" si="78"/>
        <v>11201200</v>
      </c>
      <c r="Y428" s="5">
        <f t="shared" si="78"/>
        <v>11201200</v>
      </c>
      <c r="Z428" s="5">
        <f t="shared" si="78"/>
        <v>11201200</v>
      </c>
      <c r="AA428" s="5">
        <f t="shared" si="78"/>
        <v>11201200</v>
      </c>
      <c r="AB428" s="5">
        <f t="shared" si="78"/>
        <v>11201200</v>
      </c>
      <c r="AC428" s="5">
        <f t="shared" si="78"/>
        <v>11201200</v>
      </c>
      <c r="AD428" s="5">
        <f t="shared" si="78"/>
        <v>11201200</v>
      </c>
      <c r="AE428" s="5">
        <f t="shared" si="78"/>
        <v>11201200</v>
      </c>
      <c r="AF428" s="5">
        <f t="shared" si="78"/>
        <v>11201200</v>
      </c>
      <c r="AG428" s="5">
        <f t="shared" si="78"/>
        <v>11201200</v>
      </c>
      <c r="AH428" s="5"/>
      <c r="AI428" s="5"/>
    </row>
    <row r="429" spans="1:36" x14ac:dyDescent="0.2">
      <c r="A429" s="3" t="s">
        <v>2</v>
      </c>
      <c r="B429" s="2">
        <f>B395^3+B396^3+B397^3+B398^3+B399^3+B400^3+B401^3+B402^3+B403^3+B404^3+B405^3+B406^3+B407^3+B408^3+B409^3+B410^3+B411^3+B412^3+B413^3+B414^3+B415^3+B416^3+B417^3+B418^3+B419^3+B420^3+B421^3+B422^3+B423^3+B424^3+B425^3+B426^3</f>
        <v>8606720000</v>
      </c>
      <c r="C429" s="2">
        <f t="shared" ref="C429:AG429" si="79">C395^3+C396^3+C397^3+C398^3+C399^3+C400^3+C401^3+C402^3+C403^3+C404^3+C405^3+C406^3+C407^3+C408^3+C409^3+C410^3+C411^3+C412^3+C413^3+C414^3+C415^3+C416^3+C417^3+C418^3+C419^3+C420^3+C421^3+C422^3+C423^3+C424^3+C425^3+C426^3</f>
        <v>8606720000</v>
      </c>
      <c r="D429" s="2">
        <f t="shared" si="79"/>
        <v>8606720000</v>
      </c>
      <c r="E429" s="2">
        <f t="shared" si="79"/>
        <v>8606720000</v>
      </c>
      <c r="F429" s="2">
        <f t="shared" si="79"/>
        <v>8606720000</v>
      </c>
      <c r="G429" s="2">
        <f t="shared" si="79"/>
        <v>8606720000</v>
      </c>
      <c r="H429" s="2">
        <f t="shared" si="79"/>
        <v>8606720000</v>
      </c>
      <c r="I429" s="2">
        <f t="shared" si="79"/>
        <v>8606720000</v>
      </c>
      <c r="J429" s="2">
        <f t="shared" si="79"/>
        <v>8606720000</v>
      </c>
      <c r="K429" s="2">
        <f t="shared" si="79"/>
        <v>8606720000</v>
      </c>
      <c r="L429" s="2">
        <f t="shared" si="79"/>
        <v>8606720000</v>
      </c>
      <c r="M429" s="2">
        <f t="shared" si="79"/>
        <v>8606720000</v>
      </c>
      <c r="N429" s="2">
        <f t="shared" si="79"/>
        <v>8606720000</v>
      </c>
      <c r="O429" s="2">
        <f t="shared" si="79"/>
        <v>8606720000</v>
      </c>
      <c r="P429" s="2">
        <f t="shared" si="79"/>
        <v>8606720000</v>
      </c>
      <c r="Q429" s="2">
        <f t="shared" si="79"/>
        <v>8606720000</v>
      </c>
      <c r="R429" s="2">
        <f t="shared" si="79"/>
        <v>8606720000</v>
      </c>
      <c r="S429" s="2">
        <f t="shared" si="79"/>
        <v>8606720000</v>
      </c>
      <c r="T429" s="2">
        <f t="shared" si="79"/>
        <v>8606720000</v>
      </c>
      <c r="U429" s="2">
        <f t="shared" si="79"/>
        <v>8606720000</v>
      </c>
      <c r="V429" s="2">
        <f t="shared" si="79"/>
        <v>8606720000</v>
      </c>
      <c r="W429" s="2">
        <f t="shared" si="79"/>
        <v>8606720000</v>
      </c>
      <c r="X429" s="2">
        <f t="shared" si="79"/>
        <v>8606720000</v>
      </c>
      <c r="Y429" s="2">
        <f t="shared" si="79"/>
        <v>8606720000</v>
      </c>
      <c r="Z429" s="2">
        <f t="shared" si="79"/>
        <v>8606720000</v>
      </c>
      <c r="AA429" s="2">
        <f t="shared" si="79"/>
        <v>8606720000</v>
      </c>
      <c r="AB429" s="2">
        <f t="shared" si="79"/>
        <v>8606720000</v>
      </c>
      <c r="AC429" s="2">
        <f t="shared" si="79"/>
        <v>8606720000</v>
      </c>
      <c r="AD429" s="2">
        <f t="shared" si="79"/>
        <v>8606720000</v>
      </c>
      <c r="AE429" s="2">
        <f t="shared" si="79"/>
        <v>8606720000</v>
      </c>
      <c r="AF429" s="2">
        <f t="shared" si="79"/>
        <v>8606720000</v>
      </c>
      <c r="AG429" s="2">
        <f t="shared" si="79"/>
        <v>8606720000</v>
      </c>
      <c r="AH429" s="5"/>
      <c r="AI429" s="5"/>
    </row>
    <row r="430" spans="1:36" x14ac:dyDescent="0.2">
      <c r="AH430" s="5"/>
      <c r="AI430" s="5"/>
    </row>
    <row r="431" spans="1:36" x14ac:dyDescent="0.2">
      <c r="A431" s="3" t="s">
        <v>1173</v>
      </c>
      <c r="B431" s="2">
        <f>B395</f>
        <v>17</v>
      </c>
      <c r="C431" s="2">
        <f>C396</f>
        <v>37</v>
      </c>
      <c r="D431" s="2">
        <f>D397</f>
        <v>75</v>
      </c>
      <c r="E431" s="2">
        <f>E398</f>
        <v>127</v>
      </c>
      <c r="F431" s="2">
        <f>F399</f>
        <v>142</v>
      </c>
      <c r="G431" s="2">
        <f>G400</f>
        <v>186</v>
      </c>
      <c r="H431" s="2">
        <f>H401</f>
        <v>216</v>
      </c>
      <c r="I431" s="2">
        <f>I402</f>
        <v>228</v>
      </c>
      <c r="J431" s="2">
        <f>J403</f>
        <v>288</v>
      </c>
      <c r="K431" s="2">
        <f>K404</f>
        <v>300</v>
      </c>
      <c r="L431" s="2">
        <f>L405</f>
        <v>326</v>
      </c>
      <c r="M431" s="2">
        <f>M406</f>
        <v>370</v>
      </c>
      <c r="N431" s="2">
        <f>N407</f>
        <v>387</v>
      </c>
      <c r="O431" s="2">
        <f>O408</f>
        <v>439</v>
      </c>
      <c r="P431" s="2">
        <f>P409</f>
        <v>473</v>
      </c>
      <c r="Q431" s="2">
        <f>Q410</f>
        <v>493</v>
      </c>
      <c r="R431" s="2">
        <f>R411</f>
        <v>536</v>
      </c>
      <c r="S431" s="2">
        <f>S412</f>
        <v>548</v>
      </c>
      <c r="T431" s="2">
        <f>T413</f>
        <v>590</v>
      </c>
      <c r="U431" s="2">
        <f>U414</f>
        <v>634</v>
      </c>
      <c r="V431" s="2">
        <f>V415</f>
        <v>651</v>
      </c>
      <c r="W431" s="2">
        <f>W416</f>
        <v>703</v>
      </c>
      <c r="X431" s="2">
        <f>X417</f>
        <v>721</v>
      </c>
      <c r="Y431" s="2">
        <f>Y418</f>
        <v>741</v>
      </c>
      <c r="Z431" s="2">
        <f>Z419</f>
        <v>793</v>
      </c>
      <c r="AA431" s="2">
        <f>AA420</f>
        <v>813</v>
      </c>
      <c r="AB431" s="2">
        <f>AB421</f>
        <v>835</v>
      </c>
      <c r="AC431" s="2">
        <f>AC422</f>
        <v>887</v>
      </c>
      <c r="AD431" s="2">
        <f>AD423</f>
        <v>902</v>
      </c>
      <c r="AE431" s="2">
        <f>AE424</f>
        <v>946</v>
      </c>
      <c r="AF431" s="2">
        <f>AF425</f>
        <v>992</v>
      </c>
      <c r="AG431" s="2">
        <f>AG426</f>
        <v>1004</v>
      </c>
      <c r="AH431" s="217">
        <f t="shared" ref="AH431:AH434" si="80">SUM(B431:AG431)</f>
        <v>16400</v>
      </c>
      <c r="AI431" s="5">
        <f t="shared" ref="AI431:AI434" si="81">SUMSQ(B431:AG431)</f>
        <v>11201200</v>
      </c>
      <c r="AJ431" s="2">
        <f t="shared" si="76"/>
        <v>8606720000</v>
      </c>
    </row>
    <row r="432" spans="1:36" x14ac:dyDescent="0.2">
      <c r="A432" s="3" t="s">
        <v>1174</v>
      </c>
      <c r="B432" s="2">
        <f>B426</f>
        <v>499</v>
      </c>
      <c r="C432" s="2">
        <f>C425</f>
        <v>455</v>
      </c>
      <c r="D432" s="2">
        <f>D424</f>
        <v>425</v>
      </c>
      <c r="E432" s="2">
        <f>E423</f>
        <v>413</v>
      </c>
      <c r="F432" s="2">
        <f>F422</f>
        <v>368</v>
      </c>
      <c r="G432" s="2">
        <f>G421</f>
        <v>348</v>
      </c>
      <c r="H432" s="2">
        <f>H420</f>
        <v>310</v>
      </c>
      <c r="I432" s="2">
        <f>I419</f>
        <v>258</v>
      </c>
      <c r="J432" s="2">
        <f>J418</f>
        <v>254</v>
      </c>
      <c r="K432" s="2">
        <f>K417</f>
        <v>202</v>
      </c>
      <c r="L432" s="2">
        <f>L416</f>
        <v>168</v>
      </c>
      <c r="M432" s="2">
        <f>M415</f>
        <v>148</v>
      </c>
      <c r="N432" s="2">
        <f>N414</f>
        <v>97</v>
      </c>
      <c r="O432" s="2">
        <f>O413</f>
        <v>85</v>
      </c>
      <c r="P432" s="2">
        <f>P412</f>
        <v>59</v>
      </c>
      <c r="Q432" s="2">
        <f>Q411</f>
        <v>15</v>
      </c>
      <c r="R432" s="2">
        <f>R410</f>
        <v>1014</v>
      </c>
      <c r="S432" s="2">
        <f>S409</f>
        <v>962</v>
      </c>
      <c r="T432" s="2">
        <f>T408</f>
        <v>944</v>
      </c>
      <c r="U432" s="2">
        <f>U407</f>
        <v>924</v>
      </c>
      <c r="V432" s="2">
        <f>V406</f>
        <v>873</v>
      </c>
      <c r="W432" s="2">
        <f>W405</f>
        <v>861</v>
      </c>
      <c r="X432" s="2">
        <f>X404</f>
        <v>819</v>
      </c>
      <c r="Y432" s="2">
        <f>Y403</f>
        <v>775</v>
      </c>
      <c r="Z432" s="2">
        <f>Z402</f>
        <v>763</v>
      </c>
      <c r="AA432" s="2">
        <f>AA401</f>
        <v>719</v>
      </c>
      <c r="AB432" s="2">
        <f>AB400</f>
        <v>673</v>
      </c>
      <c r="AC432" s="2">
        <f>AC399</f>
        <v>661</v>
      </c>
      <c r="AD432" s="2">
        <f>AD398</f>
        <v>616</v>
      </c>
      <c r="AE432" s="2">
        <f>AE397</f>
        <v>596</v>
      </c>
      <c r="AF432" s="2">
        <f>AF396</f>
        <v>574</v>
      </c>
      <c r="AG432" s="2">
        <f>AG395</f>
        <v>522</v>
      </c>
      <c r="AH432" s="217">
        <f t="shared" si="80"/>
        <v>16400</v>
      </c>
      <c r="AI432" s="5">
        <f t="shared" si="81"/>
        <v>11201200</v>
      </c>
      <c r="AJ432" s="2">
        <f t="shared" si="76"/>
        <v>8606720000</v>
      </c>
    </row>
    <row r="433" spans="1:36" x14ac:dyDescent="0.2">
      <c r="A433" s="3" t="s">
        <v>1175</v>
      </c>
      <c r="B433" s="2">
        <f>B411</f>
        <v>872</v>
      </c>
      <c r="C433" s="2">
        <f>C412</f>
        <v>852</v>
      </c>
      <c r="D433" s="2">
        <f>D413</f>
        <v>830</v>
      </c>
      <c r="E433" s="2">
        <f>E414</f>
        <v>778</v>
      </c>
      <c r="F433" s="2">
        <f>F415</f>
        <v>1019</v>
      </c>
      <c r="G433" s="2">
        <f>G416</f>
        <v>975</v>
      </c>
      <c r="H433" s="2">
        <f>H417</f>
        <v>929</v>
      </c>
      <c r="I433" s="2">
        <f>I418</f>
        <v>917</v>
      </c>
      <c r="J433" s="2">
        <f>J419</f>
        <v>617</v>
      </c>
      <c r="K433" s="2">
        <f>K420</f>
        <v>605</v>
      </c>
      <c r="L433" s="2">
        <f>L421</f>
        <v>563</v>
      </c>
      <c r="M433" s="2">
        <f>M422</f>
        <v>519</v>
      </c>
      <c r="N433" s="2">
        <f>N423</f>
        <v>758</v>
      </c>
      <c r="O433" s="2">
        <f>O424</f>
        <v>706</v>
      </c>
      <c r="P433" s="2">
        <f>P425</f>
        <v>688</v>
      </c>
      <c r="Q433" s="2">
        <f>Q426</f>
        <v>668</v>
      </c>
      <c r="R433" s="2">
        <f>R395</f>
        <v>353</v>
      </c>
      <c r="S433" s="2">
        <f>S396</f>
        <v>341</v>
      </c>
      <c r="T433" s="2">
        <f>T397</f>
        <v>315</v>
      </c>
      <c r="U433" s="2">
        <f>U398</f>
        <v>271</v>
      </c>
      <c r="V433" s="2">
        <f>V399</f>
        <v>510</v>
      </c>
      <c r="W433" s="2">
        <f>W400</f>
        <v>458</v>
      </c>
      <c r="X433" s="2">
        <f>X401</f>
        <v>424</v>
      </c>
      <c r="Y433" s="2">
        <f>Y402</f>
        <v>404</v>
      </c>
      <c r="Z433" s="2">
        <f>Z403</f>
        <v>112</v>
      </c>
      <c r="AA433" s="2">
        <f>AA404</f>
        <v>92</v>
      </c>
      <c r="AB433" s="2">
        <f>AB405</f>
        <v>54</v>
      </c>
      <c r="AC433" s="2">
        <f>AC406</f>
        <v>2</v>
      </c>
      <c r="AD433" s="2">
        <f>AD407</f>
        <v>243</v>
      </c>
      <c r="AE433" s="2">
        <f>AE408</f>
        <v>199</v>
      </c>
      <c r="AF433" s="2">
        <f>AF409</f>
        <v>169</v>
      </c>
      <c r="AG433" s="2">
        <f>AG410</f>
        <v>157</v>
      </c>
      <c r="AH433" s="217">
        <f t="shared" si="80"/>
        <v>16400</v>
      </c>
      <c r="AI433" s="5">
        <f t="shared" si="81"/>
        <v>11201200</v>
      </c>
      <c r="AJ433" s="2">
        <f t="shared" si="76"/>
        <v>8606720000</v>
      </c>
    </row>
    <row r="434" spans="1:36" x14ac:dyDescent="0.2">
      <c r="A434" s="3" t="s">
        <v>1176</v>
      </c>
      <c r="B434" s="2">
        <f>B410</f>
        <v>646</v>
      </c>
      <c r="C434" s="2">
        <f>C409</f>
        <v>690</v>
      </c>
      <c r="D434" s="2">
        <f>D408</f>
        <v>736</v>
      </c>
      <c r="E434" s="2">
        <f>E407</f>
        <v>748</v>
      </c>
      <c r="F434" s="2">
        <f>F406</f>
        <v>537</v>
      </c>
      <c r="G434" s="2">
        <f>G405</f>
        <v>557</v>
      </c>
      <c r="H434" s="2">
        <f>H404</f>
        <v>579</v>
      </c>
      <c r="I434" s="2">
        <f>I403</f>
        <v>631</v>
      </c>
      <c r="J434" s="2">
        <f>J402</f>
        <v>907</v>
      </c>
      <c r="K434" s="2">
        <f>K401</f>
        <v>959</v>
      </c>
      <c r="L434" s="2">
        <f>L400</f>
        <v>977</v>
      </c>
      <c r="M434" s="2">
        <f>M399</f>
        <v>997</v>
      </c>
      <c r="N434" s="2">
        <f>N398</f>
        <v>792</v>
      </c>
      <c r="O434" s="2">
        <f>O397</f>
        <v>804</v>
      </c>
      <c r="P434" s="2">
        <f>P396</f>
        <v>846</v>
      </c>
      <c r="Q434" s="2">
        <f>Q395</f>
        <v>890</v>
      </c>
      <c r="R434" s="2">
        <f>R426</f>
        <v>131</v>
      </c>
      <c r="S434" s="2">
        <f>S425</f>
        <v>183</v>
      </c>
      <c r="T434" s="2">
        <f>T424</f>
        <v>217</v>
      </c>
      <c r="U434" s="2">
        <f>U423</f>
        <v>237</v>
      </c>
      <c r="V434" s="2">
        <f>V422</f>
        <v>32</v>
      </c>
      <c r="W434" s="2">
        <f>W421</f>
        <v>44</v>
      </c>
      <c r="X434" s="2">
        <f>X420</f>
        <v>70</v>
      </c>
      <c r="Y434" s="2">
        <f>Y419</f>
        <v>114</v>
      </c>
      <c r="Z434" s="2">
        <f>Z418</f>
        <v>398</v>
      </c>
      <c r="AA434" s="2">
        <f>AA417</f>
        <v>442</v>
      </c>
      <c r="AB434" s="2">
        <f>AB416</f>
        <v>472</v>
      </c>
      <c r="AC434" s="2">
        <f>AC415</f>
        <v>484</v>
      </c>
      <c r="AD434" s="2">
        <f>AD414</f>
        <v>273</v>
      </c>
      <c r="AE434" s="2">
        <f>AE413</f>
        <v>293</v>
      </c>
      <c r="AF434" s="2">
        <f>AF412</f>
        <v>331</v>
      </c>
      <c r="AG434" s="2">
        <f>AG411</f>
        <v>383</v>
      </c>
      <c r="AH434" s="217">
        <f t="shared" si="80"/>
        <v>16400</v>
      </c>
      <c r="AI434" s="5">
        <f t="shared" si="81"/>
        <v>11201200</v>
      </c>
      <c r="AJ434" s="2">
        <f t="shared" si="76"/>
        <v>8606720000</v>
      </c>
    </row>
    <row r="437" spans="1:36" ht="13.5" thickBot="1" x14ac:dyDescent="0.25">
      <c r="A437" s="71"/>
      <c r="B437" s="1" t="s">
        <v>1182</v>
      </c>
      <c r="D437" s="131" t="s">
        <v>5</v>
      </c>
      <c r="F437" s="2" t="s">
        <v>5</v>
      </c>
    </row>
    <row r="438" spans="1:36" x14ac:dyDescent="0.2">
      <c r="A438" s="1">
        <v>1</v>
      </c>
      <c r="B438" s="181">
        <v>20</v>
      </c>
      <c r="C438" s="133">
        <v>387</v>
      </c>
      <c r="D438" s="177">
        <v>945</v>
      </c>
      <c r="E438" s="177">
        <v>546</v>
      </c>
      <c r="F438" s="177">
        <v>782</v>
      </c>
      <c r="G438" s="177">
        <v>669</v>
      </c>
      <c r="H438" s="177">
        <v>175</v>
      </c>
      <c r="I438" s="177">
        <v>320</v>
      </c>
      <c r="J438" s="177">
        <v>599</v>
      </c>
      <c r="K438" s="177">
        <v>968</v>
      </c>
      <c r="L438" s="177">
        <v>502</v>
      </c>
      <c r="M438" s="177">
        <v>101</v>
      </c>
      <c r="N438" s="177">
        <v>329</v>
      </c>
      <c r="O438" s="177">
        <v>218</v>
      </c>
      <c r="P438" s="177">
        <v>748</v>
      </c>
      <c r="Q438" s="189">
        <v>891</v>
      </c>
      <c r="R438" s="185">
        <v>134</v>
      </c>
      <c r="S438" s="177">
        <v>277</v>
      </c>
      <c r="T438" s="177">
        <v>807</v>
      </c>
      <c r="U438" s="177">
        <v>696</v>
      </c>
      <c r="V438" s="177">
        <v>924</v>
      </c>
      <c r="W438" s="177">
        <v>523</v>
      </c>
      <c r="X438" s="177">
        <v>57</v>
      </c>
      <c r="Y438" s="177">
        <v>426</v>
      </c>
      <c r="Z438" s="177">
        <v>705</v>
      </c>
      <c r="AA438" s="177">
        <v>850</v>
      </c>
      <c r="AB438" s="177">
        <v>356</v>
      </c>
      <c r="AC438" s="177">
        <v>243</v>
      </c>
      <c r="AD438" s="177">
        <v>479</v>
      </c>
      <c r="AE438" s="177">
        <v>80</v>
      </c>
      <c r="AF438" s="177">
        <v>638</v>
      </c>
      <c r="AG438" s="184">
        <v>1005</v>
      </c>
      <c r="AH438" s="5">
        <f>SUM(B438:AG438)</f>
        <v>16400</v>
      </c>
      <c r="AI438" s="5">
        <f>SUMSQ(B438:AG438)</f>
        <v>11201200</v>
      </c>
      <c r="AJ438" s="2">
        <f>B438^3+C438^3+D438^3+E438^3+F438^3+G438^3+H438^3+I438^3+J438^3+K438^3+L438^3+M438^3+N438^3+O438^3+P438^3+Q438^3+R438^3+S438^3+T438^3+U438^3+V438^3+W438^3+X438^3+Y438^3+Z438^3+AA438^3+AB438^3+AC438^3+AD438^3+AE438^3+AF438^3+AG438^3</f>
        <v>8606720000</v>
      </c>
    </row>
    <row r="439" spans="1:36" x14ac:dyDescent="0.2">
      <c r="A439" s="1">
        <v>2</v>
      </c>
      <c r="B439" s="138">
        <v>439</v>
      </c>
      <c r="C439" s="7">
        <v>40</v>
      </c>
      <c r="D439" s="6">
        <v>534</v>
      </c>
      <c r="E439" s="6">
        <v>901</v>
      </c>
      <c r="F439" s="6">
        <v>681</v>
      </c>
      <c r="G439" s="6">
        <v>826</v>
      </c>
      <c r="H439" s="6">
        <v>268</v>
      </c>
      <c r="I439" s="6">
        <v>155</v>
      </c>
      <c r="J439" s="6">
        <v>1012</v>
      </c>
      <c r="K439" s="6">
        <v>611</v>
      </c>
      <c r="L439" s="6">
        <v>81</v>
      </c>
      <c r="M439" s="6">
        <v>450</v>
      </c>
      <c r="N439" s="6">
        <v>238</v>
      </c>
      <c r="O439" s="6">
        <v>381</v>
      </c>
      <c r="P439" s="11">
        <v>847</v>
      </c>
      <c r="Q439" s="6">
        <v>736</v>
      </c>
      <c r="R439" s="6">
        <v>289</v>
      </c>
      <c r="S439" s="12">
        <v>178</v>
      </c>
      <c r="T439" s="6">
        <v>644</v>
      </c>
      <c r="U439" s="6">
        <v>787</v>
      </c>
      <c r="V439" s="6">
        <v>575</v>
      </c>
      <c r="W439" s="6">
        <v>944</v>
      </c>
      <c r="X439" s="6">
        <v>414</v>
      </c>
      <c r="Y439" s="6">
        <v>13</v>
      </c>
      <c r="Z439" s="6">
        <v>870</v>
      </c>
      <c r="AA439" s="6">
        <v>757</v>
      </c>
      <c r="AB439" s="6">
        <v>199</v>
      </c>
      <c r="AC439" s="6">
        <v>344</v>
      </c>
      <c r="AD439" s="6">
        <v>124</v>
      </c>
      <c r="AE439" s="6">
        <v>491</v>
      </c>
      <c r="AF439" s="8">
        <v>985</v>
      </c>
      <c r="AG439" s="179">
        <v>586</v>
      </c>
      <c r="AH439" s="5">
        <f t="shared" ref="AH439:AH469" si="82">SUM(B439:AG439)</f>
        <v>16400</v>
      </c>
      <c r="AI439" s="5">
        <f t="shared" ref="AI439:AI469" si="83">SUMSQ(B439:AG439)</f>
        <v>11201200</v>
      </c>
      <c r="AJ439" s="2">
        <f t="shared" ref="AJ439:AJ469" si="84">B439^3+C439^3+D439^3+E439^3+F439^3+G439^3+H439^3+I439^3+J439^3+K439^3+L439^3+M439^3+N439^3+O439^3+P439^3+Q439^3+R439^3+S439^3+T439^3+U439^3+V439^3+W439^3+X439^3+Y439^3+Z439^3+AA439^3+AB439^3+AC439^3+AD439^3+AE439^3+AF439^3+AG439^3</f>
        <v>8606720000</v>
      </c>
    </row>
    <row r="440" spans="1:36" x14ac:dyDescent="0.2">
      <c r="A440" s="1">
        <v>3</v>
      </c>
      <c r="B440" s="178">
        <v>1003</v>
      </c>
      <c r="C440" s="6">
        <v>636</v>
      </c>
      <c r="D440" s="7">
        <v>74</v>
      </c>
      <c r="E440" s="9">
        <v>473</v>
      </c>
      <c r="F440" s="6">
        <v>245</v>
      </c>
      <c r="G440" s="6">
        <v>358</v>
      </c>
      <c r="H440" s="6">
        <v>856</v>
      </c>
      <c r="I440" s="6">
        <v>711</v>
      </c>
      <c r="J440" s="6">
        <v>432</v>
      </c>
      <c r="K440" s="6">
        <v>63</v>
      </c>
      <c r="L440" s="6">
        <v>525</v>
      </c>
      <c r="M440" s="6">
        <v>926</v>
      </c>
      <c r="N440" s="6">
        <v>690</v>
      </c>
      <c r="O440" s="11">
        <v>801</v>
      </c>
      <c r="P440" s="6">
        <v>275</v>
      </c>
      <c r="Q440" s="6">
        <v>132</v>
      </c>
      <c r="R440" s="6">
        <v>893</v>
      </c>
      <c r="S440" s="6">
        <v>750</v>
      </c>
      <c r="T440" s="12">
        <v>224</v>
      </c>
      <c r="U440" s="6">
        <v>335</v>
      </c>
      <c r="V440" s="6">
        <v>99</v>
      </c>
      <c r="W440" s="6">
        <v>500</v>
      </c>
      <c r="X440" s="6">
        <v>962</v>
      </c>
      <c r="Y440" s="6">
        <v>593</v>
      </c>
      <c r="Z440" s="6">
        <v>314</v>
      </c>
      <c r="AA440" s="6">
        <v>169</v>
      </c>
      <c r="AB440" s="6">
        <v>667</v>
      </c>
      <c r="AC440" s="6">
        <v>780</v>
      </c>
      <c r="AD440" s="6">
        <v>552</v>
      </c>
      <c r="AE440" s="8">
        <v>951</v>
      </c>
      <c r="AF440" s="6">
        <v>389</v>
      </c>
      <c r="AG440" s="179">
        <v>22</v>
      </c>
      <c r="AH440" s="5">
        <f t="shared" si="82"/>
        <v>16400</v>
      </c>
      <c r="AI440" s="5">
        <f t="shared" si="83"/>
        <v>11201200</v>
      </c>
      <c r="AJ440" s="2">
        <f t="shared" si="84"/>
        <v>8606720000</v>
      </c>
    </row>
    <row r="441" spans="1:36" x14ac:dyDescent="0.2">
      <c r="A441" s="1">
        <v>4</v>
      </c>
      <c r="B441" s="178">
        <v>592</v>
      </c>
      <c r="C441" s="6">
        <v>991</v>
      </c>
      <c r="D441" s="9">
        <v>493</v>
      </c>
      <c r="E441" s="7">
        <v>126</v>
      </c>
      <c r="F441" s="6">
        <v>338</v>
      </c>
      <c r="G441" s="6">
        <v>193</v>
      </c>
      <c r="H441" s="6">
        <v>755</v>
      </c>
      <c r="I441" s="6">
        <v>868</v>
      </c>
      <c r="J441" s="6">
        <v>11</v>
      </c>
      <c r="K441" s="6">
        <v>412</v>
      </c>
      <c r="L441" s="6">
        <v>938</v>
      </c>
      <c r="M441" s="6">
        <v>569</v>
      </c>
      <c r="N441" s="11">
        <v>789</v>
      </c>
      <c r="O441" s="6">
        <v>646</v>
      </c>
      <c r="P441" s="6">
        <v>184</v>
      </c>
      <c r="Q441" s="6">
        <v>295</v>
      </c>
      <c r="R441" s="6">
        <v>730</v>
      </c>
      <c r="S441" s="6">
        <v>841</v>
      </c>
      <c r="T441" s="6">
        <v>379</v>
      </c>
      <c r="U441" s="12">
        <v>236</v>
      </c>
      <c r="V441" s="6">
        <v>456</v>
      </c>
      <c r="W441" s="6">
        <v>87</v>
      </c>
      <c r="X441" s="6">
        <v>613</v>
      </c>
      <c r="Y441" s="6">
        <v>1014</v>
      </c>
      <c r="Z441" s="6">
        <v>157</v>
      </c>
      <c r="AA441" s="6">
        <v>270</v>
      </c>
      <c r="AB441" s="6">
        <v>832</v>
      </c>
      <c r="AC441" s="6">
        <v>687</v>
      </c>
      <c r="AD441" s="8">
        <v>899</v>
      </c>
      <c r="AE441" s="6">
        <v>532</v>
      </c>
      <c r="AF441" s="6">
        <v>34</v>
      </c>
      <c r="AG441" s="179">
        <v>433</v>
      </c>
      <c r="AH441" s="5">
        <f t="shared" si="82"/>
        <v>16400</v>
      </c>
      <c r="AI441" s="5">
        <f t="shared" si="83"/>
        <v>11201200</v>
      </c>
      <c r="AJ441" s="2">
        <f t="shared" si="84"/>
        <v>8606720000</v>
      </c>
    </row>
    <row r="442" spans="1:36" x14ac:dyDescent="0.2">
      <c r="A442" s="1">
        <v>5</v>
      </c>
      <c r="B442" s="178">
        <v>913</v>
      </c>
      <c r="C442" s="6">
        <v>514</v>
      </c>
      <c r="D442" s="6">
        <v>52</v>
      </c>
      <c r="E442" s="6">
        <v>419</v>
      </c>
      <c r="F442" s="7">
        <v>143</v>
      </c>
      <c r="G442" s="9">
        <v>288</v>
      </c>
      <c r="H442" s="6">
        <v>814</v>
      </c>
      <c r="I442" s="6">
        <v>701</v>
      </c>
      <c r="J442" s="6">
        <v>470</v>
      </c>
      <c r="K442" s="6">
        <v>69</v>
      </c>
      <c r="L442" s="6">
        <v>631</v>
      </c>
      <c r="M442" s="11">
        <v>1000</v>
      </c>
      <c r="N442" s="6">
        <v>716</v>
      </c>
      <c r="O442" s="6">
        <v>859</v>
      </c>
      <c r="P442" s="6">
        <v>361</v>
      </c>
      <c r="Q442" s="6">
        <v>250</v>
      </c>
      <c r="R442" s="6">
        <v>775</v>
      </c>
      <c r="S442" s="6">
        <v>664</v>
      </c>
      <c r="T442" s="6">
        <v>166</v>
      </c>
      <c r="U442" s="6">
        <v>309</v>
      </c>
      <c r="V442" s="12">
        <v>25</v>
      </c>
      <c r="W442" s="6">
        <v>394</v>
      </c>
      <c r="X442" s="6">
        <v>956</v>
      </c>
      <c r="Y442" s="6">
        <v>555</v>
      </c>
      <c r="Z442" s="6">
        <v>324</v>
      </c>
      <c r="AA442" s="6">
        <v>211</v>
      </c>
      <c r="AB442" s="6">
        <v>737</v>
      </c>
      <c r="AC442" s="8">
        <v>882</v>
      </c>
      <c r="AD442" s="6">
        <v>606</v>
      </c>
      <c r="AE442" s="6">
        <v>973</v>
      </c>
      <c r="AF442" s="6">
        <v>511</v>
      </c>
      <c r="AG442" s="179">
        <v>112</v>
      </c>
      <c r="AH442" s="5">
        <f t="shared" si="82"/>
        <v>16400</v>
      </c>
      <c r="AI442" s="5">
        <f t="shared" si="83"/>
        <v>11201200</v>
      </c>
      <c r="AJ442" s="2">
        <f t="shared" si="84"/>
        <v>8606720000</v>
      </c>
    </row>
    <row r="443" spans="1:36" x14ac:dyDescent="0.2">
      <c r="A443" s="1">
        <v>6</v>
      </c>
      <c r="B443" s="178">
        <v>566</v>
      </c>
      <c r="C443" s="6">
        <v>933</v>
      </c>
      <c r="D443" s="6">
        <v>407</v>
      </c>
      <c r="E443" s="6">
        <v>8</v>
      </c>
      <c r="F443" s="9">
        <v>300</v>
      </c>
      <c r="G443" s="7">
        <v>187</v>
      </c>
      <c r="H443" s="6">
        <v>649</v>
      </c>
      <c r="I443" s="6">
        <v>794</v>
      </c>
      <c r="J443" s="6">
        <v>113</v>
      </c>
      <c r="K443" s="6">
        <v>482</v>
      </c>
      <c r="L443" s="11">
        <v>980</v>
      </c>
      <c r="M443" s="6">
        <v>579</v>
      </c>
      <c r="N443" s="6">
        <v>879</v>
      </c>
      <c r="O443" s="6">
        <v>768</v>
      </c>
      <c r="P443" s="6">
        <v>206</v>
      </c>
      <c r="Q443" s="6">
        <v>349</v>
      </c>
      <c r="R443" s="6">
        <v>676</v>
      </c>
      <c r="S443" s="6">
        <v>819</v>
      </c>
      <c r="T443" s="6">
        <v>257</v>
      </c>
      <c r="U443" s="6">
        <v>146</v>
      </c>
      <c r="V443" s="6">
        <v>446</v>
      </c>
      <c r="W443" s="12">
        <v>45</v>
      </c>
      <c r="X443" s="6">
        <v>543</v>
      </c>
      <c r="Y443" s="6">
        <v>912</v>
      </c>
      <c r="Z443" s="6">
        <v>231</v>
      </c>
      <c r="AA443" s="6">
        <v>376</v>
      </c>
      <c r="AB443" s="8">
        <v>838</v>
      </c>
      <c r="AC443" s="6">
        <v>725</v>
      </c>
      <c r="AD443" s="6">
        <v>1017</v>
      </c>
      <c r="AE443" s="6">
        <v>618</v>
      </c>
      <c r="AF443" s="6">
        <v>92</v>
      </c>
      <c r="AG443" s="179">
        <v>459</v>
      </c>
      <c r="AH443" s="5">
        <f t="shared" si="82"/>
        <v>16400</v>
      </c>
      <c r="AI443" s="5">
        <f t="shared" si="83"/>
        <v>11201200</v>
      </c>
      <c r="AJ443" s="2">
        <f t="shared" si="84"/>
        <v>8606720000</v>
      </c>
    </row>
    <row r="444" spans="1:36" x14ac:dyDescent="0.2">
      <c r="A444" s="1">
        <v>7</v>
      </c>
      <c r="B444" s="178">
        <v>106</v>
      </c>
      <c r="C444" s="6">
        <v>505</v>
      </c>
      <c r="D444" s="6">
        <v>971</v>
      </c>
      <c r="E444" s="6">
        <v>604</v>
      </c>
      <c r="F444" s="6">
        <v>888</v>
      </c>
      <c r="G444" s="6">
        <v>743</v>
      </c>
      <c r="H444" s="7">
        <v>213</v>
      </c>
      <c r="I444" s="9">
        <v>326</v>
      </c>
      <c r="J444" s="6">
        <v>557</v>
      </c>
      <c r="K444" s="11">
        <v>958</v>
      </c>
      <c r="L444" s="6">
        <v>400</v>
      </c>
      <c r="M444" s="6">
        <v>31</v>
      </c>
      <c r="N444" s="6">
        <v>307</v>
      </c>
      <c r="O444" s="6">
        <v>164</v>
      </c>
      <c r="P444" s="6">
        <v>658</v>
      </c>
      <c r="Q444" s="6">
        <v>769</v>
      </c>
      <c r="R444" s="6">
        <v>256</v>
      </c>
      <c r="S444" s="6">
        <v>367</v>
      </c>
      <c r="T444" s="6">
        <v>861</v>
      </c>
      <c r="U444" s="6">
        <v>718</v>
      </c>
      <c r="V444" s="6">
        <v>994</v>
      </c>
      <c r="W444" s="6">
        <v>625</v>
      </c>
      <c r="X444" s="12">
        <v>67</v>
      </c>
      <c r="Y444" s="6">
        <v>468</v>
      </c>
      <c r="Z444" s="6">
        <v>699</v>
      </c>
      <c r="AA444" s="8">
        <v>812</v>
      </c>
      <c r="AB444" s="6">
        <v>282</v>
      </c>
      <c r="AC444" s="6">
        <v>137</v>
      </c>
      <c r="AD444" s="6">
        <v>421</v>
      </c>
      <c r="AE444" s="6">
        <v>54</v>
      </c>
      <c r="AF444" s="6">
        <v>520</v>
      </c>
      <c r="AG444" s="179">
        <v>919</v>
      </c>
      <c r="AH444" s="5">
        <f t="shared" si="82"/>
        <v>16400</v>
      </c>
      <c r="AI444" s="5">
        <f t="shared" si="83"/>
        <v>11201200</v>
      </c>
      <c r="AJ444" s="2">
        <f t="shared" si="84"/>
        <v>8606720000</v>
      </c>
    </row>
    <row r="445" spans="1:36" x14ac:dyDescent="0.2">
      <c r="A445" s="1">
        <v>8</v>
      </c>
      <c r="B445" s="178">
        <v>461</v>
      </c>
      <c r="C445" s="6">
        <v>94</v>
      </c>
      <c r="D445" s="6">
        <v>624</v>
      </c>
      <c r="E445" s="6">
        <v>1023</v>
      </c>
      <c r="F445" s="6">
        <v>723</v>
      </c>
      <c r="G445" s="6">
        <v>836</v>
      </c>
      <c r="H445" s="9">
        <v>370</v>
      </c>
      <c r="I445" s="7">
        <v>225</v>
      </c>
      <c r="J445" s="11">
        <v>906</v>
      </c>
      <c r="K445" s="6">
        <v>537</v>
      </c>
      <c r="L445" s="6">
        <v>43</v>
      </c>
      <c r="M445" s="6">
        <v>444</v>
      </c>
      <c r="N445" s="6">
        <v>152</v>
      </c>
      <c r="O445" s="6">
        <v>263</v>
      </c>
      <c r="P445" s="6">
        <v>821</v>
      </c>
      <c r="Q445" s="6">
        <v>678</v>
      </c>
      <c r="R445" s="6">
        <v>347</v>
      </c>
      <c r="S445" s="6">
        <v>204</v>
      </c>
      <c r="T445" s="6">
        <v>762</v>
      </c>
      <c r="U445" s="6">
        <v>873</v>
      </c>
      <c r="V445" s="6">
        <v>581</v>
      </c>
      <c r="W445" s="6">
        <v>982</v>
      </c>
      <c r="X445" s="6">
        <v>488</v>
      </c>
      <c r="Y445" s="12">
        <v>119</v>
      </c>
      <c r="Z445" s="8">
        <v>800</v>
      </c>
      <c r="AA445" s="6">
        <v>655</v>
      </c>
      <c r="AB445" s="6">
        <v>189</v>
      </c>
      <c r="AC445" s="6">
        <v>302</v>
      </c>
      <c r="AD445" s="6">
        <v>2</v>
      </c>
      <c r="AE445" s="6">
        <v>401</v>
      </c>
      <c r="AF445" s="6">
        <v>931</v>
      </c>
      <c r="AG445" s="179">
        <v>564</v>
      </c>
      <c r="AH445" s="5">
        <f t="shared" si="82"/>
        <v>16400</v>
      </c>
      <c r="AI445" s="5">
        <f t="shared" si="83"/>
        <v>11201200</v>
      </c>
      <c r="AJ445" s="2">
        <f t="shared" si="84"/>
        <v>8606720000</v>
      </c>
    </row>
    <row r="446" spans="1:36" x14ac:dyDescent="0.2">
      <c r="A446" s="1">
        <v>9</v>
      </c>
      <c r="B446" s="178">
        <v>858</v>
      </c>
      <c r="C446" s="6">
        <v>713</v>
      </c>
      <c r="D446" s="6">
        <v>251</v>
      </c>
      <c r="E446" s="6">
        <v>364</v>
      </c>
      <c r="F446" s="6">
        <v>72</v>
      </c>
      <c r="G446" s="6">
        <v>471</v>
      </c>
      <c r="H446" s="6">
        <v>997</v>
      </c>
      <c r="I446" s="11">
        <v>630</v>
      </c>
      <c r="J446" s="7">
        <v>285</v>
      </c>
      <c r="K446" s="9">
        <v>142</v>
      </c>
      <c r="L446" s="6">
        <v>704</v>
      </c>
      <c r="M446" s="6">
        <v>815</v>
      </c>
      <c r="N446" s="6">
        <v>515</v>
      </c>
      <c r="O446" s="6">
        <v>916</v>
      </c>
      <c r="P446" s="6">
        <v>418</v>
      </c>
      <c r="Q446" s="6">
        <v>49</v>
      </c>
      <c r="R446" s="6">
        <v>976</v>
      </c>
      <c r="S446" s="6">
        <v>607</v>
      </c>
      <c r="T446" s="6">
        <v>109</v>
      </c>
      <c r="U446" s="6">
        <v>510</v>
      </c>
      <c r="V446" s="6">
        <v>210</v>
      </c>
      <c r="W446" s="6">
        <v>321</v>
      </c>
      <c r="X446" s="6">
        <v>883</v>
      </c>
      <c r="Y446" s="8">
        <v>740</v>
      </c>
      <c r="Z446" s="12">
        <v>395</v>
      </c>
      <c r="AA446" s="6">
        <v>28</v>
      </c>
      <c r="AB446" s="6">
        <v>554</v>
      </c>
      <c r="AC446" s="6">
        <v>953</v>
      </c>
      <c r="AD446" s="6">
        <v>661</v>
      </c>
      <c r="AE446" s="6">
        <v>774</v>
      </c>
      <c r="AF446" s="6">
        <v>312</v>
      </c>
      <c r="AG446" s="179">
        <v>167</v>
      </c>
      <c r="AH446" s="5">
        <f t="shared" si="82"/>
        <v>16400</v>
      </c>
      <c r="AI446" s="5">
        <f t="shared" si="83"/>
        <v>11201200</v>
      </c>
      <c r="AJ446" s="2">
        <f t="shared" si="84"/>
        <v>8606720000</v>
      </c>
    </row>
    <row r="447" spans="1:36" x14ac:dyDescent="0.2">
      <c r="A447" s="1">
        <v>10</v>
      </c>
      <c r="B447" s="178">
        <v>765</v>
      </c>
      <c r="C447" s="6">
        <v>878</v>
      </c>
      <c r="D447" s="6">
        <v>352</v>
      </c>
      <c r="E447" s="6">
        <v>207</v>
      </c>
      <c r="F447" s="6">
        <v>483</v>
      </c>
      <c r="G447" s="6">
        <v>116</v>
      </c>
      <c r="H447" s="11">
        <v>578</v>
      </c>
      <c r="I447" s="6">
        <v>977</v>
      </c>
      <c r="J447" s="9">
        <v>186</v>
      </c>
      <c r="K447" s="7">
        <v>297</v>
      </c>
      <c r="L447" s="6">
        <v>795</v>
      </c>
      <c r="M447" s="6">
        <v>652</v>
      </c>
      <c r="N447" s="6">
        <v>936</v>
      </c>
      <c r="O447" s="6">
        <v>567</v>
      </c>
      <c r="P447" s="6">
        <v>5</v>
      </c>
      <c r="Q447" s="6">
        <v>406</v>
      </c>
      <c r="R447" s="6">
        <v>619</v>
      </c>
      <c r="S447" s="6">
        <v>1020</v>
      </c>
      <c r="T447" s="6">
        <v>458</v>
      </c>
      <c r="U447" s="6">
        <v>89</v>
      </c>
      <c r="V447" s="6">
        <v>373</v>
      </c>
      <c r="W447" s="6">
        <v>230</v>
      </c>
      <c r="X447" s="8">
        <v>728</v>
      </c>
      <c r="Y447" s="6">
        <v>839</v>
      </c>
      <c r="Z447" s="6">
        <v>48</v>
      </c>
      <c r="AA447" s="12">
        <v>447</v>
      </c>
      <c r="AB447" s="6">
        <v>909</v>
      </c>
      <c r="AC447" s="6">
        <v>542</v>
      </c>
      <c r="AD447" s="6">
        <v>818</v>
      </c>
      <c r="AE447" s="6">
        <v>673</v>
      </c>
      <c r="AF447" s="6">
        <v>147</v>
      </c>
      <c r="AG447" s="179">
        <v>260</v>
      </c>
      <c r="AH447" s="5">
        <f t="shared" si="82"/>
        <v>16400</v>
      </c>
      <c r="AI447" s="5">
        <f t="shared" si="83"/>
        <v>11201200</v>
      </c>
      <c r="AJ447" s="2">
        <f t="shared" si="84"/>
        <v>8606720000</v>
      </c>
    </row>
    <row r="448" spans="1:36" x14ac:dyDescent="0.2">
      <c r="A448" s="1">
        <v>11</v>
      </c>
      <c r="B448" s="178">
        <v>161</v>
      </c>
      <c r="C448" s="6">
        <v>306</v>
      </c>
      <c r="D448" s="6">
        <v>772</v>
      </c>
      <c r="E448" s="6">
        <v>659</v>
      </c>
      <c r="F448" s="6">
        <v>959</v>
      </c>
      <c r="G448" s="11">
        <v>560</v>
      </c>
      <c r="H448" s="6">
        <v>30</v>
      </c>
      <c r="I448" s="6">
        <v>397</v>
      </c>
      <c r="J448" s="6">
        <v>742</v>
      </c>
      <c r="K448" s="6">
        <v>885</v>
      </c>
      <c r="L448" s="7">
        <v>327</v>
      </c>
      <c r="M448" s="9">
        <v>216</v>
      </c>
      <c r="N448" s="6">
        <v>508</v>
      </c>
      <c r="O448" s="6">
        <v>107</v>
      </c>
      <c r="P448" s="6">
        <v>601</v>
      </c>
      <c r="Q448" s="6">
        <v>970</v>
      </c>
      <c r="R448" s="6">
        <v>55</v>
      </c>
      <c r="S448" s="6">
        <v>424</v>
      </c>
      <c r="T448" s="6">
        <v>918</v>
      </c>
      <c r="U448" s="6">
        <v>517</v>
      </c>
      <c r="V448" s="6">
        <v>809</v>
      </c>
      <c r="W448" s="8">
        <v>698</v>
      </c>
      <c r="X448" s="6">
        <v>140</v>
      </c>
      <c r="Y448" s="6">
        <v>283</v>
      </c>
      <c r="Z448" s="6">
        <v>628</v>
      </c>
      <c r="AA448" s="6">
        <v>995</v>
      </c>
      <c r="AB448" s="12">
        <v>465</v>
      </c>
      <c r="AC448" s="6">
        <v>66</v>
      </c>
      <c r="AD448" s="6">
        <v>366</v>
      </c>
      <c r="AE448" s="6">
        <v>253</v>
      </c>
      <c r="AF448" s="6">
        <v>719</v>
      </c>
      <c r="AG448" s="179">
        <v>864</v>
      </c>
      <c r="AH448" s="5">
        <f t="shared" si="82"/>
        <v>16400</v>
      </c>
      <c r="AI448" s="5">
        <f t="shared" si="83"/>
        <v>11201200</v>
      </c>
      <c r="AJ448" s="2">
        <f t="shared" si="84"/>
        <v>8606720000</v>
      </c>
    </row>
    <row r="449" spans="1:36" x14ac:dyDescent="0.2">
      <c r="A449" s="1">
        <v>12</v>
      </c>
      <c r="B449" s="178">
        <v>262</v>
      </c>
      <c r="C449" s="6">
        <v>149</v>
      </c>
      <c r="D449" s="6">
        <v>679</v>
      </c>
      <c r="E449" s="6">
        <v>824</v>
      </c>
      <c r="F449" s="11">
        <v>540</v>
      </c>
      <c r="G449" s="6">
        <v>907</v>
      </c>
      <c r="H449" s="6">
        <v>441</v>
      </c>
      <c r="I449" s="6">
        <v>42</v>
      </c>
      <c r="J449" s="6">
        <v>833</v>
      </c>
      <c r="K449" s="6">
        <v>722</v>
      </c>
      <c r="L449" s="9">
        <v>228</v>
      </c>
      <c r="M449" s="7">
        <v>371</v>
      </c>
      <c r="N449" s="6">
        <v>95</v>
      </c>
      <c r="O449" s="6">
        <v>464</v>
      </c>
      <c r="P449" s="6">
        <v>1022</v>
      </c>
      <c r="Q449" s="6">
        <v>621</v>
      </c>
      <c r="R449" s="6">
        <v>404</v>
      </c>
      <c r="S449" s="6">
        <v>3</v>
      </c>
      <c r="T449" s="6">
        <v>561</v>
      </c>
      <c r="U449" s="6">
        <v>930</v>
      </c>
      <c r="V449" s="8">
        <v>654</v>
      </c>
      <c r="W449" s="6">
        <v>797</v>
      </c>
      <c r="X449" s="6">
        <v>303</v>
      </c>
      <c r="Y449" s="6">
        <v>192</v>
      </c>
      <c r="Z449" s="6">
        <v>983</v>
      </c>
      <c r="AA449" s="6">
        <v>584</v>
      </c>
      <c r="AB449" s="6">
        <v>118</v>
      </c>
      <c r="AC449" s="12">
        <v>485</v>
      </c>
      <c r="AD449" s="6">
        <v>201</v>
      </c>
      <c r="AE449" s="6">
        <v>346</v>
      </c>
      <c r="AF449" s="6">
        <v>876</v>
      </c>
      <c r="AG449" s="179">
        <v>763</v>
      </c>
      <c r="AH449" s="5">
        <f t="shared" si="82"/>
        <v>16400</v>
      </c>
      <c r="AI449" s="5">
        <f t="shared" si="83"/>
        <v>11201200</v>
      </c>
      <c r="AJ449" s="2">
        <f t="shared" si="84"/>
        <v>8606720000</v>
      </c>
    </row>
    <row r="450" spans="1:36" x14ac:dyDescent="0.2">
      <c r="A450" s="1">
        <v>13</v>
      </c>
      <c r="B450" s="178">
        <v>219</v>
      </c>
      <c r="C450" s="6">
        <v>332</v>
      </c>
      <c r="D450" s="6">
        <v>890</v>
      </c>
      <c r="E450" s="11">
        <v>745</v>
      </c>
      <c r="F450" s="6">
        <v>965</v>
      </c>
      <c r="G450" s="6">
        <v>598</v>
      </c>
      <c r="H450" s="6">
        <v>104</v>
      </c>
      <c r="I450" s="6">
        <v>503</v>
      </c>
      <c r="J450" s="6">
        <v>672</v>
      </c>
      <c r="K450" s="6">
        <v>783</v>
      </c>
      <c r="L450" s="6">
        <v>317</v>
      </c>
      <c r="M450" s="6">
        <v>174</v>
      </c>
      <c r="N450" s="7">
        <v>386</v>
      </c>
      <c r="O450" s="9">
        <v>17</v>
      </c>
      <c r="P450" s="6">
        <v>547</v>
      </c>
      <c r="Q450" s="6">
        <v>948</v>
      </c>
      <c r="R450" s="6">
        <v>77</v>
      </c>
      <c r="S450" s="6">
        <v>478</v>
      </c>
      <c r="T450" s="6">
        <v>1008</v>
      </c>
      <c r="U450" s="8">
        <v>639</v>
      </c>
      <c r="V450" s="6">
        <v>851</v>
      </c>
      <c r="W450" s="6">
        <v>708</v>
      </c>
      <c r="X450" s="6">
        <v>242</v>
      </c>
      <c r="Y450" s="6">
        <v>353</v>
      </c>
      <c r="Z450" s="6">
        <v>522</v>
      </c>
      <c r="AA450" s="6">
        <v>921</v>
      </c>
      <c r="AB450" s="6">
        <v>427</v>
      </c>
      <c r="AC450" s="6">
        <v>60</v>
      </c>
      <c r="AD450" s="12">
        <v>280</v>
      </c>
      <c r="AE450" s="6">
        <v>135</v>
      </c>
      <c r="AF450" s="6">
        <v>693</v>
      </c>
      <c r="AG450" s="179">
        <v>806</v>
      </c>
      <c r="AH450" s="5">
        <f t="shared" si="82"/>
        <v>16400</v>
      </c>
      <c r="AI450" s="5">
        <f t="shared" si="83"/>
        <v>11201200</v>
      </c>
      <c r="AJ450" s="2">
        <f t="shared" si="84"/>
        <v>8606720000</v>
      </c>
    </row>
    <row r="451" spans="1:36" x14ac:dyDescent="0.2">
      <c r="A451" s="1">
        <v>14</v>
      </c>
      <c r="B451" s="178">
        <v>384</v>
      </c>
      <c r="C451" s="6">
        <v>239</v>
      </c>
      <c r="D451" s="11">
        <v>733</v>
      </c>
      <c r="E451" s="6">
        <v>846</v>
      </c>
      <c r="F451" s="6">
        <v>610</v>
      </c>
      <c r="G451" s="6">
        <v>1009</v>
      </c>
      <c r="H451" s="6">
        <v>451</v>
      </c>
      <c r="I451" s="6">
        <v>84</v>
      </c>
      <c r="J451" s="6">
        <v>827</v>
      </c>
      <c r="K451" s="6">
        <v>684</v>
      </c>
      <c r="L451" s="6">
        <v>154</v>
      </c>
      <c r="M451" s="6">
        <v>265</v>
      </c>
      <c r="N451" s="9">
        <v>37</v>
      </c>
      <c r="O451" s="7">
        <v>438</v>
      </c>
      <c r="P451" s="6">
        <v>904</v>
      </c>
      <c r="Q451" s="6">
        <v>535</v>
      </c>
      <c r="R451" s="6">
        <v>490</v>
      </c>
      <c r="S451" s="6">
        <v>121</v>
      </c>
      <c r="T451" s="8">
        <v>587</v>
      </c>
      <c r="U451" s="6">
        <v>988</v>
      </c>
      <c r="V451" s="6">
        <v>760</v>
      </c>
      <c r="W451" s="6">
        <v>871</v>
      </c>
      <c r="X451" s="6">
        <v>341</v>
      </c>
      <c r="Y451" s="6">
        <v>198</v>
      </c>
      <c r="Z451" s="6">
        <v>941</v>
      </c>
      <c r="AA451" s="6">
        <v>574</v>
      </c>
      <c r="AB451" s="6">
        <v>16</v>
      </c>
      <c r="AC451" s="6">
        <v>415</v>
      </c>
      <c r="AD451" s="6">
        <v>179</v>
      </c>
      <c r="AE451" s="12">
        <v>292</v>
      </c>
      <c r="AF451" s="6">
        <v>786</v>
      </c>
      <c r="AG451" s="179">
        <v>641</v>
      </c>
      <c r="AH451" s="5">
        <f t="shared" si="82"/>
        <v>16400</v>
      </c>
      <c r="AI451" s="5">
        <f t="shared" si="83"/>
        <v>11201200</v>
      </c>
      <c r="AJ451" s="2">
        <f t="shared" si="84"/>
        <v>8606720000</v>
      </c>
    </row>
    <row r="452" spans="1:36" x14ac:dyDescent="0.2">
      <c r="A452" s="1">
        <v>15</v>
      </c>
      <c r="B452" s="178">
        <v>804</v>
      </c>
      <c r="C452" s="11">
        <v>691</v>
      </c>
      <c r="D452" s="6">
        <v>129</v>
      </c>
      <c r="E452" s="6">
        <v>274</v>
      </c>
      <c r="F452" s="6">
        <v>62</v>
      </c>
      <c r="G452" s="6">
        <v>429</v>
      </c>
      <c r="H452" s="6">
        <v>927</v>
      </c>
      <c r="I452" s="6">
        <v>528</v>
      </c>
      <c r="J452" s="6">
        <v>359</v>
      </c>
      <c r="K452" s="6">
        <v>248</v>
      </c>
      <c r="L452" s="6">
        <v>710</v>
      </c>
      <c r="M452" s="6">
        <v>853</v>
      </c>
      <c r="N452" s="6">
        <v>633</v>
      </c>
      <c r="O452" s="6">
        <v>1002</v>
      </c>
      <c r="P452" s="7">
        <v>476</v>
      </c>
      <c r="Q452" s="9">
        <v>75</v>
      </c>
      <c r="R452" s="6">
        <v>950</v>
      </c>
      <c r="S452" s="8">
        <v>549</v>
      </c>
      <c r="T452" s="6">
        <v>23</v>
      </c>
      <c r="U452" s="6">
        <v>392</v>
      </c>
      <c r="V452" s="6">
        <v>172</v>
      </c>
      <c r="W452" s="6">
        <v>315</v>
      </c>
      <c r="X452" s="6">
        <v>777</v>
      </c>
      <c r="Y452" s="6">
        <v>666</v>
      </c>
      <c r="Z452" s="6">
        <v>497</v>
      </c>
      <c r="AA452" s="6">
        <v>98</v>
      </c>
      <c r="AB452" s="6">
        <v>596</v>
      </c>
      <c r="AC452" s="6">
        <v>963</v>
      </c>
      <c r="AD452" s="6">
        <v>751</v>
      </c>
      <c r="AE452" s="6">
        <v>896</v>
      </c>
      <c r="AF452" s="12">
        <v>334</v>
      </c>
      <c r="AG452" s="179">
        <v>221</v>
      </c>
      <c r="AH452" s="5">
        <f t="shared" si="82"/>
        <v>16400</v>
      </c>
      <c r="AI452" s="5">
        <f t="shared" si="83"/>
        <v>11201200</v>
      </c>
      <c r="AJ452" s="2">
        <f t="shared" si="84"/>
        <v>8606720000</v>
      </c>
    </row>
    <row r="453" spans="1:36" x14ac:dyDescent="0.2">
      <c r="A453" s="1">
        <v>16</v>
      </c>
      <c r="B453" s="190">
        <v>647</v>
      </c>
      <c r="C453" s="6">
        <v>792</v>
      </c>
      <c r="D453" s="6">
        <v>294</v>
      </c>
      <c r="E453" s="6">
        <v>181</v>
      </c>
      <c r="F453" s="6">
        <v>409</v>
      </c>
      <c r="G453" s="6">
        <v>10</v>
      </c>
      <c r="H453" s="6">
        <v>572</v>
      </c>
      <c r="I453" s="6">
        <v>939</v>
      </c>
      <c r="J453" s="6">
        <v>196</v>
      </c>
      <c r="K453" s="6">
        <v>339</v>
      </c>
      <c r="L453" s="6">
        <v>865</v>
      </c>
      <c r="M453" s="6">
        <v>754</v>
      </c>
      <c r="N453" s="6">
        <v>990</v>
      </c>
      <c r="O453" s="6">
        <v>589</v>
      </c>
      <c r="P453" s="9">
        <v>127</v>
      </c>
      <c r="Q453" s="7">
        <v>496</v>
      </c>
      <c r="R453" s="8">
        <v>529</v>
      </c>
      <c r="S453" s="6">
        <v>898</v>
      </c>
      <c r="T453" s="6">
        <v>436</v>
      </c>
      <c r="U453" s="6">
        <v>35</v>
      </c>
      <c r="V453" s="6">
        <v>271</v>
      </c>
      <c r="W453" s="6">
        <v>160</v>
      </c>
      <c r="X453" s="6">
        <v>686</v>
      </c>
      <c r="Y453" s="6">
        <v>829</v>
      </c>
      <c r="Z453" s="6">
        <v>86</v>
      </c>
      <c r="AA453" s="6">
        <v>453</v>
      </c>
      <c r="AB453" s="6">
        <v>1015</v>
      </c>
      <c r="AC453" s="6">
        <v>616</v>
      </c>
      <c r="AD453" s="6">
        <v>844</v>
      </c>
      <c r="AE453" s="6">
        <v>731</v>
      </c>
      <c r="AF453" s="6">
        <v>233</v>
      </c>
      <c r="AG453" s="186">
        <v>378</v>
      </c>
      <c r="AH453" s="5">
        <f t="shared" si="82"/>
        <v>16400</v>
      </c>
      <c r="AI453" s="5">
        <f t="shared" si="83"/>
        <v>11201200</v>
      </c>
      <c r="AJ453" s="2">
        <f t="shared" si="84"/>
        <v>8606720000</v>
      </c>
    </row>
    <row r="454" spans="1:36" x14ac:dyDescent="0.2">
      <c r="A454" s="1">
        <v>17</v>
      </c>
      <c r="B454" s="188">
        <v>984</v>
      </c>
      <c r="C454" s="6">
        <v>583</v>
      </c>
      <c r="D454" s="6">
        <v>117</v>
      </c>
      <c r="E454" s="6">
        <v>486</v>
      </c>
      <c r="F454" s="6">
        <v>202</v>
      </c>
      <c r="G454" s="6">
        <v>345</v>
      </c>
      <c r="H454" s="6">
        <v>875</v>
      </c>
      <c r="I454" s="6">
        <v>764</v>
      </c>
      <c r="J454" s="6">
        <v>403</v>
      </c>
      <c r="K454" s="6">
        <v>4</v>
      </c>
      <c r="L454" s="6">
        <v>562</v>
      </c>
      <c r="M454" s="6">
        <v>929</v>
      </c>
      <c r="N454" s="6">
        <v>653</v>
      </c>
      <c r="O454" s="6">
        <v>798</v>
      </c>
      <c r="P454" s="6">
        <v>304</v>
      </c>
      <c r="Q454" s="8">
        <v>191</v>
      </c>
      <c r="R454" s="7">
        <v>834</v>
      </c>
      <c r="S454" s="9">
        <v>721</v>
      </c>
      <c r="T454" s="6">
        <v>227</v>
      </c>
      <c r="U454" s="6">
        <v>372</v>
      </c>
      <c r="V454" s="6">
        <v>96</v>
      </c>
      <c r="W454" s="6">
        <v>463</v>
      </c>
      <c r="X454" s="6">
        <v>1021</v>
      </c>
      <c r="Y454" s="6">
        <v>622</v>
      </c>
      <c r="Z454" s="6">
        <v>261</v>
      </c>
      <c r="AA454" s="6">
        <v>150</v>
      </c>
      <c r="AB454" s="6">
        <v>680</v>
      </c>
      <c r="AC454" s="6">
        <v>823</v>
      </c>
      <c r="AD454" s="6">
        <v>539</v>
      </c>
      <c r="AE454" s="6">
        <v>908</v>
      </c>
      <c r="AF454" s="6">
        <v>442</v>
      </c>
      <c r="AG454" s="192">
        <v>41</v>
      </c>
      <c r="AH454" s="5">
        <f t="shared" si="82"/>
        <v>16400</v>
      </c>
      <c r="AI454" s="5">
        <f t="shared" si="83"/>
        <v>11201200</v>
      </c>
      <c r="AJ454" s="2">
        <f t="shared" si="84"/>
        <v>8606720000</v>
      </c>
    </row>
    <row r="455" spans="1:36" x14ac:dyDescent="0.2">
      <c r="A455" s="1">
        <v>18</v>
      </c>
      <c r="B455" s="178">
        <v>627</v>
      </c>
      <c r="C455" s="12">
        <v>996</v>
      </c>
      <c r="D455" s="6">
        <v>466</v>
      </c>
      <c r="E455" s="6">
        <v>65</v>
      </c>
      <c r="F455" s="6">
        <v>365</v>
      </c>
      <c r="G455" s="6">
        <v>254</v>
      </c>
      <c r="H455" s="6">
        <v>720</v>
      </c>
      <c r="I455" s="6">
        <v>863</v>
      </c>
      <c r="J455" s="6">
        <v>56</v>
      </c>
      <c r="K455" s="6">
        <v>423</v>
      </c>
      <c r="L455" s="6">
        <v>917</v>
      </c>
      <c r="M455" s="6">
        <v>518</v>
      </c>
      <c r="N455" s="6">
        <v>810</v>
      </c>
      <c r="O455" s="6">
        <v>697</v>
      </c>
      <c r="P455" s="8">
        <v>139</v>
      </c>
      <c r="Q455" s="6">
        <v>284</v>
      </c>
      <c r="R455" s="9">
        <v>741</v>
      </c>
      <c r="S455" s="7">
        <v>886</v>
      </c>
      <c r="T455" s="6">
        <v>328</v>
      </c>
      <c r="U455" s="6">
        <v>215</v>
      </c>
      <c r="V455" s="6">
        <v>507</v>
      </c>
      <c r="W455" s="6">
        <v>108</v>
      </c>
      <c r="X455" s="6">
        <v>602</v>
      </c>
      <c r="Y455" s="6">
        <v>969</v>
      </c>
      <c r="Z455" s="6">
        <v>162</v>
      </c>
      <c r="AA455" s="6">
        <v>305</v>
      </c>
      <c r="AB455" s="6">
        <v>771</v>
      </c>
      <c r="AC455" s="6">
        <v>660</v>
      </c>
      <c r="AD455" s="6">
        <v>960</v>
      </c>
      <c r="AE455" s="6">
        <v>559</v>
      </c>
      <c r="AF455" s="11">
        <v>29</v>
      </c>
      <c r="AG455" s="179">
        <v>398</v>
      </c>
      <c r="AH455" s="5">
        <f t="shared" si="82"/>
        <v>16400</v>
      </c>
      <c r="AI455" s="5">
        <f t="shared" si="83"/>
        <v>11201200</v>
      </c>
      <c r="AJ455" s="2">
        <f t="shared" si="84"/>
        <v>8606720000</v>
      </c>
    </row>
    <row r="456" spans="1:36" x14ac:dyDescent="0.2">
      <c r="A456" s="1">
        <v>19</v>
      </c>
      <c r="B456" s="178">
        <v>47</v>
      </c>
      <c r="C456" s="6">
        <v>448</v>
      </c>
      <c r="D456" s="12">
        <v>910</v>
      </c>
      <c r="E456" s="6">
        <v>541</v>
      </c>
      <c r="F456" s="6">
        <v>817</v>
      </c>
      <c r="G456" s="6">
        <v>674</v>
      </c>
      <c r="H456" s="6">
        <v>148</v>
      </c>
      <c r="I456" s="6">
        <v>259</v>
      </c>
      <c r="J456" s="6">
        <v>620</v>
      </c>
      <c r="K456" s="6">
        <v>1019</v>
      </c>
      <c r="L456" s="6">
        <v>457</v>
      </c>
      <c r="M456" s="6">
        <v>90</v>
      </c>
      <c r="N456" s="6">
        <v>374</v>
      </c>
      <c r="O456" s="8">
        <v>229</v>
      </c>
      <c r="P456" s="6">
        <v>727</v>
      </c>
      <c r="Q456" s="6">
        <v>840</v>
      </c>
      <c r="R456" s="6">
        <v>185</v>
      </c>
      <c r="S456" s="6">
        <v>298</v>
      </c>
      <c r="T456" s="7">
        <v>796</v>
      </c>
      <c r="U456" s="9">
        <v>651</v>
      </c>
      <c r="V456" s="6">
        <v>935</v>
      </c>
      <c r="W456" s="6">
        <v>568</v>
      </c>
      <c r="X456" s="6">
        <v>6</v>
      </c>
      <c r="Y456" s="6">
        <v>405</v>
      </c>
      <c r="Z456" s="6">
        <v>766</v>
      </c>
      <c r="AA456" s="6">
        <v>877</v>
      </c>
      <c r="AB456" s="6">
        <v>351</v>
      </c>
      <c r="AC456" s="6">
        <v>208</v>
      </c>
      <c r="AD456" s="6">
        <v>484</v>
      </c>
      <c r="AE456" s="11">
        <v>115</v>
      </c>
      <c r="AF456" s="6">
        <v>577</v>
      </c>
      <c r="AG456" s="179">
        <v>978</v>
      </c>
      <c r="AH456" s="5">
        <f t="shared" si="82"/>
        <v>16400</v>
      </c>
      <c r="AI456" s="5">
        <f t="shared" si="83"/>
        <v>11201200</v>
      </c>
      <c r="AJ456" s="2">
        <f t="shared" si="84"/>
        <v>8606720000</v>
      </c>
    </row>
    <row r="457" spans="1:36" x14ac:dyDescent="0.2">
      <c r="A457" s="1">
        <v>20</v>
      </c>
      <c r="B457" s="178">
        <v>396</v>
      </c>
      <c r="C457" s="6">
        <v>27</v>
      </c>
      <c r="D457" s="6">
        <v>553</v>
      </c>
      <c r="E457" s="12">
        <v>954</v>
      </c>
      <c r="F457" s="6">
        <v>662</v>
      </c>
      <c r="G457" s="6">
        <v>773</v>
      </c>
      <c r="H457" s="6">
        <v>311</v>
      </c>
      <c r="I457" s="6">
        <v>168</v>
      </c>
      <c r="J457" s="6">
        <v>975</v>
      </c>
      <c r="K457" s="6">
        <v>608</v>
      </c>
      <c r="L457" s="6">
        <v>110</v>
      </c>
      <c r="M457" s="6">
        <v>509</v>
      </c>
      <c r="N457" s="8">
        <v>209</v>
      </c>
      <c r="O457" s="6">
        <v>322</v>
      </c>
      <c r="P457" s="6">
        <v>884</v>
      </c>
      <c r="Q457" s="6">
        <v>739</v>
      </c>
      <c r="R457" s="6">
        <v>286</v>
      </c>
      <c r="S457" s="6">
        <v>141</v>
      </c>
      <c r="T457" s="9">
        <v>703</v>
      </c>
      <c r="U457" s="7">
        <v>816</v>
      </c>
      <c r="V457" s="6">
        <v>516</v>
      </c>
      <c r="W457" s="6">
        <v>915</v>
      </c>
      <c r="X457" s="6">
        <v>417</v>
      </c>
      <c r="Y457" s="6">
        <v>50</v>
      </c>
      <c r="Z457" s="6">
        <v>857</v>
      </c>
      <c r="AA457" s="6">
        <v>714</v>
      </c>
      <c r="AB457" s="6">
        <v>252</v>
      </c>
      <c r="AC457" s="6">
        <v>363</v>
      </c>
      <c r="AD457" s="11">
        <v>71</v>
      </c>
      <c r="AE457" s="6">
        <v>472</v>
      </c>
      <c r="AF457" s="6">
        <v>998</v>
      </c>
      <c r="AG457" s="179">
        <v>629</v>
      </c>
      <c r="AH457" s="5">
        <f t="shared" si="82"/>
        <v>16400</v>
      </c>
      <c r="AI457" s="5">
        <f t="shared" si="83"/>
        <v>11201200</v>
      </c>
      <c r="AJ457" s="2">
        <f t="shared" si="84"/>
        <v>8606720000</v>
      </c>
    </row>
    <row r="458" spans="1:36" x14ac:dyDescent="0.2">
      <c r="A458" s="1">
        <v>21</v>
      </c>
      <c r="B458" s="178">
        <v>85</v>
      </c>
      <c r="C458" s="6">
        <v>454</v>
      </c>
      <c r="D458" s="6">
        <v>1016</v>
      </c>
      <c r="E458" s="6">
        <v>615</v>
      </c>
      <c r="F458" s="12">
        <v>843</v>
      </c>
      <c r="G458" s="6">
        <v>732</v>
      </c>
      <c r="H458" s="6">
        <v>234</v>
      </c>
      <c r="I458" s="6">
        <v>377</v>
      </c>
      <c r="J458" s="6">
        <v>530</v>
      </c>
      <c r="K458" s="6">
        <v>897</v>
      </c>
      <c r="L458" s="6">
        <v>435</v>
      </c>
      <c r="M458" s="8">
        <v>36</v>
      </c>
      <c r="N458" s="6">
        <v>272</v>
      </c>
      <c r="O458" s="6">
        <v>159</v>
      </c>
      <c r="P458" s="6">
        <v>685</v>
      </c>
      <c r="Q458" s="6">
        <v>830</v>
      </c>
      <c r="R458" s="6">
        <v>195</v>
      </c>
      <c r="S458" s="6">
        <v>340</v>
      </c>
      <c r="T458" s="6">
        <v>866</v>
      </c>
      <c r="U458" s="6">
        <v>753</v>
      </c>
      <c r="V458" s="7">
        <v>989</v>
      </c>
      <c r="W458" s="9">
        <v>590</v>
      </c>
      <c r="X458" s="6">
        <v>128</v>
      </c>
      <c r="Y458" s="6">
        <v>495</v>
      </c>
      <c r="Z458" s="6">
        <v>648</v>
      </c>
      <c r="AA458" s="6">
        <v>791</v>
      </c>
      <c r="AB458" s="6">
        <v>293</v>
      </c>
      <c r="AC458" s="11">
        <v>182</v>
      </c>
      <c r="AD458" s="6">
        <v>410</v>
      </c>
      <c r="AE458" s="6">
        <v>9</v>
      </c>
      <c r="AF458" s="6">
        <v>571</v>
      </c>
      <c r="AG458" s="179">
        <v>940</v>
      </c>
      <c r="AH458" s="5">
        <f t="shared" si="82"/>
        <v>16400</v>
      </c>
      <c r="AI458" s="5">
        <f t="shared" si="83"/>
        <v>11201200</v>
      </c>
      <c r="AJ458" s="2">
        <f t="shared" si="84"/>
        <v>8606720000</v>
      </c>
    </row>
    <row r="459" spans="1:36" x14ac:dyDescent="0.2">
      <c r="A459" s="1">
        <v>22</v>
      </c>
      <c r="B459" s="178">
        <v>498</v>
      </c>
      <c r="C459" s="6">
        <v>97</v>
      </c>
      <c r="D459" s="6">
        <v>595</v>
      </c>
      <c r="E459" s="6">
        <v>964</v>
      </c>
      <c r="F459" s="6">
        <v>752</v>
      </c>
      <c r="G459" s="12">
        <v>895</v>
      </c>
      <c r="H459" s="6">
        <v>333</v>
      </c>
      <c r="I459" s="6">
        <v>222</v>
      </c>
      <c r="J459" s="6">
        <v>949</v>
      </c>
      <c r="K459" s="6">
        <v>550</v>
      </c>
      <c r="L459" s="8">
        <v>24</v>
      </c>
      <c r="M459" s="6">
        <v>391</v>
      </c>
      <c r="N459" s="6">
        <v>171</v>
      </c>
      <c r="O459" s="6">
        <v>316</v>
      </c>
      <c r="P459" s="6">
        <v>778</v>
      </c>
      <c r="Q459" s="6">
        <v>665</v>
      </c>
      <c r="R459" s="6">
        <v>360</v>
      </c>
      <c r="S459" s="6">
        <v>247</v>
      </c>
      <c r="T459" s="6">
        <v>709</v>
      </c>
      <c r="U459" s="6">
        <v>854</v>
      </c>
      <c r="V459" s="9">
        <v>634</v>
      </c>
      <c r="W459" s="7">
        <v>1001</v>
      </c>
      <c r="X459" s="6">
        <v>475</v>
      </c>
      <c r="Y459" s="6">
        <v>76</v>
      </c>
      <c r="Z459" s="6">
        <v>803</v>
      </c>
      <c r="AA459" s="6">
        <v>692</v>
      </c>
      <c r="AB459" s="11">
        <v>130</v>
      </c>
      <c r="AC459" s="6">
        <v>273</v>
      </c>
      <c r="AD459" s="6">
        <v>61</v>
      </c>
      <c r="AE459" s="6">
        <v>430</v>
      </c>
      <c r="AF459" s="6">
        <v>928</v>
      </c>
      <c r="AG459" s="179">
        <v>527</v>
      </c>
      <c r="AH459" s="5">
        <f t="shared" si="82"/>
        <v>16400</v>
      </c>
      <c r="AI459" s="5">
        <f t="shared" si="83"/>
        <v>11201200</v>
      </c>
      <c r="AJ459" s="2">
        <f t="shared" si="84"/>
        <v>8606720000</v>
      </c>
    </row>
    <row r="460" spans="1:36" x14ac:dyDescent="0.2">
      <c r="A460" s="1">
        <v>23</v>
      </c>
      <c r="B460" s="178">
        <v>942</v>
      </c>
      <c r="C460" s="6">
        <v>573</v>
      </c>
      <c r="D460" s="6">
        <v>15</v>
      </c>
      <c r="E460" s="6">
        <v>416</v>
      </c>
      <c r="F460" s="6">
        <v>180</v>
      </c>
      <c r="G460" s="6">
        <v>291</v>
      </c>
      <c r="H460" s="12">
        <v>785</v>
      </c>
      <c r="I460" s="6">
        <v>642</v>
      </c>
      <c r="J460" s="6">
        <v>489</v>
      </c>
      <c r="K460" s="8">
        <v>122</v>
      </c>
      <c r="L460" s="6">
        <v>588</v>
      </c>
      <c r="M460" s="6">
        <v>987</v>
      </c>
      <c r="N460" s="6">
        <v>759</v>
      </c>
      <c r="O460" s="6">
        <v>872</v>
      </c>
      <c r="P460" s="6">
        <v>342</v>
      </c>
      <c r="Q460" s="6">
        <v>197</v>
      </c>
      <c r="R460" s="6">
        <v>828</v>
      </c>
      <c r="S460" s="6">
        <v>683</v>
      </c>
      <c r="T460" s="6">
        <v>153</v>
      </c>
      <c r="U460" s="6">
        <v>266</v>
      </c>
      <c r="V460" s="6">
        <v>38</v>
      </c>
      <c r="W460" s="6">
        <v>437</v>
      </c>
      <c r="X460" s="7">
        <v>903</v>
      </c>
      <c r="Y460" s="9">
        <v>536</v>
      </c>
      <c r="Z460" s="6">
        <v>383</v>
      </c>
      <c r="AA460" s="11">
        <v>240</v>
      </c>
      <c r="AB460" s="6">
        <v>734</v>
      </c>
      <c r="AC460" s="6">
        <v>845</v>
      </c>
      <c r="AD460" s="6">
        <v>609</v>
      </c>
      <c r="AE460" s="6">
        <v>1010</v>
      </c>
      <c r="AF460" s="6">
        <v>452</v>
      </c>
      <c r="AG460" s="179">
        <v>83</v>
      </c>
      <c r="AH460" s="5">
        <f t="shared" si="82"/>
        <v>16400</v>
      </c>
      <c r="AI460" s="5">
        <f t="shared" si="83"/>
        <v>11201200</v>
      </c>
      <c r="AJ460" s="2">
        <f t="shared" si="84"/>
        <v>8606720000</v>
      </c>
    </row>
    <row r="461" spans="1:36" x14ac:dyDescent="0.2">
      <c r="A461" s="1">
        <v>24</v>
      </c>
      <c r="B461" s="178">
        <v>521</v>
      </c>
      <c r="C461" s="6">
        <v>922</v>
      </c>
      <c r="D461" s="6">
        <v>428</v>
      </c>
      <c r="E461" s="6">
        <v>59</v>
      </c>
      <c r="F461" s="6">
        <v>279</v>
      </c>
      <c r="G461" s="6">
        <v>136</v>
      </c>
      <c r="H461" s="6">
        <v>694</v>
      </c>
      <c r="I461" s="12">
        <v>805</v>
      </c>
      <c r="J461" s="8">
        <v>78</v>
      </c>
      <c r="K461" s="6">
        <v>477</v>
      </c>
      <c r="L461" s="6">
        <v>1007</v>
      </c>
      <c r="M461" s="6">
        <v>640</v>
      </c>
      <c r="N461" s="6">
        <v>852</v>
      </c>
      <c r="O461" s="6">
        <v>707</v>
      </c>
      <c r="P461" s="6">
        <v>241</v>
      </c>
      <c r="Q461" s="6">
        <v>354</v>
      </c>
      <c r="R461" s="6">
        <v>671</v>
      </c>
      <c r="S461" s="6">
        <v>784</v>
      </c>
      <c r="T461" s="6">
        <v>318</v>
      </c>
      <c r="U461" s="6">
        <v>173</v>
      </c>
      <c r="V461" s="6">
        <v>385</v>
      </c>
      <c r="W461" s="6">
        <v>18</v>
      </c>
      <c r="X461" s="9">
        <v>548</v>
      </c>
      <c r="Y461" s="7">
        <v>947</v>
      </c>
      <c r="Z461" s="11">
        <v>220</v>
      </c>
      <c r="AA461" s="6">
        <v>331</v>
      </c>
      <c r="AB461" s="6">
        <v>889</v>
      </c>
      <c r="AC461" s="6">
        <v>746</v>
      </c>
      <c r="AD461" s="6">
        <v>966</v>
      </c>
      <c r="AE461" s="6">
        <v>597</v>
      </c>
      <c r="AF461" s="6">
        <v>103</v>
      </c>
      <c r="AG461" s="179">
        <v>504</v>
      </c>
      <c r="AH461" s="5">
        <f t="shared" si="82"/>
        <v>16400</v>
      </c>
      <c r="AI461" s="5">
        <f t="shared" si="83"/>
        <v>11201200</v>
      </c>
      <c r="AJ461" s="2">
        <f t="shared" si="84"/>
        <v>8606720000</v>
      </c>
    </row>
    <row r="462" spans="1:36" x14ac:dyDescent="0.2">
      <c r="A462" s="1">
        <v>25</v>
      </c>
      <c r="B462" s="178">
        <v>158</v>
      </c>
      <c r="C462" s="6">
        <v>269</v>
      </c>
      <c r="D462" s="6">
        <v>831</v>
      </c>
      <c r="E462" s="6">
        <v>688</v>
      </c>
      <c r="F462" s="6">
        <v>900</v>
      </c>
      <c r="G462" s="6">
        <v>531</v>
      </c>
      <c r="H462" s="6">
        <v>33</v>
      </c>
      <c r="I462" s="8">
        <v>434</v>
      </c>
      <c r="J462" s="12">
        <v>729</v>
      </c>
      <c r="K462" s="6">
        <v>842</v>
      </c>
      <c r="L462" s="6">
        <v>380</v>
      </c>
      <c r="M462" s="6">
        <v>235</v>
      </c>
      <c r="N462" s="6">
        <v>455</v>
      </c>
      <c r="O462" s="6">
        <v>88</v>
      </c>
      <c r="P462" s="6">
        <v>614</v>
      </c>
      <c r="Q462" s="6">
        <v>1013</v>
      </c>
      <c r="R462" s="6">
        <v>12</v>
      </c>
      <c r="S462" s="6">
        <v>411</v>
      </c>
      <c r="T462" s="6">
        <v>937</v>
      </c>
      <c r="U462" s="6">
        <v>570</v>
      </c>
      <c r="V462" s="6">
        <v>790</v>
      </c>
      <c r="W462" s="6">
        <v>645</v>
      </c>
      <c r="X462" s="6">
        <v>183</v>
      </c>
      <c r="Y462" s="11">
        <v>296</v>
      </c>
      <c r="Z462" s="7">
        <v>591</v>
      </c>
      <c r="AA462" s="9">
        <v>992</v>
      </c>
      <c r="AB462" s="6">
        <v>494</v>
      </c>
      <c r="AC462" s="6">
        <v>125</v>
      </c>
      <c r="AD462" s="6">
        <v>337</v>
      </c>
      <c r="AE462" s="6">
        <v>194</v>
      </c>
      <c r="AF462" s="6">
        <v>756</v>
      </c>
      <c r="AG462" s="179">
        <v>867</v>
      </c>
      <c r="AH462" s="5">
        <f t="shared" si="82"/>
        <v>16400</v>
      </c>
      <c r="AI462" s="5">
        <f t="shared" si="83"/>
        <v>11201200</v>
      </c>
      <c r="AJ462" s="2">
        <f t="shared" si="84"/>
        <v>8606720000</v>
      </c>
    </row>
    <row r="463" spans="1:36" x14ac:dyDescent="0.2">
      <c r="A463" s="1">
        <v>26</v>
      </c>
      <c r="B463" s="178">
        <v>313</v>
      </c>
      <c r="C463" s="6">
        <v>170</v>
      </c>
      <c r="D463" s="6">
        <v>668</v>
      </c>
      <c r="E463" s="6">
        <v>779</v>
      </c>
      <c r="F463" s="6">
        <v>551</v>
      </c>
      <c r="G463" s="6">
        <v>952</v>
      </c>
      <c r="H463" s="8">
        <v>390</v>
      </c>
      <c r="I463" s="6">
        <v>21</v>
      </c>
      <c r="J463" s="6">
        <v>894</v>
      </c>
      <c r="K463" s="12">
        <v>749</v>
      </c>
      <c r="L463" s="6">
        <v>223</v>
      </c>
      <c r="M463" s="6">
        <v>336</v>
      </c>
      <c r="N463" s="6">
        <v>100</v>
      </c>
      <c r="O463" s="6">
        <v>499</v>
      </c>
      <c r="P463" s="6">
        <v>961</v>
      </c>
      <c r="Q463" s="6">
        <v>594</v>
      </c>
      <c r="R463" s="6">
        <v>431</v>
      </c>
      <c r="S463" s="6">
        <v>64</v>
      </c>
      <c r="T463" s="6">
        <v>526</v>
      </c>
      <c r="U463" s="6">
        <v>925</v>
      </c>
      <c r="V463" s="6">
        <v>689</v>
      </c>
      <c r="W463" s="6">
        <v>802</v>
      </c>
      <c r="X463" s="11">
        <v>276</v>
      </c>
      <c r="Y463" s="6">
        <v>131</v>
      </c>
      <c r="Z463" s="9">
        <v>1004</v>
      </c>
      <c r="AA463" s="7">
        <v>635</v>
      </c>
      <c r="AB463" s="6">
        <v>73</v>
      </c>
      <c r="AC463" s="6">
        <v>474</v>
      </c>
      <c r="AD463" s="6">
        <v>246</v>
      </c>
      <c r="AE463" s="6">
        <v>357</v>
      </c>
      <c r="AF463" s="6">
        <v>855</v>
      </c>
      <c r="AG463" s="179">
        <v>712</v>
      </c>
      <c r="AH463" s="5">
        <f t="shared" si="82"/>
        <v>16400</v>
      </c>
      <c r="AI463" s="5">
        <f t="shared" si="83"/>
        <v>11201200</v>
      </c>
      <c r="AJ463" s="2">
        <f t="shared" si="84"/>
        <v>8606720000</v>
      </c>
    </row>
    <row r="464" spans="1:36" x14ac:dyDescent="0.2">
      <c r="A464" s="1">
        <v>27</v>
      </c>
      <c r="B464" s="178">
        <v>869</v>
      </c>
      <c r="C464" s="6">
        <v>758</v>
      </c>
      <c r="D464" s="6">
        <v>200</v>
      </c>
      <c r="E464" s="6">
        <v>343</v>
      </c>
      <c r="F464" s="6">
        <v>123</v>
      </c>
      <c r="G464" s="8">
        <v>492</v>
      </c>
      <c r="H464" s="6">
        <v>986</v>
      </c>
      <c r="I464" s="6">
        <v>585</v>
      </c>
      <c r="J464" s="6">
        <v>290</v>
      </c>
      <c r="K464" s="6">
        <v>177</v>
      </c>
      <c r="L464" s="12">
        <v>643</v>
      </c>
      <c r="M464" s="6">
        <v>788</v>
      </c>
      <c r="N464" s="6">
        <v>576</v>
      </c>
      <c r="O464" s="6">
        <v>943</v>
      </c>
      <c r="P464" s="6">
        <v>413</v>
      </c>
      <c r="Q464" s="6">
        <v>14</v>
      </c>
      <c r="R464" s="6">
        <v>1011</v>
      </c>
      <c r="S464" s="6">
        <v>612</v>
      </c>
      <c r="T464" s="6">
        <v>82</v>
      </c>
      <c r="U464" s="6">
        <v>449</v>
      </c>
      <c r="V464" s="6">
        <v>237</v>
      </c>
      <c r="W464" s="11">
        <v>382</v>
      </c>
      <c r="X464" s="6">
        <v>848</v>
      </c>
      <c r="Y464" s="6">
        <v>735</v>
      </c>
      <c r="Z464" s="6">
        <v>440</v>
      </c>
      <c r="AA464" s="6">
        <v>39</v>
      </c>
      <c r="AB464" s="7">
        <v>533</v>
      </c>
      <c r="AC464" s="9">
        <v>902</v>
      </c>
      <c r="AD464" s="6">
        <v>682</v>
      </c>
      <c r="AE464" s="6">
        <v>825</v>
      </c>
      <c r="AF464" s="6">
        <v>267</v>
      </c>
      <c r="AG464" s="179">
        <v>156</v>
      </c>
      <c r="AH464" s="5">
        <f t="shared" si="82"/>
        <v>16400</v>
      </c>
      <c r="AI464" s="5">
        <f t="shared" si="83"/>
        <v>11201200</v>
      </c>
      <c r="AJ464" s="2">
        <f t="shared" si="84"/>
        <v>8606720000</v>
      </c>
    </row>
    <row r="465" spans="1:36" x14ac:dyDescent="0.2">
      <c r="A465" s="1">
        <v>28</v>
      </c>
      <c r="B465" s="178">
        <v>706</v>
      </c>
      <c r="C465" s="6">
        <v>849</v>
      </c>
      <c r="D465" s="6">
        <v>355</v>
      </c>
      <c r="E465" s="6">
        <v>244</v>
      </c>
      <c r="F465" s="8">
        <v>480</v>
      </c>
      <c r="G465" s="6">
        <v>79</v>
      </c>
      <c r="H465" s="6">
        <v>637</v>
      </c>
      <c r="I465" s="6">
        <v>1006</v>
      </c>
      <c r="J465" s="6">
        <v>133</v>
      </c>
      <c r="K465" s="6">
        <v>278</v>
      </c>
      <c r="L465" s="6">
        <v>808</v>
      </c>
      <c r="M465" s="12">
        <v>695</v>
      </c>
      <c r="N465" s="6">
        <v>923</v>
      </c>
      <c r="O465" s="6">
        <v>524</v>
      </c>
      <c r="P465" s="6">
        <v>58</v>
      </c>
      <c r="Q465" s="6">
        <v>425</v>
      </c>
      <c r="R465" s="6">
        <v>600</v>
      </c>
      <c r="S465" s="6">
        <v>967</v>
      </c>
      <c r="T465" s="6">
        <v>501</v>
      </c>
      <c r="U465" s="6">
        <v>102</v>
      </c>
      <c r="V465" s="11">
        <v>330</v>
      </c>
      <c r="W465" s="6">
        <v>217</v>
      </c>
      <c r="X465" s="6">
        <v>747</v>
      </c>
      <c r="Y465" s="6">
        <v>892</v>
      </c>
      <c r="Z465" s="6">
        <v>19</v>
      </c>
      <c r="AA465" s="6">
        <v>388</v>
      </c>
      <c r="AB465" s="9">
        <v>946</v>
      </c>
      <c r="AC465" s="7">
        <v>545</v>
      </c>
      <c r="AD465" s="6">
        <v>781</v>
      </c>
      <c r="AE465" s="6">
        <v>670</v>
      </c>
      <c r="AF465" s="6">
        <v>176</v>
      </c>
      <c r="AG465" s="179">
        <v>319</v>
      </c>
      <c r="AH465" s="5">
        <f t="shared" si="82"/>
        <v>16400</v>
      </c>
      <c r="AI465" s="5">
        <f t="shared" si="83"/>
        <v>11201200</v>
      </c>
      <c r="AJ465" s="2">
        <f t="shared" si="84"/>
        <v>8606720000</v>
      </c>
    </row>
    <row r="466" spans="1:36" x14ac:dyDescent="0.2">
      <c r="A466" s="1">
        <v>29</v>
      </c>
      <c r="B466" s="178">
        <v>799</v>
      </c>
      <c r="C466" s="6">
        <v>656</v>
      </c>
      <c r="D466" s="6">
        <v>190</v>
      </c>
      <c r="E466" s="8">
        <v>301</v>
      </c>
      <c r="F466" s="6">
        <v>1</v>
      </c>
      <c r="G466" s="6">
        <v>402</v>
      </c>
      <c r="H466" s="6">
        <v>932</v>
      </c>
      <c r="I466" s="6">
        <v>563</v>
      </c>
      <c r="J466" s="6">
        <v>348</v>
      </c>
      <c r="K466" s="6">
        <v>203</v>
      </c>
      <c r="L466" s="6">
        <v>761</v>
      </c>
      <c r="M466" s="6">
        <v>874</v>
      </c>
      <c r="N466" s="12">
        <v>582</v>
      </c>
      <c r="O466" s="6">
        <v>981</v>
      </c>
      <c r="P466" s="6">
        <v>487</v>
      </c>
      <c r="Q466" s="6">
        <v>120</v>
      </c>
      <c r="R466" s="6">
        <v>905</v>
      </c>
      <c r="S466" s="6">
        <v>538</v>
      </c>
      <c r="T466" s="6">
        <v>44</v>
      </c>
      <c r="U466" s="11">
        <v>443</v>
      </c>
      <c r="V466" s="6">
        <v>151</v>
      </c>
      <c r="W466" s="6">
        <v>264</v>
      </c>
      <c r="X466" s="6">
        <v>822</v>
      </c>
      <c r="Y466" s="6">
        <v>677</v>
      </c>
      <c r="Z466" s="6">
        <v>462</v>
      </c>
      <c r="AA466" s="6">
        <v>93</v>
      </c>
      <c r="AB466" s="6">
        <v>623</v>
      </c>
      <c r="AC466" s="6">
        <v>1024</v>
      </c>
      <c r="AD466" s="7">
        <v>724</v>
      </c>
      <c r="AE466" s="9">
        <v>835</v>
      </c>
      <c r="AF466" s="6">
        <v>369</v>
      </c>
      <c r="AG466" s="179">
        <v>226</v>
      </c>
      <c r="AH466" s="5">
        <f t="shared" si="82"/>
        <v>16400</v>
      </c>
      <c r="AI466" s="5">
        <f t="shared" si="83"/>
        <v>11201200</v>
      </c>
      <c r="AJ466" s="2">
        <f t="shared" si="84"/>
        <v>8606720000</v>
      </c>
    </row>
    <row r="467" spans="1:36" x14ac:dyDescent="0.2">
      <c r="A467" s="1">
        <v>30</v>
      </c>
      <c r="B467" s="178">
        <v>700</v>
      </c>
      <c r="C467" s="6">
        <v>811</v>
      </c>
      <c r="D467" s="8">
        <v>281</v>
      </c>
      <c r="E467" s="6">
        <v>138</v>
      </c>
      <c r="F467" s="6">
        <v>422</v>
      </c>
      <c r="G467" s="6">
        <v>53</v>
      </c>
      <c r="H467" s="6">
        <v>519</v>
      </c>
      <c r="I467" s="6">
        <v>920</v>
      </c>
      <c r="J467" s="6">
        <v>255</v>
      </c>
      <c r="K467" s="6">
        <v>368</v>
      </c>
      <c r="L467" s="6">
        <v>862</v>
      </c>
      <c r="M467" s="6">
        <v>717</v>
      </c>
      <c r="N467" s="6">
        <v>993</v>
      </c>
      <c r="O467" s="12">
        <v>626</v>
      </c>
      <c r="P467" s="6">
        <v>68</v>
      </c>
      <c r="Q467" s="6">
        <v>467</v>
      </c>
      <c r="R467" s="6">
        <v>558</v>
      </c>
      <c r="S467" s="6">
        <v>957</v>
      </c>
      <c r="T467" s="11">
        <v>399</v>
      </c>
      <c r="U467" s="6">
        <v>32</v>
      </c>
      <c r="V467" s="6">
        <v>308</v>
      </c>
      <c r="W467" s="6">
        <v>163</v>
      </c>
      <c r="X467" s="6">
        <v>657</v>
      </c>
      <c r="Y467" s="6">
        <v>770</v>
      </c>
      <c r="Z467" s="6">
        <v>105</v>
      </c>
      <c r="AA467" s="6">
        <v>506</v>
      </c>
      <c r="AB467" s="6">
        <v>972</v>
      </c>
      <c r="AC467" s="6">
        <v>603</v>
      </c>
      <c r="AD467" s="9">
        <v>887</v>
      </c>
      <c r="AE467" s="7">
        <v>744</v>
      </c>
      <c r="AF467" s="6">
        <v>214</v>
      </c>
      <c r="AG467" s="179">
        <v>325</v>
      </c>
      <c r="AH467" s="5">
        <f t="shared" si="82"/>
        <v>16400</v>
      </c>
      <c r="AI467" s="5">
        <f t="shared" si="83"/>
        <v>11201200</v>
      </c>
      <c r="AJ467" s="2">
        <f t="shared" si="84"/>
        <v>8606720000</v>
      </c>
    </row>
    <row r="468" spans="1:36" x14ac:dyDescent="0.2">
      <c r="A468" s="1">
        <v>31</v>
      </c>
      <c r="B468" s="178">
        <v>232</v>
      </c>
      <c r="C468" s="8">
        <v>375</v>
      </c>
      <c r="D468" s="6">
        <v>837</v>
      </c>
      <c r="E468" s="6">
        <v>726</v>
      </c>
      <c r="F468" s="6">
        <v>1018</v>
      </c>
      <c r="G468" s="6">
        <v>617</v>
      </c>
      <c r="H468" s="6">
        <v>91</v>
      </c>
      <c r="I468" s="6">
        <v>460</v>
      </c>
      <c r="J468" s="6">
        <v>675</v>
      </c>
      <c r="K468" s="6">
        <v>820</v>
      </c>
      <c r="L468" s="6">
        <v>258</v>
      </c>
      <c r="M468" s="6">
        <v>145</v>
      </c>
      <c r="N468" s="6">
        <v>445</v>
      </c>
      <c r="O468" s="6">
        <v>46</v>
      </c>
      <c r="P468" s="12">
        <v>544</v>
      </c>
      <c r="Q468" s="6">
        <v>911</v>
      </c>
      <c r="R468" s="6">
        <v>114</v>
      </c>
      <c r="S468" s="11">
        <v>481</v>
      </c>
      <c r="T468" s="6">
        <v>979</v>
      </c>
      <c r="U468" s="6">
        <v>580</v>
      </c>
      <c r="V468" s="6">
        <v>880</v>
      </c>
      <c r="W468" s="6">
        <v>767</v>
      </c>
      <c r="X468" s="6">
        <v>205</v>
      </c>
      <c r="Y468" s="6">
        <v>350</v>
      </c>
      <c r="Z468" s="6">
        <v>565</v>
      </c>
      <c r="AA468" s="6">
        <v>934</v>
      </c>
      <c r="AB468" s="6">
        <v>408</v>
      </c>
      <c r="AC468" s="6">
        <v>7</v>
      </c>
      <c r="AD468" s="6">
        <v>299</v>
      </c>
      <c r="AE468" s="6">
        <v>188</v>
      </c>
      <c r="AF468" s="7">
        <v>650</v>
      </c>
      <c r="AG468" s="145">
        <v>793</v>
      </c>
      <c r="AH468" s="5">
        <f t="shared" si="82"/>
        <v>16400</v>
      </c>
      <c r="AI468" s="5">
        <f t="shared" si="83"/>
        <v>11201200</v>
      </c>
      <c r="AJ468" s="2">
        <f t="shared" si="84"/>
        <v>8606720000</v>
      </c>
    </row>
    <row r="469" spans="1:36" ht="13.5" thickBot="1" x14ac:dyDescent="0.25">
      <c r="A469" s="1">
        <v>32</v>
      </c>
      <c r="B469" s="183">
        <v>323</v>
      </c>
      <c r="C469" s="180">
        <v>212</v>
      </c>
      <c r="D469" s="180">
        <v>738</v>
      </c>
      <c r="E469" s="180">
        <v>881</v>
      </c>
      <c r="F469" s="180">
        <v>605</v>
      </c>
      <c r="G469" s="180">
        <v>974</v>
      </c>
      <c r="H469" s="180">
        <v>512</v>
      </c>
      <c r="I469" s="180">
        <v>111</v>
      </c>
      <c r="J469" s="180">
        <v>776</v>
      </c>
      <c r="K469" s="180">
        <v>663</v>
      </c>
      <c r="L469" s="180">
        <v>165</v>
      </c>
      <c r="M469" s="180">
        <v>310</v>
      </c>
      <c r="N469" s="180">
        <v>26</v>
      </c>
      <c r="O469" s="180">
        <v>393</v>
      </c>
      <c r="P469" s="180">
        <v>955</v>
      </c>
      <c r="Q469" s="187">
        <v>556</v>
      </c>
      <c r="R469" s="191">
        <v>469</v>
      </c>
      <c r="S469" s="180">
        <v>70</v>
      </c>
      <c r="T469" s="180">
        <v>632</v>
      </c>
      <c r="U469" s="180">
        <v>999</v>
      </c>
      <c r="V469" s="180">
        <v>715</v>
      </c>
      <c r="W469" s="180">
        <v>860</v>
      </c>
      <c r="X469" s="180">
        <v>362</v>
      </c>
      <c r="Y469" s="180">
        <v>249</v>
      </c>
      <c r="Z469" s="180">
        <v>914</v>
      </c>
      <c r="AA469" s="180">
        <v>513</v>
      </c>
      <c r="AB469" s="180">
        <v>51</v>
      </c>
      <c r="AC469" s="180">
        <v>420</v>
      </c>
      <c r="AD469" s="180">
        <v>144</v>
      </c>
      <c r="AE469" s="180">
        <v>287</v>
      </c>
      <c r="AF469" s="150">
        <v>813</v>
      </c>
      <c r="AG469" s="182">
        <v>702</v>
      </c>
      <c r="AH469" s="5">
        <f t="shared" si="82"/>
        <v>16400</v>
      </c>
      <c r="AI469" s="5">
        <f t="shared" si="83"/>
        <v>11201200</v>
      </c>
      <c r="AJ469" s="2">
        <f t="shared" si="84"/>
        <v>8606720000</v>
      </c>
    </row>
    <row r="470" spans="1:36" x14ac:dyDescent="0.2">
      <c r="A470" s="3" t="s">
        <v>0</v>
      </c>
      <c r="B470" s="5">
        <f>SUM(B438:B469)</f>
        <v>16400</v>
      </c>
      <c r="C470" s="5">
        <f t="shared" ref="C470:AG470" si="85">SUM(C438:C469)</f>
        <v>16400</v>
      </c>
      <c r="D470" s="5">
        <f t="shared" si="85"/>
        <v>16400</v>
      </c>
      <c r="E470" s="5">
        <f t="shared" si="85"/>
        <v>16400</v>
      </c>
      <c r="F470" s="5">
        <f t="shared" si="85"/>
        <v>16400</v>
      </c>
      <c r="G470" s="5">
        <f t="shared" si="85"/>
        <v>16400</v>
      </c>
      <c r="H470" s="5">
        <f t="shared" si="85"/>
        <v>16400</v>
      </c>
      <c r="I470" s="5">
        <f t="shared" si="85"/>
        <v>16400</v>
      </c>
      <c r="J470" s="5">
        <f t="shared" si="85"/>
        <v>16400</v>
      </c>
      <c r="K470" s="5">
        <f t="shared" si="85"/>
        <v>16400</v>
      </c>
      <c r="L470" s="5">
        <f t="shared" si="85"/>
        <v>16400</v>
      </c>
      <c r="M470" s="5">
        <f t="shared" si="85"/>
        <v>16400</v>
      </c>
      <c r="N470" s="5">
        <f t="shared" si="85"/>
        <v>16400</v>
      </c>
      <c r="O470" s="5">
        <f t="shared" si="85"/>
        <v>16400</v>
      </c>
      <c r="P470" s="5">
        <f t="shared" si="85"/>
        <v>16400</v>
      </c>
      <c r="Q470" s="5">
        <f t="shared" si="85"/>
        <v>16400</v>
      </c>
      <c r="R470" s="5">
        <f t="shared" si="85"/>
        <v>16400</v>
      </c>
      <c r="S470" s="5">
        <f t="shared" si="85"/>
        <v>16400</v>
      </c>
      <c r="T470" s="5">
        <f t="shared" si="85"/>
        <v>16400</v>
      </c>
      <c r="U470" s="5">
        <f t="shared" si="85"/>
        <v>16400</v>
      </c>
      <c r="V470" s="5">
        <f t="shared" si="85"/>
        <v>16400</v>
      </c>
      <c r="W470" s="5">
        <f t="shared" si="85"/>
        <v>16400</v>
      </c>
      <c r="X470" s="5">
        <f t="shared" si="85"/>
        <v>16400</v>
      </c>
      <c r="Y470" s="5">
        <f t="shared" si="85"/>
        <v>16400</v>
      </c>
      <c r="Z470" s="5">
        <f t="shared" si="85"/>
        <v>16400</v>
      </c>
      <c r="AA470" s="5">
        <f t="shared" si="85"/>
        <v>16400</v>
      </c>
      <c r="AB470" s="5">
        <f t="shared" si="85"/>
        <v>16400</v>
      </c>
      <c r="AC470" s="5">
        <f t="shared" si="85"/>
        <v>16400</v>
      </c>
      <c r="AD470" s="5">
        <f t="shared" si="85"/>
        <v>16400</v>
      </c>
      <c r="AE470" s="5">
        <f t="shared" si="85"/>
        <v>16400</v>
      </c>
      <c r="AF470" s="5">
        <f t="shared" si="85"/>
        <v>16400</v>
      </c>
      <c r="AG470" s="5">
        <f t="shared" si="85"/>
        <v>16400</v>
      </c>
      <c r="AH470" s="5"/>
      <c r="AI470" s="5"/>
    </row>
    <row r="471" spans="1:36" x14ac:dyDescent="0.2">
      <c r="A471" s="3" t="s">
        <v>1</v>
      </c>
      <c r="B471" s="5">
        <f>SUMSQ(B438:B469)</f>
        <v>11201200</v>
      </c>
      <c r="C471" s="5">
        <f t="shared" ref="C471:AG471" si="86">SUMSQ(C438:C469)</f>
        <v>11201200</v>
      </c>
      <c r="D471" s="5">
        <f t="shared" si="86"/>
        <v>11201200</v>
      </c>
      <c r="E471" s="5">
        <f t="shared" si="86"/>
        <v>11201200</v>
      </c>
      <c r="F471" s="5">
        <f t="shared" si="86"/>
        <v>11201200</v>
      </c>
      <c r="G471" s="5">
        <f t="shared" si="86"/>
        <v>11201200</v>
      </c>
      <c r="H471" s="5">
        <f t="shared" si="86"/>
        <v>11201200</v>
      </c>
      <c r="I471" s="5">
        <f t="shared" si="86"/>
        <v>11201200</v>
      </c>
      <c r="J471" s="5">
        <f t="shared" si="86"/>
        <v>11201200</v>
      </c>
      <c r="K471" s="5">
        <f t="shared" si="86"/>
        <v>11201200</v>
      </c>
      <c r="L471" s="5">
        <f t="shared" si="86"/>
        <v>11201200</v>
      </c>
      <c r="M471" s="5">
        <f t="shared" si="86"/>
        <v>11201200</v>
      </c>
      <c r="N471" s="5">
        <f t="shared" si="86"/>
        <v>11201200</v>
      </c>
      <c r="O471" s="5">
        <f t="shared" si="86"/>
        <v>11201200</v>
      </c>
      <c r="P471" s="5">
        <f t="shared" si="86"/>
        <v>11201200</v>
      </c>
      <c r="Q471" s="5">
        <f t="shared" si="86"/>
        <v>11201200</v>
      </c>
      <c r="R471" s="5">
        <f t="shared" si="86"/>
        <v>11201200</v>
      </c>
      <c r="S471" s="5">
        <f t="shared" si="86"/>
        <v>11201200</v>
      </c>
      <c r="T471" s="5">
        <f t="shared" si="86"/>
        <v>11201200</v>
      </c>
      <c r="U471" s="5">
        <f t="shared" si="86"/>
        <v>11201200</v>
      </c>
      <c r="V471" s="5">
        <f t="shared" si="86"/>
        <v>11201200</v>
      </c>
      <c r="W471" s="5">
        <f t="shared" si="86"/>
        <v>11201200</v>
      </c>
      <c r="X471" s="5">
        <f t="shared" si="86"/>
        <v>11201200</v>
      </c>
      <c r="Y471" s="5">
        <f t="shared" si="86"/>
        <v>11201200</v>
      </c>
      <c r="Z471" s="5">
        <f t="shared" si="86"/>
        <v>11201200</v>
      </c>
      <c r="AA471" s="5">
        <f t="shared" si="86"/>
        <v>11201200</v>
      </c>
      <c r="AB471" s="5">
        <f t="shared" si="86"/>
        <v>11201200</v>
      </c>
      <c r="AC471" s="5">
        <f t="shared" si="86"/>
        <v>11201200</v>
      </c>
      <c r="AD471" s="5">
        <f t="shared" si="86"/>
        <v>11201200</v>
      </c>
      <c r="AE471" s="5">
        <f t="shared" si="86"/>
        <v>11201200</v>
      </c>
      <c r="AF471" s="5">
        <f t="shared" si="86"/>
        <v>11201200</v>
      </c>
      <c r="AG471" s="5">
        <f t="shared" si="86"/>
        <v>11201200</v>
      </c>
      <c r="AH471" s="5"/>
      <c r="AI471" s="5"/>
    </row>
    <row r="472" spans="1:36" x14ac:dyDescent="0.2">
      <c r="A472" s="3" t="s">
        <v>2</v>
      </c>
      <c r="B472" s="2">
        <f>B438^3+B439^3+B440^3+B441^3+B442^3+B443^3+B444^3+B445^3+B446^3+B447^3+B448^3+B449^3+B450^3+B451^3+B452^3+B453^3+B454^3+B455^3+B456^3+B457^3+B458^3+B459^3+B460^3+B461^3+B462^3+B463^3+B464^3+B465^3+B466^3+B467^3+B468^3+B469^3</f>
        <v>8606720000</v>
      </c>
      <c r="C472" s="2">
        <f t="shared" ref="C472:AG472" si="87">C438^3+C439^3+C440^3+C441^3+C442^3+C443^3+C444^3+C445^3+C446^3+C447^3+C448^3+C449^3+C450^3+C451^3+C452^3+C453^3+C454^3+C455^3+C456^3+C457^3+C458^3+C459^3+C460^3+C461^3+C462^3+C463^3+C464^3+C465^3+C466^3+C467^3+C468^3+C469^3</f>
        <v>8606720000</v>
      </c>
      <c r="D472" s="2">
        <f t="shared" si="87"/>
        <v>8606720000</v>
      </c>
      <c r="E472" s="2">
        <f t="shared" si="87"/>
        <v>8606720000</v>
      </c>
      <c r="F472" s="2">
        <f t="shared" si="87"/>
        <v>8606720000</v>
      </c>
      <c r="G472" s="2">
        <f t="shared" si="87"/>
        <v>8606720000</v>
      </c>
      <c r="H472" s="2">
        <f t="shared" si="87"/>
        <v>8606720000</v>
      </c>
      <c r="I472" s="2">
        <f t="shared" si="87"/>
        <v>8606720000</v>
      </c>
      <c r="J472" s="2">
        <f t="shared" si="87"/>
        <v>8606720000</v>
      </c>
      <c r="K472" s="2">
        <f t="shared" si="87"/>
        <v>8606720000</v>
      </c>
      <c r="L472" s="2">
        <f t="shared" si="87"/>
        <v>8606720000</v>
      </c>
      <c r="M472" s="2">
        <f t="shared" si="87"/>
        <v>8606720000</v>
      </c>
      <c r="N472" s="2">
        <f t="shared" si="87"/>
        <v>8606720000</v>
      </c>
      <c r="O472" s="2">
        <f t="shared" si="87"/>
        <v>8606720000</v>
      </c>
      <c r="P472" s="2">
        <f t="shared" si="87"/>
        <v>8606720000</v>
      </c>
      <c r="Q472" s="2">
        <f t="shared" si="87"/>
        <v>8606720000</v>
      </c>
      <c r="R472" s="2">
        <f t="shared" si="87"/>
        <v>8606720000</v>
      </c>
      <c r="S472" s="2">
        <f t="shared" si="87"/>
        <v>8606720000</v>
      </c>
      <c r="T472" s="2">
        <f t="shared" si="87"/>
        <v>8606720000</v>
      </c>
      <c r="U472" s="2">
        <f t="shared" si="87"/>
        <v>8606720000</v>
      </c>
      <c r="V472" s="2">
        <f t="shared" si="87"/>
        <v>8606720000</v>
      </c>
      <c r="W472" s="2">
        <f t="shared" si="87"/>
        <v>8606720000</v>
      </c>
      <c r="X472" s="2">
        <f t="shared" si="87"/>
        <v>8606720000</v>
      </c>
      <c r="Y472" s="2">
        <f t="shared" si="87"/>
        <v>8606720000</v>
      </c>
      <c r="Z472" s="2">
        <f t="shared" si="87"/>
        <v>8606720000</v>
      </c>
      <c r="AA472" s="2">
        <f t="shared" si="87"/>
        <v>8606720000</v>
      </c>
      <c r="AB472" s="2">
        <f t="shared" si="87"/>
        <v>8606720000</v>
      </c>
      <c r="AC472" s="2">
        <f t="shared" si="87"/>
        <v>8606720000</v>
      </c>
      <c r="AD472" s="2">
        <f t="shared" si="87"/>
        <v>8606720000</v>
      </c>
      <c r="AE472" s="2">
        <f t="shared" si="87"/>
        <v>8606720000</v>
      </c>
      <c r="AF472" s="2">
        <f t="shared" si="87"/>
        <v>8606720000</v>
      </c>
      <c r="AG472" s="2">
        <f t="shared" si="87"/>
        <v>8606720000</v>
      </c>
      <c r="AH472" s="5"/>
      <c r="AI472" s="5"/>
      <c r="AJ472" s="114">
        <f>C438^3+B439^3+E440^3+D441^3+G442^3+F443^3+I444^3+H445^3+K446^3+J447^3+M448^3+L449^3+O450^3+N451^3+Q452^3+P453^3+S454^3+R455^3+U456^3+T457^3+W458^3+V459^3+Y460^3+X461^3+AA462^3+Z463^3+AC464^3+AB465^3+AE466^3+AD467^3+AG468^3+AF469^3</f>
        <v>8606720000</v>
      </c>
    </row>
    <row r="473" spans="1:36" x14ac:dyDescent="0.2">
      <c r="AH473" s="5"/>
      <c r="AI473" s="5"/>
    </row>
    <row r="474" spans="1:36" x14ac:dyDescent="0.2">
      <c r="A474" s="3" t="s">
        <v>1173</v>
      </c>
      <c r="B474" s="2">
        <f>B438</f>
        <v>20</v>
      </c>
      <c r="C474" s="2">
        <f>C439</f>
        <v>40</v>
      </c>
      <c r="D474" s="2">
        <f>D440</f>
        <v>74</v>
      </c>
      <c r="E474" s="2">
        <f>E441</f>
        <v>126</v>
      </c>
      <c r="F474" s="2">
        <f>F442</f>
        <v>143</v>
      </c>
      <c r="G474" s="2">
        <f>G443</f>
        <v>187</v>
      </c>
      <c r="H474" s="2">
        <f>H444</f>
        <v>213</v>
      </c>
      <c r="I474" s="2">
        <f>I445</f>
        <v>225</v>
      </c>
      <c r="J474" s="2">
        <f>J446</f>
        <v>285</v>
      </c>
      <c r="K474" s="2">
        <f>K447</f>
        <v>297</v>
      </c>
      <c r="L474" s="2">
        <f>L448</f>
        <v>327</v>
      </c>
      <c r="M474" s="2">
        <f>M449</f>
        <v>371</v>
      </c>
      <c r="N474" s="2">
        <f>N450</f>
        <v>386</v>
      </c>
      <c r="O474" s="2">
        <f>O451</f>
        <v>438</v>
      </c>
      <c r="P474" s="2">
        <f>P452</f>
        <v>476</v>
      </c>
      <c r="Q474" s="2">
        <f>Q453</f>
        <v>496</v>
      </c>
      <c r="R474" s="2">
        <f>R454</f>
        <v>834</v>
      </c>
      <c r="S474" s="2">
        <f>S455</f>
        <v>886</v>
      </c>
      <c r="T474" s="2">
        <f>T456</f>
        <v>796</v>
      </c>
      <c r="U474" s="2">
        <f>U457</f>
        <v>816</v>
      </c>
      <c r="V474" s="2">
        <f>V458</f>
        <v>989</v>
      </c>
      <c r="W474" s="2">
        <f>W459</f>
        <v>1001</v>
      </c>
      <c r="X474" s="2">
        <f>X460</f>
        <v>903</v>
      </c>
      <c r="Y474" s="2">
        <f>Y461</f>
        <v>947</v>
      </c>
      <c r="Z474" s="2">
        <f>Z462</f>
        <v>591</v>
      </c>
      <c r="AA474" s="2">
        <f>AA463</f>
        <v>635</v>
      </c>
      <c r="AB474" s="2">
        <f>AB464</f>
        <v>533</v>
      </c>
      <c r="AC474" s="2">
        <f>AC465</f>
        <v>545</v>
      </c>
      <c r="AD474" s="2">
        <f>AD466</f>
        <v>724</v>
      </c>
      <c r="AE474" s="2">
        <f>AE467</f>
        <v>744</v>
      </c>
      <c r="AF474" s="2">
        <f>AF468</f>
        <v>650</v>
      </c>
      <c r="AG474" s="2">
        <f>AG469</f>
        <v>702</v>
      </c>
      <c r="AH474" s="217">
        <f t="shared" ref="AH474:AH477" si="88">SUM(B474:AG474)</f>
        <v>16400</v>
      </c>
      <c r="AI474" s="5">
        <f t="shared" ref="AI474:AI477" si="89">SUMSQ(B474:AG474)</f>
        <v>11201200</v>
      </c>
      <c r="AJ474" s="2">
        <f t="shared" ref="AJ474:AJ477" si="90">B474^3+C474^3+D474^3+E474^3+F474^3+G474^3+H474^3+I474^3+J474^3+K474^3+L474^3+M474^3+N474^3+O474^3+P474^3+Q474^3+R474^3+S474^3+T474^3+U474^3+V474^3+W474^3+X474^3+Y474^3+Z474^3+AA474^3+AB474^3+AC474^3+AD474^3+AE474^3+AF474^3+AG474^3</f>
        <v>8606720000</v>
      </c>
    </row>
    <row r="475" spans="1:36" x14ac:dyDescent="0.2">
      <c r="A475" s="3" t="s">
        <v>1174</v>
      </c>
      <c r="B475" s="2">
        <f>B469</f>
        <v>323</v>
      </c>
      <c r="C475" s="2">
        <f>C468</f>
        <v>375</v>
      </c>
      <c r="D475" s="2">
        <f>D467</f>
        <v>281</v>
      </c>
      <c r="E475" s="2">
        <f>E466</f>
        <v>301</v>
      </c>
      <c r="F475" s="2">
        <f>F465</f>
        <v>480</v>
      </c>
      <c r="G475" s="2">
        <f>G464</f>
        <v>492</v>
      </c>
      <c r="H475" s="2">
        <f>H463</f>
        <v>390</v>
      </c>
      <c r="I475" s="2">
        <f>I462</f>
        <v>434</v>
      </c>
      <c r="J475" s="2">
        <f>J461</f>
        <v>78</v>
      </c>
      <c r="K475" s="2">
        <f>K460</f>
        <v>122</v>
      </c>
      <c r="L475" s="2">
        <f>L459</f>
        <v>24</v>
      </c>
      <c r="M475" s="2">
        <f>M458</f>
        <v>36</v>
      </c>
      <c r="N475" s="2">
        <f>N457</f>
        <v>209</v>
      </c>
      <c r="O475" s="2">
        <f>O456</f>
        <v>229</v>
      </c>
      <c r="P475" s="2">
        <f>P455</f>
        <v>139</v>
      </c>
      <c r="Q475" s="2">
        <f>Q454</f>
        <v>191</v>
      </c>
      <c r="R475" s="2">
        <f>R453</f>
        <v>529</v>
      </c>
      <c r="S475" s="2">
        <f>S452</f>
        <v>549</v>
      </c>
      <c r="T475" s="2">
        <f>T451</f>
        <v>587</v>
      </c>
      <c r="U475" s="2">
        <f>U450</f>
        <v>639</v>
      </c>
      <c r="V475" s="2">
        <f>V449</f>
        <v>654</v>
      </c>
      <c r="W475" s="2">
        <f>W448</f>
        <v>698</v>
      </c>
      <c r="X475" s="2">
        <f>X447</f>
        <v>728</v>
      </c>
      <c r="Y475" s="2">
        <f>Y446</f>
        <v>740</v>
      </c>
      <c r="Z475" s="2">
        <f>Z445</f>
        <v>800</v>
      </c>
      <c r="AA475" s="2">
        <f>AA444</f>
        <v>812</v>
      </c>
      <c r="AB475" s="2">
        <f>AB443</f>
        <v>838</v>
      </c>
      <c r="AC475" s="2">
        <f>AC442</f>
        <v>882</v>
      </c>
      <c r="AD475" s="2">
        <f>AD441</f>
        <v>899</v>
      </c>
      <c r="AE475" s="2">
        <f>AE440</f>
        <v>951</v>
      </c>
      <c r="AF475" s="2">
        <f>AF439</f>
        <v>985</v>
      </c>
      <c r="AG475" s="2">
        <f>AG438</f>
        <v>1005</v>
      </c>
      <c r="AH475" s="217">
        <f t="shared" si="88"/>
        <v>16400</v>
      </c>
      <c r="AI475" s="5">
        <f t="shared" si="89"/>
        <v>11201200</v>
      </c>
      <c r="AJ475" s="2">
        <f t="shared" si="90"/>
        <v>8606720000</v>
      </c>
    </row>
    <row r="476" spans="1:36" x14ac:dyDescent="0.2">
      <c r="A476" s="3" t="s">
        <v>1175</v>
      </c>
      <c r="B476" s="2">
        <f>B454</f>
        <v>984</v>
      </c>
      <c r="C476" s="2">
        <f>C455</f>
        <v>996</v>
      </c>
      <c r="D476" s="2">
        <f>D456</f>
        <v>910</v>
      </c>
      <c r="E476" s="2">
        <f>E457</f>
        <v>954</v>
      </c>
      <c r="F476" s="2">
        <f>F458</f>
        <v>843</v>
      </c>
      <c r="G476" s="2">
        <f>G459</f>
        <v>895</v>
      </c>
      <c r="H476" s="2">
        <f>H460</f>
        <v>785</v>
      </c>
      <c r="I476" s="2">
        <f>I461</f>
        <v>805</v>
      </c>
      <c r="J476" s="2">
        <f>J462</f>
        <v>729</v>
      </c>
      <c r="K476" s="2">
        <f>K463</f>
        <v>749</v>
      </c>
      <c r="L476" s="2">
        <f>L464</f>
        <v>643</v>
      </c>
      <c r="M476" s="2">
        <f>M465</f>
        <v>695</v>
      </c>
      <c r="N476" s="2">
        <f>N466</f>
        <v>582</v>
      </c>
      <c r="O476" s="2">
        <f>O467</f>
        <v>626</v>
      </c>
      <c r="P476" s="2">
        <f>P468</f>
        <v>544</v>
      </c>
      <c r="Q476" s="2">
        <f>Q469</f>
        <v>556</v>
      </c>
      <c r="R476" s="2">
        <f>R438</f>
        <v>134</v>
      </c>
      <c r="S476" s="2">
        <f>S439</f>
        <v>178</v>
      </c>
      <c r="T476" s="2">
        <f>T440</f>
        <v>224</v>
      </c>
      <c r="U476" s="2">
        <f>U441</f>
        <v>236</v>
      </c>
      <c r="V476" s="2">
        <f>V442</f>
        <v>25</v>
      </c>
      <c r="W476" s="2">
        <f>W443</f>
        <v>45</v>
      </c>
      <c r="X476" s="2">
        <f>X444</f>
        <v>67</v>
      </c>
      <c r="Y476" s="2">
        <f>Y445</f>
        <v>119</v>
      </c>
      <c r="Z476" s="2">
        <f>Z446</f>
        <v>395</v>
      </c>
      <c r="AA476" s="2">
        <f>AA447</f>
        <v>447</v>
      </c>
      <c r="AB476" s="2">
        <f>AB448</f>
        <v>465</v>
      </c>
      <c r="AC476" s="2">
        <f>AC449</f>
        <v>485</v>
      </c>
      <c r="AD476" s="2">
        <f>AD450</f>
        <v>280</v>
      </c>
      <c r="AE476" s="2">
        <f>AE451</f>
        <v>292</v>
      </c>
      <c r="AF476" s="2">
        <f>AF452</f>
        <v>334</v>
      </c>
      <c r="AG476" s="2">
        <f>AG453</f>
        <v>378</v>
      </c>
      <c r="AH476" s="217">
        <f t="shared" si="88"/>
        <v>16400</v>
      </c>
      <c r="AI476" s="5">
        <f t="shared" si="89"/>
        <v>11201200</v>
      </c>
      <c r="AJ476" s="2">
        <f t="shared" si="90"/>
        <v>8606720000</v>
      </c>
    </row>
    <row r="477" spans="1:36" x14ac:dyDescent="0.2">
      <c r="A477" s="3" t="s">
        <v>1176</v>
      </c>
      <c r="B477" s="2">
        <f>B453</f>
        <v>647</v>
      </c>
      <c r="C477" s="2">
        <f>C452</f>
        <v>691</v>
      </c>
      <c r="D477" s="2">
        <f>D451</f>
        <v>733</v>
      </c>
      <c r="E477" s="2">
        <f>E450</f>
        <v>745</v>
      </c>
      <c r="F477" s="2">
        <f>F449</f>
        <v>540</v>
      </c>
      <c r="G477" s="2">
        <f>G448</f>
        <v>560</v>
      </c>
      <c r="H477" s="2">
        <f>H447</f>
        <v>578</v>
      </c>
      <c r="I477" s="2">
        <f>I446</f>
        <v>630</v>
      </c>
      <c r="J477" s="2">
        <f>J445</f>
        <v>906</v>
      </c>
      <c r="K477" s="2">
        <f>K444</f>
        <v>958</v>
      </c>
      <c r="L477" s="2">
        <f>L443</f>
        <v>980</v>
      </c>
      <c r="M477" s="2">
        <f>M442</f>
        <v>1000</v>
      </c>
      <c r="N477" s="2">
        <f>N441</f>
        <v>789</v>
      </c>
      <c r="O477" s="2">
        <f>O440</f>
        <v>801</v>
      </c>
      <c r="P477" s="2">
        <f>P439</f>
        <v>847</v>
      </c>
      <c r="Q477" s="2">
        <f>Q438</f>
        <v>891</v>
      </c>
      <c r="R477" s="2">
        <f>R469</f>
        <v>469</v>
      </c>
      <c r="S477" s="2">
        <f>S468</f>
        <v>481</v>
      </c>
      <c r="T477" s="2">
        <f>T467</f>
        <v>399</v>
      </c>
      <c r="U477" s="2">
        <f>U466</f>
        <v>443</v>
      </c>
      <c r="V477" s="2">
        <f>V465</f>
        <v>330</v>
      </c>
      <c r="W477" s="2">
        <f>W464</f>
        <v>382</v>
      </c>
      <c r="X477" s="2">
        <f>X463</f>
        <v>276</v>
      </c>
      <c r="Y477" s="2">
        <f>Y462</f>
        <v>296</v>
      </c>
      <c r="Z477" s="2">
        <f>Z461</f>
        <v>220</v>
      </c>
      <c r="AA477" s="2">
        <f>AA460</f>
        <v>240</v>
      </c>
      <c r="AB477" s="2">
        <f>AB459</f>
        <v>130</v>
      </c>
      <c r="AC477" s="2">
        <f>AC458</f>
        <v>182</v>
      </c>
      <c r="AD477" s="2">
        <f>AD457</f>
        <v>71</v>
      </c>
      <c r="AE477" s="2">
        <f>AE456</f>
        <v>115</v>
      </c>
      <c r="AF477" s="2">
        <f>AF455</f>
        <v>29</v>
      </c>
      <c r="AG477" s="2">
        <f>AG454</f>
        <v>41</v>
      </c>
      <c r="AH477" s="217">
        <f t="shared" si="88"/>
        <v>16400</v>
      </c>
      <c r="AI477" s="5">
        <f t="shared" si="89"/>
        <v>11201200</v>
      </c>
      <c r="AJ477" s="2">
        <f t="shared" si="90"/>
        <v>8606720000</v>
      </c>
    </row>
    <row r="480" spans="1:36" ht="13.5" thickBot="1" x14ac:dyDescent="0.25">
      <c r="B480" s="1" t="s">
        <v>1183</v>
      </c>
      <c r="D480" s="131" t="s">
        <v>5</v>
      </c>
      <c r="G480" s="2" t="s">
        <v>5</v>
      </c>
    </row>
    <row r="481" spans="1:36" x14ac:dyDescent="0.2">
      <c r="A481" s="1">
        <v>1</v>
      </c>
      <c r="B481" s="193">
        <v>17</v>
      </c>
      <c r="C481" s="194">
        <v>386</v>
      </c>
      <c r="D481" s="177">
        <v>948</v>
      </c>
      <c r="E481" s="177">
        <v>547</v>
      </c>
      <c r="F481" s="177">
        <v>783</v>
      </c>
      <c r="G481" s="177">
        <v>672</v>
      </c>
      <c r="H481" s="177">
        <v>174</v>
      </c>
      <c r="I481" s="177">
        <v>317</v>
      </c>
      <c r="J481" s="177">
        <v>598</v>
      </c>
      <c r="K481" s="177">
        <v>965</v>
      </c>
      <c r="L481" s="177">
        <v>503</v>
      </c>
      <c r="M481" s="177">
        <v>104</v>
      </c>
      <c r="N481" s="177">
        <v>332</v>
      </c>
      <c r="O481" s="177">
        <v>219</v>
      </c>
      <c r="P481" s="189">
        <v>745</v>
      </c>
      <c r="Q481" s="177">
        <v>890</v>
      </c>
      <c r="R481" s="177">
        <v>135</v>
      </c>
      <c r="S481" s="185">
        <v>280</v>
      </c>
      <c r="T481" s="177">
        <v>806</v>
      </c>
      <c r="U481" s="177">
        <v>693</v>
      </c>
      <c r="V481" s="177">
        <v>921</v>
      </c>
      <c r="W481" s="177">
        <v>522</v>
      </c>
      <c r="X481" s="177">
        <v>60</v>
      </c>
      <c r="Y481" s="177">
        <v>427</v>
      </c>
      <c r="Z481" s="177">
        <v>708</v>
      </c>
      <c r="AA481" s="177">
        <v>851</v>
      </c>
      <c r="AB481" s="177">
        <v>353</v>
      </c>
      <c r="AC481" s="177">
        <v>242</v>
      </c>
      <c r="AD481" s="177">
        <v>478</v>
      </c>
      <c r="AE481" s="177">
        <v>77</v>
      </c>
      <c r="AF481" s="195">
        <v>639</v>
      </c>
      <c r="AG481" s="196">
        <v>1008</v>
      </c>
      <c r="AH481" s="5">
        <f>SUM(B481:AG481)</f>
        <v>16400</v>
      </c>
      <c r="AI481" s="5">
        <f>SUMSQ(B481:AG481)</f>
        <v>11201200</v>
      </c>
      <c r="AJ481" s="2">
        <f>B481^3+C481^3+D481^3+E481^3+F481^3+G481^3+H481^3+I481^3+J481^3+K481^3+L481^3+M481^3+N481^3+O481^3+P481^3+Q481^3+R481^3+S481^3+T481^3+U481^3+V481^3+W481^3+X481^3+Y481^3+Z481^3+AA481^3+AB481^3+AC481^3+AD481^3+AE481^3+AF481^3+AG481^3</f>
        <v>8606720000</v>
      </c>
    </row>
    <row r="482" spans="1:36" x14ac:dyDescent="0.2">
      <c r="A482" s="1">
        <v>2</v>
      </c>
      <c r="B482" s="197">
        <v>438</v>
      </c>
      <c r="C482" s="9">
        <v>37</v>
      </c>
      <c r="D482" s="6">
        <v>535</v>
      </c>
      <c r="E482" s="6">
        <v>904</v>
      </c>
      <c r="F482" s="6">
        <v>684</v>
      </c>
      <c r="G482" s="6">
        <v>827</v>
      </c>
      <c r="H482" s="6">
        <v>265</v>
      </c>
      <c r="I482" s="6">
        <v>154</v>
      </c>
      <c r="J482" s="6">
        <v>1009</v>
      </c>
      <c r="K482" s="6">
        <v>610</v>
      </c>
      <c r="L482" s="6">
        <v>84</v>
      </c>
      <c r="M482" s="6">
        <v>451</v>
      </c>
      <c r="N482" s="6">
        <v>239</v>
      </c>
      <c r="O482" s="6">
        <v>384</v>
      </c>
      <c r="P482" s="6">
        <v>846</v>
      </c>
      <c r="Q482" s="11">
        <v>733</v>
      </c>
      <c r="R482" s="12">
        <v>292</v>
      </c>
      <c r="S482" s="6">
        <v>179</v>
      </c>
      <c r="T482" s="6">
        <v>641</v>
      </c>
      <c r="U482" s="6">
        <v>786</v>
      </c>
      <c r="V482" s="6">
        <v>574</v>
      </c>
      <c r="W482" s="6">
        <v>941</v>
      </c>
      <c r="X482" s="6">
        <v>415</v>
      </c>
      <c r="Y482" s="6">
        <v>16</v>
      </c>
      <c r="Z482" s="6">
        <v>871</v>
      </c>
      <c r="AA482" s="6">
        <v>760</v>
      </c>
      <c r="AB482" s="6">
        <v>198</v>
      </c>
      <c r="AC482" s="6">
        <v>341</v>
      </c>
      <c r="AD482" s="6">
        <v>121</v>
      </c>
      <c r="AE482" s="6">
        <v>490</v>
      </c>
      <c r="AF482" s="6">
        <v>988</v>
      </c>
      <c r="AG482" s="198">
        <v>587</v>
      </c>
      <c r="AH482" s="5">
        <f t="shared" ref="AH482:AH512" si="91">SUM(B482:AG482)</f>
        <v>16400</v>
      </c>
      <c r="AI482" s="5">
        <f t="shared" ref="AI482:AI512" si="92">SUMSQ(B482:AG482)</f>
        <v>11201200</v>
      </c>
      <c r="AJ482" s="2">
        <f t="shared" ref="AJ482:AJ520" si="93">B482^3+C482^3+D482^3+E482^3+F482^3+G482^3+H482^3+I482^3+J482^3+K482^3+L482^3+M482^3+N482^3+O482^3+P482^3+Q482^3+R482^3+S482^3+T482^3+U482^3+V482^3+W482^3+X482^3+Y482^3+Z482^3+AA482^3+AB482^3+AC482^3+AD482^3+AE482^3+AF482^3+AG482^3</f>
        <v>8606720000</v>
      </c>
    </row>
    <row r="483" spans="1:36" x14ac:dyDescent="0.2">
      <c r="A483" s="1">
        <v>3</v>
      </c>
      <c r="B483" s="178">
        <v>1002</v>
      </c>
      <c r="C483" s="6">
        <v>633</v>
      </c>
      <c r="D483" s="9">
        <v>75</v>
      </c>
      <c r="E483" s="7">
        <v>476</v>
      </c>
      <c r="F483" s="6">
        <v>248</v>
      </c>
      <c r="G483" s="6">
        <v>359</v>
      </c>
      <c r="H483" s="6">
        <v>853</v>
      </c>
      <c r="I483" s="6">
        <v>710</v>
      </c>
      <c r="J483" s="6">
        <v>429</v>
      </c>
      <c r="K483" s="6">
        <v>62</v>
      </c>
      <c r="L483" s="6">
        <v>528</v>
      </c>
      <c r="M483" s="6">
        <v>927</v>
      </c>
      <c r="N483" s="11">
        <v>691</v>
      </c>
      <c r="O483" s="6">
        <v>804</v>
      </c>
      <c r="P483" s="6">
        <v>274</v>
      </c>
      <c r="Q483" s="6">
        <v>129</v>
      </c>
      <c r="R483" s="6">
        <v>896</v>
      </c>
      <c r="S483" s="6">
        <v>751</v>
      </c>
      <c r="T483" s="6">
        <v>221</v>
      </c>
      <c r="U483" s="12">
        <v>334</v>
      </c>
      <c r="V483" s="6">
        <v>98</v>
      </c>
      <c r="W483" s="6">
        <v>497</v>
      </c>
      <c r="X483" s="6">
        <v>963</v>
      </c>
      <c r="Y483" s="6">
        <v>596</v>
      </c>
      <c r="Z483" s="6">
        <v>315</v>
      </c>
      <c r="AA483" s="6">
        <v>172</v>
      </c>
      <c r="AB483" s="6">
        <v>666</v>
      </c>
      <c r="AC483" s="6">
        <v>777</v>
      </c>
      <c r="AD483" s="8">
        <v>549</v>
      </c>
      <c r="AE483" s="6">
        <v>950</v>
      </c>
      <c r="AF483" s="6">
        <v>392</v>
      </c>
      <c r="AG483" s="179">
        <v>23</v>
      </c>
      <c r="AH483" s="5">
        <f t="shared" si="91"/>
        <v>16400</v>
      </c>
      <c r="AI483" s="5">
        <f t="shared" si="92"/>
        <v>11201200</v>
      </c>
      <c r="AJ483" s="2">
        <f t="shared" si="93"/>
        <v>8606720000</v>
      </c>
    </row>
    <row r="484" spans="1:36" x14ac:dyDescent="0.2">
      <c r="A484" s="1">
        <v>4</v>
      </c>
      <c r="B484" s="178">
        <v>589</v>
      </c>
      <c r="C484" s="6">
        <v>990</v>
      </c>
      <c r="D484" s="7">
        <v>496</v>
      </c>
      <c r="E484" s="9">
        <v>127</v>
      </c>
      <c r="F484" s="6">
        <v>339</v>
      </c>
      <c r="G484" s="6">
        <v>196</v>
      </c>
      <c r="H484" s="6">
        <v>754</v>
      </c>
      <c r="I484" s="6">
        <v>865</v>
      </c>
      <c r="J484" s="6">
        <v>10</v>
      </c>
      <c r="K484" s="6">
        <v>409</v>
      </c>
      <c r="L484" s="6">
        <v>939</v>
      </c>
      <c r="M484" s="6">
        <v>572</v>
      </c>
      <c r="N484" s="6">
        <v>792</v>
      </c>
      <c r="O484" s="11">
        <v>647</v>
      </c>
      <c r="P484" s="6">
        <v>181</v>
      </c>
      <c r="Q484" s="6">
        <v>294</v>
      </c>
      <c r="R484" s="6">
        <v>731</v>
      </c>
      <c r="S484" s="6">
        <v>844</v>
      </c>
      <c r="T484" s="12">
        <v>378</v>
      </c>
      <c r="U484" s="6">
        <v>233</v>
      </c>
      <c r="V484" s="6">
        <v>453</v>
      </c>
      <c r="W484" s="6">
        <v>86</v>
      </c>
      <c r="X484" s="6">
        <v>616</v>
      </c>
      <c r="Y484" s="6">
        <v>1015</v>
      </c>
      <c r="Z484" s="6">
        <v>160</v>
      </c>
      <c r="AA484" s="6">
        <v>271</v>
      </c>
      <c r="AB484" s="6">
        <v>829</v>
      </c>
      <c r="AC484" s="6">
        <v>686</v>
      </c>
      <c r="AD484" s="6">
        <v>898</v>
      </c>
      <c r="AE484" s="8">
        <v>529</v>
      </c>
      <c r="AF484" s="6">
        <v>35</v>
      </c>
      <c r="AG484" s="179">
        <v>436</v>
      </c>
      <c r="AH484" s="5">
        <f t="shared" si="91"/>
        <v>16400</v>
      </c>
      <c r="AI484" s="5">
        <f t="shared" si="92"/>
        <v>11201200</v>
      </c>
      <c r="AJ484" s="2">
        <f t="shared" si="93"/>
        <v>8606720000</v>
      </c>
    </row>
    <row r="485" spans="1:36" x14ac:dyDescent="0.2">
      <c r="A485" s="1">
        <v>5</v>
      </c>
      <c r="B485" s="178">
        <v>916</v>
      </c>
      <c r="C485" s="6">
        <v>515</v>
      </c>
      <c r="D485" s="6">
        <v>49</v>
      </c>
      <c r="E485" s="6">
        <v>418</v>
      </c>
      <c r="F485" s="9">
        <v>142</v>
      </c>
      <c r="G485" s="7">
        <v>285</v>
      </c>
      <c r="H485" s="6">
        <v>815</v>
      </c>
      <c r="I485" s="6">
        <v>704</v>
      </c>
      <c r="J485" s="6">
        <v>471</v>
      </c>
      <c r="K485" s="6">
        <v>72</v>
      </c>
      <c r="L485" s="11">
        <v>630</v>
      </c>
      <c r="M485" s="6">
        <v>997</v>
      </c>
      <c r="N485" s="6">
        <v>713</v>
      </c>
      <c r="O485" s="6">
        <v>858</v>
      </c>
      <c r="P485" s="6">
        <v>364</v>
      </c>
      <c r="Q485" s="6">
        <v>251</v>
      </c>
      <c r="R485" s="6">
        <v>774</v>
      </c>
      <c r="S485" s="6">
        <v>661</v>
      </c>
      <c r="T485" s="6">
        <v>167</v>
      </c>
      <c r="U485" s="6">
        <v>312</v>
      </c>
      <c r="V485" s="6">
        <v>28</v>
      </c>
      <c r="W485" s="12">
        <v>395</v>
      </c>
      <c r="X485" s="6">
        <v>953</v>
      </c>
      <c r="Y485" s="6">
        <v>554</v>
      </c>
      <c r="Z485" s="6">
        <v>321</v>
      </c>
      <c r="AA485" s="6">
        <v>210</v>
      </c>
      <c r="AB485" s="8">
        <v>740</v>
      </c>
      <c r="AC485" s="6">
        <v>883</v>
      </c>
      <c r="AD485" s="6">
        <v>607</v>
      </c>
      <c r="AE485" s="6">
        <v>976</v>
      </c>
      <c r="AF485" s="6">
        <v>510</v>
      </c>
      <c r="AG485" s="179">
        <v>109</v>
      </c>
      <c r="AH485" s="5">
        <f t="shared" si="91"/>
        <v>16400</v>
      </c>
      <c r="AI485" s="5">
        <f t="shared" si="92"/>
        <v>11201200</v>
      </c>
      <c r="AJ485" s="2">
        <f t="shared" si="93"/>
        <v>8606720000</v>
      </c>
    </row>
    <row r="486" spans="1:36" x14ac:dyDescent="0.2">
      <c r="A486" s="1">
        <v>6</v>
      </c>
      <c r="B486" s="178">
        <v>567</v>
      </c>
      <c r="C486" s="6">
        <v>936</v>
      </c>
      <c r="D486" s="6">
        <v>406</v>
      </c>
      <c r="E486" s="6">
        <v>5</v>
      </c>
      <c r="F486" s="7">
        <v>297</v>
      </c>
      <c r="G486" s="9">
        <v>186</v>
      </c>
      <c r="H486" s="6">
        <v>652</v>
      </c>
      <c r="I486" s="6">
        <v>795</v>
      </c>
      <c r="J486" s="6">
        <v>116</v>
      </c>
      <c r="K486" s="6">
        <v>483</v>
      </c>
      <c r="L486" s="6">
        <v>977</v>
      </c>
      <c r="M486" s="11">
        <v>578</v>
      </c>
      <c r="N486" s="6">
        <v>878</v>
      </c>
      <c r="O486" s="6">
        <v>765</v>
      </c>
      <c r="P486" s="6">
        <v>207</v>
      </c>
      <c r="Q486" s="6">
        <v>352</v>
      </c>
      <c r="R486" s="6">
        <v>673</v>
      </c>
      <c r="S486" s="6">
        <v>818</v>
      </c>
      <c r="T486" s="6">
        <v>260</v>
      </c>
      <c r="U486" s="6">
        <v>147</v>
      </c>
      <c r="V486" s="12">
        <v>447</v>
      </c>
      <c r="W486" s="6">
        <v>48</v>
      </c>
      <c r="X486" s="6">
        <v>542</v>
      </c>
      <c r="Y486" s="6">
        <v>909</v>
      </c>
      <c r="Z486" s="6">
        <v>230</v>
      </c>
      <c r="AA486" s="6">
        <v>373</v>
      </c>
      <c r="AB486" s="6">
        <v>839</v>
      </c>
      <c r="AC486" s="8">
        <v>728</v>
      </c>
      <c r="AD486" s="6">
        <v>1020</v>
      </c>
      <c r="AE486" s="6">
        <v>619</v>
      </c>
      <c r="AF486" s="6">
        <v>89</v>
      </c>
      <c r="AG486" s="179">
        <v>458</v>
      </c>
      <c r="AH486" s="5">
        <f t="shared" si="91"/>
        <v>16400</v>
      </c>
      <c r="AI486" s="5">
        <f t="shared" si="92"/>
        <v>11201200</v>
      </c>
      <c r="AJ486" s="2">
        <f t="shared" si="93"/>
        <v>8606720000</v>
      </c>
    </row>
    <row r="487" spans="1:36" x14ac:dyDescent="0.2">
      <c r="A487" s="1">
        <v>7</v>
      </c>
      <c r="B487" s="178">
        <v>107</v>
      </c>
      <c r="C487" s="6">
        <v>508</v>
      </c>
      <c r="D487" s="6">
        <v>970</v>
      </c>
      <c r="E487" s="6">
        <v>601</v>
      </c>
      <c r="F487" s="6">
        <v>885</v>
      </c>
      <c r="G487" s="6">
        <v>742</v>
      </c>
      <c r="H487" s="9">
        <v>216</v>
      </c>
      <c r="I487" s="7">
        <v>327</v>
      </c>
      <c r="J487" s="11">
        <v>560</v>
      </c>
      <c r="K487" s="6">
        <v>959</v>
      </c>
      <c r="L487" s="6">
        <v>397</v>
      </c>
      <c r="M487" s="6">
        <v>30</v>
      </c>
      <c r="N487" s="6">
        <v>306</v>
      </c>
      <c r="O487" s="6">
        <v>161</v>
      </c>
      <c r="P487" s="6">
        <v>659</v>
      </c>
      <c r="Q487" s="6">
        <v>772</v>
      </c>
      <c r="R487" s="6">
        <v>253</v>
      </c>
      <c r="S487" s="6">
        <v>366</v>
      </c>
      <c r="T487" s="6">
        <v>864</v>
      </c>
      <c r="U487" s="6">
        <v>719</v>
      </c>
      <c r="V487" s="6">
        <v>995</v>
      </c>
      <c r="W487" s="6">
        <v>628</v>
      </c>
      <c r="X487" s="6">
        <v>66</v>
      </c>
      <c r="Y487" s="12">
        <v>465</v>
      </c>
      <c r="Z487" s="8">
        <v>698</v>
      </c>
      <c r="AA487" s="6">
        <v>809</v>
      </c>
      <c r="AB487" s="6">
        <v>283</v>
      </c>
      <c r="AC487" s="6">
        <v>140</v>
      </c>
      <c r="AD487" s="6">
        <v>424</v>
      </c>
      <c r="AE487" s="6">
        <v>55</v>
      </c>
      <c r="AF487" s="6">
        <v>517</v>
      </c>
      <c r="AG487" s="179">
        <v>918</v>
      </c>
      <c r="AH487" s="5">
        <f t="shared" si="91"/>
        <v>16400</v>
      </c>
      <c r="AI487" s="5">
        <f t="shared" si="92"/>
        <v>11201200</v>
      </c>
      <c r="AJ487" s="2">
        <f t="shared" si="93"/>
        <v>8606720000</v>
      </c>
    </row>
    <row r="488" spans="1:36" x14ac:dyDescent="0.2">
      <c r="A488" s="1">
        <v>8</v>
      </c>
      <c r="B488" s="178">
        <v>464</v>
      </c>
      <c r="C488" s="6">
        <v>95</v>
      </c>
      <c r="D488" s="6">
        <v>621</v>
      </c>
      <c r="E488" s="6">
        <v>1022</v>
      </c>
      <c r="F488" s="6">
        <v>722</v>
      </c>
      <c r="G488" s="6">
        <v>833</v>
      </c>
      <c r="H488" s="7">
        <v>371</v>
      </c>
      <c r="I488" s="9">
        <v>228</v>
      </c>
      <c r="J488" s="6">
        <v>907</v>
      </c>
      <c r="K488" s="11">
        <v>540</v>
      </c>
      <c r="L488" s="6">
        <v>42</v>
      </c>
      <c r="M488" s="6">
        <v>441</v>
      </c>
      <c r="N488" s="6">
        <v>149</v>
      </c>
      <c r="O488" s="6">
        <v>262</v>
      </c>
      <c r="P488" s="6">
        <v>824</v>
      </c>
      <c r="Q488" s="6">
        <v>679</v>
      </c>
      <c r="R488" s="6">
        <v>346</v>
      </c>
      <c r="S488" s="6">
        <v>201</v>
      </c>
      <c r="T488" s="6">
        <v>763</v>
      </c>
      <c r="U488" s="6">
        <v>876</v>
      </c>
      <c r="V488" s="6">
        <v>584</v>
      </c>
      <c r="W488" s="6">
        <v>983</v>
      </c>
      <c r="X488" s="12">
        <v>485</v>
      </c>
      <c r="Y488" s="6">
        <v>118</v>
      </c>
      <c r="Z488" s="6">
        <v>797</v>
      </c>
      <c r="AA488" s="8">
        <v>654</v>
      </c>
      <c r="AB488" s="6">
        <v>192</v>
      </c>
      <c r="AC488" s="6">
        <v>303</v>
      </c>
      <c r="AD488" s="6">
        <v>3</v>
      </c>
      <c r="AE488" s="6">
        <v>404</v>
      </c>
      <c r="AF488" s="6">
        <v>930</v>
      </c>
      <c r="AG488" s="179">
        <v>561</v>
      </c>
      <c r="AH488" s="5">
        <f t="shared" si="91"/>
        <v>16400</v>
      </c>
      <c r="AI488" s="5">
        <f t="shared" si="92"/>
        <v>11201200</v>
      </c>
      <c r="AJ488" s="2">
        <f t="shared" si="93"/>
        <v>8606720000</v>
      </c>
    </row>
    <row r="489" spans="1:36" x14ac:dyDescent="0.2">
      <c r="A489" s="1">
        <v>9</v>
      </c>
      <c r="B489" s="178">
        <v>859</v>
      </c>
      <c r="C489" s="6">
        <v>716</v>
      </c>
      <c r="D489" s="6">
        <v>250</v>
      </c>
      <c r="E489" s="6">
        <v>361</v>
      </c>
      <c r="F489" s="6">
        <v>69</v>
      </c>
      <c r="G489" s="6">
        <v>470</v>
      </c>
      <c r="H489" s="11">
        <v>1000</v>
      </c>
      <c r="I489" s="6">
        <v>631</v>
      </c>
      <c r="J489" s="9">
        <v>288</v>
      </c>
      <c r="K489" s="7">
        <v>143</v>
      </c>
      <c r="L489" s="6">
        <v>701</v>
      </c>
      <c r="M489" s="6">
        <v>814</v>
      </c>
      <c r="N489" s="6">
        <v>514</v>
      </c>
      <c r="O489" s="6">
        <v>913</v>
      </c>
      <c r="P489" s="6">
        <v>419</v>
      </c>
      <c r="Q489" s="6">
        <v>52</v>
      </c>
      <c r="R489" s="6">
        <v>973</v>
      </c>
      <c r="S489" s="6">
        <v>606</v>
      </c>
      <c r="T489" s="6">
        <v>112</v>
      </c>
      <c r="U489" s="6">
        <v>511</v>
      </c>
      <c r="V489" s="6">
        <v>211</v>
      </c>
      <c r="W489" s="6">
        <v>324</v>
      </c>
      <c r="X489" s="8">
        <v>882</v>
      </c>
      <c r="Y489" s="6">
        <v>737</v>
      </c>
      <c r="Z489" s="6">
        <v>394</v>
      </c>
      <c r="AA489" s="12">
        <v>25</v>
      </c>
      <c r="AB489" s="6">
        <v>555</v>
      </c>
      <c r="AC489" s="6">
        <v>956</v>
      </c>
      <c r="AD489" s="6">
        <v>664</v>
      </c>
      <c r="AE489" s="6">
        <v>775</v>
      </c>
      <c r="AF489" s="6">
        <v>309</v>
      </c>
      <c r="AG489" s="179">
        <v>166</v>
      </c>
      <c r="AH489" s="5">
        <f t="shared" si="91"/>
        <v>16400</v>
      </c>
      <c r="AI489" s="5">
        <f t="shared" si="92"/>
        <v>11201200</v>
      </c>
      <c r="AJ489" s="2">
        <f t="shared" si="93"/>
        <v>8606720000</v>
      </c>
    </row>
    <row r="490" spans="1:36" x14ac:dyDescent="0.2">
      <c r="A490" s="1">
        <v>10</v>
      </c>
      <c r="B490" s="178">
        <v>768</v>
      </c>
      <c r="C490" s="6">
        <v>879</v>
      </c>
      <c r="D490" s="6">
        <v>349</v>
      </c>
      <c r="E490" s="6">
        <v>206</v>
      </c>
      <c r="F490" s="6">
        <v>482</v>
      </c>
      <c r="G490" s="6">
        <v>113</v>
      </c>
      <c r="H490" s="6">
        <v>579</v>
      </c>
      <c r="I490" s="11">
        <v>980</v>
      </c>
      <c r="J490" s="7">
        <v>187</v>
      </c>
      <c r="K490" s="9">
        <v>300</v>
      </c>
      <c r="L490" s="6">
        <v>794</v>
      </c>
      <c r="M490" s="6">
        <v>649</v>
      </c>
      <c r="N490" s="6">
        <v>933</v>
      </c>
      <c r="O490" s="6">
        <v>566</v>
      </c>
      <c r="P490" s="6">
        <v>8</v>
      </c>
      <c r="Q490" s="6">
        <v>407</v>
      </c>
      <c r="R490" s="6">
        <v>618</v>
      </c>
      <c r="S490" s="6">
        <v>1017</v>
      </c>
      <c r="T490" s="6">
        <v>459</v>
      </c>
      <c r="U490" s="6">
        <v>92</v>
      </c>
      <c r="V490" s="6">
        <v>376</v>
      </c>
      <c r="W490" s="6">
        <v>231</v>
      </c>
      <c r="X490" s="6">
        <v>725</v>
      </c>
      <c r="Y490" s="8">
        <v>838</v>
      </c>
      <c r="Z490" s="12">
        <v>45</v>
      </c>
      <c r="AA490" s="6">
        <v>446</v>
      </c>
      <c r="AB490" s="6">
        <v>912</v>
      </c>
      <c r="AC490" s="6">
        <v>543</v>
      </c>
      <c r="AD490" s="6">
        <v>819</v>
      </c>
      <c r="AE490" s="6">
        <v>676</v>
      </c>
      <c r="AF490" s="6">
        <v>146</v>
      </c>
      <c r="AG490" s="179">
        <v>257</v>
      </c>
      <c r="AH490" s="5">
        <f t="shared" si="91"/>
        <v>16400</v>
      </c>
      <c r="AI490" s="5">
        <f t="shared" si="92"/>
        <v>11201200</v>
      </c>
      <c r="AJ490" s="2">
        <f t="shared" si="93"/>
        <v>8606720000</v>
      </c>
    </row>
    <row r="491" spans="1:36" x14ac:dyDescent="0.2">
      <c r="A491" s="1">
        <v>11</v>
      </c>
      <c r="B491" s="178">
        <v>164</v>
      </c>
      <c r="C491" s="6">
        <v>307</v>
      </c>
      <c r="D491" s="6">
        <v>769</v>
      </c>
      <c r="E491" s="6">
        <v>658</v>
      </c>
      <c r="F491" s="11">
        <v>958</v>
      </c>
      <c r="G491" s="6">
        <v>557</v>
      </c>
      <c r="H491" s="6">
        <v>31</v>
      </c>
      <c r="I491" s="6">
        <v>400</v>
      </c>
      <c r="J491" s="6">
        <v>743</v>
      </c>
      <c r="K491" s="6">
        <v>888</v>
      </c>
      <c r="L491" s="9">
        <v>326</v>
      </c>
      <c r="M491" s="7">
        <v>213</v>
      </c>
      <c r="N491" s="6">
        <v>505</v>
      </c>
      <c r="O491" s="6">
        <v>106</v>
      </c>
      <c r="P491" s="6">
        <v>604</v>
      </c>
      <c r="Q491" s="6">
        <v>971</v>
      </c>
      <c r="R491" s="6">
        <v>54</v>
      </c>
      <c r="S491" s="6">
        <v>421</v>
      </c>
      <c r="T491" s="6">
        <v>919</v>
      </c>
      <c r="U491" s="6">
        <v>520</v>
      </c>
      <c r="V491" s="8">
        <v>812</v>
      </c>
      <c r="W491" s="6">
        <v>699</v>
      </c>
      <c r="X491" s="6">
        <v>137</v>
      </c>
      <c r="Y491" s="6">
        <v>282</v>
      </c>
      <c r="Z491" s="6">
        <v>625</v>
      </c>
      <c r="AA491" s="6">
        <v>994</v>
      </c>
      <c r="AB491" s="6">
        <v>468</v>
      </c>
      <c r="AC491" s="12">
        <v>67</v>
      </c>
      <c r="AD491" s="6">
        <v>367</v>
      </c>
      <c r="AE491" s="6">
        <v>256</v>
      </c>
      <c r="AF491" s="6">
        <v>718</v>
      </c>
      <c r="AG491" s="179">
        <v>861</v>
      </c>
      <c r="AH491" s="5">
        <f t="shared" si="91"/>
        <v>16400</v>
      </c>
      <c r="AI491" s="5">
        <f t="shared" si="92"/>
        <v>11201200</v>
      </c>
      <c r="AJ491" s="2">
        <f t="shared" si="93"/>
        <v>8606720000</v>
      </c>
    </row>
    <row r="492" spans="1:36" x14ac:dyDescent="0.2">
      <c r="A492" s="1">
        <v>12</v>
      </c>
      <c r="B492" s="178">
        <v>263</v>
      </c>
      <c r="C492" s="6">
        <v>152</v>
      </c>
      <c r="D492" s="6">
        <v>678</v>
      </c>
      <c r="E492" s="6">
        <v>821</v>
      </c>
      <c r="F492" s="6">
        <v>537</v>
      </c>
      <c r="G492" s="11">
        <v>906</v>
      </c>
      <c r="H492" s="6">
        <v>444</v>
      </c>
      <c r="I492" s="6">
        <v>43</v>
      </c>
      <c r="J492" s="6">
        <v>836</v>
      </c>
      <c r="K492" s="6">
        <v>723</v>
      </c>
      <c r="L492" s="7">
        <v>225</v>
      </c>
      <c r="M492" s="9">
        <v>370</v>
      </c>
      <c r="N492" s="6">
        <v>94</v>
      </c>
      <c r="O492" s="6">
        <v>461</v>
      </c>
      <c r="P492" s="6">
        <v>1023</v>
      </c>
      <c r="Q492" s="6">
        <v>624</v>
      </c>
      <c r="R492" s="6">
        <v>401</v>
      </c>
      <c r="S492" s="6">
        <v>2</v>
      </c>
      <c r="T492" s="6">
        <v>564</v>
      </c>
      <c r="U492" s="6">
        <v>931</v>
      </c>
      <c r="V492" s="6">
        <v>655</v>
      </c>
      <c r="W492" s="8">
        <v>800</v>
      </c>
      <c r="X492" s="6">
        <v>302</v>
      </c>
      <c r="Y492" s="6">
        <v>189</v>
      </c>
      <c r="Z492" s="6">
        <v>982</v>
      </c>
      <c r="AA492" s="6">
        <v>581</v>
      </c>
      <c r="AB492" s="12">
        <v>119</v>
      </c>
      <c r="AC492" s="6">
        <v>488</v>
      </c>
      <c r="AD492" s="6">
        <v>204</v>
      </c>
      <c r="AE492" s="6">
        <v>347</v>
      </c>
      <c r="AF492" s="6">
        <v>873</v>
      </c>
      <c r="AG492" s="179">
        <v>762</v>
      </c>
      <c r="AH492" s="5">
        <f t="shared" si="91"/>
        <v>16400</v>
      </c>
      <c r="AI492" s="5">
        <f t="shared" si="92"/>
        <v>11201200</v>
      </c>
      <c r="AJ492" s="2">
        <f t="shared" si="93"/>
        <v>8606720000</v>
      </c>
    </row>
    <row r="493" spans="1:36" x14ac:dyDescent="0.2">
      <c r="A493" s="1">
        <v>13</v>
      </c>
      <c r="B493" s="178">
        <v>218</v>
      </c>
      <c r="C493" s="6">
        <v>329</v>
      </c>
      <c r="D493" s="11">
        <v>891</v>
      </c>
      <c r="E493" s="6">
        <v>748</v>
      </c>
      <c r="F493" s="6">
        <v>968</v>
      </c>
      <c r="G493" s="6">
        <v>599</v>
      </c>
      <c r="H493" s="6">
        <v>101</v>
      </c>
      <c r="I493" s="6">
        <v>502</v>
      </c>
      <c r="J493" s="6">
        <v>669</v>
      </c>
      <c r="K493" s="6">
        <v>782</v>
      </c>
      <c r="L493" s="6">
        <v>320</v>
      </c>
      <c r="M493" s="6">
        <v>175</v>
      </c>
      <c r="N493" s="9">
        <v>387</v>
      </c>
      <c r="O493" s="7">
        <v>20</v>
      </c>
      <c r="P493" s="6">
        <v>546</v>
      </c>
      <c r="Q493" s="6">
        <v>945</v>
      </c>
      <c r="R493" s="6">
        <v>80</v>
      </c>
      <c r="S493" s="6">
        <v>479</v>
      </c>
      <c r="T493" s="8">
        <v>1005</v>
      </c>
      <c r="U493" s="6">
        <v>638</v>
      </c>
      <c r="V493" s="6">
        <v>850</v>
      </c>
      <c r="W493" s="6">
        <v>705</v>
      </c>
      <c r="X493" s="6">
        <v>243</v>
      </c>
      <c r="Y493" s="6">
        <v>356</v>
      </c>
      <c r="Z493" s="6">
        <v>523</v>
      </c>
      <c r="AA493" s="6">
        <v>924</v>
      </c>
      <c r="AB493" s="6">
        <v>426</v>
      </c>
      <c r="AC493" s="6">
        <v>57</v>
      </c>
      <c r="AD493" s="6">
        <v>277</v>
      </c>
      <c r="AE493" s="12">
        <v>134</v>
      </c>
      <c r="AF493" s="6">
        <v>696</v>
      </c>
      <c r="AG493" s="179">
        <v>807</v>
      </c>
      <c r="AH493" s="5">
        <f t="shared" si="91"/>
        <v>16400</v>
      </c>
      <c r="AI493" s="5">
        <f t="shared" si="92"/>
        <v>11201200</v>
      </c>
      <c r="AJ493" s="2">
        <f t="shared" si="93"/>
        <v>8606720000</v>
      </c>
    </row>
    <row r="494" spans="1:36" x14ac:dyDescent="0.2">
      <c r="A494" s="1">
        <v>14</v>
      </c>
      <c r="B494" s="178">
        <v>381</v>
      </c>
      <c r="C494" s="6">
        <v>238</v>
      </c>
      <c r="D494" s="6">
        <v>736</v>
      </c>
      <c r="E494" s="11">
        <v>847</v>
      </c>
      <c r="F494" s="6">
        <v>611</v>
      </c>
      <c r="G494" s="6">
        <v>1012</v>
      </c>
      <c r="H494" s="6">
        <v>450</v>
      </c>
      <c r="I494" s="6">
        <v>81</v>
      </c>
      <c r="J494" s="6">
        <v>826</v>
      </c>
      <c r="K494" s="6">
        <v>681</v>
      </c>
      <c r="L494" s="6">
        <v>155</v>
      </c>
      <c r="M494" s="6">
        <v>268</v>
      </c>
      <c r="N494" s="7">
        <v>40</v>
      </c>
      <c r="O494" s="9">
        <v>439</v>
      </c>
      <c r="P494" s="6">
        <v>901</v>
      </c>
      <c r="Q494" s="6">
        <v>534</v>
      </c>
      <c r="R494" s="6">
        <v>491</v>
      </c>
      <c r="S494" s="6">
        <v>124</v>
      </c>
      <c r="T494" s="6">
        <v>586</v>
      </c>
      <c r="U494" s="8">
        <v>985</v>
      </c>
      <c r="V494" s="6">
        <v>757</v>
      </c>
      <c r="W494" s="6">
        <v>870</v>
      </c>
      <c r="X494" s="6">
        <v>344</v>
      </c>
      <c r="Y494" s="6">
        <v>199</v>
      </c>
      <c r="Z494" s="6">
        <v>944</v>
      </c>
      <c r="AA494" s="6">
        <v>575</v>
      </c>
      <c r="AB494" s="6">
        <v>13</v>
      </c>
      <c r="AC494" s="6">
        <v>414</v>
      </c>
      <c r="AD494" s="12">
        <v>178</v>
      </c>
      <c r="AE494" s="6">
        <v>289</v>
      </c>
      <c r="AF494" s="6">
        <v>787</v>
      </c>
      <c r="AG494" s="179">
        <v>644</v>
      </c>
      <c r="AH494" s="5">
        <f t="shared" si="91"/>
        <v>16400</v>
      </c>
      <c r="AI494" s="5">
        <f t="shared" si="92"/>
        <v>11201200</v>
      </c>
      <c r="AJ494" s="2">
        <f t="shared" si="93"/>
        <v>8606720000</v>
      </c>
    </row>
    <row r="495" spans="1:36" x14ac:dyDescent="0.2">
      <c r="A495" s="1">
        <v>15</v>
      </c>
      <c r="B495" s="190">
        <v>801</v>
      </c>
      <c r="C495" s="6">
        <v>690</v>
      </c>
      <c r="D495" s="6">
        <v>132</v>
      </c>
      <c r="E495" s="6">
        <v>275</v>
      </c>
      <c r="F495" s="6">
        <v>63</v>
      </c>
      <c r="G495" s="6">
        <v>432</v>
      </c>
      <c r="H495" s="6">
        <v>926</v>
      </c>
      <c r="I495" s="6">
        <v>525</v>
      </c>
      <c r="J495" s="6">
        <v>358</v>
      </c>
      <c r="K495" s="6">
        <v>245</v>
      </c>
      <c r="L495" s="6">
        <v>711</v>
      </c>
      <c r="M495" s="6">
        <v>856</v>
      </c>
      <c r="N495" s="6">
        <v>636</v>
      </c>
      <c r="O495" s="6">
        <v>1003</v>
      </c>
      <c r="P495" s="9">
        <v>473</v>
      </c>
      <c r="Q495" s="7">
        <v>74</v>
      </c>
      <c r="R495" s="8">
        <v>951</v>
      </c>
      <c r="S495" s="6">
        <v>552</v>
      </c>
      <c r="T495" s="6">
        <v>22</v>
      </c>
      <c r="U495" s="6">
        <v>389</v>
      </c>
      <c r="V495" s="6">
        <v>169</v>
      </c>
      <c r="W495" s="6">
        <v>314</v>
      </c>
      <c r="X495" s="6">
        <v>780</v>
      </c>
      <c r="Y495" s="6">
        <v>667</v>
      </c>
      <c r="Z495" s="6">
        <v>500</v>
      </c>
      <c r="AA495" s="6">
        <v>99</v>
      </c>
      <c r="AB495" s="6">
        <v>593</v>
      </c>
      <c r="AC495" s="6">
        <v>962</v>
      </c>
      <c r="AD495" s="6">
        <v>750</v>
      </c>
      <c r="AE495" s="6">
        <v>893</v>
      </c>
      <c r="AF495" s="6">
        <v>335</v>
      </c>
      <c r="AG495" s="186">
        <v>224</v>
      </c>
      <c r="AH495" s="5">
        <f t="shared" si="91"/>
        <v>16400</v>
      </c>
      <c r="AI495" s="5">
        <f t="shared" si="92"/>
        <v>11201200</v>
      </c>
      <c r="AJ495" s="2">
        <f t="shared" si="93"/>
        <v>8606720000</v>
      </c>
    </row>
    <row r="496" spans="1:36" x14ac:dyDescent="0.2">
      <c r="A496" s="1">
        <v>16</v>
      </c>
      <c r="B496" s="178">
        <v>646</v>
      </c>
      <c r="C496" s="11">
        <v>789</v>
      </c>
      <c r="D496" s="6">
        <v>295</v>
      </c>
      <c r="E496" s="6">
        <v>184</v>
      </c>
      <c r="F496" s="6">
        <v>412</v>
      </c>
      <c r="G496" s="6">
        <v>11</v>
      </c>
      <c r="H496" s="6">
        <v>569</v>
      </c>
      <c r="I496" s="6">
        <v>938</v>
      </c>
      <c r="J496" s="6">
        <v>193</v>
      </c>
      <c r="K496" s="6">
        <v>338</v>
      </c>
      <c r="L496" s="6">
        <v>868</v>
      </c>
      <c r="M496" s="6">
        <v>755</v>
      </c>
      <c r="N496" s="6">
        <v>991</v>
      </c>
      <c r="O496" s="6">
        <v>592</v>
      </c>
      <c r="P496" s="7">
        <v>126</v>
      </c>
      <c r="Q496" s="9">
        <v>493</v>
      </c>
      <c r="R496" s="6">
        <v>532</v>
      </c>
      <c r="S496" s="8">
        <v>899</v>
      </c>
      <c r="T496" s="6">
        <v>433</v>
      </c>
      <c r="U496" s="6">
        <v>34</v>
      </c>
      <c r="V496" s="6">
        <v>270</v>
      </c>
      <c r="W496" s="6">
        <v>157</v>
      </c>
      <c r="X496" s="6">
        <v>687</v>
      </c>
      <c r="Y496" s="6">
        <v>832</v>
      </c>
      <c r="Z496" s="6">
        <v>87</v>
      </c>
      <c r="AA496" s="6">
        <v>456</v>
      </c>
      <c r="AB496" s="6">
        <v>1014</v>
      </c>
      <c r="AC496" s="6">
        <v>613</v>
      </c>
      <c r="AD496" s="6">
        <v>841</v>
      </c>
      <c r="AE496" s="6">
        <v>730</v>
      </c>
      <c r="AF496" s="12">
        <v>236</v>
      </c>
      <c r="AG496" s="179">
        <v>379</v>
      </c>
      <c r="AH496" s="5">
        <f t="shared" si="91"/>
        <v>16400</v>
      </c>
      <c r="AI496" s="5">
        <f t="shared" si="92"/>
        <v>11201200</v>
      </c>
      <c r="AJ496" s="2">
        <f t="shared" si="93"/>
        <v>8606720000</v>
      </c>
    </row>
    <row r="497" spans="1:36" x14ac:dyDescent="0.2">
      <c r="A497" s="1">
        <v>17</v>
      </c>
      <c r="B497" s="178">
        <v>981</v>
      </c>
      <c r="C497" s="12">
        <v>582</v>
      </c>
      <c r="D497" s="6">
        <v>120</v>
      </c>
      <c r="E497" s="6">
        <v>487</v>
      </c>
      <c r="F497" s="6">
        <v>203</v>
      </c>
      <c r="G497" s="6">
        <v>348</v>
      </c>
      <c r="H497" s="6">
        <v>874</v>
      </c>
      <c r="I497" s="6">
        <v>761</v>
      </c>
      <c r="J497" s="6">
        <v>402</v>
      </c>
      <c r="K497" s="6">
        <v>1</v>
      </c>
      <c r="L497" s="6">
        <v>563</v>
      </c>
      <c r="M497" s="6">
        <v>932</v>
      </c>
      <c r="N497" s="6">
        <v>656</v>
      </c>
      <c r="O497" s="6">
        <v>799</v>
      </c>
      <c r="P497" s="8">
        <v>301</v>
      </c>
      <c r="Q497" s="6">
        <v>190</v>
      </c>
      <c r="R497" s="9">
        <v>835</v>
      </c>
      <c r="S497" s="7">
        <v>724</v>
      </c>
      <c r="T497" s="6">
        <v>226</v>
      </c>
      <c r="U497" s="6">
        <v>369</v>
      </c>
      <c r="V497" s="6">
        <v>93</v>
      </c>
      <c r="W497" s="6">
        <v>462</v>
      </c>
      <c r="X497" s="6">
        <v>1024</v>
      </c>
      <c r="Y497" s="6">
        <v>623</v>
      </c>
      <c r="Z497" s="6">
        <v>264</v>
      </c>
      <c r="AA497" s="6">
        <v>151</v>
      </c>
      <c r="AB497" s="6">
        <v>677</v>
      </c>
      <c r="AC497" s="6">
        <v>822</v>
      </c>
      <c r="AD497" s="6">
        <v>538</v>
      </c>
      <c r="AE497" s="6">
        <v>905</v>
      </c>
      <c r="AF497" s="11">
        <v>443</v>
      </c>
      <c r="AG497" s="179">
        <v>44</v>
      </c>
      <c r="AH497" s="5">
        <f t="shared" si="91"/>
        <v>16400</v>
      </c>
      <c r="AI497" s="5">
        <f t="shared" si="92"/>
        <v>11201200</v>
      </c>
      <c r="AJ497" s="2">
        <f t="shared" si="93"/>
        <v>8606720000</v>
      </c>
    </row>
    <row r="498" spans="1:36" x14ac:dyDescent="0.2">
      <c r="A498" s="1">
        <v>18</v>
      </c>
      <c r="B498" s="188">
        <v>626</v>
      </c>
      <c r="C498" s="6">
        <v>993</v>
      </c>
      <c r="D498" s="6">
        <v>467</v>
      </c>
      <c r="E498" s="6">
        <v>68</v>
      </c>
      <c r="F498" s="6">
        <v>368</v>
      </c>
      <c r="G498" s="6">
        <v>255</v>
      </c>
      <c r="H498" s="6">
        <v>717</v>
      </c>
      <c r="I498" s="6">
        <v>862</v>
      </c>
      <c r="J498" s="6">
        <v>53</v>
      </c>
      <c r="K498" s="6">
        <v>422</v>
      </c>
      <c r="L498" s="6">
        <v>920</v>
      </c>
      <c r="M498" s="6">
        <v>519</v>
      </c>
      <c r="N498" s="6">
        <v>811</v>
      </c>
      <c r="O498" s="6">
        <v>700</v>
      </c>
      <c r="P498" s="6">
        <v>138</v>
      </c>
      <c r="Q498" s="8">
        <v>281</v>
      </c>
      <c r="R498" s="7">
        <v>744</v>
      </c>
      <c r="S498" s="9">
        <v>887</v>
      </c>
      <c r="T498" s="6">
        <v>325</v>
      </c>
      <c r="U498" s="6">
        <v>214</v>
      </c>
      <c r="V498" s="6">
        <v>506</v>
      </c>
      <c r="W498" s="6">
        <v>105</v>
      </c>
      <c r="X498" s="6">
        <v>603</v>
      </c>
      <c r="Y498" s="6">
        <v>972</v>
      </c>
      <c r="Z498" s="6">
        <v>163</v>
      </c>
      <c r="AA498" s="6">
        <v>308</v>
      </c>
      <c r="AB498" s="6">
        <v>770</v>
      </c>
      <c r="AC498" s="6">
        <v>657</v>
      </c>
      <c r="AD498" s="6">
        <v>957</v>
      </c>
      <c r="AE498" s="6">
        <v>558</v>
      </c>
      <c r="AF498" s="6">
        <v>32</v>
      </c>
      <c r="AG498" s="192">
        <v>399</v>
      </c>
      <c r="AH498" s="5">
        <f t="shared" si="91"/>
        <v>16400</v>
      </c>
      <c r="AI498" s="5">
        <f t="shared" si="92"/>
        <v>11201200</v>
      </c>
      <c r="AJ498" s="2">
        <f t="shared" si="93"/>
        <v>8606720000</v>
      </c>
    </row>
    <row r="499" spans="1:36" x14ac:dyDescent="0.2">
      <c r="A499" s="1">
        <v>19</v>
      </c>
      <c r="B499" s="178">
        <v>46</v>
      </c>
      <c r="C499" s="6">
        <v>445</v>
      </c>
      <c r="D499" s="6">
        <v>911</v>
      </c>
      <c r="E499" s="12">
        <v>544</v>
      </c>
      <c r="F499" s="6">
        <v>820</v>
      </c>
      <c r="G499" s="6">
        <v>675</v>
      </c>
      <c r="H499" s="6">
        <v>145</v>
      </c>
      <c r="I499" s="6">
        <v>258</v>
      </c>
      <c r="J499" s="6">
        <v>617</v>
      </c>
      <c r="K499" s="6">
        <v>1018</v>
      </c>
      <c r="L499" s="6">
        <v>460</v>
      </c>
      <c r="M499" s="6">
        <v>91</v>
      </c>
      <c r="N499" s="8">
        <v>375</v>
      </c>
      <c r="O499" s="6">
        <v>232</v>
      </c>
      <c r="P499" s="6">
        <v>726</v>
      </c>
      <c r="Q499" s="6">
        <v>837</v>
      </c>
      <c r="R499" s="6">
        <v>188</v>
      </c>
      <c r="S499" s="6">
        <v>299</v>
      </c>
      <c r="T499" s="9">
        <v>793</v>
      </c>
      <c r="U499" s="7">
        <v>650</v>
      </c>
      <c r="V499" s="6">
        <v>934</v>
      </c>
      <c r="W499" s="6">
        <v>565</v>
      </c>
      <c r="X499" s="6">
        <v>7</v>
      </c>
      <c r="Y499" s="6">
        <v>408</v>
      </c>
      <c r="Z499" s="6">
        <v>767</v>
      </c>
      <c r="AA499" s="6">
        <v>880</v>
      </c>
      <c r="AB499" s="6">
        <v>350</v>
      </c>
      <c r="AC499" s="6">
        <v>205</v>
      </c>
      <c r="AD499" s="11">
        <v>481</v>
      </c>
      <c r="AE499" s="6">
        <v>114</v>
      </c>
      <c r="AF499" s="6">
        <v>580</v>
      </c>
      <c r="AG499" s="179">
        <v>979</v>
      </c>
      <c r="AH499" s="5">
        <f t="shared" si="91"/>
        <v>16400</v>
      </c>
      <c r="AI499" s="5">
        <f t="shared" si="92"/>
        <v>11201200</v>
      </c>
      <c r="AJ499" s="2">
        <f t="shared" si="93"/>
        <v>8606720000</v>
      </c>
    </row>
    <row r="500" spans="1:36" x14ac:dyDescent="0.2">
      <c r="A500" s="1">
        <v>20</v>
      </c>
      <c r="B500" s="178">
        <v>393</v>
      </c>
      <c r="C500" s="6">
        <v>26</v>
      </c>
      <c r="D500" s="12">
        <v>556</v>
      </c>
      <c r="E500" s="6">
        <v>955</v>
      </c>
      <c r="F500" s="6">
        <v>663</v>
      </c>
      <c r="G500" s="6">
        <v>776</v>
      </c>
      <c r="H500" s="6">
        <v>310</v>
      </c>
      <c r="I500" s="6">
        <v>165</v>
      </c>
      <c r="J500" s="6">
        <v>974</v>
      </c>
      <c r="K500" s="6">
        <v>605</v>
      </c>
      <c r="L500" s="6">
        <v>111</v>
      </c>
      <c r="M500" s="6">
        <v>512</v>
      </c>
      <c r="N500" s="6">
        <v>212</v>
      </c>
      <c r="O500" s="8">
        <v>323</v>
      </c>
      <c r="P500" s="6">
        <v>881</v>
      </c>
      <c r="Q500" s="6">
        <v>738</v>
      </c>
      <c r="R500" s="6">
        <v>287</v>
      </c>
      <c r="S500" s="6">
        <v>144</v>
      </c>
      <c r="T500" s="7">
        <v>702</v>
      </c>
      <c r="U500" s="9">
        <v>813</v>
      </c>
      <c r="V500" s="6">
        <v>513</v>
      </c>
      <c r="W500" s="6">
        <v>914</v>
      </c>
      <c r="X500" s="6">
        <v>420</v>
      </c>
      <c r="Y500" s="6">
        <v>51</v>
      </c>
      <c r="Z500" s="6">
        <v>860</v>
      </c>
      <c r="AA500" s="6">
        <v>715</v>
      </c>
      <c r="AB500" s="6">
        <v>249</v>
      </c>
      <c r="AC500" s="6">
        <v>362</v>
      </c>
      <c r="AD500" s="6">
        <v>70</v>
      </c>
      <c r="AE500" s="11">
        <v>469</v>
      </c>
      <c r="AF500" s="6">
        <v>999</v>
      </c>
      <c r="AG500" s="179">
        <v>632</v>
      </c>
      <c r="AH500" s="5">
        <f t="shared" si="91"/>
        <v>16400</v>
      </c>
      <c r="AI500" s="5">
        <f t="shared" si="92"/>
        <v>11201200</v>
      </c>
      <c r="AJ500" s="2">
        <f t="shared" si="93"/>
        <v>8606720000</v>
      </c>
    </row>
    <row r="501" spans="1:36" x14ac:dyDescent="0.2">
      <c r="A501" s="1">
        <v>21</v>
      </c>
      <c r="B501" s="178">
        <v>88</v>
      </c>
      <c r="C501" s="6">
        <v>455</v>
      </c>
      <c r="D501" s="6">
        <v>1013</v>
      </c>
      <c r="E501" s="6">
        <v>614</v>
      </c>
      <c r="F501" s="6">
        <v>842</v>
      </c>
      <c r="G501" s="12">
        <v>729</v>
      </c>
      <c r="H501" s="6">
        <v>235</v>
      </c>
      <c r="I501" s="6">
        <v>380</v>
      </c>
      <c r="J501" s="6">
        <v>531</v>
      </c>
      <c r="K501" s="6">
        <v>900</v>
      </c>
      <c r="L501" s="8">
        <v>434</v>
      </c>
      <c r="M501" s="6">
        <v>33</v>
      </c>
      <c r="N501" s="6">
        <v>269</v>
      </c>
      <c r="O501" s="6">
        <v>158</v>
      </c>
      <c r="P501" s="6">
        <v>688</v>
      </c>
      <c r="Q501" s="6">
        <v>831</v>
      </c>
      <c r="R501" s="6">
        <v>194</v>
      </c>
      <c r="S501" s="6">
        <v>337</v>
      </c>
      <c r="T501" s="6">
        <v>867</v>
      </c>
      <c r="U501" s="6">
        <v>756</v>
      </c>
      <c r="V501" s="9">
        <v>992</v>
      </c>
      <c r="W501" s="7">
        <v>591</v>
      </c>
      <c r="X501" s="6">
        <v>125</v>
      </c>
      <c r="Y501" s="6">
        <v>494</v>
      </c>
      <c r="Z501" s="6">
        <v>645</v>
      </c>
      <c r="AA501" s="6">
        <v>790</v>
      </c>
      <c r="AB501" s="11">
        <v>296</v>
      </c>
      <c r="AC501" s="6">
        <v>183</v>
      </c>
      <c r="AD501" s="6">
        <v>411</v>
      </c>
      <c r="AE501" s="6">
        <v>12</v>
      </c>
      <c r="AF501" s="6">
        <v>570</v>
      </c>
      <c r="AG501" s="179">
        <v>937</v>
      </c>
      <c r="AH501" s="5">
        <f t="shared" si="91"/>
        <v>16400</v>
      </c>
      <c r="AI501" s="5">
        <f t="shared" si="92"/>
        <v>11201200</v>
      </c>
      <c r="AJ501" s="2">
        <f t="shared" si="93"/>
        <v>8606720000</v>
      </c>
    </row>
    <row r="502" spans="1:36" x14ac:dyDescent="0.2">
      <c r="A502" s="1">
        <v>22</v>
      </c>
      <c r="B502" s="178">
        <v>499</v>
      </c>
      <c r="C502" s="6">
        <v>100</v>
      </c>
      <c r="D502" s="6">
        <v>594</v>
      </c>
      <c r="E502" s="6">
        <v>961</v>
      </c>
      <c r="F502" s="12">
        <v>749</v>
      </c>
      <c r="G502" s="6">
        <v>894</v>
      </c>
      <c r="H502" s="6">
        <v>336</v>
      </c>
      <c r="I502" s="6">
        <v>223</v>
      </c>
      <c r="J502" s="6">
        <v>952</v>
      </c>
      <c r="K502" s="6">
        <v>551</v>
      </c>
      <c r="L502" s="6">
        <v>21</v>
      </c>
      <c r="M502" s="8">
        <v>390</v>
      </c>
      <c r="N502" s="6">
        <v>170</v>
      </c>
      <c r="O502" s="6">
        <v>313</v>
      </c>
      <c r="P502" s="6">
        <v>779</v>
      </c>
      <c r="Q502" s="6">
        <v>668</v>
      </c>
      <c r="R502" s="6">
        <v>357</v>
      </c>
      <c r="S502" s="6">
        <v>246</v>
      </c>
      <c r="T502" s="6">
        <v>712</v>
      </c>
      <c r="U502" s="6">
        <v>855</v>
      </c>
      <c r="V502" s="7">
        <v>635</v>
      </c>
      <c r="W502" s="9">
        <v>1004</v>
      </c>
      <c r="X502" s="6">
        <v>474</v>
      </c>
      <c r="Y502" s="6">
        <v>73</v>
      </c>
      <c r="Z502" s="6">
        <v>802</v>
      </c>
      <c r="AA502" s="6">
        <v>689</v>
      </c>
      <c r="AB502" s="6">
        <v>131</v>
      </c>
      <c r="AC502" s="11">
        <v>276</v>
      </c>
      <c r="AD502" s="6">
        <v>64</v>
      </c>
      <c r="AE502" s="6">
        <v>431</v>
      </c>
      <c r="AF502" s="6">
        <v>925</v>
      </c>
      <c r="AG502" s="179">
        <v>526</v>
      </c>
      <c r="AH502" s="5">
        <f t="shared" si="91"/>
        <v>16400</v>
      </c>
      <c r="AI502" s="5">
        <f t="shared" si="92"/>
        <v>11201200</v>
      </c>
      <c r="AJ502" s="2">
        <f t="shared" si="93"/>
        <v>8606720000</v>
      </c>
    </row>
    <row r="503" spans="1:36" x14ac:dyDescent="0.2">
      <c r="A503" s="1">
        <v>23</v>
      </c>
      <c r="B503" s="178">
        <v>943</v>
      </c>
      <c r="C503" s="6">
        <v>576</v>
      </c>
      <c r="D503" s="6">
        <v>14</v>
      </c>
      <c r="E503" s="6">
        <v>413</v>
      </c>
      <c r="F503" s="6">
        <v>177</v>
      </c>
      <c r="G503" s="6">
        <v>290</v>
      </c>
      <c r="H503" s="6">
        <v>788</v>
      </c>
      <c r="I503" s="12">
        <v>643</v>
      </c>
      <c r="J503" s="8">
        <v>492</v>
      </c>
      <c r="K503" s="6">
        <v>123</v>
      </c>
      <c r="L503" s="6">
        <v>585</v>
      </c>
      <c r="M503" s="6">
        <v>986</v>
      </c>
      <c r="N503" s="6">
        <v>758</v>
      </c>
      <c r="O503" s="6">
        <v>869</v>
      </c>
      <c r="P503" s="6">
        <v>343</v>
      </c>
      <c r="Q503" s="6">
        <v>200</v>
      </c>
      <c r="R503" s="6">
        <v>825</v>
      </c>
      <c r="S503" s="6">
        <v>682</v>
      </c>
      <c r="T503" s="6">
        <v>156</v>
      </c>
      <c r="U503" s="6">
        <v>267</v>
      </c>
      <c r="V503" s="6">
        <v>39</v>
      </c>
      <c r="W503" s="6">
        <v>440</v>
      </c>
      <c r="X503" s="9">
        <v>902</v>
      </c>
      <c r="Y503" s="7">
        <v>533</v>
      </c>
      <c r="Z503" s="11">
        <v>382</v>
      </c>
      <c r="AA503" s="6">
        <v>237</v>
      </c>
      <c r="AB503" s="6">
        <v>735</v>
      </c>
      <c r="AC503" s="6">
        <v>848</v>
      </c>
      <c r="AD503" s="6">
        <v>612</v>
      </c>
      <c r="AE503" s="6">
        <v>1011</v>
      </c>
      <c r="AF503" s="6">
        <v>449</v>
      </c>
      <c r="AG503" s="179">
        <v>82</v>
      </c>
      <c r="AH503" s="5">
        <f t="shared" si="91"/>
        <v>16400</v>
      </c>
      <c r="AI503" s="5">
        <f t="shared" si="92"/>
        <v>11201200</v>
      </c>
      <c r="AJ503" s="2">
        <f t="shared" si="93"/>
        <v>8606720000</v>
      </c>
    </row>
    <row r="504" spans="1:36" x14ac:dyDescent="0.2">
      <c r="A504" s="1">
        <v>24</v>
      </c>
      <c r="B504" s="178">
        <v>524</v>
      </c>
      <c r="C504" s="6">
        <v>923</v>
      </c>
      <c r="D504" s="6">
        <v>425</v>
      </c>
      <c r="E504" s="6">
        <v>58</v>
      </c>
      <c r="F504" s="6">
        <v>278</v>
      </c>
      <c r="G504" s="6">
        <v>133</v>
      </c>
      <c r="H504" s="12">
        <v>695</v>
      </c>
      <c r="I504" s="6">
        <v>808</v>
      </c>
      <c r="J504" s="6">
        <v>79</v>
      </c>
      <c r="K504" s="8">
        <v>480</v>
      </c>
      <c r="L504" s="6">
        <v>1006</v>
      </c>
      <c r="M504" s="6">
        <v>637</v>
      </c>
      <c r="N504" s="6">
        <v>849</v>
      </c>
      <c r="O504" s="6">
        <v>706</v>
      </c>
      <c r="P504" s="6">
        <v>244</v>
      </c>
      <c r="Q504" s="6">
        <v>355</v>
      </c>
      <c r="R504" s="6">
        <v>670</v>
      </c>
      <c r="S504" s="6">
        <v>781</v>
      </c>
      <c r="T504" s="6">
        <v>319</v>
      </c>
      <c r="U504" s="6">
        <v>176</v>
      </c>
      <c r="V504" s="6">
        <v>388</v>
      </c>
      <c r="W504" s="6">
        <v>19</v>
      </c>
      <c r="X504" s="7">
        <v>545</v>
      </c>
      <c r="Y504" s="9">
        <v>946</v>
      </c>
      <c r="Z504" s="6">
        <v>217</v>
      </c>
      <c r="AA504" s="11">
        <v>330</v>
      </c>
      <c r="AB504" s="6">
        <v>892</v>
      </c>
      <c r="AC504" s="6">
        <v>747</v>
      </c>
      <c r="AD504" s="6">
        <v>967</v>
      </c>
      <c r="AE504" s="6">
        <v>600</v>
      </c>
      <c r="AF504" s="6">
        <v>102</v>
      </c>
      <c r="AG504" s="179">
        <v>501</v>
      </c>
      <c r="AH504" s="5">
        <f t="shared" si="91"/>
        <v>16400</v>
      </c>
      <c r="AI504" s="5">
        <f t="shared" si="92"/>
        <v>11201200</v>
      </c>
      <c r="AJ504" s="2">
        <f t="shared" si="93"/>
        <v>8606720000</v>
      </c>
    </row>
    <row r="505" spans="1:36" x14ac:dyDescent="0.2">
      <c r="A505" s="1">
        <v>25</v>
      </c>
      <c r="B505" s="178">
        <v>159</v>
      </c>
      <c r="C505" s="6">
        <v>272</v>
      </c>
      <c r="D505" s="6">
        <v>830</v>
      </c>
      <c r="E505" s="6">
        <v>685</v>
      </c>
      <c r="F505" s="6">
        <v>897</v>
      </c>
      <c r="G505" s="6">
        <v>530</v>
      </c>
      <c r="H505" s="8">
        <v>36</v>
      </c>
      <c r="I505" s="6">
        <v>435</v>
      </c>
      <c r="J505" s="6">
        <v>732</v>
      </c>
      <c r="K505" s="12">
        <v>843</v>
      </c>
      <c r="L505" s="6">
        <v>377</v>
      </c>
      <c r="M505" s="6">
        <v>234</v>
      </c>
      <c r="N505" s="6">
        <v>454</v>
      </c>
      <c r="O505" s="6">
        <v>85</v>
      </c>
      <c r="P505" s="6">
        <v>615</v>
      </c>
      <c r="Q505" s="6">
        <v>1016</v>
      </c>
      <c r="R505" s="6">
        <v>9</v>
      </c>
      <c r="S505" s="6">
        <v>410</v>
      </c>
      <c r="T505" s="6">
        <v>940</v>
      </c>
      <c r="U505" s="6">
        <v>571</v>
      </c>
      <c r="V505" s="6">
        <v>791</v>
      </c>
      <c r="W505" s="6">
        <v>648</v>
      </c>
      <c r="X505" s="11">
        <v>182</v>
      </c>
      <c r="Y505" s="6">
        <v>293</v>
      </c>
      <c r="Z505" s="9">
        <v>590</v>
      </c>
      <c r="AA505" s="7">
        <v>989</v>
      </c>
      <c r="AB505" s="6">
        <v>495</v>
      </c>
      <c r="AC505" s="6">
        <v>128</v>
      </c>
      <c r="AD505" s="6">
        <v>340</v>
      </c>
      <c r="AE505" s="6">
        <v>195</v>
      </c>
      <c r="AF505" s="6">
        <v>753</v>
      </c>
      <c r="AG505" s="179">
        <v>866</v>
      </c>
      <c r="AH505" s="5">
        <f t="shared" si="91"/>
        <v>16400</v>
      </c>
      <c r="AI505" s="5">
        <f t="shared" si="92"/>
        <v>11201200</v>
      </c>
      <c r="AJ505" s="2">
        <f t="shared" si="93"/>
        <v>8606720000</v>
      </c>
    </row>
    <row r="506" spans="1:36" x14ac:dyDescent="0.2">
      <c r="A506" s="1">
        <v>26</v>
      </c>
      <c r="B506" s="178">
        <v>316</v>
      </c>
      <c r="C506" s="6">
        <v>171</v>
      </c>
      <c r="D506" s="6">
        <v>665</v>
      </c>
      <c r="E506" s="6">
        <v>778</v>
      </c>
      <c r="F506" s="6">
        <v>550</v>
      </c>
      <c r="G506" s="6">
        <v>949</v>
      </c>
      <c r="H506" s="6">
        <v>391</v>
      </c>
      <c r="I506" s="8">
        <v>24</v>
      </c>
      <c r="J506" s="12">
        <v>895</v>
      </c>
      <c r="K506" s="6">
        <v>752</v>
      </c>
      <c r="L506" s="6">
        <v>222</v>
      </c>
      <c r="M506" s="6">
        <v>333</v>
      </c>
      <c r="N506" s="6">
        <v>97</v>
      </c>
      <c r="O506" s="6">
        <v>498</v>
      </c>
      <c r="P506" s="6">
        <v>964</v>
      </c>
      <c r="Q506" s="6">
        <v>595</v>
      </c>
      <c r="R506" s="6">
        <v>430</v>
      </c>
      <c r="S506" s="6">
        <v>61</v>
      </c>
      <c r="T506" s="6">
        <v>527</v>
      </c>
      <c r="U506" s="6">
        <v>928</v>
      </c>
      <c r="V506" s="6">
        <v>692</v>
      </c>
      <c r="W506" s="6">
        <v>803</v>
      </c>
      <c r="X506" s="6">
        <v>273</v>
      </c>
      <c r="Y506" s="11">
        <v>130</v>
      </c>
      <c r="Z506" s="7">
        <v>1001</v>
      </c>
      <c r="AA506" s="9">
        <v>634</v>
      </c>
      <c r="AB506" s="6">
        <v>76</v>
      </c>
      <c r="AC506" s="6">
        <v>475</v>
      </c>
      <c r="AD506" s="6">
        <v>247</v>
      </c>
      <c r="AE506" s="6">
        <v>360</v>
      </c>
      <c r="AF506" s="6">
        <v>854</v>
      </c>
      <c r="AG506" s="179">
        <v>709</v>
      </c>
      <c r="AH506" s="5">
        <f t="shared" si="91"/>
        <v>16400</v>
      </c>
      <c r="AI506" s="5">
        <f t="shared" si="92"/>
        <v>11201200</v>
      </c>
      <c r="AJ506" s="2">
        <f t="shared" si="93"/>
        <v>8606720000</v>
      </c>
    </row>
    <row r="507" spans="1:36" x14ac:dyDescent="0.2">
      <c r="A507" s="1">
        <v>27</v>
      </c>
      <c r="B507" s="178">
        <v>872</v>
      </c>
      <c r="C507" s="6">
        <v>759</v>
      </c>
      <c r="D507" s="6">
        <v>197</v>
      </c>
      <c r="E507" s="6">
        <v>342</v>
      </c>
      <c r="F507" s="8">
        <v>122</v>
      </c>
      <c r="G507" s="6">
        <v>489</v>
      </c>
      <c r="H507" s="6">
        <v>987</v>
      </c>
      <c r="I507" s="6">
        <v>588</v>
      </c>
      <c r="J507" s="6">
        <v>291</v>
      </c>
      <c r="K507" s="6">
        <v>180</v>
      </c>
      <c r="L507" s="6">
        <v>642</v>
      </c>
      <c r="M507" s="12">
        <v>785</v>
      </c>
      <c r="N507" s="6">
        <v>573</v>
      </c>
      <c r="O507" s="6">
        <v>942</v>
      </c>
      <c r="P507" s="6">
        <v>416</v>
      </c>
      <c r="Q507" s="6">
        <v>15</v>
      </c>
      <c r="R507" s="6">
        <v>1010</v>
      </c>
      <c r="S507" s="6">
        <v>609</v>
      </c>
      <c r="T507" s="6">
        <v>83</v>
      </c>
      <c r="U507" s="6">
        <v>452</v>
      </c>
      <c r="V507" s="11">
        <v>240</v>
      </c>
      <c r="W507" s="6">
        <v>383</v>
      </c>
      <c r="X507" s="6">
        <v>845</v>
      </c>
      <c r="Y507" s="6">
        <v>734</v>
      </c>
      <c r="Z507" s="6">
        <v>437</v>
      </c>
      <c r="AA507" s="6">
        <v>38</v>
      </c>
      <c r="AB507" s="9">
        <v>536</v>
      </c>
      <c r="AC507" s="7">
        <v>903</v>
      </c>
      <c r="AD507" s="6">
        <v>683</v>
      </c>
      <c r="AE507" s="6">
        <v>828</v>
      </c>
      <c r="AF507" s="6">
        <v>266</v>
      </c>
      <c r="AG507" s="179">
        <v>153</v>
      </c>
      <c r="AH507" s="5">
        <f t="shared" si="91"/>
        <v>16400</v>
      </c>
      <c r="AI507" s="5">
        <f t="shared" si="92"/>
        <v>11201200</v>
      </c>
      <c r="AJ507" s="2">
        <f t="shared" si="93"/>
        <v>8606720000</v>
      </c>
    </row>
    <row r="508" spans="1:36" x14ac:dyDescent="0.2">
      <c r="A508" s="1">
        <v>28</v>
      </c>
      <c r="B508" s="178">
        <v>707</v>
      </c>
      <c r="C508" s="6">
        <v>852</v>
      </c>
      <c r="D508" s="6">
        <v>354</v>
      </c>
      <c r="E508" s="6">
        <v>241</v>
      </c>
      <c r="F508" s="6">
        <v>477</v>
      </c>
      <c r="G508" s="8">
        <v>78</v>
      </c>
      <c r="H508" s="6">
        <v>640</v>
      </c>
      <c r="I508" s="6">
        <v>1007</v>
      </c>
      <c r="J508" s="6">
        <v>136</v>
      </c>
      <c r="K508" s="6">
        <v>279</v>
      </c>
      <c r="L508" s="12">
        <v>805</v>
      </c>
      <c r="M508" s="6">
        <v>694</v>
      </c>
      <c r="N508" s="6">
        <v>922</v>
      </c>
      <c r="O508" s="6">
        <v>521</v>
      </c>
      <c r="P508" s="6">
        <v>59</v>
      </c>
      <c r="Q508" s="6">
        <v>428</v>
      </c>
      <c r="R508" s="6">
        <v>597</v>
      </c>
      <c r="S508" s="6">
        <v>966</v>
      </c>
      <c r="T508" s="6">
        <v>504</v>
      </c>
      <c r="U508" s="6">
        <v>103</v>
      </c>
      <c r="V508" s="6">
        <v>331</v>
      </c>
      <c r="W508" s="11">
        <v>220</v>
      </c>
      <c r="X508" s="6">
        <v>746</v>
      </c>
      <c r="Y508" s="6">
        <v>889</v>
      </c>
      <c r="Z508" s="6">
        <v>18</v>
      </c>
      <c r="AA508" s="6">
        <v>385</v>
      </c>
      <c r="AB508" s="7">
        <v>947</v>
      </c>
      <c r="AC508" s="9">
        <v>548</v>
      </c>
      <c r="AD508" s="6">
        <v>784</v>
      </c>
      <c r="AE508" s="6">
        <v>671</v>
      </c>
      <c r="AF508" s="6">
        <v>173</v>
      </c>
      <c r="AG508" s="179">
        <v>318</v>
      </c>
      <c r="AH508" s="5">
        <f t="shared" si="91"/>
        <v>16400</v>
      </c>
      <c r="AI508" s="5">
        <f t="shared" si="92"/>
        <v>11201200</v>
      </c>
      <c r="AJ508" s="2">
        <f t="shared" si="93"/>
        <v>8606720000</v>
      </c>
    </row>
    <row r="509" spans="1:36" x14ac:dyDescent="0.2">
      <c r="A509" s="1">
        <v>29</v>
      </c>
      <c r="B509" s="178">
        <v>798</v>
      </c>
      <c r="C509" s="6">
        <v>653</v>
      </c>
      <c r="D509" s="8">
        <v>191</v>
      </c>
      <c r="E509" s="6">
        <v>304</v>
      </c>
      <c r="F509" s="6">
        <v>4</v>
      </c>
      <c r="G509" s="6">
        <v>403</v>
      </c>
      <c r="H509" s="6">
        <v>929</v>
      </c>
      <c r="I509" s="6">
        <v>562</v>
      </c>
      <c r="J509" s="6">
        <v>345</v>
      </c>
      <c r="K509" s="6">
        <v>202</v>
      </c>
      <c r="L509" s="6">
        <v>764</v>
      </c>
      <c r="M509" s="6">
        <v>875</v>
      </c>
      <c r="N509" s="6">
        <v>583</v>
      </c>
      <c r="O509" s="12">
        <v>984</v>
      </c>
      <c r="P509" s="6">
        <v>486</v>
      </c>
      <c r="Q509" s="6">
        <v>117</v>
      </c>
      <c r="R509" s="6">
        <v>908</v>
      </c>
      <c r="S509" s="6">
        <v>539</v>
      </c>
      <c r="T509" s="11">
        <v>41</v>
      </c>
      <c r="U509" s="6">
        <v>442</v>
      </c>
      <c r="V509" s="6">
        <v>150</v>
      </c>
      <c r="W509" s="6">
        <v>261</v>
      </c>
      <c r="X509" s="6">
        <v>823</v>
      </c>
      <c r="Y509" s="6">
        <v>680</v>
      </c>
      <c r="Z509" s="6">
        <v>463</v>
      </c>
      <c r="AA509" s="6">
        <v>96</v>
      </c>
      <c r="AB509" s="6">
        <v>622</v>
      </c>
      <c r="AC509" s="6">
        <v>1021</v>
      </c>
      <c r="AD509" s="9">
        <v>721</v>
      </c>
      <c r="AE509" s="7">
        <v>834</v>
      </c>
      <c r="AF509" s="6">
        <v>372</v>
      </c>
      <c r="AG509" s="179">
        <v>227</v>
      </c>
      <c r="AH509" s="5">
        <f t="shared" si="91"/>
        <v>16400</v>
      </c>
      <c r="AI509" s="5">
        <f t="shared" si="92"/>
        <v>11201200</v>
      </c>
      <c r="AJ509" s="2">
        <f t="shared" si="93"/>
        <v>8606720000</v>
      </c>
    </row>
    <row r="510" spans="1:36" x14ac:dyDescent="0.2">
      <c r="A510" s="1">
        <v>30</v>
      </c>
      <c r="B510" s="178">
        <v>697</v>
      </c>
      <c r="C510" s="6">
        <v>810</v>
      </c>
      <c r="D510" s="6">
        <v>284</v>
      </c>
      <c r="E510" s="8">
        <v>139</v>
      </c>
      <c r="F510" s="6">
        <v>423</v>
      </c>
      <c r="G510" s="6">
        <v>56</v>
      </c>
      <c r="H510" s="6">
        <v>518</v>
      </c>
      <c r="I510" s="6">
        <v>917</v>
      </c>
      <c r="J510" s="6">
        <v>254</v>
      </c>
      <c r="K510" s="6">
        <v>365</v>
      </c>
      <c r="L510" s="6">
        <v>863</v>
      </c>
      <c r="M510" s="6">
        <v>720</v>
      </c>
      <c r="N510" s="12">
        <v>996</v>
      </c>
      <c r="O510" s="6">
        <v>627</v>
      </c>
      <c r="P510" s="6">
        <v>65</v>
      </c>
      <c r="Q510" s="6">
        <v>466</v>
      </c>
      <c r="R510" s="6">
        <v>559</v>
      </c>
      <c r="S510" s="6">
        <v>960</v>
      </c>
      <c r="T510" s="6">
        <v>398</v>
      </c>
      <c r="U510" s="11">
        <v>29</v>
      </c>
      <c r="V510" s="6">
        <v>305</v>
      </c>
      <c r="W510" s="6">
        <v>162</v>
      </c>
      <c r="X510" s="6">
        <v>660</v>
      </c>
      <c r="Y510" s="6">
        <v>771</v>
      </c>
      <c r="Z510" s="6">
        <v>108</v>
      </c>
      <c r="AA510" s="6">
        <v>507</v>
      </c>
      <c r="AB510" s="6">
        <v>969</v>
      </c>
      <c r="AC510" s="6">
        <v>602</v>
      </c>
      <c r="AD510" s="7">
        <v>886</v>
      </c>
      <c r="AE510" s="9">
        <v>741</v>
      </c>
      <c r="AF510" s="6">
        <v>215</v>
      </c>
      <c r="AG510" s="179">
        <v>328</v>
      </c>
      <c r="AH510" s="5">
        <f t="shared" si="91"/>
        <v>16400</v>
      </c>
      <c r="AI510" s="5">
        <f t="shared" si="92"/>
        <v>11201200</v>
      </c>
      <c r="AJ510" s="2">
        <f t="shared" si="93"/>
        <v>8606720000</v>
      </c>
    </row>
    <row r="511" spans="1:36" x14ac:dyDescent="0.2">
      <c r="A511" s="1">
        <v>31</v>
      </c>
      <c r="B511" s="199">
        <v>229</v>
      </c>
      <c r="C511" s="6">
        <v>374</v>
      </c>
      <c r="D511" s="6">
        <v>840</v>
      </c>
      <c r="E511" s="6">
        <v>727</v>
      </c>
      <c r="F511" s="6">
        <v>1019</v>
      </c>
      <c r="G511" s="6">
        <v>620</v>
      </c>
      <c r="H511" s="6">
        <v>90</v>
      </c>
      <c r="I511" s="6">
        <v>457</v>
      </c>
      <c r="J511" s="6">
        <v>674</v>
      </c>
      <c r="K511" s="6">
        <v>817</v>
      </c>
      <c r="L511" s="6">
        <v>259</v>
      </c>
      <c r="M511" s="6">
        <v>148</v>
      </c>
      <c r="N511" s="6">
        <v>448</v>
      </c>
      <c r="O511" s="6">
        <v>47</v>
      </c>
      <c r="P511" s="6">
        <v>541</v>
      </c>
      <c r="Q511" s="12">
        <v>910</v>
      </c>
      <c r="R511" s="11">
        <v>115</v>
      </c>
      <c r="S511" s="6">
        <v>484</v>
      </c>
      <c r="T511" s="6">
        <v>978</v>
      </c>
      <c r="U511" s="6">
        <v>577</v>
      </c>
      <c r="V511" s="6">
        <v>877</v>
      </c>
      <c r="W511" s="6">
        <v>766</v>
      </c>
      <c r="X511" s="6">
        <v>208</v>
      </c>
      <c r="Y511" s="6">
        <v>351</v>
      </c>
      <c r="Z511" s="6">
        <v>568</v>
      </c>
      <c r="AA511" s="6">
        <v>935</v>
      </c>
      <c r="AB511" s="6">
        <v>405</v>
      </c>
      <c r="AC511" s="6">
        <v>6</v>
      </c>
      <c r="AD511" s="6">
        <v>298</v>
      </c>
      <c r="AE511" s="6">
        <v>185</v>
      </c>
      <c r="AF511" s="9">
        <v>651</v>
      </c>
      <c r="AG511" s="200">
        <v>796</v>
      </c>
      <c r="AH511" s="5">
        <f t="shared" si="91"/>
        <v>16400</v>
      </c>
      <c r="AI511" s="5">
        <f t="shared" si="92"/>
        <v>11201200</v>
      </c>
      <c r="AJ511" s="2">
        <f t="shared" si="93"/>
        <v>8606720000</v>
      </c>
    </row>
    <row r="512" spans="1:36" ht="13.5" thickBot="1" x14ac:dyDescent="0.25">
      <c r="A512" s="1">
        <v>32</v>
      </c>
      <c r="B512" s="201">
        <v>322</v>
      </c>
      <c r="C512" s="202">
        <v>209</v>
      </c>
      <c r="D512" s="180">
        <v>739</v>
      </c>
      <c r="E512" s="180">
        <v>884</v>
      </c>
      <c r="F512" s="180">
        <v>608</v>
      </c>
      <c r="G512" s="180">
        <v>975</v>
      </c>
      <c r="H512" s="180">
        <v>509</v>
      </c>
      <c r="I512" s="180">
        <v>110</v>
      </c>
      <c r="J512" s="180">
        <v>773</v>
      </c>
      <c r="K512" s="180">
        <v>662</v>
      </c>
      <c r="L512" s="180">
        <v>168</v>
      </c>
      <c r="M512" s="180">
        <v>311</v>
      </c>
      <c r="N512" s="180">
        <v>27</v>
      </c>
      <c r="O512" s="180">
        <v>396</v>
      </c>
      <c r="P512" s="187">
        <v>954</v>
      </c>
      <c r="Q512" s="180">
        <v>553</v>
      </c>
      <c r="R512" s="180">
        <v>472</v>
      </c>
      <c r="S512" s="191">
        <v>71</v>
      </c>
      <c r="T512" s="180">
        <v>629</v>
      </c>
      <c r="U512" s="180">
        <v>998</v>
      </c>
      <c r="V512" s="180">
        <v>714</v>
      </c>
      <c r="W512" s="180">
        <v>857</v>
      </c>
      <c r="X512" s="180">
        <v>363</v>
      </c>
      <c r="Y512" s="180">
        <v>252</v>
      </c>
      <c r="Z512" s="180">
        <v>915</v>
      </c>
      <c r="AA512" s="180">
        <v>516</v>
      </c>
      <c r="AB512" s="180">
        <v>50</v>
      </c>
      <c r="AC512" s="180">
        <v>417</v>
      </c>
      <c r="AD512" s="180">
        <v>141</v>
      </c>
      <c r="AE512" s="180">
        <v>286</v>
      </c>
      <c r="AF512" s="203">
        <v>816</v>
      </c>
      <c r="AG512" s="204">
        <v>703</v>
      </c>
      <c r="AH512" s="5">
        <f t="shared" si="91"/>
        <v>16400</v>
      </c>
      <c r="AI512" s="5">
        <f t="shared" si="92"/>
        <v>11201200</v>
      </c>
      <c r="AJ512" s="2">
        <f t="shared" si="93"/>
        <v>8606720000</v>
      </c>
    </row>
    <row r="513" spans="1:36" x14ac:dyDescent="0.2">
      <c r="A513" s="3" t="s">
        <v>0</v>
      </c>
      <c r="B513" s="5">
        <f>SUM(B481:B512)</f>
        <v>16400</v>
      </c>
      <c r="C513" s="5">
        <f t="shared" ref="C513:AG513" si="94">SUM(C481:C512)</f>
        <v>16400</v>
      </c>
      <c r="D513" s="5">
        <f t="shared" si="94"/>
        <v>16400</v>
      </c>
      <c r="E513" s="5">
        <f t="shared" si="94"/>
        <v>16400</v>
      </c>
      <c r="F513" s="5">
        <f t="shared" si="94"/>
        <v>16400</v>
      </c>
      <c r="G513" s="5">
        <f t="shared" si="94"/>
        <v>16400</v>
      </c>
      <c r="H513" s="5">
        <f t="shared" si="94"/>
        <v>16400</v>
      </c>
      <c r="I513" s="5">
        <f t="shared" si="94"/>
        <v>16400</v>
      </c>
      <c r="J513" s="5">
        <f t="shared" si="94"/>
        <v>16400</v>
      </c>
      <c r="K513" s="5">
        <f t="shared" si="94"/>
        <v>16400</v>
      </c>
      <c r="L513" s="5">
        <f t="shared" si="94"/>
        <v>16400</v>
      </c>
      <c r="M513" s="5">
        <f t="shared" si="94"/>
        <v>16400</v>
      </c>
      <c r="N513" s="5">
        <f t="shared" si="94"/>
        <v>16400</v>
      </c>
      <c r="O513" s="5">
        <f t="shared" si="94"/>
        <v>16400</v>
      </c>
      <c r="P513" s="5">
        <f t="shared" si="94"/>
        <v>16400</v>
      </c>
      <c r="Q513" s="5">
        <f t="shared" si="94"/>
        <v>16400</v>
      </c>
      <c r="R513" s="5">
        <f t="shared" si="94"/>
        <v>16400</v>
      </c>
      <c r="S513" s="5">
        <f t="shared" si="94"/>
        <v>16400</v>
      </c>
      <c r="T513" s="5">
        <f t="shared" si="94"/>
        <v>16400</v>
      </c>
      <c r="U513" s="5">
        <f t="shared" si="94"/>
        <v>16400</v>
      </c>
      <c r="V513" s="5">
        <f t="shared" si="94"/>
        <v>16400</v>
      </c>
      <c r="W513" s="5">
        <f t="shared" si="94"/>
        <v>16400</v>
      </c>
      <c r="X513" s="5">
        <f t="shared" si="94"/>
        <v>16400</v>
      </c>
      <c r="Y513" s="5">
        <f t="shared" si="94"/>
        <v>16400</v>
      </c>
      <c r="Z513" s="5">
        <f t="shared" si="94"/>
        <v>16400</v>
      </c>
      <c r="AA513" s="5">
        <f t="shared" si="94"/>
        <v>16400</v>
      </c>
      <c r="AB513" s="5">
        <f t="shared" si="94"/>
        <v>16400</v>
      </c>
      <c r="AC513" s="5">
        <f t="shared" si="94"/>
        <v>16400</v>
      </c>
      <c r="AD513" s="5">
        <f t="shared" si="94"/>
        <v>16400</v>
      </c>
      <c r="AE513" s="5">
        <f t="shared" si="94"/>
        <v>16400</v>
      </c>
      <c r="AF513" s="5">
        <f t="shared" si="94"/>
        <v>16400</v>
      </c>
      <c r="AG513" s="5">
        <f t="shared" si="94"/>
        <v>16400</v>
      </c>
      <c r="AH513" s="5"/>
      <c r="AI513" s="5"/>
    </row>
    <row r="514" spans="1:36" x14ac:dyDescent="0.2">
      <c r="A514" s="3" t="s">
        <v>1</v>
      </c>
      <c r="B514" s="5">
        <f>SUMSQ(B481:B512)</f>
        <v>11201200</v>
      </c>
      <c r="C514" s="5">
        <f t="shared" ref="C514:AG514" si="95">SUMSQ(C481:C512)</f>
        <v>11201200</v>
      </c>
      <c r="D514" s="5">
        <f t="shared" si="95"/>
        <v>11201200</v>
      </c>
      <c r="E514" s="5">
        <f t="shared" si="95"/>
        <v>11201200</v>
      </c>
      <c r="F514" s="5">
        <f t="shared" si="95"/>
        <v>11201200</v>
      </c>
      <c r="G514" s="5">
        <f t="shared" si="95"/>
        <v>11201200</v>
      </c>
      <c r="H514" s="5">
        <f t="shared" si="95"/>
        <v>11201200</v>
      </c>
      <c r="I514" s="5">
        <f t="shared" si="95"/>
        <v>11201200</v>
      </c>
      <c r="J514" s="5">
        <f t="shared" si="95"/>
        <v>11201200</v>
      </c>
      <c r="K514" s="5">
        <f t="shared" si="95"/>
        <v>11201200</v>
      </c>
      <c r="L514" s="5">
        <f t="shared" si="95"/>
        <v>11201200</v>
      </c>
      <c r="M514" s="5">
        <f t="shared" si="95"/>
        <v>11201200</v>
      </c>
      <c r="N514" s="5">
        <f t="shared" si="95"/>
        <v>11201200</v>
      </c>
      <c r="O514" s="5">
        <f t="shared" si="95"/>
        <v>11201200</v>
      </c>
      <c r="P514" s="5">
        <f t="shared" si="95"/>
        <v>11201200</v>
      </c>
      <c r="Q514" s="5">
        <f t="shared" si="95"/>
        <v>11201200</v>
      </c>
      <c r="R514" s="5">
        <f t="shared" si="95"/>
        <v>11201200</v>
      </c>
      <c r="S514" s="5">
        <f t="shared" si="95"/>
        <v>11201200</v>
      </c>
      <c r="T514" s="5">
        <f t="shared" si="95"/>
        <v>11201200</v>
      </c>
      <c r="U514" s="5">
        <f t="shared" si="95"/>
        <v>11201200</v>
      </c>
      <c r="V514" s="5">
        <f t="shared" si="95"/>
        <v>11201200</v>
      </c>
      <c r="W514" s="5">
        <f t="shared" si="95"/>
        <v>11201200</v>
      </c>
      <c r="X514" s="5">
        <f t="shared" si="95"/>
        <v>11201200</v>
      </c>
      <c r="Y514" s="5">
        <f t="shared" si="95"/>
        <v>11201200</v>
      </c>
      <c r="Z514" s="5">
        <f t="shared" si="95"/>
        <v>11201200</v>
      </c>
      <c r="AA514" s="5">
        <f t="shared" si="95"/>
        <v>11201200</v>
      </c>
      <c r="AB514" s="5">
        <f t="shared" si="95"/>
        <v>11201200</v>
      </c>
      <c r="AC514" s="5">
        <f t="shared" si="95"/>
        <v>11201200</v>
      </c>
      <c r="AD514" s="5">
        <f t="shared" si="95"/>
        <v>11201200</v>
      </c>
      <c r="AE514" s="5">
        <f t="shared" si="95"/>
        <v>11201200</v>
      </c>
      <c r="AF514" s="5">
        <f t="shared" si="95"/>
        <v>11201200</v>
      </c>
      <c r="AG514" s="5">
        <f t="shared" si="95"/>
        <v>11201200</v>
      </c>
      <c r="AH514" s="5"/>
      <c r="AI514" s="5"/>
    </row>
    <row r="515" spans="1:36" x14ac:dyDescent="0.2">
      <c r="A515" s="3" t="s">
        <v>2</v>
      </c>
      <c r="B515" s="2">
        <f>B481^3+B482^3+B483^3+B484^3+B485^3+B486^3+B487^3+B488^3+B489^3+B490^3+B491^3+B492^3+B493^3+B494^3+B495^3+B496^3+B497^3+B498^3+B499^3+B500^3+B501^3+B502^3+B503^3+B504^3+B505^3+B506^3+B507^3+B508^3+B509^3+B510^3+B511^3+B512^3</f>
        <v>8606720000</v>
      </c>
      <c r="C515" s="2">
        <f t="shared" ref="C515:AG515" si="96">C481^3+C482^3+C483^3+C484^3+C485^3+C486^3+C487^3+C488^3+C489^3+C490^3+C491^3+C492^3+C493^3+C494^3+C495^3+C496^3+C497^3+C498^3+C499^3+C500^3+C501^3+C502^3+C503^3+C504^3+C505^3+C506^3+C507^3+C508^3+C509^3+C510^3+C511^3+C512^3</f>
        <v>8606720000</v>
      </c>
      <c r="D515" s="2">
        <f t="shared" si="96"/>
        <v>8606720000</v>
      </c>
      <c r="E515" s="2">
        <f t="shared" si="96"/>
        <v>8606720000</v>
      </c>
      <c r="F515" s="2">
        <f t="shared" si="96"/>
        <v>8606720000</v>
      </c>
      <c r="G515" s="2">
        <f t="shared" si="96"/>
        <v>8606720000</v>
      </c>
      <c r="H515" s="2">
        <f t="shared" si="96"/>
        <v>8606720000</v>
      </c>
      <c r="I515" s="2">
        <f t="shared" si="96"/>
        <v>8606720000</v>
      </c>
      <c r="J515" s="2">
        <f t="shared" si="96"/>
        <v>8606720000</v>
      </c>
      <c r="K515" s="2">
        <f t="shared" si="96"/>
        <v>8606720000</v>
      </c>
      <c r="L515" s="2">
        <f t="shared" si="96"/>
        <v>8606720000</v>
      </c>
      <c r="M515" s="2">
        <f t="shared" si="96"/>
        <v>8606720000</v>
      </c>
      <c r="N515" s="2">
        <f t="shared" si="96"/>
        <v>8606720000</v>
      </c>
      <c r="O515" s="2">
        <f t="shared" si="96"/>
        <v>8606720000</v>
      </c>
      <c r="P515" s="2">
        <f t="shared" si="96"/>
        <v>8606720000</v>
      </c>
      <c r="Q515" s="2">
        <f t="shared" si="96"/>
        <v>8606720000</v>
      </c>
      <c r="R515" s="2">
        <f t="shared" si="96"/>
        <v>8606720000</v>
      </c>
      <c r="S515" s="2">
        <f t="shared" si="96"/>
        <v>8606720000</v>
      </c>
      <c r="T515" s="2">
        <f t="shared" si="96"/>
        <v>8606720000</v>
      </c>
      <c r="U515" s="2">
        <f t="shared" si="96"/>
        <v>8606720000</v>
      </c>
      <c r="V515" s="2">
        <f t="shared" si="96"/>
        <v>8606720000</v>
      </c>
      <c r="W515" s="2">
        <f t="shared" si="96"/>
        <v>8606720000</v>
      </c>
      <c r="X515" s="2">
        <f t="shared" si="96"/>
        <v>8606720000</v>
      </c>
      <c r="Y515" s="2">
        <f t="shared" si="96"/>
        <v>8606720000</v>
      </c>
      <c r="Z515" s="2">
        <f t="shared" si="96"/>
        <v>8606720000</v>
      </c>
      <c r="AA515" s="2">
        <f t="shared" si="96"/>
        <v>8606720000</v>
      </c>
      <c r="AB515" s="2">
        <f t="shared" si="96"/>
        <v>8606720000</v>
      </c>
      <c r="AC515" s="2">
        <f t="shared" si="96"/>
        <v>8606720000</v>
      </c>
      <c r="AD515" s="2">
        <f t="shared" si="96"/>
        <v>8606720000</v>
      </c>
      <c r="AE515" s="2">
        <f t="shared" si="96"/>
        <v>8606720000</v>
      </c>
      <c r="AF515" s="2">
        <f t="shared" si="96"/>
        <v>8606720000</v>
      </c>
      <c r="AG515" s="2">
        <f t="shared" si="96"/>
        <v>8606720000</v>
      </c>
      <c r="AH515" s="5"/>
      <c r="AI515" s="5"/>
    </row>
    <row r="516" spans="1:36" x14ac:dyDescent="0.2">
      <c r="AH516" s="5"/>
      <c r="AI516" s="5"/>
    </row>
    <row r="517" spans="1:36" x14ac:dyDescent="0.2">
      <c r="A517" s="3" t="s">
        <v>1173</v>
      </c>
      <c r="B517" s="2">
        <f>B481</f>
        <v>17</v>
      </c>
      <c r="C517" s="2">
        <f>C482</f>
        <v>37</v>
      </c>
      <c r="D517" s="2">
        <f>D483</f>
        <v>75</v>
      </c>
      <c r="E517" s="2">
        <f>E484</f>
        <v>127</v>
      </c>
      <c r="F517" s="2">
        <f>F485</f>
        <v>142</v>
      </c>
      <c r="G517" s="2">
        <f>G486</f>
        <v>186</v>
      </c>
      <c r="H517" s="2">
        <f>H487</f>
        <v>216</v>
      </c>
      <c r="I517" s="2">
        <f>I488</f>
        <v>228</v>
      </c>
      <c r="J517" s="2">
        <f>J489</f>
        <v>288</v>
      </c>
      <c r="K517" s="2">
        <f>K490</f>
        <v>300</v>
      </c>
      <c r="L517" s="2">
        <f>L491</f>
        <v>326</v>
      </c>
      <c r="M517" s="2">
        <f>M492</f>
        <v>370</v>
      </c>
      <c r="N517" s="2">
        <f>N493</f>
        <v>387</v>
      </c>
      <c r="O517" s="2">
        <f>O494</f>
        <v>439</v>
      </c>
      <c r="P517" s="2">
        <f>P495</f>
        <v>473</v>
      </c>
      <c r="Q517" s="2">
        <f>Q496</f>
        <v>493</v>
      </c>
      <c r="R517" s="2">
        <f>R497</f>
        <v>835</v>
      </c>
      <c r="S517" s="2">
        <f>S498</f>
        <v>887</v>
      </c>
      <c r="T517" s="2">
        <f>T499</f>
        <v>793</v>
      </c>
      <c r="U517" s="2">
        <f>U500</f>
        <v>813</v>
      </c>
      <c r="V517" s="2">
        <f>V501</f>
        <v>992</v>
      </c>
      <c r="W517" s="2">
        <f>W502</f>
        <v>1004</v>
      </c>
      <c r="X517" s="2">
        <f>X503</f>
        <v>902</v>
      </c>
      <c r="Y517" s="2">
        <f>Y504</f>
        <v>946</v>
      </c>
      <c r="Z517" s="2">
        <f>Z505</f>
        <v>590</v>
      </c>
      <c r="AA517" s="2">
        <f>AA506</f>
        <v>634</v>
      </c>
      <c r="AB517" s="2">
        <f>AB507</f>
        <v>536</v>
      </c>
      <c r="AC517" s="2">
        <f>AC508</f>
        <v>548</v>
      </c>
      <c r="AD517" s="2">
        <f>AD509</f>
        <v>721</v>
      </c>
      <c r="AE517" s="2">
        <f>AE510</f>
        <v>741</v>
      </c>
      <c r="AF517" s="2">
        <f>AF511</f>
        <v>651</v>
      </c>
      <c r="AG517" s="2">
        <f>AG512</f>
        <v>703</v>
      </c>
      <c r="AH517" s="217">
        <f t="shared" ref="AH517:AH520" si="97">SUM(B517:AG517)</f>
        <v>16400</v>
      </c>
      <c r="AI517" s="5">
        <f t="shared" ref="AI517:AI520" si="98">SUMSQ(B517:AG517)</f>
        <v>11201200</v>
      </c>
      <c r="AJ517" s="2">
        <f t="shared" si="93"/>
        <v>8606720000</v>
      </c>
    </row>
    <row r="518" spans="1:36" x14ac:dyDescent="0.2">
      <c r="A518" s="3" t="s">
        <v>1174</v>
      </c>
      <c r="B518" s="2">
        <f>B512</f>
        <v>322</v>
      </c>
      <c r="C518" s="2">
        <f>C511</f>
        <v>374</v>
      </c>
      <c r="D518" s="2">
        <f>D510</f>
        <v>284</v>
      </c>
      <c r="E518" s="2">
        <f>E509</f>
        <v>304</v>
      </c>
      <c r="F518" s="2">
        <f>F508</f>
        <v>477</v>
      </c>
      <c r="G518" s="2">
        <f>G507</f>
        <v>489</v>
      </c>
      <c r="H518" s="2">
        <f>H506</f>
        <v>391</v>
      </c>
      <c r="I518" s="2">
        <f>I505</f>
        <v>435</v>
      </c>
      <c r="J518" s="2">
        <f>J504</f>
        <v>79</v>
      </c>
      <c r="K518" s="2">
        <f>K503</f>
        <v>123</v>
      </c>
      <c r="L518" s="2">
        <f>L502</f>
        <v>21</v>
      </c>
      <c r="M518" s="2">
        <f>M501</f>
        <v>33</v>
      </c>
      <c r="N518" s="2">
        <f>N500</f>
        <v>212</v>
      </c>
      <c r="O518" s="2">
        <f>O499</f>
        <v>232</v>
      </c>
      <c r="P518" s="2">
        <f>P498</f>
        <v>138</v>
      </c>
      <c r="Q518" s="2">
        <f>Q497</f>
        <v>190</v>
      </c>
      <c r="R518" s="2">
        <f>R496</f>
        <v>532</v>
      </c>
      <c r="S518" s="2">
        <f>S495</f>
        <v>552</v>
      </c>
      <c r="T518" s="2">
        <f>T494</f>
        <v>586</v>
      </c>
      <c r="U518" s="2">
        <f>U493</f>
        <v>638</v>
      </c>
      <c r="V518" s="2">
        <f>V492</f>
        <v>655</v>
      </c>
      <c r="W518" s="2">
        <f>W491</f>
        <v>699</v>
      </c>
      <c r="X518" s="2">
        <f>X490</f>
        <v>725</v>
      </c>
      <c r="Y518" s="2">
        <f>Y489</f>
        <v>737</v>
      </c>
      <c r="Z518" s="2">
        <f>Z488</f>
        <v>797</v>
      </c>
      <c r="AA518" s="2">
        <f>AA487</f>
        <v>809</v>
      </c>
      <c r="AB518" s="2">
        <f>AB486</f>
        <v>839</v>
      </c>
      <c r="AC518" s="2">
        <f>AC485</f>
        <v>883</v>
      </c>
      <c r="AD518" s="2">
        <f>AD484</f>
        <v>898</v>
      </c>
      <c r="AE518" s="2">
        <f>AE483</f>
        <v>950</v>
      </c>
      <c r="AF518" s="2">
        <f>AF482</f>
        <v>988</v>
      </c>
      <c r="AG518" s="2">
        <f>AG481</f>
        <v>1008</v>
      </c>
      <c r="AH518" s="217">
        <f t="shared" si="97"/>
        <v>16400</v>
      </c>
      <c r="AI518" s="5">
        <f t="shared" si="98"/>
        <v>11201200</v>
      </c>
      <c r="AJ518" s="2">
        <f t="shared" si="93"/>
        <v>8606720000</v>
      </c>
    </row>
    <row r="519" spans="1:36" x14ac:dyDescent="0.2">
      <c r="A519" s="3" t="s">
        <v>1175</v>
      </c>
      <c r="B519" s="2">
        <f>B497</f>
        <v>981</v>
      </c>
      <c r="C519" s="2">
        <f>C498</f>
        <v>993</v>
      </c>
      <c r="D519" s="2">
        <f>D499</f>
        <v>911</v>
      </c>
      <c r="E519" s="2">
        <f>E500</f>
        <v>955</v>
      </c>
      <c r="F519" s="2">
        <f>F501</f>
        <v>842</v>
      </c>
      <c r="G519" s="2">
        <f>G502</f>
        <v>894</v>
      </c>
      <c r="H519" s="2">
        <f>H503</f>
        <v>788</v>
      </c>
      <c r="I519" s="2">
        <f>I504</f>
        <v>808</v>
      </c>
      <c r="J519" s="2">
        <f>J505</f>
        <v>732</v>
      </c>
      <c r="K519" s="2">
        <f>K506</f>
        <v>752</v>
      </c>
      <c r="L519" s="2">
        <f>L507</f>
        <v>642</v>
      </c>
      <c r="M519" s="2">
        <f>M508</f>
        <v>694</v>
      </c>
      <c r="N519" s="2">
        <f>N509</f>
        <v>583</v>
      </c>
      <c r="O519" s="2">
        <f>O510</f>
        <v>627</v>
      </c>
      <c r="P519" s="2">
        <f>P511</f>
        <v>541</v>
      </c>
      <c r="Q519" s="2">
        <f>Q512</f>
        <v>553</v>
      </c>
      <c r="R519" s="2">
        <f>R481</f>
        <v>135</v>
      </c>
      <c r="S519" s="2">
        <f>S482</f>
        <v>179</v>
      </c>
      <c r="T519" s="2">
        <f>T483</f>
        <v>221</v>
      </c>
      <c r="U519" s="2">
        <f>U484</f>
        <v>233</v>
      </c>
      <c r="V519" s="2">
        <f>V485</f>
        <v>28</v>
      </c>
      <c r="W519" s="2">
        <f>W486</f>
        <v>48</v>
      </c>
      <c r="X519" s="2">
        <f>X487</f>
        <v>66</v>
      </c>
      <c r="Y519" s="2">
        <f>Y488</f>
        <v>118</v>
      </c>
      <c r="Z519" s="2">
        <f>Z489</f>
        <v>394</v>
      </c>
      <c r="AA519" s="2">
        <f>AA490</f>
        <v>446</v>
      </c>
      <c r="AB519" s="2">
        <f>AB491</f>
        <v>468</v>
      </c>
      <c r="AC519" s="2">
        <f>AC492</f>
        <v>488</v>
      </c>
      <c r="AD519" s="2">
        <f>AD493</f>
        <v>277</v>
      </c>
      <c r="AE519" s="2">
        <f>AE494</f>
        <v>289</v>
      </c>
      <c r="AF519" s="2">
        <f>AF495</f>
        <v>335</v>
      </c>
      <c r="AG519" s="2">
        <f>AG496</f>
        <v>379</v>
      </c>
      <c r="AH519" s="217">
        <f t="shared" si="97"/>
        <v>16400</v>
      </c>
      <c r="AI519" s="5">
        <f t="shared" si="98"/>
        <v>11201200</v>
      </c>
      <c r="AJ519" s="2">
        <f t="shared" si="93"/>
        <v>8606720000</v>
      </c>
    </row>
    <row r="520" spans="1:36" x14ac:dyDescent="0.2">
      <c r="A520" s="3" t="s">
        <v>1176</v>
      </c>
      <c r="B520" s="2">
        <f>B496</f>
        <v>646</v>
      </c>
      <c r="C520" s="2">
        <f>C495</f>
        <v>690</v>
      </c>
      <c r="D520" s="2">
        <f>D494</f>
        <v>736</v>
      </c>
      <c r="E520" s="2">
        <f>E493</f>
        <v>748</v>
      </c>
      <c r="F520" s="2">
        <f>F492</f>
        <v>537</v>
      </c>
      <c r="G520" s="2">
        <f>G491</f>
        <v>557</v>
      </c>
      <c r="H520" s="2">
        <f>H490</f>
        <v>579</v>
      </c>
      <c r="I520" s="2">
        <f>I489</f>
        <v>631</v>
      </c>
      <c r="J520" s="2">
        <f>J488</f>
        <v>907</v>
      </c>
      <c r="K520" s="2">
        <f>K487</f>
        <v>959</v>
      </c>
      <c r="L520" s="2">
        <f>L486</f>
        <v>977</v>
      </c>
      <c r="M520" s="2">
        <f>M485</f>
        <v>997</v>
      </c>
      <c r="N520" s="2">
        <f>N484</f>
        <v>792</v>
      </c>
      <c r="O520" s="2">
        <f>O483</f>
        <v>804</v>
      </c>
      <c r="P520" s="2">
        <f>P482</f>
        <v>846</v>
      </c>
      <c r="Q520" s="2">
        <f>Q481</f>
        <v>890</v>
      </c>
      <c r="R520" s="2">
        <f>R512</f>
        <v>472</v>
      </c>
      <c r="S520" s="2">
        <f>S511</f>
        <v>484</v>
      </c>
      <c r="T520" s="2">
        <f>T510</f>
        <v>398</v>
      </c>
      <c r="U520" s="2">
        <f>U509</f>
        <v>442</v>
      </c>
      <c r="V520" s="2">
        <f>V508</f>
        <v>331</v>
      </c>
      <c r="W520" s="2">
        <f>W507</f>
        <v>383</v>
      </c>
      <c r="X520" s="2">
        <f>X506</f>
        <v>273</v>
      </c>
      <c r="Y520" s="2">
        <f>Y505</f>
        <v>293</v>
      </c>
      <c r="Z520" s="2">
        <f>Z504</f>
        <v>217</v>
      </c>
      <c r="AA520" s="2">
        <f>AA503</f>
        <v>237</v>
      </c>
      <c r="AB520" s="2">
        <f>AB502</f>
        <v>131</v>
      </c>
      <c r="AC520" s="2">
        <f>AC501</f>
        <v>183</v>
      </c>
      <c r="AD520" s="2">
        <f>AD500</f>
        <v>70</v>
      </c>
      <c r="AE520" s="2">
        <f>AE499</f>
        <v>114</v>
      </c>
      <c r="AF520" s="2">
        <f>AF498</f>
        <v>32</v>
      </c>
      <c r="AG520" s="2">
        <f>AG497</f>
        <v>44</v>
      </c>
      <c r="AH520" s="217">
        <f t="shared" si="97"/>
        <v>16400</v>
      </c>
      <c r="AI520" s="5">
        <f t="shared" si="98"/>
        <v>11201200</v>
      </c>
      <c r="AJ520" s="2">
        <f t="shared" si="93"/>
        <v>8606720000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42 AH94:AI171 AH51:AI86 AH180:AI300 AH352:AI386 AH395:AI429 AH309:AJ351 AH430:AJ519 AJ395:AJ429 AH387:AJ394 AJ352:AJ38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98AF5-84A6-4A65-A88A-80813BC0655C}">
  <sheetPr>
    <tabColor rgb="FFCCFFCC"/>
  </sheetPr>
  <dimension ref="A1:AJ778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1229</v>
      </c>
      <c r="C1" s="22"/>
      <c r="D1" s="22"/>
      <c r="E1" s="22"/>
      <c r="F1" s="22"/>
      <c r="G1" s="22"/>
      <c r="H1" s="22"/>
      <c r="I1" s="22"/>
      <c r="J1" s="22"/>
      <c r="K1" s="22" t="s">
        <v>5</v>
      </c>
      <c r="L1" s="22"/>
      <c r="M1" s="22" t="s">
        <v>5</v>
      </c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2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 t="s">
        <v>5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1185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1233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/>
      <c r="M7" s="2" t="s">
        <v>5</v>
      </c>
    </row>
    <row r="8" spans="1:36" x14ac:dyDescent="0.2">
      <c r="A8" s="1">
        <v>1</v>
      </c>
      <c r="B8" s="259">
        <v>2</v>
      </c>
      <c r="C8" s="133">
        <v>421</v>
      </c>
      <c r="D8" s="134">
        <v>1017</v>
      </c>
      <c r="E8" s="134">
        <v>606</v>
      </c>
      <c r="F8" s="134">
        <v>899</v>
      </c>
      <c r="G8" s="134">
        <v>552</v>
      </c>
      <c r="H8" s="134">
        <v>124</v>
      </c>
      <c r="I8" s="134">
        <v>479</v>
      </c>
      <c r="J8" s="134">
        <v>458</v>
      </c>
      <c r="K8" s="134">
        <v>109</v>
      </c>
      <c r="L8" s="134">
        <v>561</v>
      </c>
      <c r="M8" s="134">
        <v>918</v>
      </c>
      <c r="N8" s="134">
        <v>587</v>
      </c>
      <c r="O8" s="134">
        <v>1008</v>
      </c>
      <c r="P8" s="134">
        <v>436</v>
      </c>
      <c r="Q8" s="135">
        <v>23</v>
      </c>
      <c r="R8" s="136">
        <v>738</v>
      </c>
      <c r="S8" s="134">
        <v>837</v>
      </c>
      <c r="T8" s="134">
        <v>281</v>
      </c>
      <c r="U8" s="134">
        <v>190</v>
      </c>
      <c r="V8" s="134">
        <v>355</v>
      </c>
      <c r="W8" s="134">
        <v>200</v>
      </c>
      <c r="X8" s="134">
        <v>668</v>
      </c>
      <c r="Y8" s="134">
        <v>831</v>
      </c>
      <c r="Z8" s="134">
        <v>810</v>
      </c>
      <c r="AA8" s="134">
        <v>653</v>
      </c>
      <c r="AB8" s="134">
        <v>209</v>
      </c>
      <c r="AC8" s="134">
        <v>374</v>
      </c>
      <c r="AD8" s="134">
        <v>171</v>
      </c>
      <c r="AE8" s="134">
        <v>272</v>
      </c>
      <c r="AF8" s="134">
        <v>852</v>
      </c>
      <c r="AG8" s="137">
        <v>759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260">
        <v>54</v>
      </c>
      <c r="D9" s="109">
        <v>618</v>
      </c>
      <c r="E9" s="109">
        <v>973</v>
      </c>
      <c r="F9" s="109">
        <v>532</v>
      </c>
      <c r="G9" s="109">
        <v>951</v>
      </c>
      <c r="H9" s="109">
        <v>491</v>
      </c>
      <c r="I9" s="109">
        <v>80</v>
      </c>
      <c r="J9" s="109">
        <v>89</v>
      </c>
      <c r="K9" s="109">
        <v>510</v>
      </c>
      <c r="L9" s="109">
        <v>930</v>
      </c>
      <c r="M9" s="109">
        <v>517</v>
      </c>
      <c r="N9" s="109">
        <v>988</v>
      </c>
      <c r="O9" s="109">
        <v>639</v>
      </c>
      <c r="P9" s="110">
        <v>35</v>
      </c>
      <c r="Q9" s="109">
        <v>392</v>
      </c>
      <c r="R9" s="109">
        <v>881</v>
      </c>
      <c r="S9" s="111">
        <v>726</v>
      </c>
      <c r="T9" s="109">
        <v>138</v>
      </c>
      <c r="U9" s="109">
        <v>301</v>
      </c>
      <c r="V9" s="109">
        <v>244</v>
      </c>
      <c r="W9" s="109">
        <v>343</v>
      </c>
      <c r="X9" s="109">
        <v>779</v>
      </c>
      <c r="Y9" s="109">
        <v>688</v>
      </c>
      <c r="Z9" s="109">
        <v>697</v>
      </c>
      <c r="AA9" s="109">
        <v>798</v>
      </c>
      <c r="AB9" s="109">
        <v>322</v>
      </c>
      <c r="AC9" s="109">
        <v>229</v>
      </c>
      <c r="AD9" s="109">
        <v>316</v>
      </c>
      <c r="AE9" s="109">
        <v>159</v>
      </c>
      <c r="AF9" s="112">
        <v>707</v>
      </c>
      <c r="AG9" s="139">
        <v>872</v>
      </c>
      <c r="AH9" s="5">
        <f t="shared" ref="AH9:AH47" si="0">SUM(B9:AG9)</f>
        <v>16400</v>
      </c>
      <c r="AI9" s="5">
        <f t="shared" ref="AI9:AI47" si="1">SUMSQ(B9:AG9)</f>
        <v>11201200</v>
      </c>
      <c r="AJ9" s="2">
        <f t="shared" ref="AJ9:AJ47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40">
        <v>931</v>
      </c>
      <c r="C10" s="109">
        <v>520</v>
      </c>
      <c r="D10" s="260">
        <v>92</v>
      </c>
      <c r="E10" s="9">
        <v>511</v>
      </c>
      <c r="F10" s="109">
        <v>34</v>
      </c>
      <c r="G10" s="109">
        <v>389</v>
      </c>
      <c r="H10" s="109">
        <v>985</v>
      </c>
      <c r="I10" s="109">
        <v>638</v>
      </c>
      <c r="J10" s="109">
        <v>619</v>
      </c>
      <c r="K10" s="109">
        <v>976</v>
      </c>
      <c r="L10" s="109">
        <v>404</v>
      </c>
      <c r="M10" s="109">
        <v>55</v>
      </c>
      <c r="N10" s="109">
        <v>490</v>
      </c>
      <c r="O10" s="110">
        <v>77</v>
      </c>
      <c r="P10" s="109">
        <v>529</v>
      </c>
      <c r="Q10" s="109">
        <v>950</v>
      </c>
      <c r="R10" s="109">
        <v>323</v>
      </c>
      <c r="S10" s="109">
        <v>232</v>
      </c>
      <c r="T10" s="111">
        <v>700</v>
      </c>
      <c r="U10" s="109">
        <v>799</v>
      </c>
      <c r="V10" s="109">
        <v>706</v>
      </c>
      <c r="W10" s="109">
        <v>869</v>
      </c>
      <c r="X10" s="109">
        <v>313</v>
      </c>
      <c r="Y10" s="109">
        <v>158</v>
      </c>
      <c r="Z10" s="109">
        <v>139</v>
      </c>
      <c r="AA10" s="109">
        <v>304</v>
      </c>
      <c r="AB10" s="109">
        <v>884</v>
      </c>
      <c r="AC10" s="109">
        <v>727</v>
      </c>
      <c r="AD10" s="109">
        <v>778</v>
      </c>
      <c r="AE10" s="112">
        <v>685</v>
      </c>
      <c r="AF10" s="109">
        <v>241</v>
      </c>
      <c r="AG10" s="139">
        <v>342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40">
        <v>564</v>
      </c>
      <c r="C11" s="109">
        <v>919</v>
      </c>
      <c r="D11" s="9">
        <v>459</v>
      </c>
      <c r="E11" s="260">
        <v>112</v>
      </c>
      <c r="F11" s="109">
        <v>433</v>
      </c>
      <c r="G11" s="109">
        <v>22</v>
      </c>
      <c r="H11" s="109">
        <v>586</v>
      </c>
      <c r="I11" s="109">
        <v>1005</v>
      </c>
      <c r="J11" s="109">
        <v>1020</v>
      </c>
      <c r="K11" s="109">
        <v>607</v>
      </c>
      <c r="L11" s="109">
        <v>3</v>
      </c>
      <c r="M11" s="109">
        <v>424</v>
      </c>
      <c r="N11" s="110">
        <v>121</v>
      </c>
      <c r="O11" s="109">
        <v>478</v>
      </c>
      <c r="P11" s="109">
        <v>898</v>
      </c>
      <c r="Q11" s="109">
        <v>549</v>
      </c>
      <c r="R11" s="109">
        <v>212</v>
      </c>
      <c r="S11" s="109">
        <v>375</v>
      </c>
      <c r="T11" s="109">
        <v>811</v>
      </c>
      <c r="U11" s="111">
        <v>656</v>
      </c>
      <c r="V11" s="109">
        <v>849</v>
      </c>
      <c r="W11" s="109">
        <v>758</v>
      </c>
      <c r="X11" s="109">
        <v>170</v>
      </c>
      <c r="Y11" s="109">
        <v>269</v>
      </c>
      <c r="Z11" s="109">
        <v>284</v>
      </c>
      <c r="AA11" s="109">
        <v>191</v>
      </c>
      <c r="AB11" s="109">
        <v>739</v>
      </c>
      <c r="AC11" s="109">
        <v>840</v>
      </c>
      <c r="AD11" s="112">
        <v>665</v>
      </c>
      <c r="AE11" s="109">
        <v>830</v>
      </c>
      <c r="AF11" s="109">
        <v>354</v>
      </c>
      <c r="AG11" s="139">
        <v>197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40">
        <v>800</v>
      </c>
      <c r="C12" s="109">
        <v>699</v>
      </c>
      <c r="D12" s="109">
        <v>231</v>
      </c>
      <c r="E12" s="109">
        <v>324</v>
      </c>
      <c r="F12" s="260">
        <v>157</v>
      </c>
      <c r="G12" s="9">
        <v>314</v>
      </c>
      <c r="H12" s="109">
        <v>870</v>
      </c>
      <c r="I12" s="109">
        <v>705</v>
      </c>
      <c r="J12" s="109">
        <v>728</v>
      </c>
      <c r="K12" s="109">
        <v>883</v>
      </c>
      <c r="L12" s="109">
        <v>303</v>
      </c>
      <c r="M12" s="110">
        <v>140</v>
      </c>
      <c r="N12" s="109">
        <v>341</v>
      </c>
      <c r="O12" s="109">
        <v>242</v>
      </c>
      <c r="P12" s="109">
        <v>686</v>
      </c>
      <c r="Q12" s="109">
        <v>777</v>
      </c>
      <c r="R12" s="109">
        <v>512</v>
      </c>
      <c r="S12" s="109">
        <v>91</v>
      </c>
      <c r="T12" s="109">
        <v>519</v>
      </c>
      <c r="U12" s="109">
        <v>932</v>
      </c>
      <c r="V12" s="111">
        <v>637</v>
      </c>
      <c r="W12" s="109">
        <v>986</v>
      </c>
      <c r="X12" s="109">
        <v>390</v>
      </c>
      <c r="Y12" s="109">
        <v>33</v>
      </c>
      <c r="Z12" s="109">
        <v>56</v>
      </c>
      <c r="AA12" s="109">
        <v>403</v>
      </c>
      <c r="AB12" s="109">
        <v>975</v>
      </c>
      <c r="AC12" s="112">
        <v>620</v>
      </c>
      <c r="AD12" s="109">
        <v>949</v>
      </c>
      <c r="AE12" s="109">
        <v>530</v>
      </c>
      <c r="AF12" s="109">
        <v>78</v>
      </c>
      <c r="AG12" s="139">
        <v>489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40">
        <v>655</v>
      </c>
      <c r="C13" s="109">
        <v>812</v>
      </c>
      <c r="D13" s="109">
        <v>376</v>
      </c>
      <c r="E13" s="109">
        <v>211</v>
      </c>
      <c r="F13" s="9">
        <v>270</v>
      </c>
      <c r="G13" s="260">
        <v>169</v>
      </c>
      <c r="H13" s="109">
        <v>757</v>
      </c>
      <c r="I13" s="109">
        <v>850</v>
      </c>
      <c r="J13" s="109">
        <v>839</v>
      </c>
      <c r="K13" s="109">
        <v>740</v>
      </c>
      <c r="L13" s="110">
        <v>192</v>
      </c>
      <c r="M13" s="109">
        <v>283</v>
      </c>
      <c r="N13" s="109">
        <v>198</v>
      </c>
      <c r="O13" s="109">
        <v>353</v>
      </c>
      <c r="P13" s="109">
        <v>829</v>
      </c>
      <c r="Q13" s="109">
        <v>666</v>
      </c>
      <c r="R13" s="109">
        <v>111</v>
      </c>
      <c r="S13" s="109">
        <v>460</v>
      </c>
      <c r="T13" s="109">
        <v>920</v>
      </c>
      <c r="U13" s="109">
        <v>563</v>
      </c>
      <c r="V13" s="109">
        <v>1006</v>
      </c>
      <c r="W13" s="111">
        <v>585</v>
      </c>
      <c r="X13" s="109">
        <v>21</v>
      </c>
      <c r="Y13" s="109">
        <v>434</v>
      </c>
      <c r="Z13" s="109">
        <v>423</v>
      </c>
      <c r="AA13" s="109">
        <v>4</v>
      </c>
      <c r="AB13" s="112">
        <v>608</v>
      </c>
      <c r="AC13" s="109">
        <v>1019</v>
      </c>
      <c r="AD13" s="109">
        <v>550</v>
      </c>
      <c r="AE13" s="109">
        <v>897</v>
      </c>
      <c r="AF13" s="109">
        <v>477</v>
      </c>
      <c r="AG13" s="139">
        <v>122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40">
        <v>189</v>
      </c>
      <c r="C14" s="109">
        <v>282</v>
      </c>
      <c r="D14" s="109">
        <v>838</v>
      </c>
      <c r="E14" s="109">
        <v>737</v>
      </c>
      <c r="F14" s="109">
        <v>832</v>
      </c>
      <c r="G14" s="109">
        <v>667</v>
      </c>
      <c r="H14" s="260">
        <v>199</v>
      </c>
      <c r="I14" s="9">
        <v>356</v>
      </c>
      <c r="J14" s="109">
        <v>373</v>
      </c>
      <c r="K14" s="110">
        <v>210</v>
      </c>
      <c r="L14" s="109">
        <v>654</v>
      </c>
      <c r="M14" s="109">
        <v>809</v>
      </c>
      <c r="N14" s="109">
        <v>760</v>
      </c>
      <c r="O14" s="109">
        <v>851</v>
      </c>
      <c r="P14" s="109">
        <v>271</v>
      </c>
      <c r="Q14" s="109">
        <v>172</v>
      </c>
      <c r="R14" s="109">
        <v>605</v>
      </c>
      <c r="S14" s="109">
        <v>1018</v>
      </c>
      <c r="T14" s="109">
        <v>422</v>
      </c>
      <c r="U14" s="109">
        <v>1</v>
      </c>
      <c r="V14" s="109">
        <v>480</v>
      </c>
      <c r="W14" s="109">
        <v>123</v>
      </c>
      <c r="X14" s="111">
        <v>551</v>
      </c>
      <c r="Y14" s="109">
        <v>900</v>
      </c>
      <c r="Z14" s="109">
        <v>917</v>
      </c>
      <c r="AA14" s="112">
        <v>562</v>
      </c>
      <c r="AB14" s="109">
        <v>110</v>
      </c>
      <c r="AC14" s="109">
        <v>457</v>
      </c>
      <c r="AD14" s="109">
        <v>24</v>
      </c>
      <c r="AE14" s="109">
        <v>435</v>
      </c>
      <c r="AF14" s="109">
        <v>1007</v>
      </c>
      <c r="AG14" s="139">
        <v>588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40">
        <v>302</v>
      </c>
      <c r="C15" s="109">
        <v>137</v>
      </c>
      <c r="D15" s="109">
        <v>725</v>
      </c>
      <c r="E15" s="109">
        <v>882</v>
      </c>
      <c r="F15" s="109">
        <v>687</v>
      </c>
      <c r="G15" s="109">
        <v>780</v>
      </c>
      <c r="H15" s="9">
        <v>344</v>
      </c>
      <c r="I15" s="260">
        <v>243</v>
      </c>
      <c r="J15" s="110">
        <v>230</v>
      </c>
      <c r="K15" s="109">
        <v>321</v>
      </c>
      <c r="L15" s="109">
        <v>797</v>
      </c>
      <c r="M15" s="109">
        <v>698</v>
      </c>
      <c r="N15" s="109">
        <v>871</v>
      </c>
      <c r="O15" s="109">
        <v>708</v>
      </c>
      <c r="P15" s="109">
        <v>160</v>
      </c>
      <c r="Q15" s="109">
        <v>315</v>
      </c>
      <c r="R15" s="109">
        <v>974</v>
      </c>
      <c r="S15" s="109">
        <v>617</v>
      </c>
      <c r="T15" s="109">
        <v>53</v>
      </c>
      <c r="U15" s="109">
        <v>402</v>
      </c>
      <c r="V15" s="109">
        <v>79</v>
      </c>
      <c r="W15" s="109">
        <v>492</v>
      </c>
      <c r="X15" s="109">
        <v>952</v>
      </c>
      <c r="Y15" s="111">
        <v>531</v>
      </c>
      <c r="Z15" s="112">
        <v>518</v>
      </c>
      <c r="AA15" s="109">
        <v>929</v>
      </c>
      <c r="AB15" s="109">
        <v>509</v>
      </c>
      <c r="AC15" s="109">
        <v>90</v>
      </c>
      <c r="AD15" s="109">
        <v>391</v>
      </c>
      <c r="AE15" s="109">
        <v>36</v>
      </c>
      <c r="AF15" s="109">
        <v>640</v>
      </c>
      <c r="AG15" s="139">
        <v>987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40">
        <v>966</v>
      </c>
      <c r="C16" s="109">
        <v>609</v>
      </c>
      <c r="D16" s="109">
        <v>61</v>
      </c>
      <c r="E16" s="109">
        <v>410</v>
      </c>
      <c r="F16" s="109">
        <v>71</v>
      </c>
      <c r="G16" s="109">
        <v>484</v>
      </c>
      <c r="H16" s="109">
        <v>960</v>
      </c>
      <c r="I16" s="110">
        <v>539</v>
      </c>
      <c r="J16" s="260">
        <v>526</v>
      </c>
      <c r="K16" s="9">
        <v>937</v>
      </c>
      <c r="L16" s="109">
        <v>501</v>
      </c>
      <c r="M16" s="109">
        <v>82</v>
      </c>
      <c r="N16" s="109">
        <v>399</v>
      </c>
      <c r="O16" s="109">
        <v>44</v>
      </c>
      <c r="P16" s="109">
        <v>632</v>
      </c>
      <c r="Q16" s="109">
        <v>979</v>
      </c>
      <c r="R16" s="109">
        <v>294</v>
      </c>
      <c r="S16" s="109">
        <v>129</v>
      </c>
      <c r="T16" s="109">
        <v>733</v>
      </c>
      <c r="U16" s="109">
        <v>890</v>
      </c>
      <c r="V16" s="109">
        <v>679</v>
      </c>
      <c r="W16" s="109">
        <v>772</v>
      </c>
      <c r="X16" s="109">
        <v>352</v>
      </c>
      <c r="Y16" s="112">
        <v>251</v>
      </c>
      <c r="Z16" s="111">
        <v>238</v>
      </c>
      <c r="AA16" s="109">
        <v>329</v>
      </c>
      <c r="AB16" s="109">
        <v>789</v>
      </c>
      <c r="AC16" s="109">
        <v>690</v>
      </c>
      <c r="AD16" s="109">
        <v>879</v>
      </c>
      <c r="AE16" s="109">
        <v>716</v>
      </c>
      <c r="AF16" s="109">
        <v>152</v>
      </c>
      <c r="AG16" s="139">
        <v>307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40">
        <v>597</v>
      </c>
      <c r="C17" s="109">
        <v>1010</v>
      </c>
      <c r="D17" s="109">
        <v>430</v>
      </c>
      <c r="E17" s="109">
        <v>9</v>
      </c>
      <c r="F17" s="109">
        <v>472</v>
      </c>
      <c r="G17" s="109">
        <v>115</v>
      </c>
      <c r="H17" s="110">
        <v>559</v>
      </c>
      <c r="I17" s="109">
        <v>908</v>
      </c>
      <c r="J17" s="9">
        <v>925</v>
      </c>
      <c r="K17" s="260">
        <v>570</v>
      </c>
      <c r="L17" s="109">
        <v>102</v>
      </c>
      <c r="M17" s="109">
        <v>449</v>
      </c>
      <c r="N17" s="109">
        <v>32</v>
      </c>
      <c r="O17" s="109">
        <v>443</v>
      </c>
      <c r="P17" s="109">
        <v>999</v>
      </c>
      <c r="Q17" s="109">
        <v>580</v>
      </c>
      <c r="R17" s="109">
        <v>181</v>
      </c>
      <c r="S17" s="109">
        <v>274</v>
      </c>
      <c r="T17" s="109">
        <v>846</v>
      </c>
      <c r="U17" s="109">
        <v>745</v>
      </c>
      <c r="V17" s="109">
        <v>824</v>
      </c>
      <c r="W17" s="109">
        <v>659</v>
      </c>
      <c r="X17" s="112">
        <v>207</v>
      </c>
      <c r="Y17" s="109">
        <v>364</v>
      </c>
      <c r="Z17" s="109">
        <v>381</v>
      </c>
      <c r="AA17" s="111">
        <v>218</v>
      </c>
      <c r="AB17" s="109">
        <v>646</v>
      </c>
      <c r="AC17" s="109">
        <v>801</v>
      </c>
      <c r="AD17" s="109">
        <v>768</v>
      </c>
      <c r="AE17" s="109">
        <v>859</v>
      </c>
      <c r="AF17" s="109">
        <v>263</v>
      </c>
      <c r="AG17" s="139">
        <v>164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40">
        <v>103</v>
      </c>
      <c r="C18" s="109">
        <v>452</v>
      </c>
      <c r="D18" s="109">
        <v>928</v>
      </c>
      <c r="E18" s="109">
        <v>571</v>
      </c>
      <c r="F18" s="109">
        <v>998</v>
      </c>
      <c r="G18" s="110">
        <v>577</v>
      </c>
      <c r="H18" s="109">
        <v>29</v>
      </c>
      <c r="I18" s="109">
        <v>442</v>
      </c>
      <c r="J18" s="109">
        <v>431</v>
      </c>
      <c r="K18" s="109">
        <v>12</v>
      </c>
      <c r="L18" s="260">
        <v>600</v>
      </c>
      <c r="M18" s="9">
        <v>1011</v>
      </c>
      <c r="N18" s="109">
        <v>558</v>
      </c>
      <c r="O18" s="109">
        <v>905</v>
      </c>
      <c r="P18" s="109">
        <v>469</v>
      </c>
      <c r="Q18" s="109">
        <v>114</v>
      </c>
      <c r="R18" s="109">
        <v>647</v>
      </c>
      <c r="S18" s="109">
        <v>804</v>
      </c>
      <c r="T18" s="109">
        <v>384</v>
      </c>
      <c r="U18" s="109">
        <v>219</v>
      </c>
      <c r="V18" s="109">
        <v>262</v>
      </c>
      <c r="W18" s="112">
        <v>161</v>
      </c>
      <c r="X18" s="109">
        <v>765</v>
      </c>
      <c r="Y18" s="109">
        <v>858</v>
      </c>
      <c r="Z18" s="109">
        <v>847</v>
      </c>
      <c r="AA18" s="109">
        <v>748</v>
      </c>
      <c r="AB18" s="111">
        <v>184</v>
      </c>
      <c r="AC18" s="109">
        <v>275</v>
      </c>
      <c r="AD18" s="109">
        <v>206</v>
      </c>
      <c r="AE18" s="109">
        <v>361</v>
      </c>
      <c r="AF18" s="109">
        <v>821</v>
      </c>
      <c r="AG18" s="139">
        <v>658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40">
        <v>504</v>
      </c>
      <c r="C19" s="109">
        <v>83</v>
      </c>
      <c r="D19" s="109">
        <v>527</v>
      </c>
      <c r="E19" s="109">
        <v>940</v>
      </c>
      <c r="F19" s="110">
        <v>629</v>
      </c>
      <c r="G19" s="109">
        <v>978</v>
      </c>
      <c r="H19" s="109">
        <v>398</v>
      </c>
      <c r="I19" s="109">
        <v>41</v>
      </c>
      <c r="J19" s="109">
        <v>64</v>
      </c>
      <c r="K19" s="109">
        <v>411</v>
      </c>
      <c r="L19" s="9">
        <v>967</v>
      </c>
      <c r="M19" s="260">
        <v>612</v>
      </c>
      <c r="N19" s="109">
        <v>957</v>
      </c>
      <c r="O19" s="109">
        <v>538</v>
      </c>
      <c r="P19" s="109">
        <v>70</v>
      </c>
      <c r="Q19" s="109">
        <v>481</v>
      </c>
      <c r="R19" s="109">
        <v>792</v>
      </c>
      <c r="S19" s="109">
        <v>691</v>
      </c>
      <c r="T19" s="109">
        <v>239</v>
      </c>
      <c r="U19" s="109">
        <v>332</v>
      </c>
      <c r="V19" s="112">
        <v>149</v>
      </c>
      <c r="W19" s="109">
        <v>306</v>
      </c>
      <c r="X19" s="109">
        <v>878</v>
      </c>
      <c r="Y19" s="109">
        <v>713</v>
      </c>
      <c r="Z19" s="109">
        <v>736</v>
      </c>
      <c r="AA19" s="109">
        <v>891</v>
      </c>
      <c r="AB19" s="109">
        <v>295</v>
      </c>
      <c r="AC19" s="111">
        <v>132</v>
      </c>
      <c r="AD19" s="109">
        <v>349</v>
      </c>
      <c r="AE19" s="109">
        <v>250</v>
      </c>
      <c r="AF19" s="109">
        <v>678</v>
      </c>
      <c r="AG19" s="139">
        <v>769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40">
        <v>220</v>
      </c>
      <c r="C20" s="109">
        <v>383</v>
      </c>
      <c r="D20" s="109">
        <v>803</v>
      </c>
      <c r="E20" s="110">
        <v>648</v>
      </c>
      <c r="F20" s="109">
        <v>857</v>
      </c>
      <c r="G20" s="109">
        <v>766</v>
      </c>
      <c r="H20" s="109">
        <v>162</v>
      </c>
      <c r="I20" s="109">
        <v>261</v>
      </c>
      <c r="J20" s="109">
        <v>276</v>
      </c>
      <c r="K20" s="109">
        <v>183</v>
      </c>
      <c r="L20" s="109">
        <v>747</v>
      </c>
      <c r="M20" s="109">
        <v>848</v>
      </c>
      <c r="N20" s="260">
        <v>657</v>
      </c>
      <c r="O20" s="9">
        <v>822</v>
      </c>
      <c r="P20" s="109">
        <v>362</v>
      </c>
      <c r="Q20" s="109">
        <v>205</v>
      </c>
      <c r="R20" s="109">
        <v>572</v>
      </c>
      <c r="S20" s="109">
        <v>927</v>
      </c>
      <c r="T20" s="109">
        <v>451</v>
      </c>
      <c r="U20" s="112">
        <v>104</v>
      </c>
      <c r="V20" s="109">
        <v>441</v>
      </c>
      <c r="W20" s="109">
        <v>30</v>
      </c>
      <c r="X20" s="109">
        <v>578</v>
      </c>
      <c r="Y20" s="109">
        <v>997</v>
      </c>
      <c r="Z20" s="109">
        <v>1012</v>
      </c>
      <c r="AA20" s="109">
        <v>599</v>
      </c>
      <c r="AB20" s="109">
        <v>11</v>
      </c>
      <c r="AC20" s="109">
        <v>432</v>
      </c>
      <c r="AD20" s="111">
        <v>113</v>
      </c>
      <c r="AE20" s="109">
        <v>470</v>
      </c>
      <c r="AF20" s="109">
        <v>906</v>
      </c>
      <c r="AG20" s="139">
        <v>557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40">
        <v>331</v>
      </c>
      <c r="C21" s="109">
        <v>240</v>
      </c>
      <c r="D21" s="110">
        <v>692</v>
      </c>
      <c r="E21" s="109">
        <v>791</v>
      </c>
      <c r="F21" s="109">
        <v>714</v>
      </c>
      <c r="G21" s="109">
        <v>877</v>
      </c>
      <c r="H21" s="109">
        <v>305</v>
      </c>
      <c r="I21" s="109">
        <v>150</v>
      </c>
      <c r="J21" s="109">
        <v>131</v>
      </c>
      <c r="K21" s="109">
        <v>296</v>
      </c>
      <c r="L21" s="109">
        <v>892</v>
      </c>
      <c r="M21" s="109">
        <v>735</v>
      </c>
      <c r="N21" s="9">
        <v>770</v>
      </c>
      <c r="O21" s="260">
        <v>677</v>
      </c>
      <c r="P21" s="109">
        <v>249</v>
      </c>
      <c r="Q21" s="109">
        <v>350</v>
      </c>
      <c r="R21" s="109">
        <v>939</v>
      </c>
      <c r="S21" s="109">
        <v>528</v>
      </c>
      <c r="T21" s="112">
        <v>84</v>
      </c>
      <c r="U21" s="109">
        <v>503</v>
      </c>
      <c r="V21" s="109">
        <v>42</v>
      </c>
      <c r="W21" s="109">
        <v>397</v>
      </c>
      <c r="X21" s="109">
        <v>977</v>
      </c>
      <c r="Y21" s="109">
        <v>630</v>
      </c>
      <c r="Z21" s="109">
        <v>611</v>
      </c>
      <c r="AA21" s="109">
        <v>968</v>
      </c>
      <c r="AB21" s="109">
        <v>412</v>
      </c>
      <c r="AC21" s="109">
        <v>63</v>
      </c>
      <c r="AD21" s="109">
        <v>482</v>
      </c>
      <c r="AE21" s="111">
        <v>69</v>
      </c>
      <c r="AF21" s="109">
        <v>537</v>
      </c>
      <c r="AG21" s="139">
        <v>958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40">
        <v>889</v>
      </c>
      <c r="C22" s="110">
        <v>734</v>
      </c>
      <c r="D22" s="109">
        <v>130</v>
      </c>
      <c r="E22" s="109">
        <v>293</v>
      </c>
      <c r="F22" s="109">
        <v>252</v>
      </c>
      <c r="G22" s="109">
        <v>351</v>
      </c>
      <c r="H22" s="109">
        <v>771</v>
      </c>
      <c r="I22" s="109">
        <v>680</v>
      </c>
      <c r="J22" s="109">
        <v>689</v>
      </c>
      <c r="K22" s="109">
        <v>790</v>
      </c>
      <c r="L22" s="109">
        <v>330</v>
      </c>
      <c r="M22" s="109">
        <v>237</v>
      </c>
      <c r="N22" s="109">
        <v>308</v>
      </c>
      <c r="O22" s="109">
        <v>151</v>
      </c>
      <c r="P22" s="260">
        <v>715</v>
      </c>
      <c r="Q22" s="9">
        <v>880</v>
      </c>
      <c r="R22" s="109">
        <v>409</v>
      </c>
      <c r="S22" s="112">
        <v>62</v>
      </c>
      <c r="T22" s="109">
        <v>610</v>
      </c>
      <c r="U22" s="109">
        <v>965</v>
      </c>
      <c r="V22" s="109">
        <v>540</v>
      </c>
      <c r="W22" s="109">
        <v>959</v>
      </c>
      <c r="X22" s="109">
        <v>483</v>
      </c>
      <c r="Y22" s="109">
        <v>72</v>
      </c>
      <c r="Z22" s="109">
        <v>81</v>
      </c>
      <c r="AA22" s="109">
        <v>502</v>
      </c>
      <c r="AB22" s="109">
        <v>938</v>
      </c>
      <c r="AC22" s="109">
        <v>525</v>
      </c>
      <c r="AD22" s="109">
        <v>980</v>
      </c>
      <c r="AE22" s="109">
        <v>631</v>
      </c>
      <c r="AF22" s="111">
        <v>43</v>
      </c>
      <c r="AG22" s="139">
        <v>400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41">
        <v>746</v>
      </c>
      <c r="C23" s="109">
        <v>845</v>
      </c>
      <c r="D23" s="109">
        <v>273</v>
      </c>
      <c r="E23" s="109">
        <v>182</v>
      </c>
      <c r="F23" s="109">
        <v>363</v>
      </c>
      <c r="G23" s="109">
        <v>208</v>
      </c>
      <c r="H23" s="109">
        <v>660</v>
      </c>
      <c r="I23" s="109">
        <v>823</v>
      </c>
      <c r="J23" s="109">
        <v>802</v>
      </c>
      <c r="K23" s="109">
        <v>645</v>
      </c>
      <c r="L23" s="109">
        <v>217</v>
      </c>
      <c r="M23" s="109">
        <v>382</v>
      </c>
      <c r="N23" s="109">
        <v>163</v>
      </c>
      <c r="O23" s="109">
        <v>264</v>
      </c>
      <c r="P23" s="9">
        <v>860</v>
      </c>
      <c r="Q23" s="260">
        <v>767</v>
      </c>
      <c r="R23" s="112">
        <v>10</v>
      </c>
      <c r="S23" s="109">
        <v>429</v>
      </c>
      <c r="T23" s="109">
        <v>1009</v>
      </c>
      <c r="U23" s="109">
        <v>598</v>
      </c>
      <c r="V23" s="109">
        <v>907</v>
      </c>
      <c r="W23" s="109">
        <v>560</v>
      </c>
      <c r="X23" s="109">
        <v>116</v>
      </c>
      <c r="Y23" s="109">
        <v>471</v>
      </c>
      <c r="Z23" s="109">
        <v>450</v>
      </c>
      <c r="AA23" s="109">
        <v>101</v>
      </c>
      <c r="AB23" s="109">
        <v>569</v>
      </c>
      <c r="AC23" s="109">
        <v>926</v>
      </c>
      <c r="AD23" s="109">
        <v>579</v>
      </c>
      <c r="AE23" s="109">
        <v>1000</v>
      </c>
      <c r="AF23" s="109">
        <v>444</v>
      </c>
      <c r="AG23" s="142">
        <v>31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43">
        <v>279</v>
      </c>
      <c r="C24" s="109">
        <v>180</v>
      </c>
      <c r="D24" s="109">
        <v>752</v>
      </c>
      <c r="E24" s="109">
        <v>843</v>
      </c>
      <c r="F24" s="109">
        <v>662</v>
      </c>
      <c r="G24" s="109">
        <v>817</v>
      </c>
      <c r="H24" s="109">
        <v>365</v>
      </c>
      <c r="I24" s="109">
        <v>202</v>
      </c>
      <c r="J24" s="109">
        <v>223</v>
      </c>
      <c r="K24" s="109">
        <v>380</v>
      </c>
      <c r="L24" s="109">
        <v>808</v>
      </c>
      <c r="M24" s="109">
        <v>643</v>
      </c>
      <c r="N24" s="109">
        <v>862</v>
      </c>
      <c r="O24" s="109">
        <v>761</v>
      </c>
      <c r="P24" s="109">
        <v>165</v>
      </c>
      <c r="Q24" s="112">
        <v>258</v>
      </c>
      <c r="R24" s="108">
        <v>1015</v>
      </c>
      <c r="S24" s="9">
        <v>596</v>
      </c>
      <c r="T24" s="109">
        <v>16</v>
      </c>
      <c r="U24" s="109">
        <v>427</v>
      </c>
      <c r="V24" s="109">
        <v>118</v>
      </c>
      <c r="W24" s="109">
        <v>465</v>
      </c>
      <c r="X24" s="109">
        <v>909</v>
      </c>
      <c r="Y24" s="109">
        <v>554</v>
      </c>
      <c r="Z24" s="109">
        <v>575</v>
      </c>
      <c r="AA24" s="109">
        <v>924</v>
      </c>
      <c r="AB24" s="109">
        <v>456</v>
      </c>
      <c r="AC24" s="109">
        <v>99</v>
      </c>
      <c r="AD24" s="109">
        <v>446</v>
      </c>
      <c r="AE24" s="109">
        <v>25</v>
      </c>
      <c r="AF24" s="109">
        <v>581</v>
      </c>
      <c r="AG24" s="263">
        <v>994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40">
        <v>136</v>
      </c>
      <c r="C25" s="111">
        <v>291</v>
      </c>
      <c r="D25" s="109">
        <v>895</v>
      </c>
      <c r="E25" s="109">
        <v>732</v>
      </c>
      <c r="F25" s="109">
        <v>773</v>
      </c>
      <c r="G25" s="109">
        <v>674</v>
      </c>
      <c r="H25" s="109">
        <v>254</v>
      </c>
      <c r="I25" s="109">
        <v>345</v>
      </c>
      <c r="J25" s="109">
        <v>336</v>
      </c>
      <c r="K25" s="109">
        <v>235</v>
      </c>
      <c r="L25" s="109">
        <v>695</v>
      </c>
      <c r="M25" s="109">
        <v>788</v>
      </c>
      <c r="N25" s="109">
        <v>717</v>
      </c>
      <c r="O25" s="109">
        <v>874</v>
      </c>
      <c r="P25" s="112">
        <v>310</v>
      </c>
      <c r="Q25" s="109">
        <v>145</v>
      </c>
      <c r="R25" s="9">
        <v>616</v>
      </c>
      <c r="S25" s="108">
        <v>963</v>
      </c>
      <c r="T25" s="109">
        <v>415</v>
      </c>
      <c r="U25" s="109">
        <v>60</v>
      </c>
      <c r="V25" s="109">
        <v>485</v>
      </c>
      <c r="W25" s="109">
        <v>66</v>
      </c>
      <c r="X25" s="109">
        <v>542</v>
      </c>
      <c r="Y25" s="109">
        <v>953</v>
      </c>
      <c r="Z25" s="109">
        <v>944</v>
      </c>
      <c r="AA25" s="109">
        <v>523</v>
      </c>
      <c r="AB25" s="109">
        <v>87</v>
      </c>
      <c r="AC25" s="109">
        <v>500</v>
      </c>
      <c r="AD25" s="109">
        <v>45</v>
      </c>
      <c r="AE25" s="109">
        <v>394</v>
      </c>
      <c r="AF25" s="262">
        <v>982</v>
      </c>
      <c r="AG25" s="139">
        <v>625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40">
        <v>694</v>
      </c>
      <c r="C26" s="109">
        <v>785</v>
      </c>
      <c r="D26" s="111">
        <v>333</v>
      </c>
      <c r="E26" s="109">
        <v>234</v>
      </c>
      <c r="F26" s="109">
        <v>311</v>
      </c>
      <c r="G26" s="109">
        <v>148</v>
      </c>
      <c r="H26" s="109">
        <v>720</v>
      </c>
      <c r="I26" s="109">
        <v>875</v>
      </c>
      <c r="J26" s="109">
        <v>894</v>
      </c>
      <c r="K26" s="109">
        <v>729</v>
      </c>
      <c r="L26" s="109">
        <v>133</v>
      </c>
      <c r="M26" s="109">
        <v>290</v>
      </c>
      <c r="N26" s="109">
        <v>255</v>
      </c>
      <c r="O26" s="112">
        <v>348</v>
      </c>
      <c r="P26" s="109">
        <v>776</v>
      </c>
      <c r="Q26" s="109">
        <v>675</v>
      </c>
      <c r="R26" s="109">
        <v>86</v>
      </c>
      <c r="S26" s="109">
        <v>497</v>
      </c>
      <c r="T26" s="108">
        <v>941</v>
      </c>
      <c r="U26" s="9">
        <v>522</v>
      </c>
      <c r="V26" s="109">
        <v>983</v>
      </c>
      <c r="W26" s="109">
        <v>628</v>
      </c>
      <c r="X26" s="109">
        <v>48</v>
      </c>
      <c r="Y26" s="109">
        <v>395</v>
      </c>
      <c r="Z26" s="109">
        <v>414</v>
      </c>
      <c r="AA26" s="109">
        <v>57</v>
      </c>
      <c r="AB26" s="109">
        <v>613</v>
      </c>
      <c r="AC26" s="109">
        <v>962</v>
      </c>
      <c r="AD26" s="109">
        <v>543</v>
      </c>
      <c r="AE26" s="262">
        <v>956</v>
      </c>
      <c r="AF26" s="109">
        <v>488</v>
      </c>
      <c r="AG26" s="139">
        <v>67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40">
        <v>805</v>
      </c>
      <c r="C27" s="109">
        <v>642</v>
      </c>
      <c r="D27" s="109">
        <v>222</v>
      </c>
      <c r="E27" s="111">
        <v>377</v>
      </c>
      <c r="F27" s="109">
        <v>168</v>
      </c>
      <c r="G27" s="109">
        <v>259</v>
      </c>
      <c r="H27" s="109">
        <v>863</v>
      </c>
      <c r="I27" s="109">
        <v>764</v>
      </c>
      <c r="J27" s="109">
        <v>749</v>
      </c>
      <c r="K27" s="109">
        <v>842</v>
      </c>
      <c r="L27" s="109">
        <v>278</v>
      </c>
      <c r="M27" s="109">
        <v>177</v>
      </c>
      <c r="N27" s="112">
        <v>368</v>
      </c>
      <c r="O27" s="109">
        <v>203</v>
      </c>
      <c r="P27" s="109">
        <v>663</v>
      </c>
      <c r="Q27" s="109">
        <v>820</v>
      </c>
      <c r="R27" s="109">
        <v>453</v>
      </c>
      <c r="S27" s="109">
        <v>98</v>
      </c>
      <c r="T27" s="9">
        <v>574</v>
      </c>
      <c r="U27" s="108">
        <v>921</v>
      </c>
      <c r="V27" s="109">
        <v>584</v>
      </c>
      <c r="W27" s="109">
        <v>995</v>
      </c>
      <c r="X27" s="109">
        <v>447</v>
      </c>
      <c r="Y27" s="109">
        <v>28</v>
      </c>
      <c r="Z27" s="109">
        <v>13</v>
      </c>
      <c r="AA27" s="109">
        <v>426</v>
      </c>
      <c r="AB27" s="109">
        <v>1014</v>
      </c>
      <c r="AC27" s="109">
        <v>593</v>
      </c>
      <c r="AD27" s="262">
        <v>912</v>
      </c>
      <c r="AE27" s="109">
        <v>555</v>
      </c>
      <c r="AF27" s="109">
        <v>119</v>
      </c>
      <c r="AG27" s="139">
        <v>468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40">
        <v>521</v>
      </c>
      <c r="C28" s="109">
        <v>942</v>
      </c>
      <c r="D28" s="109">
        <v>498</v>
      </c>
      <c r="E28" s="109">
        <v>85</v>
      </c>
      <c r="F28" s="111">
        <v>396</v>
      </c>
      <c r="G28" s="109">
        <v>47</v>
      </c>
      <c r="H28" s="109">
        <v>627</v>
      </c>
      <c r="I28" s="109">
        <v>984</v>
      </c>
      <c r="J28" s="109">
        <v>961</v>
      </c>
      <c r="K28" s="109">
        <v>614</v>
      </c>
      <c r="L28" s="109">
        <v>58</v>
      </c>
      <c r="M28" s="112">
        <v>413</v>
      </c>
      <c r="N28" s="109">
        <v>68</v>
      </c>
      <c r="O28" s="109">
        <v>487</v>
      </c>
      <c r="P28" s="109">
        <v>955</v>
      </c>
      <c r="Q28" s="109">
        <v>544</v>
      </c>
      <c r="R28" s="109">
        <v>233</v>
      </c>
      <c r="S28" s="109">
        <v>334</v>
      </c>
      <c r="T28" s="109">
        <v>786</v>
      </c>
      <c r="U28" s="109">
        <v>693</v>
      </c>
      <c r="V28" s="108">
        <v>876</v>
      </c>
      <c r="W28" s="9">
        <v>719</v>
      </c>
      <c r="X28" s="109">
        <v>147</v>
      </c>
      <c r="Y28" s="109">
        <v>312</v>
      </c>
      <c r="Z28" s="109">
        <v>289</v>
      </c>
      <c r="AA28" s="109">
        <v>134</v>
      </c>
      <c r="AB28" s="109">
        <v>730</v>
      </c>
      <c r="AC28" s="262">
        <v>893</v>
      </c>
      <c r="AD28" s="109">
        <v>676</v>
      </c>
      <c r="AE28" s="109">
        <v>775</v>
      </c>
      <c r="AF28" s="109">
        <v>347</v>
      </c>
      <c r="AG28" s="139">
        <v>256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40">
        <v>922</v>
      </c>
      <c r="C29" s="109">
        <v>573</v>
      </c>
      <c r="D29" s="109">
        <v>97</v>
      </c>
      <c r="E29" s="109">
        <v>454</v>
      </c>
      <c r="F29" s="109">
        <v>27</v>
      </c>
      <c r="G29" s="111">
        <v>448</v>
      </c>
      <c r="H29" s="109">
        <v>996</v>
      </c>
      <c r="I29" s="109">
        <v>583</v>
      </c>
      <c r="J29" s="109">
        <v>594</v>
      </c>
      <c r="K29" s="109">
        <v>1013</v>
      </c>
      <c r="L29" s="112">
        <v>425</v>
      </c>
      <c r="M29" s="109">
        <v>14</v>
      </c>
      <c r="N29" s="109">
        <v>467</v>
      </c>
      <c r="O29" s="109">
        <v>120</v>
      </c>
      <c r="P29" s="109">
        <v>556</v>
      </c>
      <c r="Q29" s="109">
        <v>911</v>
      </c>
      <c r="R29" s="109">
        <v>378</v>
      </c>
      <c r="S29" s="109">
        <v>221</v>
      </c>
      <c r="T29" s="109">
        <v>641</v>
      </c>
      <c r="U29" s="109">
        <v>806</v>
      </c>
      <c r="V29" s="9">
        <v>763</v>
      </c>
      <c r="W29" s="108">
        <v>864</v>
      </c>
      <c r="X29" s="109">
        <v>260</v>
      </c>
      <c r="Y29" s="109">
        <v>167</v>
      </c>
      <c r="Z29" s="109">
        <v>178</v>
      </c>
      <c r="AA29" s="109">
        <v>277</v>
      </c>
      <c r="AB29" s="262">
        <v>841</v>
      </c>
      <c r="AC29" s="109">
        <v>750</v>
      </c>
      <c r="AD29" s="109">
        <v>819</v>
      </c>
      <c r="AE29" s="109">
        <v>664</v>
      </c>
      <c r="AF29" s="109">
        <v>204</v>
      </c>
      <c r="AG29" s="139">
        <v>367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40">
        <v>428</v>
      </c>
      <c r="C30" s="109">
        <v>15</v>
      </c>
      <c r="D30" s="109">
        <v>595</v>
      </c>
      <c r="E30" s="109">
        <v>1016</v>
      </c>
      <c r="F30" s="109">
        <v>553</v>
      </c>
      <c r="G30" s="109">
        <v>910</v>
      </c>
      <c r="H30" s="111">
        <v>466</v>
      </c>
      <c r="I30" s="109">
        <v>117</v>
      </c>
      <c r="J30" s="109">
        <v>100</v>
      </c>
      <c r="K30" s="112">
        <v>455</v>
      </c>
      <c r="L30" s="109">
        <v>923</v>
      </c>
      <c r="M30" s="109">
        <v>576</v>
      </c>
      <c r="N30" s="109">
        <v>993</v>
      </c>
      <c r="O30" s="109">
        <v>582</v>
      </c>
      <c r="P30" s="109">
        <v>26</v>
      </c>
      <c r="Q30" s="109">
        <v>445</v>
      </c>
      <c r="R30" s="109">
        <v>844</v>
      </c>
      <c r="S30" s="109">
        <v>751</v>
      </c>
      <c r="T30" s="109">
        <v>179</v>
      </c>
      <c r="U30" s="109">
        <v>280</v>
      </c>
      <c r="V30" s="109">
        <v>201</v>
      </c>
      <c r="W30" s="109">
        <v>366</v>
      </c>
      <c r="X30" s="108">
        <v>818</v>
      </c>
      <c r="Y30" s="9">
        <v>661</v>
      </c>
      <c r="Z30" s="109">
        <v>644</v>
      </c>
      <c r="AA30" s="262">
        <v>807</v>
      </c>
      <c r="AB30" s="109">
        <v>379</v>
      </c>
      <c r="AC30" s="109">
        <v>224</v>
      </c>
      <c r="AD30" s="109">
        <v>257</v>
      </c>
      <c r="AE30" s="109">
        <v>166</v>
      </c>
      <c r="AF30" s="109">
        <v>762</v>
      </c>
      <c r="AG30" s="139">
        <v>861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40">
        <v>59</v>
      </c>
      <c r="C31" s="109">
        <v>416</v>
      </c>
      <c r="D31" s="109">
        <v>964</v>
      </c>
      <c r="E31" s="109">
        <v>615</v>
      </c>
      <c r="F31" s="109">
        <v>954</v>
      </c>
      <c r="G31" s="109">
        <v>541</v>
      </c>
      <c r="H31" s="109">
        <v>65</v>
      </c>
      <c r="I31" s="111">
        <v>486</v>
      </c>
      <c r="J31" s="112">
        <v>499</v>
      </c>
      <c r="K31" s="109">
        <v>88</v>
      </c>
      <c r="L31" s="109">
        <v>524</v>
      </c>
      <c r="M31" s="109">
        <v>943</v>
      </c>
      <c r="N31" s="109">
        <v>626</v>
      </c>
      <c r="O31" s="109">
        <v>981</v>
      </c>
      <c r="P31" s="109">
        <v>393</v>
      </c>
      <c r="Q31" s="109">
        <v>46</v>
      </c>
      <c r="R31" s="109">
        <v>731</v>
      </c>
      <c r="S31" s="109">
        <v>896</v>
      </c>
      <c r="T31" s="109">
        <v>292</v>
      </c>
      <c r="U31" s="109">
        <v>135</v>
      </c>
      <c r="V31" s="109">
        <v>346</v>
      </c>
      <c r="W31" s="109">
        <v>253</v>
      </c>
      <c r="X31" s="9">
        <v>673</v>
      </c>
      <c r="Y31" s="108">
        <v>774</v>
      </c>
      <c r="Z31" s="262">
        <v>787</v>
      </c>
      <c r="AA31" s="109">
        <v>696</v>
      </c>
      <c r="AB31" s="109">
        <v>236</v>
      </c>
      <c r="AC31" s="109">
        <v>335</v>
      </c>
      <c r="AD31" s="109">
        <v>146</v>
      </c>
      <c r="AE31" s="109">
        <v>309</v>
      </c>
      <c r="AF31" s="109">
        <v>873</v>
      </c>
      <c r="AG31" s="139">
        <v>718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40">
        <v>723</v>
      </c>
      <c r="C32" s="109">
        <v>888</v>
      </c>
      <c r="D32" s="109">
        <v>300</v>
      </c>
      <c r="E32" s="109">
        <v>143</v>
      </c>
      <c r="F32" s="109">
        <v>338</v>
      </c>
      <c r="G32" s="109">
        <v>245</v>
      </c>
      <c r="H32" s="109">
        <v>681</v>
      </c>
      <c r="I32" s="112">
        <v>782</v>
      </c>
      <c r="J32" s="111">
        <v>795</v>
      </c>
      <c r="K32" s="109">
        <v>704</v>
      </c>
      <c r="L32" s="109">
        <v>228</v>
      </c>
      <c r="M32" s="109">
        <v>327</v>
      </c>
      <c r="N32" s="109">
        <v>154</v>
      </c>
      <c r="O32" s="109">
        <v>317</v>
      </c>
      <c r="P32" s="109">
        <v>865</v>
      </c>
      <c r="Q32" s="109">
        <v>710</v>
      </c>
      <c r="R32" s="109">
        <v>51</v>
      </c>
      <c r="S32" s="109">
        <v>408</v>
      </c>
      <c r="T32" s="109">
        <v>972</v>
      </c>
      <c r="U32" s="109">
        <v>623</v>
      </c>
      <c r="V32" s="109">
        <v>946</v>
      </c>
      <c r="W32" s="109">
        <v>533</v>
      </c>
      <c r="X32" s="109">
        <v>73</v>
      </c>
      <c r="Y32" s="262">
        <v>494</v>
      </c>
      <c r="Z32" s="108">
        <v>507</v>
      </c>
      <c r="AA32" s="9">
        <v>96</v>
      </c>
      <c r="AB32" s="109">
        <v>516</v>
      </c>
      <c r="AC32" s="109">
        <v>935</v>
      </c>
      <c r="AD32" s="109">
        <v>634</v>
      </c>
      <c r="AE32" s="109">
        <v>989</v>
      </c>
      <c r="AF32" s="109">
        <v>385</v>
      </c>
      <c r="AG32" s="139">
        <v>38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40">
        <v>836</v>
      </c>
      <c r="C33" s="109">
        <v>743</v>
      </c>
      <c r="D33" s="109">
        <v>187</v>
      </c>
      <c r="E33" s="109">
        <v>288</v>
      </c>
      <c r="F33" s="109">
        <v>193</v>
      </c>
      <c r="G33" s="109">
        <v>358</v>
      </c>
      <c r="H33" s="112">
        <v>826</v>
      </c>
      <c r="I33" s="109">
        <v>669</v>
      </c>
      <c r="J33" s="109">
        <v>652</v>
      </c>
      <c r="K33" s="111">
        <v>815</v>
      </c>
      <c r="L33" s="109">
        <v>371</v>
      </c>
      <c r="M33" s="109">
        <v>216</v>
      </c>
      <c r="N33" s="109">
        <v>265</v>
      </c>
      <c r="O33" s="109">
        <v>174</v>
      </c>
      <c r="P33" s="109">
        <v>754</v>
      </c>
      <c r="Q33" s="109">
        <v>853</v>
      </c>
      <c r="R33" s="109">
        <v>420</v>
      </c>
      <c r="S33" s="109">
        <v>7</v>
      </c>
      <c r="T33" s="109">
        <v>603</v>
      </c>
      <c r="U33" s="109">
        <v>1024</v>
      </c>
      <c r="V33" s="109">
        <v>545</v>
      </c>
      <c r="W33" s="109">
        <v>902</v>
      </c>
      <c r="X33" s="262">
        <v>474</v>
      </c>
      <c r="Y33" s="109">
        <v>125</v>
      </c>
      <c r="Z33" s="9">
        <v>108</v>
      </c>
      <c r="AA33" s="108">
        <v>463</v>
      </c>
      <c r="AB33" s="109">
        <v>915</v>
      </c>
      <c r="AC33" s="109">
        <v>568</v>
      </c>
      <c r="AD33" s="109">
        <v>1001</v>
      </c>
      <c r="AE33" s="109">
        <v>590</v>
      </c>
      <c r="AF33" s="109">
        <v>18</v>
      </c>
      <c r="AG33" s="139">
        <v>437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40">
        <v>370</v>
      </c>
      <c r="C34" s="109">
        <v>213</v>
      </c>
      <c r="D34" s="109">
        <v>649</v>
      </c>
      <c r="E34" s="109">
        <v>814</v>
      </c>
      <c r="F34" s="109">
        <v>755</v>
      </c>
      <c r="G34" s="112">
        <v>856</v>
      </c>
      <c r="H34" s="109">
        <v>268</v>
      </c>
      <c r="I34" s="109">
        <v>175</v>
      </c>
      <c r="J34" s="109">
        <v>186</v>
      </c>
      <c r="K34" s="109">
        <v>285</v>
      </c>
      <c r="L34" s="111">
        <v>833</v>
      </c>
      <c r="M34" s="109">
        <v>742</v>
      </c>
      <c r="N34" s="109">
        <v>827</v>
      </c>
      <c r="O34" s="109">
        <v>672</v>
      </c>
      <c r="P34" s="109">
        <v>196</v>
      </c>
      <c r="Q34" s="109">
        <v>359</v>
      </c>
      <c r="R34" s="109">
        <v>914</v>
      </c>
      <c r="S34" s="109">
        <v>565</v>
      </c>
      <c r="T34" s="109">
        <v>105</v>
      </c>
      <c r="U34" s="109">
        <v>462</v>
      </c>
      <c r="V34" s="109">
        <v>19</v>
      </c>
      <c r="W34" s="262">
        <v>440</v>
      </c>
      <c r="X34" s="109">
        <v>1004</v>
      </c>
      <c r="Y34" s="109">
        <v>591</v>
      </c>
      <c r="Z34" s="109">
        <v>602</v>
      </c>
      <c r="AA34" s="109">
        <v>1021</v>
      </c>
      <c r="AB34" s="108">
        <v>417</v>
      </c>
      <c r="AC34" s="9">
        <v>6</v>
      </c>
      <c r="AD34" s="109">
        <v>475</v>
      </c>
      <c r="AE34" s="109">
        <v>128</v>
      </c>
      <c r="AF34" s="109">
        <v>548</v>
      </c>
      <c r="AG34" s="139">
        <v>903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40">
        <v>225</v>
      </c>
      <c r="C35" s="109">
        <v>326</v>
      </c>
      <c r="D35" s="109">
        <v>794</v>
      </c>
      <c r="E35" s="109">
        <v>701</v>
      </c>
      <c r="F35" s="112">
        <v>868</v>
      </c>
      <c r="G35" s="109">
        <v>711</v>
      </c>
      <c r="H35" s="109">
        <v>155</v>
      </c>
      <c r="I35" s="109">
        <v>320</v>
      </c>
      <c r="J35" s="109">
        <v>297</v>
      </c>
      <c r="K35" s="109">
        <v>142</v>
      </c>
      <c r="L35" s="109">
        <v>722</v>
      </c>
      <c r="M35" s="111">
        <v>885</v>
      </c>
      <c r="N35" s="109">
        <v>684</v>
      </c>
      <c r="O35" s="109">
        <v>783</v>
      </c>
      <c r="P35" s="109">
        <v>339</v>
      </c>
      <c r="Q35" s="109">
        <v>248</v>
      </c>
      <c r="R35" s="109">
        <v>513</v>
      </c>
      <c r="S35" s="109">
        <v>934</v>
      </c>
      <c r="T35" s="109">
        <v>506</v>
      </c>
      <c r="U35" s="109">
        <v>93</v>
      </c>
      <c r="V35" s="262">
        <v>388</v>
      </c>
      <c r="W35" s="109">
        <v>39</v>
      </c>
      <c r="X35" s="109">
        <v>635</v>
      </c>
      <c r="Y35" s="109">
        <v>992</v>
      </c>
      <c r="Z35" s="109">
        <v>969</v>
      </c>
      <c r="AA35" s="109">
        <v>622</v>
      </c>
      <c r="AB35" s="9">
        <v>50</v>
      </c>
      <c r="AC35" s="108">
        <v>405</v>
      </c>
      <c r="AD35" s="109">
        <v>76</v>
      </c>
      <c r="AE35" s="109">
        <v>495</v>
      </c>
      <c r="AF35" s="109">
        <v>947</v>
      </c>
      <c r="AG35" s="139">
        <v>536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40">
        <v>461</v>
      </c>
      <c r="C36" s="109">
        <v>106</v>
      </c>
      <c r="D36" s="109">
        <v>566</v>
      </c>
      <c r="E36" s="112">
        <v>913</v>
      </c>
      <c r="F36" s="109">
        <v>592</v>
      </c>
      <c r="G36" s="109">
        <v>1003</v>
      </c>
      <c r="H36" s="109">
        <v>439</v>
      </c>
      <c r="I36" s="109">
        <v>20</v>
      </c>
      <c r="J36" s="109">
        <v>5</v>
      </c>
      <c r="K36" s="109">
        <v>418</v>
      </c>
      <c r="L36" s="109">
        <v>1022</v>
      </c>
      <c r="M36" s="109">
        <v>601</v>
      </c>
      <c r="N36" s="111">
        <v>904</v>
      </c>
      <c r="O36" s="109">
        <v>547</v>
      </c>
      <c r="P36" s="109">
        <v>127</v>
      </c>
      <c r="Q36" s="109">
        <v>476</v>
      </c>
      <c r="R36" s="109">
        <v>813</v>
      </c>
      <c r="S36" s="109">
        <v>650</v>
      </c>
      <c r="T36" s="109">
        <v>214</v>
      </c>
      <c r="U36" s="262">
        <v>369</v>
      </c>
      <c r="V36" s="109">
        <v>176</v>
      </c>
      <c r="W36" s="109">
        <v>267</v>
      </c>
      <c r="X36" s="109">
        <v>855</v>
      </c>
      <c r="Y36" s="109">
        <v>756</v>
      </c>
      <c r="Z36" s="109">
        <v>741</v>
      </c>
      <c r="AA36" s="109">
        <v>834</v>
      </c>
      <c r="AB36" s="109">
        <v>286</v>
      </c>
      <c r="AC36" s="109">
        <v>185</v>
      </c>
      <c r="AD36" s="108">
        <v>360</v>
      </c>
      <c r="AE36" s="9">
        <v>195</v>
      </c>
      <c r="AF36" s="109">
        <v>671</v>
      </c>
      <c r="AG36" s="139">
        <v>828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40">
        <v>94</v>
      </c>
      <c r="C37" s="109">
        <v>505</v>
      </c>
      <c r="D37" s="112">
        <v>933</v>
      </c>
      <c r="E37" s="109">
        <v>514</v>
      </c>
      <c r="F37" s="109">
        <v>991</v>
      </c>
      <c r="G37" s="109">
        <v>636</v>
      </c>
      <c r="H37" s="109">
        <v>40</v>
      </c>
      <c r="I37" s="109">
        <v>387</v>
      </c>
      <c r="J37" s="109">
        <v>406</v>
      </c>
      <c r="K37" s="109">
        <v>49</v>
      </c>
      <c r="L37" s="109">
        <v>621</v>
      </c>
      <c r="M37" s="109">
        <v>970</v>
      </c>
      <c r="N37" s="109">
        <v>535</v>
      </c>
      <c r="O37" s="111">
        <v>948</v>
      </c>
      <c r="P37" s="109">
        <v>496</v>
      </c>
      <c r="Q37" s="109">
        <v>75</v>
      </c>
      <c r="R37" s="109">
        <v>702</v>
      </c>
      <c r="S37" s="109">
        <v>793</v>
      </c>
      <c r="T37" s="262">
        <v>325</v>
      </c>
      <c r="U37" s="109">
        <v>226</v>
      </c>
      <c r="V37" s="109">
        <v>319</v>
      </c>
      <c r="W37" s="109">
        <v>156</v>
      </c>
      <c r="X37" s="109">
        <v>712</v>
      </c>
      <c r="Y37" s="109">
        <v>867</v>
      </c>
      <c r="Z37" s="109">
        <v>886</v>
      </c>
      <c r="AA37" s="109">
        <v>721</v>
      </c>
      <c r="AB37" s="109">
        <v>141</v>
      </c>
      <c r="AC37" s="109">
        <v>298</v>
      </c>
      <c r="AD37" s="9">
        <v>247</v>
      </c>
      <c r="AE37" s="108">
        <v>340</v>
      </c>
      <c r="AF37" s="109">
        <v>784</v>
      </c>
      <c r="AG37" s="139">
        <v>683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40">
        <v>624</v>
      </c>
      <c r="C38" s="112">
        <v>971</v>
      </c>
      <c r="D38" s="109">
        <v>407</v>
      </c>
      <c r="E38" s="109">
        <v>52</v>
      </c>
      <c r="F38" s="109">
        <v>493</v>
      </c>
      <c r="G38" s="109">
        <v>74</v>
      </c>
      <c r="H38" s="109">
        <v>534</v>
      </c>
      <c r="I38" s="109">
        <v>945</v>
      </c>
      <c r="J38" s="109">
        <v>936</v>
      </c>
      <c r="K38" s="109">
        <v>515</v>
      </c>
      <c r="L38" s="109">
        <v>95</v>
      </c>
      <c r="M38" s="109">
        <v>508</v>
      </c>
      <c r="N38" s="109">
        <v>37</v>
      </c>
      <c r="O38" s="109">
        <v>386</v>
      </c>
      <c r="P38" s="111">
        <v>990</v>
      </c>
      <c r="Q38" s="109">
        <v>633</v>
      </c>
      <c r="R38" s="109">
        <v>144</v>
      </c>
      <c r="S38" s="262">
        <v>299</v>
      </c>
      <c r="T38" s="109">
        <v>887</v>
      </c>
      <c r="U38" s="109">
        <v>724</v>
      </c>
      <c r="V38" s="109">
        <v>781</v>
      </c>
      <c r="W38" s="109">
        <v>682</v>
      </c>
      <c r="X38" s="109">
        <v>246</v>
      </c>
      <c r="Y38" s="109">
        <v>337</v>
      </c>
      <c r="Z38" s="109">
        <v>328</v>
      </c>
      <c r="AA38" s="109">
        <v>227</v>
      </c>
      <c r="AB38" s="109">
        <v>703</v>
      </c>
      <c r="AC38" s="109">
        <v>796</v>
      </c>
      <c r="AD38" s="109">
        <v>709</v>
      </c>
      <c r="AE38" s="109">
        <v>866</v>
      </c>
      <c r="AF38" s="108">
        <v>318</v>
      </c>
      <c r="AG38" s="145">
        <v>153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46">
        <v>1023</v>
      </c>
      <c r="C39" s="147">
        <v>604</v>
      </c>
      <c r="D39" s="147">
        <v>8</v>
      </c>
      <c r="E39" s="147">
        <v>419</v>
      </c>
      <c r="F39" s="147">
        <v>126</v>
      </c>
      <c r="G39" s="147">
        <v>473</v>
      </c>
      <c r="H39" s="147">
        <v>901</v>
      </c>
      <c r="I39" s="147">
        <v>546</v>
      </c>
      <c r="J39" s="147">
        <v>567</v>
      </c>
      <c r="K39" s="147">
        <v>916</v>
      </c>
      <c r="L39" s="147">
        <v>464</v>
      </c>
      <c r="M39" s="147">
        <v>107</v>
      </c>
      <c r="N39" s="147">
        <v>438</v>
      </c>
      <c r="O39" s="147">
        <v>17</v>
      </c>
      <c r="P39" s="147">
        <v>589</v>
      </c>
      <c r="Q39" s="148">
        <v>1002</v>
      </c>
      <c r="R39" s="261">
        <v>287</v>
      </c>
      <c r="S39" s="147">
        <v>188</v>
      </c>
      <c r="T39" s="147">
        <v>744</v>
      </c>
      <c r="U39" s="147">
        <v>835</v>
      </c>
      <c r="V39" s="147">
        <v>670</v>
      </c>
      <c r="W39" s="147">
        <v>825</v>
      </c>
      <c r="X39" s="147">
        <v>357</v>
      </c>
      <c r="Y39" s="147">
        <v>194</v>
      </c>
      <c r="Z39" s="147">
        <v>215</v>
      </c>
      <c r="AA39" s="147">
        <v>372</v>
      </c>
      <c r="AB39" s="147">
        <v>816</v>
      </c>
      <c r="AC39" s="147">
        <v>651</v>
      </c>
      <c r="AD39" s="147">
        <v>854</v>
      </c>
      <c r="AE39" s="147">
        <v>753</v>
      </c>
      <c r="AF39" s="150">
        <v>173</v>
      </c>
      <c r="AG39" s="151">
        <v>266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B43" s="2" t="s">
        <v>5</v>
      </c>
      <c r="AH43" s="5"/>
      <c r="AI43" s="5"/>
      <c r="AJ43" s="116">
        <f>B8^3+C9^3+D10^3+E11^3+F12^3+G13^3+H14^3+I15^3+J16^3+K17^3+L18^3+M19^3+N20^3+O21^3+P22^3+Q23^3+R39^3+S38^3+T37^3+U36^3+V35^3+W34^3+X33^3+Y32^3+Z31^3+AA30^3+AB29^3+AC28^3+AD27^3+AE26^3+AF25^3+AG24^3</f>
        <v>8606720000</v>
      </c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526</v>
      </c>
      <c r="K44" s="2">
        <f>K17</f>
        <v>570</v>
      </c>
      <c r="L44" s="2">
        <f>L18</f>
        <v>600</v>
      </c>
      <c r="M44" s="2">
        <f>M19</f>
        <v>612</v>
      </c>
      <c r="N44" s="2">
        <f>N20</f>
        <v>657</v>
      </c>
      <c r="O44" s="2">
        <f>O21</f>
        <v>677</v>
      </c>
      <c r="P44" s="2">
        <f>P22</f>
        <v>715</v>
      </c>
      <c r="Q44" s="2">
        <f>Q23</f>
        <v>767</v>
      </c>
      <c r="R44" s="2">
        <f>R24</f>
        <v>1015</v>
      </c>
      <c r="S44" s="2">
        <f>S25</f>
        <v>963</v>
      </c>
      <c r="T44" s="2">
        <f>T26</f>
        <v>941</v>
      </c>
      <c r="U44" s="2">
        <f>U27</f>
        <v>921</v>
      </c>
      <c r="V44" s="2">
        <f>V28</f>
        <v>876</v>
      </c>
      <c r="W44" s="2">
        <f>W29</f>
        <v>864</v>
      </c>
      <c r="X44" s="2">
        <f>X30</f>
        <v>818</v>
      </c>
      <c r="Y44" s="2">
        <f>Y31</f>
        <v>774</v>
      </c>
      <c r="Z44" s="2">
        <f>Z32</f>
        <v>507</v>
      </c>
      <c r="AA44" s="2">
        <f>AA33</f>
        <v>463</v>
      </c>
      <c r="AB44" s="2">
        <f>AB34</f>
        <v>417</v>
      </c>
      <c r="AC44" s="2">
        <f>AC35</f>
        <v>405</v>
      </c>
      <c r="AD44" s="2">
        <f>AD36</f>
        <v>360</v>
      </c>
      <c r="AE44" s="2">
        <f>AE37</f>
        <v>340</v>
      </c>
      <c r="AF44" s="2">
        <f>AF38</f>
        <v>318</v>
      </c>
      <c r="AG44" s="2">
        <f>AG39</f>
        <v>266</v>
      </c>
      <c r="AH44" s="152">
        <f t="shared" si="0"/>
        <v>16400</v>
      </c>
      <c r="AI44" s="5">
        <f t="shared" si="1"/>
        <v>11201200</v>
      </c>
      <c r="AJ44" s="2">
        <f t="shared" si="2"/>
        <v>8606720000</v>
      </c>
    </row>
    <row r="45" spans="1:36" x14ac:dyDescent="0.2">
      <c r="A45" s="3" t="s">
        <v>1174</v>
      </c>
      <c r="B45" s="2">
        <f>B39</f>
        <v>1023</v>
      </c>
      <c r="C45" s="2">
        <f>C38</f>
        <v>971</v>
      </c>
      <c r="D45" s="2">
        <f>D37</f>
        <v>933</v>
      </c>
      <c r="E45" s="2">
        <f>E36</f>
        <v>913</v>
      </c>
      <c r="F45" s="2">
        <f>F35</f>
        <v>868</v>
      </c>
      <c r="G45" s="2">
        <f>G34</f>
        <v>856</v>
      </c>
      <c r="H45" s="2">
        <f>H33</f>
        <v>826</v>
      </c>
      <c r="I45" s="2">
        <f>I32</f>
        <v>782</v>
      </c>
      <c r="J45" s="2">
        <f>J31</f>
        <v>499</v>
      </c>
      <c r="K45" s="2">
        <f>K30</f>
        <v>455</v>
      </c>
      <c r="L45" s="2">
        <f>L29</f>
        <v>425</v>
      </c>
      <c r="M45" s="2">
        <f>M28</f>
        <v>413</v>
      </c>
      <c r="N45" s="2">
        <f>N27</f>
        <v>368</v>
      </c>
      <c r="O45" s="2">
        <f>O26</f>
        <v>348</v>
      </c>
      <c r="P45" s="2">
        <f>P25</f>
        <v>310</v>
      </c>
      <c r="Q45" s="2">
        <f>Q24</f>
        <v>258</v>
      </c>
      <c r="R45" s="2">
        <f>R23</f>
        <v>10</v>
      </c>
      <c r="S45" s="2">
        <f>S22</f>
        <v>62</v>
      </c>
      <c r="T45" s="2">
        <f>T21</f>
        <v>84</v>
      </c>
      <c r="U45" s="2">
        <f>U20</f>
        <v>104</v>
      </c>
      <c r="V45" s="2">
        <f>V19</f>
        <v>149</v>
      </c>
      <c r="W45" s="2">
        <f>W18</f>
        <v>161</v>
      </c>
      <c r="X45" s="2">
        <f>X17</f>
        <v>207</v>
      </c>
      <c r="Y45" s="2">
        <f>Y16</f>
        <v>251</v>
      </c>
      <c r="Z45" s="2">
        <f>Z15</f>
        <v>518</v>
      </c>
      <c r="AA45" s="2">
        <f>AA14</f>
        <v>562</v>
      </c>
      <c r="AB45" s="2">
        <f>AB13</f>
        <v>608</v>
      </c>
      <c r="AC45" s="2">
        <f>AC12</f>
        <v>620</v>
      </c>
      <c r="AD45" s="2">
        <f>AD11</f>
        <v>665</v>
      </c>
      <c r="AE45" s="2">
        <f>AE10</f>
        <v>685</v>
      </c>
      <c r="AF45" s="2">
        <f>AF9</f>
        <v>707</v>
      </c>
      <c r="AG45" s="2">
        <f>AG8</f>
        <v>759</v>
      </c>
      <c r="AH45" s="152">
        <f t="shared" si="0"/>
        <v>16400</v>
      </c>
      <c r="AI45" s="5">
        <f t="shared" si="1"/>
        <v>11201200</v>
      </c>
      <c r="AJ45" s="2">
        <f t="shared" si="2"/>
        <v>8606720000</v>
      </c>
    </row>
    <row r="46" spans="1:36" x14ac:dyDescent="0.2">
      <c r="A46" s="3" t="s">
        <v>1175</v>
      </c>
      <c r="B46" s="2">
        <f>B24</f>
        <v>279</v>
      </c>
      <c r="C46" s="2">
        <f>C25</f>
        <v>291</v>
      </c>
      <c r="D46" s="2">
        <f>D26</f>
        <v>333</v>
      </c>
      <c r="E46" s="2">
        <f>E27</f>
        <v>377</v>
      </c>
      <c r="F46" s="2">
        <f>F28</f>
        <v>396</v>
      </c>
      <c r="G46" s="2">
        <f>G29</f>
        <v>448</v>
      </c>
      <c r="H46" s="2">
        <f>H30</f>
        <v>466</v>
      </c>
      <c r="I46" s="2">
        <f>I31</f>
        <v>486</v>
      </c>
      <c r="J46" s="2">
        <f>J32</f>
        <v>795</v>
      </c>
      <c r="K46" s="2">
        <f>K33</f>
        <v>815</v>
      </c>
      <c r="L46" s="2">
        <f>L34</f>
        <v>833</v>
      </c>
      <c r="M46" s="2">
        <f>M35</f>
        <v>885</v>
      </c>
      <c r="N46" s="2">
        <f>N36</f>
        <v>904</v>
      </c>
      <c r="O46" s="2">
        <f>O37</f>
        <v>948</v>
      </c>
      <c r="P46" s="2">
        <f>P38</f>
        <v>990</v>
      </c>
      <c r="Q46" s="2">
        <f>Q39</f>
        <v>1002</v>
      </c>
      <c r="R46" s="2">
        <f>R8</f>
        <v>738</v>
      </c>
      <c r="S46" s="2">
        <f>S9</f>
        <v>726</v>
      </c>
      <c r="T46" s="2">
        <f>T10</f>
        <v>700</v>
      </c>
      <c r="U46" s="2">
        <f>U11</f>
        <v>656</v>
      </c>
      <c r="V46" s="2">
        <f>V12</f>
        <v>637</v>
      </c>
      <c r="W46" s="2">
        <f>W13</f>
        <v>585</v>
      </c>
      <c r="X46" s="2">
        <f>X14</f>
        <v>551</v>
      </c>
      <c r="Y46" s="2">
        <f>Y15</f>
        <v>531</v>
      </c>
      <c r="Z46" s="2">
        <f>Z16</f>
        <v>238</v>
      </c>
      <c r="AA46" s="2">
        <f>AA17</f>
        <v>218</v>
      </c>
      <c r="AB46" s="2">
        <f>AB18</f>
        <v>184</v>
      </c>
      <c r="AC46" s="2">
        <f>AC19</f>
        <v>132</v>
      </c>
      <c r="AD46" s="2">
        <f>AD20</f>
        <v>113</v>
      </c>
      <c r="AE46" s="2">
        <f>AE21</f>
        <v>69</v>
      </c>
      <c r="AF46" s="2">
        <f>AF22</f>
        <v>43</v>
      </c>
      <c r="AG46" s="2">
        <f>AG23</f>
        <v>31</v>
      </c>
      <c r="AH46" s="152">
        <f t="shared" si="0"/>
        <v>16400</v>
      </c>
      <c r="AI46" s="5">
        <f t="shared" si="1"/>
        <v>11201200</v>
      </c>
      <c r="AJ46" s="2">
        <f t="shared" si="2"/>
        <v>8606720000</v>
      </c>
    </row>
    <row r="47" spans="1:36" x14ac:dyDescent="0.2">
      <c r="A47" s="3" t="s">
        <v>1176</v>
      </c>
      <c r="B47" s="2">
        <f>B23</f>
        <v>746</v>
      </c>
      <c r="C47" s="2">
        <f>C22</f>
        <v>734</v>
      </c>
      <c r="D47" s="2">
        <f>D21</f>
        <v>692</v>
      </c>
      <c r="E47" s="2">
        <f>E20</f>
        <v>648</v>
      </c>
      <c r="F47" s="2">
        <f>F19</f>
        <v>629</v>
      </c>
      <c r="G47" s="2">
        <f>G18</f>
        <v>577</v>
      </c>
      <c r="H47" s="2">
        <f>H17</f>
        <v>559</v>
      </c>
      <c r="I47" s="2">
        <f>I16</f>
        <v>539</v>
      </c>
      <c r="J47" s="2">
        <f>J15</f>
        <v>230</v>
      </c>
      <c r="K47" s="2">
        <f>K14</f>
        <v>210</v>
      </c>
      <c r="L47" s="2">
        <f>L13</f>
        <v>192</v>
      </c>
      <c r="M47" s="2">
        <f>M12</f>
        <v>140</v>
      </c>
      <c r="N47" s="2">
        <f>N11</f>
        <v>121</v>
      </c>
      <c r="O47" s="2">
        <f>O10</f>
        <v>77</v>
      </c>
      <c r="P47" s="2">
        <f>P9</f>
        <v>35</v>
      </c>
      <c r="Q47" s="2">
        <f>Q8</f>
        <v>23</v>
      </c>
      <c r="R47" s="2">
        <f>R39</f>
        <v>287</v>
      </c>
      <c r="S47" s="2">
        <f>S38</f>
        <v>299</v>
      </c>
      <c r="T47" s="2">
        <f>T37</f>
        <v>325</v>
      </c>
      <c r="U47" s="2">
        <f>U36</f>
        <v>369</v>
      </c>
      <c r="V47" s="2">
        <f>V35</f>
        <v>388</v>
      </c>
      <c r="W47" s="2">
        <f>W34</f>
        <v>440</v>
      </c>
      <c r="X47" s="2">
        <f>X33</f>
        <v>474</v>
      </c>
      <c r="Y47" s="2">
        <f>Y32</f>
        <v>494</v>
      </c>
      <c r="Z47" s="2">
        <f>Z31</f>
        <v>787</v>
      </c>
      <c r="AA47" s="2">
        <f>AA30</f>
        <v>807</v>
      </c>
      <c r="AB47" s="2">
        <f>AB29</f>
        <v>841</v>
      </c>
      <c r="AC47" s="2">
        <f>AC28</f>
        <v>893</v>
      </c>
      <c r="AD47" s="2">
        <f>AD27</f>
        <v>912</v>
      </c>
      <c r="AE47" s="2">
        <f>AE26</f>
        <v>956</v>
      </c>
      <c r="AF47" s="2">
        <f>AF25</f>
        <v>982</v>
      </c>
      <c r="AG47" s="2">
        <f>AG24</f>
        <v>994</v>
      </c>
      <c r="AH47" s="152">
        <f t="shared" si="0"/>
        <v>16400</v>
      </c>
      <c r="AI47" s="5">
        <f t="shared" si="1"/>
        <v>11201200</v>
      </c>
      <c r="AJ47" s="2">
        <f t="shared" si="2"/>
        <v>8606720000</v>
      </c>
    </row>
    <row r="50" spans="1:36" ht="13.5" thickBot="1" x14ac:dyDescent="0.25">
      <c r="B50" s="1" t="s">
        <v>8</v>
      </c>
      <c r="D50" s="131" t="s">
        <v>5</v>
      </c>
    </row>
    <row r="51" spans="1:36" x14ac:dyDescent="0.2">
      <c r="A51" s="1">
        <v>1</v>
      </c>
      <c r="B51" s="193">
        <v>6</v>
      </c>
      <c r="C51" s="205">
        <v>417</v>
      </c>
      <c r="D51" s="134">
        <v>1021</v>
      </c>
      <c r="E51" s="134">
        <v>602</v>
      </c>
      <c r="F51" s="134">
        <v>903</v>
      </c>
      <c r="G51" s="134">
        <v>548</v>
      </c>
      <c r="H51" s="134">
        <v>128</v>
      </c>
      <c r="I51" s="134">
        <v>475</v>
      </c>
      <c r="J51" s="134">
        <v>755</v>
      </c>
      <c r="K51" s="206">
        <v>856</v>
      </c>
      <c r="L51" s="134">
        <v>268</v>
      </c>
      <c r="M51" s="134">
        <v>175</v>
      </c>
      <c r="N51" s="134">
        <v>370</v>
      </c>
      <c r="O51" s="134">
        <v>213</v>
      </c>
      <c r="P51" s="134">
        <v>649</v>
      </c>
      <c r="Q51" s="134">
        <v>814</v>
      </c>
      <c r="R51" s="134">
        <v>462</v>
      </c>
      <c r="S51" s="134">
        <v>105</v>
      </c>
      <c r="T51" s="134">
        <v>565</v>
      </c>
      <c r="U51" s="134">
        <v>914</v>
      </c>
      <c r="V51" s="134">
        <v>591</v>
      </c>
      <c r="W51" s="134">
        <v>1004</v>
      </c>
      <c r="X51" s="135">
        <v>440</v>
      </c>
      <c r="Y51" s="134">
        <v>19</v>
      </c>
      <c r="Z51" s="134">
        <v>827</v>
      </c>
      <c r="AA51" s="134">
        <v>672</v>
      </c>
      <c r="AB51" s="134">
        <v>196</v>
      </c>
      <c r="AC51" s="134">
        <v>359</v>
      </c>
      <c r="AD51" s="134">
        <v>186</v>
      </c>
      <c r="AE51" s="134">
        <v>285</v>
      </c>
      <c r="AF51" s="136">
        <v>833</v>
      </c>
      <c r="AG51" s="207">
        <v>742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208">
        <v>405</v>
      </c>
      <c r="C52" s="9">
        <v>50</v>
      </c>
      <c r="D52" s="109">
        <v>622</v>
      </c>
      <c r="E52" s="109">
        <v>969</v>
      </c>
      <c r="F52" s="109">
        <v>536</v>
      </c>
      <c r="G52" s="109">
        <v>947</v>
      </c>
      <c r="H52" s="109">
        <v>495</v>
      </c>
      <c r="I52" s="109">
        <v>76</v>
      </c>
      <c r="J52" s="112">
        <v>868</v>
      </c>
      <c r="K52" s="109">
        <v>711</v>
      </c>
      <c r="L52" s="109">
        <v>155</v>
      </c>
      <c r="M52" s="109">
        <v>320</v>
      </c>
      <c r="N52" s="109">
        <v>225</v>
      </c>
      <c r="O52" s="109">
        <v>326</v>
      </c>
      <c r="P52" s="109">
        <v>794</v>
      </c>
      <c r="Q52" s="109">
        <v>701</v>
      </c>
      <c r="R52" s="109">
        <v>93</v>
      </c>
      <c r="S52" s="109">
        <v>506</v>
      </c>
      <c r="T52" s="109">
        <v>934</v>
      </c>
      <c r="U52" s="109">
        <v>513</v>
      </c>
      <c r="V52" s="109">
        <v>992</v>
      </c>
      <c r="W52" s="109">
        <v>635</v>
      </c>
      <c r="X52" s="109">
        <v>39</v>
      </c>
      <c r="Y52" s="110">
        <v>388</v>
      </c>
      <c r="Z52" s="109">
        <v>684</v>
      </c>
      <c r="AA52" s="109">
        <v>783</v>
      </c>
      <c r="AB52" s="109">
        <v>339</v>
      </c>
      <c r="AC52" s="109">
        <v>248</v>
      </c>
      <c r="AD52" s="109">
        <v>297</v>
      </c>
      <c r="AE52" s="109">
        <v>142</v>
      </c>
      <c r="AF52" s="109">
        <v>722</v>
      </c>
      <c r="AG52" s="142">
        <v>885</v>
      </c>
      <c r="AH52" s="5">
        <f t="shared" ref="AH52:AH82" si="6">SUM(B52:AG52)</f>
        <v>16400</v>
      </c>
      <c r="AI52" s="5">
        <f t="shared" ref="AI52:AI82" si="7">SUMSQ(B52:AG52)</f>
        <v>11201200</v>
      </c>
      <c r="AJ52" s="2">
        <f t="shared" ref="AJ52:AJ90" si="8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40">
        <v>935</v>
      </c>
      <c r="C53" s="109">
        <v>516</v>
      </c>
      <c r="D53" s="9">
        <v>96</v>
      </c>
      <c r="E53" s="108">
        <v>507</v>
      </c>
      <c r="F53" s="109">
        <v>38</v>
      </c>
      <c r="G53" s="109">
        <v>385</v>
      </c>
      <c r="H53" s="109">
        <v>989</v>
      </c>
      <c r="I53" s="109">
        <v>634</v>
      </c>
      <c r="J53" s="109">
        <v>338</v>
      </c>
      <c r="K53" s="109">
        <v>245</v>
      </c>
      <c r="L53" s="109">
        <v>681</v>
      </c>
      <c r="M53" s="112">
        <v>782</v>
      </c>
      <c r="N53" s="109">
        <v>723</v>
      </c>
      <c r="O53" s="109">
        <v>888</v>
      </c>
      <c r="P53" s="109">
        <v>300</v>
      </c>
      <c r="Q53" s="109">
        <v>143</v>
      </c>
      <c r="R53" s="109">
        <v>623</v>
      </c>
      <c r="S53" s="109">
        <v>972</v>
      </c>
      <c r="T53" s="109">
        <v>408</v>
      </c>
      <c r="U53" s="109">
        <v>51</v>
      </c>
      <c r="V53" s="110">
        <v>494</v>
      </c>
      <c r="W53" s="109">
        <v>73</v>
      </c>
      <c r="X53" s="109">
        <v>533</v>
      </c>
      <c r="Y53" s="109">
        <v>946</v>
      </c>
      <c r="Z53" s="109">
        <v>154</v>
      </c>
      <c r="AA53" s="109">
        <v>317</v>
      </c>
      <c r="AB53" s="109">
        <v>865</v>
      </c>
      <c r="AC53" s="109">
        <v>710</v>
      </c>
      <c r="AD53" s="111">
        <v>795</v>
      </c>
      <c r="AE53" s="109">
        <v>704</v>
      </c>
      <c r="AF53" s="109">
        <v>228</v>
      </c>
      <c r="AG53" s="139">
        <v>327</v>
      </c>
      <c r="AH53" s="5">
        <f t="shared" si="6"/>
        <v>16400</v>
      </c>
      <c r="AI53" s="5">
        <f t="shared" si="7"/>
        <v>11201200</v>
      </c>
      <c r="AJ53" s="2">
        <f t="shared" si="8"/>
        <v>8606720000</v>
      </c>
    </row>
    <row r="54" spans="1:36" x14ac:dyDescent="0.2">
      <c r="A54" s="1">
        <v>4</v>
      </c>
      <c r="B54" s="140">
        <v>568</v>
      </c>
      <c r="C54" s="109">
        <v>915</v>
      </c>
      <c r="D54" s="108">
        <v>463</v>
      </c>
      <c r="E54" s="9">
        <v>108</v>
      </c>
      <c r="F54" s="109">
        <v>437</v>
      </c>
      <c r="G54" s="109">
        <v>18</v>
      </c>
      <c r="H54" s="109">
        <v>590</v>
      </c>
      <c r="I54" s="109">
        <v>1001</v>
      </c>
      <c r="J54" s="109">
        <v>193</v>
      </c>
      <c r="K54" s="109">
        <v>358</v>
      </c>
      <c r="L54" s="112">
        <v>826</v>
      </c>
      <c r="M54" s="109">
        <v>669</v>
      </c>
      <c r="N54" s="109">
        <v>836</v>
      </c>
      <c r="O54" s="109">
        <v>743</v>
      </c>
      <c r="P54" s="109">
        <v>187</v>
      </c>
      <c r="Q54" s="109">
        <v>288</v>
      </c>
      <c r="R54" s="109">
        <v>1024</v>
      </c>
      <c r="S54" s="109">
        <v>603</v>
      </c>
      <c r="T54" s="109">
        <v>7</v>
      </c>
      <c r="U54" s="109">
        <v>420</v>
      </c>
      <c r="V54" s="109">
        <v>125</v>
      </c>
      <c r="W54" s="110">
        <v>474</v>
      </c>
      <c r="X54" s="109">
        <v>902</v>
      </c>
      <c r="Y54" s="109">
        <v>545</v>
      </c>
      <c r="Z54" s="109">
        <v>265</v>
      </c>
      <c r="AA54" s="109">
        <v>174</v>
      </c>
      <c r="AB54" s="109">
        <v>754</v>
      </c>
      <c r="AC54" s="109">
        <v>853</v>
      </c>
      <c r="AD54" s="109">
        <v>652</v>
      </c>
      <c r="AE54" s="111">
        <v>815</v>
      </c>
      <c r="AF54" s="109">
        <v>371</v>
      </c>
      <c r="AG54" s="139">
        <v>216</v>
      </c>
      <c r="AH54" s="5">
        <f t="shared" si="6"/>
        <v>16400</v>
      </c>
      <c r="AI54" s="5">
        <f t="shared" si="7"/>
        <v>11201200</v>
      </c>
      <c r="AJ54" s="2">
        <f t="shared" si="8"/>
        <v>8606720000</v>
      </c>
    </row>
    <row r="55" spans="1:36" x14ac:dyDescent="0.2">
      <c r="A55" s="1">
        <v>5</v>
      </c>
      <c r="B55" s="140">
        <v>796</v>
      </c>
      <c r="C55" s="109">
        <v>703</v>
      </c>
      <c r="D55" s="109">
        <v>227</v>
      </c>
      <c r="E55" s="109">
        <v>328</v>
      </c>
      <c r="F55" s="9">
        <v>153</v>
      </c>
      <c r="G55" s="108">
        <v>318</v>
      </c>
      <c r="H55" s="109">
        <v>866</v>
      </c>
      <c r="I55" s="109">
        <v>709</v>
      </c>
      <c r="J55" s="109">
        <v>493</v>
      </c>
      <c r="K55" s="109">
        <v>74</v>
      </c>
      <c r="L55" s="109">
        <v>534</v>
      </c>
      <c r="M55" s="109">
        <v>945</v>
      </c>
      <c r="N55" s="109">
        <v>624</v>
      </c>
      <c r="O55" s="112">
        <v>971</v>
      </c>
      <c r="P55" s="109">
        <v>407</v>
      </c>
      <c r="Q55" s="109">
        <v>52</v>
      </c>
      <c r="R55" s="109">
        <v>724</v>
      </c>
      <c r="S55" s="109">
        <v>887</v>
      </c>
      <c r="T55" s="110">
        <v>299</v>
      </c>
      <c r="U55" s="109">
        <v>144</v>
      </c>
      <c r="V55" s="109">
        <v>337</v>
      </c>
      <c r="W55" s="109">
        <v>246</v>
      </c>
      <c r="X55" s="109">
        <v>682</v>
      </c>
      <c r="Y55" s="109">
        <v>781</v>
      </c>
      <c r="Z55" s="109">
        <v>37</v>
      </c>
      <c r="AA55" s="109">
        <v>386</v>
      </c>
      <c r="AB55" s="111">
        <v>990</v>
      </c>
      <c r="AC55" s="109">
        <v>633</v>
      </c>
      <c r="AD55" s="109">
        <v>936</v>
      </c>
      <c r="AE55" s="109">
        <v>515</v>
      </c>
      <c r="AF55" s="109">
        <v>95</v>
      </c>
      <c r="AG55" s="139">
        <v>508</v>
      </c>
      <c r="AH55" s="5">
        <f t="shared" si="6"/>
        <v>16400</v>
      </c>
      <c r="AI55" s="5">
        <f t="shared" si="7"/>
        <v>11201200</v>
      </c>
      <c r="AJ55" s="2">
        <f t="shared" si="8"/>
        <v>8606720000</v>
      </c>
    </row>
    <row r="56" spans="1:36" x14ac:dyDescent="0.2">
      <c r="A56" s="1">
        <v>6</v>
      </c>
      <c r="B56" s="140">
        <v>651</v>
      </c>
      <c r="C56" s="109">
        <v>816</v>
      </c>
      <c r="D56" s="109">
        <v>372</v>
      </c>
      <c r="E56" s="109">
        <v>215</v>
      </c>
      <c r="F56" s="108">
        <v>266</v>
      </c>
      <c r="G56" s="9">
        <v>173</v>
      </c>
      <c r="H56" s="109">
        <v>753</v>
      </c>
      <c r="I56" s="109">
        <v>854</v>
      </c>
      <c r="J56" s="109">
        <v>126</v>
      </c>
      <c r="K56" s="109">
        <v>473</v>
      </c>
      <c r="L56" s="109">
        <v>901</v>
      </c>
      <c r="M56" s="109">
        <v>546</v>
      </c>
      <c r="N56" s="112">
        <v>1023</v>
      </c>
      <c r="O56" s="109">
        <v>604</v>
      </c>
      <c r="P56" s="109">
        <v>8</v>
      </c>
      <c r="Q56" s="109">
        <v>419</v>
      </c>
      <c r="R56" s="109">
        <v>835</v>
      </c>
      <c r="S56" s="109">
        <v>744</v>
      </c>
      <c r="T56" s="109">
        <v>188</v>
      </c>
      <c r="U56" s="110">
        <v>287</v>
      </c>
      <c r="V56" s="109">
        <v>194</v>
      </c>
      <c r="W56" s="109">
        <v>357</v>
      </c>
      <c r="X56" s="109">
        <v>825</v>
      </c>
      <c r="Y56" s="109">
        <v>670</v>
      </c>
      <c r="Z56" s="109">
        <v>438</v>
      </c>
      <c r="AA56" s="109">
        <v>17</v>
      </c>
      <c r="AB56" s="109">
        <v>589</v>
      </c>
      <c r="AC56" s="111">
        <v>1002</v>
      </c>
      <c r="AD56" s="109">
        <v>567</v>
      </c>
      <c r="AE56" s="109">
        <v>916</v>
      </c>
      <c r="AF56" s="109">
        <v>464</v>
      </c>
      <c r="AG56" s="139">
        <v>107</v>
      </c>
      <c r="AH56" s="5">
        <f t="shared" si="6"/>
        <v>16400</v>
      </c>
      <c r="AI56" s="5">
        <f t="shared" si="7"/>
        <v>11201200</v>
      </c>
      <c r="AJ56" s="2">
        <f t="shared" si="8"/>
        <v>8606720000</v>
      </c>
    </row>
    <row r="57" spans="1:36" x14ac:dyDescent="0.2">
      <c r="A57" s="1">
        <v>7</v>
      </c>
      <c r="B57" s="140">
        <v>185</v>
      </c>
      <c r="C57" s="109">
        <v>286</v>
      </c>
      <c r="D57" s="109">
        <v>834</v>
      </c>
      <c r="E57" s="109">
        <v>741</v>
      </c>
      <c r="F57" s="109">
        <v>828</v>
      </c>
      <c r="G57" s="109">
        <v>671</v>
      </c>
      <c r="H57" s="9">
        <v>195</v>
      </c>
      <c r="I57" s="108">
        <v>360</v>
      </c>
      <c r="J57" s="109">
        <v>592</v>
      </c>
      <c r="K57" s="109">
        <v>1003</v>
      </c>
      <c r="L57" s="109">
        <v>439</v>
      </c>
      <c r="M57" s="109">
        <v>20</v>
      </c>
      <c r="N57" s="109">
        <v>461</v>
      </c>
      <c r="O57" s="109">
        <v>106</v>
      </c>
      <c r="P57" s="109">
        <v>566</v>
      </c>
      <c r="Q57" s="112">
        <v>913</v>
      </c>
      <c r="R57" s="110">
        <v>369</v>
      </c>
      <c r="S57" s="109">
        <v>214</v>
      </c>
      <c r="T57" s="109">
        <v>650</v>
      </c>
      <c r="U57" s="109">
        <v>813</v>
      </c>
      <c r="V57" s="109">
        <v>756</v>
      </c>
      <c r="W57" s="109">
        <v>855</v>
      </c>
      <c r="X57" s="109">
        <v>267</v>
      </c>
      <c r="Y57" s="109">
        <v>176</v>
      </c>
      <c r="Z57" s="111">
        <v>904</v>
      </c>
      <c r="AA57" s="109">
        <v>547</v>
      </c>
      <c r="AB57" s="109">
        <v>127</v>
      </c>
      <c r="AC57" s="109">
        <v>476</v>
      </c>
      <c r="AD57" s="109">
        <v>5</v>
      </c>
      <c r="AE57" s="109">
        <v>418</v>
      </c>
      <c r="AF57" s="109">
        <v>1022</v>
      </c>
      <c r="AG57" s="139">
        <v>601</v>
      </c>
      <c r="AH57" s="5">
        <f t="shared" si="6"/>
        <v>16400</v>
      </c>
      <c r="AI57" s="5">
        <f t="shared" si="7"/>
        <v>11201200</v>
      </c>
      <c r="AJ57" s="2">
        <f t="shared" si="8"/>
        <v>8606720000</v>
      </c>
    </row>
    <row r="58" spans="1:36" x14ac:dyDescent="0.2">
      <c r="A58" s="1">
        <v>8</v>
      </c>
      <c r="B58" s="140">
        <v>298</v>
      </c>
      <c r="C58" s="109">
        <v>141</v>
      </c>
      <c r="D58" s="109">
        <v>721</v>
      </c>
      <c r="E58" s="109">
        <v>886</v>
      </c>
      <c r="F58" s="109">
        <v>683</v>
      </c>
      <c r="G58" s="109">
        <v>784</v>
      </c>
      <c r="H58" s="108">
        <v>340</v>
      </c>
      <c r="I58" s="9">
        <v>247</v>
      </c>
      <c r="J58" s="109">
        <v>991</v>
      </c>
      <c r="K58" s="109">
        <v>636</v>
      </c>
      <c r="L58" s="109">
        <v>40</v>
      </c>
      <c r="M58" s="109">
        <v>387</v>
      </c>
      <c r="N58" s="109">
        <v>94</v>
      </c>
      <c r="O58" s="109">
        <v>505</v>
      </c>
      <c r="P58" s="112">
        <v>933</v>
      </c>
      <c r="Q58" s="109">
        <v>514</v>
      </c>
      <c r="R58" s="109">
        <v>226</v>
      </c>
      <c r="S58" s="110">
        <v>325</v>
      </c>
      <c r="T58" s="109">
        <v>793</v>
      </c>
      <c r="U58" s="109">
        <v>702</v>
      </c>
      <c r="V58" s="109">
        <v>867</v>
      </c>
      <c r="W58" s="109">
        <v>712</v>
      </c>
      <c r="X58" s="109">
        <v>156</v>
      </c>
      <c r="Y58" s="109">
        <v>319</v>
      </c>
      <c r="Z58" s="109">
        <v>535</v>
      </c>
      <c r="AA58" s="111">
        <v>948</v>
      </c>
      <c r="AB58" s="109">
        <v>496</v>
      </c>
      <c r="AC58" s="109">
        <v>75</v>
      </c>
      <c r="AD58" s="109">
        <v>406</v>
      </c>
      <c r="AE58" s="109">
        <v>49</v>
      </c>
      <c r="AF58" s="109">
        <v>621</v>
      </c>
      <c r="AG58" s="139">
        <v>970</v>
      </c>
      <c r="AH58" s="5">
        <f t="shared" si="6"/>
        <v>16400</v>
      </c>
      <c r="AI58" s="5">
        <f t="shared" si="7"/>
        <v>11201200</v>
      </c>
      <c r="AJ58" s="2">
        <f t="shared" si="8"/>
        <v>8606720000</v>
      </c>
    </row>
    <row r="59" spans="1:36" x14ac:dyDescent="0.2">
      <c r="A59" s="1">
        <v>9</v>
      </c>
      <c r="B59" s="140">
        <v>1019</v>
      </c>
      <c r="C59" s="112">
        <v>608</v>
      </c>
      <c r="D59" s="109">
        <v>4</v>
      </c>
      <c r="E59" s="109">
        <v>423</v>
      </c>
      <c r="F59" s="109">
        <v>122</v>
      </c>
      <c r="G59" s="109">
        <v>477</v>
      </c>
      <c r="H59" s="109">
        <v>897</v>
      </c>
      <c r="I59" s="109">
        <v>550</v>
      </c>
      <c r="J59" s="9">
        <v>270</v>
      </c>
      <c r="K59" s="108">
        <v>169</v>
      </c>
      <c r="L59" s="109">
        <v>757</v>
      </c>
      <c r="M59" s="109">
        <v>850</v>
      </c>
      <c r="N59" s="109">
        <v>655</v>
      </c>
      <c r="O59" s="109">
        <v>812</v>
      </c>
      <c r="P59" s="109">
        <v>376</v>
      </c>
      <c r="Q59" s="109">
        <v>211</v>
      </c>
      <c r="R59" s="109">
        <v>563</v>
      </c>
      <c r="S59" s="109">
        <v>920</v>
      </c>
      <c r="T59" s="109">
        <v>460</v>
      </c>
      <c r="U59" s="109">
        <v>111</v>
      </c>
      <c r="V59" s="109">
        <v>434</v>
      </c>
      <c r="W59" s="109">
        <v>21</v>
      </c>
      <c r="X59" s="111">
        <v>585</v>
      </c>
      <c r="Y59" s="109">
        <v>1006</v>
      </c>
      <c r="Z59" s="109">
        <v>198</v>
      </c>
      <c r="AA59" s="109">
        <v>353</v>
      </c>
      <c r="AB59" s="109">
        <v>829</v>
      </c>
      <c r="AC59" s="109">
        <v>666</v>
      </c>
      <c r="AD59" s="109">
        <v>839</v>
      </c>
      <c r="AE59" s="109">
        <v>740</v>
      </c>
      <c r="AF59" s="110">
        <v>192</v>
      </c>
      <c r="AG59" s="139">
        <v>283</v>
      </c>
      <c r="AH59" s="5">
        <f t="shared" si="6"/>
        <v>16400</v>
      </c>
      <c r="AI59" s="5">
        <f t="shared" si="7"/>
        <v>11201200</v>
      </c>
      <c r="AJ59" s="2">
        <f t="shared" si="8"/>
        <v>8606720000</v>
      </c>
    </row>
    <row r="60" spans="1:36" x14ac:dyDescent="0.2">
      <c r="A60" s="1">
        <v>10</v>
      </c>
      <c r="B60" s="209">
        <v>620</v>
      </c>
      <c r="C60" s="109">
        <v>975</v>
      </c>
      <c r="D60" s="109">
        <v>403</v>
      </c>
      <c r="E60" s="109">
        <v>56</v>
      </c>
      <c r="F60" s="109">
        <v>489</v>
      </c>
      <c r="G60" s="109">
        <v>78</v>
      </c>
      <c r="H60" s="109">
        <v>530</v>
      </c>
      <c r="I60" s="109">
        <v>949</v>
      </c>
      <c r="J60" s="108">
        <v>157</v>
      </c>
      <c r="K60" s="9">
        <v>314</v>
      </c>
      <c r="L60" s="109">
        <v>870</v>
      </c>
      <c r="M60" s="109">
        <v>705</v>
      </c>
      <c r="N60" s="109">
        <v>800</v>
      </c>
      <c r="O60" s="109">
        <v>699</v>
      </c>
      <c r="P60" s="109">
        <v>231</v>
      </c>
      <c r="Q60" s="109">
        <v>324</v>
      </c>
      <c r="R60" s="109">
        <v>932</v>
      </c>
      <c r="S60" s="109">
        <v>519</v>
      </c>
      <c r="T60" s="109">
        <v>91</v>
      </c>
      <c r="U60" s="109">
        <v>512</v>
      </c>
      <c r="V60" s="109">
        <v>33</v>
      </c>
      <c r="W60" s="109">
        <v>390</v>
      </c>
      <c r="X60" s="109">
        <v>986</v>
      </c>
      <c r="Y60" s="111">
        <v>637</v>
      </c>
      <c r="Z60" s="109">
        <v>341</v>
      </c>
      <c r="AA60" s="109">
        <v>242</v>
      </c>
      <c r="AB60" s="109">
        <v>686</v>
      </c>
      <c r="AC60" s="109">
        <v>777</v>
      </c>
      <c r="AD60" s="109">
        <v>728</v>
      </c>
      <c r="AE60" s="109">
        <v>883</v>
      </c>
      <c r="AF60" s="109">
        <v>303</v>
      </c>
      <c r="AG60" s="144">
        <v>140</v>
      </c>
      <c r="AH60" s="5">
        <f t="shared" si="6"/>
        <v>16400</v>
      </c>
      <c r="AI60" s="5">
        <f t="shared" si="7"/>
        <v>11201200</v>
      </c>
      <c r="AJ60" s="2">
        <f t="shared" si="8"/>
        <v>8606720000</v>
      </c>
    </row>
    <row r="61" spans="1:36" x14ac:dyDescent="0.2">
      <c r="A61" s="1">
        <v>11</v>
      </c>
      <c r="B61" s="140">
        <v>90</v>
      </c>
      <c r="C61" s="109">
        <v>509</v>
      </c>
      <c r="D61" s="109">
        <v>929</v>
      </c>
      <c r="E61" s="112">
        <v>518</v>
      </c>
      <c r="F61" s="109">
        <v>987</v>
      </c>
      <c r="G61" s="109">
        <v>640</v>
      </c>
      <c r="H61" s="109">
        <v>36</v>
      </c>
      <c r="I61" s="109">
        <v>391</v>
      </c>
      <c r="J61" s="109">
        <v>687</v>
      </c>
      <c r="K61" s="109">
        <v>780</v>
      </c>
      <c r="L61" s="9">
        <v>344</v>
      </c>
      <c r="M61" s="108">
        <v>243</v>
      </c>
      <c r="N61" s="109">
        <v>302</v>
      </c>
      <c r="O61" s="109">
        <v>137</v>
      </c>
      <c r="P61" s="109">
        <v>725</v>
      </c>
      <c r="Q61" s="109">
        <v>882</v>
      </c>
      <c r="R61" s="109">
        <v>402</v>
      </c>
      <c r="S61" s="109">
        <v>53</v>
      </c>
      <c r="T61" s="109">
        <v>617</v>
      </c>
      <c r="U61" s="109">
        <v>974</v>
      </c>
      <c r="V61" s="111">
        <v>531</v>
      </c>
      <c r="W61" s="109">
        <v>952</v>
      </c>
      <c r="X61" s="109">
        <v>492</v>
      </c>
      <c r="Y61" s="109">
        <v>79</v>
      </c>
      <c r="Z61" s="109">
        <v>871</v>
      </c>
      <c r="AA61" s="109">
        <v>708</v>
      </c>
      <c r="AB61" s="109">
        <v>160</v>
      </c>
      <c r="AC61" s="109">
        <v>315</v>
      </c>
      <c r="AD61" s="110">
        <v>230</v>
      </c>
      <c r="AE61" s="109">
        <v>321</v>
      </c>
      <c r="AF61" s="109">
        <v>797</v>
      </c>
      <c r="AG61" s="139">
        <v>698</v>
      </c>
      <c r="AH61" s="5">
        <f t="shared" si="6"/>
        <v>16400</v>
      </c>
      <c r="AI61" s="5">
        <f t="shared" si="7"/>
        <v>11201200</v>
      </c>
      <c r="AJ61" s="2">
        <f t="shared" si="8"/>
        <v>8606720000</v>
      </c>
    </row>
    <row r="62" spans="1:36" x14ac:dyDescent="0.2">
      <c r="A62" s="1">
        <v>12</v>
      </c>
      <c r="B62" s="140">
        <v>457</v>
      </c>
      <c r="C62" s="109">
        <v>110</v>
      </c>
      <c r="D62" s="112">
        <v>562</v>
      </c>
      <c r="E62" s="109">
        <v>917</v>
      </c>
      <c r="F62" s="109">
        <v>588</v>
      </c>
      <c r="G62" s="109">
        <v>1007</v>
      </c>
      <c r="H62" s="109">
        <v>435</v>
      </c>
      <c r="I62" s="109">
        <v>24</v>
      </c>
      <c r="J62" s="109">
        <v>832</v>
      </c>
      <c r="K62" s="109">
        <v>667</v>
      </c>
      <c r="L62" s="108">
        <v>199</v>
      </c>
      <c r="M62" s="9">
        <v>356</v>
      </c>
      <c r="N62" s="109">
        <v>189</v>
      </c>
      <c r="O62" s="109">
        <v>282</v>
      </c>
      <c r="P62" s="109">
        <v>838</v>
      </c>
      <c r="Q62" s="109">
        <v>737</v>
      </c>
      <c r="R62" s="109">
        <v>1</v>
      </c>
      <c r="S62" s="109">
        <v>422</v>
      </c>
      <c r="T62" s="109">
        <v>1018</v>
      </c>
      <c r="U62" s="109">
        <v>605</v>
      </c>
      <c r="V62" s="109">
        <v>900</v>
      </c>
      <c r="W62" s="111">
        <v>551</v>
      </c>
      <c r="X62" s="109">
        <v>123</v>
      </c>
      <c r="Y62" s="109">
        <v>480</v>
      </c>
      <c r="Z62" s="109">
        <v>760</v>
      </c>
      <c r="AA62" s="109">
        <v>851</v>
      </c>
      <c r="AB62" s="109">
        <v>271</v>
      </c>
      <c r="AC62" s="109">
        <v>172</v>
      </c>
      <c r="AD62" s="109">
        <v>373</v>
      </c>
      <c r="AE62" s="110">
        <v>210</v>
      </c>
      <c r="AF62" s="109">
        <v>654</v>
      </c>
      <c r="AG62" s="139">
        <v>809</v>
      </c>
      <c r="AH62" s="5">
        <f t="shared" si="6"/>
        <v>16400</v>
      </c>
      <c r="AI62" s="5">
        <f t="shared" si="7"/>
        <v>11201200</v>
      </c>
      <c r="AJ62" s="2">
        <f t="shared" si="8"/>
        <v>8606720000</v>
      </c>
    </row>
    <row r="63" spans="1:36" x14ac:dyDescent="0.2">
      <c r="A63" s="1">
        <v>13</v>
      </c>
      <c r="B63" s="140">
        <v>229</v>
      </c>
      <c r="C63" s="109">
        <v>322</v>
      </c>
      <c r="D63" s="109">
        <v>798</v>
      </c>
      <c r="E63" s="109">
        <v>697</v>
      </c>
      <c r="F63" s="109">
        <v>872</v>
      </c>
      <c r="G63" s="112">
        <v>707</v>
      </c>
      <c r="H63" s="109">
        <v>159</v>
      </c>
      <c r="I63" s="109">
        <v>316</v>
      </c>
      <c r="J63" s="109">
        <v>532</v>
      </c>
      <c r="K63" s="109">
        <v>951</v>
      </c>
      <c r="L63" s="109">
        <v>491</v>
      </c>
      <c r="M63" s="109">
        <v>80</v>
      </c>
      <c r="N63" s="9">
        <v>401</v>
      </c>
      <c r="O63" s="108">
        <v>54</v>
      </c>
      <c r="P63" s="109">
        <v>618</v>
      </c>
      <c r="Q63" s="109">
        <v>973</v>
      </c>
      <c r="R63" s="109">
        <v>301</v>
      </c>
      <c r="S63" s="109">
        <v>138</v>
      </c>
      <c r="T63" s="111">
        <v>726</v>
      </c>
      <c r="U63" s="109">
        <v>881</v>
      </c>
      <c r="V63" s="109">
        <v>688</v>
      </c>
      <c r="W63" s="109">
        <v>779</v>
      </c>
      <c r="X63" s="109">
        <v>343</v>
      </c>
      <c r="Y63" s="109">
        <v>244</v>
      </c>
      <c r="Z63" s="109">
        <v>988</v>
      </c>
      <c r="AA63" s="109">
        <v>639</v>
      </c>
      <c r="AB63" s="110">
        <v>35</v>
      </c>
      <c r="AC63" s="109">
        <v>392</v>
      </c>
      <c r="AD63" s="109">
        <v>89</v>
      </c>
      <c r="AE63" s="109">
        <v>510</v>
      </c>
      <c r="AF63" s="109">
        <v>930</v>
      </c>
      <c r="AG63" s="139">
        <v>517</v>
      </c>
      <c r="AH63" s="5">
        <f t="shared" si="6"/>
        <v>16400</v>
      </c>
      <c r="AI63" s="5">
        <f t="shared" si="7"/>
        <v>11201200</v>
      </c>
      <c r="AJ63" s="2">
        <f t="shared" si="8"/>
        <v>8606720000</v>
      </c>
    </row>
    <row r="64" spans="1:36" x14ac:dyDescent="0.2">
      <c r="A64" s="1">
        <v>14</v>
      </c>
      <c r="B64" s="140">
        <v>374</v>
      </c>
      <c r="C64" s="109">
        <v>209</v>
      </c>
      <c r="D64" s="109">
        <v>653</v>
      </c>
      <c r="E64" s="109">
        <v>810</v>
      </c>
      <c r="F64" s="112">
        <v>759</v>
      </c>
      <c r="G64" s="109">
        <v>852</v>
      </c>
      <c r="H64" s="109">
        <v>272</v>
      </c>
      <c r="I64" s="109">
        <v>171</v>
      </c>
      <c r="J64" s="109">
        <v>899</v>
      </c>
      <c r="K64" s="109">
        <v>552</v>
      </c>
      <c r="L64" s="109">
        <v>124</v>
      </c>
      <c r="M64" s="109">
        <v>479</v>
      </c>
      <c r="N64" s="108">
        <v>2</v>
      </c>
      <c r="O64" s="9">
        <v>421</v>
      </c>
      <c r="P64" s="109">
        <v>1017</v>
      </c>
      <c r="Q64" s="109">
        <v>606</v>
      </c>
      <c r="R64" s="109">
        <v>190</v>
      </c>
      <c r="S64" s="109">
        <v>281</v>
      </c>
      <c r="T64" s="109">
        <v>837</v>
      </c>
      <c r="U64" s="111">
        <v>738</v>
      </c>
      <c r="V64" s="109">
        <v>831</v>
      </c>
      <c r="W64" s="109">
        <v>668</v>
      </c>
      <c r="X64" s="109">
        <v>200</v>
      </c>
      <c r="Y64" s="109">
        <v>355</v>
      </c>
      <c r="Z64" s="109">
        <v>587</v>
      </c>
      <c r="AA64" s="109">
        <v>1008</v>
      </c>
      <c r="AB64" s="109">
        <v>436</v>
      </c>
      <c r="AC64" s="110">
        <v>23</v>
      </c>
      <c r="AD64" s="109">
        <v>458</v>
      </c>
      <c r="AE64" s="109">
        <v>109</v>
      </c>
      <c r="AF64" s="109">
        <v>561</v>
      </c>
      <c r="AG64" s="139">
        <v>918</v>
      </c>
      <c r="AH64" s="5">
        <f t="shared" si="6"/>
        <v>16400</v>
      </c>
      <c r="AI64" s="5">
        <f t="shared" si="7"/>
        <v>11201200</v>
      </c>
      <c r="AJ64" s="2">
        <f t="shared" si="8"/>
        <v>8606720000</v>
      </c>
    </row>
    <row r="65" spans="1:36" x14ac:dyDescent="0.2">
      <c r="A65" s="1">
        <v>15</v>
      </c>
      <c r="B65" s="140">
        <v>840</v>
      </c>
      <c r="C65" s="109">
        <v>739</v>
      </c>
      <c r="D65" s="109">
        <v>191</v>
      </c>
      <c r="E65" s="109">
        <v>284</v>
      </c>
      <c r="F65" s="109">
        <v>197</v>
      </c>
      <c r="G65" s="109">
        <v>354</v>
      </c>
      <c r="H65" s="109">
        <v>830</v>
      </c>
      <c r="I65" s="112">
        <v>665</v>
      </c>
      <c r="J65" s="109">
        <v>433</v>
      </c>
      <c r="K65" s="109">
        <v>22</v>
      </c>
      <c r="L65" s="109">
        <v>586</v>
      </c>
      <c r="M65" s="109">
        <v>1005</v>
      </c>
      <c r="N65" s="109">
        <v>564</v>
      </c>
      <c r="O65" s="109">
        <v>919</v>
      </c>
      <c r="P65" s="9">
        <v>459</v>
      </c>
      <c r="Q65" s="108">
        <v>112</v>
      </c>
      <c r="R65" s="111">
        <v>656</v>
      </c>
      <c r="S65" s="109">
        <v>811</v>
      </c>
      <c r="T65" s="109">
        <v>375</v>
      </c>
      <c r="U65" s="109">
        <v>212</v>
      </c>
      <c r="V65" s="109">
        <v>269</v>
      </c>
      <c r="W65" s="109">
        <v>170</v>
      </c>
      <c r="X65" s="109">
        <v>758</v>
      </c>
      <c r="Y65" s="109">
        <v>849</v>
      </c>
      <c r="Z65" s="110">
        <v>121</v>
      </c>
      <c r="AA65" s="109">
        <v>478</v>
      </c>
      <c r="AB65" s="109">
        <v>898</v>
      </c>
      <c r="AC65" s="109">
        <v>549</v>
      </c>
      <c r="AD65" s="109">
        <v>1020</v>
      </c>
      <c r="AE65" s="109">
        <v>607</v>
      </c>
      <c r="AF65" s="109">
        <v>3</v>
      </c>
      <c r="AG65" s="139">
        <v>424</v>
      </c>
      <c r="AH65" s="5">
        <f t="shared" si="6"/>
        <v>16400</v>
      </c>
      <c r="AI65" s="5">
        <f t="shared" si="7"/>
        <v>11201200</v>
      </c>
      <c r="AJ65" s="2">
        <f t="shared" si="8"/>
        <v>8606720000</v>
      </c>
    </row>
    <row r="66" spans="1:36" x14ac:dyDescent="0.2">
      <c r="A66" s="1">
        <v>16</v>
      </c>
      <c r="B66" s="140">
        <v>727</v>
      </c>
      <c r="C66" s="109">
        <v>884</v>
      </c>
      <c r="D66" s="109">
        <v>304</v>
      </c>
      <c r="E66" s="109">
        <v>139</v>
      </c>
      <c r="F66" s="109">
        <v>342</v>
      </c>
      <c r="G66" s="109">
        <v>241</v>
      </c>
      <c r="H66" s="112">
        <v>685</v>
      </c>
      <c r="I66" s="109">
        <v>778</v>
      </c>
      <c r="J66" s="109">
        <v>34</v>
      </c>
      <c r="K66" s="109">
        <v>389</v>
      </c>
      <c r="L66" s="109">
        <v>985</v>
      </c>
      <c r="M66" s="109">
        <v>638</v>
      </c>
      <c r="N66" s="109">
        <v>931</v>
      </c>
      <c r="O66" s="109">
        <v>520</v>
      </c>
      <c r="P66" s="108">
        <v>92</v>
      </c>
      <c r="Q66" s="9">
        <v>511</v>
      </c>
      <c r="R66" s="109">
        <v>799</v>
      </c>
      <c r="S66" s="111">
        <v>700</v>
      </c>
      <c r="T66" s="109">
        <v>232</v>
      </c>
      <c r="U66" s="109">
        <v>323</v>
      </c>
      <c r="V66" s="109">
        <v>158</v>
      </c>
      <c r="W66" s="109">
        <v>313</v>
      </c>
      <c r="X66" s="109">
        <v>869</v>
      </c>
      <c r="Y66" s="109">
        <v>706</v>
      </c>
      <c r="Z66" s="109">
        <v>490</v>
      </c>
      <c r="AA66" s="110">
        <v>77</v>
      </c>
      <c r="AB66" s="109">
        <v>529</v>
      </c>
      <c r="AC66" s="109">
        <v>950</v>
      </c>
      <c r="AD66" s="109">
        <v>619</v>
      </c>
      <c r="AE66" s="109">
        <v>976</v>
      </c>
      <c r="AF66" s="109">
        <v>404</v>
      </c>
      <c r="AG66" s="139">
        <v>55</v>
      </c>
      <c r="AH66" s="5">
        <f t="shared" si="6"/>
        <v>16400</v>
      </c>
      <c r="AI66" s="5">
        <f t="shared" si="7"/>
        <v>11201200</v>
      </c>
      <c r="AJ66" s="2">
        <f t="shared" si="8"/>
        <v>8606720000</v>
      </c>
    </row>
    <row r="67" spans="1:36" x14ac:dyDescent="0.2">
      <c r="A67" s="1">
        <v>17</v>
      </c>
      <c r="B67" s="140">
        <v>962</v>
      </c>
      <c r="C67" s="109">
        <v>613</v>
      </c>
      <c r="D67" s="109">
        <v>57</v>
      </c>
      <c r="E67" s="109">
        <v>414</v>
      </c>
      <c r="F67" s="109">
        <v>67</v>
      </c>
      <c r="G67" s="109">
        <v>488</v>
      </c>
      <c r="H67" s="110">
        <v>956</v>
      </c>
      <c r="I67" s="109">
        <v>543</v>
      </c>
      <c r="J67" s="109">
        <v>311</v>
      </c>
      <c r="K67" s="109">
        <v>148</v>
      </c>
      <c r="L67" s="109">
        <v>720</v>
      </c>
      <c r="M67" s="109">
        <v>875</v>
      </c>
      <c r="N67" s="109">
        <v>694</v>
      </c>
      <c r="O67" s="109">
        <v>785</v>
      </c>
      <c r="P67" s="111">
        <v>333</v>
      </c>
      <c r="Q67" s="109">
        <v>234</v>
      </c>
      <c r="R67" s="9">
        <v>522</v>
      </c>
      <c r="S67" s="108">
        <v>941</v>
      </c>
      <c r="T67" s="109">
        <v>497</v>
      </c>
      <c r="U67" s="109">
        <v>86</v>
      </c>
      <c r="V67" s="109">
        <v>395</v>
      </c>
      <c r="W67" s="109">
        <v>48</v>
      </c>
      <c r="X67" s="109">
        <v>628</v>
      </c>
      <c r="Y67" s="109">
        <v>983</v>
      </c>
      <c r="Z67" s="109">
        <v>255</v>
      </c>
      <c r="AA67" s="112">
        <v>348</v>
      </c>
      <c r="AB67" s="109">
        <v>776</v>
      </c>
      <c r="AC67" s="109">
        <v>675</v>
      </c>
      <c r="AD67" s="109">
        <v>894</v>
      </c>
      <c r="AE67" s="109">
        <v>729</v>
      </c>
      <c r="AF67" s="109">
        <v>133</v>
      </c>
      <c r="AG67" s="139">
        <v>290</v>
      </c>
      <c r="AH67" s="5">
        <f t="shared" si="6"/>
        <v>16400</v>
      </c>
      <c r="AI67" s="5">
        <f t="shared" si="7"/>
        <v>11201200</v>
      </c>
      <c r="AJ67" s="2">
        <f t="shared" si="8"/>
        <v>8606720000</v>
      </c>
    </row>
    <row r="68" spans="1:36" x14ac:dyDescent="0.2">
      <c r="A68" s="1">
        <v>18</v>
      </c>
      <c r="B68" s="140">
        <v>593</v>
      </c>
      <c r="C68" s="109">
        <v>1014</v>
      </c>
      <c r="D68" s="109">
        <v>426</v>
      </c>
      <c r="E68" s="109">
        <v>13</v>
      </c>
      <c r="F68" s="109">
        <v>468</v>
      </c>
      <c r="G68" s="109">
        <v>119</v>
      </c>
      <c r="H68" s="109">
        <v>555</v>
      </c>
      <c r="I68" s="110">
        <v>912</v>
      </c>
      <c r="J68" s="109">
        <v>168</v>
      </c>
      <c r="K68" s="109">
        <v>259</v>
      </c>
      <c r="L68" s="109">
        <v>863</v>
      </c>
      <c r="M68" s="109">
        <v>764</v>
      </c>
      <c r="N68" s="109">
        <v>805</v>
      </c>
      <c r="O68" s="109">
        <v>642</v>
      </c>
      <c r="P68" s="109">
        <v>222</v>
      </c>
      <c r="Q68" s="111">
        <v>377</v>
      </c>
      <c r="R68" s="108">
        <v>921</v>
      </c>
      <c r="S68" s="9">
        <v>574</v>
      </c>
      <c r="T68" s="109">
        <v>98</v>
      </c>
      <c r="U68" s="109">
        <v>453</v>
      </c>
      <c r="V68" s="109">
        <v>28</v>
      </c>
      <c r="W68" s="109">
        <v>447</v>
      </c>
      <c r="X68" s="109">
        <v>995</v>
      </c>
      <c r="Y68" s="109">
        <v>584</v>
      </c>
      <c r="Z68" s="112">
        <v>368</v>
      </c>
      <c r="AA68" s="109">
        <v>203</v>
      </c>
      <c r="AB68" s="109">
        <v>663</v>
      </c>
      <c r="AC68" s="109">
        <v>820</v>
      </c>
      <c r="AD68" s="109">
        <v>749</v>
      </c>
      <c r="AE68" s="109">
        <v>842</v>
      </c>
      <c r="AF68" s="109">
        <v>278</v>
      </c>
      <c r="AG68" s="139">
        <v>177</v>
      </c>
      <c r="AH68" s="5">
        <f t="shared" si="6"/>
        <v>16400</v>
      </c>
      <c r="AI68" s="5">
        <f t="shared" si="7"/>
        <v>11201200</v>
      </c>
      <c r="AJ68" s="2">
        <f t="shared" si="8"/>
        <v>8606720000</v>
      </c>
    </row>
    <row r="69" spans="1:36" x14ac:dyDescent="0.2">
      <c r="A69" s="1">
        <v>19</v>
      </c>
      <c r="B69" s="140">
        <v>99</v>
      </c>
      <c r="C69" s="109">
        <v>456</v>
      </c>
      <c r="D69" s="109">
        <v>924</v>
      </c>
      <c r="E69" s="109">
        <v>575</v>
      </c>
      <c r="F69" s="110">
        <v>994</v>
      </c>
      <c r="G69" s="109">
        <v>581</v>
      </c>
      <c r="H69" s="109">
        <v>25</v>
      </c>
      <c r="I69" s="109">
        <v>446</v>
      </c>
      <c r="J69" s="109">
        <v>662</v>
      </c>
      <c r="K69" s="109">
        <v>817</v>
      </c>
      <c r="L69" s="109">
        <v>365</v>
      </c>
      <c r="M69" s="109">
        <v>202</v>
      </c>
      <c r="N69" s="111">
        <v>279</v>
      </c>
      <c r="O69" s="109">
        <v>180</v>
      </c>
      <c r="P69" s="109">
        <v>752</v>
      </c>
      <c r="Q69" s="109">
        <v>843</v>
      </c>
      <c r="R69" s="109">
        <v>427</v>
      </c>
      <c r="S69" s="109">
        <v>16</v>
      </c>
      <c r="T69" s="9">
        <v>596</v>
      </c>
      <c r="U69" s="108">
        <v>1015</v>
      </c>
      <c r="V69" s="109">
        <v>554</v>
      </c>
      <c r="W69" s="109">
        <v>909</v>
      </c>
      <c r="X69" s="109">
        <v>465</v>
      </c>
      <c r="Y69" s="109">
        <v>118</v>
      </c>
      <c r="Z69" s="109">
        <v>862</v>
      </c>
      <c r="AA69" s="109">
        <v>761</v>
      </c>
      <c r="AB69" s="109">
        <v>165</v>
      </c>
      <c r="AC69" s="112">
        <v>258</v>
      </c>
      <c r="AD69" s="109">
        <v>223</v>
      </c>
      <c r="AE69" s="109">
        <v>380</v>
      </c>
      <c r="AF69" s="109">
        <v>808</v>
      </c>
      <c r="AG69" s="139">
        <v>643</v>
      </c>
      <c r="AH69" s="5">
        <f t="shared" si="6"/>
        <v>16400</v>
      </c>
      <c r="AI69" s="5">
        <f t="shared" si="7"/>
        <v>11201200</v>
      </c>
      <c r="AJ69" s="2">
        <f t="shared" si="8"/>
        <v>8606720000</v>
      </c>
    </row>
    <row r="70" spans="1:36" x14ac:dyDescent="0.2">
      <c r="A70" s="1">
        <v>20</v>
      </c>
      <c r="B70" s="140">
        <v>500</v>
      </c>
      <c r="C70" s="109">
        <v>87</v>
      </c>
      <c r="D70" s="109">
        <v>523</v>
      </c>
      <c r="E70" s="109">
        <v>944</v>
      </c>
      <c r="F70" s="109">
        <v>625</v>
      </c>
      <c r="G70" s="110">
        <v>982</v>
      </c>
      <c r="H70" s="109">
        <v>394</v>
      </c>
      <c r="I70" s="109">
        <v>45</v>
      </c>
      <c r="J70" s="109">
        <v>773</v>
      </c>
      <c r="K70" s="109">
        <v>674</v>
      </c>
      <c r="L70" s="109">
        <v>254</v>
      </c>
      <c r="M70" s="109">
        <v>345</v>
      </c>
      <c r="N70" s="109">
        <v>136</v>
      </c>
      <c r="O70" s="111">
        <v>291</v>
      </c>
      <c r="P70" s="109">
        <v>895</v>
      </c>
      <c r="Q70" s="109">
        <v>732</v>
      </c>
      <c r="R70" s="109">
        <v>60</v>
      </c>
      <c r="S70" s="109">
        <v>415</v>
      </c>
      <c r="T70" s="108">
        <v>963</v>
      </c>
      <c r="U70" s="9">
        <v>616</v>
      </c>
      <c r="V70" s="109">
        <v>953</v>
      </c>
      <c r="W70" s="109">
        <v>542</v>
      </c>
      <c r="X70" s="109">
        <v>66</v>
      </c>
      <c r="Y70" s="109">
        <v>485</v>
      </c>
      <c r="Z70" s="109">
        <v>717</v>
      </c>
      <c r="AA70" s="109">
        <v>874</v>
      </c>
      <c r="AB70" s="112">
        <v>310</v>
      </c>
      <c r="AC70" s="109">
        <v>145</v>
      </c>
      <c r="AD70" s="109">
        <v>336</v>
      </c>
      <c r="AE70" s="109">
        <v>235</v>
      </c>
      <c r="AF70" s="109">
        <v>695</v>
      </c>
      <c r="AG70" s="139">
        <v>788</v>
      </c>
      <c r="AH70" s="5">
        <f t="shared" si="6"/>
        <v>16400</v>
      </c>
      <c r="AI70" s="5">
        <f t="shared" si="7"/>
        <v>11201200</v>
      </c>
      <c r="AJ70" s="2">
        <f t="shared" si="8"/>
        <v>8606720000</v>
      </c>
    </row>
    <row r="71" spans="1:36" x14ac:dyDescent="0.2">
      <c r="A71" s="1">
        <v>21</v>
      </c>
      <c r="B71" s="140">
        <v>224</v>
      </c>
      <c r="C71" s="109">
        <v>379</v>
      </c>
      <c r="D71" s="110">
        <v>807</v>
      </c>
      <c r="E71" s="109">
        <v>644</v>
      </c>
      <c r="F71" s="109">
        <v>861</v>
      </c>
      <c r="G71" s="109">
        <v>762</v>
      </c>
      <c r="H71" s="109">
        <v>166</v>
      </c>
      <c r="I71" s="109">
        <v>257</v>
      </c>
      <c r="J71" s="109">
        <v>553</v>
      </c>
      <c r="K71" s="109">
        <v>910</v>
      </c>
      <c r="L71" s="111">
        <v>466</v>
      </c>
      <c r="M71" s="109">
        <v>117</v>
      </c>
      <c r="N71" s="109">
        <v>428</v>
      </c>
      <c r="O71" s="109">
        <v>15</v>
      </c>
      <c r="P71" s="109">
        <v>595</v>
      </c>
      <c r="Q71" s="109">
        <v>1016</v>
      </c>
      <c r="R71" s="109">
        <v>280</v>
      </c>
      <c r="S71" s="109">
        <v>179</v>
      </c>
      <c r="T71" s="109">
        <v>751</v>
      </c>
      <c r="U71" s="109">
        <v>844</v>
      </c>
      <c r="V71" s="9">
        <v>661</v>
      </c>
      <c r="W71" s="108">
        <v>818</v>
      </c>
      <c r="X71" s="109">
        <v>366</v>
      </c>
      <c r="Y71" s="109">
        <v>201</v>
      </c>
      <c r="Z71" s="109">
        <v>993</v>
      </c>
      <c r="AA71" s="109">
        <v>582</v>
      </c>
      <c r="AB71" s="109">
        <v>26</v>
      </c>
      <c r="AC71" s="109">
        <v>445</v>
      </c>
      <c r="AD71" s="109">
        <v>100</v>
      </c>
      <c r="AE71" s="112">
        <v>455</v>
      </c>
      <c r="AF71" s="109">
        <v>923</v>
      </c>
      <c r="AG71" s="139">
        <v>576</v>
      </c>
      <c r="AH71" s="5">
        <f t="shared" si="6"/>
        <v>16400</v>
      </c>
      <c r="AI71" s="5">
        <f t="shared" si="7"/>
        <v>11201200</v>
      </c>
      <c r="AJ71" s="2">
        <f t="shared" si="8"/>
        <v>8606720000</v>
      </c>
    </row>
    <row r="72" spans="1:36" x14ac:dyDescent="0.2">
      <c r="A72" s="1">
        <v>22</v>
      </c>
      <c r="B72" s="140">
        <v>335</v>
      </c>
      <c r="C72" s="109">
        <v>236</v>
      </c>
      <c r="D72" s="109">
        <v>696</v>
      </c>
      <c r="E72" s="110">
        <v>787</v>
      </c>
      <c r="F72" s="109">
        <v>718</v>
      </c>
      <c r="G72" s="109">
        <v>873</v>
      </c>
      <c r="H72" s="109">
        <v>309</v>
      </c>
      <c r="I72" s="109">
        <v>146</v>
      </c>
      <c r="J72" s="109">
        <v>954</v>
      </c>
      <c r="K72" s="109">
        <v>541</v>
      </c>
      <c r="L72" s="109">
        <v>65</v>
      </c>
      <c r="M72" s="111">
        <v>486</v>
      </c>
      <c r="N72" s="109">
        <v>59</v>
      </c>
      <c r="O72" s="109">
        <v>416</v>
      </c>
      <c r="P72" s="109">
        <v>964</v>
      </c>
      <c r="Q72" s="109">
        <v>615</v>
      </c>
      <c r="R72" s="109">
        <v>135</v>
      </c>
      <c r="S72" s="109">
        <v>292</v>
      </c>
      <c r="T72" s="109">
        <v>896</v>
      </c>
      <c r="U72" s="109">
        <v>731</v>
      </c>
      <c r="V72" s="108">
        <v>774</v>
      </c>
      <c r="W72" s="9">
        <v>673</v>
      </c>
      <c r="X72" s="109">
        <v>253</v>
      </c>
      <c r="Y72" s="109">
        <v>346</v>
      </c>
      <c r="Z72" s="109">
        <v>626</v>
      </c>
      <c r="AA72" s="109">
        <v>981</v>
      </c>
      <c r="AB72" s="109">
        <v>393</v>
      </c>
      <c r="AC72" s="109">
        <v>46</v>
      </c>
      <c r="AD72" s="112">
        <v>499</v>
      </c>
      <c r="AE72" s="109">
        <v>88</v>
      </c>
      <c r="AF72" s="109">
        <v>524</v>
      </c>
      <c r="AG72" s="139">
        <v>943</v>
      </c>
      <c r="AH72" s="5">
        <f t="shared" si="6"/>
        <v>16400</v>
      </c>
      <c r="AI72" s="5">
        <f t="shared" si="7"/>
        <v>11201200</v>
      </c>
      <c r="AJ72" s="2">
        <f t="shared" si="8"/>
        <v>8606720000</v>
      </c>
    </row>
    <row r="73" spans="1:36" x14ac:dyDescent="0.2">
      <c r="A73" s="1">
        <v>23</v>
      </c>
      <c r="B73" s="141">
        <v>893</v>
      </c>
      <c r="C73" s="109">
        <v>730</v>
      </c>
      <c r="D73" s="109">
        <v>134</v>
      </c>
      <c r="E73" s="109">
        <v>289</v>
      </c>
      <c r="F73" s="109">
        <v>256</v>
      </c>
      <c r="G73" s="109">
        <v>347</v>
      </c>
      <c r="H73" s="109">
        <v>775</v>
      </c>
      <c r="I73" s="109">
        <v>676</v>
      </c>
      <c r="J73" s="111">
        <v>396</v>
      </c>
      <c r="K73" s="109">
        <v>47</v>
      </c>
      <c r="L73" s="109">
        <v>627</v>
      </c>
      <c r="M73" s="109">
        <v>984</v>
      </c>
      <c r="N73" s="109">
        <v>521</v>
      </c>
      <c r="O73" s="109">
        <v>942</v>
      </c>
      <c r="P73" s="109">
        <v>498</v>
      </c>
      <c r="Q73" s="109">
        <v>85</v>
      </c>
      <c r="R73" s="109">
        <v>693</v>
      </c>
      <c r="S73" s="109">
        <v>786</v>
      </c>
      <c r="T73" s="109">
        <v>334</v>
      </c>
      <c r="U73" s="109">
        <v>233</v>
      </c>
      <c r="V73" s="109">
        <v>312</v>
      </c>
      <c r="W73" s="109">
        <v>147</v>
      </c>
      <c r="X73" s="9">
        <v>719</v>
      </c>
      <c r="Y73" s="108">
        <v>876</v>
      </c>
      <c r="Z73" s="109">
        <v>68</v>
      </c>
      <c r="AA73" s="109">
        <v>487</v>
      </c>
      <c r="AB73" s="109">
        <v>955</v>
      </c>
      <c r="AC73" s="109">
        <v>544</v>
      </c>
      <c r="AD73" s="109">
        <v>961</v>
      </c>
      <c r="AE73" s="109">
        <v>614</v>
      </c>
      <c r="AF73" s="109">
        <v>58</v>
      </c>
      <c r="AG73" s="210">
        <v>413</v>
      </c>
      <c r="AH73" s="5">
        <f t="shared" si="6"/>
        <v>16400</v>
      </c>
      <c r="AI73" s="5">
        <f t="shared" si="7"/>
        <v>11201200</v>
      </c>
      <c r="AJ73" s="2">
        <f t="shared" si="8"/>
        <v>8606720000</v>
      </c>
    </row>
    <row r="74" spans="1:36" x14ac:dyDescent="0.2">
      <c r="A74" s="1">
        <v>24</v>
      </c>
      <c r="B74" s="140">
        <v>750</v>
      </c>
      <c r="C74" s="110">
        <v>841</v>
      </c>
      <c r="D74" s="109">
        <v>277</v>
      </c>
      <c r="E74" s="109">
        <v>178</v>
      </c>
      <c r="F74" s="109">
        <v>367</v>
      </c>
      <c r="G74" s="109">
        <v>204</v>
      </c>
      <c r="H74" s="109">
        <v>664</v>
      </c>
      <c r="I74" s="109">
        <v>819</v>
      </c>
      <c r="J74" s="109">
        <v>27</v>
      </c>
      <c r="K74" s="111">
        <v>448</v>
      </c>
      <c r="L74" s="109">
        <v>996</v>
      </c>
      <c r="M74" s="109">
        <v>583</v>
      </c>
      <c r="N74" s="109">
        <v>922</v>
      </c>
      <c r="O74" s="109">
        <v>573</v>
      </c>
      <c r="P74" s="109">
        <v>97</v>
      </c>
      <c r="Q74" s="109">
        <v>454</v>
      </c>
      <c r="R74" s="109">
        <v>806</v>
      </c>
      <c r="S74" s="109">
        <v>641</v>
      </c>
      <c r="T74" s="109">
        <v>221</v>
      </c>
      <c r="U74" s="109">
        <v>378</v>
      </c>
      <c r="V74" s="109">
        <v>167</v>
      </c>
      <c r="W74" s="109">
        <v>260</v>
      </c>
      <c r="X74" s="108">
        <v>864</v>
      </c>
      <c r="Y74" s="9">
        <v>763</v>
      </c>
      <c r="Z74" s="109">
        <v>467</v>
      </c>
      <c r="AA74" s="109">
        <v>120</v>
      </c>
      <c r="AB74" s="109">
        <v>556</v>
      </c>
      <c r="AC74" s="109">
        <v>911</v>
      </c>
      <c r="AD74" s="109">
        <v>594</v>
      </c>
      <c r="AE74" s="109">
        <v>1013</v>
      </c>
      <c r="AF74" s="112">
        <v>425</v>
      </c>
      <c r="AG74" s="139">
        <v>14</v>
      </c>
      <c r="AH74" s="5">
        <f t="shared" si="6"/>
        <v>16400</v>
      </c>
      <c r="AI74" s="5">
        <f t="shared" si="7"/>
        <v>11201200</v>
      </c>
      <c r="AJ74" s="2">
        <f t="shared" si="8"/>
        <v>8606720000</v>
      </c>
    </row>
    <row r="75" spans="1:36" x14ac:dyDescent="0.2">
      <c r="A75" s="1">
        <v>25</v>
      </c>
      <c r="B75" s="140">
        <v>63</v>
      </c>
      <c r="C75" s="109">
        <v>412</v>
      </c>
      <c r="D75" s="109">
        <v>968</v>
      </c>
      <c r="E75" s="109">
        <v>611</v>
      </c>
      <c r="F75" s="109">
        <v>958</v>
      </c>
      <c r="G75" s="109">
        <v>537</v>
      </c>
      <c r="H75" s="111">
        <v>69</v>
      </c>
      <c r="I75" s="109">
        <v>482</v>
      </c>
      <c r="J75" s="109">
        <v>714</v>
      </c>
      <c r="K75" s="109">
        <v>877</v>
      </c>
      <c r="L75" s="109">
        <v>305</v>
      </c>
      <c r="M75" s="109">
        <v>150</v>
      </c>
      <c r="N75" s="109">
        <v>331</v>
      </c>
      <c r="O75" s="109">
        <v>240</v>
      </c>
      <c r="P75" s="110">
        <v>692</v>
      </c>
      <c r="Q75" s="109">
        <v>791</v>
      </c>
      <c r="R75" s="109">
        <v>503</v>
      </c>
      <c r="S75" s="112">
        <v>84</v>
      </c>
      <c r="T75" s="109">
        <v>528</v>
      </c>
      <c r="U75" s="109">
        <v>939</v>
      </c>
      <c r="V75" s="109">
        <v>630</v>
      </c>
      <c r="W75" s="109">
        <v>977</v>
      </c>
      <c r="X75" s="109">
        <v>397</v>
      </c>
      <c r="Y75" s="109">
        <v>42</v>
      </c>
      <c r="Z75" s="9">
        <v>770</v>
      </c>
      <c r="AA75" s="108">
        <v>677</v>
      </c>
      <c r="AB75" s="109">
        <v>249</v>
      </c>
      <c r="AC75" s="109">
        <v>350</v>
      </c>
      <c r="AD75" s="109">
        <v>131</v>
      </c>
      <c r="AE75" s="109">
        <v>296</v>
      </c>
      <c r="AF75" s="109">
        <v>892</v>
      </c>
      <c r="AG75" s="139">
        <v>735</v>
      </c>
      <c r="AH75" s="5">
        <f t="shared" si="6"/>
        <v>16400</v>
      </c>
      <c r="AI75" s="5">
        <f t="shared" si="7"/>
        <v>11201200</v>
      </c>
      <c r="AJ75" s="2">
        <f t="shared" si="8"/>
        <v>8606720000</v>
      </c>
    </row>
    <row r="76" spans="1:36" x14ac:dyDescent="0.2">
      <c r="A76" s="1">
        <v>26</v>
      </c>
      <c r="B76" s="140">
        <v>432</v>
      </c>
      <c r="C76" s="109">
        <v>11</v>
      </c>
      <c r="D76" s="109">
        <v>599</v>
      </c>
      <c r="E76" s="109">
        <v>1012</v>
      </c>
      <c r="F76" s="109">
        <v>557</v>
      </c>
      <c r="G76" s="109">
        <v>906</v>
      </c>
      <c r="H76" s="109">
        <v>470</v>
      </c>
      <c r="I76" s="111">
        <v>113</v>
      </c>
      <c r="J76" s="109">
        <v>857</v>
      </c>
      <c r="K76" s="109">
        <v>766</v>
      </c>
      <c r="L76" s="109">
        <v>162</v>
      </c>
      <c r="M76" s="109">
        <v>261</v>
      </c>
      <c r="N76" s="109">
        <v>220</v>
      </c>
      <c r="O76" s="109">
        <v>383</v>
      </c>
      <c r="P76" s="109">
        <v>803</v>
      </c>
      <c r="Q76" s="110">
        <v>648</v>
      </c>
      <c r="R76" s="112">
        <v>104</v>
      </c>
      <c r="S76" s="109">
        <v>451</v>
      </c>
      <c r="T76" s="109">
        <v>927</v>
      </c>
      <c r="U76" s="109">
        <v>572</v>
      </c>
      <c r="V76" s="109">
        <v>997</v>
      </c>
      <c r="W76" s="109">
        <v>578</v>
      </c>
      <c r="X76" s="109">
        <v>30</v>
      </c>
      <c r="Y76" s="109">
        <v>441</v>
      </c>
      <c r="Z76" s="108">
        <v>657</v>
      </c>
      <c r="AA76" s="9">
        <v>822</v>
      </c>
      <c r="AB76" s="109">
        <v>362</v>
      </c>
      <c r="AC76" s="109">
        <v>205</v>
      </c>
      <c r="AD76" s="109">
        <v>276</v>
      </c>
      <c r="AE76" s="109">
        <v>183</v>
      </c>
      <c r="AF76" s="109">
        <v>747</v>
      </c>
      <c r="AG76" s="139">
        <v>848</v>
      </c>
      <c r="AH76" s="5">
        <f t="shared" si="6"/>
        <v>16400</v>
      </c>
      <c r="AI76" s="5">
        <f t="shared" si="7"/>
        <v>11201200</v>
      </c>
      <c r="AJ76" s="2">
        <f t="shared" si="8"/>
        <v>8606720000</v>
      </c>
    </row>
    <row r="77" spans="1:36" x14ac:dyDescent="0.2">
      <c r="A77" s="1">
        <v>27</v>
      </c>
      <c r="B77" s="140">
        <v>926</v>
      </c>
      <c r="C77" s="109">
        <v>569</v>
      </c>
      <c r="D77" s="109">
        <v>101</v>
      </c>
      <c r="E77" s="109">
        <v>450</v>
      </c>
      <c r="F77" s="111">
        <v>31</v>
      </c>
      <c r="G77" s="109">
        <v>444</v>
      </c>
      <c r="H77" s="109">
        <v>1000</v>
      </c>
      <c r="I77" s="109">
        <v>579</v>
      </c>
      <c r="J77" s="109">
        <v>363</v>
      </c>
      <c r="K77" s="109">
        <v>208</v>
      </c>
      <c r="L77" s="109">
        <v>660</v>
      </c>
      <c r="M77" s="109">
        <v>823</v>
      </c>
      <c r="N77" s="110">
        <v>746</v>
      </c>
      <c r="O77" s="109">
        <v>845</v>
      </c>
      <c r="P77" s="109">
        <v>273</v>
      </c>
      <c r="Q77" s="109">
        <v>182</v>
      </c>
      <c r="R77" s="109">
        <v>598</v>
      </c>
      <c r="S77" s="109">
        <v>1009</v>
      </c>
      <c r="T77" s="109">
        <v>429</v>
      </c>
      <c r="U77" s="112">
        <v>10</v>
      </c>
      <c r="V77" s="109">
        <v>471</v>
      </c>
      <c r="W77" s="109">
        <v>116</v>
      </c>
      <c r="X77" s="109">
        <v>560</v>
      </c>
      <c r="Y77" s="109">
        <v>907</v>
      </c>
      <c r="Z77" s="109">
        <v>163</v>
      </c>
      <c r="AA77" s="109">
        <v>264</v>
      </c>
      <c r="AB77" s="9">
        <v>860</v>
      </c>
      <c r="AC77" s="108">
        <v>767</v>
      </c>
      <c r="AD77" s="109">
        <v>802</v>
      </c>
      <c r="AE77" s="109">
        <v>645</v>
      </c>
      <c r="AF77" s="109">
        <v>217</v>
      </c>
      <c r="AG77" s="139">
        <v>382</v>
      </c>
      <c r="AH77" s="5">
        <f t="shared" si="6"/>
        <v>16400</v>
      </c>
      <c r="AI77" s="5">
        <f t="shared" si="7"/>
        <v>11201200</v>
      </c>
      <c r="AJ77" s="2">
        <f t="shared" si="8"/>
        <v>8606720000</v>
      </c>
    </row>
    <row r="78" spans="1:36" x14ac:dyDescent="0.2">
      <c r="A78" s="1">
        <v>28</v>
      </c>
      <c r="B78" s="140">
        <v>525</v>
      </c>
      <c r="C78" s="109">
        <v>938</v>
      </c>
      <c r="D78" s="109">
        <v>502</v>
      </c>
      <c r="E78" s="109">
        <v>81</v>
      </c>
      <c r="F78" s="109">
        <v>400</v>
      </c>
      <c r="G78" s="111">
        <v>43</v>
      </c>
      <c r="H78" s="109">
        <v>631</v>
      </c>
      <c r="I78" s="109">
        <v>980</v>
      </c>
      <c r="J78" s="109">
        <v>252</v>
      </c>
      <c r="K78" s="109">
        <v>351</v>
      </c>
      <c r="L78" s="109">
        <v>771</v>
      </c>
      <c r="M78" s="109">
        <v>680</v>
      </c>
      <c r="N78" s="109">
        <v>889</v>
      </c>
      <c r="O78" s="110">
        <v>734</v>
      </c>
      <c r="P78" s="109">
        <v>130</v>
      </c>
      <c r="Q78" s="109">
        <v>293</v>
      </c>
      <c r="R78" s="109">
        <v>965</v>
      </c>
      <c r="S78" s="109">
        <v>610</v>
      </c>
      <c r="T78" s="112">
        <v>62</v>
      </c>
      <c r="U78" s="109">
        <v>409</v>
      </c>
      <c r="V78" s="109">
        <v>72</v>
      </c>
      <c r="W78" s="109">
        <v>483</v>
      </c>
      <c r="X78" s="109">
        <v>959</v>
      </c>
      <c r="Y78" s="109">
        <v>540</v>
      </c>
      <c r="Z78" s="109">
        <v>308</v>
      </c>
      <c r="AA78" s="109">
        <v>151</v>
      </c>
      <c r="AB78" s="108">
        <v>715</v>
      </c>
      <c r="AC78" s="9">
        <v>880</v>
      </c>
      <c r="AD78" s="109">
        <v>689</v>
      </c>
      <c r="AE78" s="109">
        <v>790</v>
      </c>
      <c r="AF78" s="109">
        <v>330</v>
      </c>
      <c r="AG78" s="139">
        <v>237</v>
      </c>
      <c r="AH78" s="5">
        <f t="shared" si="6"/>
        <v>16400</v>
      </c>
      <c r="AI78" s="5">
        <f t="shared" si="7"/>
        <v>11201200</v>
      </c>
      <c r="AJ78" s="2">
        <f t="shared" si="8"/>
        <v>8606720000</v>
      </c>
    </row>
    <row r="79" spans="1:36" x14ac:dyDescent="0.2">
      <c r="A79" s="1">
        <v>29</v>
      </c>
      <c r="B79" s="140">
        <v>801</v>
      </c>
      <c r="C79" s="109">
        <v>646</v>
      </c>
      <c r="D79" s="111">
        <v>218</v>
      </c>
      <c r="E79" s="109">
        <v>381</v>
      </c>
      <c r="F79" s="109">
        <v>164</v>
      </c>
      <c r="G79" s="109">
        <v>263</v>
      </c>
      <c r="H79" s="109">
        <v>859</v>
      </c>
      <c r="I79" s="109">
        <v>768</v>
      </c>
      <c r="J79" s="109">
        <v>472</v>
      </c>
      <c r="K79" s="109">
        <v>115</v>
      </c>
      <c r="L79" s="110">
        <v>559</v>
      </c>
      <c r="M79" s="109">
        <v>908</v>
      </c>
      <c r="N79" s="109">
        <v>597</v>
      </c>
      <c r="O79" s="109">
        <v>1010</v>
      </c>
      <c r="P79" s="109">
        <v>430</v>
      </c>
      <c r="Q79" s="109">
        <v>9</v>
      </c>
      <c r="R79" s="109">
        <v>745</v>
      </c>
      <c r="S79" s="109">
        <v>846</v>
      </c>
      <c r="T79" s="109">
        <v>274</v>
      </c>
      <c r="U79" s="109">
        <v>181</v>
      </c>
      <c r="V79" s="109">
        <v>364</v>
      </c>
      <c r="W79" s="112">
        <v>207</v>
      </c>
      <c r="X79" s="109">
        <v>659</v>
      </c>
      <c r="Y79" s="109">
        <v>824</v>
      </c>
      <c r="Z79" s="109">
        <v>32</v>
      </c>
      <c r="AA79" s="109">
        <v>443</v>
      </c>
      <c r="AB79" s="109">
        <v>999</v>
      </c>
      <c r="AC79" s="109">
        <v>580</v>
      </c>
      <c r="AD79" s="9">
        <v>925</v>
      </c>
      <c r="AE79" s="108">
        <v>570</v>
      </c>
      <c r="AF79" s="109">
        <v>102</v>
      </c>
      <c r="AG79" s="139">
        <v>449</v>
      </c>
      <c r="AH79" s="5">
        <f t="shared" si="6"/>
        <v>16400</v>
      </c>
      <c r="AI79" s="5">
        <f t="shared" si="7"/>
        <v>11201200</v>
      </c>
      <c r="AJ79" s="2">
        <f t="shared" si="8"/>
        <v>8606720000</v>
      </c>
    </row>
    <row r="80" spans="1:36" x14ac:dyDescent="0.2">
      <c r="A80" s="1">
        <v>30</v>
      </c>
      <c r="B80" s="140">
        <v>690</v>
      </c>
      <c r="C80" s="109">
        <v>789</v>
      </c>
      <c r="D80" s="109">
        <v>329</v>
      </c>
      <c r="E80" s="111">
        <v>238</v>
      </c>
      <c r="F80" s="109">
        <v>307</v>
      </c>
      <c r="G80" s="109">
        <v>152</v>
      </c>
      <c r="H80" s="109">
        <v>716</v>
      </c>
      <c r="I80" s="109">
        <v>879</v>
      </c>
      <c r="J80" s="109">
        <v>71</v>
      </c>
      <c r="K80" s="109">
        <v>484</v>
      </c>
      <c r="L80" s="109">
        <v>960</v>
      </c>
      <c r="M80" s="110">
        <v>539</v>
      </c>
      <c r="N80" s="109">
        <v>966</v>
      </c>
      <c r="O80" s="109">
        <v>609</v>
      </c>
      <c r="P80" s="109">
        <v>61</v>
      </c>
      <c r="Q80" s="109">
        <v>410</v>
      </c>
      <c r="R80" s="109">
        <v>890</v>
      </c>
      <c r="S80" s="109">
        <v>733</v>
      </c>
      <c r="T80" s="109">
        <v>129</v>
      </c>
      <c r="U80" s="109">
        <v>294</v>
      </c>
      <c r="V80" s="112">
        <v>251</v>
      </c>
      <c r="W80" s="109">
        <v>352</v>
      </c>
      <c r="X80" s="109">
        <v>772</v>
      </c>
      <c r="Y80" s="109">
        <v>679</v>
      </c>
      <c r="Z80" s="109">
        <v>399</v>
      </c>
      <c r="AA80" s="109">
        <v>44</v>
      </c>
      <c r="AB80" s="109">
        <v>632</v>
      </c>
      <c r="AC80" s="109">
        <v>979</v>
      </c>
      <c r="AD80" s="108">
        <v>526</v>
      </c>
      <c r="AE80" s="9">
        <v>937</v>
      </c>
      <c r="AF80" s="109">
        <v>501</v>
      </c>
      <c r="AG80" s="139">
        <v>82</v>
      </c>
      <c r="AH80" s="5">
        <f t="shared" si="6"/>
        <v>16400</v>
      </c>
      <c r="AI80" s="5">
        <f t="shared" si="7"/>
        <v>11201200</v>
      </c>
      <c r="AJ80" s="2">
        <f t="shared" si="8"/>
        <v>8606720000</v>
      </c>
    </row>
    <row r="81" spans="1:36" x14ac:dyDescent="0.2">
      <c r="A81" s="1">
        <v>31</v>
      </c>
      <c r="B81" s="143">
        <v>132</v>
      </c>
      <c r="C81" s="109">
        <v>295</v>
      </c>
      <c r="D81" s="109">
        <v>891</v>
      </c>
      <c r="E81" s="109">
        <v>736</v>
      </c>
      <c r="F81" s="109">
        <v>769</v>
      </c>
      <c r="G81" s="109">
        <v>678</v>
      </c>
      <c r="H81" s="109">
        <v>250</v>
      </c>
      <c r="I81" s="109">
        <v>349</v>
      </c>
      <c r="J81" s="110">
        <v>629</v>
      </c>
      <c r="K81" s="109">
        <v>978</v>
      </c>
      <c r="L81" s="109">
        <v>398</v>
      </c>
      <c r="M81" s="109">
        <v>41</v>
      </c>
      <c r="N81" s="109">
        <v>504</v>
      </c>
      <c r="O81" s="109">
        <v>83</v>
      </c>
      <c r="P81" s="109">
        <v>527</v>
      </c>
      <c r="Q81" s="109">
        <v>940</v>
      </c>
      <c r="R81" s="109">
        <v>332</v>
      </c>
      <c r="S81" s="109">
        <v>239</v>
      </c>
      <c r="T81" s="109">
        <v>691</v>
      </c>
      <c r="U81" s="109">
        <v>792</v>
      </c>
      <c r="V81" s="109">
        <v>713</v>
      </c>
      <c r="W81" s="109">
        <v>878</v>
      </c>
      <c r="X81" s="109">
        <v>306</v>
      </c>
      <c r="Y81" s="112">
        <v>149</v>
      </c>
      <c r="Z81" s="109">
        <v>957</v>
      </c>
      <c r="AA81" s="109">
        <v>538</v>
      </c>
      <c r="AB81" s="109">
        <v>70</v>
      </c>
      <c r="AC81" s="109">
        <v>481</v>
      </c>
      <c r="AD81" s="109">
        <v>64</v>
      </c>
      <c r="AE81" s="109">
        <v>411</v>
      </c>
      <c r="AF81" s="9">
        <v>967</v>
      </c>
      <c r="AG81" s="211">
        <v>612</v>
      </c>
      <c r="AH81" s="5">
        <f t="shared" si="6"/>
        <v>16400</v>
      </c>
      <c r="AI81" s="5">
        <f t="shared" si="7"/>
        <v>11201200</v>
      </c>
      <c r="AJ81" s="2">
        <f t="shared" si="8"/>
        <v>8606720000</v>
      </c>
    </row>
    <row r="82" spans="1:36" ht="13.5" thickBot="1" x14ac:dyDescent="0.25">
      <c r="A82" s="1">
        <v>32</v>
      </c>
      <c r="B82" s="212">
        <v>275</v>
      </c>
      <c r="C82" s="148">
        <v>184</v>
      </c>
      <c r="D82" s="147">
        <v>748</v>
      </c>
      <c r="E82" s="147">
        <v>847</v>
      </c>
      <c r="F82" s="147">
        <v>658</v>
      </c>
      <c r="G82" s="147">
        <v>821</v>
      </c>
      <c r="H82" s="147">
        <v>361</v>
      </c>
      <c r="I82" s="147">
        <v>206</v>
      </c>
      <c r="J82" s="147">
        <v>998</v>
      </c>
      <c r="K82" s="149">
        <v>577</v>
      </c>
      <c r="L82" s="147">
        <v>29</v>
      </c>
      <c r="M82" s="147">
        <v>442</v>
      </c>
      <c r="N82" s="147">
        <v>103</v>
      </c>
      <c r="O82" s="147">
        <v>452</v>
      </c>
      <c r="P82" s="147">
        <v>928</v>
      </c>
      <c r="Q82" s="147">
        <v>571</v>
      </c>
      <c r="R82" s="147">
        <v>219</v>
      </c>
      <c r="S82" s="147">
        <v>384</v>
      </c>
      <c r="T82" s="147">
        <v>804</v>
      </c>
      <c r="U82" s="147">
        <v>647</v>
      </c>
      <c r="V82" s="147">
        <v>858</v>
      </c>
      <c r="W82" s="147">
        <v>765</v>
      </c>
      <c r="X82" s="213">
        <v>161</v>
      </c>
      <c r="Y82" s="147">
        <v>262</v>
      </c>
      <c r="Z82" s="147">
        <v>558</v>
      </c>
      <c r="AA82" s="147">
        <v>905</v>
      </c>
      <c r="AB82" s="147">
        <v>469</v>
      </c>
      <c r="AC82" s="147">
        <v>114</v>
      </c>
      <c r="AD82" s="147">
        <v>431</v>
      </c>
      <c r="AE82" s="147">
        <v>12</v>
      </c>
      <c r="AF82" s="214">
        <v>600</v>
      </c>
      <c r="AG82" s="204">
        <v>1011</v>
      </c>
      <c r="AH82" s="5">
        <f t="shared" si="6"/>
        <v>16400</v>
      </c>
      <c r="AI82" s="5">
        <f t="shared" si="7"/>
        <v>11201200</v>
      </c>
      <c r="AJ82" s="2">
        <f t="shared" si="8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9">SUM(C51:C82)</f>
        <v>16400</v>
      </c>
      <c r="D83" s="5">
        <f t="shared" si="9"/>
        <v>16400</v>
      </c>
      <c r="E83" s="5">
        <f t="shared" si="9"/>
        <v>16400</v>
      </c>
      <c r="F83" s="5">
        <f t="shared" si="9"/>
        <v>16400</v>
      </c>
      <c r="G83" s="5">
        <f t="shared" si="9"/>
        <v>16400</v>
      </c>
      <c r="H83" s="5">
        <f t="shared" si="9"/>
        <v>16400</v>
      </c>
      <c r="I83" s="5">
        <f t="shared" si="9"/>
        <v>16400</v>
      </c>
      <c r="J83" s="5">
        <f t="shared" si="9"/>
        <v>16400</v>
      </c>
      <c r="K83" s="5">
        <f t="shared" si="9"/>
        <v>16400</v>
      </c>
      <c r="L83" s="5">
        <f t="shared" si="9"/>
        <v>16400</v>
      </c>
      <c r="M83" s="5">
        <f t="shared" si="9"/>
        <v>16400</v>
      </c>
      <c r="N83" s="5">
        <f t="shared" si="9"/>
        <v>16400</v>
      </c>
      <c r="O83" s="5">
        <f t="shared" si="9"/>
        <v>16400</v>
      </c>
      <c r="P83" s="5">
        <f t="shared" si="9"/>
        <v>16400</v>
      </c>
      <c r="Q83" s="5">
        <f t="shared" si="9"/>
        <v>16400</v>
      </c>
      <c r="R83" s="5">
        <f t="shared" si="9"/>
        <v>16400</v>
      </c>
      <c r="S83" s="5">
        <f t="shared" si="9"/>
        <v>16400</v>
      </c>
      <c r="T83" s="5">
        <f t="shared" si="9"/>
        <v>16400</v>
      </c>
      <c r="U83" s="5">
        <f t="shared" si="9"/>
        <v>16400</v>
      </c>
      <c r="V83" s="5">
        <f t="shared" si="9"/>
        <v>16400</v>
      </c>
      <c r="W83" s="5">
        <f t="shared" si="9"/>
        <v>16400</v>
      </c>
      <c r="X83" s="5">
        <f t="shared" si="9"/>
        <v>16400</v>
      </c>
      <c r="Y83" s="5">
        <f t="shared" si="9"/>
        <v>16400</v>
      </c>
      <c r="Z83" s="5">
        <f t="shared" si="9"/>
        <v>16400</v>
      </c>
      <c r="AA83" s="5">
        <f t="shared" si="9"/>
        <v>16400</v>
      </c>
      <c r="AB83" s="5">
        <f t="shared" si="9"/>
        <v>16400</v>
      </c>
      <c r="AC83" s="5">
        <f t="shared" si="9"/>
        <v>16400</v>
      </c>
      <c r="AD83" s="5">
        <f t="shared" si="9"/>
        <v>16400</v>
      </c>
      <c r="AE83" s="5">
        <f t="shared" si="9"/>
        <v>16400</v>
      </c>
      <c r="AF83" s="5">
        <f t="shared" si="9"/>
        <v>16400</v>
      </c>
      <c r="AG83" s="5">
        <f t="shared" si="9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0">SUMSQ(C51:C82)</f>
        <v>11201200</v>
      </c>
      <c r="D84" s="5">
        <f t="shared" si="10"/>
        <v>11201200</v>
      </c>
      <c r="E84" s="5">
        <f t="shared" si="10"/>
        <v>11201200</v>
      </c>
      <c r="F84" s="5">
        <f t="shared" si="10"/>
        <v>11201200</v>
      </c>
      <c r="G84" s="5">
        <f t="shared" si="10"/>
        <v>11201200</v>
      </c>
      <c r="H84" s="5">
        <f t="shared" si="10"/>
        <v>11201200</v>
      </c>
      <c r="I84" s="5">
        <f t="shared" si="10"/>
        <v>11201200</v>
      </c>
      <c r="J84" s="5">
        <f t="shared" si="10"/>
        <v>11201200</v>
      </c>
      <c r="K84" s="5">
        <f t="shared" si="10"/>
        <v>11201200</v>
      </c>
      <c r="L84" s="5">
        <f t="shared" si="10"/>
        <v>11201200</v>
      </c>
      <c r="M84" s="5">
        <f t="shared" si="10"/>
        <v>11201200</v>
      </c>
      <c r="N84" s="5">
        <f t="shared" si="10"/>
        <v>11201200</v>
      </c>
      <c r="O84" s="5">
        <f t="shared" si="10"/>
        <v>11201200</v>
      </c>
      <c r="P84" s="5">
        <f t="shared" si="10"/>
        <v>11201200</v>
      </c>
      <c r="Q84" s="5">
        <f t="shared" si="10"/>
        <v>11201200</v>
      </c>
      <c r="R84" s="5">
        <f t="shared" si="10"/>
        <v>11201200</v>
      </c>
      <c r="S84" s="5">
        <f t="shared" si="10"/>
        <v>11201200</v>
      </c>
      <c r="T84" s="5">
        <f t="shared" si="10"/>
        <v>11201200</v>
      </c>
      <c r="U84" s="5">
        <f t="shared" si="10"/>
        <v>11201200</v>
      </c>
      <c r="V84" s="5">
        <f t="shared" si="10"/>
        <v>11201200</v>
      </c>
      <c r="W84" s="5">
        <f t="shared" si="10"/>
        <v>11201200</v>
      </c>
      <c r="X84" s="5">
        <f t="shared" si="10"/>
        <v>11201200</v>
      </c>
      <c r="Y84" s="5">
        <f t="shared" si="10"/>
        <v>11201200</v>
      </c>
      <c r="Z84" s="5">
        <f t="shared" si="10"/>
        <v>11201200</v>
      </c>
      <c r="AA84" s="5">
        <f t="shared" si="10"/>
        <v>11201200</v>
      </c>
      <c r="AB84" s="5">
        <f t="shared" si="10"/>
        <v>11201200</v>
      </c>
      <c r="AC84" s="5">
        <f t="shared" si="10"/>
        <v>11201200</v>
      </c>
      <c r="AD84" s="5">
        <f t="shared" si="10"/>
        <v>11201200</v>
      </c>
      <c r="AE84" s="5">
        <f t="shared" si="10"/>
        <v>11201200</v>
      </c>
      <c r="AF84" s="5">
        <f t="shared" si="10"/>
        <v>11201200</v>
      </c>
      <c r="AG84" s="5">
        <f t="shared" si="10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1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1"/>
        <v>8606720000</v>
      </c>
      <c r="E85" s="2">
        <f t="shared" si="11"/>
        <v>8606720000</v>
      </c>
      <c r="F85" s="2">
        <f t="shared" si="11"/>
        <v>8606720000</v>
      </c>
      <c r="G85" s="2">
        <f t="shared" si="11"/>
        <v>8606720000</v>
      </c>
      <c r="H85" s="2">
        <f t="shared" si="11"/>
        <v>8606720000</v>
      </c>
      <c r="I85" s="2">
        <f t="shared" si="11"/>
        <v>8606720000</v>
      </c>
      <c r="J85" s="2">
        <f t="shared" si="11"/>
        <v>8606720000</v>
      </c>
      <c r="K85" s="2">
        <f t="shared" si="11"/>
        <v>8606720000</v>
      </c>
      <c r="L85" s="2">
        <f t="shared" si="11"/>
        <v>8606720000</v>
      </c>
      <c r="M85" s="2">
        <f t="shared" si="11"/>
        <v>8606720000</v>
      </c>
      <c r="N85" s="2">
        <f t="shared" si="11"/>
        <v>8606720000</v>
      </c>
      <c r="O85" s="2">
        <f t="shared" si="11"/>
        <v>8606720000</v>
      </c>
      <c r="P85" s="2">
        <f t="shared" si="11"/>
        <v>8606720000</v>
      </c>
      <c r="Q85" s="2">
        <f t="shared" si="11"/>
        <v>8606720000</v>
      </c>
      <c r="R85" s="2">
        <f t="shared" si="11"/>
        <v>8606720000</v>
      </c>
      <c r="S85" s="2">
        <f t="shared" si="11"/>
        <v>8606720000</v>
      </c>
      <c r="T85" s="2">
        <f t="shared" si="11"/>
        <v>8606720000</v>
      </c>
      <c r="U85" s="2">
        <f t="shared" si="11"/>
        <v>8606720000</v>
      </c>
      <c r="V85" s="2">
        <f t="shared" si="11"/>
        <v>8606720000</v>
      </c>
      <c r="W85" s="2">
        <f t="shared" si="11"/>
        <v>8606720000</v>
      </c>
      <c r="X85" s="2">
        <f t="shared" si="11"/>
        <v>8606720000</v>
      </c>
      <c r="Y85" s="2">
        <f t="shared" si="11"/>
        <v>8606720000</v>
      </c>
      <c r="Z85" s="2">
        <f t="shared" si="11"/>
        <v>8606720000</v>
      </c>
      <c r="AA85" s="2">
        <f t="shared" si="11"/>
        <v>8606720000</v>
      </c>
      <c r="AB85" s="2">
        <f t="shared" si="11"/>
        <v>8606720000</v>
      </c>
      <c r="AC85" s="2">
        <f t="shared" si="11"/>
        <v>8606720000</v>
      </c>
      <c r="AD85" s="2">
        <f t="shared" si="11"/>
        <v>8606720000</v>
      </c>
      <c r="AE85" s="2">
        <f t="shared" si="11"/>
        <v>8606720000</v>
      </c>
      <c r="AF85" s="2">
        <f t="shared" si="11"/>
        <v>8606720000</v>
      </c>
      <c r="AG85" s="2">
        <f t="shared" si="11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6</v>
      </c>
      <c r="C87" s="2">
        <f>C52</f>
        <v>50</v>
      </c>
      <c r="D87" s="2">
        <f>D53</f>
        <v>96</v>
      </c>
      <c r="E87" s="2">
        <f>E54</f>
        <v>108</v>
      </c>
      <c r="F87" s="2">
        <f>F55</f>
        <v>153</v>
      </c>
      <c r="G87" s="2">
        <f>G56</f>
        <v>173</v>
      </c>
      <c r="H87" s="2">
        <f>H57</f>
        <v>195</v>
      </c>
      <c r="I87" s="2">
        <f>I58</f>
        <v>247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522</v>
      </c>
      <c r="S87" s="2">
        <f>S68</f>
        <v>574</v>
      </c>
      <c r="T87" s="2">
        <f>T69</f>
        <v>596</v>
      </c>
      <c r="U87" s="2">
        <f>U70</f>
        <v>616</v>
      </c>
      <c r="V87" s="2">
        <f>V71</f>
        <v>661</v>
      </c>
      <c r="W87" s="2">
        <f>W72</f>
        <v>673</v>
      </c>
      <c r="X87" s="2">
        <f>X73</f>
        <v>719</v>
      </c>
      <c r="Y87" s="2">
        <f>Y74</f>
        <v>763</v>
      </c>
      <c r="Z87" s="2">
        <f>Z75</f>
        <v>770</v>
      </c>
      <c r="AA87" s="2">
        <f>AA76</f>
        <v>822</v>
      </c>
      <c r="AB87" s="2">
        <f>AB77</f>
        <v>860</v>
      </c>
      <c r="AC87" s="2">
        <f>AC78</f>
        <v>880</v>
      </c>
      <c r="AD87" s="2">
        <f>AD79</f>
        <v>925</v>
      </c>
      <c r="AE87" s="2">
        <f>AE80</f>
        <v>937</v>
      </c>
      <c r="AF87" s="2">
        <f>AF81</f>
        <v>967</v>
      </c>
      <c r="AG87" s="2">
        <f>AG82</f>
        <v>1011</v>
      </c>
      <c r="AH87" s="152">
        <f t="shared" ref="AH87:AH90" si="12">SUM(B87:AG87)</f>
        <v>16400</v>
      </c>
      <c r="AI87" s="5">
        <f t="shared" ref="AI87:AI90" si="13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275</v>
      </c>
      <c r="C88" s="2">
        <f>C81</f>
        <v>295</v>
      </c>
      <c r="D88" s="2">
        <f>D80</f>
        <v>329</v>
      </c>
      <c r="E88" s="2">
        <f>E79</f>
        <v>381</v>
      </c>
      <c r="F88" s="2">
        <f>F78</f>
        <v>400</v>
      </c>
      <c r="G88" s="2">
        <f>G77</f>
        <v>444</v>
      </c>
      <c r="H88" s="2">
        <f>H76</f>
        <v>470</v>
      </c>
      <c r="I88" s="2">
        <f>I75</f>
        <v>482</v>
      </c>
      <c r="J88" s="2">
        <f>J74</f>
        <v>27</v>
      </c>
      <c r="K88" s="2">
        <f>K73</f>
        <v>47</v>
      </c>
      <c r="L88" s="2">
        <f>L72</f>
        <v>65</v>
      </c>
      <c r="M88" s="2">
        <f>M71</f>
        <v>117</v>
      </c>
      <c r="N88" s="2">
        <f>N70</f>
        <v>136</v>
      </c>
      <c r="O88" s="2">
        <f>O69</f>
        <v>180</v>
      </c>
      <c r="P88" s="2">
        <f>P68</f>
        <v>222</v>
      </c>
      <c r="Q88" s="2">
        <f>Q67</f>
        <v>234</v>
      </c>
      <c r="R88" s="2">
        <f>R66</f>
        <v>799</v>
      </c>
      <c r="S88" s="2">
        <f>S65</f>
        <v>811</v>
      </c>
      <c r="T88" s="2">
        <f>T64</f>
        <v>837</v>
      </c>
      <c r="U88" s="2">
        <f>U63</f>
        <v>881</v>
      </c>
      <c r="V88" s="2">
        <f>V62</f>
        <v>900</v>
      </c>
      <c r="W88" s="2">
        <f>W61</f>
        <v>952</v>
      </c>
      <c r="X88" s="2">
        <f>X60</f>
        <v>986</v>
      </c>
      <c r="Y88" s="2">
        <f>Y59</f>
        <v>1006</v>
      </c>
      <c r="Z88" s="2">
        <f>Z58</f>
        <v>535</v>
      </c>
      <c r="AA88" s="2">
        <f>AA57</f>
        <v>547</v>
      </c>
      <c r="AB88" s="2">
        <f>AB56</f>
        <v>589</v>
      </c>
      <c r="AC88" s="2">
        <f>AC55</f>
        <v>633</v>
      </c>
      <c r="AD88" s="2">
        <f>AD54</f>
        <v>652</v>
      </c>
      <c r="AE88" s="2">
        <f>AE53</f>
        <v>704</v>
      </c>
      <c r="AF88" s="2">
        <f>AF52</f>
        <v>722</v>
      </c>
      <c r="AG88" s="2">
        <f>AG51</f>
        <v>742</v>
      </c>
      <c r="AH88" s="152">
        <f t="shared" si="12"/>
        <v>16400</v>
      </c>
      <c r="AI88" s="5">
        <f t="shared" si="13"/>
        <v>11201200</v>
      </c>
      <c r="AJ88" s="2">
        <f t="shared" si="8"/>
        <v>8606720000</v>
      </c>
    </row>
    <row r="89" spans="1:36" x14ac:dyDescent="0.2">
      <c r="A89" s="3" t="s">
        <v>1175</v>
      </c>
      <c r="B89" s="2">
        <f>B67</f>
        <v>962</v>
      </c>
      <c r="C89" s="2">
        <f>C68</f>
        <v>1014</v>
      </c>
      <c r="D89" s="2">
        <f>D69</f>
        <v>924</v>
      </c>
      <c r="E89" s="2">
        <f>E70</f>
        <v>944</v>
      </c>
      <c r="F89" s="2">
        <f>F71</f>
        <v>861</v>
      </c>
      <c r="G89" s="2">
        <f>G72</f>
        <v>873</v>
      </c>
      <c r="H89" s="2">
        <f>H73</f>
        <v>775</v>
      </c>
      <c r="I89" s="2">
        <f>I74</f>
        <v>819</v>
      </c>
      <c r="J89" s="2">
        <f>J75</f>
        <v>714</v>
      </c>
      <c r="K89" s="2">
        <f>K76</f>
        <v>766</v>
      </c>
      <c r="L89" s="2">
        <f>L77</f>
        <v>660</v>
      </c>
      <c r="M89" s="2">
        <f>M78</f>
        <v>680</v>
      </c>
      <c r="N89" s="2">
        <f>N79</f>
        <v>597</v>
      </c>
      <c r="O89" s="2">
        <f>O80</f>
        <v>609</v>
      </c>
      <c r="P89" s="2">
        <f>P81</f>
        <v>527</v>
      </c>
      <c r="Q89" s="2">
        <f>Q82</f>
        <v>571</v>
      </c>
      <c r="R89" s="2">
        <f>R51</f>
        <v>462</v>
      </c>
      <c r="S89" s="2">
        <f>S52</f>
        <v>506</v>
      </c>
      <c r="T89" s="2">
        <f>T53</f>
        <v>408</v>
      </c>
      <c r="U89" s="2">
        <f>U54</f>
        <v>420</v>
      </c>
      <c r="V89" s="2">
        <f>V55</f>
        <v>337</v>
      </c>
      <c r="W89" s="2">
        <f>W56</f>
        <v>357</v>
      </c>
      <c r="X89" s="2">
        <f>X57</f>
        <v>267</v>
      </c>
      <c r="Y89" s="2">
        <f>Y58</f>
        <v>319</v>
      </c>
      <c r="Z89" s="2">
        <f>Z59</f>
        <v>198</v>
      </c>
      <c r="AA89" s="2">
        <f>AA60</f>
        <v>242</v>
      </c>
      <c r="AB89" s="2">
        <f>AB61</f>
        <v>160</v>
      </c>
      <c r="AC89" s="2">
        <f>AC62</f>
        <v>172</v>
      </c>
      <c r="AD89" s="2">
        <f>AD63</f>
        <v>89</v>
      </c>
      <c r="AE89" s="2">
        <f>AE64</f>
        <v>109</v>
      </c>
      <c r="AF89" s="2">
        <f>AF65</f>
        <v>3</v>
      </c>
      <c r="AG89" s="2">
        <f>AG66</f>
        <v>55</v>
      </c>
      <c r="AH89" s="152">
        <f t="shared" si="12"/>
        <v>16400</v>
      </c>
      <c r="AI89" s="5">
        <f t="shared" si="13"/>
        <v>11201200</v>
      </c>
      <c r="AJ89" s="2">
        <f t="shared" si="8"/>
        <v>8606720000</v>
      </c>
    </row>
    <row r="90" spans="1:36" x14ac:dyDescent="0.2">
      <c r="A90" s="3" t="s">
        <v>1176</v>
      </c>
      <c r="B90" s="2">
        <f>B66</f>
        <v>727</v>
      </c>
      <c r="C90" s="2">
        <f>C65</f>
        <v>739</v>
      </c>
      <c r="D90" s="2">
        <f>D64</f>
        <v>653</v>
      </c>
      <c r="E90" s="2">
        <f>E63</f>
        <v>697</v>
      </c>
      <c r="F90" s="2">
        <f>F62</f>
        <v>588</v>
      </c>
      <c r="G90" s="2">
        <f>G61</f>
        <v>640</v>
      </c>
      <c r="H90" s="2">
        <f>H60</f>
        <v>530</v>
      </c>
      <c r="I90" s="2">
        <f>I59</f>
        <v>550</v>
      </c>
      <c r="J90" s="2">
        <f>J58</f>
        <v>991</v>
      </c>
      <c r="K90" s="2">
        <f>K57</f>
        <v>1003</v>
      </c>
      <c r="L90" s="2">
        <f>L56</f>
        <v>901</v>
      </c>
      <c r="M90" s="2">
        <f>M55</f>
        <v>945</v>
      </c>
      <c r="N90" s="2">
        <f>N54</f>
        <v>836</v>
      </c>
      <c r="O90" s="2">
        <f>O53</f>
        <v>888</v>
      </c>
      <c r="P90" s="2">
        <f>P52</f>
        <v>794</v>
      </c>
      <c r="Q90" s="2">
        <f>Q51</f>
        <v>814</v>
      </c>
      <c r="R90" s="2">
        <f>R82</f>
        <v>219</v>
      </c>
      <c r="S90" s="2">
        <f>S81</f>
        <v>239</v>
      </c>
      <c r="T90" s="2">
        <f>T80</f>
        <v>129</v>
      </c>
      <c r="U90" s="2">
        <f>U79</f>
        <v>181</v>
      </c>
      <c r="V90" s="2">
        <f>V78</f>
        <v>72</v>
      </c>
      <c r="W90" s="2">
        <f>W77</f>
        <v>116</v>
      </c>
      <c r="X90" s="2">
        <f>X76</f>
        <v>30</v>
      </c>
      <c r="Y90" s="2">
        <f>Y75</f>
        <v>42</v>
      </c>
      <c r="Z90" s="2">
        <f>Z74</f>
        <v>467</v>
      </c>
      <c r="AA90" s="2">
        <f>AA73</f>
        <v>487</v>
      </c>
      <c r="AB90" s="2">
        <f>AB72</f>
        <v>393</v>
      </c>
      <c r="AC90" s="2">
        <f>AC71</f>
        <v>445</v>
      </c>
      <c r="AD90" s="2">
        <f>AD70</f>
        <v>336</v>
      </c>
      <c r="AE90" s="2">
        <f>AE69</f>
        <v>380</v>
      </c>
      <c r="AF90" s="2">
        <f>AF68</f>
        <v>278</v>
      </c>
      <c r="AG90" s="2">
        <f>AG67</f>
        <v>290</v>
      </c>
      <c r="AH90" s="152">
        <f t="shared" si="12"/>
        <v>16400</v>
      </c>
      <c r="AI90" s="5">
        <f t="shared" si="13"/>
        <v>11201200</v>
      </c>
      <c r="AJ90" s="2">
        <f t="shared" si="8"/>
        <v>8606720000</v>
      </c>
    </row>
    <row r="93" spans="1:36" ht="13.5" thickBot="1" x14ac:dyDescent="0.25">
      <c r="A93" s="71"/>
      <c r="B93" s="1" t="s">
        <v>13</v>
      </c>
      <c r="D93" s="131" t="s">
        <v>5</v>
      </c>
      <c r="F93" s="2" t="s">
        <v>5</v>
      </c>
    </row>
    <row r="94" spans="1:36" x14ac:dyDescent="0.2">
      <c r="A94" s="1">
        <v>1</v>
      </c>
      <c r="B94" s="259">
        <v>3</v>
      </c>
      <c r="C94" s="133">
        <v>424</v>
      </c>
      <c r="D94" s="177">
        <v>1020</v>
      </c>
      <c r="E94" s="177">
        <v>607</v>
      </c>
      <c r="F94" s="177">
        <v>898</v>
      </c>
      <c r="G94" s="177">
        <v>549</v>
      </c>
      <c r="H94" s="177">
        <v>121</v>
      </c>
      <c r="I94" s="177">
        <v>478</v>
      </c>
      <c r="J94" s="177">
        <v>459</v>
      </c>
      <c r="K94" s="177">
        <v>112</v>
      </c>
      <c r="L94" s="177">
        <v>564</v>
      </c>
      <c r="M94" s="177">
        <v>919</v>
      </c>
      <c r="N94" s="177">
        <v>586</v>
      </c>
      <c r="O94" s="177">
        <v>1005</v>
      </c>
      <c r="P94" s="177">
        <v>433</v>
      </c>
      <c r="Q94" s="189">
        <v>22</v>
      </c>
      <c r="R94" s="185">
        <v>739</v>
      </c>
      <c r="S94" s="177">
        <v>840</v>
      </c>
      <c r="T94" s="177">
        <v>284</v>
      </c>
      <c r="U94" s="177">
        <v>191</v>
      </c>
      <c r="V94" s="177">
        <v>354</v>
      </c>
      <c r="W94" s="177">
        <v>197</v>
      </c>
      <c r="X94" s="177">
        <v>665</v>
      </c>
      <c r="Y94" s="177">
        <v>830</v>
      </c>
      <c r="Z94" s="177">
        <v>811</v>
      </c>
      <c r="AA94" s="177">
        <v>656</v>
      </c>
      <c r="AB94" s="177">
        <v>212</v>
      </c>
      <c r="AC94" s="177">
        <v>375</v>
      </c>
      <c r="AD94" s="177">
        <v>170</v>
      </c>
      <c r="AE94" s="177">
        <v>269</v>
      </c>
      <c r="AF94" s="177">
        <v>849</v>
      </c>
      <c r="AG94" s="184">
        <v>758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404</v>
      </c>
      <c r="C95" s="260">
        <v>55</v>
      </c>
      <c r="D95" s="6">
        <v>619</v>
      </c>
      <c r="E95" s="6">
        <v>976</v>
      </c>
      <c r="F95" s="6">
        <v>529</v>
      </c>
      <c r="G95" s="6">
        <v>950</v>
      </c>
      <c r="H95" s="6">
        <v>490</v>
      </c>
      <c r="I95" s="6">
        <v>77</v>
      </c>
      <c r="J95" s="6">
        <v>92</v>
      </c>
      <c r="K95" s="6">
        <v>511</v>
      </c>
      <c r="L95" s="6">
        <v>931</v>
      </c>
      <c r="M95" s="6">
        <v>520</v>
      </c>
      <c r="N95" s="6">
        <v>985</v>
      </c>
      <c r="O95" s="6">
        <v>638</v>
      </c>
      <c r="P95" s="11">
        <v>34</v>
      </c>
      <c r="Q95" s="6">
        <v>389</v>
      </c>
      <c r="R95" s="6">
        <v>884</v>
      </c>
      <c r="S95" s="12">
        <v>727</v>
      </c>
      <c r="T95" s="6">
        <v>139</v>
      </c>
      <c r="U95" s="6">
        <v>304</v>
      </c>
      <c r="V95" s="6">
        <v>241</v>
      </c>
      <c r="W95" s="6">
        <v>342</v>
      </c>
      <c r="X95" s="6">
        <v>778</v>
      </c>
      <c r="Y95" s="6">
        <v>685</v>
      </c>
      <c r="Z95" s="6">
        <v>700</v>
      </c>
      <c r="AA95" s="6">
        <v>799</v>
      </c>
      <c r="AB95" s="6">
        <v>323</v>
      </c>
      <c r="AC95" s="6">
        <v>232</v>
      </c>
      <c r="AD95" s="6">
        <v>313</v>
      </c>
      <c r="AE95" s="6">
        <v>158</v>
      </c>
      <c r="AF95" s="8">
        <v>706</v>
      </c>
      <c r="AG95" s="179">
        <v>869</v>
      </c>
      <c r="AH95" s="5">
        <f t="shared" ref="AH95:AH125" si="14">SUM(B95:AG95)</f>
        <v>16400</v>
      </c>
      <c r="AI95" s="5">
        <f t="shared" ref="AI95:AI125" si="15">SUMSQ(B95:AG95)</f>
        <v>11201200</v>
      </c>
      <c r="AJ95" s="2">
        <f t="shared" ref="AJ95:AJ133" si="16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930</v>
      </c>
      <c r="C96" s="6">
        <v>517</v>
      </c>
      <c r="D96" s="260">
        <v>89</v>
      </c>
      <c r="E96" s="9">
        <v>510</v>
      </c>
      <c r="F96" s="6">
        <v>35</v>
      </c>
      <c r="G96" s="6">
        <v>392</v>
      </c>
      <c r="H96" s="6">
        <v>988</v>
      </c>
      <c r="I96" s="6">
        <v>639</v>
      </c>
      <c r="J96" s="6">
        <v>618</v>
      </c>
      <c r="K96" s="6">
        <v>973</v>
      </c>
      <c r="L96" s="6">
        <v>401</v>
      </c>
      <c r="M96" s="6">
        <v>54</v>
      </c>
      <c r="N96" s="6">
        <v>491</v>
      </c>
      <c r="O96" s="11">
        <v>80</v>
      </c>
      <c r="P96" s="6">
        <v>532</v>
      </c>
      <c r="Q96" s="6">
        <v>951</v>
      </c>
      <c r="R96" s="6">
        <v>322</v>
      </c>
      <c r="S96" s="6">
        <v>229</v>
      </c>
      <c r="T96" s="12">
        <v>697</v>
      </c>
      <c r="U96" s="6">
        <v>798</v>
      </c>
      <c r="V96" s="6">
        <v>707</v>
      </c>
      <c r="W96" s="6">
        <v>872</v>
      </c>
      <c r="X96" s="6">
        <v>316</v>
      </c>
      <c r="Y96" s="6">
        <v>159</v>
      </c>
      <c r="Z96" s="6">
        <v>138</v>
      </c>
      <c r="AA96" s="6">
        <v>301</v>
      </c>
      <c r="AB96" s="6">
        <v>881</v>
      </c>
      <c r="AC96" s="6">
        <v>726</v>
      </c>
      <c r="AD96" s="6">
        <v>779</v>
      </c>
      <c r="AE96" s="8">
        <v>688</v>
      </c>
      <c r="AF96" s="6">
        <v>244</v>
      </c>
      <c r="AG96" s="179">
        <v>343</v>
      </c>
      <c r="AH96" s="5">
        <f t="shared" si="14"/>
        <v>16400</v>
      </c>
      <c r="AI96" s="5">
        <f t="shared" si="15"/>
        <v>11201200</v>
      </c>
      <c r="AJ96" s="2">
        <f t="shared" si="16"/>
        <v>8606720000</v>
      </c>
    </row>
    <row r="97" spans="1:36" x14ac:dyDescent="0.2">
      <c r="A97" s="1">
        <v>4</v>
      </c>
      <c r="B97" s="178">
        <v>561</v>
      </c>
      <c r="C97" s="6">
        <v>918</v>
      </c>
      <c r="D97" s="9">
        <v>458</v>
      </c>
      <c r="E97" s="260">
        <v>109</v>
      </c>
      <c r="F97" s="6">
        <v>436</v>
      </c>
      <c r="G97" s="6">
        <v>23</v>
      </c>
      <c r="H97" s="6">
        <v>587</v>
      </c>
      <c r="I97" s="6">
        <v>1008</v>
      </c>
      <c r="J97" s="6">
        <v>1017</v>
      </c>
      <c r="K97" s="6">
        <v>606</v>
      </c>
      <c r="L97" s="6">
        <v>2</v>
      </c>
      <c r="M97" s="6">
        <v>421</v>
      </c>
      <c r="N97" s="11">
        <v>124</v>
      </c>
      <c r="O97" s="6">
        <v>479</v>
      </c>
      <c r="P97" s="6">
        <v>899</v>
      </c>
      <c r="Q97" s="6">
        <v>552</v>
      </c>
      <c r="R97" s="6">
        <v>209</v>
      </c>
      <c r="S97" s="6">
        <v>374</v>
      </c>
      <c r="T97" s="6">
        <v>810</v>
      </c>
      <c r="U97" s="12">
        <v>653</v>
      </c>
      <c r="V97" s="6">
        <v>852</v>
      </c>
      <c r="W97" s="6">
        <v>759</v>
      </c>
      <c r="X97" s="6">
        <v>171</v>
      </c>
      <c r="Y97" s="6">
        <v>272</v>
      </c>
      <c r="Z97" s="6">
        <v>281</v>
      </c>
      <c r="AA97" s="6">
        <v>190</v>
      </c>
      <c r="AB97" s="6">
        <v>738</v>
      </c>
      <c r="AC97" s="6">
        <v>837</v>
      </c>
      <c r="AD97" s="8">
        <v>668</v>
      </c>
      <c r="AE97" s="6">
        <v>831</v>
      </c>
      <c r="AF97" s="6">
        <v>355</v>
      </c>
      <c r="AG97" s="179">
        <v>200</v>
      </c>
      <c r="AH97" s="5">
        <f t="shared" si="14"/>
        <v>16400</v>
      </c>
      <c r="AI97" s="5">
        <f t="shared" si="15"/>
        <v>11201200</v>
      </c>
      <c r="AJ97" s="2">
        <f t="shared" si="16"/>
        <v>8606720000</v>
      </c>
    </row>
    <row r="98" spans="1:36" x14ac:dyDescent="0.2">
      <c r="A98" s="1">
        <v>5</v>
      </c>
      <c r="B98" s="178">
        <v>797</v>
      </c>
      <c r="C98" s="6">
        <v>698</v>
      </c>
      <c r="D98" s="6">
        <v>230</v>
      </c>
      <c r="E98" s="6">
        <v>321</v>
      </c>
      <c r="F98" s="260">
        <v>160</v>
      </c>
      <c r="G98" s="9">
        <v>315</v>
      </c>
      <c r="H98" s="6">
        <v>871</v>
      </c>
      <c r="I98" s="6">
        <v>708</v>
      </c>
      <c r="J98" s="6">
        <v>725</v>
      </c>
      <c r="K98" s="6">
        <v>882</v>
      </c>
      <c r="L98" s="6">
        <v>302</v>
      </c>
      <c r="M98" s="11">
        <v>137</v>
      </c>
      <c r="N98" s="6">
        <v>344</v>
      </c>
      <c r="O98" s="6">
        <v>243</v>
      </c>
      <c r="P98" s="6">
        <v>687</v>
      </c>
      <c r="Q98" s="6">
        <v>780</v>
      </c>
      <c r="R98" s="6">
        <v>509</v>
      </c>
      <c r="S98" s="6">
        <v>90</v>
      </c>
      <c r="T98" s="6">
        <v>518</v>
      </c>
      <c r="U98" s="6">
        <v>929</v>
      </c>
      <c r="V98" s="12">
        <v>640</v>
      </c>
      <c r="W98" s="6">
        <v>987</v>
      </c>
      <c r="X98" s="6">
        <v>391</v>
      </c>
      <c r="Y98" s="6">
        <v>36</v>
      </c>
      <c r="Z98" s="6">
        <v>53</v>
      </c>
      <c r="AA98" s="6">
        <v>402</v>
      </c>
      <c r="AB98" s="6">
        <v>974</v>
      </c>
      <c r="AC98" s="8">
        <v>617</v>
      </c>
      <c r="AD98" s="6">
        <v>952</v>
      </c>
      <c r="AE98" s="6">
        <v>531</v>
      </c>
      <c r="AF98" s="6">
        <v>79</v>
      </c>
      <c r="AG98" s="179">
        <v>492</v>
      </c>
      <c r="AH98" s="5">
        <f t="shared" si="14"/>
        <v>16400</v>
      </c>
      <c r="AI98" s="5">
        <f t="shared" si="15"/>
        <v>11201200</v>
      </c>
      <c r="AJ98" s="2">
        <f t="shared" si="16"/>
        <v>8606720000</v>
      </c>
    </row>
    <row r="99" spans="1:36" x14ac:dyDescent="0.2">
      <c r="A99" s="1">
        <v>6</v>
      </c>
      <c r="B99" s="178">
        <v>654</v>
      </c>
      <c r="C99" s="6">
        <v>809</v>
      </c>
      <c r="D99" s="6">
        <v>373</v>
      </c>
      <c r="E99" s="6">
        <v>210</v>
      </c>
      <c r="F99" s="9">
        <v>271</v>
      </c>
      <c r="G99" s="260">
        <v>172</v>
      </c>
      <c r="H99" s="6">
        <v>760</v>
      </c>
      <c r="I99" s="6">
        <v>851</v>
      </c>
      <c r="J99" s="6">
        <v>838</v>
      </c>
      <c r="K99" s="6">
        <v>737</v>
      </c>
      <c r="L99" s="11">
        <v>189</v>
      </c>
      <c r="M99" s="6">
        <v>282</v>
      </c>
      <c r="N99" s="6">
        <v>199</v>
      </c>
      <c r="O99" s="6">
        <v>356</v>
      </c>
      <c r="P99" s="6">
        <v>832</v>
      </c>
      <c r="Q99" s="6">
        <v>667</v>
      </c>
      <c r="R99" s="6">
        <v>110</v>
      </c>
      <c r="S99" s="6">
        <v>457</v>
      </c>
      <c r="T99" s="6">
        <v>917</v>
      </c>
      <c r="U99" s="6">
        <v>562</v>
      </c>
      <c r="V99" s="6">
        <v>1007</v>
      </c>
      <c r="W99" s="12">
        <v>588</v>
      </c>
      <c r="X99" s="6">
        <v>24</v>
      </c>
      <c r="Y99" s="6">
        <v>435</v>
      </c>
      <c r="Z99" s="6">
        <v>422</v>
      </c>
      <c r="AA99" s="6">
        <v>1</v>
      </c>
      <c r="AB99" s="8">
        <v>605</v>
      </c>
      <c r="AC99" s="6">
        <v>1018</v>
      </c>
      <c r="AD99" s="6">
        <v>551</v>
      </c>
      <c r="AE99" s="6">
        <v>900</v>
      </c>
      <c r="AF99" s="6">
        <v>480</v>
      </c>
      <c r="AG99" s="179">
        <v>123</v>
      </c>
      <c r="AH99" s="5">
        <f t="shared" si="14"/>
        <v>16400</v>
      </c>
      <c r="AI99" s="5">
        <f t="shared" si="15"/>
        <v>11201200</v>
      </c>
      <c r="AJ99" s="2">
        <f t="shared" si="16"/>
        <v>8606720000</v>
      </c>
    </row>
    <row r="100" spans="1:36" x14ac:dyDescent="0.2">
      <c r="A100" s="1">
        <v>7</v>
      </c>
      <c r="B100" s="178">
        <v>192</v>
      </c>
      <c r="C100" s="6">
        <v>283</v>
      </c>
      <c r="D100" s="6">
        <v>839</v>
      </c>
      <c r="E100" s="6">
        <v>740</v>
      </c>
      <c r="F100" s="6">
        <v>829</v>
      </c>
      <c r="G100" s="6">
        <v>666</v>
      </c>
      <c r="H100" s="260">
        <v>198</v>
      </c>
      <c r="I100" s="9">
        <v>353</v>
      </c>
      <c r="J100" s="6">
        <v>376</v>
      </c>
      <c r="K100" s="11">
        <v>211</v>
      </c>
      <c r="L100" s="6">
        <v>655</v>
      </c>
      <c r="M100" s="6">
        <v>812</v>
      </c>
      <c r="N100" s="6">
        <v>757</v>
      </c>
      <c r="O100" s="6">
        <v>850</v>
      </c>
      <c r="P100" s="6">
        <v>270</v>
      </c>
      <c r="Q100" s="6">
        <v>169</v>
      </c>
      <c r="R100" s="6">
        <v>608</v>
      </c>
      <c r="S100" s="6">
        <v>1019</v>
      </c>
      <c r="T100" s="6">
        <v>423</v>
      </c>
      <c r="U100" s="6">
        <v>4</v>
      </c>
      <c r="V100" s="6">
        <v>477</v>
      </c>
      <c r="W100" s="6">
        <v>122</v>
      </c>
      <c r="X100" s="12">
        <v>550</v>
      </c>
      <c r="Y100" s="6">
        <v>897</v>
      </c>
      <c r="Z100" s="6">
        <v>920</v>
      </c>
      <c r="AA100" s="8">
        <v>563</v>
      </c>
      <c r="AB100" s="6">
        <v>111</v>
      </c>
      <c r="AC100" s="6">
        <v>460</v>
      </c>
      <c r="AD100" s="6">
        <v>21</v>
      </c>
      <c r="AE100" s="6">
        <v>434</v>
      </c>
      <c r="AF100" s="6">
        <v>1006</v>
      </c>
      <c r="AG100" s="179">
        <v>585</v>
      </c>
      <c r="AH100" s="5">
        <f t="shared" si="14"/>
        <v>16400</v>
      </c>
      <c r="AI100" s="5">
        <f t="shared" si="15"/>
        <v>11201200</v>
      </c>
      <c r="AJ100" s="2">
        <f t="shared" si="16"/>
        <v>8606720000</v>
      </c>
    </row>
    <row r="101" spans="1:36" x14ac:dyDescent="0.2">
      <c r="A101" s="1">
        <v>8</v>
      </c>
      <c r="B101" s="178">
        <v>303</v>
      </c>
      <c r="C101" s="6">
        <v>140</v>
      </c>
      <c r="D101" s="6">
        <v>728</v>
      </c>
      <c r="E101" s="6">
        <v>883</v>
      </c>
      <c r="F101" s="6">
        <v>686</v>
      </c>
      <c r="G101" s="6">
        <v>777</v>
      </c>
      <c r="H101" s="9">
        <v>341</v>
      </c>
      <c r="I101" s="260">
        <v>242</v>
      </c>
      <c r="J101" s="11">
        <v>231</v>
      </c>
      <c r="K101" s="6">
        <v>324</v>
      </c>
      <c r="L101" s="6">
        <v>800</v>
      </c>
      <c r="M101" s="6">
        <v>699</v>
      </c>
      <c r="N101" s="6">
        <v>870</v>
      </c>
      <c r="O101" s="6">
        <v>705</v>
      </c>
      <c r="P101" s="6">
        <v>157</v>
      </c>
      <c r="Q101" s="6">
        <v>314</v>
      </c>
      <c r="R101" s="6">
        <v>975</v>
      </c>
      <c r="S101" s="6">
        <v>620</v>
      </c>
      <c r="T101" s="6">
        <v>56</v>
      </c>
      <c r="U101" s="6">
        <v>403</v>
      </c>
      <c r="V101" s="6">
        <v>78</v>
      </c>
      <c r="W101" s="6">
        <v>489</v>
      </c>
      <c r="X101" s="6">
        <v>949</v>
      </c>
      <c r="Y101" s="12">
        <v>530</v>
      </c>
      <c r="Z101" s="8">
        <v>519</v>
      </c>
      <c r="AA101" s="6">
        <v>932</v>
      </c>
      <c r="AB101" s="6">
        <v>512</v>
      </c>
      <c r="AC101" s="6">
        <v>91</v>
      </c>
      <c r="AD101" s="6">
        <v>390</v>
      </c>
      <c r="AE101" s="6">
        <v>33</v>
      </c>
      <c r="AF101" s="6">
        <v>637</v>
      </c>
      <c r="AG101" s="179">
        <v>986</v>
      </c>
      <c r="AH101" s="5">
        <f t="shared" si="14"/>
        <v>16400</v>
      </c>
      <c r="AI101" s="5">
        <f t="shared" si="15"/>
        <v>11201200</v>
      </c>
      <c r="AJ101" s="2">
        <f t="shared" si="16"/>
        <v>8606720000</v>
      </c>
    </row>
    <row r="102" spans="1:36" x14ac:dyDescent="0.2">
      <c r="A102" s="1">
        <v>9</v>
      </c>
      <c r="B102" s="178">
        <v>967</v>
      </c>
      <c r="C102" s="6">
        <v>612</v>
      </c>
      <c r="D102" s="6">
        <v>64</v>
      </c>
      <c r="E102" s="6">
        <v>411</v>
      </c>
      <c r="F102" s="6">
        <v>70</v>
      </c>
      <c r="G102" s="6">
        <v>481</v>
      </c>
      <c r="H102" s="6">
        <v>957</v>
      </c>
      <c r="I102" s="11">
        <v>538</v>
      </c>
      <c r="J102" s="260">
        <v>527</v>
      </c>
      <c r="K102" s="9">
        <v>940</v>
      </c>
      <c r="L102" s="6">
        <v>504</v>
      </c>
      <c r="M102" s="6">
        <v>83</v>
      </c>
      <c r="N102" s="6">
        <v>398</v>
      </c>
      <c r="O102" s="6">
        <v>41</v>
      </c>
      <c r="P102" s="6">
        <v>629</v>
      </c>
      <c r="Q102" s="6">
        <v>978</v>
      </c>
      <c r="R102" s="6">
        <v>295</v>
      </c>
      <c r="S102" s="6">
        <v>132</v>
      </c>
      <c r="T102" s="6">
        <v>736</v>
      </c>
      <c r="U102" s="6">
        <v>891</v>
      </c>
      <c r="V102" s="6">
        <v>678</v>
      </c>
      <c r="W102" s="6">
        <v>769</v>
      </c>
      <c r="X102" s="6">
        <v>349</v>
      </c>
      <c r="Y102" s="8">
        <v>250</v>
      </c>
      <c r="Z102" s="12">
        <v>239</v>
      </c>
      <c r="AA102" s="6">
        <v>332</v>
      </c>
      <c r="AB102" s="6">
        <v>792</v>
      </c>
      <c r="AC102" s="6">
        <v>691</v>
      </c>
      <c r="AD102" s="6">
        <v>878</v>
      </c>
      <c r="AE102" s="6">
        <v>713</v>
      </c>
      <c r="AF102" s="6">
        <v>149</v>
      </c>
      <c r="AG102" s="179">
        <v>306</v>
      </c>
      <c r="AH102" s="5">
        <f t="shared" si="14"/>
        <v>16400</v>
      </c>
      <c r="AI102" s="5">
        <f t="shared" si="15"/>
        <v>11201200</v>
      </c>
      <c r="AJ102" s="2">
        <f t="shared" si="16"/>
        <v>8606720000</v>
      </c>
    </row>
    <row r="103" spans="1:36" x14ac:dyDescent="0.2">
      <c r="A103" s="1">
        <v>10</v>
      </c>
      <c r="B103" s="178">
        <v>600</v>
      </c>
      <c r="C103" s="6">
        <v>1011</v>
      </c>
      <c r="D103" s="6">
        <v>431</v>
      </c>
      <c r="E103" s="6">
        <v>12</v>
      </c>
      <c r="F103" s="6">
        <v>469</v>
      </c>
      <c r="G103" s="6">
        <v>114</v>
      </c>
      <c r="H103" s="11">
        <v>558</v>
      </c>
      <c r="I103" s="6">
        <v>905</v>
      </c>
      <c r="J103" s="9">
        <v>928</v>
      </c>
      <c r="K103" s="260">
        <v>571</v>
      </c>
      <c r="L103" s="6">
        <v>103</v>
      </c>
      <c r="M103" s="6">
        <v>452</v>
      </c>
      <c r="N103" s="6">
        <v>29</v>
      </c>
      <c r="O103" s="6">
        <v>442</v>
      </c>
      <c r="P103" s="6">
        <v>998</v>
      </c>
      <c r="Q103" s="6">
        <v>577</v>
      </c>
      <c r="R103" s="6">
        <v>184</v>
      </c>
      <c r="S103" s="6">
        <v>275</v>
      </c>
      <c r="T103" s="6">
        <v>847</v>
      </c>
      <c r="U103" s="6">
        <v>748</v>
      </c>
      <c r="V103" s="6">
        <v>821</v>
      </c>
      <c r="W103" s="6">
        <v>658</v>
      </c>
      <c r="X103" s="8">
        <v>206</v>
      </c>
      <c r="Y103" s="6">
        <v>361</v>
      </c>
      <c r="Z103" s="6">
        <v>384</v>
      </c>
      <c r="AA103" s="12">
        <v>219</v>
      </c>
      <c r="AB103" s="6">
        <v>647</v>
      </c>
      <c r="AC103" s="6">
        <v>804</v>
      </c>
      <c r="AD103" s="6">
        <v>765</v>
      </c>
      <c r="AE103" s="6">
        <v>858</v>
      </c>
      <c r="AF103" s="6">
        <v>262</v>
      </c>
      <c r="AG103" s="179">
        <v>161</v>
      </c>
      <c r="AH103" s="5">
        <f t="shared" si="14"/>
        <v>16400</v>
      </c>
      <c r="AI103" s="5">
        <f t="shared" si="15"/>
        <v>11201200</v>
      </c>
      <c r="AJ103" s="2">
        <f t="shared" si="16"/>
        <v>8606720000</v>
      </c>
    </row>
    <row r="104" spans="1:36" x14ac:dyDescent="0.2">
      <c r="A104" s="1">
        <v>11</v>
      </c>
      <c r="B104" s="178">
        <v>102</v>
      </c>
      <c r="C104" s="6">
        <v>449</v>
      </c>
      <c r="D104" s="6">
        <v>925</v>
      </c>
      <c r="E104" s="6">
        <v>570</v>
      </c>
      <c r="F104" s="6">
        <v>999</v>
      </c>
      <c r="G104" s="11">
        <v>580</v>
      </c>
      <c r="H104" s="6">
        <v>32</v>
      </c>
      <c r="I104" s="6">
        <v>443</v>
      </c>
      <c r="J104" s="6">
        <v>430</v>
      </c>
      <c r="K104" s="6">
        <v>9</v>
      </c>
      <c r="L104" s="260">
        <v>597</v>
      </c>
      <c r="M104" s="9">
        <v>1010</v>
      </c>
      <c r="N104" s="6">
        <v>559</v>
      </c>
      <c r="O104" s="6">
        <v>908</v>
      </c>
      <c r="P104" s="6">
        <v>472</v>
      </c>
      <c r="Q104" s="6">
        <v>115</v>
      </c>
      <c r="R104" s="6">
        <v>646</v>
      </c>
      <c r="S104" s="6">
        <v>801</v>
      </c>
      <c r="T104" s="6">
        <v>381</v>
      </c>
      <c r="U104" s="6">
        <v>218</v>
      </c>
      <c r="V104" s="6">
        <v>263</v>
      </c>
      <c r="W104" s="8">
        <v>164</v>
      </c>
      <c r="X104" s="6">
        <v>768</v>
      </c>
      <c r="Y104" s="6">
        <v>859</v>
      </c>
      <c r="Z104" s="6">
        <v>846</v>
      </c>
      <c r="AA104" s="6">
        <v>745</v>
      </c>
      <c r="AB104" s="12">
        <v>181</v>
      </c>
      <c r="AC104" s="6">
        <v>274</v>
      </c>
      <c r="AD104" s="6">
        <v>207</v>
      </c>
      <c r="AE104" s="6">
        <v>364</v>
      </c>
      <c r="AF104" s="6">
        <v>824</v>
      </c>
      <c r="AG104" s="179">
        <v>659</v>
      </c>
      <c r="AH104" s="5">
        <f t="shared" si="14"/>
        <v>16400</v>
      </c>
      <c r="AI104" s="5">
        <f t="shared" si="15"/>
        <v>11201200</v>
      </c>
      <c r="AJ104" s="2">
        <f t="shared" si="16"/>
        <v>8606720000</v>
      </c>
    </row>
    <row r="105" spans="1:36" x14ac:dyDescent="0.2">
      <c r="A105" s="1">
        <v>12</v>
      </c>
      <c r="B105" s="178">
        <v>501</v>
      </c>
      <c r="C105" s="6">
        <v>82</v>
      </c>
      <c r="D105" s="6">
        <v>526</v>
      </c>
      <c r="E105" s="6">
        <v>937</v>
      </c>
      <c r="F105" s="11">
        <v>632</v>
      </c>
      <c r="G105" s="6">
        <v>979</v>
      </c>
      <c r="H105" s="6">
        <v>399</v>
      </c>
      <c r="I105" s="6">
        <v>44</v>
      </c>
      <c r="J105" s="6">
        <v>61</v>
      </c>
      <c r="K105" s="6">
        <v>410</v>
      </c>
      <c r="L105" s="9">
        <v>966</v>
      </c>
      <c r="M105" s="260">
        <v>609</v>
      </c>
      <c r="N105" s="6">
        <v>960</v>
      </c>
      <c r="O105" s="6">
        <v>539</v>
      </c>
      <c r="P105" s="6">
        <v>71</v>
      </c>
      <c r="Q105" s="6">
        <v>484</v>
      </c>
      <c r="R105" s="6">
        <v>789</v>
      </c>
      <c r="S105" s="6">
        <v>690</v>
      </c>
      <c r="T105" s="6">
        <v>238</v>
      </c>
      <c r="U105" s="6">
        <v>329</v>
      </c>
      <c r="V105" s="8">
        <v>152</v>
      </c>
      <c r="W105" s="6">
        <v>307</v>
      </c>
      <c r="X105" s="6">
        <v>879</v>
      </c>
      <c r="Y105" s="6">
        <v>716</v>
      </c>
      <c r="Z105" s="6">
        <v>733</v>
      </c>
      <c r="AA105" s="6">
        <v>890</v>
      </c>
      <c r="AB105" s="6">
        <v>294</v>
      </c>
      <c r="AC105" s="12">
        <v>129</v>
      </c>
      <c r="AD105" s="6">
        <v>352</v>
      </c>
      <c r="AE105" s="6">
        <v>251</v>
      </c>
      <c r="AF105" s="6">
        <v>679</v>
      </c>
      <c r="AG105" s="179">
        <v>772</v>
      </c>
      <c r="AH105" s="5">
        <f t="shared" si="14"/>
        <v>16400</v>
      </c>
      <c r="AI105" s="5">
        <f t="shared" si="15"/>
        <v>11201200</v>
      </c>
      <c r="AJ105" s="2">
        <f t="shared" si="16"/>
        <v>8606720000</v>
      </c>
    </row>
    <row r="106" spans="1:36" x14ac:dyDescent="0.2">
      <c r="A106" s="1">
        <v>13</v>
      </c>
      <c r="B106" s="178">
        <v>217</v>
      </c>
      <c r="C106" s="6">
        <v>382</v>
      </c>
      <c r="D106" s="6">
        <v>802</v>
      </c>
      <c r="E106" s="11">
        <v>645</v>
      </c>
      <c r="F106" s="6">
        <v>860</v>
      </c>
      <c r="G106" s="6">
        <v>767</v>
      </c>
      <c r="H106" s="6">
        <v>163</v>
      </c>
      <c r="I106" s="6">
        <v>264</v>
      </c>
      <c r="J106" s="6">
        <v>273</v>
      </c>
      <c r="K106" s="6">
        <v>182</v>
      </c>
      <c r="L106" s="6">
        <v>746</v>
      </c>
      <c r="M106" s="6">
        <v>845</v>
      </c>
      <c r="N106" s="260">
        <v>660</v>
      </c>
      <c r="O106" s="9">
        <v>823</v>
      </c>
      <c r="P106" s="6">
        <v>363</v>
      </c>
      <c r="Q106" s="6">
        <v>208</v>
      </c>
      <c r="R106" s="6">
        <v>569</v>
      </c>
      <c r="S106" s="6">
        <v>926</v>
      </c>
      <c r="T106" s="6">
        <v>450</v>
      </c>
      <c r="U106" s="8">
        <v>101</v>
      </c>
      <c r="V106" s="6">
        <v>444</v>
      </c>
      <c r="W106" s="6">
        <v>31</v>
      </c>
      <c r="X106" s="6">
        <v>579</v>
      </c>
      <c r="Y106" s="6">
        <v>1000</v>
      </c>
      <c r="Z106" s="6">
        <v>1009</v>
      </c>
      <c r="AA106" s="6">
        <v>598</v>
      </c>
      <c r="AB106" s="6">
        <v>10</v>
      </c>
      <c r="AC106" s="6">
        <v>429</v>
      </c>
      <c r="AD106" s="12">
        <v>116</v>
      </c>
      <c r="AE106" s="6">
        <v>471</v>
      </c>
      <c r="AF106" s="6">
        <v>907</v>
      </c>
      <c r="AG106" s="179">
        <v>560</v>
      </c>
      <c r="AH106" s="5">
        <f t="shared" si="14"/>
        <v>16400</v>
      </c>
      <c r="AI106" s="5">
        <f t="shared" si="15"/>
        <v>11201200</v>
      </c>
      <c r="AJ106" s="2">
        <f t="shared" si="16"/>
        <v>8606720000</v>
      </c>
    </row>
    <row r="107" spans="1:36" x14ac:dyDescent="0.2">
      <c r="A107" s="1">
        <v>14</v>
      </c>
      <c r="B107" s="178">
        <v>330</v>
      </c>
      <c r="C107" s="6">
        <v>237</v>
      </c>
      <c r="D107" s="11">
        <v>689</v>
      </c>
      <c r="E107" s="6">
        <v>790</v>
      </c>
      <c r="F107" s="6">
        <v>715</v>
      </c>
      <c r="G107" s="6">
        <v>880</v>
      </c>
      <c r="H107" s="6">
        <v>308</v>
      </c>
      <c r="I107" s="6">
        <v>151</v>
      </c>
      <c r="J107" s="6">
        <v>130</v>
      </c>
      <c r="K107" s="6">
        <v>293</v>
      </c>
      <c r="L107" s="6">
        <v>889</v>
      </c>
      <c r="M107" s="6">
        <v>734</v>
      </c>
      <c r="N107" s="9">
        <v>771</v>
      </c>
      <c r="O107" s="260">
        <v>680</v>
      </c>
      <c r="P107" s="6">
        <v>252</v>
      </c>
      <c r="Q107" s="6">
        <v>351</v>
      </c>
      <c r="R107" s="6">
        <v>938</v>
      </c>
      <c r="S107" s="6">
        <v>525</v>
      </c>
      <c r="T107" s="8">
        <v>81</v>
      </c>
      <c r="U107" s="6">
        <v>502</v>
      </c>
      <c r="V107" s="6">
        <v>43</v>
      </c>
      <c r="W107" s="6">
        <v>400</v>
      </c>
      <c r="X107" s="6">
        <v>980</v>
      </c>
      <c r="Y107" s="6">
        <v>631</v>
      </c>
      <c r="Z107" s="6">
        <v>610</v>
      </c>
      <c r="AA107" s="6">
        <v>965</v>
      </c>
      <c r="AB107" s="6">
        <v>409</v>
      </c>
      <c r="AC107" s="6">
        <v>62</v>
      </c>
      <c r="AD107" s="6">
        <v>483</v>
      </c>
      <c r="AE107" s="12">
        <v>72</v>
      </c>
      <c r="AF107" s="6">
        <v>540</v>
      </c>
      <c r="AG107" s="179">
        <v>959</v>
      </c>
      <c r="AH107" s="5">
        <f t="shared" si="14"/>
        <v>16400</v>
      </c>
      <c r="AI107" s="5">
        <f t="shared" si="15"/>
        <v>11201200</v>
      </c>
      <c r="AJ107" s="2">
        <f t="shared" si="16"/>
        <v>8606720000</v>
      </c>
    </row>
    <row r="108" spans="1:36" x14ac:dyDescent="0.2">
      <c r="A108" s="1">
        <v>15</v>
      </c>
      <c r="B108" s="178">
        <v>892</v>
      </c>
      <c r="C108" s="11">
        <v>735</v>
      </c>
      <c r="D108" s="6">
        <v>131</v>
      </c>
      <c r="E108" s="6">
        <v>296</v>
      </c>
      <c r="F108" s="6">
        <v>249</v>
      </c>
      <c r="G108" s="6">
        <v>350</v>
      </c>
      <c r="H108" s="6">
        <v>770</v>
      </c>
      <c r="I108" s="6">
        <v>677</v>
      </c>
      <c r="J108" s="6">
        <v>692</v>
      </c>
      <c r="K108" s="6">
        <v>791</v>
      </c>
      <c r="L108" s="6">
        <v>331</v>
      </c>
      <c r="M108" s="6">
        <v>240</v>
      </c>
      <c r="N108" s="6">
        <v>305</v>
      </c>
      <c r="O108" s="6">
        <v>150</v>
      </c>
      <c r="P108" s="260">
        <v>714</v>
      </c>
      <c r="Q108" s="9">
        <v>877</v>
      </c>
      <c r="R108" s="6">
        <v>412</v>
      </c>
      <c r="S108" s="8">
        <v>63</v>
      </c>
      <c r="T108" s="6">
        <v>611</v>
      </c>
      <c r="U108" s="6">
        <v>968</v>
      </c>
      <c r="V108" s="6">
        <v>537</v>
      </c>
      <c r="W108" s="6">
        <v>958</v>
      </c>
      <c r="X108" s="6">
        <v>482</v>
      </c>
      <c r="Y108" s="6">
        <v>69</v>
      </c>
      <c r="Z108" s="6">
        <v>84</v>
      </c>
      <c r="AA108" s="6">
        <v>503</v>
      </c>
      <c r="AB108" s="6">
        <v>939</v>
      </c>
      <c r="AC108" s="6">
        <v>528</v>
      </c>
      <c r="AD108" s="6">
        <v>977</v>
      </c>
      <c r="AE108" s="6">
        <v>630</v>
      </c>
      <c r="AF108" s="12">
        <v>42</v>
      </c>
      <c r="AG108" s="179">
        <v>397</v>
      </c>
      <c r="AH108" s="5">
        <f t="shared" si="14"/>
        <v>16400</v>
      </c>
      <c r="AI108" s="5">
        <f t="shared" si="15"/>
        <v>11201200</v>
      </c>
      <c r="AJ108" s="2">
        <f t="shared" si="16"/>
        <v>8606720000</v>
      </c>
    </row>
    <row r="109" spans="1:36" x14ac:dyDescent="0.2">
      <c r="A109" s="1">
        <v>16</v>
      </c>
      <c r="B109" s="190">
        <v>747</v>
      </c>
      <c r="C109" s="6">
        <v>848</v>
      </c>
      <c r="D109" s="6">
        <v>276</v>
      </c>
      <c r="E109" s="6">
        <v>183</v>
      </c>
      <c r="F109" s="6">
        <v>362</v>
      </c>
      <c r="G109" s="6">
        <v>205</v>
      </c>
      <c r="H109" s="6">
        <v>657</v>
      </c>
      <c r="I109" s="6">
        <v>822</v>
      </c>
      <c r="J109" s="6">
        <v>803</v>
      </c>
      <c r="K109" s="6">
        <v>648</v>
      </c>
      <c r="L109" s="6">
        <v>220</v>
      </c>
      <c r="M109" s="6">
        <v>383</v>
      </c>
      <c r="N109" s="6">
        <v>162</v>
      </c>
      <c r="O109" s="6">
        <v>261</v>
      </c>
      <c r="P109" s="9">
        <v>857</v>
      </c>
      <c r="Q109" s="260">
        <v>766</v>
      </c>
      <c r="R109" s="8">
        <v>11</v>
      </c>
      <c r="S109" s="6">
        <v>432</v>
      </c>
      <c r="T109" s="6">
        <v>1012</v>
      </c>
      <c r="U109" s="6">
        <v>599</v>
      </c>
      <c r="V109" s="6">
        <v>906</v>
      </c>
      <c r="W109" s="6">
        <v>557</v>
      </c>
      <c r="X109" s="6">
        <v>113</v>
      </c>
      <c r="Y109" s="6">
        <v>470</v>
      </c>
      <c r="Z109" s="6">
        <v>451</v>
      </c>
      <c r="AA109" s="6">
        <v>104</v>
      </c>
      <c r="AB109" s="6">
        <v>572</v>
      </c>
      <c r="AC109" s="6">
        <v>927</v>
      </c>
      <c r="AD109" s="6">
        <v>578</v>
      </c>
      <c r="AE109" s="6">
        <v>997</v>
      </c>
      <c r="AF109" s="6">
        <v>441</v>
      </c>
      <c r="AG109" s="186">
        <v>30</v>
      </c>
      <c r="AH109" s="5">
        <f t="shared" si="14"/>
        <v>16400</v>
      </c>
      <c r="AI109" s="5">
        <f t="shared" si="15"/>
        <v>11201200</v>
      </c>
      <c r="AJ109" s="2">
        <f t="shared" si="16"/>
        <v>8606720000</v>
      </c>
    </row>
    <row r="110" spans="1:36" x14ac:dyDescent="0.2">
      <c r="A110" s="1">
        <v>17</v>
      </c>
      <c r="B110" s="188">
        <v>278</v>
      </c>
      <c r="C110" s="6">
        <v>177</v>
      </c>
      <c r="D110" s="6">
        <v>749</v>
      </c>
      <c r="E110" s="6">
        <v>842</v>
      </c>
      <c r="F110" s="6">
        <v>663</v>
      </c>
      <c r="G110" s="6">
        <v>820</v>
      </c>
      <c r="H110" s="6">
        <v>368</v>
      </c>
      <c r="I110" s="6">
        <v>203</v>
      </c>
      <c r="J110" s="6">
        <v>222</v>
      </c>
      <c r="K110" s="6">
        <v>377</v>
      </c>
      <c r="L110" s="6">
        <v>805</v>
      </c>
      <c r="M110" s="6">
        <v>642</v>
      </c>
      <c r="N110" s="6">
        <v>863</v>
      </c>
      <c r="O110" s="6">
        <v>764</v>
      </c>
      <c r="P110" s="6">
        <v>168</v>
      </c>
      <c r="Q110" s="8">
        <v>259</v>
      </c>
      <c r="R110" s="7">
        <v>1014</v>
      </c>
      <c r="S110" s="9">
        <v>593</v>
      </c>
      <c r="T110" s="6">
        <v>13</v>
      </c>
      <c r="U110" s="6">
        <v>426</v>
      </c>
      <c r="V110" s="6">
        <v>119</v>
      </c>
      <c r="W110" s="6">
        <v>468</v>
      </c>
      <c r="X110" s="6">
        <v>912</v>
      </c>
      <c r="Y110" s="6">
        <v>555</v>
      </c>
      <c r="Z110" s="6">
        <v>574</v>
      </c>
      <c r="AA110" s="6">
        <v>921</v>
      </c>
      <c r="AB110" s="6">
        <v>453</v>
      </c>
      <c r="AC110" s="6">
        <v>98</v>
      </c>
      <c r="AD110" s="6">
        <v>447</v>
      </c>
      <c r="AE110" s="6">
        <v>28</v>
      </c>
      <c r="AF110" s="6">
        <v>584</v>
      </c>
      <c r="AG110" s="263">
        <v>995</v>
      </c>
      <c r="AH110" s="5">
        <f t="shared" si="14"/>
        <v>16400</v>
      </c>
      <c r="AI110" s="5">
        <f t="shared" si="15"/>
        <v>11201200</v>
      </c>
      <c r="AJ110" s="2">
        <f t="shared" si="16"/>
        <v>8606720000</v>
      </c>
    </row>
    <row r="111" spans="1:36" x14ac:dyDescent="0.2">
      <c r="A111" s="1">
        <v>18</v>
      </c>
      <c r="B111" s="178">
        <v>133</v>
      </c>
      <c r="C111" s="12">
        <v>290</v>
      </c>
      <c r="D111" s="6">
        <v>894</v>
      </c>
      <c r="E111" s="6">
        <v>729</v>
      </c>
      <c r="F111" s="6">
        <v>776</v>
      </c>
      <c r="G111" s="6">
        <v>675</v>
      </c>
      <c r="H111" s="6">
        <v>255</v>
      </c>
      <c r="I111" s="6">
        <v>348</v>
      </c>
      <c r="J111" s="6">
        <v>333</v>
      </c>
      <c r="K111" s="6">
        <v>234</v>
      </c>
      <c r="L111" s="6">
        <v>694</v>
      </c>
      <c r="M111" s="6">
        <v>785</v>
      </c>
      <c r="N111" s="6">
        <v>720</v>
      </c>
      <c r="O111" s="6">
        <v>875</v>
      </c>
      <c r="P111" s="8">
        <v>311</v>
      </c>
      <c r="Q111" s="6">
        <v>148</v>
      </c>
      <c r="R111" s="9">
        <v>613</v>
      </c>
      <c r="S111" s="7">
        <v>962</v>
      </c>
      <c r="T111" s="6">
        <v>414</v>
      </c>
      <c r="U111" s="6">
        <v>57</v>
      </c>
      <c r="V111" s="6">
        <v>488</v>
      </c>
      <c r="W111" s="6">
        <v>67</v>
      </c>
      <c r="X111" s="6">
        <v>543</v>
      </c>
      <c r="Y111" s="6">
        <v>956</v>
      </c>
      <c r="Z111" s="6">
        <v>941</v>
      </c>
      <c r="AA111" s="6">
        <v>522</v>
      </c>
      <c r="AB111" s="6">
        <v>86</v>
      </c>
      <c r="AC111" s="6">
        <v>497</v>
      </c>
      <c r="AD111" s="6">
        <v>48</v>
      </c>
      <c r="AE111" s="6">
        <v>395</v>
      </c>
      <c r="AF111" s="262">
        <v>983</v>
      </c>
      <c r="AG111" s="179">
        <v>628</v>
      </c>
      <c r="AH111" s="5">
        <f t="shared" si="14"/>
        <v>16400</v>
      </c>
      <c r="AI111" s="5">
        <f t="shared" si="15"/>
        <v>11201200</v>
      </c>
      <c r="AJ111" s="2">
        <f t="shared" si="16"/>
        <v>8606720000</v>
      </c>
    </row>
    <row r="112" spans="1:36" x14ac:dyDescent="0.2">
      <c r="A112" s="1">
        <v>19</v>
      </c>
      <c r="B112" s="178">
        <v>695</v>
      </c>
      <c r="C112" s="6">
        <v>788</v>
      </c>
      <c r="D112" s="12">
        <v>336</v>
      </c>
      <c r="E112" s="6">
        <v>235</v>
      </c>
      <c r="F112" s="6">
        <v>310</v>
      </c>
      <c r="G112" s="6">
        <v>145</v>
      </c>
      <c r="H112" s="6">
        <v>717</v>
      </c>
      <c r="I112" s="6">
        <v>874</v>
      </c>
      <c r="J112" s="6">
        <v>895</v>
      </c>
      <c r="K112" s="6">
        <v>732</v>
      </c>
      <c r="L112" s="6">
        <v>136</v>
      </c>
      <c r="M112" s="6">
        <v>291</v>
      </c>
      <c r="N112" s="6">
        <v>254</v>
      </c>
      <c r="O112" s="8">
        <v>345</v>
      </c>
      <c r="P112" s="6">
        <v>773</v>
      </c>
      <c r="Q112" s="6">
        <v>674</v>
      </c>
      <c r="R112" s="6">
        <v>87</v>
      </c>
      <c r="S112" s="6">
        <v>500</v>
      </c>
      <c r="T112" s="7">
        <v>944</v>
      </c>
      <c r="U112" s="9">
        <v>523</v>
      </c>
      <c r="V112" s="6">
        <v>982</v>
      </c>
      <c r="W112" s="6">
        <v>625</v>
      </c>
      <c r="X112" s="6">
        <v>45</v>
      </c>
      <c r="Y112" s="6">
        <v>394</v>
      </c>
      <c r="Z112" s="6">
        <v>415</v>
      </c>
      <c r="AA112" s="6">
        <v>60</v>
      </c>
      <c r="AB112" s="6">
        <v>616</v>
      </c>
      <c r="AC112" s="6">
        <v>963</v>
      </c>
      <c r="AD112" s="6">
        <v>542</v>
      </c>
      <c r="AE112" s="262">
        <v>953</v>
      </c>
      <c r="AF112" s="6">
        <v>485</v>
      </c>
      <c r="AG112" s="179">
        <v>66</v>
      </c>
      <c r="AH112" s="5">
        <f t="shared" si="14"/>
        <v>16400</v>
      </c>
      <c r="AI112" s="5">
        <f t="shared" si="15"/>
        <v>11201200</v>
      </c>
      <c r="AJ112" s="2">
        <f t="shared" si="16"/>
        <v>8606720000</v>
      </c>
    </row>
    <row r="113" spans="1:36" x14ac:dyDescent="0.2">
      <c r="A113" s="1">
        <v>20</v>
      </c>
      <c r="B113" s="178">
        <v>808</v>
      </c>
      <c r="C113" s="6">
        <v>643</v>
      </c>
      <c r="D113" s="6">
        <v>223</v>
      </c>
      <c r="E113" s="12">
        <v>380</v>
      </c>
      <c r="F113" s="6">
        <v>165</v>
      </c>
      <c r="G113" s="6">
        <v>258</v>
      </c>
      <c r="H113" s="6">
        <v>862</v>
      </c>
      <c r="I113" s="6">
        <v>761</v>
      </c>
      <c r="J113" s="6">
        <v>752</v>
      </c>
      <c r="K113" s="6">
        <v>843</v>
      </c>
      <c r="L113" s="6">
        <v>279</v>
      </c>
      <c r="M113" s="6">
        <v>180</v>
      </c>
      <c r="N113" s="8">
        <v>365</v>
      </c>
      <c r="O113" s="6">
        <v>202</v>
      </c>
      <c r="P113" s="6">
        <v>662</v>
      </c>
      <c r="Q113" s="6">
        <v>817</v>
      </c>
      <c r="R113" s="6">
        <v>456</v>
      </c>
      <c r="S113" s="6">
        <v>99</v>
      </c>
      <c r="T113" s="9">
        <v>575</v>
      </c>
      <c r="U113" s="7">
        <v>924</v>
      </c>
      <c r="V113" s="6">
        <v>581</v>
      </c>
      <c r="W113" s="6">
        <v>994</v>
      </c>
      <c r="X113" s="6">
        <v>446</v>
      </c>
      <c r="Y113" s="6">
        <v>25</v>
      </c>
      <c r="Z113" s="6">
        <v>16</v>
      </c>
      <c r="AA113" s="6">
        <v>427</v>
      </c>
      <c r="AB113" s="6">
        <v>1015</v>
      </c>
      <c r="AC113" s="6">
        <v>596</v>
      </c>
      <c r="AD113" s="262">
        <v>909</v>
      </c>
      <c r="AE113" s="6">
        <v>554</v>
      </c>
      <c r="AF113" s="6">
        <v>118</v>
      </c>
      <c r="AG113" s="179">
        <v>465</v>
      </c>
      <c r="AH113" s="5">
        <f t="shared" si="14"/>
        <v>16400</v>
      </c>
      <c r="AI113" s="5">
        <f t="shared" si="15"/>
        <v>11201200</v>
      </c>
      <c r="AJ113" s="2">
        <f t="shared" si="16"/>
        <v>8606720000</v>
      </c>
    </row>
    <row r="114" spans="1:36" x14ac:dyDescent="0.2">
      <c r="A114" s="1">
        <v>21</v>
      </c>
      <c r="B114" s="178">
        <v>524</v>
      </c>
      <c r="C114" s="6">
        <v>943</v>
      </c>
      <c r="D114" s="6">
        <v>499</v>
      </c>
      <c r="E114" s="6">
        <v>88</v>
      </c>
      <c r="F114" s="12">
        <v>393</v>
      </c>
      <c r="G114" s="6">
        <v>46</v>
      </c>
      <c r="H114" s="6">
        <v>626</v>
      </c>
      <c r="I114" s="6">
        <v>981</v>
      </c>
      <c r="J114" s="6">
        <v>964</v>
      </c>
      <c r="K114" s="6">
        <v>615</v>
      </c>
      <c r="L114" s="6">
        <v>59</v>
      </c>
      <c r="M114" s="8">
        <v>416</v>
      </c>
      <c r="N114" s="6">
        <v>65</v>
      </c>
      <c r="O114" s="6">
        <v>486</v>
      </c>
      <c r="P114" s="6">
        <v>954</v>
      </c>
      <c r="Q114" s="6">
        <v>541</v>
      </c>
      <c r="R114" s="6">
        <v>236</v>
      </c>
      <c r="S114" s="6">
        <v>335</v>
      </c>
      <c r="T114" s="6">
        <v>787</v>
      </c>
      <c r="U114" s="6">
        <v>696</v>
      </c>
      <c r="V114" s="7">
        <v>873</v>
      </c>
      <c r="W114" s="9">
        <v>718</v>
      </c>
      <c r="X114" s="6">
        <v>146</v>
      </c>
      <c r="Y114" s="6">
        <v>309</v>
      </c>
      <c r="Z114" s="6">
        <v>292</v>
      </c>
      <c r="AA114" s="6">
        <v>135</v>
      </c>
      <c r="AB114" s="6">
        <v>731</v>
      </c>
      <c r="AC114" s="262">
        <v>896</v>
      </c>
      <c r="AD114" s="6">
        <v>673</v>
      </c>
      <c r="AE114" s="6">
        <v>774</v>
      </c>
      <c r="AF114" s="6">
        <v>346</v>
      </c>
      <c r="AG114" s="179">
        <v>253</v>
      </c>
      <c r="AH114" s="5">
        <f t="shared" si="14"/>
        <v>16400</v>
      </c>
      <c r="AI114" s="5">
        <f t="shared" si="15"/>
        <v>11201200</v>
      </c>
      <c r="AJ114" s="2">
        <f t="shared" si="16"/>
        <v>8606720000</v>
      </c>
    </row>
    <row r="115" spans="1:36" x14ac:dyDescent="0.2">
      <c r="A115" s="1">
        <v>22</v>
      </c>
      <c r="B115" s="178">
        <v>923</v>
      </c>
      <c r="C115" s="6">
        <v>576</v>
      </c>
      <c r="D115" s="6">
        <v>100</v>
      </c>
      <c r="E115" s="6">
        <v>455</v>
      </c>
      <c r="F115" s="6">
        <v>26</v>
      </c>
      <c r="G115" s="12">
        <v>445</v>
      </c>
      <c r="H115" s="6">
        <v>993</v>
      </c>
      <c r="I115" s="6">
        <v>582</v>
      </c>
      <c r="J115" s="6">
        <v>595</v>
      </c>
      <c r="K115" s="6">
        <v>1016</v>
      </c>
      <c r="L115" s="8">
        <v>428</v>
      </c>
      <c r="M115" s="6">
        <v>15</v>
      </c>
      <c r="N115" s="6">
        <v>466</v>
      </c>
      <c r="O115" s="6">
        <v>117</v>
      </c>
      <c r="P115" s="6">
        <v>553</v>
      </c>
      <c r="Q115" s="6">
        <v>910</v>
      </c>
      <c r="R115" s="6">
        <v>379</v>
      </c>
      <c r="S115" s="6">
        <v>224</v>
      </c>
      <c r="T115" s="6">
        <v>644</v>
      </c>
      <c r="U115" s="6">
        <v>807</v>
      </c>
      <c r="V115" s="9">
        <v>762</v>
      </c>
      <c r="W115" s="7">
        <v>861</v>
      </c>
      <c r="X115" s="6">
        <v>257</v>
      </c>
      <c r="Y115" s="6">
        <v>166</v>
      </c>
      <c r="Z115" s="6">
        <v>179</v>
      </c>
      <c r="AA115" s="6">
        <v>280</v>
      </c>
      <c r="AB115" s="262">
        <v>844</v>
      </c>
      <c r="AC115" s="6">
        <v>751</v>
      </c>
      <c r="AD115" s="6">
        <v>818</v>
      </c>
      <c r="AE115" s="6">
        <v>661</v>
      </c>
      <c r="AF115" s="6">
        <v>201</v>
      </c>
      <c r="AG115" s="179">
        <v>366</v>
      </c>
      <c r="AH115" s="5">
        <f t="shared" si="14"/>
        <v>16400</v>
      </c>
      <c r="AI115" s="5">
        <f t="shared" si="15"/>
        <v>11201200</v>
      </c>
      <c r="AJ115" s="2">
        <f t="shared" si="16"/>
        <v>8606720000</v>
      </c>
    </row>
    <row r="116" spans="1:36" x14ac:dyDescent="0.2">
      <c r="A116" s="1">
        <v>23</v>
      </c>
      <c r="B116" s="178">
        <v>425</v>
      </c>
      <c r="C116" s="6">
        <v>14</v>
      </c>
      <c r="D116" s="6">
        <v>594</v>
      </c>
      <c r="E116" s="6">
        <v>1013</v>
      </c>
      <c r="F116" s="6">
        <v>556</v>
      </c>
      <c r="G116" s="6">
        <v>911</v>
      </c>
      <c r="H116" s="12">
        <v>467</v>
      </c>
      <c r="I116" s="6">
        <v>120</v>
      </c>
      <c r="J116" s="6">
        <v>97</v>
      </c>
      <c r="K116" s="8">
        <v>454</v>
      </c>
      <c r="L116" s="6">
        <v>922</v>
      </c>
      <c r="M116" s="6">
        <v>573</v>
      </c>
      <c r="N116" s="6">
        <v>996</v>
      </c>
      <c r="O116" s="6">
        <v>583</v>
      </c>
      <c r="P116" s="6">
        <v>27</v>
      </c>
      <c r="Q116" s="6">
        <v>448</v>
      </c>
      <c r="R116" s="6">
        <v>841</v>
      </c>
      <c r="S116" s="6">
        <v>750</v>
      </c>
      <c r="T116" s="6">
        <v>178</v>
      </c>
      <c r="U116" s="6">
        <v>277</v>
      </c>
      <c r="V116" s="6">
        <v>204</v>
      </c>
      <c r="W116" s="6">
        <v>367</v>
      </c>
      <c r="X116" s="7">
        <v>819</v>
      </c>
      <c r="Y116" s="9">
        <v>664</v>
      </c>
      <c r="Z116" s="6">
        <v>641</v>
      </c>
      <c r="AA116" s="262">
        <v>806</v>
      </c>
      <c r="AB116" s="6">
        <v>378</v>
      </c>
      <c r="AC116" s="6">
        <v>221</v>
      </c>
      <c r="AD116" s="6">
        <v>260</v>
      </c>
      <c r="AE116" s="6">
        <v>167</v>
      </c>
      <c r="AF116" s="6">
        <v>763</v>
      </c>
      <c r="AG116" s="179">
        <v>864</v>
      </c>
      <c r="AH116" s="5">
        <f t="shared" si="14"/>
        <v>16400</v>
      </c>
      <c r="AI116" s="5">
        <f t="shared" si="15"/>
        <v>11201200</v>
      </c>
      <c r="AJ116" s="2">
        <f t="shared" si="16"/>
        <v>8606720000</v>
      </c>
    </row>
    <row r="117" spans="1:36" x14ac:dyDescent="0.2">
      <c r="A117" s="1">
        <v>24</v>
      </c>
      <c r="B117" s="178">
        <v>58</v>
      </c>
      <c r="C117" s="6">
        <v>413</v>
      </c>
      <c r="D117" s="6">
        <v>961</v>
      </c>
      <c r="E117" s="6">
        <v>614</v>
      </c>
      <c r="F117" s="6">
        <v>955</v>
      </c>
      <c r="G117" s="6">
        <v>544</v>
      </c>
      <c r="H117" s="6">
        <v>68</v>
      </c>
      <c r="I117" s="12">
        <v>487</v>
      </c>
      <c r="J117" s="8">
        <v>498</v>
      </c>
      <c r="K117" s="6">
        <v>85</v>
      </c>
      <c r="L117" s="6">
        <v>521</v>
      </c>
      <c r="M117" s="6">
        <v>942</v>
      </c>
      <c r="N117" s="6">
        <v>627</v>
      </c>
      <c r="O117" s="6">
        <v>984</v>
      </c>
      <c r="P117" s="6">
        <v>396</v>
      </c>
      <c r="Q117" s="6">
        <v>47</v>
      </c>
      <c r="R117" s="6">
        <v>730</v>
      </c>
      <c r="S117" s="6">
        <v>893</v>
      </c>
      <c r="T117" s="6">
        <v>289</v>
      </c>
      <c r="U117" s="6">
        <v>134</v>
      </c>
      <c r="V117" s="6">
        <v>347</v>
      </c>
      <c r="W117" s="6">
        <v>256</v>
      </c>
      <c r="X117" s="9">
        <v>676</v>
      </c>
      <c r="Y117" s="7">
        <v>775</v>
      </c>
      <c r="Z117" s="262">
        <v>786</v>
      </c>
      <c r="AA117" s="6">
        <v>693</v>
      </c>
      <c r="AB117" s="6">
        <v>233</v>
      </c>
      <c r="AC117" s="6">
        <v>334</v>
      </c>
      <c r="AD117" s="6">
        <v>147</v>
      </c>
      <c r="AE117" s="6">
        <v>312</v>
      </c>
      <c r="AF117" s="6">
        <v>876</v>
      </c>
      <c r="AG117" s="179">
        <v>719</v>
      </c>
      <c r="AH117" s="5">
        <f t="shared" si="14"/>
        <v>16400</v>
      </c>
      <c r="AI117" s="5">
        <f t="shared" si="15"/>
        <v>11201200</v>
      </c>
      <c r="AJ117" s="2">
        <f t="shared" si="16"/>
        <v>8606720000</v>
      </c>
    </row>
    <row r="118" spans="1:36" x14ac:dyDescent="0.2">
      <c r="A118" s="1">
        <v>25</v>
      </c>
      <c r="B118" s="178">
        <v>722</v>
      </c>
      <c r="C118" s="6">
        <v>885</v>
      </c>
      <c r="D118" s="6">
        <v>297</v>
      </c>
      <c r="E118" s="6">
        <v>142</v>
      </c>
      <c r="F118" s="6">
        <v>339</v>
      </c>
      <c r="G118" s="6">
        <v>248</v>
      </c>
      <c r="H118" s="6">
        <v>684</v>
      </c>
      <c r="I118" s="8">
        <v>783</v>
      </c>
      <c r="J118" s="12">
        <v>794</v>
      </c>
      <c r="K118" s="6">
        <v>701</v>
      </c>
      <c r="L118" s="6">
        <v>225</v>
      </c>
      <c r="M118" s="6">
        <v>326</v>
      </c>
      <c r="N118" s="6">
        <v>155</v>
      </c>
      <c r="O118" s="6">
        <v>320</v>
      </c>
      <c r="P118" s="6">
        <v>868</v>
      </c>
      <c r="Q118" s="6">
        <v>711</v>
      </c>
      <c r="R118" s="6">
        <v>50</v>
      </c>
      <c r="S118" s="6">
        <v>405</v>
      </c>
      <c r="T118" s="6">
        <v>969</v>
      </c>
      <c r="U118" s="6">
        <v>622</v>
      </c>
      <c r="V118" s="6">
        <v>947</v>
      </c>
      <c r="W118" s="6">
        <v>536</v>
      </c>
      <c r="X118" s="6">
        <v>76</v>
      </c>
      <c r="Y118" s="262">
        <v>495</v>
      </c>
      <c r="Z118" s="7">
        <v>506</v>
      </c>
      <c r="AA118" s="9">
        <v>93</v>
      </c>
      <c r="AB118" s="6">
        <v>513</v>
      </c>
      <c r="AC118" s="6">
        <v>934</v>
      </c>
      <c r="AD118" s="6">
        <v>635</v>
      </c>
      <c r="AE118" s="6">
        <v>992</v>
      </c>
      <c r="AF118" s="6">
        <v>388</v>
      </c>
      <c r="AG118" s="179">
        <v>39</v>
      </c>
      <c r="AH118" s="5">
        <f t="shared" si="14"/>
        <v>16400</v>
      </c>
      <c r="AI118" s="5">
        <f t="shared" si="15"/>
        <v>11201200</v>
      </c>
      <c r="AJ118" s="2">
        <f t="shared" si="16"/>
        <v>8606720000</v>
      </c>
    </row>
    <row r="119" spans="1:36" x14ac:dyDescent="0.2">
      <c r="A119" s="1">
        <v>26</v>
      </c>
      <c r="B119" s="178">
        <v>833</v>
      </c>
      <c r="C119" s="6">
        <v>742</v>
      </c>
      <c r="D119" s="6">
        <v>186</v>
      </c>
      <c r="E119" s="6">
        <v>285</v>
      </c>
      <c r="F119" s="6">
        <v>196</v>
      </c>
      <c r="G119" s="6">
        <v>359</v>
      </c>
      <c r="H119" s="8">
        <v>827</v>
      </c>
      <c r="I119" s="6">
        <v>672</v>
      </c>
      <c r="J119" s="6">
        <v>649</v>
      </c>
      <c r="K119" s="12">
        <v>814</v>
      </c>
      <c r="L119" s="6">
        <v>370</v>
      </c>
      <c r="M119" s="6">
        <v>213</v>
      </c>
      <c r="N119" s="6">
        <v>268</v>
      </c>
      <c r="O119" s="6">
        <v>175</v>
      </c>
      <c r="P119" s="6">
        <v>755</v>
      </c>
      <c r="Q119" s="6">
        <v>856</v>
      </c>
      <c r="R119" s="6">
        <v>417</v>
      </c>
      <c r="S119" s="6">
        <v>6</v>
      </c>
      <c r="T119" s="6">
        <v>602</v>
      </c>
      <c r="U119" s="6">
        <v>1021</v>
      </c>
      <c r="V119" s="6">
        <v>548</v>
      </c>
      <c r="W119" s="6">
        <v>903</v>
      </c>
      <c r="X119" s="262">
        <v>475</v>
      </c>
      <c r="Y119" s="6">
        <v>128</v>
      </c>
      <c r="Z119" s="9">
        <v>105</v>
      </c>
      <c r="AA119" s="7">
        <v>462</v>
      </c>
      <c r="AB119" s="6">
        <v>914</v>
      </c>
      <c r="AC119" s="6">
        <v>565</v>
      </c>
      <c r="AD119" s="6">
        <v>1004</v>
      </c>
      <c r="AE119" s="6">
        <v>591</v>
      </c>
      <c r="AF119" s="6">
        <v>19</v>
      </c>
      <c r="AG119" s="179">
        <v>440</v>
      </c>
      <c r="AH119" s="5">
        <f t="shared" si="14"/>
        <v>16400</v>
      </c>
      <c r="AI119" s="5">
        <f t="shared" si="15"/>
        <v>11201200</v>
      </c>
      <c r="AJ119" s="2">
        <f t="shared" si="16"/>
        <v>8606720000</v>
      </c>
    </row>
    <row r="120" spans="1:36" x14ac:dyDescent="0.2">
      <c r="A120" s="1">
        <v>27</v>
      </c>
      <c r="B120" s="178">
        <v>371</v>
      </c>
      <c r="C120" s="6">
        <v>216</v>
      </c>
      <c r="D120" s="6">
        <v>652</v>
      </c>
      <c r="E120" s="6">
        <v>815</v>
      </c>
      <c r="F120" s="6">
        <v>754</v>
      </c>
      <c r="G120" s="8">
        <v>853</v>
      </c>
      <c r="H120" s="6">
        <v>265</v>
      </c>
      <c r="I120" s="6">
        <v>174</v>
      </c>
      <c r="J120" s="6">
        <v>187</v>
      </c>
      <c r="K120" s="6">
        <v>288</v>
      </c>
      <c r="L120" s="12">
        <v>836</v>
      </c>
      <c r="M120" s="6">
        <v>743</v>
      </c>
      <c r="N120" s="6">
        <v>826</v>
      </c>
      <c r="O120" s="6">
        <v>669</v>
      </c>
      <c r="P120" s="6">
        <v>193</v>
      </c>
      <c r="Q120" s="6">
        <v>358</v>
      </c>
      <c r="R120" s="6">
        <v>915</v>
      </c>
      <c r="S120" s="6">
        <v>568</v>
      </c>
      <c r="T120" s="6">
        <v>108</v>
      </c>
      <c r="U120" s="6">
        <v>463</v>
      </c>
      <c r="V120" s="6">
        <v>18</v>
      </c>
      <c r="W120" s="262">
        <v>437</v>
      </c>
      <c r="X120" s="6">
        <v>1001</v>
      </c>
      <c r="Y120" s="6">
        <v>590</v>
      </c>
      <c r="Z120" s="6">
        <v>603</v>
      </c>
      <c r="AA120" s="6">
        <v>1024</v>
      </c>
      <c r="AB120" s="7">
        <v>420</v>
      </c>
      <c r="AC120" s="9">
        <v>7</v>
      </c>
      <c r="AD120" s="6">
        <v>474</v>
      </c>
      <c r="AE120" s="6">
        <v>125</v>
      </c>
      <c r="AF120" s="6">
        <v>545</v>
      </c>
      <c r="AG120" s="179">
        <v>902</v>
      </c>
      <c r="AH120" s="5">
        <f t="shared" si="14"/>
        <v>16400</v>
      </c>
      <c r="AI120" s="5">
        <f t="shared" si="15"/>
        <v>11201200</v>
      </c>
      <c r="AJ120" s="2">
        <f t="shared" si="16"/>
        <v>8606720000</v>
      </c>
    </row>
    <row r="121" spans="1:36" x14ac:dyDescent="0.2">
      <c r="A121" s="1">
        <v>28</v>
      </c>
      <c r="B121" s="178">
        <v>228</v>
      </c>
      <c r="C121" s="6">
        <v>327</v>
      </c>
      <c r="D121" s="6">
        <v>795</v>
      </c>
      <c r="E121" s="6">
        <v>704</v>
      </c>
      <c r="F121" s="8">
        <v>865</v>
      </c>
      <c r="G121" s="6">
        <v>710</v>
      </c>
      <c r="H121" s="6">
        <v>154</v>
      </c>
      <c r="I121" s="6">
        <v>317</v>
      </c>
      <c r="J121" s="6">
        <v>300</v>
      </c>
      <c r="K121" s="6">
        <v>143</v>
      </c>
      <c r="L121" s="6">
        <v>723</v>
      </c>
      <c r="M121" s="12">
        <v>888</v>
      </c>
      <c r="N121" s="6">
        <v>681</v>
      </c>
      <c r="O121" s="6">
        <v>782</v>
      </c>
      <c r="P121" s="6">
        <v>338</v>
      </c>
      <c r="Q121" s="6">
        <v>245</v>
      </c>
      <c r="R121" s="6">
        <v>516</v>
      </c>
      <c r="S121" s="6">
        <v>935</v>
      </c>
      <c r="T121" s="6">
        <v>507</v>
      </c>
      <c r="U121" s="6">
        <v>96</v>
      </c>
      <c r="V121" s="262">
        <v>385</v>
      </c>
      <c r="W121" s="6">
        <v>38</v>
      </c>
      <c r="X121" s="6">
        <v>634</v>
      </c>
      <c r="Y121" s="6">
        <v>989</v>
      </c>
      <c r="Z121" s="6">
        <v>972</v>
      </c>
      <c r="AA121" s="6">
        <v>623</v>
      </c>
      <c r="AB121" s="9">
        <v>51</v>
      </c>
      <c r="AC121" s="7">
        <v>408</v>
      </c>
      <c r="AD121" s="6">
        <v>73</v>
      </c>
      <c r="AE121" s="6">
        <v>494</v>
      </c>
      <c r="AF121" s="6">
        <v>946</v>
      </c>
      <c r="AG121" s="179">
        <v>533</v>
      </c>
      <c r="AH121" s="5">
        <f t="shared" si="14"/>
        <v>16400</v>
      </c>
      <c r="AI121" s="5">
        <f t="shared" si="15"/>
        <v>11201200</v>
      </c>
      <c r="AJ121" s="2">
        <f t="shared" si="16"/>
        <v>8606720000</v>
      </c>
    </row>
    <row r="122" spans="1:36" x14ac:dyDescent="0.2">
      <c r="A122" s="1">
        <v>29</v>
      </c>
      <c r="B122" s="178">
        <v>464</v>
      </c>
      <c r="C122" s="6">
        <v>107</v>
      </c>
      <c r="D122" s="6">
        <v>567</v>
      </c>
      <c r="E122" s="8">
        <v>916</v>
      </c>
      <c r="F122" s="6">
        <v>589</v>
      </c>
      <c r="G122" s="6">
        <v>1002</v>
      </c>
      <c r="H122" s="6">
        <v>438</v>
      </c>
      <c r="I122" s="6">
        <v>17</v>
      </c>
      <c r="J122" s="6">
        <v>8</v>
      </c>
      <c r="K122" s="6">
        <v>419</v>
      </c>
      <c r="L122" s="6">
        <v>1023</v>
      </c>
      <c r="M122" s="6">
        <v>604</v>
      </c>
      <c r="N122" s="12">
        <v>901</v>
      </c>
      <c r="O122" s="6">
        <v>546</v>
      </c>
      <c r="P122" s="6">
        <v>126</v>
      </c>
      <c r="Q122" s="6">
        <v>473</v>
      </c>
      <c r="R122" s="6">
        <v>816</v>
      </c>
      <c r="S122" s="6">
        <v>651</v>
      </c>
      <c r="T122" s="6">
        <v>215</v>
      </c>
      <c r="U122" s="262">
        <v>372</v>
      </c>
      <c r="V122" s="6">
        <v>173</v>
      </c>
      <c r="W122" s="6">
        <v>266</v>
      </c>
      <c r="X122" s="6">
        <v>854</v>
      </c>
      <c r="Y122" s="6">
        <v>753</v>
      </c>
      <c r="Z122" s="6">
        <v>744</v>
      </c>
      <c r="AA122" s="6">
        <v>835</v>
      </c>
      <c r="AB122" s="6">
        <v>287</v>
      </c>
      <c r="AC122" s="6">
        <v>188</v>
      </c>
      <c r="AD122" s="7">
        <v>357</v>
      </c>
      <c r="AE122" s="9">
        <v>194</v>
      </c>
      <c r="AF122" s="6">
        <v>670</v>
      </c>
      <c r="AG122" s="179">
        <v>825</v>
      </c>
      <c r="AH122" s="5">
        <f t="shared" si="14"/>
        <v>16400</v>
      </c>
      <c r="AI122" s="5">
        <f t="shared" si="15"/>
        <v>11201200</v>
      </c>
      <c r="AJ122" s="2">
        <f t="shared" si="16"/>
        <v>8606720000</v>
      </c>
    </row>
    <row r="123" spans="1:36" x14ac:dyDescent="0.2">
      <c r="A123" s="1">
        <v>30</v>
      </c>
      <c r="B123" s="178">
        <v>95</v>
      </c>
      <c r="C123" s="6">
        <v>508</v>
      </c>
      <c r="D123" s="8">
        <v>936</v>
      </c>
      <c r="E123" s="6">
        <v>515</v>
      </c>
      <c r="F123" s="6">
        <v>990</v>
      </c>
      <c r="G123" s="6">
        <v>633</v>
      </c>
      <c r="H123" s="6">
        <v>37</v>
      </c>
      <c r="I123" s="6">
        <v>386</v>
      </c>
      <c r="J123" s="6">
        <v>407</v>
      </c>
      <c r="K123" s="6">
        <v>52</v>
      </c>
      <c r="L123" s="6">
        <v>624</v>
      </c>
      <c r="M123" s="6">
        <v>971</v>
      </c>
      <c r="N123" s="6">
        <v>534</v>
      </c>
      <c r="O123" s="12">
        <v>945</v>
      </c>
      <c r="P123" s="6">
        <v>493</v>
      </c>
      <c r="Q123" s="6">
        <v>74</v>
      </c>
      <c r="R123" s="6">
        <v>703</v>
      </c>
      <c r="S123" s="6">
        <v>796</v>
      </c>
      <c r="T123" s="262">
        <v>328</v>
      </c>
      <c r="U123" s="6">
        <v>227</v>
      </c>
      <c r="V123" s="6">
        <v>318</v>
      </c>
      <c r="W123" s="6">
        <v>153</v>
      </c>
      <c r="X123" s="6">
        <v>709</v>
      </c>
      <c r="Y123" s="6">
        <v>866</v>
      </c>
      <c r="Z123" s="6">
        <v>887</v>
      </c>
      <c r="AA123" s="6">
        <v>724</v>
      </c>
      <c r="AB123" s="6">
        <v>144</v>
      </c>
      <c r="AC123" s="6">
        <v>299</v>
      </c>
      <c r="AD123" s="9">
        <v>246</v>
      </c>
      <c r="AE123" s="7">
        <v>337</v>
      </c>
      <c r="AF123" s="6">
        <v>781</v>
      </c>
      <c r="AG123" s="179">
        <v>682</v>
      </c>
      <c r="AH123" s="5">
        <f t="shared" si="14"/>
        <v>16400</v>
      </c>
      <c r="AI123" s="5">
        <f t="shared" si="15"/>
        <v>11201200</v>
      </c>
      <c r="AJ123" s="2">
        <f t="shared" si="16"/>
        <v>8606720000</v>
      </c>
    </row>
    <row r="124" spans="1:36" x14ac:dyDescent="0.2">
      <c r="A124" s="1">
        <v>31</v>
      </c>
      <c r="B124" s="178">
        <v>621</v>
      </c>
      <c r="C124" s="8">
        <v>970</v>
      </c>
      <c r="D124" s="6">
        <v>406</v>
      </c>
      <c r="E124" s="6">
        <v>49</v>
      </c>
      <c r="F124" s="6">
        <v>496</v>
      </c>
      <c r="G124" s="6">
        <v>75</v>
      </c>
      <c r="H124" s="6">
        <v>535</v>
      </c>
      <c r="I124" s="6">
        <v>948</v>
      </c>
      <c r="J124" s="6">
        <v>933</v>
      </c>
      <c r="K124" s="6">
        <v>514</v>
      </c>
      <c r="L124" s="6">
        <v>94</v>
      </c>
      <c r="M124" s="6">
        <v>505</v>
      </c>
      <c r="N124" s="6">
        <v>40</v>
      </c>
      <c r="O124" s="6">
        <v>387</v>
      </c>
      <c r="P124" s="12">
        <v>991</v>
      </c>
      <c r="Q124" s="6">
        <v>636</v>
      </c>
      <c r="R124" s="6">
        <v>141</v>
      </c>
      <c r="S124" s="262">
        <v>298</v>
      </c>
      <c r="T124" s="6">
        <v>886</v>
      </c>
      <c r="U124" s="6">
        <v>721</v>
      </c>
      <c r="V124" s="6">
        <v>784</v>
      </c>
      <c r="W124" s="6">
        <v>683</v>
      </c>
      <c r="X124" s="6">
        <v>247</v>
      </c>
      <c r="Y124" s="6">
        <v>340</v>
      </c>
      <c r="Z124" s="6">
        <v>325</v>
      </c>
      <c r="AA124" s="6">
        <v>226</v>
      </c>
      <c r="AB124" s="6">
        <v>702</v>
      </c>
      <c r="AC124" s="6">
        <v>793</v>
      </c>
      <c r="AD124" s="6">
        <v>712</v>
      </c>
      <c r="AE124" s="6">
        <v>867</v>
      </c>
      <c r="AF124" s="7">
        <v>319</v>
      </c>
      <c r="AG124" s="145">
        <v>156</v>
      </c>
      <c r="AH124" s="5">
        <f t="shared" si="14"/>
        <v>16400</v>
      </c>
      <c r="AI124" s="5">
        <f t="shared" si="15"/>
        <v>11201200</v>
      </c>
      <c r="AJ124" s="2">
        <f t="shared" si="16"/>
        <v>8606720000</v>
      </c>
    </row>
    <row r="125" spans="1:36" ht="13.5" thickBot="1" x14ac:dyDescent="0.25">
      <c r="A125" s="1">
        <v>32</v>
      </c>
      <c r="B125" s="183">
        <v>1022</v>
      </c>
      <c r="C125" s="180">
        <v>601</v>
      </c>
      <c r="D125" s="180">
        <v>5</v>
      </c>
      <c r="E125" s="180">
        <v>418</v>
      </c>
      <c r="F125" s="180">
        <v>127</v>
      </c>
      <c r="G125" s="180">
        <v>476</v>
      </c>
      <c r="H125" s="180">
        <v>904</v>
      </c>
      <c r="I125" s="180">
        <v>547</v>
      </c>
      <c r="J125" s="180">
        <v>566</v>
      </c>
      <c r="K125" s="180">
        <v>913</v>
      </c>
      <c r="L125" s="180">
        <v>461</v>
      </c>
      <c r="M125" s="180">
        <v>106</v>
      </c>
      <c r="N125" s="180">
        <v>439</v>
      </c>
      <c r="O125" s="180">
        <v>20</v>
      </c>
      <c r="P125" s="180">
        <v>592</v>
      </c>
      <c r="Q125" s="187">
        <v>1003</v>
      </c>
      <c r="R125" s="261">
        <v>286</v>
      </c>
      <c r="S125" s="180">
        <v>185</v>
      </c>
      <c r="T125" s="180">
        <v>741</v>
      </c>
      <c r="U125" s="180">
        <v>834</v>
      </c>
      <c r="V125" s="180">
        <v>671</v>
      </c>
      <c r="W125" s="180">
        <v>828</v>
      </c>
      <c r="X125" s="180">
        <v>360</v>
      </c>
      <c r="Y125" s="180">
        <v>195</v>
      </c>
      <c r="Z125" s="180">
        <v>214</v>
      </c>
      <c r="AA125" s="180">
        <v>369</v>
      </c>
      <c r="AB125" s="180">
        <v>813</v>
      </c>
      <c r="AC125" s="180">
        <v>650</v>
      </c>
      <c r="AD125" s="180">
        <v>855</v>
      </c>
      <c r="AE125" s="180">
        <v>756</v>
      </c>
      <c r="AF125" s="150">
        <v>176</v>
      </c>
      <c r="AG125" s="182">
        <v>267</v>
      </c>
      <c r="AH125" s="5">
        <f t="shared" si="14"/>
        <v>16400</v>
      </c>
      <c r="AI125" s="5">
        <f t="shared" si="15"/>
        <v>11201200</v>
      </c>
      <c r="AJ125" s="2">
        <f t="shared" si="16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17">SUM(C94:C125)</f>
        <v>16400</v>
      </c>
      <c r="D126" s="5">
        <f t="shared" si="17"/>
        <v>16400</v>
      </c>
      <c r="E126" s="5">
        <f t="shared" si="17"/>
        <v>16400</v>
      </c>
      <c r="F126" s="5">
        <f t="shared" si="17"/>
        <v>16400</v>
      </c>
      <c r="G126" s="5">
        <f t="shared" si="17"/>
        <v>16400</v>
      </c>
      <c r="H126" s="5">
        <f t="shared" si="17"/>
        <v>16400</v>
      </c>
      <c r="I126" s="5">
        <f t="shared" si="17"/>
        <v>16400</v>
      </c>
      <c r="J126" s="5">
        <f t="shared" si="17"/>
        <v>16400</v>
      </c>
      <c r="K126" s="5">
        <f t="shared" si="17"/>
        <v>16400</v>
      </c>
      <c r="L126" s="5">
        <f t="shared" si="17"/>
        <v>16400</v>
      </c>
      <c r="M126" s="5">
        <f t="shared" si="17"/>
        <v>16400</v>
      </c>
      <c r="N126" s="5">
        <f t="shared" si="17"/>
        <v>16400</v>
      </c>
      <c r="O126" s="5">
        <f t="shared" si="17"/>
        <v>16400</v>
      </c>
      <c r="P126" s="5">
        <f t="shared" si="17"/>
        <v>16400</v>
      </c>
      <c r="Q126" s="5">
        <f t="shared" si="17"/>
        <v>16400</v>
      </c>
      <c r="R126" s="5">
        <f t="shared" si="17"/>
        <v>16400</v>
      </c>
      <c r="S126" s="5">
        <f t="shared" si="17"/>
        <v>16400</v>
      </c>
      <c r="T126" s="5">
        <f t="shared" si="17"/>
        <v>16400</v>
      </c>
      <c r="U126" s="5">
        <f t="shared" si="17"/>
        <v>16400</v>
      </c>
      <c r="V126" s="5">
        <f t="shared" si="17"/>
        <v>16400</v>
      </c>
      <c r="W126" s="5">
        <f t="shared" si="17"/>
        <v>16400</v>
      </c>
      <c r="X126" s="5">
        <f t="shared" si="17"/>
        <v>16400</v>
      </c>
      <c r="Y126" s="5">
        <f t="shared" si="17"/>
        <v>16400</v>
      </c>
      <c r="Z126" s="5">
        <f t="shared" si="17"/>
        <v>16400</v>
      </c>
      <c r="AA126" s="5">
        <f t="shared" si="17"/>
        <v>16400</v>
      </c>
      <c r="AB126" s="5">
        <f t="shared" si="17"/>
        <v>16400</v>
      </c>
      <c r="AC126" s="5">
        <f t="shared" si="17"/>
        <v>16400</v>
      </c>
      <c r="AD126" s="5">
        <f t="shared" si="17"/>
        <v>16400</v>
      </c>
      <c r="AE126" s="5">
        <f t="shared" si="17"/>
        <v>16400</v>
      </c>
      <c r="AF126" s="5">
        <f t="shared" si="17"/>
        <v>16400</v>
      </c>
      <c r="AG126" s="5">
        <f t="shared" si="17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18">SUMSQ(C94:C125)</f>
        <v>11201200</v>
      </c>
      <c r="D127" s="5">
        <f t="shared" si="18"/>
        <v>11201200</v>
      </c>
      <c r="E127" s="5">
        <f t="shared" si="18"/>
        <v>11201200</v>
      </c>
      <c r="F127" s="5">
        <f t="shared" si="18"/>
        <v>11201200</v>
      </c>
      <c r="G127" s="5">
        <f t="shared" si="18"/>
        <v>11201200</v>
      </c>
      <c r="H127" s="5">
        <f t="shared" si="18"/>
        <v>11201200</v>
      </c>
      <c r="I127" s="5">
        <f t="shared" si="18"/>
        <v>11201200</v>
      </c>
      <c r="J127" s="5">
        <f t="shared" si="18"/>
        <v>11201200</v>
      </c>
      <c r="K127" s="5">
        <f t="shared" si="18"/>
        <v>11201200</v>
      </c>
      <c r="L127" s="5">
        <f t="shared" si="18"/>
        <v>11201200</v>
      </c>
      <c r="M127" s="5">
        <f t="shared" si="18"/>
        <v>11201200</v>
      </c>
      <c r="N127" s="5">
        <f t="shared" si="18"/>
        <v>11201200</v>
      </c>
      <c r="O127" s="5">
        <f t="shared" si="18"/>
        <v>11201200</v>
      </c>
      <c r="P127" s="5">
        <f t="shared" si="18"/>
        <v>11201200</v>
      </c>
      <c r="Q127" s="5">
        <f t="shared" si="18"/>
        <v>11201200</v>
      </c>
      <c r="R127" s="5">
        <f t="shared" si="18"/>
        <v>11201200</v>
      </c>
      <c r="S127" s="5">
        <f t="shared" si="18"/>
        <v>11201200</v>
      </c>
      <c r="T127" s="5">
        <f t="shared" si="18"/>
        <v>11201200</v>
      </c>
      <c r="U127" s="5">
        <f t="shared" si="18"/>
        <v>11201200</v>
      </c>
      <c r="V127" s="5">
        <f t="shared" si="18"/>
        <v>11201200</v>
      </c>
      <c r="W127" s="5">
        <f t="shared" si="18"/>
        <v>11201200</v>
      </c>
      <c r="X127" s="5">
        <f t="shared" si="18"/>
        <v>11201200</v>
      </c>
      <c r="Y127" s="5">
        <f t="shared" si="18"/>
        <v>11201200</v>
      </c>
      <c r="Z127" s="5">
        <f t="shared" si="18"/>
        <v>11201200</v>
      </c>
      <c r="AA127" s="5">
        <f t="shared" si="18"/>
        <v>11201200</v>
      </c>
      <c r="AB127" s="5">
        <f t="shared" si="18"/>
        <v>11201200</v>
      </c>
      <c r="AC127" s="5">
        <f t="shared" si="18"/>
        <v>11201200</v>
      </c>
      <c r="AD127" s="5">
        <f t="shared" si="18"/>
        <v>11201200</v>
      </c>
      <c r="AE127" s="5">
        <f t="shared" si="18"/>
        <v>11201200</v>
      </c>
      <c r="AF127" s="5">
        <f t="shared" si="18"/>
        <v>11201200</v>
      </c>
      <c r="AG127" s="5">
        <f t="shared" si="18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19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19"/>
        <v>8606720000</v>
      </c>
      <c r="E128" s="2">
        <f t="shared" si="19"/>
        <v>8606720000</v>
      </c>
      <c r="F128" s="2">
        <f t="shared" si="19"/>
        <v>8606720000</v>
      </c>
      <c r="G128" s="2">
        <f t="shared" si="19"/>
        <v>8606720000</v>
      </c>
      <c r="H128" s="2">
        <f t="shared" si="19"/>
        <v>8606720000</v>
      </c>
      <c r="I128" s="2">
        <f t="shared" si="19"/>
        <v>8606720000</v>
      </c>
      <c r="J128" s="2">
        <f t="shared" si="19"/>
        <v>8606720000</v>
      </c>
      <c r="K128" s="2">
        <f t="shared" si="19"/>
        <v>8606720000</v>
      </c>
      <c r="L128" s="2">
        <f t="shared" si="19"/>
        <v>8606720000</v>
      </c>
      <c r="M128" s="2">
        <f t="shared" si="19"/>
        <v>8606720000</v>
      </c>
      <c r="N128" s="2">
        <f t="shared" si="19"/>
        <v>8606720000</v>
      </c>
      <c r="O128" s="2">
        <f t="shared" si="19"/>
        <v>8606720000</v>
      </c>
      <c r="P128" s="2">
        <f t="shared" si="19"/>
        <v>8606720000</v>
      </c>
      <c r="Q128" s="2">
        <f t="shared" si="19"/>
        <v>8606720000</v>
      </c>
      <c r="R128" s="2">
        <f t="shared" si="19"/>
        <v>8606720000</v>
      </c>
      <c r="S128" s="2">
        <f t="shared" si="19"/>
        <v>8606720000</v>
      </c>
      <c r="T128" s="2">
        <f t="shared" si="19"/>
        <v>8606720000</v>
      </c>
      <c r="U128" s="2">
        <f t="shared" si="19"/>
        <v>8606720000</v>
      </c>
      <c r="V128" s="2">
        <f t="shared" si="19"/>
        <v>8606720000</v>
      </c>
      <c r="W128" s="2">
        <f t="shared" si="19"/>
        <v>8606720000</v>
      </c>
      <c r="X128" s="2">
        <f t="shared" si="19"/>
        <v>8606720000</v>
      </c>
      <c r="Y128" s="2">
        <f t="shared" si="19"/>
        <v>8606720000</v>
      </c>
      <c r="Z128" s="2">
        <f t="shared" si="19"/>
        <v>8606720000</v>
      </c>
      <c r="AA128" s="2">
        <f t="shared" si="19"/>
        <v>8606720000</v>
      </c>
      <c r="AB128" s="2">
        <f t="shared" si="19"/>
        <v>8606720000</v>
      </c>
      <c r="AC128" s="2">
        <f t="shared" si="19"/>
        <v>8606720000</v>
      </c>
      <c r="AD128" s="2">
        <f t="shared" si="19"/>
        <v>8606720000</v>
      </c>
      <c r="AE128" s="2">
        <f t="shared" si="19"/>
        <v>8606720000</v>
      </c>
      <c r="AF128" s="2">
        <f t="shared" si="19"/>
        <v>8606720000</v>
      </c>
      <c r="AG128" s="2">
        <f t="shared" si="19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  <c r="AJ129" s="116">
        <f>B94^3+C95^3+D96^3+E97^3+F98^3+G99^3+H100^3+I101^3+J102^3+K103^3+L104^3+M105^3+N106^3+O107^3+P108^3+Q109^3+R125^3+S124^3+T123^3+U122^3+V121^3+W120^3+X119^3+Y118^3+Z117^3+AA116^3+AB115^3+AC114^3+AD113^3+AE112^3+AF111^3+AG110^3</f>
        <v>8606720000</v>
      </c>
    </row>
    <row r="130" spans="1:36" x14ac:dyDescent="0.2">
      <c r="A130" s="3" t="s">
        <v>1173</v>
      </c>
      <c r="B130" s="2">
        <f>B94</f>
        <v>3</v>
      </c>
      <c r="C130" s="2">
        <f>C95</f>
        <v>55</v>
      </c>
      <c r="D130" s="2">
        <f>D96</f>
        <v>89</v>
      </c>
      <c r="E130" s="2">
        <f>E97</f>
        <v>109</v>
      </c>
      <c r="F130" s="2">
        <f>F98</f>
        <v>160</v>
      </c>
      <c r="G130" s="2">
        <f>G99</f>
        <v>172</v>
      </c>
      <c r="H130" s="2">
        <f>H100</f>
        <v>198</v>
      </c>
      <c r="I130" s="2">
        <f>I101</f>
        <v>242</v>
      </c>
      <c r="J130" s="2">
        <f>J102</f>
        <v>527</v>
      </c>
      <c r="K130" s="2">
        <f>K103</f>
        <v>571</v>
      </c>
      <c r="L130" s="2">
        <f>L104</f>
        <v>597</v>
      </c>
      <c r="M130" s="2">
        <f>M105</f>
        <v>609</v>
      </c>
      <c r="N130" s="2">
        <f>N106</f>
        <v>660</v>
      </c>
      <c r="O130" s="2">
        <f>O107</f>
        <v>680</v>
      </c>
      <c r="P130" s="2">
        <f>P108</f>
        <v>714</v>
      </c>
      <c r="Q130" s="2">
        <f>Q109</f>
        <v>766</v>
      </c>
      <c r="R130" s="2">
        <f>R110</f>
        <v>1014</v>
      </c>
      <c r="S130" s="2">
        <f>S111</f>
        <v>962</v>
      </c>
      <c r="T130" s="2">
        <f>T112</f>
        <v>944</v>
      </c>
      <c r="U130" s="2">
        <f>U113</f>
        <v>924</v>
      </c>
      <c r="V130" s="2">
        <f>V114</f>
        <v>873</v>
      </c>
      <c r="W130" s="2">
        <f>W115</f>
        <v>861</v>
      </c>
      <c r="X130" s="2">
        <f>X116</f>
        <v>819</v>
      </c>
      <c r="Y130" s="2">
        <f>Y117</f>
        <v>775</v>
      </c>
      <c r="Z130" s="2">
        <f>Z118</f>
        <v>506</v>
      </c>
      <c r="AA130" s="2">
        <f>AA119</f>
        <v>462</v>
      </c>
      <c r="AB130" s="2">
        <f>AB120</f>
        <v>420</v>
      </c>
      <c r="AC130" s="2">
        <f>AC121</f>
        <v>408</v>
      </c>
      <c r="AD130" s="2">
        <f>AD122</f>
        <v>357</v>
      </c>
      <c r="AE130" s="2">
        <f>AE123</f>
        <v>337</v>
      </c>
      <c r="AF130" s="2">
        <f>AF124</f>
        <v>319</v>
      </c>
      <c r="AG130" s="2">
        <f>AG125</f>
        <v>267</v>
      </c>
      <c r="AH130" s="152">
        <f t="shared" ref="AH130:AH133" si="20">SUM(B130:AG130)</f>
        <v>16400</v>
      </c>
      <c r="AI130" s="5">
        <f t="shared" ref="AI130:AI133" si="21">SUMSQ(B130:AG130)</f>
        <v>11201200</v>
      </c>
      <c r="AJ130" s="2">
        <f t="shared" si="16"/>
        <v>8606720000</v>
      </c>
    </row>
    <row r="131" spans="1:36" x14ac:dyDescent="0.2">
      <c r="A131" s="3" t="s">
        <v>1174</v>
      </c>
      <c r="B131" s="2">
        <f>B125</f>
        <v>1022</v>
      </c>
      <c r="C131" s="2">
        <f>C124</f>
        <v>970</v>
      </c>
      <c r="D131" s="2">
        <f>D123</f>
        <v>936</v>
      </c>
      <c r="E131" s="2">
        <f>E122</f>
        <v>916</v>
      </c>
      <c r="F131" s="2">
        <f>F121</f>
        <v>865</v>
      </c>
      <c r="G131" s="2">
        <f>G120</f>
        <v>853</v>
      </c>
      <c r="H131" s="2">
        <f>H119</f>
        <v>827</v>
      </c>
      <c r="I131" s="2">
        <f>I118</f>
        <v>783</v>
      </c>
      <c r="J131" s="2">
        <f>J117</f>
        <v>498</v>
      </c>
      <c r="K131" s="2">
        <f>K116</f>
        <v>454</v>
      </c>
      <c r="L131" s="2">
        <f>L115</f>
        <v>428</v>
      </c>
      <c r="M131" s="2">
        <f>M114</f>
        <v>416</v>
      </c>
      <c r="N131" s="2">
        <f>N113</f>
        <v>365</v>
      </c>
      <c r="O131" s="2">
        <f>O112</f>
        <v>345</v>
      </c>
      <c r="P131" s="2">
        <f>P111</f>
        <v>311</v>
      </c>
      <c r="Q131" s="2">
        <f>Q110</f>
        <v>259</v>
      </c>
      <c r="R131" s="2">
        <f>R109</f>
        <v>11</v>
      </c>
      <c r="S131" s="2">
        <f>S108</f>
        <v>63</v>
      </c>
      <c r="T131" s="2">
        <f>T107</f>
        <v>81</v>
      </c>
      <c r="U131" s="2">
        <f>U106</f>
        <v>101</v>
      </c>
      <c r="V131" s="2">
        <f>V105</f>
        <v>152</v>
      </c>
      <c r="W131" s="2">
        <f>W104</f>
        <v>164</v>
      </c>
      <c r="X131" s="2">
        <f>X103</f>
        <v>206</v>
      </c>
      <c r="Y131" s="2">
        <f>Y102</f>
        <v>250</v>
      </c>
      <c r="Z131" s="2">
        <f>Z101</f>
        <v>519</v>
      </c>
      <c r="AA131" s="2">
        <f>AA100</f>
        <v>563</v>
      </c>
      <c r="AB131" s="2">
        <f>AB99</f>
        <v>605</v>
      </c>
      <c r="AC131" s="2">
        <f>AC98</f>
        <v>617</v>
      </c>
      <c r="AD131" s="2">
        <f>AD97</f>
        <v>668</v>
      </c>
      <c r="AE131" s="2">
        <f>AE96</f>
        <v>688</v>
      </c>
      <c r="AF131" s="2">
        <f>AF95</f>
        <v>706</v>
      </c>
      <c r="AG131" s="2">
        <f>AG94</f>
        <v>758</v>
      </c>
      <c r="AH131" s="152">
        <f t="shared" si="20"/>
        <v>16400</v>
      </c>
      <c r="AI131" s="5">
        <f t="shared" si="21"/>
        <v>11201200</v>
      </c>
      <c r="AJ131" s="2">
        <f t="shared" si="16"/>
        <v>8606720000</v>
      </c>
    </row>
    <row r="132" spans="1:36" x14ac:dyDescent="0.2">
      <c r="A132" s="3" t="s">
        <v>1175</v>
      </c>
      <c r="B132" s="2">
        <f>B110</f>
        <v>278</v>
      </c>
      <c r="C132" s="2">
        <f>C111</f>
        <v>290</v>
      </c>
      <c r="D132" s="2">
        <f>D112</f>
        <v>336</v>
      </c>
      <c r="E132" s="2">
        <f>E113</f>
        <v>380</v>
      </c>
      <c r="F132" s="2">
        <f>F114</f>
        <v>393</v>
      </c>
      <c r="G132" s="2">
        <f>G115</f>
        <v>445</v>
      </c>
      <c r="H132" s="2">
        <f>H116</f>
        <v>467</v>
      </c>
      <c r="I132" s="2">
        <f>I117</f>
        <v>487</v>
      </c>
      <c r="J132" s="2">
        <f>J118</f>
        <v>794</v>
      </c>
      <c r="K132" s="2">
        <f>K119</f>
        <v>814</v>
      </c>
      <c r="L132" s="2">
        <f>L120</f>
        <v>836</v>
      </c>
      <c r="M132" s="2">
        <f>M121</f>
        <v>888</v>
      </c>
      <c r="N132" s="2">
        <f>N122</f>
        <v>901</v>
      </c>
      <c r="O132" s="2">
        <f>O123</f>
        <v>945</v>
      </c>
      <c r="P132" s="2">
        <f>P124</f>
        <v>991</v>
      </c>
      <c r="Q132" s="2">
        <f>Q125</f>
        <v>1003</v>
      </c>
      <c r="R132" s="2">
        <f>R94</f>
        <v>739</v>
      </c>
      <c r="S132" s="2">
        <f>S95</f>
        <v>727</v>
      </c>
      <c r="T132" s="2">
        <f>T96</f>
        <v>697</v>
      </c>
      <c r="U132" s="2">
        <f>U97</f>
        <v>653</v>
      </c>
      <c r="V132" s="2">
        <f>V98</f>
        <v>640</v>
      </c>
      <c r="W132" s="2">
        <f>W99</f>
        <v>588</v>
      </c>
      <c r="X132" s="2">
        <f>X100</f>
        <v>550</v>
      </c>
      <c r="Y132" s="2">
        <f>Y101</f>
        <v>530</v>
      </c>
      <c r="Z132" s="2">
        <f>Z102</f>
        <v>239</v>
      </c>
      <c r="AA132" s="2">
        <f>AA103</f>
        <v>219</v>
      </c>
      <c r="AB132" s="2">
        <f>AB104</f>
        <v>181</v>
      </c>
      <c r="AC132" s="2">
        <f>AC105</f>
        <v>129</v>
      </c>
      <c r="AD132" s="2">
        <f>AD106</f>
        <v>116</v>
      </c>
      <c r="AE132" s="2">
        <f>AE107</f>
        <v>72</v>
      </c>
      <c r="AF132" s="2">
        <f>AF108</f>
        <v>42</v>
      </c>
      <c r="AG132" s="2">
        <f>AG109</f>
        <v>30</v>
      </c>
      <c r="AH132" s="152">
        <f t="shared" si="20"/>
        <v>16400</v>
      </c>
      <c r="AI132" s="5">
        <f t="shared" si="21"/>
        <v>11201200</v>
      </c>
      <c r="AJ132" s="2">
        <f t="shared" si="16"/>
        <v>8606720000</v>
      </c>
    </row>
    <row r="133" spans="1:36" x14ac:dyDescent="0.2">
      <c r="A133" s="3" t="s">
        <v>1176</v>
      </c>
      <c r="B133" s="2">
        <f>B109</f>
        <v>747</v>
      </c>
      <c r="C133" s="2">
        <f>C108</f>
        <v>735</v>
      </c>
      <c r="D133" s="2">
        <f>D107</f>
        <v>689</v>
      </c>
      <c r="E133" s="2">
        <f>E106</f>
        <v>645</v>
      </c>
      <c r="F133" s="2">
        <f>F105</f>
        <v>632</v>
      </c>
      <c r="G133" s="2">
        <f>G104</f>
        <v>580</v>
      </c>
      <c r="H133" s="2">
        <f>H103</f>
        <v>558</v>
      </c>
      <c r="I133" s="2">
        <f>I102</f>
        <v>538</v>
      </c>
      <c r="J133" s="2">
        <f>J101</f>
        <v>231</v>
      </c>
      <c r="K133" s="2">
        <f>K100</f>
        <v>211</v>
      </c>
      <c r="L133" s="2">
        <f>L99</f>
        <v>189</v>
      </c>
      <c r="M133" s="2">
        <f>M98</f>
        <v>137</v>
      </c>
      <c r="N133" s="2">
        <f>N97</f>
        <v>124</v>
      </c>
      <c r="O133" s="2">
        <f>O96</f>
        <v>80</v>
      </c>
      <c r="P133" s="2">
        <f>P95</f>
        <v>34</v>
      </c>
      <c r="Q133" s="2">
        <f>Q94</f>
        <v>22</v>
      </c>
      <c r="R133" s="2">
        <f>R125</f>
        <v>286</v>
      </c>
      <c r="S133" s="2">
        <f>S124</f>
        <v>298</v>
      </c>
      <c r="T133" s="2">
        <f>T123</f>
        <v>328</v>
      </c>
      <c r="U133" s="2">
        <f>U122</f>
        <v>372</v>
      </c>
      <c r="V133" s="2">
        <f>V121</f>
        <v>385</v>
      </c>
      <c r="W133" s="2">
        <f>W120</f>
        <v>437</v>
      </c>
      <c r="X133" s="2">
        <f>X119</f>
        <v>475</v>
      </c>
      <c r="Y133" s="2">
        <f>Y118</f>
        <v>495</v>
      </c>
      <c r="Z133" s="2">
        <f>Z117</f>
        <v>786</v>
      </c>
      <c r="AA133" s="2">
        <f>AA116</f>
        <v>806</v>
      </c>
      <c r="AB133" s="2">
        <f>AB115</f>
        <v>844</v>
      </c>
      <c r="AC133" s="2">
        <f>AC114</f>
        <v>896</v>
      </c>
      <c r="AD133" s="2">
        <f>AD113</f>
        <v>909</v>
      </c>
      <c r="AE133" s="2">
        <f>AE112</f>
        <v>953</v>
      </c>
      <c r="AF133" s="2">
        <f>AF111</f>
        <v>983</v>
      </c>
      <c r="AG133" s="2">
        <f>AG110</f>
        <v>995</v>
      </c>
      <c r="AH133" s="152">
        <f t="shared" si="20"/>
        <v>16400</v>
      </c>
      <c r="AI133" s="5">
        <f t="shared" si="21"/>
        <v>11201200</v>
      </c>
      <c r="AJ133" s="2">
        <f t="shared" si="16"/>
        <v>8606720000</v>
      </c>
    </row>
    <row r="136" spans="1:36" ht="13.5" thickBot="1" x14ac:dyDescent="0.25">
      <c r="B136" s="1" t="s">
        <v>14</v>
      </c>
      <c r="D136" s="131"/>
      <c r="J136" s="2" t="s">
        <v>5</v>
      </c>
    </row>
    <row r="137" spans="1:36" x14ac:dyDescent="0.2">
      <c r="A137" s="1">
        <v>1</v>
      </c>
      <c r="B137" s="193">
        <v>7</v>
      </c>
      <c r="C137" s="194">
        <v>420</v>
      </c>
      <c r="D137" s="177">
        <v>1024</v>
      </c>
      <c r="E137" s="177">
        <v>603</v>
      </c>
      <c r="F137" s="177">
        <v>902</v>
      </c>
      <c r="G137" s="177">
        <v>545</v>
      </c>
      <c r="H137" s="177">
        <v>125</v>
      </c>
      <c r="I137" s="177">
        <v>474</v>
      </c>
      <c r="J137" s="177">
        <v>754</v>
      </c>
      <c r="K137" s="195">
        <v>853</v>
      </c>
      <c r="L137" s="177">
        <v>265</v>
      </c>
      <c r="M137" s="177">
        <v>174</v>
      </c>
      <c r="N137" s="177">
        <v>371</v>
      </c>
      <c r="O137" s="177">
        <v>216</v>
      </c>
      <c r="P137" s="177">
        <v>652</v>
      </c>
      <c r="Q137" s="177">
        <v>815</v>
      </c>
      <c r="R137" s="177">
        <v>463</v>
      </c>
      <c r="S137" s="177">
        <v>108</v>
      </c>
      <c r="T137" s="177">
        <v>568</v>
      </c>
      <c r="U137" s="177">
        <v>915</v>
      </c>
      <c r="V137" s="177">
        <v>590</v>
      </c>
      <c r="W137" s="177">
        <v>1001</v>
      </c>
      <c r="X137" s="189">
        <v>437</v>
      </c>
      <c r="Y137" s="177">
        <v>18</v>
      </c>
      <c r="Z137" s="177">
        <v>826</v>
      </c>
      <c r="AA137" s="177">
        <v>669</v>
      </c>
      <c r="AB137" s="177">
        <v>193</v>
      </c>
      <c r="AC137" s="177">
        <v>358</v>
      </c>
      <c r="AD137" s="177">
        <v>187</v>
      </c>
      <c r="AE137" s="177">
        <v>288</v>
      </c>
      <c r="AF137" s="185">
        <v>836</v>
      </c>
      <c r="AG137" s="196">
        <v>743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408</v>
      </c>
      <c r="C138" s="9">
        <v>51</v>
      </c>
      <c r="D138" s="6">
        <v>623</v>
      </c>
      <c r="E138" s="6">
        <v>972</v>
      </c>
      <c r="F138" s="6">
        <v>533</v>
      </c>
      <c r="G138" s="6">
        <v>946</v>
      </c>
      <c r="H138" s="6">
        <v>494</v>
      </c>
      <c r="I138" s="6">
        <v>73</v>
      </c>
      <c r="J138" s="8">
        <v>865</v>
      </c>
      <c r="K138" s="6">
        <v>710</v>
      </c>
      <c r="L138" s="6">
        <v>154</v>
      </c>
      <c r="M138" s="6">
        <v>317</v>
      </c>
      <c r="N138" s="6">
        <v>228</v>
      </c>
      <c r="O138" s="6">
        <v>327</v>
      </c>
      <c r="P138" s="6">
        <v>795</v>
      </c>
      <c r="Q138" s="6">
        <v>704</v>
      </c>
      <c r="R138" s="6">
        <v>96</v>
      </c>
      <c r="S138" s="6">
        <v>507</v>
      </c>
      <c r="T138" s="6">
        <v>935</v>
      </c>
      <c r="U138" s="6">
        <v>516</v>
      </c>
      <c r="V138" s="6">
        <v>989</v>
      </c>
      <c r="W138" s="6">
        <v>634</v>
      </c>
      <c r="X138" s="6">
        <v>38</v>
      </c>
      <c r="Y138" s="11">
        <v>385</v>
      </c>
      <c r="Z138" s="6">
        <v>681</v>
      </c>
      <c r="AA138" s="6">
        <v>782</v>
      </c>
      <c r="AB138" s="6">
        <v>338</v>
      </c>
      <c r="AC138" s="6">
        <v>245</v>
      </c>
      <c r="AD138" s="6">
        <v>300</v>
      </c>
      <c r="AE138" s="6">
        <v>143</v>
      </c>
      <c r="AF138" s="6">
        <v>723</v>
      </c>
      <c r="AG138" s="186">
        <v>888</v>
      </c>
      <c r="AH138" s="5">
        <f t="shared" ref="AH138:AH168" si="22">SUM(B138:AG138)</f>
        <v>16400</v>
      </c>
      <c r="AI138" s="5">
        <f t="shared" ref="AI138:AI168" si="23">SUMSQ(B138:AG138)</f>
        <v>11201200</v>
      </c>
      <c r="AJ138" s="2">
        <f t="shared" ref="AJ138:AJ176" si="24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934</v>
      </c>
      <c r="C139" s="6">
        <v>513</v>
      </c>
      <c r="D139" s="9">
        <v>93</v>
      </c>
      <c r="E139" s="7">
        <v>506</v>
      </c>
      <c r="F139" s="6">
        <v>39</v>
      </c>
      <c r="G139" s="6">
        <v>388</v>
      </c>
      <c r="H139" s="6">
        <v>992</v>
      </c>
      <c r="I139" s="6">
        <v>635</v>
      </c>
      <c r="J139" s="6">
        <v>339</v>
      </c>
      <c r="K139" s="6">
        <v>248</v>
      </c>
      <c r="L139" s="6">
        <v>684</v>
      </c>
      <c r="M139" s="8">
        <v>783</v>
      </c>
      <c r="N139" s="6">
        <v>722</v>
      </c>
      <c r="O139" s="6">
        <v>885</v>
      </c>
      <c r="P139" s="6">
        <v>297</v>
      </c>
      <c r="Q139" s="6">
        <v>142</v>
      </c>
      <c r="R139" s="6">
        <v>622</v>
      </c>
      <c r="S139" s="6">
        <v>969</v>
      </c>
      <c r="T139" s="6">
        <v>405</v>
      </c>
      <c r="U139" s="6">
        <v>50</v>
      </c>
      <c r="V139" s="11">
        <v>495</v>
      </c>
      <c r="W139" s="6">
        <v>76</v>
      </c>
      <c r="X139" s="6">
        <v>536</v>
      </c>
      <c r="Y139" s="6">
        <v>947</v>
      </c>
      <c r="Z139" s="6">
        <v>155</v>
      </c>
      <c r="AA139" s="6">
        <v>320</v>
      </c>
      <c r="AB139" s="6">
        <v>868</v>
      </c>
      <c r="AC139" s="6">
        <v>711</v>
      </c>
      <c r="AD139" s="12">
        <v>794</v>
      </c>
      <c r="AE139" s="6">
        <v>701</v>
      </c>
      <c r="AF139" s="6">
        <v>225</v>
      </c>
      <c r="AG139" s="179">
        <v>326</v>
      </c>
      <c r="AH139" s="5">
        <f t="shared" si="22"/>
        <v>16400</v>
      </c>
      <c r="AI139" s="5">
        <f t="shared" si="23"/>
        <v>11201200</v>
      </c>
      <c r="AJ139" s="2">
        <f t="shared" si="24"/>
        <v>8606720000</v>
      </c>
    </row>
    <row r="140" spans="1:36" x14ac:dyDescent="0.2">
      <c r="A140" s="1">
        <v>4</v>
      </c>
      <c r="B140" s="178">
        <v>565</v>
      </c>
      <c r="C140" s="6">
        <v>914</v>
      </c>
      <c r="D140" s="7">
        <v>462</v>
      </c>
      <c r="E140" s="9">
        <v>105</v>
      </c>
      <c r="F140" s="6">
        <v>440</v>
      </c>
      <c r="G140" s="6">
        <v>19</v>
      </c>
      <c r="H140" s="6">
        <v>591</v>
      </c>
      <c r="I140" s="6">
        <v>1004</v>
      </c>
      <c r="J140" s="6">
        <v>196</v>
      </c>
      <c r="K140" s="6">
        <v>359</v>
      </c>
      <c r="L140" s="8">
        <v>827</v>
      </c>
      <c r="M140" s="6">
        <v>672</v>
      </c>
      <c r="N140" s="6">
        <v>833</v>
      </c>
      <c r="O140" s="6">
        <v>742</v>
      </c>
      <c r="P140" s="6">
        <v>186</v>
      </c>
      <c r="Q140" s="6">
        <v>285</v>
      </c>
      <c r="R140" s="6">
        <v>1021</v>
      </c>
      <c r="S140" s="6">
        <v>602</v>
      </c>
      <c r="T140" s="6">
        <v>6</v>
      </c>
      <c r="U140" s="6">
        <v>417</v>
      </c>
      <c r="V140" s="6">
        <v>128</v>
      </c>
      <c r="W140" s="11">
        <v>475</v>
      </c>
      <c r="X140" s="6">
        <v>903</v>
      </c>
      <c r="Y140" s="6">
        <v>548</v>
      </c>
      <c r="Z140" s="6">
        <v>268</v>
      </c>
      <c r="AA140" s="6">
        <v>175</v>
      </c>
      <c r="AB140" s="6">
        <v>755</v>
      </c>
      <c r="AC140" s="6">
        <v>856</v>
      </c>
      <c r="AD140" s="6">
        <v>649</v>
      </c>
      <c r="AE140" s="12">
        <v>814</v>
      </c>
      <c r="AF140" s="6">
        <v>370</v>
      </c>
      <c r="AG140" s="179">
        <v>213</v>
      </c>
      <c r="AH140" s="5">
        <f t="shared" si="22"/>
        <v>16400</v>
      </c>
      <c r="AI140" s="5">
        <f t="shared" si="23"/>
        <v>11201200</v>
      </c>
      <c r="AJ140" s="2">
        <f t="shared" si="24"/>
        <v>8606720000</v>
      </c>
    </row>
    <row r="141" spans="1:36" x14ac:dyDescent="0.2">
      <c r="A141" s="1">
        <v>5</v>
      </c>
      <c r="B141" s="178">
        <v>793</v>
      </c>
      <c r="C141" s="6">
        <v>702</v>
      </c>
      <c r="D141" s="6">
        <v>226</v>
      </c>
      <c r="E141" s="6">
        <v>325</v>
      </c>
      <c r="F141" s="9">
        <v>156</v>
      </c>
      <c r="G141" s="7">
        <v>319</v>
      </c>
      <c r="H141" s="6">
        <v>867</v>
      </c>
      <c r="I141" s="6">
        <v>712</v>
      </c>
      <c r="J141" s="6">
        <v>496</v>
      </c>
      <c r="K141" s="6">
        <v>75</v>
      </c>
      <c r="L141" s="6">
        <v>535</v>
      </c>
      <c r="M141" s="6">
        <v>948</v>
      </c>
      <c r="N141" s="6">
        <v>621</v>
      </c>
      <c r="O141" s="8">
        <v>970</v>
      </c>
      <c r="P141" s="6">
        <v>406</v>
      </c>
      <c r="Q141" s="6">
        <v>49</v>
      </c>
      <c r="R141" s="6">
        <v>721</v>
      </c>
      <c r="S141" s="6">
        <v>886</v>
      </c>
      <c r="T141" s="11">
        <v>298</v>
      </c>
      <c r="U141" s="6">
        <v>141</v>
      </c>
      <c r="V141" s="6">
        <v>340</v>
      </c>
      <c r="W141" s="6">
        <v>247</v>
      </c>
      <c r="X141" s="6">
        <v>683</v>
      </c>
      <c r="Y141" s="6">
        <v>784</v>
      </c>
      <c r="Z141" s="6">
        <v>40</v>
      </c>
      <c r="AA141" s="6">
        <v>387</v>
      </c>
      <c r="AB141" s="12">
        <v>991</v>
      </c>
      <c r="AC141" s="6">
        <v>636</v>
      </c>
      <c r="AD141" s="6">
        <v>933</v>
      </c>
      <c r="AE141" s="6">
        <v>514</v>
      </c>
      <c r="AF141" s="6">
        <v>94</v>
      </c>
      <c r="AG141" s="179">
        <v>505</v>
      </c>
      <c r="AH141" s="5">
        <f t="shared" si="22"/>
        <v>16400</v>
      </c>
      <c r="AI141" s="5">
        <f t="shared" si="23"/>
        <v>11201200</v>
      </c>
      <c r="AJ141" s="2">
        <f t="shared" si="24"/>
        <v>8606720000</v>
      </c>
    </row>
    <row r="142" spans="1:36" x14ac:dyDescent="0.2">
      <c r="A142" s="1">
        <v>6</v>
      </c>
      <c r="B142" s="178">
        <v>650</v>
      </c>
      <c r="C142" s="6">
        <v>813</v>
      </c>
      <c r="D142" s="6">
        <v>369</v>
      </c>
      <c r="E142" s="6">
        <v>214</v>
      </c>
      <c r="F142" s="7">
        <v>267</v>
      </c>
      <c r="G142" s="9">
        <v>176</v>
      </c>
      <c r="H142" s="6">
        <v>756</v>
      </c>
      <c r="I142" s="6">
        <v>855</v>
      </c>
      <c r="J142" s="6">
        <v>127</v>
      </c>
      <c r="K142" s="6">
        <v>476</v>
      </c>
      <c r="L142" s="6">
        <v>904</v>
      </c>
      <c r="M142" s="6">
        <v>547</v>
      </c>
      <c r="N142" s="8">
        <v>1022</v>
      </c>
      <c r="O142" s="6">
        <v>601</v>
      </c>
      <c r="P142" s="6">
        <v>5</v>
      </c>
      <c r="Q142" s="6">
        <v>418</v>
      </c>
      <c r="R142" s="6">
        <v>834</v>
      </c>
      <c r="S142" s="6">
        <v>741</v>
      </c>
      <c r="T142" s="6">
        <v>185</v>
      </c>
      <c r="U142" s="11">
        <v>286</v>
      </c>
      <c r="V142" s="6">
        <v>195</v>
      </c>
      <c r="W142" s="6">
        <v>360</v>
      </c>
      <c r="X142" s="6">
        <v>828</v>
      </c>
      <c r="Y142" s="6">
        <v>671</v>
      </c>
      <c r="Z142" s="6">
        <v>439</v>
      </c>
      <c r="AA142" s="6">
        <v>20</v>
      </c>
      <c r="AB142" s="6">
        <v>592</v>
      </c>
      <c r="AC142" s="12">
        <v>1003</v>
      </c>
      <c r="AD142" s="6">
        <v>566</v>
      </c>
      <c r="AE142" s="6">
        <v>913</v>
      </c>
      <c r="AF142" s="6">
        <v>461</v>
      </c>
      <c r="AG142" s="179">
        <v>106</v>
      </c>
      <c r="AH142" s="5">
        <f t="shared" si="22"/>
        <v>16400</v>
      </c>
      <c r="AI142" s="5">
        <f t="shared" si="23"/>
        <v>11201200</v>
      </c>
      <c r="AJ142" s="2">
        <f t="shared" si="24"/>
        <v>8606720000</v>
      </c>
    </row>
    <row r="143" spans="1:36" x14ac:dyDescent="0.2">
      <c r="A143" s="1">
        <v>7</v>
      </c>
      <c r="B143" s="178">
        <v>188</v>
      </c>
      <c r="C143" s="6">
        <v>287</v>
      </c>
      <c r="D143" s="6">
        <v>835</v>
      </c>
      <c r="E143" s="6">
        <v>744</v>
      </c>
      <c r="F143" s="6">
        <v>825</v>
      </c>
      <c r="G143" s="6">
        <v>670</v>
      </c>
      <c r="H143" s="9">
        <v>194</v>
      </c>
      <c r="I143" s="7">
        <v>357</v>
      </c>
      <c r="J143" s="6">
        <v>589</v>
      </c>
      <c r="K143" s="6">
        <v>1002</v>
      </c>
      <c r="L143" s="6">
        <v>438</v>
      </c>
      <c r="M143" s="6">
        <v>17</v>
      </c>
      <c r="N143" s="6">
        <v>464</v>
      </c>
      <c r="O143" s="6">
        <v>107</v>
      </c>
      <c r="P143" s="6">
        <v>567</v>
      </c>
      <c r="Q143" s="8">
        <v>916</v>
      </c>
      <c r="R143" s="11">
        <v>372</v>
      </c>
      <c r="S143" s="6">
        <v>215</v>
      </c>
      <c r="T143" s="6">
        <v>651</v>
      </c>
      <c r="U143" s="6">
        <v>816</v>
      </c>
      <c r="V143" s="6">
        <v>753</v>
      </c>
      <c r="W143" s="6">
        <v>854</v>
      </c>
      <c r="X143" s="6">
        <v>266</v>
      </c>
      <c r="Y143" s="6">
        <v>173</v>
      </c>
      <c r="Z143" s="12">
        <v>901</v>
      </c>
      <c r="AA143" s="6">
        <v>546</v>
      </c>
      <c r="AB143" s="6">
        <v>126</v>
      </c>
      <c r="AC143" s="6">
        <v>473</v>
      </c>
      <c r="AD143" s="6">
        <v>8</v>
      </c>
      <c r="AE143" s="6">
        <v>419</v>
      </c>
      <c r="AF143" s="6">
        <v>1023</v>
      </c>
      <c r="AG143" s="179">
        <v>604</v>
      </c>
      <c r="AH143" s="5">
        <f t="shared" si="22"/>
        <v>16400</v>
      </c>
      <c r="AI143" s="5">
        <f t="shared" si="23"/>
        <v>11201200</v>
      </c>
      <c r="AJ143" s="2">
        <f t="shared" si="24"/>
        <v>8606720000</v>
      </c>
    </row>
    <row r="144" spans="1:36" x14ac:dyDescent="0.2">
      <c r="A144" s="1">
        <v>8</v>
      </c>
      <c r="B144" s="178">
        <v>299</v>
      </c>
      <c r="C144" s="6">
        <v>144</v>
      </c>
      <c r="D144" s="6">
        <v>724</v>
      </c>
      <c r="E144" s="6">
        <v>887</v>
      </c>
      <c r="F144" s="6">
        <v>682</v>
      </c>
      <c r="G144" s="6">
        <v>781</v>
      </c>
      <c r="H144" s="7">
        <v>337</v>
      </c>
      <c r="I144" s="9">
        <v>246</v>
      </c>
      <c r="J144" s="6">
        <v>990</v>
      </c>
      <c r="K144" s="6">
        <v>633</v>
      </c>
      <c r="L144" s="6">
        <v>37</v>
      </c>
      <c r="M144" s="6">
        <v>386</v>
      </c>
      <c r="N144" s="6">
        <v>95</v>
      </c>
      <c r="O144" s="6">
        <v>508</v>
      </c>
      <c r="P144" s="8">
        <v>936</v>
      </c>
      <c r="Q144" s="6">
        <v>515</v>
      </c>
      <c r="R144" s="6">
        <v>227</v>
      </c>
      <c r="S144" s="11">
        <v>328</v>
      </c>
      <c r="T144" s="6">
        <v>796</v>
      </c>
      <c r="U144" s="6">
        <v>703</v>
      </c>
      <c r="V144" s="6">
        <v>866</v>
      </c>
      <c r="W144" s="6">
        <v>709</v>
      </c>
      <c r="X144" s="6">
        <v>153</v>
      </c>
      <c r="Y144" s="6">
        <v>318</v>
      </c>
      <c r="Z144" s="6">
        <v>534</v>
      </c>
      <c r="AA144" s="12">
        <v>945</v>
      </c>
      <c r="AB144" s="6">
        <v>493</v>
      </c>
      <c r="AC144" s="6">
        <v>74</v>
      </c>
      <c r="AD144" s="6">
        <v>407</v>
      </c>
      <c r="AE144" s="6">
        <v>52</v>
      </c>
      <c r="AF144" s="6">
        <v>624</v>
      </c>
      <c r="AG144" s="179">
        <v>971</v>
      </c>
      <c r="AH144" s="5">
        <f t="shared" si="22"/>
        <v>16400</v>
      </c>
      <c r="AI144" s="5">
        <f t="shared" si="23"/>
        <v>11201200</v>
      </c>
      <c r="AJ144" s="2">
        <f t="shared" si="24"/>
        <v>8606720000</v>
      </c>
    </row>
    <row r="145" spans="1:36" x14ac:dyDescent="0.2">
      <c r="A145" s="1">
        <v>9</v>
      </c>
      <c r="B145" s="178">
        <v>1018</v>
      </c>
      <c r="C145" s="8">
        <v>605</v>
      </c>
      <c r="D145" s="6">
        <v>1</v>
      </c>
      <c r="E145" s="6">
        <v>422</v>
      </c>
      <c r="F145" s="6">
        <v>123</v>
      </c>
      <c r="G145" s="6">
        <v>480</v>
      </c>
      <c r="H145" s="6">
        <v>900</v>
      </c>
      <c r="I145" s="6">
        <v>551</v>
      </c>
      <c r="J145" s="9">
        <v>271</v>
      </c>
      <c r="K145" s="7">
        <v>172</v>
      </c>
      <c r="L145" s="6">
        <v>760</v>
      </c>
      <c r="M145" s="6">
        <v>851</v>
      </c>
      <c r="N145" s="6">
        <v>654</v>
      </c>
      <c r="O145" s="6">
        <v>809</v>
      </c>
      <c r="P145" s="6">
        <v>373</v>
      </c>
      <c r="Q145" s="6">
        <v>210</v>
      </c>
      <c r="R145" s="6">
        <v>562</v>
      </c>
      <c r="S145" s="6">
        <v>917</v>
      </c>
      <c r="T145" s="6">
        <v>457</v>
      </c>
      <c r="U145" s="6">
        <v>110</v>
      </c>
      <c r="V145" s="6">
        <v>435</v>
      </c>
      <c r="W145" s="6">
        <v>24</v>
      </c>
      <c r="X145" s="12">
        <v>588</v>
      </c>
      <c r="Y145" s="6">
        <v>1007</v>
      </c>
      <c r="Z145" s="6">
        <v>199</v>
      </c>
      <c r="AA145" s="6">
        <v>356</v>
      </c>
      <c r="AB145" s="6">
        <v>832</v>
      </c>
      <c r="AC145" s="6">
        <v>667</v>
      </c>
      <c r="AD145" s="6">
        <v>838</v>
      </c>
      <c r="AE145" s="6">
        <v>737</v>
      </c>
      <c r="AF145" s="11">
        <v>189</v>
      </c>
      <c r="AG145" s="179">
        <v>282</v>
      </c>
      <c r="AH145" s="5">
        <f t="shared" si="22"/>
        <v>16400</v>
      </c>
      <c r="AI145" s="5">
        <f t="shared" si="23"/>
        <v>11201200</v>
      </c>
      <c r="AJ145" s="2">
        <f t="shared" si="24"/>
        <v>8606720000</v>
      </c>
    </row>
    <row r="146" spans="1:36" x14ac:dyDescent="0.2">
      <c r="A146" s="1">
        <v>10</v>
      </c>
      <c r="B146" s="199">
        <v>617</v>
      </c>
      <c r="C146" s="6">
        <v>974</v>
      </c>
      <c r="D146" s="6">
        <v>402</v>
      </c>
      <c r="E146" s="6">
        <v>53</v>
      </c>
      <c r="F146" s="6">
        <v>492</v>
      </c>
      <c r="G146" s="6">
        <v>79</v>
      </c>
      <c r="H146" s="6">
        <v>531</v>
      </c>
      <c r="I146" s="6">
        <v>952</v>
      </c>
      <c r="J146" s="7">
        <v>160</v>
      </c>
      <c r="K146" s="9">
        <v>315</v>
      </c>
      <c r="L146" s="6">
        <v>871</v>
      </c>
      <c r="M146" s="6">
        <v>708</v>
      </c>
      <c r="N146" s="6">
        <v>797</v>
      </c>
      <c r="O146" s="6">
        <v>698</v>
      </c>
      <c r="P146" s="6">
        <v>230</v>
      </c>
      <c r="Q146" s="6">
        <v>321</v>
      </c>
      <c r="R146" s="6">
        <v>929</v>
      </c>
      <c r="S146" s="6">
        <v>518</v>
      </c>
      <c r="T146" s="6">
        <v>90</v>
      </c>
      <c r="U146" s="6">
        <v>509</v>
      </c>
      <c r="V146" s="6">
        <v>36</v>
      </c>
      <c r="W146" s="6">
        <v>391</v>
      </c>
      <c r="X146" s="6">
        <v>987</v>
      </c>
      <c r="Y146" s="12">
        <v>640</v>
      </c>
      <c r="Z146" s="6">
        <v>344</v>
      </c>
      <c r="AA146" s="6">
        <v>243</v>
      </c>
      <c r="AB146" s="6">
        <v>687</v>
      </c>
      <c r="AC146" s="6">
        <v>780</v>
      </c>
      <c r="AD146" s="6">
        <v>725</v>
      </c>
      <c r="AE146" s="6">
        <v>882</v>
      </c>
      <c r="AF146" s="6">
        <v>302</v>
      </c>
      <c r="AG146" s="192">
        <v>137</v>
      </c>
      <c r="AH146" s="5">
        <f t="shared" si="22"/>
        <v>16400</v>
      </c>
      <c r="AI146" s="5">
        <f t="shared" si="23"/>
        <v>11201200</v>
      </c>
      <c r="AJ146" s="2">
        <f t="shared" si="24"/>
        <v>8606720000</v>
      </c>
    </row>
    <row r="147" spans="1:36" x14ac:dyDescent="0.2">
      <c r="A147" s="1">
        <v>11</v>
      </c>
      <c r="B147" s="178">
        <v>91</v>
      </c>
      <c r="C147" s="6">
        <v>512</v>
      </c>
      <c r="D147" s="6">
        <v>932</v>
      </c>
      <c r="E147" s="8">
        <v>519</v>
      </c>
      <c r="F147" s="6">
        <v>986</v>
      </c>
      <c r="G147" s="6">
        <v>637</v>
      </c>
      <c r="H147" s="6">
        <v>33</v>
      </c>
      <c r="I147" s="6">
        <v>390</v>
      </c>
      <c r="J147" s="6">
        <v>686</v>
      </c>
      <c r="K147" s="6">
        <v>777</v>
      </c>
      <c r="L147" s="9">
        <v>341</v>
      </c>
      <c r="M147" s="7">
        <v>242</v>
      </c>
      <c r="N147" s="6">
        <v>303</v>
      </c>
      <c r="O147" s="6">
        <v>140</v>
      </c>
      <c r="P147" s="6">
        <v>728</v>
      </c>
      <c r="Q147" s="6">
        <v>883</v>
      </c>
      <c r="R147" s="6">
        <v>403</v>
      </c>
      <c r="S147" s="6">
        <v>56</v>
      </c>
      <c r="T147" s="6">
        <v>620</v>
      </c>
      <c r="U147" s="6">
        <v>975</v>
      </c>
      <c r="V147" s="12">
        <v>530</v>
      </c>
      <c r="W147" s="6">
        <v>949</v>
      </c>
      <c r="X147" s="6">
        <v>489</v>
      </c>
      <c r="Y147" s="6">
        <v>78</v>
      </c>
      <c r="Z147" s="6">
        <v>870</v>
      </c>
      <c r="AA147" s="6">
        <v>705</v>
      </c>
      <c r="AB147" s="6">
        <v>157</v>
      </c>
      <c r="AC147" s="6">
        <v>314</v>
      </c>
      <c r="AD147" s="11">
        <v>231</v>
      </c>
      <c r="AE147" s="6">
        <v>324</v>
      </c>
      <c r="AF147" s="6">
        <v>800</v>
      </c>
      <c r="AG147" s="179">
        <v>699</v>
      </c>
      <c r="AH147" s="5">
        <f t="shared" si="22"/>
        <v>16400</v>
      </c>
      <c r="AI147" s="5">
        <f t="shared" si="23"/>
        <v>11201200</v>
      </c>
      <c r="AJ147" s="2">
        <f t="shared" si="24"/>
        <v>8606720000</v>
      </c>
    </row>
    <row r="148" spans="1:36" x14ac:dyDescent="0.2">
      <c r="A148" s="1">
        <v>12</v>
      </c>
      <c r="B148" s="178">
        <v>460</v>
      </c>
      <c r="C148" s="6">
        <v>111</v>
      </c>
      <c r="D148" s="8">
        <v>563</v>
      </c>
      <c r="E148" s="6">
        <v>920</v>
      </c>
      <c r="F148" s="6">
        <v>585</v>
      </c>
      <c r="G148" s="6">
        <v>1006</v>
      </c>
      <c r="H148" s="6">
        <v>434</v>
      </c>
      <c r="I148" s="6">
        <v>21</v>
      </c>
      <c r="J148" s="6">
        <v>829</v>
      </c>
      <c r="K148" s="6">
        <v>666</v>
      </c>
      <c r="L148" s="7">
        <v>198</v>
      </c>
      <c r="M148" s="9">
        <v>353</v>
      </c>
      <c r="N148" s="6">
        <v>192</v>
      </c>
      <c r="O148" s="6">
        <v>283</v>
      </c>
      <c r="P148" s="6">
        <v>839</v>
      </c>
      <c r="Q148" s="6">
        <v>740</v>
      </c>
      <c r="R148" s="6">
        <v>4</v>
      </c>
      <c r="S148" s="6">
        <v>423</v>
      </c>
      <c r="T148" s="6">
        <v>1019</v>
      </c>
      <c r="U148" s="6">
        <v>608</v>
      </c>
      <c r="V148" s="6">
        <v>897</v>
      </c>
      <c r="W148" s="12">
        <v>550</v>
      </c>
      <c r="X148" s="6">
        <v>122</v>
      </c>
      <c r="Y148" s="6">
        <v>477</v>
      </c>
      <c r="Z148" s="6">
        <v>757</v>
      </c>
      <c r="AA148" s="6">
        <v>850</v>
      </c>
      <c r="AB148" s="6">
        <v>270</v>
      </c>
      <c r="AC148" s="6">
        <v>169</v>
      </c>
      <c r="AD148" s="6">
        <v>376</v>
      </c>
      <c r="AE148" s="11">
        <v>211</v>
      </c>
      <c r="AF148" s="6">
        <v>655</v>
      </c>
      <c r="AG148" s="179">
        <v>812</v>
      </c>
      <c r="AH148" s="5">
        <f t="shared" si="22"/>
        <v>16400</v>
      </c>
      <c r="AI148" s="5">
        <f t="shared" si="23"/>
        <v>11201200</v>
      </c>
      <c r="AJ148" s="2">
        <f t="shared" si="24"/>
        <v>8606720000</v>
      </c>
    </row>
    <row r="149" spans="1:36" x14ac:dyDescent="0.2">
      <c r="A149" s="1">
        <v>13</v>
      </c>
      <c r="B149" s="178">
        <v>232</v>
      </c>
      <c r="C149" s="6">
        <v>323</v>
      </c>
      <c r="D149" s="6">
        <v>799</v>
      </c>
      <c r="E149" s="6">
        <v>700</v>
      </c>
      <c r="F149" s="6">
        <v>869</v>
      </c>
      <c r="G149" s="8">
        <v>706</v>
      </c>
      <c r="H149" s="6">
        <v>158</v>
      </c>
      <c r="I149" s="6">
        <v>313</v>
      </c>
      <c r="J149" s="6">
        <v>529</v>
      </c>
      <c r="K149" s="6">
        <v>950</v>
      </c>
      <c r="L149" s="6">
        <v>490</v>
      </c>
      <c r="M149" s="6">
        <v>77</v>
      </c>
      <c r="N149" s="9">
        <v>404</v>
      </c>
      <c r="O149" s="7">
        <v>55</v>
      </c>
      <c r="P149" s="6">
        <v>619</v>
      </c>
      <c r="Q149" s="6">
        <v>976</v>
      </c>
      <c r="R149" s="6">
        <v>304</v>
      </c>
      <c r="S149" s="6">
        <v>139</v>
      </c>
      <c r="T149" s="12">
        <v>727</v>
      </c>
      <c r="U149" s="6">
        <v>884</v>
      </c>
      <c r="V149" s="6">
        <v>685</v>
      </c>
      <c r="W149" s="6">
        <v>778</v>
      </c>
      <c r="X149" s="6">
        <v>342</v>
      </c>
      <c r="Y149" s="6">
        <v>241</v>
      </c>
      <c r="Z149" s="6">
        <v>985</v>
      </c>
      <c r="AA149" s="6">
        <v>638</v>
      </c>
      <c r="AB149" s="11">
        <v>34</v>
      </c>
      <c r="AC149" s="6">
        <v>389</v>
      </c>
      <c r="AD149" s="6">
        <v>92</v>
      </c>
      <c r="AE149" s="6">
        <v>511</v>
      </c>
      <c r="AF149" s="6">
        <v>931</v>
      </c>
      <c r="AG149" s="179">
        <v>520</v>
      </c>
      <c r="AH149" s="5">
        <f t="shared" si="22"/>
        <v>16400</v>
      </c>
      <c r="AI149" s="5">
        <f t="shared" si="23"/>
        <v>11201200</v>
      </c>
      <c r="AJ149" s="2">
        <f t="shared" si="24"/>
        <v>8606720000</v>
      </c>
    </row>
    <row r="150" spans="1:36" x14ac:dyDescent="0.2">
      <c r="A150" s="1">
        <v>14</v>
      </c>
      <c r="B150" s="178">
        <v>375</v>
      </c>
      <c r="C150" s="6">
        <v>212</v>
      </c>
      <c r="D150" s="6">
        <v>656</v>
      </c>
      <c r="E150" s="6">
        <v>811</v>
      </c>
      <c r="F150" s="8">
        <v>758</v>
      </c>
      <c r="G150" s="6">
        <v>849</v>
      </c>
      <c r="H150" s="6">
        <v>269</v>
      </c>
      <c r="I150" s="6">
        <v>170</v>
      </c>
      <c r="J150" s="6">
        <v>898</v>
      </c>
      <c r="K150" s="6">
        <v>549</v>
      </c>
      <c r="L150" s="6">
        <v>121</v>
      </c>
      <c r="M150" s="6">
        <v>478</v>
      </c>
      <c r="N150" s="7">
        <v>3</v>
      </c>
      <c r="O150" s="9">
        <v>424</v>
      </c>
      <c r="P150" s="6">
        <v>1020</v>
      </c>
      <c r="Q150" s="6">
        <v>607</v>
      </c>
      <c r="R150" s="6">
        <v>191</v>
      </c>
      <c r="S150" s="6">
        <v>284</v>
      </c>
      <c r="T150" s="6">
        <v>840</v>
      </c>
      <c r="U150" s="12">
        <v>739</v>
      </c>
      <c r="V150" s="6">
        <v>830</v>
      </c>
      <c r="W150" s="6">
        <v>665</v>
      </c>
      <c r="X150" s="6">
        <v>197</v>
      </c>
      <c r="Y150" s="6">
        <v>354</v>
      </c>
      <c r="Z150" s="6">
        <v>586</v>
      </c>
      <c r="AA150" s="6">
        <v>1005</v>
      </c>
      <c r="AB150" s="6">
        <v>433</v>
      </c>
      <c r="AC150" s="11">
        <v>22</v>
      </c>
      <c r="AD150" s="6">
        <v>459</v>
      </c>
      <c r="AE150" s="6">
        <v>112</v>
      </c>
      <c r="AF150" s="6">
        <v>564</v>
      </c>
      <c r="AG150" s="179">
        <v>919</v>
      </c>
      <c r="AH150" s="5">
        <f t="shared" si="22"/>
        <v>16400</v>
      </c>
      <c r="AI150" s="5">
        <f t="shared" si="23"/>
        <v>11201200</v>
      </c>
      <c r="AJ150" s="2">
        <f t="shared" si="24"/>
        <v>8606720000</v>
      </c>
    </row>
    <row r="151" spans="1:36" x14ac:dyDescent="0.2">
      <c r="A151" s="1">
        <v>15</v>
      </c>
      <c r="B151" s="178">
        <v>837</v>
      </c>
      <c r="C151" s="6">
        <v>738</v>
      </c>
      <c r="D151" s="6">
        <v>190</v>
      </c>
      <c r="E151" s="6">
        <v>281</v>
      </c>
      <c r="F151" s="6">
        <v>200</v>
      </c>
      <c r="G151" s="6">
        <v>355</v>
      </c>
      <c r="H151" s="6">
        <v>831</v>
      </c>
      <c r="I151" s="8">
        <v>668</v>
      </c>
      <c r="J151" s="6">
        <v>436</v>
      </c>
      <c r="K151" s="6">
        <v>23</v>
      </c>
      <c r="L151" s="6">
        <v>587</v>
      </c>
      <c r="M151" s="6">
        <v>1008</v>
      </c>
      <c r="N151" s="6">
        <v>561</v>
      </c>
      <c r="O151" s="6">
        <v>918</v>
      </c>
      <c r="P151" s="9">
        <v>458</v>
      </c>
      <c r="Q151" s="7">
        <v>109</v>
      </c>
      <c r="R151" s="12">
        <v>653</v>
      </c>
      <c r="S151" s="6">
        <v>810</v>
      </c>
      <c r="T151" s="6">
        <v>374</v>
      </c>
      <c r="U151" s="6">
        <v>209</v>
      </c>
      <c r="V151" s="6">
        <v>272</v>
      </c>
      <c r="W151" s="6">
        <v>171</v>
      </c>
      <c r="X151" s="6">
        <v>759</v>
      </c>
      <c r="Y151" s="6">
        <v>852</v>
      </c>
      <c r="Z151" s="11">
        <v>124</v>
      </c>
      <c r="AA151" s="6">
        <v>479</v>
      </c>
      <c r="AB151" s="6">
        <v>899</v>
      </c>
      <c r="AC151" s="6">
        <v>552</v>
      </c>
      <c r="AD151" s="6">
        <v>1017</v>
      </c>
      <c r="AE151" s="6">
        <v>606</v>
      </c>
      <c r="AF151" s="6">
        <v>2</v>
      </c>
      <c r="AG151" s="179">
        <v>421</v>
      </c>
      <c r="AH151" s="5">
        <f t="shared" si="22"/>
        <v>16400</v>
      </c>
      <c r="AI151" s="5">
        <f t="shared" si="23"/>
        <v>11201200</v>
      </c>
      <c r="AJ151" s="2">
        <f t="shared" si="24"/>
        <v>8606720000</v>
      </c>
    </row>
    <row r="152" spans="1:36" x14ac:dyDescent="0.2">
      <c r="A152" s="1">
        <v>16</v>
      </c>
      <c r="B152" s="178">
        <v>726</v>
      </c>
      <c r="C152" s="6">
        <v>881</v>
      </c>
      <c r="D152" s="6">
        <v>301</v>
      </c>
      <c r="E152" s="6">
        <v>138</v>
      </c>
      <c r="F152" s="6">
        <v>343</v>
      </c>
      <c r="G152" s="6">
        <v>244</v>
      </c>
      <c r="H152" s="8">
        <v>688</v>
      </c>
      <c r="I152" s="6">
        <v>779</v>
      </c>
      <c r="J152" s="6">
        <v>35</v>
      </c>
      <c r="K152" s="6">
        <v>392</v>
      </c>
      <c r="L152" s="6">
        <v>988</v>
      </c>
      <c r="M152" s="6">
        <v>639</v>
      </c>
      <c r="N152" s="6">
        <v>930</v>
      </c>
      <c r="O152" s="6">
        <v>517</v>
      </c>
      <c r="P152" s="7">
        <v>89</v>
      </c>
      <c r="Q152" s="9">
        <v>510</v>
      </c>
      <c r="R152" s="6">
        <v>798</v>
      </c>
      <c r="S152" s="12">
        <v>697</v>
      </c>
      <c r="T152" s="6">
        <v>229</v>
      </c>
      <c r="U152" s="6">
        <v>322</v>
      </c>
      <c r="V152" s="6">
        <v>159</v>
      </c>
      <c r="W152" s="6">
        <v>316</v>
      </c>
      <c r="X152" s="6">
        <v>872</v>
      </c>
      <c r="Y152" s="6">
        <v>707</v>
      </c>
      <c r="Z152" s="6">
        <v>491</v>
      </c>
      <c r="AA152" s="11">
        <v>80</v>
      </c>
      <c r="AB152" s="6">
        <v>532</v>
      </c>
      <c r="AC152" s="6">
        <v>951</v>
      </c>
      <c r="AD152" s="6">
        <v>618</v>
      </c>
      <c r="AE152" s="6">
        <v>973</v>
      </c>
      <c r="AF152" s="6">
        <v>401</v>
      </c>
      <c r="AG152" s="179">
        <v>54</v>
      </c>
      <c r="AH152" s="5">
        <f t="shared" si="22"/>
        <v>16400</v>
      </c>
      <c r="AI152" s="5">
        <f t="shared" si="23"/>
        <v>11201200</v>
      </c>
      <c r="AJ152" s="2">
        <f t="shared" si="24"/>
        <v>8606720000</v>
      </c>
    </row>
    <row r="153" spans="1:36" x14ac:dyDescent="0.2">
      <c r="A153" s="1">
        <v>17</v>
      </c>
      <c r="B153" s="178">
        <v>963</v>
      </c>
      <c r="C153" s="6">
        <v>616</v>
      </c>
      <c r="D153" s="6">
        <v>60</v>
      </c>
      <c r="E153" s="6">
        <v>415</v>
      </c>
      <c r="F153" s="6">
        <v>66</v>
      </c>
      <c r="G153" s="6">
        <v>485</v>
      </c>
      <c r="H153" s="11">
        <v>953</v>
      </c>
      <c r="I153" s="6">
        <v>542</v>
      </c>
      <c r="J153" s="6">
        <v>310</v>
      </c>
      <c r="K153" s="6">
        <v>145</v>
      </c>
      <c r="L153" s="6">
        <v>717</v>
      </c>
      <c r="M153" s="6">
        <v>874</v>
      </c>
      <c r="N153" s="6">
        <v>695</v>
      </c>
      <c r="O153" s="6">
        <v>788</v>
      </c>
      <c r="P153" s="12">
        <v>336</v>
      </c>
      <c r="Q153" s="6">
        <v>235</v>
      </c>
      <c r="R153" s="9">
        <v>523</v>
      </c>
      <c r="S153" s="7">
        <v>944</v>
      </c>
      <c r="T153" s="6">
        <v>500</v>
      </c>
      <c r="U153" s="6">
        <v>87</v>
      </c>
      <c r="V153" s="6">
        <v>394</v>
      </c>
      <c r="W153" s="6">
        <v>45</v>
      </c>
      <c r="X153" s="6">
        <v>625</v>
      </c>
      <c r="Y153" s="6">
        <v>982</v>
      </c>
      <c r="Z153" s="6">
        <v>254</v>
      </c>
      <c r="AA153" s="8">
        <v>345</v>
      </c>
      <c r="AB153" s="6">
        <v>773</v>
      </c>
      <c r="AC153" s="6">
        <v>674</v>
      </c>
      <c r="AD153" s="6">
        <v>895</v>
      </c>
      <c r="AE153" s="6">
        <v>732</v>
      </c>
      <c r="AF153" s="6">
        <v>136</v>
      </c>
      <c r="AG153" s="179">
        <v>291</v>
      </c>
      <c r="AH153" s="5">
        <f t="shared" si="22"/>
        <v>16400</v>
      </c>
      <c r="AI153" s="5">
        <f t="shared" si="23"/>
        <v>11201200</v>
      </c>
      <c r="AJ153" s="2">
        <f t="shared" si="24"/>
        <v>8606720000</v>
      </c>
    </row>
    <row r="154" spans="1:36" x14ac:dyDescent="0.2">
      <c r="A154" s="1">
        <v>18</v>
      </c>
      <c r="B154" s="178">
        <v>596</v>
      </c>
      <c r="C154" s="6">
        <v>1015</v>
      </c>
      <c r="D154" s="6">
        <v>427</v>
      </c>
      <c r="E154" s="6">
        <v>16</v>
      </c>
      <c r="F154" s="6">
        <v>465</v>
      </c>
      <c r="G154" s="6">
        <v>118</v>
      </c>
      <c r="H154" s="6">
        <v>554</v>
      </c>
      <c r="I154" s="11">
        <v>909</v>
      </c>
      <c r="J154" s="6">
        <v>165</v>
      </c>
      <c r="K154" s="6">
        <v>258</v>
      </c>
      <c r="L154" s="6">
        <v>862</v>
      </c>
      <c r="M154" s="6">
        <v>761</v>
      </c>
      <c r="N154" s="6">
        <v>808</v>
      </c>
      <c r="O154" s="6">
        <v>643</v>
      </c>
      <c r="P154" s="6">
        <v>223</v>
      </c>
      <c r="Q154" s="12">
        <v>380</v>
      </c>
      <c r="R154" s="7">
        <v>924</v>
      </c>
      <c r="S154" s="9">
        <v>575</v>
      </c>
      <c r="T154" s="6">
        <v>99</v>
      </c>
      <c r="U154" s="6">
        <v>456</v>
      </c>
      <c r="V154" s="6">
        <v>25</v>
      </c>
      <c r="W154" s="6">
        <v>446</v>
      </c>
      <c r="X154" s="6">
        <v>994</v>
      </c>
      <c r="Y154" s="6">
        <v>581</v>
      </c>
      <c r="Z154" s="8">
        <v>365</v>
      </c>
      <c r="AA154" s="6">
        <v>202</v>
      </c>
      <c r="AB154" s="6">
        <v>662</v>
      </c>
      <c r="AC154" s="6">
        <v>817</v>
      </c>
      <c r="AD154" s="6">
        <v>752</v>
      </c>
      <c r="AE154" s="6">
        <v>843</v>
      </c>
      <c r="AF154" s="6">
        <v>279</v>
      </c>
      <c r="AG154" s="179">
        <v>180</v>
      </c>
      <c r="AH154" s="5">
        <f t="shared" si="22"/>
        <v>16400</v>
      </c>
      <c r="AI154" s="5">
        <f t="shared" si="23"/>
        <v>11201200</v>
      </c>
      <c r="AJ154" s="2">
        <f t="shared" si="24"/>
        <v>8606720000</v>
      </c>
    </row>
    <row r="155" spans="1:36" x14ac:dyDescent="0.2">
      <c r="A155" s="1">
        <v>19</v>
      </c>
      <c r="B155" s="178">
        <v>98</v>
      </c>
      <c r="C155" s="6">
        <v>453</v>
      </c>
      <c r="D155" s="6">
        <v>921</v>
      </c>
      <c r="E155" s="6">
        <v>574</v>
      </c>
      <c r="F155" s="11">
        <v>995</v>
      </c>
      <c r="G155" s="6">
        <v>584</v>
      </c>
      <c r="H155" s="6">
        <v>28</v>
      </c>
      <c r="I155" s="6">
        <v>447</v>
      </c>
      <c r="J155" s="6">
        <v>663</v>
      </c>
      <c r="K155" s="6">
        <v>820</v>
      </c>
      <c r="L155" s="6">
        <v>368</v>
      </c>
      <c r="M155" s="6">
        <v>203</v>
      </c>
      <c r="N155" s="12">
        <v>278</v>
      </c>
      <c r="O155" s="6">
        <v>177</v>
      </c>
      <c r="P155" s="6">
        <v>749</v>
      </c>
      <c r="Q155" s="6">
        <v>842</v>
      </c>
      <c r="R155" s="6">
        <v>426</v>
      </c>
      <c r="S155" s="6">
        <v>13</v>
      </c>
      <c r="T155" s="9">
        <v>593</v>
      </c>
      <c r="U155" s="7">
        <v>1014</v>
      </c>
      <c r="V155" s="6">
        <v>555</v>
      </c>
      <c r="W155" s="6">
        <v>912</v>
      </c>
      <c r="X155" s="6">
        <v>468</v>
      </c>
      <c r="Y155" s="6">
        <v>119</v>
      </c>
      <c r="Z155" s="6">
        <v>863</v>
      </c>
      <c r="AA155" s="6">
        <v>764</v>
      </c>
      <c r="AB155" s="6">
        <v>168</v>
      </c>
      <c r="AC155" s="8">
        <v>259</v>
      </c>
      <c r="AD155" s="6">
        <v>222</v>
      </c>
      <c r="AE155" s="6">
        <v>377</v>
      </c>
      <c r="AF155" s="6">
        <v>805</v>
      </c>
      <c r="AG155" s="179">
        <v>642</v>
      </c>
      <c r="AH155" s="5">
        <f t="shared" si="22"/>
        <v>16400</v>
      </c>
      <c r="AI155" s="5">
        <f t="shared" si="23"/>
        <v>11201200</v>
      </c>
      <c r="AJ155" s="2">
        <f t="shared" si="24"/>
        <v>8606720000</v>
      </c>
    </row>
    <row r="156" spans="1:36" x14ac:dyDescent="0.2">
      <c r="A156" s="1">
        <v>20</v>
      </c>
      <c r="B156" s="178">
        <v>497</v>
      </c>
      <c r="C156" s="6">
        <v>86</v>
      </c>
      <c r="D156" s="6">
        <v>522</v>
      </c>
      <c r="E156" s="6">
        <v>941</v>
      </c>
      <c r="F156" s="6">
        <v>628</v>
      </c>
      <c r="G156" s="11">
        <v>983</v>
      </c>
      <c r="H156" s="6">
        <v>395</v>
      </c>
      <c r="I156" s="6">
        <v>48</v>
      </c>
      <c r="J156" s="6">
        <v>776</v>
      </c>
      <c r="K156" s="6">
        <v>675</v>
      </c>
      <c r="L156" s="6">
        <v>255</v>
      </c>
      <c r="M156" s="6">
        <v>348</v>
      </c>
      <c r="N156" s="6">
        <v>133</v>
      </c>
      <c r="O156" s="12">
        <v>290</v>
      </c>
      <c r="P156" s="6">
        <v>894</v>
      </c>
      <c r="Q156" s="6">
        <v>729</v>
      </c>
      <c r="R156" s="6">
        <v>57</v>
      </c>
      <c r="S156" s="6">
        <v>414</v>
      </c>
      <c r="T156" s="7">
        <v>962</v>
      </c>
      <c r="U156" s="9">
        <v>613</v>
      </c>
      <c r="V156" s="6">
        <v>956</v>
      </c>
      <c r="W156" s="6">
        <v>543</v>
      </c>
      <c r="X156" s="6">
        <v>67</v>
      </c>
      <c r="Y156" s="6">
        <v>488</v>
      </c>
      <c r="Z156" s="6">
        <v>720</v>
      </c>
      <c r="AA156" s="6">
        <v>875</v>
      </c>
      <c r="AB156" s="8">
        <v>311</v>
      </c>
      <c r="AC156" s="6">
        <v>148</v>
      </c>
      <c r="AD156" s="6">
        <v>333</v>
      </c>
      <c r="AE156" s="6">
        <v>234</v>
      </c>
      <c r="AF156" s="6">
        <v>694</v>
      </c>
      <c r="AG156" s="179">
        <v>785</v>
      </c>
      <c r="AH156" s="5">
        <f t="shared" si="22"/>
        <v>16400</v>
      </c>
      <c r="AI156" s="5">
        <f t="shared" si="23"/>
        <v>11201200</v>
      </c>
      <c r="AJ156" s="2">
        <f t="shared" si="24"/>
        <v>8606720000</v>
      </c>
    </row>
    <row r="157" spans="1:36" x14ac:dyDescent="0.2">
      <c r="A157" s="1">
        <v>21</v>
      </c>
      <c r="B157" s="178">
        <v>221</v>
      </c>
      <c r="C157" s="6">
        <v>378</v>
      </c>
      <c r="D157" s="11">
        <v>806</v>
      </c>
      <c r="E157" s="6">
        <v>641</v>
      </c>
      <c r="F157" s="6">
        <v>864</v>
      </c>
      <c r="G157" s="6">
        <v>763</v>
      </c>
      <c r="H157" s="6">
        <v>167</v>
      </c>
      <c r="I157" s="6">
        <v>260</v>
      </c>
      <c r="J157" s="6">
        <v>556</v>
      </c>
      <c r="K157" s="6">
        <v>911</v>
      </c>
      <c r="L157" s="12">
        <v>467</v>
      </c>
      <c r="M157" s="6">
        <v>120</v>
      </c>
      <c r="N157" s="6">
        <v>425</v>
      </c>
      <c r="O157" s="6">
        <v>14</v>
      </c>
      <c r="P157" s="6">
        <v>594</v>
      </c>
      <c r="Q157" s="6">
        <v>1013</v>
      </c>
      <c r="R157" s="6">
        <v>277</v>
      </c>
      <c r="S157" s="6">
        <v>178</v>
      </c>
      <c r="T157" s="6">
        <v>750</v>
      </c>
      <c r="U157" s="6">
        <v>841</v>
      </c>
      <c r="V157" s="9">
        <v>664</v>
      </c>
      <c r="W157" s="7">
        <v>819</v>
      </c>
      <c r="X157" s="6">
        <v>367</v>
      </c>
      <c r="Y157" s="6">
        <v>204</v>
      </c>
      <c r="Z157" s="6">
        <v>996</v>
      </c>
      <c r="AA157" s="6">
        <v>583</v>
      </c>
      <c r="AB157" s="6">
        <v>27</v>
      </c>
      <c r="AC157" s="6">
        <v>448</v>
      </c>
      <c r="AD157" s="6">
        <v>97</v>
      </c>
      <c r="AE157" s="8">
        <v>454</v>
      </c>
      <c r="AF157" s="6">
        <v>922</v>
      </c>
      <c r="AG157" s="179">
        <v>573</v>
      </c>
      <c r="AH157" s="5">
        <f t="shared" si="22"/>
        <v>16400</v>
      </c>
      <c r="AI157" s="5">
        <f t="shared" si="23"/>
        <v>11201200</v>
      </c>
      <c r="AJ157" s="2">
        <f t="shared" si="24"/>
        <v>8606720000</v>
      </c>
    </row>
    <row r="158" spans="1:36" x14ac:dyDescent="0.2">
      <c r="A158" s="1">
        <v>22</v>
      </c>
      <c r="B158" s="178">
        <v>334</v>
      </c>
      <c r="C158" s="6">
        <v>233</v>
      </c>
      <c r="D158" s="6">
        <v>693</v>
      </c>
      <c r="E158" s="11">
        <v>786</v>
      </c>
      <c r="F158" s="6">
        <v>719</v>
      </c>
      <c r="G158" s="6">
        <v>876</v>
      </c>
      <c r="H158" s="6">
        <v>312</v>
      </c>
      <c r="I158" s="6">
        <v>147</v>
      </c>
      <c r="J158" s="6">
        <v>955</v>
      </c>
      <c r="K158" s="6">
        <v>544</v>
      </c>
      <c r="L158" s="6">
        <v>68</v>
      </c>
      <c r="M158" s="12">
        <v>487</v>
      </c>
      <c r="N158" s="6">
        <v>58</v>
      </c>
      <c r="O158" s="6">
        <v>413</v>
      </c>
      <c r="P158" s="6">
        <v>961</v>
      </c>
      <c r="Q158" s="6">
        <v>614</v>
      </c>
      <c r="R158" s="6">
        <v>134</v>
      </c>
      <c r="S158" s="6">
        <v>289</v>
      </c>
      <c r="T158" s="6">
        <v>893</v>
      </c>
      <c r="U158" s="6">
        <v>730</v>
      </c>
      <c r="V158" s="7">
        <v>775</v>
      </c>
      <c r="W158" s="9">
        <v>676</v>
      </c>
      <c r="X158" s="6">
        <v>256</v>
      </c>
      <c r="Y158" s="6">
        <v>347</v>
      </c>
      <c r="Z158" s="6">
        <v>627</v>
      </c>
      <c r="AA158" s="6">
        <v>984</v>
      </c>
      <c r="AB158" s="6">
        <v>396</v>
      </c>
      <c r="AC158" s="6">
        <v>47</v>
      </c>
      <c r="AD158" s="8">
        <v>498</v>
      </c>
      <c r="AE158" s="6">
        <v>85</v>
      </c>
      <c r="AF158" s="6">
        <v>521</v>
      </c>
      <c r="AG158" s="179">
        <v>942</v>
      </c>
      <c r="AH158" s="5">
        <f t="shared" si="22"/>
        <v>16400</v>
      </c>
      <c r="AI158" s="5">
        <f t="shared" si="23"/>
        <v>11201200</v>
      </c>
      <c r="AJ158" s="2">
        <f t="shared" si="24"/>
        <v>8606720000</v>
      </c>
    </row>
    <row r="159" spans="1:36" x14ac:dyDescent="0.2">
      <c r="A159" s="1">
        <v>23</v>
      </c>
      <c r="B159" s="190">
        <v>896</v>
      </c>
      <c r="C159" s="6">
        <v>731</v>
      </c>
      <c r="D159" s="6">
        <v>135</v>
      </c>
      <c r="E159" s="6">
        <v>292</v>
      </c>
      <c r="F159" s="6">
        <v>253</v>
      </c>
      <c r="G159" s="6">
        <v>346</v>
      </c>
      <c r="H159" s="6">
        <v>774</v>
      </c>
      <c r="I159" s="6">
        <v>673</v>
      </c>
      <c r="J159" s="12">
        <v>393</v>
      </c>
      <c r="K159" s="6">
        <v>46</v>
      </c>
      <c r="L159" s="6">
        <v>626</v>
      </c>
      <c r="M159" s="6">
        <v>981</v>
      </c>
      <c r="N159" s="6">
        <v>524</v>
      </c>
      <c r="O159" s="6">
        <v>943</v>
      </c>
      <c r="P159" s="6">
        <v>499</v>
      </c>
      <c r="Q159" s="6">
        <v>88</v>
      </c>
      <c r="R159" s="6">
        <v>696</v>
      </c>
      <c r="S159" s="6">
        <v>787</v>
      </c>
      <c r="T159" s="6">
        <v>335</v>
      </c>
      <c r="U159" s="6">
        <v>236</v>
      </c>
      <c r="V159" s="6">
        <v>309</v>
      </c>
      <c r="W159" s="6">
        <v>146</v>
      </c>
      <c r="X159" s="9">
        <v>718</v>
      </c>
      <c r="Y159" s="7">
        <v>873</v>
      </c>
      <c r="Z159" s="6">
        <v>65</v>
      </c>
      <c r="AA159" s="6">
        <v>486</v>
      </c>
      <c r="AB159" s="6">
        <v>954</v>
      </c>
      <c r="AC159" s="6">
        <v>541</v>
      </c>
      <c r="AD159" s="6">
        <v>964</v>
      </c>
      <c r="AE159" s="6">
        <v>615</v>
      </c>
      <c r="AF159" s="6">
        <v>59</v>
      </c>
      <c r="AG159" s="198">
        <v>416</v>
      </c>
      <c r="AH159" s="5">
        <f t="shared" si="22"/>
        <v>16400</v>
      </c>
      <c r="AI159" s="5">
        <f t="shared" si="23"/>
        <v>11201200</v>
      </c>
      <c r="AJ159" s="2">
        <f t="shared" si="24"/>
        <v>8606720000</v>
      </c>
    </row>
    <row r="160" spans="1:36" x14ac:dyDescent="0.2">
      <c r="A160" s="1">
        <v>24</v>
      </c>
      <c r="B160" s="178">
        <v>751</v>
      </c>
      <c r="C160" s="11">
        <v>844</v>
      </c>
      <c r="D160" s="6">
        <v>280</v>
      </c>
      <c r="E160" s="6">
        <v>179</v>
      </c>
      <c r="F160" s="6">
        <v>366</v>
      </c>
      <c r="G160" s="6">
        <v>201</v>
      </c>
      <c r="H160" s="6">
        <v>661</v>
      </c>
      <c r="I160" s="6">
        <v>818</v>
      </c>
      <c r="J160" s="6">
        <v>26</v>
      </c>
      <c r="K160" s="12">
        <v>445</v>
      </c>
      <c r="L160" s="6">
        <v>993</v>
      </c>
      <c r="M160" s="6">
        <v>582</v>
      </c>
      <c r="N160" s="6">
        <v>923</v>
      </c>
      <c r="O160" s="6">
        <v>576</v>
      </c>
      <c r="P160" s="6">
        <v>100</v>
      </c>
      <c r="Q160" s="6">
        <v>455</v>
      </c>
      <c r="R160" s="6">
        <v>807</v>
      </c>
      <c r="S160" s="6">
        <v>644</v>
      </c>
      <c r="T160" s="6">
        <v>224</v>
      </c>
      <c r="U160" s="6">
        <v>379</v>
      </c>
      <c r="V160" s="6">
        <v>166</v>
      </c>
      <c r="W160" s="6">
        <v>257</v>
      </c>
      <c r="X160" s="7">
        <v>861</v>
      </c>
      <c r="Y160" s="9">
        <v>762</v>
      </c>
      <c r="Z160" s="6">
        <v>466</v>
      </c>
      <c r="AA160" s="6">
        <v>117</v>
      </c>
      <c r="AB160" s="6">
        <v>553</v>
      </c>
      <c r="AC160" s="6">
        <v>910</v>
      </c>
      <c r="AD160" s="6">
        <v>595</v>
      </c>
      <c r="AE160" s="6">
        <v>1016</v>
      </c>
      <c r="AF160" s="8">
        <v>428</v>
      </c>
      <c r="AG160" s="179">
        <v>15</v>
      </c>
      <c r="AH160" s="5">
        <f t="shared" si="22"/>
        <v>16400</v>
      </c>
      <c r="AI160" s="5">
        <f t="shared" si="23"/>
        <v>11201200</v>
      </c>
      <c r="AJ160" s="2">
        <f t="shared" si="24"/>
        <v>8606720000</v>
      </c>
    </row>
    <row r="161" spans="1:36" x14ac:dyDescent="0.2">
      <c r="A161" s="1">
        <v>25</v>
      </c>
      <c r="B161" s="178">
        <v>62</v>
      </c>
      <c r="C161" s="6">
        <v>409</v>
      </c>
      <c r="D161" s="6">
        <v>965</v>
      </c>
      <c r="E161" s="6">
        <v>610</v>
      </c>
      <c r="F161" s="6">
        <v>959</v>
      </c>
      <c r="G161" s="6">
        <v>540</v>
      </c>
      <c r="H161" s="12">
        <v>72</v>
      </c>
      <c r="I161" s="6">
        <v>483</v>
      </c>
      <c r="J161" s="6">
        <v>715</v>
      </c>
      <c r="K161" s="6">
        <v>880</v>
      </c>
      <c r="L161" s="6">
        <v>308</v>
      </c>
      <c r="M161" s="6">
        <v>151</v>
      </c>
      <c r="N161" s="6">
        <v>330</v>
      </c>
      <c r="O161" s="6">
        <v>237</v>
      </c>
      <c r="P161" s="11">
        <v>689</v>
      </c>
      <c r="Q161" s="6">
        <v>790</v>
      </c>
      <c r="R161" s="6">
        <v>502</v>
      </c>
      <c r="S161" s="8">
        <v>81</v>
      </c>
      <c r="T161" s="6">
        <v>525</v>
      </c>
      <c r="U161" s="6">
        <v>938</v>
      </c>
      <c r="V161" s="6">
        <v>631</v>
      </c>
      <c r="W161" s="6">
        <v>980</v>
      </c>
      <c r="X161" s="6">
        <v>400</v>
      </c>
      <c r="Y161" s="6">
        <v>43</v>
      </c>
      <c r="Z161" s="9">
        <v>771</v>
      </c>
      <c r="AA161" s="7">
        <v>680</v>
      </c>
      <c r="AB161" s="6">
        <v>252</v>
      </c>
      <c r="AC161" s="6">
        <v>351</v>
      </c>
      <c r="AD161" s="6">
        <v>130</v>
      </c>
      <c r="AE161" s="6">
        <v>293</v>
      </c>
      <c r="AF161" s="6">
        <v>889</v>
      </c>
      <c r="AG161" s="179">
        <v>734</v>
      </c>
      <c r="AH161" s="5">
        <f t="shared" si="22"/>
        <v>16400</v>
      </c>
      <c r="AI161" s="5">
        <f t="shared" si="23"/>
        <v>11201200</v>
      </c>
      <c r="AJ161" s="2">
        <f t="shared" si="24"/>
        <v>8606720000</v>
      </c>
    </row>
    <row r="162" spans="1:36" x14ac:dyDescent="0.2">
      <c r="A162" s="1">
        <v>26</v>
      </c>
      <c r="B162" s="178">
        <v>429</v>
      </c>
      <c r="C162" s="6">
        <v>10</v>
      </c>
      <c r="D162" s="6">
        <v>598</v>
      </c>
      <c r="E162" s="6">
        <v>1009</v>
      </c>
      <c r="F162" s="6">
        <v>560</v>
      </c>
      <c r="G162" s="6">
        <v>907</v>
      </c>
      <c r="H162" s="6">
        <v>471</v>
      </c>
      <c r="I162" s="12">
        <v>116</v>
      </c>
      <c r="J162" s="6">
        <v>860</v>
      </c>
      <c r="K162" s="6">
        <v>767</v>
      </c>
      <c r="L162" s="6">
        <v>163</v>
      </c>
      <c r="M162" s="6">
        <v>264</v>
      </c>
      <c r="N162" s="6">
        <v>217</v>
      </c>
      <c r="O162" s="6">
        <v>382</v>
      </c>
      <c r="P162" s="6">
        <v>802</v>
      </c>
      <c r="Q162" s="11">
        <v>645</v>
      </c>
      <c r="R162" s="8">
        <v>101</v>
      </c>
      <c r="S162" s="6">
        <v>450</v>
      </c>
      <c r="T162" s="6">
        <v>926</v>
      </c>
      <c r="U162" s="6">
        <v>569</v>
      </c>
      <c r="V162" s="6">
        <v>1000</v>
      </c>
      <c r="W162" s="6">
        <v>579</v>
      </c>
      <c r="X162" s="6">
        <v>31</v>
      </c>
      <c r="Y162" s="6">
        <v>444</v>
      </c>
      <c r="Z162" s="7">
        <v>660</v>
      </c>
      <c r="AA162" s="9">
        <v>823</v>
      </c>
      <c r="AB162" s="6">
        <v>363</v>
      </c>
      <c r="AC162" s="6">
        <v>208</v>
      </c>
      <c r="AD162" s="6">
        <v>273</v>
      </c>
      <c r="AE162" s="6">
        <v>182</v>
      </c>
      <c r="AF162" s="6">
        <v>746</v>
      </c>
      <c r="AG162" s="179">
        <v>845</v>
      </c>
      <c r="AH162" s="5">
        <f t="shared" si="22"/>
        <v>16400</v>
      </c>
      <c r="AI162" s="5">
        <f t="shared" si="23"/>
        <v>11201200</v>
      </c>
      <c r="AJ162" s="2">
        <f t="shared" si="24"/>
        <v>8606720000</v>
      </c>
    </row>
    <row r="163" spans="1:36" x14ac:dyDescent="0.2">
      <c r="A163" s="1">
        <v>27</v>
      </c>
      <c r="B163" s="178">
        <v>927</v>
      </c>
      <c r="C163" s="6">
        <v>572</v>
      </c>
      <c r="D163" s="6">
        <v>104</v>
      </c>
      <c r="E163" s="6">
        <v>451</v>
      </c>
      <c r="F163" s="12">
        <v>30</v>
      </c>
      <c r="G163" s="6">
        <v>441</v>
      </c>
      <c r="H163" s="6">
        <v>997</v>
      </c>
      <c r="I163" s="6">
        <v>578</v>
      </c>
      <c r="J163" s="6">
        <v>362</v>
      </c>
      <c r="K163" s="6">
        <v>205</v>
      </c>
      <c r="L163" s="6">
        <v>657</v>
      </c>
      <c r="M163" s="6">
        <v>822</v>
      </c>
      <c r="N163" s="11">
        <v>747</v>
      </c>
      <c r="O163" s="6">
        <v>848</v>
      </c>
      <c r="P163" s="6">
        <v>276</v>
      </c>
      <c r="Q163" s="6">
        <v>183</v>
      </c>
      <c r="R163" s="6">
        <v>599</v>
      </c>
      <c r="S163" s="6">
        <v>1012</v>
      </c>
      <c r="T163" s="6">
        <v>432</v>
      </c>
      <c r="U163" s="8">
        <v>11</v>
      </c>
      <c r="V163" s="6">
        <v>470</v>
      </c>
      <c r="W163" s="6">
        <v>113</v>
      </c>
      <c r="X163" s="6">
        <v>557</v>
      </c>
      <c r="Y163" s="6">
        <v>906</v>
      </c>
      <c r="Z163" s="6">
        <v>162</v>
      </c>
      <c r="AA163" s="6">
        <v>261</v>
      </c>
      <c r="AB163" s="9">
        <v>857</v>
      </c>
      <c r="AC163" s="7">
        <v>766</v>
      </c>
      <c r="AD163" s="6">
        <v>803</v>
      </c>
      <c r="AE163" s="6">
        <v>648</v>
      </c>
      <c r="AF163" s="6">
        <v>220</v>
      </c>
      <c r="AG163" s="179">
        <v>383</v>
      </c>
      <c r="AH163" s="5">
        <f t="shared" si="22"/>
        <v>16400</v>
      </c>
      <c r="AI163" s="5">
        <f t="shared" si="23"/>
        <v>11201200</v>
      </c>
      <c r="AJ163" s="2">
        <f t="shared" si="24"/>
        <v>8606720000</v>
      </c>
    </row>
    <row r="164" spans="1:36" x14ac:dyDescent="0.2">
      <c r="A164" s="1">
        <v>28</v>
      </c>
      <c r="B164" s="178">
        <v>528</v>
      </c>
      <c r="C164" s="6">
        <v>939</v>
      </c>
      <c r="D164" s="6">
        <v>503</v>
      </c>
      <c r="E164" s="6">
        <v>84</v>
      </c>
      <c r="F164" s="6">
        <v>397</v>
      </c>
      <c r="G164" s="12">
        <v>42</v>
      </c>
      <c r="H164" s="6">
        <v>630</v>
      </c>
      <c r="I164" s="6">
        <v>977</v>
      </c>
      <c r="J164" s="6">
        <v>249</v>
      </c>
      <c r="K164" s="6">
        <v>350</v>
      </c>
      <c r="L164" s="6">
        <v>770</v>
      </c>
      <c r="M164" s="6">
        <v>677</v>
      </c>
      <c r="N164" s="6">
        <v>892</v>
      </c>
      <c r="O164" s="11">
        <v>735</v>
      </c>
      <c r="P164" s="6">
        <v>131</v>
      </c>
      <c r="Q164" s="6">
        <v>296</v>
      </c>
      <c r="R164" s="6">
        <v>968</v>
      </c>
      <c r="S164" s="6">
        <v>611</v>
      </c>
      <c r="T164" s="8">
        <v>63</v>
      </c>
      <c r="U164" s="6">
        <v>412</v>
      </c>
      <c r="V164" s="6">
        <v>69</v>
      </c>
      <c r="W164" s="6">
        <v>482</v>
      </c>
      <c r="X164" s="6">
        <v>958</v>
      </c>
      <c r="Y164" s="6">
        <v>537</v>
      </c>
      <c r="Z164" s="6">
        <v>305</v>
      </c>
      <c r="AA164" s="6">
        <v>150</v>
      </c>
      <c r="AB164" s="7">
        <v>714</v>
      </c>
      <c r="AC164" s="9">
        <v>877</v>
      </c>
      <c r="AD164" s="6">
        <v>692</v>
      </c>
      <c r="AE164" s="6">
        <v>791</v>
      </c>
      <c r="AF164" s="6">
        <v>331</v>
      </c>
      <c r="AG164" s="179">
        <v>240</v>
      </c>
      <c r="AH164" s="5">
        <f t="shared" si="22"/>
        <v>16400</v>
      </c>
      <c r="AI164" s="5">
        <f t="shared" si="23"/>
        <v>11201200</v>
      </c>
      <c r="AJ164" s="2">
        <f t="shared" si="24"/>
        <v>8606720000</v>
      </c>
    </row>
    <row r="165" spans="1:36" x14ac:dyDescent="0.2">
      <c r="A165" s="1">
        <v>29</v>
      </c>
      <c r="B165" s="178">
        <v>804</v>
      </c>
      <c r="C165" s="6">
        <v>647</v>
      </c>
      <c r="D165" s="12">
        <v>219</v>
      </c>
      <c r="E165" s="6">
        <v>384</v>
      </c>
      <c r="F165" s="6">
        <v>161</v>
      </c>
      <c r="G165" s="6">
        <v>262</v>
      </c>
      <c r="H165" s="6">
        <v>858</v>
      </c>
      <c r="I165" s="6">
        <v>765</v>
      </c>
      <c r="J165" s="6">
        <v>469</v>
      </c>
      <c r="K165" s="6">
        <v>114</v>
      </c>
      <c r="L165" s="11">
        <v>558</v>
      </c>
      <c r="M165" s="6">
        <v>905</v>
      </c>
      <c r="N165" s="6">
        <v>600</v>
      </c>
      <c r="O165" s="6">
        <v>1011</v>
      </c>
      <c r="P165" s="6">
        <v>431</v>
      </c>
      <c r="Q165" s="6">
        <v>12</v>
      </c>
      <c r="R165" s="6">
        <v>748</v>
      </c>
      <c r="S165" s="6">
        <v>847</v>
      </c>
      <c r="T165" s="6">
        <v>275</v>
      </c>
      <c r="U165" s="6">
        <v>184</v>
      </c>
      <c r="V165" s="6">
        <v>361</v>
      </c>
      <c r="W165" s="8">
        <v>206</v>
      </c>
      <c r="X165" s="6">
        <v>658</v>
      </c>
      <c r="Y165" s="6">
        <v>821</v>
      </c>
      <c r="Z165" s="6">
        <v>29</v>
      </c>
      <c r="AA165" s="6">
        <v>442</v>
      </c>
      <c r="AB165" s="6">
        <v>998</v>
      </c>
      <c r="AC165" s="6">
        <v>577</v>
      </c>
      <c r="AD165" s="9">
        <v>928</v>
      </c>
      <c r="AE165" s="7">
        <v>571</v>
      </c>
      <c r="AF165" s="6">
        <v>103</v>
      </c>
      <c r="AG165" s="179">
        <v>452</v>
      </c>
      <c r="AH165" s="5">
        <f t="shared" si="22"/>
        <v>16400</v>
      </c>
      <c r="AI165" s="5">
        <f t="shared" si="23"/>
        <v>11201200</v>
      </c>
      <c r="AJ165" s="2">
        <f t="shared" si="24"/>
        <v>8606720000</v>
      </c>
    </row>
    <row r="166" spans="1:36" x14ac:dyDescent="0.2">
      <c r="A166" s="1">
        <v>30</v>
      </c>
      <c r="B166" s="178">
        <v>691</v>
      </c>
      <c r="C166" s="6">
        <v>792</v>
      </c>
      <c r="D166" s="6">
        <v>332</v>
      </c>
      <c r="E166" s="12">
        <v>239</v>
      </c>
      <c r="F166" s="6">
        <v>306</v>
      </c>
      <c r="G166" s="6">
        <v>149</v>
      </c>
      <c r="H166" s="6">
        <v>713</v>
      </c>
      <c r="I166" s="6">
        <v>878</v>
      </c>
      <c r="J166" s="6">
        <v>70</v>
      </c>
      <c r="K166" s="6">
        <v>481</v>
      </c>
      <c r="L166" s="6">
        <v>957</v>
      </c>
      <c r="M166" s="11">
        <v>538</v>
      </c>
      <c r="N166" s="6">
        <v>967</v>
      </c>
      <c r="O166" s="6">
        <v>612</v>
      </c>
      <c r="P166" s="6">
        <v>64</v>
      </c>
      <c r="Q166" s="6">
        <v>411</v>
      </c>
      <c r="R166" s="6">
        <v>891</v>
      </c>
      <c r="S166" s="6">
        <v>736</v>
      </c>
      <c r="T166" s="6">
        <v>132</v>
      </c>
      <c r="U166" s="6">
        <v>295</v>
      </c>
      <c r="V166" s="8">
        <v>250</v>
      </c>
      <c r="W166" s="6">
        <v>349</v>
      </c>
      <c r="X166" s="6">
        <v>769</v>
      </c>
      <c r="Y166" s="6">
        <v>678</v>
      </c>
      <c r="Z166" s="6">
        <v>398</v>
      </c>
      <c r="AA166" s="6">
        <v>41</v>
      </c>
      <c r="AB166" s="6">
        <v>629</v>
      </c>
      <c r="AC166" s="6">
        <v>978</v>
      </c>
      <c r="AD166" s="7">
        <v>527</v>
      </c>
      <c r="AE166" s="9">
        <v>940</v>
      </c>
      <c r="AF166" s="6">
        <v>504</v>
      </c>
      <c r="AG166" s="179">
        <v>83</v>
      </c>
      <c r="AH166" s="5">
        <f t="shared" si="22"/>
        <v>16400</v>
      </c>
      <c r="AI166" s="5">
        <f t="shared" si="23"/>
        <v>11201200</v>
      </c>
      <c r="AJ166" s="2">
        <f t="shared" si="24"/>
        <v>8606720000</v>
      </c>
    </row>
    <row r="167" spans="1:36" x14ac:dyDescent="0.2">
      <c r="A167" s="1">
        <v>31</v>
      </c>
      <c r="B167" s="188">
        <v>129</v>
      </c>
      <c r="C167" s="6">
        <v>294</v>
      </c>
      <c r="D167" s="6">
        <v>890</v>
      </c>
      <c r="E167" s="6">
        <v>733</v>
      </c>
      <c r="F167" s="6">
        <v>772</v>
      </c>
      <c r="G167" s="6">
        <v>679</v>
      </c>
      <c r="H167" s="6">
        <v>251</v>
      </c>
      <c r="I167" s="6">
        <v>352</v>
      </c>
      <c r="J167" s="11">
        <v>632</v>
      </c>
      <c r="K167" s="6">
        <v>979</v>
      </c>
      <c r="L167" s="6">
        <v>399</v>
      </c>
      <c r="M167" s="6">
        <v>44</v>
      </c>
      <c r="N167" s="6">
        <v>501</v>
      </c>
      <c r="O167" s="6">
        <v>82</v>
      </c>
      <c r="P167" s="6">
        <v>526</v>
      </c>
      <c r="Q167" s="6">
        <v>937</v>
      </c>
      <c r="R167" s="6">
        <v>329</v>
      </c>
      <c r="S167" s="6">
        <v>238</v>
      </c>
      <c r="T167" s="6">
        <v>690</v>
      </c>
      <c r="U167" s="6">
        <v>789</v>
      </c>
      <c r="V167" s="6">
        <v>716</v>
      </c>
      <c r="W167" s="6">
        <v>879</v>
      </c>
      <c r="X167" s="6">
        <v>307</v>
      </c>
      <c r="Y167" s="8">
        <v>152</v>
      </c>
      <c r="Z167" s="6">
        <v>960</v>
      </c>
      <c r="AA167" s="6">
        <v>539</v>
      </c>
      <c r="AB167" s="6">
        <v>71</v>
      </c>
      <c r="AC167" s="6">
        <v>484</v>
      </c>
      <c r="AD167" s="6">
        <v>61</v>
      </c>
      <c r="AE167" s="6">
        <v>410</v>
      </c>
      <c r="AF167" s="9">
        <v>966</v>
      </c>
      <c r="AG167" s="200">
        <v>609</v>
      </c>
      <c r="AH167" s="5">
        <f t="shared" si="22"/>
        <v>16400</v>
      </c>
      <c r="AI167" s="5">
        <f t="shared" si="23"/>
        <v>11201200</v>
      </c>
      <c r="AJ167" s="2">
        <f t="shared" si="24"/>
        <v>8606720000</v>
      </c>
    </row>
    <row r="168" spans="1:36" ht="13.5" thickBot="1" x14ac:dyDescent="0.25">
      <c r="A168" s="1">
        <v>32</v>
      </c>
      <c r="B168" s="201">
        <v>274</v>
      </c>
      <c r="C168" s="187">
        <v>181</v>
      </c>
      <c r="D168" s="180">
        <v>745</v>
      </c>
      <c r="E168" s="180">
        <v>846</v>
      </c>
      <c r="F168" s="180">
        <v>659</v>
      </c>
      <c r="G168" s="180">
        <v>824</v>
      </c>
      <c r="H168" s="180">
        <v>364</v>
      </c>
      <c r="I168" s="180">
        <v>207</v>
      </c>
      <c r="J168" s="180">
        <v>999</v>
      </c>
      <c r="K168" s="191">
        <v>580</v>
      </c>
      <c r="L168" s="180">
        <v>32</v>
      </c>
      <c r="M168" s="180">
        <v>443</v>
      </c>
      <c r="N168" s="180">
        <v>102</v>
      </c>
      <c r="O168" s="180">
        <v>449</v>
      </c>
      <c r="P168" s="180">
        <v>925</v>
      </c>
      <c r="Q168" s="180">
        <v>570</v>
      </c>
      <c r="R168" s="180">
        <v>218</v>
      </c>
      <c r="S168" s="180">
        <v>381</v>
      </c>
      <c r="T168" s="180">
        <v>801</v>
      </c>
      <c r="U168" s="180">
        <v>646</v>
      </c>
      <c r="V168" s="180">
        <v>859</v>
      </c>
      <c r="W168" s="180">
        <v>768</v>
      </c>
      <c r="X168" s="202">
        <v>164</v>
      </c>
      <c r="Y168" s="180">
        <v>263</v>
      </c>
      <c r="Z168" s="180">
        <v>559</v>
      </c>
      <c r="AA168" s="180">
        <v>908</v>
      </c>
      <c r="AB168" s="180">
        <v>472</v>
      </c>
      <c r="AC168" s="180">
        <v>115</v>
      </c>
      <c r="AD168" s="180">
        <v>430</v>
      </c>
      <c r="AE168" s="180">
        <v>9</v>
      </c>
      <c r="AF168" s="203">
        <v>597</v>
      </c>
      <c r="AG168" s="204">
        <v>1010</v>
      </c>
      <c r="AH168" s="5">
        <f t="shared" si="22"/>
        <v>16400</v>
      </c>
      <c r="AI168" s="5">
        <f t="shared" si="23"/>
        <v>11201200</v>
      </c>
      <c r="AJ168" s="2">
        <f t="shared" si="24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5">SUM(C137:C168)</f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si="25"/>
        <v>16400</v>
      </c>
      <c r="K169" s="5">
        <f t="shared" si="25"/>
        <v>16400</v>
      </c>
      <c r="L169" s="5">
        <f t="shared" si="25"/>
        <v>16400</v>
      </c>
      <c r="M169" s="5">
        <f t="shared" si="25"/>
        <v>16400</v>
      </c>
      <c r="N169" s="5">
        <f t="shared" si="25"/>
        <v>16400</v>
      </c>
      <c r="O169" s="5">
        <f t="shared" si="25"/>
        <v>16400</v>
      </c>
      <c r="P169" s="5">
        <f t="shared" si="25"/>
        <v>16400</v>
      </c>
      <c r="Q169" s="5">
        <f t="shared" si="25"/>
        <v>16400</v>
      </c>
      <c r="R169" s="5">
        <f t="shared" si="25"/>
        <v>16400</v>
      </c>
      <c r="S169" s="5">
        <f t="shared" si="25"/>
        <v>16400</v>
      </c>
      <c r="T169" s="5">
        <f t="shared" si="25"/>
        <v>16400</v>
      </c>
      <c r="U169" s="5">
        <f t="shared" si="25"/>
        <v>16400</v>
      </c>
      <c r="V169" s="5">
        <f t="shared" si="25"/>
        <v>16400</v>
      </c>
      <c r="W169" s="5">
        <f t="shared" si="25"/>
        <v>16400</v>
      </c>
      <c r="X169" s="5">
        <f t="shared" si="25"/>
        <v>16400</v>
      </c>
      <c r="Y169" s="5">
        <f t="shared" si="25"/>
        <v>16400</v>
      </c>
      <c r="Z169" s="5">
        <f t="shared" si="25"/>
        <v>16400</v>
      </c>
      <c r="AA169" s="5">
        <f t="shared" si="25"/>
        <v>16400</v>
      </c>
      <c r="AB169" s="5">
        <f t="shared" si="25"/>
        <v>16400</v>
      </c>
      <c r="AC169" s="5">
        <f t="shared" si="25"/>
        <v>16400</v>
      </c>
      <c r="AD169" s="5">
        <f t="shared" si="25"/>
        <v>16400</v>
      </c>
      <c r="AE169" s="5">
        <f t="shared" si="25"/>
        <v>16400</v>
      </c>
      <c r="AF169" s="5">
        <f t="shared" si="25"/>
        <v>16400</v>
      </c>
      <c r="AG169" s="5">
        <f t="shared" si="25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6">SUMSQ(C137:C168)</f>
        <v>11201200</v>
      </c>
      <c r="D170" s="5">
        <f t="shared" si="26"/>
        <v>11201200</v>
      </c>
      <c r="E170" s="5">
        <f t="shared" si="26"/>
        <v>11201200</v>
      </c>
      <c r="F170" s="5">
        <f t="shared" si="26"/>
        <v>11201200</v>
      </c>
      <c r="G170" s="5">
        <f t="shared" si="26"/>
        <v>11201200</v>
      </c>
      <c r="H170" s="5">
        <f t="shared" si="26"/>
        <v>11201200</v>
      </c>
      <c r="I170" s="5">
        <f t="shared" si="26"/>
        <v>11201200</v>
      </c>
      <c r="J170" s="5">
        <f t="shared" si="26"/>
        <v>11201200</v>
      </c>
      <c r="K170" s="5">
        <f t="shared" si="26"/>
        <v>11201200</v>
      </c>
      <c r="L170" s="5">
        <f t="shared" si="26"/>
        <v>11201200</v>
      </c>
      <c r="M170" s="5">
        <f t="shared" si="26"/>
        <v>11201200</v>
      </c>
      <c r="N170" s="5">
        <f t="shared" si="26"/>
        <v>11201200</v>
      </c>
      <c r="O170" s="5">
        <f t="shared" si="26"/>
        <v>11201200</v>
      </c>
      <c r="P170" s="5">
        <f t="shared" si="26"/>
        <v>11201200</v>
      </c>
      <c r="Q170" s="5">
        <f t="shared" si="26"/>
        <v>11201200</v>
      </c>
      <c r="R170" s="5">
        <f t="shared" si="26"/>
        <v>11201200</v>
      </c>
      <c r="S170" s="5">
        <f t="shared" si="26"/>
        <v>11201200</v>
      </c>
      <c r="T170" s="5">
        <f t="shared" si="26"/>
        <v>11201200</v>
      </c>
      <c r="U170" s="5">
        <f t="shared" si="26"/>
        <v>11201200</v>
      </c>
      <c r="V170" s="5">
        <f t="shared" si="26"/>
        <v>11201200</v>
      </c>
      <c r="W170" s="5">
        <f t="shared" si="26"/>
        <v>11201200</v>
      </c>
      <c r="X170" s="5">
        <f t="shared" si="26"/>
        <v>11201200</v>
      </c>
      <c r="Y170" s="5">
        <f t="shared" si="26"/>
        <v>11201200</v>
      </c>
      <c r="Z170" s="5">
        <f t="shared" si="26"/>
        <v>11201200</v>
      </c>
      <c r="AA170" s="5">
        <f t="shared" si="26"/>
        <v>11201200</v>
      </c>
      <c r="AB170" s="5">
        <f t="shared" si="26"/>
        <v>11201200</v>
      </c>
      <c r="AC170" s="5">
        <f t="shared" si="26"/>
        <v>11201200</v>
      </c>
      <c r="AD170" s="5">
        <f t="shared" si="26"/>
        <v>11201200</v>
      </c>
      <c r="AE170" s="5">
        <f t="shared" si="26"/>
        <v>11201200</v>
      </c>
      <c r="AF170" s="5">
        <f t="shared" si="26"/>
        <v>11201200</v>
      </c>
      <c r="AG170" s="5">
        <f t="shared" si="26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27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27"/>
        <v>8606720000</v>
      </c>
      <c r="E171" s="2">
        <f t="shared" si="27"/>
        <v>8606720000</v>
      </c>
      <c r="F171" s="2">
        <f t="shared" si="27"/>
        <v>8606720000</v>
      </c>
      <c r="G171" s="2">
        <f t="shared" si="27"/>
        <v>8606720000</v>
      </c>
      <c r="H171" s="2">
        <f t="shared" si="27"/>
        <v>8606720000</v>
      </c>
      <c r="I171" s="2">
        <f t="shared" si="27"/>
        <v>8606720000</v>
      </c>
      <c r="J171" s="2">
        <f t="shared" si="27"/>
        <v>8606720000</v>
      </c>
      <c r="K171" s="2">
        <f t="shared" si="27"/>
        <v>8606720000</v>
      </c>
      <c r="L171" s="2">
        <f t="shared" si="27"/>
        <v>8606720000</v>
      </c>
      <c r="M171" s="2">
        <f t="shared" si="27"/>
        <v>8606720000</v>
      </c>
      <c r="N171" s="2">
        <f t="shared" si="27"/>
        <v>8606720000</v>
      </c>
      <c r="O171" s="2">
        <f t="shared" si="27"/>
        <v>8606720000</v>
      </c>
      <c r="P171" s="2">
        <f t="shared" si="27"/>
        <v>8606720000</v>
      </c>
      <c r="Q171" s="2">
        <f t="shared" si="27"/>
        <v>8606720000</v>
      </c>
      <c r="R171" s="2">
        <f t="shared" si="27"/>
        <v>8606720000</v>
      </c>
      <c r="S171" s="2">
        <f t="shared" si="27"/>
        <v>8606720000</v>
      </c>
      <c r="T171" s="2">
        <f t="shared" si="27"/>
        <v>8606720000</v>
      </c>
      <c r="U171" s="2">
        <f t="shared" si="27"/>
        <v>8606720000</v>
      </c>
      <c r="V171" s="2">
        <f t="shared" si="27"/>
        <v>8606720000</v>
      </c>
      <c r="W171" s="2">
        <f t="shared" si="27"/>
        <v>8606720000</v>
      </c>
      <c r="X171" s="2">
        <f t="shared" si="27"/>
        <v>8606720000</v>
      </c>
      <c r="Y171" s="2">
        <f t="shared" si="27"/>
        <v>8606720000</v>
      </c>
      <c r="Z171" s="2">
        <f t="shared" si="27"/>
        <v>8606720000</v>
      </c>
      <c r="AA171" s="2">
        <f t="shared" si="27"/>
        <v>8606720000</v>
      </c>
      <c r="AB171" s="2">
        <f t="shared" si="27"/>
        <v>8606720000</v>
      </c>
      <c r="AC171" s="2">
        <f t="shared" si="27"/>
        <v>8606720000</v>
      </c>
      <c r="AD171" s="2">
        <f t="shared" si="27"/>
        <v>8606720000</v>
      </c>
      <c r="AE171" s="2">
        <f t="shared" si="27"/>
        <v>8606720000</v>
      </c>
      <c r="AF171" s="2">
        <f t="shared" si="27"/>
        <v>8606720000</v>
      </c>
      <c r="AG171" s="2">
        <f t="shared" si="27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7</v>
      </c>
      <c r="C173" s="2">
        <f>C138</f>
        <v>51</v>
      </c>
      <c r="D173" s="2">
        <f>D139</f>
        <v>93</v>
      </c>
      <c r="E173" s="2">
        <f>E140</f>
        <v>105</v>
      </c>
      <c r="F173" s="2">
        <f>F141</f>
        <v>156</v>
      </c>
      <c r="G173" s="2">
        <f>G142</f>
        <v>176</v>
      </c>
      <c r="H173" s="2">
        <f>H143</f>
        <v>194</v>
      </c>
      <c r="I173" s="2">
        <f>I144</f>
        <v>246</v>
      </c>
      <c r="J173" s="2">
        <f>J145</f>
        <v>271</v>
      </c>
      <c r="K173" s="2">
        <f>K146</f>
        <v>315</v>
      </c>
      <c r="L173" s="2">
        <f>L147</f>
        <v>341</v>
      </c>
      <c r="M173" s="2">
        <f>M148</f>
        <v>353</v>
      </c>
      <c r="N173" s="2">
        <f>N149</f>
        <v>404</v>
      </c>
      <c r="O173" s="2">
        <f>O150</f>
        <v>424</v>
      </c>
      <c r="P173" s="2">
        <f>P151</f>
        <v>458</v>
      </c>
      <c r="Q173" s="2">
        <f>Q152</f>
        <v>510</v>
      </c>
      <c r="R173" s="2">
        <f>R153</f>
        <v>523</v>
      </c>
      <c r="S173" s="2">
        <f>S154</f>
        <v>575</v>
      </c>
      <c r="T173" s="2">
        <f>T155</f>
        <v>593</v>
      </c>
      <c r="U173" s="2">
        <f>U156</f>
        <v>613</v>
      </c>
      <c r="V173" s="2">
        <f>V157</f>
        <v>664</v>
      </c>
      <c r="W173" s="2">
        <f>W158</f>
        <v>676</v>
      </c>
      <c r="X173" s="2">
        <f>X159</f>
        <v>718</v>
      </c>
      <c r="Y173" s="2">
        <f>Y160</f>
        <v>762</v>
      </c>
      <c r="Z173" s="2">
        <f>Z161</f>
        <v>771</v>
      </c>
      <c r="AA173" s="2">
        <f>AA162</f>
        <v>823</v>
      </c>
      <c r="AB173" s="2">
        <f>AB163</f>
        <v>857</v>
      </c>
      <c r="AC173" s="2">
        <f>AC164</f>
        <v>877</v>
      </c>
      <c r="AD173" s="2">
        <f>AD165</f>
        <v>928</v>
      </c>
      <c r="AE173" s="2">
        <f>AE166</f>
        <v>940</v>
      </c>
      <c r="AF173" s="2">
        <f>AF167</f>
        <v>966</v>
      </c>
      <c r="AG173" s="2">
        <f>AG168</f>
        <v>1010</v>
      </c>
      <c r="AH173" s="217">
        <f t="shared" ref="AH173:AH176" si="28">SUM(B173:AG173)</f>
        <v>16400</v>
      </c>
      <c r="AI173" s="5">
        <f t="shared" ref="AI173:AI176" si="29">SUMSQ(B173:AG173)</f>
        <v>11201200</v>
      </c>
      <c r="AJ173" s="2">
        <f t="shared" si="24"/>
        <v>8606720000</v>
      </c>
    </row>
    <row r="174" spans="1:36" x14ac:dyDescent="0.2">
      <c r="A174" s="3" t="s">
        <v>1174</v>
      </c>
      <c r="B174" s="2">
        <f>B168</f>
        <v>274</v>
      </c>
      <c r="C174" s="2">
        <f>C167</f>
        <v>294</v>
      </c>
      <c r="D174" s="2">
        <f>D166</f>
        <v>332</v>
      </c>
      <c r="E174" s="2">
        <f>E165</f>
        <v>384</v>
      </c>
      <c r="F174" s="2">
        <f>F164</f>
        <v>397</v>
      </c>
      <c r="G174" s="2">
        <f>G163</f>
        <v>441</v>
      </c>
      <c r="H174" s="2">
        <f>H162</f>
        <v>471</v>
      </c>
      <c r="I174" s="2">
        <f>I161</f>
        <v>483</v>
      </c>
      <c r="J174" s="2">
        <f>J160</f>
        <v>26</v>
      </c>
      <c r="K174" s="2">
        <f>K159</f>
        <v>46</v>
      </c>
      <c r="L174" s="2">
        <f>L158</f>
        <v>68</v>
      </c>
      <c r="M174" s="2">
        <f>M157</f>
        <v>120</v>
      </c>
      <c r="N174" s="2">
        <f>N156</f>
        <v>133</v>
      </c>
      <c r="O174" s="2">
        <f>O155</f>
        <v>177</v>
      </c>
      <c r="P174" s="2">
        <f>P154</f>
        <v>223</v>
      </c>
      <c r="Q174" s="2">
        <f>Q153</f>
        <v>235</v>
      </c>
      <c r="R174" s="2">
        <f>R152</f>
        <v>798</v>
      </c>
      <c r="S174" s="2">
        <f>S151</f>
        <v>810</v>
      </c>
      <c r="T174" s="2">
        <f>T150</f>
        <v>840</v>
      </c>
      <c r="U174" s="2">
        <f>U149</f>
        <v>884</v>
      </c>
      <c r="V174" s="2">
        <f>V148</f>
        <v>897</v>
      </c>
      <c r="W174" s="2">
        <f>W147</f>
        <v>949</v>
      </c>
      <c r="X174" s="2">
        <f>X146</f>
        <v>987</v>
      </c>
      <c r="Y174" s="2">
        <f>Y145</f>
        <v>1007</v>
      </c>
      <c r="Z174" s="2">
        <f>Z144</f>
        <v>534</v>
      </c>
      <c r="AA174" s="2">
        <f>AA143</f>
        <v>546</v>
      </c>
      <c r="AB174" s="2">
        <f>AB142</f>
        <v>592</v>
      </c>
      <c r="AC174" s="2">
        <f>AC141</f>
        <v>636</v>
      </c>
      <c r="AD174" s="2">
        <f>AD140</f>
        <v>649</v>
      </c>
      <c r="AE174" s="2">
        <f>AE139</f>
        <v>701</v>
      </c>
      <c r="AF174" s="2">
        <f>AF138</f>
        <v>723</v>
      </c>
      <c r="AG174" s="2">
        <f>AG137</f>
        <v>743</v>
      </c>
      <c r="AH174" s="217">
        <f t="shared" si="28"/>
        <v>16400</v>
      </c>
      <c r="AI174" s="5">
        <f t="shared" si="29"/>
        <v>11201200</v>
      </c>
      <c r="AJ174" s="2">
        <f t="shared" si="24"/>
        <v>8606720000</v>
      </c>
    </row>
    <row r="175" spans="1:36" x14ac:dyDescent="0.2">
      <c r="A175" s="3" t="s">
        <v>1175</v>
      </c>
      <c r="B175" s="2">
        <f>B153</f>
        <v>963</v>
      </c>
      <c r="C175" s="2">
        <f>C154</f>
        <v>1015</v>
      </c>
      <c r="D175" s="2">
        <f>D155</f>
        <v>921</v>
      </c>
      <c r="E175" s="2">
        <f>E156</f>
        <v>941</v>
      </c>
      <c r="F175" s="2">
        <f>F157</f>
        <v>864</v>
      </c>
      <c r="G175" s="2">
        <f>G158</f>
        <v>876</v>
      </c>
      <c r="H175" s="2">
        <f>H159</f>
        <v>774</v>
      </c>
      <c r="I175" s="2">
        <f>I160</f>
        <v>818</v>
      </c>
      <c r="J175" s="2">
        <f>J161</f>
        <v>715</v>
      </c>
      <c r="K175" s="2">
        <f>K162</f>
        <v>767</v>
      </c>
      <c r="L175" s="2">
        <f>L163</f>
        <v>657</v>
      </c>
      <c r="M175" s="2">
        <f>M164</f>
        <v>677</v>
      </c>
      <c r="N175" s="2">
        <f>N165</f>
        <v>600</v>
      </c>
      <c r="O175" s="2">
        <f>O166</f>
        <v>612</v>
      </c>
      <c r="P175" s="2">
        <f>P167</f>
        <v>526</v>
      </c>
      <c r="Q175" s="2">
        <f>Q168</f>
        <v>570</v>
      </c>
      <c r="R175" s="2">
        <f>R137</f>
        <v>463</v>
      </c>
      <c r="S175" s="2">
        <f>S138</f>
        <v>507</v>
      </c>
      <c r="T175" s="2">
        <f>T139</f>
        <v>405</v>
      </c>
      <c r="U175" s="2">
        <f>U140</f>
        <v>417</v>
      </c>
      <c r="V175" s="2">
        <f>V141</f>
        <v>340</v>
      </c>
      <c r="W175" s="2">
        <f>W142</f>
        <v>360</v>
      </c>
      <c r="X175" s="2">
        <f>X143</f>
        <v>266</v>
      </c>
      <c r="Y175" s="2">
        <f>Y144</f>
        <v>318</v>
      </c>
      <c r="Z175" s="2">
        <f>Z145</f>
        <v>199</v>
      </c>
      <c r="AA175" s="2">
        <f>AA146</f>
        <v>243</v>
      </c>
      <c r="AB175" s="2">
        <f>AB147</f>
        <v>157</v>
      </c>
      <c r="AC175" s="2">
        <f>AC148</f>
        <v>169</v>
      </c>
      <c r="AD175" s="2">
        <f>AD149</f>
        <v>92</v>
      </c>
      <c r="AE175" s="2">
        <f>AE150</f>
        <v>112</v>
      </c>
      <c r="AF175" s="2">
        <f>AF151</f>
        <v>2</v>
      </c>
      <c r="AG175" s="2">
        <f>AG152</f>
        <v>54</v>
      </c>
      <c r="AH175" s="217">
        <f t="shared" si="28"/>
        <v>16400</v>
      </c>
      <c r="AI175" s="5">
        <f t="shared" si="29"/>
        <v>11201200</v>
      </c>
      <c r="AJ175" s="2">
        <f t="shared" si="24"/>
        <v>8606720000</v>
      </c>
    </row>
    <row r="176" spans="1:36" x14ac:dyDescent="0.2">
      <c r="A176" s="3" t="s">
        <v>1176</v>
      </c>
      <c r="B176" s="2">
        <f>B152</f>
        <v>726</v>
      </c>
      <c r="C176" s="2">
        <f>C151</f>
        <v>738</v>
      </c>
      <c r="D176" s="2">
        <f>D150</f>
        <v>656</v>
      </c>
      <c r="E176" s="2">
        <f>E149</f>
        <v>700</v>
      </c>
      <c r="F176" s="2">
        <f>F148</f>
        <v>585</v>
      </c>
      <c r="G176" s="2">
        <f>G147</f>
        <v>637</v>
      </c>
      <c r="H176" s="2">
        <f>H146</f>
        <v>531</v>
      </c>
      <c r="I176" s="2">
        <f>I145</f>
        <v>551</v>
      </c>
      <c r="J176" s="2">
        <f>J144</f>
        <v>990</v>
      </c>
      <c r="K176" s="2">
        <f>K143</f>
        <v>1002</v>
      </c>
      <c r="L176" s="2">
        <f>L142</f>
        <v>904</v>
      </c>
      <c r="M176" s="2">
        <f>M141</f>
        <v>948</v>
      </c>
      <c r="N176" s="2">
        <f>N140</f>
        <v>833</v>
      </c>
      <c r="O176" s="2">
        <f>O139</f>
        <v>885</v>
      </c>
      <c r="P176" s="2">
        <f>P138</f>
        <v>795</v>
      </c>
      <c r="Q176" s="2">
        <f>Q137</f>
        <v>815</v>
      </c>
      <c r="R176" s="2">
        <f>R168</f>
        <v>218</v>
      </c>
      <c r="S176" s="2">
        <f>S167</f>
        <v>238</v>
      </c>
      <c r="T176" s="2">
        <f>T166</f>
        <v>132</v>
      </c>
      <c r="U176" s="2">
        <f>U165</f>
        <v>184</v>
      </c>
      <c r="V176" s="2">
        <f>V164</f>
        <v>69</v>
      </c>
      <c r="W176" s="2">
        <f>W163</f>
        <v>113</v>
      </c>
      <c r="X176" s="2">
        <f>X162</f>
        <v>31</v>
      </c>
      <c r="Y176" s="2">
        <f>Y161</f>
        <v>43</v>
      </c>
      <c r="Z176" s="2">
        <f>Z160</f>
        <v>466</v>
      </c>
      <c r="AA176" s="2">
        <f>AA159</f>
        <v>486</v>
      </c>
      <c r="AB176" s="2">
        <f>AB158</f>
        <v>396</v>
      </c>
      <c r="AC176" s="2">
        <f>AC157</f>
        <v>448</v>
      </c>
      <c r="AD176" s="2">
        <f>AD156</f>
        <v>333</v>
      </c>
      <c r="AE176" s="2">
        <f>AE155</f>
        <v>377</v>
      </c>
      <c r="AF176" s="2">
        <f>AF154</f>
        <v>279</v>
      </c>
      <c r="AG176" s="2">
        <f>AG153</f>
        <v>291</v>
      </c>
      <c r="AH176" s="217">
        <f t="shared" si="28"/>
        <v>16400</v>
      </c>
      <c r="AI176" s="5">
        <f t="shared" si="29"/>
        <v>11201200</v>
      </c>
      <c r="AJ176" s="2">
        <f t="shared" si="24"/>
        <v>8606720000</v>
      </c>
    </row>
    <row r="179" spans="1:36" ht="13.5" thickBot="1" x14ac:dyDescent="0.25">
      <c r="A179" s="71"/>
      <c r="B179" s="1" t="s">
        <v>1126</v>
      </c>
      <c r="D179" s="131" t="s">
        <v>5</v>
      </c>
      <c r="R179" s="2" t="s">
        <v>5</v>
      </c>
    </row>
    <row r="180" spans="1:36" x14ac:dyDescent="0.2">
      <c r="A180" s="1">
        <v>1</v>
      </c>
      <c r="B180" s="259">
        <v>6</v>
      </c>
      <c r="C180" s="133">
        <v>417</v>
      </c>
      <c r="D180" s="177">
        <v>1021</v>
      </c>
      <c r="E180" s="177">
        <v>602</v>
      </c>
      <c r="F180" s="177">
        <v>903</v>
      </c>
      <c r="G180" s="177">
        <v>548</v>
      </c>
      <c r="H180" s="177">
        <v>128</v>
      </c>
      <c r="I180" s="177">
        <v>475</v>
      </c>
      <c r="J180" s="177">
        <v>462</v>
      </c>
      <c r="K180" s="177">
        <v>105</v>
      </c>
      <c r="L180" s="177">
        <v>565</v>
      </c>
      <c r="M180" s="177">
        <v>914</v>
      </c>
      <c r="N180" s="177">
        <v>591</v>
      </c>
      <c r="O180" s="177">
        <v>1004</v>
      </c>
      <c r="P180" s="177">
        <v>440</v>
      </c>
      <c r="Q180" s="189">
        <v>19</v>
      </c>
      <c r="R180" s="185">
        <v>742</v>
      </c>
      <c r="S180" s="177">
        <v>833</v>
      </c>
      <c r="T180" s="177">
        <v>285</v>
      </c>
      <c r="U180" s="177">
        <v>186</v>
      </c>
      <c r="V180" s="177">
        <v>359</v>
      </c>
      <c r="W180" s="177">
        <v>196</v>
      </c>
      <c r="X180" s="177">
        <v>672</v>
      </c>
      <c r="Y180" s="177">
        <v>827</v>
      </c>
      <c r="Z180" s="177">
        <v>814</v>
      </c>
      <c r="AA180" s="177">
        <v>649</v>
      </c>
      <c r="AB180" s="177">
        <v>213</v>
      </c>
      <c r="AC180" s="177">
        <v>370</v>
      </c>
      <c r="AD180" s="177">
        <v>175</v>
      </c>
      <c r="AE180" s="177">
        <v>268</v>
      </c>
      <c r="AF180" s="177">
        <v>856</v>
      </c>
      <c r="AG180" s="184">
        <v>755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405</v>
      </c>
      <c r="C181" s="260">
        <v>50</v>
      </c>
      <c r="D181" s="6">
        <v>622</v>
      </c>
      <c r="E181" s="6">
        <v>969</v>
      </c>
      <c r="F181" s="6">
        <v>536</v>
      </c>
      <c r="G181" s="6">
        <v>947</v>
      </c>
      <c r="H181" s="6">
        <v>495</v>
      </c>
      <c r="I181" s="6">
        <v>76</v>
      </c>
      <c r="J181" s="6">
        <v>93</v>
      </c>
      <c r="K181" s="6">
        <v>506</v>
      </c>
      <c r="L181" s="6">
        <v>934</v>
      </c>
      <c r="M181" s="6">
        <v>513</v>
      </c>
      <c r="N181" s="6">
        <v>992</v>
      </c>
      <c r="O181" s="6">
        <v>635</v>
      </c>
      <c r="P181" s="11">
        <v>39</v>
      </c>
      <c r="Q181" s="6">
        <v>388</v>
      </c>
      <c r="R181" s="6">
        <v>885</v>
      </c>
      <c r="S181" s="12">
        <v>722</v>
      </c>
      <c r="T181" s="6">
        <v>142</v>
      </c>
      <c r="U181" s="6">
        <v>297</v>
      </c>
      <c r="V181" s="6">
        <v>248</v>
      </c>
      <c r="W181" s="6">
        <v>339</v>
      </c>
      <c r="X181" s="6">
        <v>783</v>
      </c>
      <c r="Y181" s="6">
        <v>684</v>
      </c>
      <c r="Z181" s="6">
        <v>701</v>
      </c>
      <c r="AA181" s="6">
        <v>794</v>
      </c>
      <c r="AB181" s="6">
        <v>326</v>
      </c>
      <c r="AC181" s="6">
        <v>225</v>
      </c>
      <c r="AD181" s="6">
        <v>320</v>
      </c>
      <c r="AE181" s="6">
        <v>155</v>
      </c>
      <c r="AF181" s="8">
        <v>711</v>
      </c>
      <c r="AG181" s="179">
        <v>868</v>
      </c>
      <c r="AH181" s="5">
        <f t="shared" ref="AH181:AH211" si="30">SUM(B181:AG181)</f>
        <v>16400</v>
      </c>
      <c r="AI181" s="5">
        <f t="shared" ref="AI181:AI211" si="31">SUMSQ(B181:AG181)</f>
        <v>11201200</v>
      </c>
      <c r="AJ181" s="2">
        <f t="shared" ref="AJ181:AJ219" si="32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935</v>
      </c>
      <c r="C182" s="6">
        <v>516</v>
      </c>
      <c r="D182" s="260">
        <v>96</v>
      </c>
      <c r="E182" s="9">
        <v>507</v>
      </c>
      <c r="F182" s="6">
        <v>38</v>
      </c>
      <c r="G182" s="6">
        <v>385</v>
      </c>
      <c r="H182" s="6">
        <v>989</v>
      </c>
      <c r="I182" s="6">
        <v>634</v>
      </c>
      <c r="J182" s="6">
        <v>623</v>
      </c>
      <c r="K182" s="6">
        <v>972</v>
      </c>
      <c r="L182" s="6">
        <v>408</v>
      </c>
      <c r="M182" s="6">
        <v>51</v>
      </c>
      <c r="N182" s="6">
        <v>494</v>
      </c>
      <c r="O182" s="11">
        <v>73</v>
      </c>
      <c r="P182" s="6">
        <v>533</v>
      </c>
      <c r="Q182" s="6">
        <v>946</v>
      </c>
      <c r="R182" s="6">
        <v>327</v>
      </c>
      <c r="S182" s="6">
        <v>228</v>
      </c>
      <c r="T182" s="12">
        <v>704</v>
      </c>
      <c r="U182" s="6">
        <v>795</v>
      </c>
      <c r="V182" s="6">
        <v>710</v>
      </c>
      <c r="W182" s="6">
        <v>865</v>
      </c>
      <c r="X182" s="6">
        <v>317</v>
      </c>
      <c r="Y182" s="6">
        <v>154</v>
      </c>
      <c r="Z182" s="6">
        <v>143</v>
      </c>
      <c r="AA182" s="6">
        <v>300</v>
      </c>
      <c r="AB182" s="6">
        <v>888</v>
      </c>
      <c r="AC182" s="6">
        <v>723</v>
      </c>
      <c r="AD182" s="6">
        <v>782</v>
      </c>
      <c r="AE182" s="8">
        <v>681</v>
      </c>
      <c r="AF182" s="6">
        <v>245</v>
      </c>
      <c r="AG182" s="179">
        <v>338</v>
      </c>
      <c r="AH182" s="5">
        <f t="shared" si="30"/>
        <v>16400</v>
      </c>
      <c r="AI182" s="5">
        <f t="shared" si="31"/>
        <v>11201200</v>
      </c>
      <c r="AJ182" s="2">
        <f t="shared" si="32"/>
        <v>8606720000</v>
      </c>
    </row>
    <row r="183" spans="1:36" x14ac:dyDescent="0.2">
      <c r="A183" s="1">
        <v>4</v>
      </c>
      <c r="B183" s="178">
        <v>568</v>
      </c>
      <c r="C183" s="6">
        <v>915</v>
      </c>
      <c r="D183" s="9">
        <v>463</v>
      </c>
      <c r="E183" s="260">
        <v>108</v>
      </c>
      <c r="F183" s="6">
        <v>437</v>
      </c>
      <c r="G183" s="6">
        <v>18</v>
      </c>
      <c r="H183" s="6">
        <v>590</v>
      </c>
      <c r="I183" s="6">
        <v>1001</v>
      </c>
      <c r="J183" s="6">
        <v>1024</v>
      </c>
      <c r="K183" s="6">
        <v>603</v>
      </c>
      <c r="L183" s="6">
        <v>7</v>
      </c>
      <c r="M183" s="6">
        <v>420</v>
      </c>
      <c r="N183" s="11">
        <v>125</v>
      </c>
      <c r="O183" s="6">
        <v>474</v>
      </c>
      <c r="P183" s="6">
        <v>902</v>
      </c>
      <c r="Q183" s="6">
        <v>545</v>
      </c>
      <c r="R183" s="6">
        <v>216</v>
      </c>
      <c r="S183" s="6">
        <v>371</v>
      </c>
      <c r="T183" s="6">
        <v>815</v>
      </c>
      <c r="U183" s="12">
        <v>652</v>
      </c>
      <c r="V183" s="6">
        <v>853</v>
      </c>
      <c r="W183" s="6">
        <v>754</v>
      </c>
      <c r="X183" s="6">
        <v>174</v>
      </c>
      <c r="Y183" s="6">
        <v>265</v>
      </c>
      <c r="Z183" s="6">
        <v>288</v>
      </c>
      <c r="AA183" s="6">
        <v>187</v>
      </c>
      <c r="AB183" s="6">
        <v>743</v>
      </c>
      <c r="AC183" s="6">
        <v>836</v>
      </c>
      <c r="AD183" s="8">
        <v>669</v>
      </c>
      <c r="AE183" s="6">
        <v>826</v>
      </c>
      <c r="AF183" s="6">
        <v>358</v>
      </c>
      <c r="AG183" s="179">
        <v>193</v>
      </c>
      <c r="AH183" s="5">
        <f t="shared" si="30"/>
        <v>16400</v>
      </c>
      <c r="AI183" s="5">
        <f t="shared" si="31"/>
        <v>11201200</v>
      </c>
      <c r="AJ183" s="2">
        <f t="shared" si="32"/>
        <v>8606720000</v>
      </c>
    </row>
    <row r="184" spans="1:36" x14ac:dyDescent="0.2">
      <c r="A184" s="1">
        <v>5</v>
      </c>
      <c r="B184" s="178">
        <v>796</v>
      </c>
      <c r="C184" s="6">
        <v>703</v>
      </c>
      <c r="D184" s="6">
        <v>227</v>
      </c>
      <c r="E184" s="6">
        <v>328</v>
      </c>
      <c r="F184" s="260">
        <v>153</v>
      </c>
      <c r="G184" s="9">
        <v>318</v>
      </c>
      <c r="H184" s="6">
        <v>866</v>
      </c>
      <c r="I184" s="6">
        <v>709</v>
      </c>
      <c r="J184" s="6">
        <v>724</v>
      </c>
      <c r="K184" s="6">
        <v>887</v>
      </c>
      <c r="L184" s="6">
        <v>299</v>
      </c>
      <c r="M184" s="11">
        <v>144</v>
      </c>
      <c r="N184" s="6">
        <v>337</v>
      </c>
      <c r="O184" s="6">
        <v>246</v>
      </c>
      <c r="P184" s="6">
        <v>682</v>
      </c>
      <c r="Q184" s="6">
        <v>781</v>
      </c>
      <c r="R184" s="6">
        <v>508</v>
      </c>
      <c r="S184" s="6">
        <v>95</v>
      </c>
      <c r="T184" s="6">
        <v>515</v>
      </c>
      <c r="U184" s="6">
        <v>936</v>
      </c>
      <c r="V184" s="12">
        <v>633</v>
      </c>
      <c r="W184" s="6">
        <v>990</v>
      </c>
      <c r="X184" s="6">
        <v>386</v>
      </c>
      <c r="Y184" s="6">
        <v>37</v>
      </c>
      <c r="Z184" s="6">
        <v>52</v>
      </c>
      <c r="AA184" s="6">
        <v>407</v>
      </c>
      <c r="AB184" s="6">
        <v>971</v>
      </c>
      <c r="AC184" s="8">
        <v>624</v>
      </c>
      <c r="AD184" s="6">
        <v>945</v>
      </c>
      <c r="AE184" s="6">
        <v>534</v>
      </c>
      <c r="AF184" s="6">
        <v>74</v>
      </c>
      <c r="AG184" s="179">
        <v>493</v>
      </c>
      <c r="AH184" s="5">
        <f t="shared" si="30"/>
        <v>16400</v>
      </c>
      <c r="AI184" s="5">
        <f t="shared" si="31"/>
        <v>11201200</v>
      </c>
      <c r="AJ184" s="2">
        <f t="shared" si="32"/>
        <v>8606720000</v>
      </c>
    </row>
    <row r="185" spans="1:36" x14ac:dyDescent="0.2">
      <c r="A185" s="1">
        <v>6</v>
      </c>
      <c r="B185" s="178">
        <v>651</v>
      </c>
      <c r="C185" s="6">
        <v>816</v>
      </c>
      <c r="D185" s="6">
        <v>372</v>
      </c>
      <c r="E185" s="6">
        <v>215</v>
      </c>
      <c r="F185" s="9">
        <v>266</v>
      </c>
      <c r="G185" s="260">
        <v>173</v>
      </c>
      <c r="H185" s="6">
        <v>753</v>
      </c>
      <c r="I185" s="6">
        <v>854</v>
      </c>
      <c r="J185" s="6">
        <v>835</v>
      </c>
      <c r="K185" s="6">
        <v>744</v>
      </c>
      <c r="L185" s="11">
        <v>188</v>
      </c>
      <c r="M185" s="6">
        <v>287</v>
      </c>
      <c r="N185" s="6">
        <v>194</v>
      </c>
      <c r="O185" s="6">
        <v>357</v>
      </c>
      <c r="P185" s="6">
        <v>825</v>
      </c>
      <c r="Q185" s="6">
        <v>670</v>
      </c>
      <c r="R185" s="6">
        <v>107</v>
      </c>
      <c r="S185" s="6">
        <v>464</v>
      </c>
      <c r="T185" s="6">
        <v>916</v>
      </c>
      <c r="U185" s="6">
        <v>567</v>
      </c>
      <c r="V185" s="6">
        <v>1002</v>
      </c>
      <c r="W185" s="12">
        <v>589</v>
      </c>
      <c r="X185" s="6">
        <v>17</v>
      </c>
      <c r="Y185" s="6">
        <v>438</v>
      </c>
      <c r="Z185" s="6">
        <v>419</v>
      </c>
      <c r="AA185" s="6">
        <v>8</v>
      </c>
      <c r="AB185" s="8">
        <v>604</v>
      </c>
      <c r="AC185" s="6">
        <v>1023</v>
      </c>
      <c r="AD185" s="6">
        <v>546</v>
      </c>
      <c r="AE185" s="6">
        <v>901</v>
      </c>
      <c r="AF185" s="6">
        <v>473</v>
      </c>
      <c r="AG185" s="179">
        <v>126</v>
      </c>
      <c r="AH185" s="5">
        <f t="shared" si="30"/>
        <v>16400</v>
      </c>
      <c r="AI185" s="5">
        <f t="shared" si="31"/>
        <v>11201200</v>
      </c>
      <c r="AJ185" s="2">
        <f t="shared" si="32"/>
        <v>8606720000</v>
      </c>
    </row>
    <row r="186" spans="1:36" x14ac:dyDescent="0.2">
      <c r="A186" s="1">
        <v>7</v>
      </c>
      <c r="B186" s="178">
        <v>185</v>
      </c>
      <c r="C186" s="6">
        <v>286</v>
      </c>
      <c r="D186" s="6">
        <v>834</v>
      </c>
      <c r="E186" s="6">
        <v>741</v>
      </c>
      <c r="F186" s="6">
        <v>828</v>
      </c>
      <c r="G186" s="6">
        <v>671</v>
      </c>
      <c r="H186" s="260">
        <v>195</v>
      </c>
      <c r="I186" s="9">
        <v>360</v>
      </c>
      <c r="J186" s="6">
        <v>369</v>
      </c>
      <c r="K186" s="11">
        <v>214</v>
      </c>
      <c r="L186" s="6">
        <v>650</v>
      </c>
      <c r="M186" s="6">
        <v>813</v>
      </c>
      <c r="N186" s="6">
        <v>756</v>
      </c>
      <c r="O186" s="6">
        <v>855</v>
      </c>
      <c r="P186" s="6">
        <v>267</v>
      </c>
      <c r="Q186" s="6">
        <v>176</v>
      </c>
      <c r="R186" s="6">
        <v>601</v>
      </c>
      <c r="S186" s="6">
        <v>1022</v>
      </c>
      <c r="T186" s="6">
        <v>418</v>
      </c>
      <c r="U186" s="6">
        <v>5</v>
      </c>
      <c r="V186" s="6">
        <v>476</v>
      </c>
      <c r="W186" s="6">
        <v>127</v>
      </c>
      <c r="X186" s="12">
        <v>547</v>
      </c>
      <c r="Y186" s="6">
        <v>904</v>
      </c>
      <c r="Z186" s="6">
        <v>913</v>
      </c>
      <c r="AA186" s="8">
        <v>566</v>
      </c>
      <c r="AB186" s="6">
        <v>106</v>
      </c>
      <c r="AC186" s="6">
        <v>461</v>
      </c>
      <c r="AD186" s="6">
        <v>20</v>
      </c>
      <c r="AE186" s="6">
        <v>439</v>
      </c>
      <c r="AF186" s="6">
        <v>1003</v>
      </c>
      <c r="AG186" s="179">
        <v>592</v>
      </c>
      <c r="AH186" s="5">
        <f t="shared" si="30"/>
        <v>16400</v>
      </c>
      <c r="AI186" s="5">
        <f t="shared" si="31"/>
        <v>11201200</v>
      </c>
      <c r="AJ186" s="2">
        <f t="shared" si="32"/>
        <v>8606720000</v>
      </c>
    </row>
    <row r="187" spans="1:36" x14ac:dyDescent="0.2">
      <c r="A187" s="1">
        <v>8</v>
      </c>
      <c r="B187" s="178">
        <v>298</v>
      </c>
      <c r="C187" s="6">
        <v>141</v>
      </c>
      <c r="D187" s="6">
        <v>721</v>
      </c>
      <c r="E187" s="6">
        <v>886</v>
      </c>
      <c r="F187" s="6">
        <v>683</v>
      </c>
      <c r="G187" s="6">
        <v>784</v>
      </c>
      <c r="H187" s="9">
        <v>340</v>
      </c>
      <c r="I187" s="260">
        <v>247</v>
      </c>
      <c r="J187" s="11">
        <v>226</v>
      </c>
      <c r="K187" s="6">
        <v>325</v>
      </c>
      <c r="L187" s="6">
        <v>793</v>
      </c>
      <c r="M187" s="6">
        <v>702</v>
      </c>
      <c r="N187" s="6">
        <v>867</v>
      </c>
      <c r="O187" s="6">
        <v>712</v>
      </c>
      <c r="P187" s="6">
        <v>156</v>
      </c>
      <c r="Q187" s="6">
        <v>319</v>
      </c>
      <c r="R187" s="6">
        <v>970</v>
      </c>
      <c r="S187" s="6">
        <v>621</v>
      </c>
      <c r="T187" s="6">
        <v>49</v>
      </c>
      <c r="U187" s="6">
        <v>406</v>
      </c>
      <c r="V187" s="6">
        <v>75</v>
      </c>
      <c r="W187" s="6">
        <v>496</v>
      </c>
      <c r="X187" s="6">
        <v>948</v>
      </c>
      <c r="Y187" s="12">
        <v>535</v>
      </c>
      <c r="Z187" s="8">
        <v>514</v>
      </c>
      <c r="AA187" s="6">
        <v>933</v>
      </c>
      <c r="AB187" s="6">
        <v>505</v>
      </c>
      <c r="AC187" s="6">
        <v>94</v>
      </c>
      <c r="AD187" s="6">
        <v>387</v>
      </c>
      <c r="AE187" s="6">
        <v>40</v>
      </c>
      <c r="AF187" s="6">
        <v>636</v>
      </c>
      <c r="AG187" s="179">
        <v>991</v>
      </c>
      <c r="AH187" s="5">
        <f t="shared" si="30"/>
        <v>16400</v>
      </c>
      <c r="AI187" s="5">
        <f t="shared" si="31"/>
        <v>11201200</v>
      </c>
      <c r="AJ187" s="2">
        <f t="shared" si="32"/>
        <v>8606720000</v>
      </c>
    </row>
    <row r="188" spans="1:36" x14ac:dyDescent="0.2">
      <c r="A188" s="1">
        <v>9</v>
      </c>
      <c r="B188" s="178">
        <v>962</v>
      </c>
      <c r="C188" s="6">
        <v>613</v>
      </c>
      <c r="D188" s="6">
        <v>57</v>
      </c>
      <c r="E188" s="6">
        <v>414</v>
      </c>
      <c r="F188" s="6">
        <v>67</v>
      </c>
      <c r="G188" s="6">
        <v>488</v>
      </c>
      <c r="H188" s="6">
        <v>956</v>
      </c>
      <c r="I188" s="11">
        <v>543</v>
      </c>
      <c r="J188" s="260">
        <v>522</v>
      </c>
      <c r="K188" s="9">
        <v>941</v>
      </c>
      <c r="L188" s="6">
        <v>497</v>
      </c>
      <c r="M188" s="6">
        <v>86</v>
      </c>
      <c r="N188" s="6">
        <v>395</v>
      </c>
      <c r="O188" s="6">
        <v>48</v>
      </c>
      <c r="P188" s="6">
        <v>628</v>
      </c>
      <c r="Q188" s="6">
        <v>983</v>
      </c>
      <c r="R188" s="6">
        <v>290</v>
      </c>
      <c r="S188" s="6">
        <v>133</v>
      </c>
      <c r="T188" s="6">
        <v>729</v>
      </c>
      <c r="U188" s="6">
        <v>894</v>
      </c>
      <c r="V188" s="6">
        <v>675</v>
      </c>
      <c r="W188" s="6">
        <v>776</v>
      </c>
      <c r="X188" s="6">
        <v>348</v>
      </c>
      <c r="Y188" s="8">
        <v>255</v>
      </c>
      <c r="Z188" s="12">
        <v>234</v>
      </c>
      <c r="AA188" s="6">
        <v>333</v>
      </c>
      <c r="AB188" s="6">
        <v>785</v>
      </c>
      <c r="AC188" s="6">
        <v>694</v>
      </c>
      <c r="AD188" s="6">
        <v>875</v>
      </c>
      <c r="AE188" s="6">
        <v>720</v>
      </c>
      <c r="AF188" s="6">
        <v>148</v>
      </c>
      <c r="AG188" s="179">
        <v>311</v>
      </c>
      <c r="AH188" s="5">
        <f t="shared" si="30"/>
        <v>16400</v>
      </c>
      <c r="AI188" s="5">
        <f t="shared" si="31"/>
        <v>11201200</v>
      </c>
      <c r="AJ188" s="2">
        <f t="shared" si="32"/>
        <v>8606720000</v>
      </c>
    </row>
    <row r="189" spans="1:36" x14ac:dyDescent="0.2">
      <c r="A189" s="1">
        <v>10</v>
      </c>
      <c r="B189" s="178">
        <v>593</v>
      </c>
      <c r="C189" s="6">
        <v>1014</v>
      </c>
      <c r="D189" s="6">
        <v>426</v>
      </c>
      <c r="E189" s="6">
        <v>13</v>
      </c>
      <c r="F189" s="6">
        <v>468</v>
      </c>
      <c r="G189" s="6">
        <v>119</v>
      </c>
      <c r="H189" s="11">
        <v>555</v>
      </c>
      <c r="I189" s="6">
        <v>912</v>
      </c>
      <c r="J189" s="9">
        <v>921</v>
      </c>
      <c r="K189" s="260">
        <v>574</v>
      </c>
      <c r="L189" s="6">
        <v>98</v>
      </c>
      <c r="M189" s="6">
        <v>453</v>
      </c>
      <c r="N189" s="6">
        <v>28</v>
      </c>
      <c r="O189" s="6">
        <v>447</v>
      </c>
      <c r="P189" s="6">
        <v>995</v>
      </c>
      <c r="Q189" s="6">
        <v>584</v>
      </c>
      <c r="R189" s="6">
        <v>177</v>
      </c>
      <c r="S189" s="6">
        <v>278</v>
      </c>
      <c r="T189" s="6">
        <v>842</v>
      </c>
      <c r="U189" s="6">
        <v>749</v>
      </c>
      <c r="V189" s="6">
        <v>820</v>
      </c>
      <c r="W189" s="6">
        <v>663</v>
      </c>
      <c r="X189" s="8">
        <v>203</v>
      </c>
      <c r="Y189" s="6">
        <v>368</v>
      </c>
      <c r="Z189" s="6">
        <v>377</v>
      </c>
      <c r="AA189" s="12">
        <v>222</v>
      </c>
      <c r="AB189" s="6">
        <v>642</v>
      </c>
      <c r="AC189" s="6">
        <v>805</v>
      </c>
      <c r="AD189" s="6">
        <v>764</v>
      </c>
      <c r="AE189" s="6">
        <v>863</v>
      </c>
      <c r="AF189" s="6">
        <v>259</v>
      </c>
      <c r="AG189" s="179">
        <v>168</v>
      </c>
      <c r="AH189" s="5">
        <f t="shared" si="30"/>
        <v>16400</v>
      </c>
      <c r="AI189" s="5">
        <f t="shared" si="31"/>
        <v>11201200</v>
      </c>
      <c r="AJ189" s="2">
        <f t="shared" si="32"/>
        <v>8606720000</v>
      </c>
    </row>
    <row r="190" spans="1:36" x14ac:dyDescent="0.2">
      <c r="A190" s="1">
        <v>11</v>
      </c>
      <c r="B190" s="178">
        <v>99</v>
      </c>
      <c r="C190" s="6">
        <v>456</v>
      </c>
      <c r="D190" s="6">
        <v>924</v>
      </c>
      <c r="E190" s="6">
        <v>575</v>
      </c>
      <c r="F190" s="6">
        <v>994</v>
      </c>
      <c r="G190" s="11">
        <v>581</v>
      </c>
      <c r="H190" s="6">
        <v>25</v>
      </c>
      <c r="I190" s="6">
        <v>446</v>
      </c>
      <c r="J190" s="6">
        <v>427</v>
      </c>
      <c r="K190" s="6">
        <v>16</v>
      </c>
      <c r="L190" s="260">
        <v>596</v>
      </c>
      <c r="M190" s="9">
        <v>1015</v>
      </c>
      <c r="N190" s="6">
        <v>554</v>
      </c>
      <c r="O190" s="6">
        <v>909</v>
      </c>
      <c r="P190" s="6">
        <v>465</v>
      </c>
      <c r="Q190" s="6">
        <v>118</v>
      </c>
      <c r="R190" s="6">
        <v>643</v>
      </c>
      <c r="S190" s="6">
        <v>808</v>
      </c>
      <c r="T190" s="6">
        <v>380</v>
      </c>
      <c r="U190" s="6">
        <v>223</v>
      </c>
      <c r="V190" s="6">
        <v>258</v>
      </c>
      <c r="W190" s="8">
        <v>165</v>
      </c>
      <c r="X190" s="6">
        <v>761</v>
      </c>
      <c r="Y190" s="6">
        <v>862</v>
      </c>
      <c r="Z190" s="6">
        <v>843</v>
      </c>
      <c r="AA190" s="6">
        <v>752</v>
      </c>
      <c r="AB190" s="12">
        <v>180</v>
      </c>
      <c r="AC190" s="6">
        <v>279</v>
      </c>
      <c r="AD190" s="6">
        <v>202</v>
      </c>
      <c r="AE190" s="6">
        <v>365</v>
      </c>
      <c r="AF190" s="6">
        <v>817</v>
      </c>
      <c r="AG190" s="179">
        <v>662</v>
      </c>
      <c r="AH190" s="5">
        <f t="shared" si="30"/>
        <v>16400</v>
      </c>
      <c r="AI190" s="5">
        <f t="shared" si="31"/>
        <v>11201200</v>
      </c>
      <c r="AJ190" s="2">
        <f t="shared" si="32"/>
        <v>8606720000</v>
      </c>
    </row>
    <row r="191" spans="1:36" x14ac:dyDescent="0.2">
      <c r="A191" s="1">
        <v>12</v>
      </c>
      <c r="B191" s="178">
        <v>500</v>
      </c>
      <c r="C191" s="6">
        <v>87</v>
      </c>
      <c r="D191" s="6">
        <v>523</v>
      </c>
      <c r="E191" s="6">
        <v>944</v>
      </c>
      <c r="F191" s="11">
        <v>625</v>
      </c>
      <c r="G191" s="6">
        <v>982</v>
      </c>
      <c r="H191" s="6">
        <v>394</v>
      </c>
      <c r="I191" s="6">
        <v>45</v>
      </c>
      <c r="J191" s="6">
        <v>60</v>
      </c>
      <c r="K191" s="6">
        <v>415</v>
      </c>
      <c r="L191" s="9">
        <v>963</v>
      </c>
      <c r="M191" s="260">
        <v>616</v>
      </c>
      <c r="N191" s="6">
        <v>953</v>
      </c>
      <c r="O191" s="6">
        <v>542</v>
      </c>
      <c r="P191" s="6">
        <v>66</v>
      </c>
      <c r="Q191" s="6">
        <v>485</v>
      </c>
      <c r="R191" s="6">
        <v>788</v>
      </c>
      <c r="S191" s="6">
        <v>695</v>
      </c>
      <c r="T191" s="6">
        <v>235</v>
      </c>
      <c r="U191" s="6">
        <v>336</v>
      </c>
      <c r="V191" s="8">
        <v>145</v>
      </c>
      <c r="W191" s="6">
        <v>310</v>
      </c>
      <c r="X191" s="6">
        <v>874</v>
      </c>
      <c r="Y191" s="6">
        <v>717</v>
      </c>
      <c r="Z191" s="6">
        <v>732</v>
      </c>
      <c r="AA191" s="6">
        <v>895</v>
      </c>
      <c r="AB191" s="6">
        <v>291</v>
      </c>
      <c r="AC191" s="12">
        <v>136</v>
      </c>
      <c r="AD191" s="6">
        <v>345</v>
      </c>
      <c r="AE191" s="6">
        <v>254</v>
      </c>
      <c r="AF191" s="6">
        <v>674</v>
      </c>
      <c r="AG191" s="179">
        <v>773</v>
      </c>
      <c r="AH191" s="5">
        <f t="shared" si="30"/>
        <v>16400</v>
      </c>
      <c r="AI191" s="5">
        <f t="shared" si="31"/>
        <v>11201200</v>
      </c>
      <c r="AJ191" s="2">
        <f t="shared" si="32"/>
        <v>8606720000</v>
      </c>
    </row>
    <row r="192" spans="1:36" x14ac:dyDescent="0.2">
      <c r="A192" s="1">
        <v>13</v>
      </c>
      <c r="B192" s="178">
        <v>224</v>
      </c>
      <c r="C192" s="6">
        <v>379</v>
      </c>
      <c r="D192" s="6">
        <v>807</v>
      </c>
      <c r="E192" s="11">
        <v>644</v>
      </c>
      <c r="F192" s="6">
        <v>861</v>
      </c>
      <c r="G192" s="6">
        <v>762</v>
      </c>
      <c r="H192" s="6">
        <v>166</v>
      </c>
      <c r="I192" s="6">
        <v>257</v>
      </c>
      <c r="J192" s="6">
        <v>280</v>
      </c>
      <c r="K192" s="6">
        <v>179</v>
      </c>
      <c r="L192" s="6">
        <v>751</v>
      </c>
      <c r="M192" s="6">
        <v>844</v>
      </c>
      <c r="N192" s="260">
        <v>661</v>
      </c>
      <c r="O192" s="9">
        <v>818</v>
      </c>
      <c r="P192" s="6">
        <v>366</v>
      </c>
      <c r="Q192" s="6">
        <v>201</v>
      </c>
      <c r="R192" s="6">
        <v>576</v>
      </c>
      <c r="S192" s="6">
        <v>923</v>
      </c>
      <c r="T192" s="6">
        <v>455</v>
      </c>
      <c r="U192" s="8">
        <v>100</v>
      </c>
      <c r="V192" s="6">
        <v>445</v>
      </c>
      <c r="W192" s="6">
        <v>26</v>
      </c>
      <c r="X192" s="6">
        <v>582</v>
      </c>
      <c r="Y192" s="6">
        <v>993</v>
      </c>
      <c r="Z192" s="6">
        <v>1016</v>
      </c>
      <c r="AA192" s="6">
        <v>595</v>
      </c>
      <c r="AB192" s="6">
        <v>15</v>
      </c>
      <c r="AC192" s="6">
        <v>428</v>
      </c>
      <c r="AD192" s="12">
        <v>117</v>
      </c>
      <c r="AE192" s="6">
        <v>466</v>
      </c>
      <c r="AF192" s="6">
        <v>910</v>
      </c>
      <c r="AG192" s="179">
        <v>553</v>
      </c>
      <c r="AH192" s="5">
        <f t="shared" si="30"/>
        <v>16400</v>
      </c>
      <c r="AI192" s="5">
        <f t="shared" si="31"/>
        <v>11201200</v>
      </c>
      <c r="AJ192" s="2">
        <f t="shared" si="32"/>
        <v>8606720000</v>
      </c>
    </row>
    <row r="193" spans="1:36" x14ac:dyDescent="0.2">
      <c r="A193" s="1">
        <v>14</v>
      </c>
      <c r="B193" s="178">
        <v>335</v>
      </c>
      <c r="C193" s="6">
        <v>236</v>
      </c>
      <c r="D193" s="11">
        <v>696</v>
      </c>
      <c r="E193" s="6">
        <v>787</v>
      </c>
      <c r="F193" s="6">
        <v>718</v>
      </c>
      <c r="G193" s="6">
        <v>873</v>
      </c>
      <c r="H193" s="6">
        <v>309</v>
      </c>
      <c r="I193" s="6">
        <v>146</v>
      </c>
      <c r="J193" s="6">
        <v>135</v>
      </c>
      <c r="K193" s="6">
        <v>292</v>
      </c>
      <c r="L193" s="6">
        <v>896</v>
      </c>
      <c r="M193" s="6">
        <v>731</v>
      </c>
      <c r="N193" s="9">
        <v>774</v>
      </c>
      <c r="O193" s="260">
        <v>673</v>
      </c>
      <c r="P193" s="6">
        <v>253</v>
      </c>
      <c r="Q193" s="6">
        <v>346</v>
      </c>
      <c r="R193" s="6">
        <v>943</v>
      </c>
      <c r="S193" s="6">
        <v>524</v>
      </c>
      <c r="T193" s="8">
        <v>88</v>
      </c>
      <c r="U193" s="6">
        <v>499</v>
      </c>
      <c r="V193" s="6">
        <v>46</v>
      </c>
      <c r="W193" s="6">
        <v>393</v>
      </c>
      <c r="X193" s="6">
        <v>981</v>
      </c>
      <c r="Y193" s="6">
        <v>626</v>
      </c>
      <c r="Z193" s="6">
        <v>615</v>
      </c>
      <c r="AA193" s="6">
        <v>964</v>
      </c>
      <c r="AB193" s="6">
        <v>416</v>
      </c>
      <c r="AC193" s="6">
        <v>59</v>
      </c>
      <c r="AD193" s="6">
        <v>486</v>
      </c>
      <c r="AE193" s="12">
        <v>65</v>
      </c>
      <c r="AF193" s="6">
        <v>541</v>
      </c>
      <c r="AG193" s="179">
        <v>954</v>
      </c>
      <c r="AH193" s="5">
        <f t="shared" si="30"/>
        <v>16400</v>
      </c>
      <c r="AI193" s="5">
        <f t="shared" si="31"/>
        <v>11201200</v>
      </c>
      <c r="AJ193" s="2">
        <f t="shared" si="32"/>
        <v>8606720000</v>
      </c>
    </row>
    <row r="194" spans="1:36" x14ac:dyDescent="0.2">
      <c r="A194" s="1">
        <v>15</v>
      </c>
      <c r="B194" s="178">
        <v>893</v>
      </c>
      <c r="C194" s="11">
        <v>730</v>
      </c>
      <c r="D194" s="6">
        <v>134</v>
      </c>
      <c r="E194" s="6">
        <v>289</v>
      </c>
      <c r="F194" s="6">
        <v>256</v>
      </c>
      <c r="G194" s="6">
        <v>347</v>
      </c>
      <c r="H194" s="6">
        <v>775</v>
      </c>
      <c r="I194" s="6">
        <v>676</v>
      </c>
      <c r="J194" s="6">
        <v>693</v>
      </c>
      <c r="K194" s="6">
        <v>786</v>
      </c>
      <c r="L194" s="6">
        <v>334</v>
      </c>
      <c r="M194" s="6">
        <v>233</v>
      </c>
      <c r="N194" s="6">
        <v>312</v>
      </c>
      <c r="O194" s="6">
        <v>147</v>
      </c>
      <c r="P194" s="260">
        <v>719</v>
      </c>
      <c r="Q194" s="9">
        <v>876</v>
      </c>
      <c r="R194" s="6">
        <v>413</v>
      </c>
      <c r="S194" s="8">
        <v>58</v>
      </c>
      <c r="T194" s="6">
        <v>614</v>
      </c>
      <c r="U194" s="6">
        <v>961</v>
      </c>
      <c r="V194" s="6">
        <v>544</v>
      </c>
      <c r="W194" s="6">
        <v>955</v>
      </c>
      <c r="X194" s="6">
        <v>487</v>
      </c>
      <c r="Y194" s="6">
        <v>68</v>
      </c>
      <c r="Z194" s="6">
        <v>85</v>
      </c>
      <c r="AA194" s="6">
        <v>498</v>
      </c>
      <c r="AB194" s="6">
        <v>942</v>
      </c>
      <c r="AC194" s="6">
        <v>521</v>
      </c>
      <c r="AD194" s="6">
        <v>984</v>
      </c>
      <c r="AE194" s="6">
        <v>627</v>
      </c>
      <c r="AF194" s="12">
        <v>47</v>
      </c>
      <c r="AG194" s="179">
        <v>396</v>
      </c>
      <c r="AH194" s="5">
        <f t="shared" si="30"/>
        <v>16400</v>
      </c>
      <c r="AI194" s="5">
        <f t="shared" si="31"/>
        <v>11201200</v>
      </c>
      <c r="AJ194" s="2">
        <f t="shared" si="32"/>
        <v>8606720000</v>
      </c>
    </row>
    <row r="195" spans="1:36" x14ac:dyDescent="0.2">
      <c r="A195" s="1">
        <v>16</v>
      </c>
      <c r="B195" s="190">
        <v>750</v>
      </c>
      <c r="C195" s="6">
        <v>841</v>
      </c>
      <c r="D195" s="6">
        <v>277</v>
      </c>
      <c r="E195" s="6">
        <v>178</v>
      </c>
      <c r="F195" s="6">
        <v>367</v>
      </c>
      <c r="G195" s="6">
        <v>204</v>
      </c>
      <c r="H195" s="6">
        <v>664</v>
      </c>
      <c r="I195" s="6">
        <v>819</v>
      </c>
      <c r="J195" s="6">
        <v>806</v>
      </c>
      <c r="K195" s="6">
        <v>641</v>
      </c>
      <c r="L195" s="6">
        <v>221</v>
      </c>
      <c r="M195" s="6">
        <v>378</v>
      </c>
      <c r="N195" s="6">
        <v>167</v>
      </c>
      <c r="O195" s="6">
        <v>260</v>
      </c>
      <c r="P195" s="9">
        <v>864</v>
      </c>
      <c r="Q195" s="260">
        <v>763</v>
      </c>
      <c r="R195" s="8">
        <v>14</v>
      </c>
      <c r="S195" s="6">
        <v>425</v>
      </c>
      <c r="T195" s="6">
        <v>1013</v>
      </c>
      <c r="U195" s="6">
        <v>594</v>
      </c>
      <c r="V195" s="6">
        <v>911</v>
      </c>
      <c r="W195" s="6">
        <v>556</v>
      </c>
      <c r="X195" s="6">
        <v>120</v>
      </c>
      <c r="Y195" s="6">
        <v>467</v>
      </c>
      <c r="Z195" s="6">
        <v>454</v>
      </c>
      <c r="AA195" s="6">
        <v>97</v>
      </c>
      <c r="AB195" s="6">
        <v>573</v>
      </c>
      <c r="AC195" s="6">
        <v>922</v>
      </c>
      <c r="AD195" s="6">
        <v>583</v>
      </c>
      <c r="AE195" s="6">
        <v>996</v>
      </c>
      <c r="AF195" s="6">
        <v>448</v>
      </c>
      <c r="AG195" s="186">
        <v>27</v>
      </c>
      <c r="AH195" s="5">
        <f t="shared" si="30"/>
        <v>16400</v>
      </c>
      <c r="AI195" s="5">
        <f t="shared" si="31"/>
        <v>11201200</v>
      </c>
      <c r="AJ195" s="2">
        <f t="shared" si="32"/>
        <v>8606720000</v>
      </c>
    </row>
    <row r="196" spans="1:36" x14ac:dyDescent="0.2">
      <c r="A196" s="1">
        <v>17</v>
      </c>
      <c r="B196" s="188">
        <v>275</v>
      </c>
      <c r="C196" s="6">
        <v>184</v>
      </c>
      <c r="D196" s="6">
        <v>748</v>
      </c>
      <c r="E196" s="6">
        <v>847</v>
      </c>
      <c r="F196" s="6">
        <v>658</v>
      </c>
      <c r="G196" s="6">
        <v>821</v>
      </c>
      <c r="H196" s="6">
        <v>361</v>
      </c>
      <c r="I196" s="6">
        <v>206</v>
      </c>
      <c r="J196" s="6">
        <v>219</v>
      </c>
      <c r="K196" s="6">
        <v>384</v>
      </c>
      <c r="L196" s="6">
        <v>804</v>
      </c>
      <c r="M196" s="6">
        <v>647</v>
      </c>
      <c r="N196" s="6">
        <v>858</v>
      </c>
      <c r="O196" s="6">
        <v>765</v>
      </c>
      <c r="P196" s="6">
        <v>161</v>
      </c>
      <c r="Q196" s="8">
        <v>262</v>
      </c>
      <c r="R196" s="7">
        <v>1011</v>
      </c>
      <c r="S196" s="9">
        <v>600</v>
      </c>
      <c r="T196" s="6">
        <v>12</v>
      </c>
      <c r="U196" s="6">
        <v>431</v>
      </c>
      <c r="V196" s="6">
        <v>114</v>
      </c>
      <c r="W196" s="6">
        <v>469</v>
      </c>
      <c r="X196" s="6">
        <v>905</v>
      </c>
      <c r="Y196" s="6">
        <v>558</v>
      </c>
      <c r="Z196" s="6">
        <v>571</v>
      </c>
      <c r="AA196" s="6">
        <v>928</v>
      </c>
      <c r="AB196" s="6">
        <v>452</v>
      </c>
      <c r="AC196" s="6">
        <v>103</v>
      </c>
      <c r="AD196" s="6">
        <v>442</v>
      </c>
      <c r="AE196" s="6">
        <v>29</v>
      </c>
      <c r="AF196" s="6">
        <v>577</v>
      </c>
      <c r="AG196" s="263">
        <v>998</v>
      </c>
      <c r="AH196" s="5">
        <f t="shared" si="30"/>
        <v>16400</v>
      </c>
      <c r="AI196" s="5">
        <f t="shared" si="31"/>
        <v>11201200</v>
      </c>
      <c r="AJ196" s="2">
        <f t="shared" si="32"/>
        <v>8606720000</v>
      </c>
    </row>
    <row r="197" spans="1:36" x14ac:dyDescent="0.2">
      <c r="A197" s="1">
        <v>18</v>
      </c>
      <c r="B197" s="178">
        <v>132</v>
      </c>
      <c r="C197" s="12">
        <v>295</v>
      </c>
      <c r="D197" s="6">
        <v>891</v>
      </c>
      <c r="E197" s="6">
        <v>736</v>
      </c>
      <c r="F197" s="6">
        <v>769</v>
      </c>
      <c r="G197" s="6">
        <v>678</v>
      </c>
      <c r="H197" s="6">
        <v>250</v>
      </c>
      <c r="I197" s="6">
        <v>349</v>
      </c>
      <c r="J197" s="6">
        <v>332</v>
      </c>
      <c r="K197" s="6">
        <v>239</v>
      </c>
      <c r="L197" s="6">
        <v>691</v>
      </c>
      <c r="M197" s="6">
        <v>792</v>
      </c>
      <c r="N197" s="6">
        <v>713</v>
      </c>
      <c r="O197" s="6">
        <v>878</v>
      </c>
      <c r="P197" s="8">
        <v>306</v>
      </c>
      <c r="Q197" s="6">
        <v>149</v>
      </c>
      <c r="R197" s="9">
        <v>612</v>
      </c>
      <c r="S197" s="7">
        <v>967</v>
      </c>
      <c r="T197" s="6">
        <v>411</v>
      </c>
      <c r="U197" s="6">
        <v>64</v>
      </c>
      <c r="V197" s="6">
        <v>481</v>
      </c>
      <c r="W197" s="6">
        <v>70</v>
      </c>
      <c r="X197" s="6">
        <v>538</v>
      </c>
      <c r="Y197" s="6">
        <v>957</v>
      </c>
      <c r="Z197" s="6">
        <v>940</v>
      </c>
      <c r="AA197" s="6">
        <v>527</v>
      </c>
      <c r="AB197" s="6">
        <v>83</v>
      </c>
      <c r="AC197" s="6">
        <v>504</v>
      </c>
      <c r="AD197" s="6">
        <v>41</v>
      </c>
      <c r="AE197" s="6">
        <v>398</v>
      </c>
      <c r="AF197" s="262">
        <v>978</v>
      </c>
      <c r="AG197" s="179">
        <v>629</v>
      </c>
      <c r="AH197" s="5">
        <f t="shared" si="30"/>
        <v>16400</v>
      </c>
      <c r="AI197" s="5">
        <f t="shared" si="31"/>
        <v>11201200</v>
      </c>
      <c r="AJ197" s="2">
        <f t="shared" si="32"/>
        <v>8606720000</v>
      </c>
    </row>
    <row r="198" spans="1:36" x14ac:dyDescent="0.2">
      <c r="A198" s="1">
        <v>19</v>
      </c>
      <c r="B198" s="178">
        <v>690</v>
      </c>
      <c r="C198" s="6">
        <v>789</v>
      </c>
      <c r="D198" s="12">
        <v>329</v>
      </c>
      <c r="E198" s="6">
        <v>238</v>
      </c>
      <c r="F198" s="6">
        <v>307</v>
      </c>
      <c r="G198" s="6">
        <v>152</v>
      </c>
      <c r="H198" s="6">
        <v>716</v>
      </c>
      <c r="I198" s="6">
        <v>879</v>
      </c>
      <c r="J198" s="6">
        <v>890</v>
      </c>
      <c r="K198" s="6">
        <v>733</v>
      </c>
      <c r="L198" s="6">
        <v>129</v>
      </c>
      <c r="M198" s="6">
        <v>294</v>
      </c>
      <c r="N198" s="6">
        <v>251</v>
      </c>
      <c r="O198" s="8">
        <v>352</v>
      </c>
      <c r="P198" s="6">
        <v>772</v>
      </c>
      <c r="Q198" s="6">
        <v>679</v>
      </c>
      <c r="R198" s="6">
        <v>82</v>
      </c>
      <c r="S198" s="6">
        <v>501</v>
      </c>
      <c r="T198" s="7">
        <v>937</v>
      </c>
      <c r="U198" s="9">
        <v>526</v>
      </c>
      <c r="V198" s="6">
        <v>979</v>
      </c>
      <c r="W198" s="6">
        <v>632</v>
      </c>
      <c r="X198" s="6">
        <v>44</v>
      </c>
      <c r="Y198" s="6">
        <v>399</v>
      </c>
      <c r="Z198" s="6">
        <v>410</v>
      </c>
      <c r="AA198" s="6">
        <v>61</v>
      </c>
      <c r="AB198" s="6">
        <v>609</v>
      </c>
      <c r="AC198" s="6">
        <v>966</v>
      </c>
      <c r="AD198" s="6">
        <v>539</v>
      </c>
      <c r="AE198" s="262">
        <v>960</v>
      </c>
      <c r="AF198" s="6">
        <v>484</v>
      </c>
      <c r="AG198" s="179">
        <v>71</v>
      </c>
      <c r="AH198" s="5">
        <f t="shared" si="30"/>
        <v>16400</v>
      </c>
      <c r="AI198" s="5">
        <f t="shared" si="31"/>
        <v>11201200</v>
      </c>
      <c r="AJ198" s="2">
        <f t="shared" si="32"/>
        <v>8606720000</v>
      </c>
    </row>
    <row r="199" spans="1:36" x14ac:dyDescent="0.2">
      <c r="A199" s="1">
        <v>20</v>
      </c>
      <c r="B199" s="178">
        <v>801</v>
      </c>
      <c r="C199" s="6">
        <v>646</v>
      </c>
      <c r="D199" s="6">
        <v>218</v>
      </c>
      <c r="E199" s="12">
        <v>381</v>
      </c>
      <c r="F199" s="6">
        <v>164</v>
      </c>
      <c r="G199" s="6">
        <v>263</v>
      </c>
      <c r="H199" s="6">
        <v>859</v>
      </c>
      <c r="I199" s="6">
        <v>768</v>
      </c>
      <c r="J199" s="6">
        <v>745</v>
      </c>
      <c r="K199" s="6">
        <v>846</v>
      </c>
      <c r="L199" s="6">
        <v>274</v>
      </c>
      <c r="M199" s="6">
        <v>181</v>
      </c>
      <c r="N199" s="8">
        <v>364</v>
      </c>
      <c r="O199" s="6">
        <v>207</v>
      </c>
      <c r="P199" s="6">
        <v>659</v>
      </c>
      <c r="Q199" s="6">
        <v>824</v>
      </c>
      <c r="R199" s="6">
        <v>449</v>
      </c>
      <c r="S199" s="6">
        <v>102</v>
      </c>
      <c r="T199" s="9">
        <v>570</v>
      </c>
      <c r="U199" s="7">
        <v>925</v>
      </c>
      <c r="V199" s="6">
        <v>580</v>
      </c>
      <c r="W199" s="6">
        <v>999</v>
      </c>
      <c r="X199" s="6">
        <v>443</v>
      </c>
      <c r="Y199" s="6">
        <v>32</v>
      </c>
      <c r="Z199" s="6">
        <v>9</v>
      </c>
      <c r="AA199" s="6">
        <v>430</v>
      </c>
      <c r="AB199" s="6">
        <v>1010</v>
      </c>
      <c r="AC199" s="6">
        <v>597</v>
      </c>
      <c r="AD199" s="262">
        <v>908</v>
      </c>
      <c r="AE199" s="6">
        <v>559</v>
      </c>
      <c r="AF199" s="6">
        <v>115</v>
      </c>
      <c r="AG199" s="179">
        <v>472</v>
      </c>
      <c r="AH199" s="5">
        <f t="shared" si="30"/>
        <v>16400</v>
      </c>
      <c r="AI199" s="5">
        <f t="shared" si="31"/>
        <v>11201200</v>
      </c>
      <c r="AJ199" s="2">
        <f t="shared" si="32"/>
        <v>8606720000</v>
      </c>
    </row>
    <row r="200" spans="1:36" x14ac:dyDescent="0.2">
      <c r="A200" s="1">
        <v>21</v>
      </c>
      <c r="B200" s="178">
        <v>525</v>
      </c>
      <c r="C200" s="6">
        <v>938</v>
      </c>
      <c r="D200" s="6">
        <v>502</v>
      </c>
      <c r="E200" s="6">
        <v>81</v>
      </c>
      <c r="F200" s="12">
        <v>400</v>
      </c>
      <c r="G200" s="6">
        <v>43</v>
      </c>
      <c r="H200" s="6">
        <v>631</v>
      </c>
      <c r="I200" s="6">
        <v>980</v>
      </c>
      <c r="J200" s="6">
        <v>965</v>
      </c>
      <c r="K200" s="6">
        <v>610</v>
      </c>
      <c r="L200" s="6">
        <v>62</v>
      </c>
      <c r="M200" s="8">
        <v>409</v>
      </c>
      <c r="N200" s="6">
        <v>72</v>
      </c>
      <c r="O200" s="6">
        <v>483</v>
      </c>
      <c r="P200" s="6">
        <v>959</v>
      </c>
      <c r="Q200" s="6">
        <v>540</v>
      </c>
      <c r="R200" s="6">
        <v>237</v>
      </c>
      <c r="S200" s="6">
        <v>330</v>
      </c>
      <c r="T200" s="6">
        <v>790</v>
      </c>
      <c r="U200" s="6">
        <v>689</v>
      </c>
      <c r="V200" s="7">
        <v>880</v>
      </c>
      <c r="W200" s="9">
        <v>715</v>
      </c>
      <c r="X200" s="6">
        <v>151</v>
      </c>
      <c r="Y200" s="6">
        <v>308</v>
      </c>
      <c r="Z200" s="6">
        <v>293</v>
      </c>
      <c r="AA200" s="6">
        <v>130</v>
      </c>
      <c r="AB200" s="6">
        <v>734</v>
      </c>
      <c r="AC200" s="262">
        <v>889</v>
      </c>
      <c r="AD200" s="6">
        <v>680</v>
      </c>
      <c r="AE200" s="6">
        <v>771</v>
      </c>
      <c r="AF200" s="6">
        <v>351</v>
      </c>
      <c r="AG200" s="179">
        <v>252</v>
      </c>
      <c r="AH200" s="5">
        <f t="shared" si="30"/>
        <v>16400</v>
      </c>
      <c r="AI200" s="5">
        <f t="shared" si="31"/>
        <v>11201200</v>
      </c>
      <c r="AJ200" s="2">
        <f t="shared" si="32"/>
        <v>8606720000</v>
      </c>
    </row>
    <row r="201" spans="1:36" x14ac:dyDescent="0.2">
      <c r="A201" s="1">
        <v>22</v>
      </c>
      <c r="B201" s="178">
        <v>926</v>
      </c>
      <c r="C201" s="6">
        <v>569</v>
      </c>
      <c r="D201" s="6">
        <v>101</v>
      </c>
      <c r="E201" s="6">
        <v>450</v>
      </c>
      <c r="F201" s="6">
        <v>31</v>
      </c>
      <c r="G201" s="12">
        <v>444</v>
      </c>
      <c r="H201" s="6">
        <v>1000</v>
      </c>
      <c r="I201" s="6">
        <v>579</v>
      </c>
      <c r="J201" s="6">
        <v>598</v>
      </c>
      <c r="K201" s="6">
        <v>1009</v>
      </c>
      <c r="L201" s="8">
        <v>429</v>
      </c>
      <c r="M201" s="6">
        <v>10</v>
      </c>
      <c r="N201" s="6">
        <v>471</v>
      </c>
      <c r="O201" s="6">
        <v>116</v>
      </c>
      <c r="P201" s="6">
        <v>560</v>
      </c>
      <c r="Q201" s="6">
        <v>907</v>
      </c>
      <c r="R201" s="6">
        <v>382</v>
      </c>
      <c r="S201" s="6">
        <v>217</v>
      </c>
      <c r="T201" s="6">
        <v>645</v>
      </c>
      <c r="U201" s="6">
        <v>802</v>
      </c>
      <c r="V201" s="9">
        <v>767</v>
      </c>
      <c r="W201" s="7">
        <v>860</v>
      </c>
      <c r="X201" s="6">
        <v>264</v>
      </c>
      <c r="Y201" s="6">
        <v>163</v>
      </c>
      <c r="Z201" s="6">
        <v>182</v>
      </c>
      <c r="AA201" s="6">
        <v>273</v>
      </c>
      <c r="AB201" s="262">
        <v>845</v>
      </c>
      <c r="AC201" s="6">
        <v>746</v>
      </c>
      <c r="AD201" s="6">
        <v>823</v>
      </c>
      <c r="AE201" s="6">
        <v>660</v>
      </c>
      <c r="AF201" s="6">
        <v>208</v>
      </c>
      <c r="AG201" s="179">
        <v>363</v>
      </c>
      <c r="AH201" s="5">
        <f t="shared" si="30"/>
        <v>16400</v>
      </c>
      <c r="AI201" s="5">
        <f t="shared" si="31"/>
        <v>11201200</v>
      </c>
      <c r="AJ201" s="2">
        <f t="shared" si="32"/>
        <v>8606720000</v>
      </c>
    </row>
    <row r="202" spans="1:36" x14ac:dyDescent="0.2">
      <c r="A202" s="1">
        <v>23</v>
      </c>
      <c r="B202" s="178">
        <v>432</v>
      </c>
      <c r="C202" s="6">
        <v>11</v>
      </c>
      <c r="D202" s="6">
        <v>599</v>
      </c>
      <c r="E202" s="6">
        <v>1012</v>
      </c>
      <c r="F202" s="6">
        <v>557</v>
      </c>
      <c r="G202" s="6">
        <v>906</v>
      </c>
      <c r="H202" s="12">
        <v>470</v>
      </c>
      <c r="I202" s="6">
        <v>113</v>
      </c>
      <c r="J202" s="6">
        <v>104</v>
      </c>
      <c r="K202" s="8">
        <v>451</v>
      </c>
      <c r="L202" s="6">
        <v>927</v>
      </c>
      <c r="M202" s="6">
        <v>572</v>
      </c>
      <c r="N202" s="6">
        <v>997</v>
      </c>
      <c r="O202" s="6">
        <v>578</v>
      </c>
      <c r="P202" s="6">
        <v>30</v>
      </c>
      <c r="Q202" s="6">
        <v>441</v>
      </c>
      <c r="R202" s="6">
        <v>848</v>
      </c>
      <c r="S202" s="6">
        <v>747</v>
      </c>
      <c r="T202" s="6">
        <v>183</v>
      </c>
      <c r="U202" s="6">
        <v>276</v>
      </c>
      <c r="V202" s="6">
        <v>205</v>
      </c>
      <c r="W202" s="6">
        <v>362</v>
      </c>
      <c r="X202" s="7">
        <v>822</v>
      </c>
      <c r="Y202" s="9">
        <v>657</v>
      </c>
      <c r="Z202" s="6">
        <v>648</v>
      </c>
      <c r="AA202" s="262">
        <v>803</v>
      </c>
      <c r="AB202" s="6">
        <v>383</v>
      </c>
      <c r="AC202" s="6">
        <v>220</v>
      </c>
      <c r="AD202" s="6">
        <v>261</v>
      </c>
      <c r="AE202" s="6">
        <v>162</v>
      </c>
      <c r="AF202" s="6">
        <v>766</v>
      </c>
      <c r="AG202" s="179">
        <v>857</v>
      </c>
      <c r="AH202" s="5">
        <f t="shared" si="30"/>
        <v>16400</v>
      </c>
      <c r="AI202" s="5">
        <f t="shared" si="31"/>
        <v>11201200</v>
      </c>
      <c r="AJ202" s="2">
        <f t="shared" si="32"/>
        <v>8606720000</v>
      </c>
    </row>
    <row r="203" spans="1:36" x14ac:dyDescent="0.2">
      <c r="A203" s="1">
        <v>24</v>
      </c>
      <c r="B203" s="178">
        <v>63</v>
      </c>
      <c r="C203" s="6">
        <v>412</v>
      </c>
      <c r="D203" s="6">
        <v>968</v>
      </c>
      <c r="E203" s="6">
        <v>611</v>
      </c>
      <c r="F203" s="6">
        <v>958</v>
      </c>
      <c r="G203" s="6">
        <v>537</v>
      </c>
      <c r="H203" s="6">
        <v>69</v>
      </c>
      <c r="I203" s="12">
        <v>482</v>
      </c>
      <c r="J203" s="8">
        <v>503</v>
      </c>
      <c r="K203" s="6">
        <v>84</v>
      </c>
      <c r="L203" s="6">
        <v>528</v>
      </c>
      <c r="M203" s="6">
        <v>939</v>
      </c>
      <c r="N203" s="6">
        <v>630</v>
      </c>
      <c r="O203" s="6">
        <v>977</v>
      </c>
      <c r="P203" s="6">
        <v>397</v>
      </c>
      <c r="Q203" s="6">
        <v>42</v>
      </c>
      <c r="R203" s="6">
        <v>735</v>
      </c>
      <c r="S203" s="6">
        <v>892</v>
      </c>
      <c r="T203" s="6">
        <v>296</v>
      </c>
      <c r="U203" s="6">
        <v>131</v>
      </c>
      <c r="V203" s="6">
        <v>350</v>
      </c>
      <c r="W203" s="6">
        <v>249</v>
      </c>
      <c r="X203" s="9">
        <v>677</v>
      </c>
      <c r="Y203" s="7">
        <v>770</v>
      </c>
      <c r="Z203" s="262">
        <v>791</v>
      </c>
      <c r="AA203" s="6">
        <v>692</v>
      </c>
      <c r="AB203" s="6">
        <v>240</v>
      </c>
      <c r="AC203" s="6">
        <v>331</v>
      </c>
      <c r="AD203" s="6">
        <v>150</v>
      </c>
      <c r="AE203" s="6">
        <v>305</v>
      </c>
      <c r="AF203" s="6">
        <v>877</v>
      </c>
      <c r="AG203" s="179">
        <v>714</v>
      </c>
      <c r="AH203" s="5">
        <f t="shared" si="30"/>
        <v>16400</v>
      </c>
      <c r="AI203" s="5">
        <f t="shared" si="31"/>
        <v>11201200</v>
      </c>
      <c r="AJ203" s="2">
        <f t="shared" si="32"/>
        <v>8606720000</v>
      </c>
    </row>
    <row r="204" spans="1:36" x14ac:dyDescent="0.2">
      <c r="A204" s="1">
        <v>25</v>
      </c>
      <c r="B204" s="178">
        <v>727</v>
      </c>
      <c r="C204" s="6">
        <v>884</v>
      </c>
      <c r="D204" s="6">
        <v>304</v>
      </c>
      <c r="E204" s="6">
        <v>139</v>
      </c>
      <c r="F204" s="6">
        <v>342</v>
      </c>
      <c r="G204" s="6">
        <v>241</v>
      </c>
      <c r="H204" s="6">
        <v>685</v>
      </c>
      <c r="I204" s="8">
        <v>778</v>
      </c>
      <c r="J204" s="12">
        <v>799</v>
      </c>
      <c r="K204" s="6">
        <v>700</v>
      </c>
      <c r="L204" s="6">
        <v>232</v>
      </c>
      <c r="M204" s="6">
        <v>323</v>
      </c>
      <c r="N204" s="6">
        <v>158</v>
      </c>
      <c r="O204" s="6">
        <v>313</v>
      </c>
      <c r="P204" s="6">
        <v>869</v>
      </c>
      <c r="Q204" s="6">
        <v>706</v>
      </c>
      <c r="R204" s="6">
        <v>55</v>
      </c>
      <c r="S204" s="6">
        <v>404</v>
      </c>
      <c r="T204" s="6">
        <v>976</v>
      </c>
      <c r="U204" s="6">
        <v>619</v>
      </c>
      <c r="V204" s="6">
        <v>950</v>
      </c>
      <c r="W204" s="6">
        <v>529</v>
      </c>
      <c r="X204" s="6">
        <v>77</v>
      </c>
      <c r="Y204" s="262">
        <v>490</v>
      </c>
      <c r="Z204" s="7">
        <v>511</v>
      </c>
      <c r="AA204" s="9">
        <v>92</v>
      </c>
      <c r="AB204" s="6">
        <v>520</v>
      </c>
      <c r="AC204" s="6">
        <v>931</v>
      </c>
      <c r="AD204" s="6">
        <v>638</v>
      </c>
      <c r="AE204" s="6">
        <v>985</v>
      </c>
      <c r="AF204" s="6">
        <v>389</v>
      </c>
      <c r="AG204" s="179">
        <v>34</v>
      </c>
      <c r="AH204" s="5">
        <f t="shared" si="30"/>
        <v>16400</v>
      </c>
      <c r="AI204" s="5">
        <f t="shared" si="31"/>
        <v>11201200</v>
      </c>
      <c r="AJ204" s="2">
        <f t="shared" si="32"/>
        <v>8606720000</v>
      </c>
    </row>
    <row r="205" spans="1:36" x14ac:dyDescent="0.2">
      <c r="A205" s="1">
        <v>26</v>
      </c>
      <c r="B205" s="178">
        <v>840</v>
      </c>
      <c r="C205" s="6">
        <v>739</v>
      </c>
      <c r="D205" s="6">
        <v>191</v>
      </c>
      <c r="E205" s="6">
        <v>284</v>
      </c>
      <c r="F205" s="6">
        <v>197</v>
      </c>
      <c r="G205" s="6">
        <v>354</v>
      </c>
      <c r="H205" s="8">
        <v>830</v>
      </c>
      <c r="I205" s="6">
        <v>665</v>
      </c>
      <c r="J205" s="6">
        <v>656</v>
      </c>
      <c r="K205" s="12">
        <v>811</v>
      </c>
      <c r="L205" s="6">
        <v>375</v>
      </c>
      <c r="M205" s="6">
        <v>212</v>
      </c>
      <c r="N205" s="6">
        <v>269</v>
      </c>
      <c r="O205" s="6">
        <v>170</v>
      </c>
      <c r="P205" s="6">
        <v>758</v>
      </c>
      <c r="Q205" s="6">
        <v>849</v>
      </c>
      <c r="R205" s="6">
        <v>424</v>
      </c>
      <c r="S205" s="6">
        <v>3</v>
      </c>
      <c r="T205" s="6">
        <v>607</v>
      </c>
      <c r="U205" s="6">
        <v>1020</v>
      </c>
      <c r="V205" s="6">
        <v>549</v>
      </c>
      <c r="W205" s="6">
        <v>898</v>
      </c>
      <c r="X205" s="262">
        <v>478</v>
      </c>
      <c r="Y205" s="6">
        <v>121</v>
      </c>
      <c r="Z205" s="9">
        <v>112</v>
      </c>
      <c r="AA205" s="7">
        <v>459</v>
      </c>
      <c r="AB205" s="6">
        <v>919</v>
      </c>
      <c r="AC205" s="6">
        <v>564</v>
      </c>
      <c r="AD205" s="6">
        <v>1005</v>
      </c>
      <c r="AE205" s="6">
        <v>586</v>
      </c>
      <c r="AF205" s="6">
        <v>22</v>
      </c>
      <c r="AG205" s="179">
        <v>433</v>
      </c>
      <c r="AH205" s="5">
        <f t="shared" si="30"/>
        <v>16400</v>
      </c>
      <c r="AI205" s="5">
        <f t="shared" si="31"/>
        <v>11201200</v>
      </c>
      <c r="AJ205" s="2">
        <f t="shared" si="32"/>
        <v>8606720000</v>
      </c>
    </row>
    <row r="206" spans="1:36" x14ac:dyDescent="0.2">
      <c r="A206" s="1">
        <v>27</v>
      </c>
      <c r="B206" s="178">
        <v>374</v>
      </c>
      <c r="C206" s="6">
        <v>209</v>
      </c>
      <c r="D206" s="6">
        <v>653</v>
      </c>
      <c r="E206" s="6">
        <v>810</v>
      </c>
      <c r="F206" s="6">
        <v>759</v>
      </c>
      <c r="G206" s="8">
        <v>852</v>
      </c>
      <c r="H206" s="6">
        <v>272</v>
      </c>
      <c r="I206" s="6">
        <v>171</v>
      </c>
      <c r="J206" s="6">
        <v>190</v>
      </c>
      <c r="K206" s="6">
        <v>281</v>
      </c>
      <c r="L206" s="12">
        <v>837</v>
      </c>
      <c r="M206" s="6">
        <v>738</v>
      </c>
      <c r="N206" s="6">
        <v>831</v>
      </c>
      <c r="O206" s="6">
        <v>668</v>
      </c>
      <c r="P206" s="6">
        <v>200</v>
      </c>
      <c r="Q206" s="6">
        <v>355</v>
      </c>
      <c r="R206" s="6">
        <v>918</v>
      </c>
      <c r="S206" s="6">
        <v>561</v>
      </c>
      <c r="T206" s="6">
        <v>109</v>
      </c>
      <c r="U206" s="6">
        <v>458</v>
      </c>
      <c r="V206" s="6">
        <v>23</v>
      </c>
      <c r="W206" s="262">
        <v>436</v>
      </c>
      <c r="X206" s="6">
        <v>1008</v>
      </c>
      <c r="Y206" s="6">
        <v>587</v>
      </c>
      <c r="Z206" s="6">
        <v>606</v>
      </c>
      <c r="AA206" s="6">
        <v>1017</v>
      </c>
      <c r="AB206" s="7">
        <v>421</v>
      </c>
      <c r="AC206" s="9">
        <v>2</v>
      </c>
      <c r="AD206" s="6">
        <v>479</v>
      </c>
      <c r="AE206" s="6">
        <v>124</v>
      </c>
      <c r="AF206" s="6">
        <v>552</v>
      </c>
      <c r="AG206" s="179">
        <v>899</v>
      </c>
      <c r="AH206" s="5">
        <f t="shared" si="30"/>
        <v>16400</v>
      </c>
      <c r="AI206" s="5">
        <f t="shared" si="31"/>
        <v>11201200</v>
      </c>
      <c r="AJ206" s="2">
        <f t="shared" si="32"/>
        <v>8606720000</v>
      </c>
    </row>
    <row r="207" spans="1:36" x14ac:dyDescent="0.2">
      <c r="A207" s="1">
        <v>28</v>
      </c>
      <c r="B207" s="178">
        <v>229</v>
      </c>
      <c r="C207" s="6">
        <v>322</v>
      </c>
      <c r="D207" s="6">
        <v>798</v>
      </c>
      <c r="E207" s="6">
        <v>697</v>
      </c>
      <c r="F207" s="8">
        <v>872</v>
      </c>
      <c r="G207" s="6">
        <v>707</v>
      </c>
      <c r="H207" s="6">
        <v>159</v>
      </c>
      <c r="I207" s="6">
        <v>316</v>
      </c>
      <c r="J207" s="6">
        <v>301</v>
      </c>
      <c r="K207" s="6">
        <v>138</v>
      </c>
      <c r="L207" s="6">
        <v>726</v>
      </c>
      <c r="M207" s="12">
        <v>881</v>
      </c>
      <c r="N207" s="6">
        <v>688</v>
      </c>
      <c r="O207" s="6">
        <v>779</v>
      </c>
      <c r="P207" s="6">
        <v>343</v>
      </c>
      <c r="Q207" s="6">
        <v>244</v>
      </c>
      <c r="R207" s="6">
        <v>517</v>
      </c>
      <c r="S207" s="6">
        <v>930</v>
      </c>
      <c r="T207" s="6">
        <v>510</v>
      </c>
      <c r="U207" s="6">
        <v>89</v>
      </c>
      <c r="V207" s="262">
        <v>392</v>
      </c>
      <c r="W207" s="6">
        <v>35</v>
      </c>
      <c r="X207" s="6">
        <v>639</v>
      </c>
      <c r="Y207" s="6">
        <v>988</v>
      </c>
      <c r="Z207" s="6">
        <v>973</v>
      </c>
      <c r="AA207" s="6">
        <v>618</v>
      </c>
      <c r="AB207" s="9">
        <v>54</v>
      </c>
      <c r="AC207" s="7">
        <v>401</v>
      </c>
      <c r="AD207" s="6">
        <v>80</v>
      </c>
      <c r="AE207" s="6">
        <v>491</v>
      </c>
      <c r="AF207" s="6">
        <v>951</v>
      </c>
      <c r="AG207" s="179">
        <v>532</v>
      </c>
      <c r="AH207" s="5">
        <f t="shared" si="30"/>
        <v>16400</v>
      </c>
      <c r="AI207" s="5">
        <f t="shared" si="31"/>
        <v>11201200</v>
      </c>
      <c r="AJ207" s="2">
        <f t="shared" si="32"/>
        <v>8606720000</v>
      </c>
    </row>
    <row r="208" spans="1:36" x14ac:dyDescent="0.2">
      <c r="A208" s="1">
        <v>29</v>
      </c>
      <c r="B208" s="178">
        <v>457</v>
      </c>
      <c r="C208" s="6">
        <v>110</v>
      </c>
      <c r="D208" s="6">
        <v>562</v>
      </c>
      <c r="E208" s="8">
        <v>917</v>
      </c>
      <c r="F208" s="6">
        <v>588</v>
      </c>
      <c r="G208" s="6">
        <v>1007</v>
      </c>
      <c r="H208" s="6">
        <v>435</v>
      </c>
      <c r="I208" s="6">
        <v>24</v>
      </c>
      <c r="J208" s="6">
        <v>1</v>
      </c>
      <c r="K208" s="6">
        <v>422</v>
      </c>
      <c r="L208" s="6">
        <v>1018</v>
      </c>
      <c r="M208" s="6">
        <v>605</v>
      </c>
      <c r="N208" s="12">
        <v>900</v>
      </c>
      <c r="O208" s="6">
        <v>551</v>
      </c>
      <c r="P208" s="6">
        <v>123</v>
      </c>
      <c r="Q208" s="6">
        <v>480</v>
      </c>
      <c r="R208" s="6">
        <v>809</v>
      </c>
      <c r="S208" s="6">
        <v>654</v>
      </c>
      <c r="T208" s="6">
        <v>210</v>
      </c>
      <c r="U208" s="262">
        <v>373</v>
      </c>
      <c r="V208" s="6">
        <v>172</v>
      </c>
      <c r="W208" s="6">
        <v>271</v>
      </c>
      <c r="X208" s="6">
        <v>851</v>
      </c>
      <c r="Y208" s="6">
        <v>760</v>
      </c>
      <c r="Z208" s="6">
        <v>737</v>
      </c>
      <c r="AA208" s="6">
        <v>838</v>
      </c>
      <c r="AB208" s="6">
        <v>282</v>
      </c>
      <c r="AC208" s="6">
        <v>189</v>
      </c>
      <c r="AD208" s="7">
        <v>356</v>
      </c>
      <c r="AE208" s="9">
        <v>199</v>
      </c>
      <c r="AF208" s="6">
        <v>667</v>
      </c>
      <c r="AG208" s="179">
        <v>832</v>
      </c>
      <c r="AH208" s="5">
        <f t="shared" si="30"/>
        <v>16400</v>
      </c>
      <c r="AI208" s="5">
        <f t="shared" si="31"/>
        <v>11201200</v>
      </c>
      <c r="AJ208" s="2">
        <f t="shared" si="32"/>
        <v>8606720000</v>
      </c>
    </row>
    <row r="209" spans="1:36" x14ac:dyDescent="0.2">
      <c r="A209" s="1">
        <v>30</v>
      </c>
      <c r="B209" s="178">
        <v>90</v>
      </c>
      <c r="C209" s="6">
        <v>509</v>
      </c>
      <c r="D209" s="8">
        <v>929</v>
      </c>
      <c r="E209" s="6">
        <v>518</v>
      </c>
      <c r="F209" s="6">
        <v>987</v>
      </c>
      <c r="G209" s="6">
        <v>640</v>
      </c>
      <c r="H209" s="6">
        <v>36</v>
      </c>
      <c r="I209" s="6">
        <v>391</v>
      </c>
      <c r="J209" s="6">
        <v>402</v>
      </c>
      <c r="K209" s="6">
        <v>53</v>
      </c>
      <c r="L209" s="6">
        <v>617</v>
      </c>
      <c r="M209" s="6">
        <v>974</v>
      </c>
      <c r="N209" s="6">
        <v>531</v>
      </c>
      <c r="O209" s="12">
        <v>952</v>
      </c>
      <c r="P209" s="6">
        <v>492</v>
      </c>
      <c r="Q209" s="6">
        <v>79</v>
      </c>
      <c r="R209" s="6">
        <v>698</v>
      </c>
      <c r="S209" s="6">
        <v>797</v>
      </c>
      <c r="T209" s="262">
        <v>321</v>
      </c>
      <c r="U209" s="6">
        <v>230</v>
      </c>
      <c r="V209" s="6">
        <v>315</v>
      </c>
      <c r="W209" s="6">
        <v>160</v>
      </c>
      <c r="X209" s="6">
        <v>708</v>
      </c>
      <c r="Y209" s="6">
        <v>871</v>
      </c>
      <c r="Z209" s="6">
        <v>882</v>
      </c>
      <c r="AA209" s="6">
        <v>725</v>
      </c>
      <c r="AB209" s="6">
        <v>137</v>
      </c>
      <c r="AC209" s="6">
        <v>302</v>
      </c>
      <c r="AD209" s="9">
        <v>243</v>
      </c>
      <c r="AE209" s="7">
        <v>344</v>
      </c>
      <c r="AF209" s="6">
        <v>780</v>
      </c>
      <c r="AG209" s="179">
        <v>687</v>
      </c>
      <c r="AH209" s="5">
        <f t="shared" si="30"/>
        <v>16400</v>
      </c>
      <c r="AI209" s="5">
        <f t="shared" si="31"/>
        <v>11201200</v>
      </c>
      <c r="AJ209" s="2">
        <f t="shared" si="32"/>
        <v>8606720000</v>
      </c>
    </row>
    <row r="210" spans="1:36" x14ac:dyDescent="0.2">
      <c r="A210" s="1">
        <v>31</v>
      </c>
      <c r="B210" s="178">
        <v>620</v>
      </c>
      <c r="C210" s="8">
        <v>975</v>
      </c>
      <c r="D210" s="6">
        <v>403</v>
      </c>
      <c r="E210" s="6">
        <v>56</v>
      </c>
      <c r="F210" s="6">
        <v>489</v>
      </c>
      <c r="G210" s="6">
        <v>78</v>
      </c>
      <c r="H210" s="6">
        <v>530</v>
      </c>
      <c r="I210" s="6">
        <v>949</v>
      </c>
      <c r="J210" s="6">
        <v>932</v>
      </c>
      <c r="K210" s="6">
        <v>519</v>
      </c>
      <c r="L210" s="6">
        <v>91</v>
      </c>
      <c r="M210" s="6">
        <v>512</v>
      </c>
      <c r="N210" s="6">
        <v>33</v>
      </c>
      <c r="O210" s="6">
        <v>390</v>
      </c>
      <c r="P210" s="12">
        <v>986</v>
      </c>
      <c r="Q210" s="6">
        <v>637</v>
      </c>
      <c r="R210" s="6">
        <v>140</v>
      </c>
      <c r="S210" s="262">
        <v>303</v>
      </c>
      <c r="T210" s="6">
        <v>883</v>
      </c>
      <c r="U210" s="6">
        <v>728</v>
      </c>
      <c r="V210" s="6">
        <v>777</v>
      </c>
      <c r="W210" s="6">
        <v>686</v>
      </c>
      <c r="X210" s="6">
        <v>242</v>
      </c>
      <c r="Y210" s="6">
        <v>341</v>
      </c>
      <c r="Z210" s="6">
        <v>324</v>
      </c>
      <c r="AA210" s="6">
        <v>231</v>
      </c>
      <c r="AB210" s="6">
        <v>699</v>
      </c>
      <c r="AC210" s="6">
        <v>800</v>
      </c>
      <c r="AD210" s="6">
        <v>705</v>
      </c>
      <c r="AE210" s="6">
        <v>870</v>
      </c>
      <c r="AF210" s="7">
        <v>314</v>
      </c>
      <c r="AG210" s="145">
        <v>157</v>
      </c>
      <c r="AH210" s="5">
        <f t="shared" si="30"/>
        <v>16400</v>
      </c>
      <c r="AI210" s="5">
        <f t="shared" si="31"/>
        <v>11201200</v>
      </c>
      <c r="AJ210" s="2">
        <f t="shared" si="32"/>
        <v>8606720000</v>
      </c>
    </row>
    <row r="211" spans="1:36" ht="13.5" thickBot="1" x14ac:dyDescent="0.25">
      <c r="A211" s="1">
        <v>32</v>
      </c>
      <c r="B211" s="183">
        <v>1019</v>
      </c>
      <c r="C211" s="180">
        <v>608</v>
      </c>
      <c r="D211" s="180">
        <v>4</v>
      </c>
      <c r="E211" s="180">
        <v>423</v>
      </c>
      <c r="F211" s="180">
        <v>122</v>
      </c>
      <c r="G211" s="180">
        <v>477</v>
      </c>
      <c r="H211" s="180">
        <v>897</v>
      </c>
      <c r="I211" s="180">
        <v>550</v>
      </c>
      <c r="J211" s="180">
        <v>563</v>
      </c>
      <c r="K211" s="180">
        <v>920</v>
      </c>
      <c r="L211" s="180">
        <v>460</v>
      </c>
      <c r="M211" s="180">
        <v>111</v>
      </c>
      <c r="N211" s="180">
        <v>434</v>
      </c>
      <c r="O211" s="180">
        <v>21</v>
      </c>
      <c r="P211" s="180">
        <v>585</v>
      </c>
      <c r="Q211" s="187">
        <v>1006</v>
      </c>
      <c r="R211" s="261">
        <v>283</v>
      </c>
      <c r="S211" s="180">
        <v>192</v>
      </c>
      <c r="T211" s="180">
        <v>740</v>
      </c>
      <c r="U211" s="180">
        <v>839</v>
      </c>
      <c r="V211" s="180">
        <v>666</v>
      </c>
      <c r="W211" s="180">
        <v>829</v>
      </c>
      <c r="X211" s="180">
        <v>353</v>
      </c>
      <c r="Y211" s="180">
        <v>198</v>
      </c>
      <c r="Z211" s="180">
        <v>211</v>
      </c>
      <c r="AA211" s="180">
        <v>376</v>
      </c>
      <c r="AB211" s="180">
        <v>812</v>
      </c>
      <c r="AC211" s="180">
        <v>655</v>
      </c>
      <c r="AD211" s="180">
        <v>850</v>
      </c>
      <c r="AE211" s="180">
        <v>757</v>
      </c>
      <c r="AF211" s="150">
        <v>169</v>
      </c>
      <c r="AG211" s="182">
        <v>270</v>
      </c>
      <c r="AH211" s="5">
        <f t="shared" si="30"/>
        <v>16400</v>
      </c>
      <c r="AI211" s="5">
        <f t="shared" si="31"/>
        <v>11201200</v>
      </c>
      <c r="AJ211" s="2">
        <f t="shared" si="32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3">SUM(C180:C211)</f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4">SUMSQ(C180:C211)</f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5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  <c r="AJ215" s="116">
        <f>B180^3+C181^3+D182^3+E183^3+F184^3+G185^3+H186^3+I187^3+J188^3+K189^3+L190^3+M191^3+N192^3+O193^3+P194^3+Q195^3+R211^3+S210^3+T209^3+U208^3+V207^3+W206^3+X205^3+Y204^3+Z203^3+AA202^3+AB201^3+AC200^3+AD199^3+AE198^3+AF197^3+AG196^3</f>
        <v>8606720000</v>
      </c>
    </row>
    <row r="216" spans="1:36" x14ac:dyDescent="0.2">
      <c r="A216" s="3" t="s">
        <v>1173</v>
      </c>
      <c r="B216" s="2">
        <f>B180</f>
        <v>6</v>
      </c>
      <c r="C216" s="2">
        <f>C181</f>
        <v>50</v>
      </c>
      <c r="D216" s="2">
        <f>D182</f>
        <v>96</v>
      </c>
      <c r="E216" s="2">
        <f>E183</f>
        <v>108</v>
      </c>
      <c r="F216" s="2">
        <f>F184</f>
        <v>153</v>
      </c>
      <c r="G216" s="2">
        <f>G185</f>
        <v>173</v>
      </c>
      <c r="H216" s="2">
        <f>H186</f>
        <v>195</v>
      </c>
      <c r="I216" s="2">
        <f>I187</f>
        <v>247</v>
      </c>
      <c r="J216" s="2">
        <f>J188</f>
        <v>522</v>
      </c>
      <c r="K216" s="2">
        <f>K189</f>
        <v>574</v>
      </c>
      <c r="L216" s="2">
        <f>L190</f>
        <v>596</v>
      </c>
      <c r="M216" s="2">
        <f>M191</f>
        <v>616</v>
      </c>
      <c r="N216" s="2">
        <f>N192</f>
        <v>661</v>
      </c>
      <c r="O216" s="2">
        <f>O193</f>
        <v>673</v>
      </c>
      <c r="P216" s="2">
        <f>P194</f>
        <v>719</v>
      </c>
      <c r="Q216" s="2">
        <f>Q195</f>
        <v>763</v>
      </c>
      <c r="R216" s="2">
        <f>R196</f>
        <v>1011</v>
      </c>
      <c r="S216" s="2">
        <f>S197</f>
        <v>967</v>
      </c>
      <c r="T216" s="2">
        <f>T198</f>
        <v>937</v>
      </c>
      <c r="U216" s="2">
        <f>U199</f>
        <v>925</v>
      </c>
      <c r="V216" s="2">
        <f>V200</f>
        <v>880</v>
      </c>
      <c r="W216" s="2">
        <f>W201</f>
        <v>860</v>
      </c>
      <c r="X216" s="2">
        <f>X202</f>
        <v>822</v>
      </c>
      <c r="Y216" s="2">
        <f>Y203</f>
        <v>770</v>
      </c>
      <c r="Z216" s="2">
        <f>Z204</f>
        <v>511</v>
      </c>
      <c r="AA216" s="2">
        <f>AA205</f>
        <v>459</v>
      </c>
      <c r="AB216" s="2">
        <f>AB206</f>
        <v>421</v>
      </c>
      <c r="AC216" s="2">
        <f>AC207</f>
        <v>401</v>
      </c>
      <c r="AD216" s="2">
        <f>AD208</f>
        <v>356</v>
      </c>
      <c r="AE216" s="2">
        <f>AE209</f>
        <v>344</v>
      </c>
      <c r="AF216" s="2">
        <f>AF210</f>
        <v>314</v>
      </c>
      <c r="AG216" s="2">
        <f>AG211</f>
        <v>270</v>
      </c>
      <c r="AH216" s="217">
        <f t="shared" ref="AH216:AH219" si="36">SUM(B216:AG216)</f>
        <v>16400</v>
      </c>
      <c r="AI216" s="5">
        <f t="shared" ref="AI216:AI219" si="37">SUMSQ(B216:AG216)</f>
        <v>11201200</v>
      </c>
      <c r="AJ216" s="2">
        <f t="shared" si="32"/>
        <v>8606720000</v>
      </c>
    </row>
    <row r="217" spans="1:36" x14ac:dyDescent="0.2">
      <c r="A217" s="3" t="s">
        <v>1174</v>
      </c>
      <c r="B217" s="2">
        <f>B211</f>
        <v>1019</v>
      </c>
      <c r="C217" s="2">
        <f>C210</f>
        <v>975</v>
      </c>
      <c r="D217" s="2">
        <f>D209</f>
        <v>929</v>
      </c>
      <c r="E217" s="2">
        <f>E208</f>
        <v>917</v>
      </c>
      <c r="F217" s="2">
        <f>F207</f>
        <v>872</v>
      </c>
      <c r="G217" s="2">
        <f>G206</f>
        <v>852</v>
      </c>
      <c r="H217" s="2">
        <f>H205</f>
        <v>830</v>
      </c>
      <c r="I217" s="2">
        <f>I204</f>
        <v>778</v>
      </c>
      <c r="J217" s="2">
        <f>J203</f>
        <v>503</v>
      </c>
      <c r="K217" s="2">
        <f>K202</f>
        <v>451</v>
      </c>
      <c r="L217" s="2">
        <f>L201</f>
        <v>429</v>
      </c>
      <c r="M217" s="2">
        <f>M200</f>
        <v>409</v>
      </c>
      <c r="N217" s="2">
        <f>N199</f>
        <v>364</v>
      </c>
      <c r="O217" s="2">
        <f>O198</f>
        <v>352</v>
      </c>
      <c r="P217" s="2">
        <f>P197</f>
        <v>306</v>
      </c>
      <c r="Q217" s="2">
        <f>Q196</f>
        <v>262</v>
      </c>
      <c r="R217" s="2">
        <f>R195</f>
        <v>14</v>
      </c>
      <c r="S217" s="2">
        <f>S194</f>
        <v>58</v>
      </c>
      <c r="T217" s="2">
        <f>T193</f>
        <v>88</v>
      </c>
      <c r="U217" s="2">
        <f>U192</f>
        <v>100</v>
      </c>
      <c r="V217" s="2">
        <f>V191</f>
        <v>145</v>
      </c>
      <c r="W217" s="2">
        <f>W190</f>
        <v>165</v>
      </c>
      <c r="X217" s="2">
        <f>X189</f>
        <v>203</v>
      </c>
      <c r="Y217" s="2">
        <f>Y188</f>
        <v>255</v>
      </c>
      <c r="Z217" s="2">
        <f>Z187</f>
        <v>514</v>
      </c>
      <c r="AA217" s="2">
        <f>AA186</f>
        <v>566</v>
      </c>
      <c r="AB217" s="2">
        <f>AB185</f>
        <v>604</v>
      </c>
      <c r="AC217" s="2">
        <f>AC184</f>
        <v>624</v>
      </c>
      <c r="AD217" s="2">
        <f>AD183</f>
        <v>669</v>
      </c>
      <c r="AE217" s="2">
        <f>AE182</f>
        <v>681</v>
      </c>
      <c r="AF217" s="2">
        <f>AF181</f>
        <v>711</v>
      </c>
      <c r="AG217" s="2">
        <f>AG180</f>
        <v>755</v>
      </c>
      <c r="AH217" s="217">
        <f t="shared" si="36"/>
        <v>16400</v>
      </c>
      <c r="AI217" s="5">
        <f t="shared" si="37"/>
        <v>11201200</v>
      </c>
      <c r="AJ217" s="2">
        <f t="shared" si="32"/>
        <v>8606720000</v>
      </c>
    </row>
    <row r="218" spans="1:36" x14ac:dyDescent="0.2">
      <c r="A218" s="3" t="s">
        <v>1175</v>
      </c>
      <c r="B218" s="2">
        <f>B196</f>
        <v>275</v>
      </c>
      <c r="C218" s="2">
        <f>C197</f>
        <v>295</v>
      </c>
      <c r="D218" s="2">
        <f>D198</f>
        <v>329</v>
      </c>
      <c r="E218" s="2">
        <f>E199</f>
        <v>381</v>
      </c>
      <c r="F218" s="2">
        <f>F200</f>
        <v>400</v>
      </c>
      <c r="G218" s="2">
        <f>G201</f>
        <v>444</v>
      </c>
      <c r="H218" s="2">
        <f>H202</f>
        <v>470</v>
      </c>
      <c r="I218" s="2">
        <f>I203</f>
        <v>482</v>
      </c>
      <c r="J218" s="2">
        <f>J204</f>
        <v>799</v>
      </c>
      <c r="K218" s="2">
        <f>K205</f>
        <v>811</v>
      </c>
      <c r="L218" s="2">
        <f>L206</f>
        <v>837</v>
      </c>
      <c r="M218" s="2">
        <f>M207</f>
        <v>881</v>
      </c>
      <c r="N218" s="2">
        <f>N208</f>
        <v>900</v>
      </c>
      <c r="O218" s="2">
        <f>O209</f>
        <v>952</v>
      </c>
      <c r="P218" s="2">
        <f>P210</f>
        <v>986</v>
      </c>
      <c r="Q218" s="2">
        <f>Q211</f>
        <v>1006</v>
      </c>
      <c r="R218" s="2">
        <f>R180</f>
        <v>742</v>
      </c>
      <c r="S218" s="2">
        <f>S181</f>
        <v>722</v>
      </c>
      <c r="T218" s="2">
        <f>T182</f>
        <v>704</v>
      </c>
      <c r="U218" s="2">
        <f>U183</f>
        <v>652</v>
      </c>
      <c r="V218" s="2">
        <f>V184</f>
        <v>633</v>
      </c>
      <c r="W218" s="2">
        <f>W185</f>
        <v>589</v>
      </c>
      <c r="X218" s="2">
        <f>X186</f>
        <v>547</v>
      </c>
      <c r="Y218" s="2">
        <f>Y187</f>
        <v>535</v>
      </c>
      <c r="Z218" s="2">
        <f>Z188</f>
        <v>234</v>
      </c>
      <c r="AA218" s="2">
        <f>AA189</f>
        <v>222</v>
      </c>
      <c r="AB218" s="2">
        <f>AB190</f>
        <v>180</v>
      </c>
      <c r="AC218" s="2">
        <f>AC191</f>
        <v>136</v>
      </c>
      <c r="AD218" s="2">
        <f>AD192</f>
        <v>117</v>
      </c>
      <c r="AE218" s="2">
        <f>AE193</f>
        <v>65</v>
      </c>
      <c r="AF218" s="2">
        <f>AF194</f>
        <v>47</v>
      </c>
      <c r="AG218" s="2">
        <f>AG195</f>
        <v>27</v>
      </c>
      <c r="AH218" s="217">
        <f t="shared" si="36"/>
        <v>16400</v>
      </c>
      <c r="AI218" s="5">
        <f t="shared" si="37"/>
        <v>11201200</v>
      </c>
      <c r="AJ218" s="2">
        <f t="shared" si="32"/>
        <v>8606720000</v>
      </c>
    </row>
    <row r="219" spans="1:36" x14ac:dyDescent="0.2">
      <c r="A219" s="3" t="s">
        <v>1176</v>
      </c>
      <c r="B219" s="2">
        <f>B195</f>
        <v>750</v>
      </c>
      <c r="C219" s="2">
        <f>C194</f>
        <v>730</v>
      </c>
      <c r="D219" s="2">
        <f>D193</f>
        <v>696</v>
      </c>
      <c r="E219" s="2">
        <f>E192</f>
        <v>644</v>
      </c>
      <c r="F219" s="2">
        <f>F191</f>
        <v>625</v>
      </c>
      <c r="G219" s="2">
        <f>G190</f>
        <v>581</v>
      </c>
      <c r="H219" s="2">
        <f>H189</f>
        <v>555</v>
      </c>
      <c r="I219" s="2">
        <f>I188</f>
        <v>543</v>
      </c>
      <c r="J219" s="2">
        <f>J187</f>
        <v>226</v>
      </c>
      <c r="K219" s="2">
        <f>K186</f>
        <v>214</v>
      </c>
      <c r="L219" s="2">
        <f>L185</f>
        <v>188</v>
      </c>
      <c r="M219" s="2">
        <f>M184</f>
        <v>144</v>
      </c>
      <c r="N219" s="2">
        <f>N183</f>
        <v>125</v>
      </c>
      <c r="O219" s="2">
        <f>O182</f>
        <v>73</v>
      </c>
      <c r="P219" s="2">
        <f>P181</f>
        <v>39</v>
      </c>
      <c r="Q219" s="2">
        <f>Q180</f>
        <v>19</v>
      </c>
      <c r="R219" s="2">
        <f>R211</f>
        <v>283</v>
      </c>
      <c r="S219" s="2">
        <f>S210</f>
        <v>303</v>
      </c>
      <c r="T219" s="2">
        <f>T209</f>
        <v>321</v>
      </c>
      <c r="U219" s="2">
        <f>U208</f>
        <v>373</v>
      </c>
      <c r="V219" s="2">
        <f>V207</f>
        <v>392</v>
      </c>
      <c r="W219" s="2">
        <f>W206</f>
        <v>436</v>
      </c>
      <c r="X219" s="2">
        <f>X205</f>
        <v>478</v>
      </c>
      <c r="Y219" s="2">
        <f>Y204</f>
        <v>490</v>
      </c>
      <c r="Z219" s="2">
        <f>Z203</f>
        <v>791</v>
      </c>
      <c r="AA219" s="2">
        <f>AA202</f>
        <v>803</v>
      </c>
      <c r="AB219" s="2">
        <f>AB201</f>
        <v>845</v>
      </c>
      <c r="AC219" s="2">
        <f>AC200</f>
        <v>889</v>
      </c>
      <c r="AD219" s="2">
        <f>AD199</f>
        <v>908</v>
      </c>
      <c r="AE219" s="2">
        <f>AE198</f>
        <v>960</v>
      </c>
      <c r="AF219" s="2">
        <f>AF197</f>
        <v>978</v>
      </c>
      <c r="AG219" s="2">
        <f>AG196</f>
        <v>998</v>
      </c>
      <c r="AH219" s="217">
        <f t="shared" si="36"/>
        <v>16400</v>
      </c>
      <c r="AI219" s="5">
        <f t="shared" si="37"/>
        <v>11201200</v>
      </c>
      <c r="AJ219" s="2">
        <f t="shared" si="32"/>
        <v>8606720000</v>
      </c>
    </row>
    <row r="222" spans="1:36" ht="13.5" thickBot="1" x14ac:dyDescent="0.25">
      <c r="A222" s="71" t="s">
        <v>5</v>
      </c>
      <c r="B222" s="1" t="s">
        <v>1127</v>
      </c>
      <c r="D222" s="131" t="s">
        <v>5</v>
      </c>
      <c r="F222" s="2" t="s">
        <v>5</v>
      </c>
    </row>
    <row r="223" spans="1:36" x14ac:dyDescent="0.2">
      <c r="A223" s="1">
        <v>1</v>
      </c>
      <c r="B223" s="193">
        <v>2</v>
      </c>
      <c r="C223" s="194">
        <v>421</v>
      </c>
      <c r="D223" s="177">
        <v>1017</v>
      </c>
      <c r="E223" s="177">
        <v>606</v>
      </c>
      <c r="F223" s="177">
        <v>899</v>
      </c>
      <c r="G223" s="177">
        <v>552</v>
      </c>
      <c r="H223" s="177">
        <v>124</v>
      </c>
      <c r="I223" s="177">
        <v>479</v>
      </c>
      <c r="J223" s="177">
        <v>759</v>
      </c>
      <c r="K223" s="195">
        <v>852</v>
      </c>
      <c r="L223" s="177">
        <v>272</v>
      </c>
      <c r="M223" s="177">
        <v>171</v>
      </c>
      <c r="N223" s="177">
        <v>374</v>
      </c>
      <c r="O223" s="177">
        <v>209</v>
      </c>
      <c r="P223" s="177">
        <v>653</v>
      </c>
      <c r="Q223" s="177">
        <v>810</v>
      </c>
      <c r="R223" s="177">
        <v>458</v>
      </c>
      <c r="S223" s="177">
        <v>109</v>
      </c>
      <c r="T223" s="177">
        <v>561</v>
      </c>
      <c r="U223" s="177">
        <v>918</v>
      </c>
      <c r="V223" s="177">
        <v>587</v>
      </c>
      <c r="W223" s="177">
        <v>1008</v>
      </c>
      <c r="X223" s="189">
        <v>436</v>
      </c>
      <c r="Y223" s="177">
        <v>23</v>
      </c>
      <c r="Z223" s="177">
        <v>831</v>
      </c>
      <c r="AA223" s="177">
        <v>668</v>
      </c>
      <c r="AB223" s="177">
        <v>200</v>
      </c>
      <c r="AC223" s="177">
        <v>355</v>
      </c>
      <c r="AD223" s="177">
        <v>190</v>
      </c>
      <c r="AE223" s="177">
        <v>281</v>
      </c>
      <c r="AF223" s="185">
        <v>837</v>
      </c>
      <c r="AG223" s="196">
        <v>738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401</v>
      </c>
      <c r="C224" s="9">
        <v>54</v>
      </c>
      <c r="D224" s="6">
        <v>618</v>
      </c>
      <c r="E224" s="6">
        <v>973</v>
      </c>
      <c r="F224" s="6">
        <v>532</v>
      </c>
      <c r="G224" s="6">
        <v>951</v>
      </c>
      <c r="H224" s="6">
        <v>491</v>
      </c>
      <c r="I224" s="6">
        <v>80</v>
      </c>
      <c r="J224" s="8">
        <v>872</v>
      </c>
      <c r="K224" s="6">
        <v>707</v>
      </c>
      <c r="L224" s="6">
        <v>159</v>
      </c>
      <c r="M224" s="6">
        <v>316</v>
      </c>
      <c r="N224" s="6">
        <v>229</v>
      </c>
      <c r="O224" s="6">
        <v>322</v>
      </c>
      <c r="P224" s="6">
        <v>798</v>
      </c>
      <c r="Q224" s="6">
        <v>697</v>
      </c>
      <c r="R224" s="6">
        <v>89</v>
      </c>
      <c r="S224" s="6">
        <v>510</v>
      </c>
      <c r="T224" s="6">
        <v>930</v>
      </c>
      <c r="U224" s="6">
        <v>517</v>
      </c>
      <c r="V224" s="6">
        <v>988</v>
      </c>
      <c r="W224" s="6">
        <v>639</v>
      </c>
      <c r="X224" s="6">
        <v>35</v>
      </c>
      <c r="Y224" s="11">
        <v>392</v>
      </c>
      <c r="Z224" s="6">
        <v>688</v>
      </c>
      <c r="AA224" s="6">
        <v>779</v>
      </c>
      <c r="AB224" s="6">
        <v>343</v>
      </c>
      <c r="AC224" s="6">
        <v>244</v>
      </c>
      <c r="AD224" s="6">
        <v>301</v>
      </c>
      <c r="AE224" s="6">
        <v>138</v>
      </c>
      <c r="AF224" s="6">
        <v>726</v>
      </c>
      <c r="AG224" s="186">
        <v>881</v>
      </c>
      <c r="AH224" s="5">
        <f t="shared" ref="AH224:AH254" si="38">SUM(B224:AG224)</f>
        <v>16400</v>
      </c>
      <c r="AI224" s="5">
        <f t="shared" ref="AI224:AI254" si="39">SUMSQ(B224:AG224)</f>
        <v>11201200</v>
      </c>
      <c r="AJ224" s="2">
        <f t="shared" ref="AJ224:AJ254" si="40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931</v>
      </c>
      <c r="C225" s="6">
        <v>520</v>
      </c>
      <c r="D225" s="9">
        <v>92</v>
      </c>
      <c r="E225" s="7">
        <v>511</v>
      </c>
      <c r="F225" s="6">
        <v>34</v>
      </c>
      <c r="G225" s="6">
        <v>389</v>
      </c>
      <c r="H225" s="6">
        <v>985</v>
      </c>
      <c r="I225" s="6">
        <v>638</v>
      </c>
      <c r="J225" s="6">
        <v>342</v>
      </c>
      <c r="K225" s="6">
        <v>241</v>
      </c>
      <c r="L225" s="6">
        <v>685</v>
      </c>
      <c r="M225" s="8">
        <v>778</v>
      </c>
      <c r="N225" s="6">
        <v>727</v>
      </c>
      <c r="O225" s="6">
        <v>884</v>
      </c>
      <c r="P225" s="6">
        <v>304</v>
      </c>
      <c r="Q225" s="6">
        <v>139</v>
      </c>
      <c r="R225" s="6">
        <v>619</v>
      </c>
      <c r="S225" s="6">
        <v>976</v>
      </c>
      <c r="T225" s="6">
        <v>404</v>
      </c>
      <c r="U225" s="6">
        <v>55</v>
      </c>
      <c r="V225" s="11">
        <v>490</v>
      </c>
      <c r="W225" s="6">
        <v>77</v>
      </c>
      <c r="X225" s="6">
        <v>529</v>
      </c>
      <c r="Y225" s="6">
        <v>950</v>
      </c>
      <c r="Z225" s="6">
        <v>158</v>
      </c>
      <c r="AA225" s="6">
        <v>313</v>
      </c>
      <c r="AB225" s="6">
        <v>869</v>
      </c>
      <c r="AC225" s="6">
        <v>706</v>
      </c>
      <c r="AD225" s="12">
        <v>799</v>
      </c>
      <c r="AE225" s="6">
        <v>700</v>
      </c>
      <c r="AF225" s="6">
        <v>232</v>
      </c>
      <c r="AG225" s="179">
        <v>323</v>
      </c>
      <c r="AH225" s="5">
        <f t="shared" si="38"/>
        <v>16400</v>
      </c>
      <c r="AI225" s="5">
        <f t="shared" si="39"/>
        <v>11201200</v>
      </c>
      <c r="AJ225" s="2">
        <f t="shared" si="40"/>
        <v>8606720000</v>
      </c>
    </row>
    <row r="226" spans="1:36" x14ac:dyDescent="0.2">
      <c r="A226" s="1">
        <v>4</v>
      </c>
      <c r="B226" s="178">
        <v>564</v>
      </c>
      <c r="C226" s="6">
        <v>919</v>
      </c>
      <c r="D226" s="7">
        <v>459</v>
      </c>
      <c r="E226" s="9">
        <v>112</v>
      </c>
      <c r="F226" s="6">
        <v>433</v>
      </c>
      <c r="G226" s="6">
        <v>22</v>
      </c>
      <c r="H226" s="6">
        <v>586</v>
      </c>
      <c r="I226" s="6">
        <v>1005</v>
      </c>
      <c r="J226" s="6">
        <v>197</v>
      </c>
      <c r="K226" s="6">
        <v>354</v>
      </c>
      <c r="L226" s="8">
        <v>830</v>
      </c>
      <c r="M226" s="6">
        <v>665</v>
      </c>
      <c r="N226" s="6">
        <v>840</v>
      </c>
      <c r="O226" s="6">
        <v>739</v>
      </c>
      <c r="P226" s="6">
        <v>191</v>
      </c>
      <c r="Q226" s="6">
        <v>284</v>
      </c>
      <c r="R226" s="6">
        <v>1020</v>
      </c>
      <c r="S226" s="6">
        <v>607</v>
      </c>
      <c r="T226" s="6">
        <v>3</v>
      </c>
      <c r="U226" s="6">
        <v>424</v>
      </c>
      <c r="V226" s="6">
        <v>121</v>
      </c>
      <c r="W226" s="11">
        <v>478</v>
      </c>
      <c r="X226" s="6">
        <v>898</v>
      </c>
      <c r="Y226" s="6">
        <v>549</v>
      </c>
      <c r="Z226" s="6">
        <v>269</v>
      </c>
      <c r="AA226" s="6">
        <v>170</v>
      </c>
      <c r="AB226" s="6">
        <v>758</v>
      </c>
      <c r="AC226" s="6">
        <v>849</v>
      </c>
      <c r="AD226" s="6">
        <v>656</v>
      </c>
      <c r="AE226" s="12">
        <v>811</v>
      </c>
      <c r="AF226" s="6">
        <v>375</v>
      </c>
      <c r="AG226" s="179">
        <v>212</v>
      </c>
      <c r="AH226" s="5">
        <f t="shared" si="38"/>
        <v>16400</v>
      </c>
      <c r="AI226" s="5">
        <f t="shared" si="39"/>
        <v>11201200</v>
      </c>
      <c r="AJ226" s="2">
        <f t="shared" si="40"/>
        <v>8606720000</v>
      </c>
    </row>
    <row r="227" spans="1:36" x14ac:dyDescent="0.2">
      <c r="A227" s="1">
        <v>5</v>
      </c>
      <c r="B227" s="178">
        <v>800</v>
      </c>
      <c r="C227" s="6">
        <v>699</v>
      </c>
      <c r="D227" s="6">
        <v>231</v>
      </c>
      <c r="E227" s="6">
        <v>324</v>
      </c>
      <c r="F227" s="9">
        <v>157</v>
      </c>
      <c r="G227" s="7">
        <v>314</v>
      </c>
      <c r="H227" s="6">
        <v>870</v>
      </c>
      <c r="I227" s="6">
        <v>705</v>
      </c>
      <c r="J227" s="6">
        <v>489</v>
      </c>
      <c r="K227" s="6">
        <v>78</v>
      </c>
      <c r="L227" s="6">
        <v>530</v>
      </c>
      <c r="M227" s="6">
        <v>949</v>
      </c>
      <c r="N227" s="6">
        <v>620</v>
      </c>
      <c r="O227" s="8">
        <v>975</v>
      </c>
      <c r="P227" s="6">
        <v>403</v>
      </c>
      <c r="Q227" s="6">
        <v>56</v>
      </c>
      <c r="R227" s="6">
        <v>728</v>
      </c>
      <c r="S227" s="6">
        <v>883</v>
      </c>
      <c r="T227" s="11">
        <v>303</v>
      </c>
      <c r="U227" s="6">
        <v>140</v>
      </c>
      <c r="V227" s="6">
        <v>341</v>
      </c>
      <c r="W227" s="6">
        <v>242</v>
      </c>
      <c r="X227" s="6">
        <v>686</v>
      </c>
      <c r="Y227" s="6">
        <v>777</v>
      </c>
      <c r="Z227" s="6">
        <v>33</v>
      </c>
      <c r="AA227" s="6">
        <v>390</v>
      </c>
      <c r="AB227" s="12">
        <v>986</v>
      </c>
      <c r="AC227" s="6">
        <v>637</v>
      </c>
      <c r="AD227" s="6">
        <v>932</v>
      </c>
      <c r="AE227" s="6">
        <v>519</v>
      </c>
      <c r="AF227" s="6">
        <v>91</v>
      </c>
      <c r="AG227" s="179">
        <v>512</v>
      </c>
      <c r="AH227" s="5">
        <f t="shared" si="38"/>
        <v>16400</v>
      </c>
      <c r="AI227" s="5">
        <f t="shared" si="39"/>
        <v>11201200</v>
      </c>
      <c r="AJ227" s="2">
        <f t="shared" si="40"/>
        <v>8606720000</v>
      </c>
    </row>
    <row r="228" spans="1:36" x14ac:dyDescent="0.2">
      <c r="A228" s="1">
        <v>6</v>
      </c>
      <c r="B228" s="178">
        <v>655</v>
      </c>
      <c r="C228" s="6">
        <v>812</v>
      </c>
      <c r="D228" s="6">
        <v>376</v>
      </c>
      <c r="E228" s="6">
        <v>211</v>
      </c>
      <c r="F228" s="7">
        <v>270</v>
      </c>
      <c r="G228" s="9">
        <v>169</v>
      </c>
      <c r="H228" s="6">
        <v>757</v>
      </c>
      <c r="I228" s="6">
        <v>850</v>
      </c>
      <c r="J228" s="6">
        <v>122</v>
      </c>
      <c r="K228" s="6">
        <v>477</v>
      </c>
      <c r="L228" s="6">
        <v>897</v>
      </c>
      <c r="M228" s="6">
        <v>550</v>
      </c>
      <c r="N228" s="8">
        <v>1019</v>
      </c>
      <c r="O228" s="6">
        <v>608</v>
      </c>
      <c r="P228" s="6">
        <v>4</v>
      </c>
      <c r="Q228" s="6">
        <v>423</v>
      </c>
      <c r="R228" s="6">
        <v>839</v>
      </c>
      <c r="S228" s="6">
        <v>740</v>
      </c>
      <c r="T228" s="6">
        <v>192</v>
      </c>
      <c r="U228" s="11">
        <v>283</v>
      </c>
      <c r="V228" s="6">
        <v>198</v>
      </c>
      <c r="W228" s="6">
        <v>353</v>
      </c>
      <c r="X228" s="6">
        <v>829</v>
      </c>
      <c r="Y228" s="6">
        <v>666</v>
      </c>
      <c r="Z228" s="6">
        <v>434</v>
      </c>
      <c r="AA228" s="6">
        <v>21</v>
      </c>
      <c r="AB228" s="6">
        <v>585</v>
      </c>
      <c r="AC228" s="12">
        <v>1006</v>
      </c>
      <c r="AD228" s="6">
        <v>563</v>
      </c>
      <c r="AE228" s="6">
        <v>920</v>
      </c>
      <c r="AF228" s="6">
        <v>460</v>
      </c>
      <c r="AG228" s="179">
        <v>111</v>
      </c>
      <c r="AH228" s="5">
        <f t="shared" si="38"/>
        <v>16400</v>
      </c>
      <c r="AI228" s="5">
        <f t="shared" si="39"/>
        <v>11201200</v>
      </c>
      <c r="AJ228" s="2">
        <f t="shared" si="40"/>
        <v>8606720000</v>
      </c>
    </row>
    <row r="229" spans="1:36" x14ac:dyDescent="0.2">
      <c r="A229" s="1">
        <v>7</v>
      </c>
      <c r="B229" s="178">
        <v>189</v>
      </c>
      <c r="C229" s="6">
        <v>282</v>
      </c>
      <c r="D229" s="6">
        <v>838</v>
      </c>
      <c r="E229" s="6">
        <v>737</v>
      </c>
      <c r="F229" s="6">
        <v>832</v>
      </c>
      <c r="G229" s="6">
        <v>667</v>
      </c>
      <c r="H229" s="9">
        <v>199</v>
      </c>
      <c r="I229" s="7">
        <v>356</v>
      </c>
      <c r="J229" s="6">
        <v>588</v>
      </c>
      <c r="K229" s="6">
        <v>1007</v>
      </c>
      <c r="L229" s="6">
        <v>435</v>
      </c>
      <c r="M229" s="6">
        <v>24</v>
      </c>
      <c r="N229" s="6">
        <v>457</v>
      </c>
      <c r="O229" s="6">
        <v>110</v>
      </c>
      <c r="P229" s="6">
        <v>562</v>
      </c>
      <c r="Q229" s="8">
        <v>917</v>
      </c>
      <c r="R229" s="11">
        <v>373</v>
      </c>
      <c r="S229" s="6">
        <v>210</v>
      </c>
      <c r="T229" s="6">
        <v>654</v>
      </c>
      <c r="U229" s="6">
        <v>809</v>
      </c>
      <c r="V229" s="6">
        <v>760</v>
      </c>
      <c r="W229" s="6">
        <v>851</v>
      </c>
      <c r="X229" s="6">
        <v>271</v>
      </c>
      <c r="Y229" s="6">
        <v>172</v>
      </c>
      <c r="Z229" s="12">
        <v>900</v>
      </c>
      <c r="AA229" s="6">
        <v>551</v>
      </c>
      <c r="AB229" s="6">
        <v>123</v>
      </c>
      <c r="AC229" s="6">
        <v>480</v>
      </c>
      <c r="AD229" s="6">
        <v>1</v>
      </c>
      <c r="AE229" s="6">
        <v>422</v>
      </c>
      <c r="AF229" s="6">
        <v>1018</v>
      </c>
      <c r="AG229" s="179">
        <v>605</v>
      </c>
      <c r="AH229" s="5">
        <f t="shared" si="38"/>
        <v>16400</v>
      </c>
      <c r="AI229" s="5">
        <f t="shared" si="39"/>
        <v>11201200</v>
      </c>
      <c r="AJ229" s="2">
        <f t="shared" si="40"/>
        <v>8606720000</v>
      </c>
    </row>
    <row r="230" spans="1:36" x14ac:dyDescent="0.2">
      <c r="A230" s="1">
        <v>8</v>
      </c>
      <c r="B230" s="178">
        <v>302</v>
      </c>
      <c r="C230" s="6">
        <v>137</v>
      </c>
      <c r="D230" s="6">
        <v>725</v>
      </c>
      <c r="E230" s="6">
        <v>882</v>
      </c>
      <c r="F230" s="6">
        <v>687</v>
      </c>
      <c r="G230" s="6">
        <v>780</v>
      </c>
      <c r="H230" s="7">
        <v>344</v>
      </c>
      <c r="I230" s="9">
        <v>243</v>
      </c>
      <c r="J230" s="6">
        <v>987</v>
      </c>
      <c r="K230" s="6">
        <v>640</v>
      </c>
      <c r="L230" s="6">
        <v>36</v>
      </c>
      <c r="M230" s="6">
        <v>391</v>
      </c>
      <c r="N230" s="6">
        <v>90</v>
      </c>
      <c r="O230" s="6">
        <v>509</v>
      </c>
      <c r="P230" s="8">
        <v>929</v>
      </c>
      <c r="Q230" s="6">
        <v>518</v>
      </c>
      <c r="R230" s="6">
        <v>230</v>
      </c>
      <c r="S230" s="11">
        <v>321</v>
      </c>
      <c r="T230" s="6">
        <v>797</v>
      </c>
      <c r="U230" s="6">
        <v>698</v>
      </c>
      <c r="V230" s="6">
        <v>871</v>
      </c>
      <c r="W230" s="6">
        <v>708</v>
      </c>
      <c r="X230" s="6">
        <v>160</v>
      </c>
      <c r="Y230" s="6">
        <v>315</v>
      </c>
      <c r="Z230" s="6">
        <v>531</v>
      </c>
      <c r="AA230" s="12">
        <v>952</v>
      </c>
      <c r="AB230" s="6">
        <v>492</v>
      </c>
      <c r="AC230" s="6">
        <v>79</v>
      </c>
      <c r="AD230" s="6">
        <v>402</v>
      </c>
      <c r="AE230" s="6">
        <v>53</v>
      </c>
      <c r="AF230" s="6">
        <v>617</v>
      </c>
      <c r="AG230" s="179">
        <v>974</v>
      </c>
      <c r="AH230" s="5">
        <f t="shared" si="38"/>
        <v>16400</v>
      </c>
      <c r="AI230" s="5">
        <f t="shared" si="39"/>
        <v>11201200</v>
      </c>
      <c r="AJ230" s="2">
        <f t="shared" si="40"/>
        <v>8606720000</v>
      </c>
    </row>
    <row r="231" spans="1:36" x14ac:dyDescent="0.2">
      <c r="A231" s="1">
        <v>9</v>
      </c>
      <c r="B231" s="178">
        <v>1023</v>
      </c>
      <c r="C231" s="8">
        <v>604</v>
      </c>
      <c r="D231" s="6">
        <v>8</v>
      </c>
      <c r="E231" s="6">
        <v>419</v>
      </c>
      <c r="F231" s="6">
        <v>126</v>
      </c>
      <c r="G231" s="6">
        <v>473</v>
      </c>
      <c r="H231" s="6">
        <v>901</v>
      </c>
      <c r="I231" s="6">
        <v>546</v>
      </c>
      <c r="J231" s="9">
        <v>266</v>
      </c>
      <c r="K231" s="7">
        <v>173</v>
      </c>
      <c r="L231" s="6">
        <v>753</v>
      </c>
      <c r="M231" s="6">
        <v>854</v>
      </c>
      <c r="N231" s="6">
        <v>651</v>
      </c>
      <c r="O231" s="6">
        <v>816</v>
      </c>
      <c r="P231" s="6">
        <v>372</v>
      </c>
      <c r="Q231" s="6">
        <v>215</v>
      </c>
      <c r="R231" s="6">
        <v>567</v>
      </c>
      <c r="S231" s="6">
        <v>916</v>
      </c>
      <c r="T231" s="6">
        <v>464</v>
      </c>
      <c r="U231" s="6">
        <v>107</v>
      </c>
      <c r="V231" s="6">
        <v>438</v>
      </c>
      <c r="W231" s="6">
        <v>17</v>
      </c>
      <c r="X231" s="12">
        <v>589</v>
      </c>
      <c r="Y231" s="6">
        <v>1002</v>
      </c>
      <c r="Z231" s="6">
        <v>194</v>
      </c>
      <c r="AA231" s="6">
        <v>357</v>
      </c>
      <c r="AB231" s="6">
        <v>825</v>
      </c>
      <c r="AC231" s="6">
        <v>670</v>
      </c>
      <c r="AD231" s="6">
        <v>835</v>
      </c>
      <c r="AE231" s="6">
        <v>744</v>
      </c>
      <c r="AF231" s="11">
        <v>188</v>
      </c>
      <c r="AG231" s="179">
        <v>287</v>
      </c>
      <c r="AH231" s="5">
        <f t="shared" si="38"/>
        <v>16400</v>
      </c>
      <c r="AI231" s="5">
        <f t="shared" si="39"/>
        <v>11201200</v>
      </c>
      <c r="AJ231" s="2">
        <f t="shared" si="40"/>
        <v>8606720000</v>
      </c>
    </row>
    <row r="232" spans="1:36" x14ac:dyDescent="0.2">
      <c r="A232" s="1">
        <v>10</v>
      </c>
      <c r="B232" s="199">
        <v>624</v>
      </c>
      <c r="C232" s="6">
        <v>971</v>
      </c>
      <c r="D232" s="6">
        <v>407</v>
      </c>
      <c r="E232" s="6">
        <v>52</v>
      </c>
      <c r="F232" s="6">
        <v>493</v>
      </c>
      <c r="G232" s="6">
        <v>74</v>
      </c>
      <c r="H232" s="6">
        <v>534</v>
      </c>
      <c r="I232" s="6">
        <v>945</v>
      </c>
      <c r="J232" s="7">
        <v>153</v>
      </c>
      <c r="K232" s="9">
        <v>318</v>
      </c>
      <c r="L232" s="6">
        <v>866</v>
      </c>
      <c r="M232" s="6">
        <v>709</v>
      </c>
      <c r="N232" s="6">
        <v>796</v>
      </c>
      <c r="O232" s="6">
        <v>703</v>
      </c>
      <c r="P232" s="6">
        <v>227</v>
      </c>
      <c r="Q232" s="6">
        <v>328</v>
      </c>
      <c r="R232" s="6">
        <v>936</v>
      </c>
      <c r="S232" s="6">
        <v>515</v>
      </c>
      <c r="T232" s="6">
        <v>95</v>
      </c>
      <c r="U232" s="6">
        <v>508</v>
      </c>
      <c r="V232" s="6">
        <v>37</v>
      </c>
      <c r="W232" s="6">
        <v>386</v>
      </c>
      <c r="X232" s="6">
        <v>990</v>
      </c>
      <c r="Y232" s="12">
        <v>633</v>
      </c>
      <c r="Z232" s="6">
        <v>337</v>
      </c>
      <c r="AA232" s="6">
        <v>246</v>
      </c>
      <c r="AB232" s="6">
        <v>682</v>
      </c>
      <c r="AC232" s="6">
        <v>781</v>
      </c>
      <c r="AD232" s="6">
        <v>724</v>
      </c>
      <c r="AE232" s="6">
        <v>887</v>
      </c>
      <c r="AF232" s="6">
        <v>299</v>
      </c>
      <c r="AG232" s="192">
        <v>144</v>
      </c>
      <c r="AH232" s="5">
        <f t="shared" si="38"/>
        <v>16400</v>
      </c>
      <c r="AI232" s="5">
        <f t="shared" si="39"/>
        <v>11201200</v>
      </c>
      <c r="AJ232" s="2">
        <f t="shared" si="40"/>
        <v>8606720000</v>
      </c>
    </row>
    <row r="233" spans="1:36" x14ac:dyDescent="0.2">
      <c r="A233" s="1">
        <v>11</v>
      </c>
      <c r="B233" s="178">
        <v>94</v>
      </c>
      <c r="C233" s="6">
        <v>505</v>
      </c>
      <c r="D233" s="6">
        <v>933</v>
      </c>
      <c r="E233" s="8">
        <v>514</v>
      </c>
      <c r="F233" s="6">
        <v>991</v>
      </c>
      <c r="G233" s="6">
        <v>636</v>
      </c>
      <c r="H233" s="6">
        <v>40</v>
      </c>
      <c r="I233" s="6">
        <v>387</v>
      </c>
      <c r="J233" s="6">
        <v>683</v>
      </c>
      <c r="K233" s="6">
        <v>784</v>
      </c>
      <c r="L233" s="9">
        <v>340</v>
      </c>
      <c r="M233" s="7">
        <v>247</v>
      </c>
      <c r="N233" s="6">
        <v>298</v>
      </c>
      <c r="O233" s="6">
        <v>141</v>
      </c>
      <c r="P233" s="6">
        <v>721</v>
      </c>
      <c r="Q233" s="6">
        <v>886</v>
      </c>
      <c r="R233" s="6">
        <v>406</v>
      </c>
      <c r="S233" s="6">
        <v>49</v>
      </c>
      <c r="T233" s="6">
        <v>621</v>
      </c>
      <c r="U233" s="6">
        <v>970</v>
      </c>
      <c r="V233" s="12">
        <v>535</v>
      </c>
      <c r="W233" s="6">
        <v>948</v>
      </c>
      <c r="X233" s="6">
        <v>496</v>
      </c>
      <c r="Y233" s="6">
        <v>75</v>
      </c>
      <c r="Z233" s="6">
        <v>867</v>
      </c>
      <c r="AA233" s="6">
        <v>712</v>
      </c>
      <c r="AB233" s="6">
        <v>156</v>
      </c>
      <c r="AC233" s="6">
        <v>319</v>
      </c>
      <c r="AD233" s="11">
        <v>226</v>
      </c>
      <c r="AE233" s="6">
        <v>325</v>
      </c>
      <c r="AF233" s="6">
        <v>793</v>
      </c>
      <c r="AG233" s="179">
        <v>702</v>
      </c>
      <c r="AH233" s="5">
        <f t="shared" si="38"/>
        <v>16400</v>
      </c>
      <c r="AI233" s="5">
        <f t="shared" si="39"/>
        <v>11201200</v>
      </c>
      <c r="AJ233" s="2">
        <f t="shared" si="40"/>
        <v>8606720000</v>
      </c>
    </row>
    <row r="234" spans="1:36" x14ac:dyDescent="0.2">
      <c r="A234" s="1">
        <v>12</v>
      </c>
      <c r="B234" s="178">
        <v>461</v>
      </c>
      <c r="C234" s="6">
        <v>106</v>
      </c>
      <c r="D234" s="8">
        <v>566</v>
      </c>
      <c r="E234" s="6">
        <v>913</v>
      </c>
      <c r="F234" s="6">
        <v>592</v>
      </c>
      <c r="G234" s="6">
        <v>1003</v>
      </c>
      <c r="H234" s="6">
        <v>439</v>
      </c>
      <c r="I234" s="6">
        <v>20</v>
      </c>
      <c r="J234" s="6">
        <v>828</v>
      </c>
      <c r="K234" s="6">
        <v>671</v>
      </c>
      <c r="L234" s="7">
        <v>195</v>
      </c>
      <c r="M234" s="9">
        <v>360</v>
      </c>
      <c r="N234" s="6">
        <v>185</v>
      </c>
      <c r="O234" s="6">
        <v>286</v>
      </c>
      <c r="P234" s="6">
        <v>834</v>
      </c>
      <c r="Q234" s="6">
        <v>741</v>
      </c>
      <c r="R234" s="6">
        <v>5</v>
      </c>
      <c r="S234" s="6">
        <v>418</v>
      </c>
      <c r="T234" s="6">
        <v>1022</v>
      </c>
      <c r="U234" s="6">
        <v>601</v>
      </c>
      <c r="V234" s="6">
        <v>904</v>
      </c>
      <c r="W234" s="12">
        <v>547</v>
      </c>
      <c r="X234" s="6">
        <v>127</v>
      </c>
      <c r="Y234" s="6">
        <v>476</v>
      </c>
      <c r="Z234" s="6">
        <v>756</v>
      </c>
      <c r="AA234" s="6">
        <v>855</v>
      </c>
      <c r="AB234" s="6">
        <v>267</v>
      </c>
      <c r="AC234" s="6">
        <v>176</v>
      </c>
      <c r="AD234" s="6">
        <v>369</v>
      </c>
      <c r="AE234" s="11">
        <v>214</v>
      </c>
      <c r="AF234" s="6">
        <v>650</v>
      </c>
      <c r="AG234" s="179">
        <v>813</v>
      </c>
      <c r="AH234" s="5">
        <f t="shared" si="38"/>
        <v>16400</v>
      </c>
      <c r="AI234" s="5">
        <f t="shared" si="39"/>
        <v>11201200</v>
      </c>
      <c r="AJ234" s="2">
        <f t="shared" si="40"/>
        <v>8606720000</v>
      </c>
    </row>
    <row r="235" spans="1:36" x14ac:dyDescent="0.2">
      <c r="A235" s="1">
        <v>13</v>
      </c>
      <c r="B235" s="178">
        <v>225</v>
      </c>
      <c r="C235" s="6">
        <v>326</v>
      </c>
      <c r="D235" s="6">
        <v>794</v>
      </c>
      <c r="E235" s="6">
        <v>701</v>
      </c>
      <c r="F235" s="6">
        <v>868</v>
      </c>
      <c r="G235" s="8">
        <v>711</v>
      </c>
      <c r="H235" s="6">
        <v>155</v>
      </c>
      <c r="I235" s="6">
        <v>320</v>
      </c>
      <c r="J235" s="6">
        <v>536</v>
      </c>
      <c r="K235" s="6">
        <v>947</v>
      </c>
      <c r="L235" s="6">
        <v>495</v>
      </c>
      <c r="M235" s="6">
        <v>76</v>
      </c>
      <c r="N235" s="9">
        <v>405</v>
      </c>
      <c r="O235" s="7">
        <v>50</v>
      </c>
      <c r="P235" s="6">
        <v>622</v>
      </c>
      <c r="Q235" s="6">
        <v>969</v>
      </c>
      <c r="R235" s="6">
        <v>297</v>
      </c>
      <c r="S235" s="6">
        <v>142</v>
      </c>
      <c r="T235" s="12">
        <v>722</v>
      </c>
      <c r="U235" s="6">
        <v>885</v>
      </c>
      <c r="V235" s="6">
        <v>684</v>
      </c>
      <c r="W235" s="6">
        <v>783</v>
      </c>
      <c r="X235" s="6">
        <v>339</v>
      </c>
      <c r="Y235" s="6">
        <v>248</v>
      </c>
      <c r="Z235" s="6">
        <v>992</v>
      </c>
      <c r="AA235" s="6">
        <v>635</v>
      </c>
      <c r="AB235" s="11">
        <v>39</v>
      </c>
      <c r="AC235" s="6">
        <v>388</v>
      </c>
      <c r="AD235" s="6">
        <v>93</v>
      </c>
      <c r="AE235" s="6">
        <v>506</v>
      </c>
      <c r="AF235" s="6">
        <v>934</v>
      </c>
      <c r="AG235" s="179">
        <v>513</v>
      </c>
      <c r="AH235" s="5">
        <f t="shared" si="38"/>
        <v>16400</v>
      </c>
      <c r="AI235" s="5">
        <f t="shared" si="39"/>
        <v>11201200</v>
      </c>
      <c r="AJ235" s="2">
        <f t="shared" si="40"/>
        <v>8606720000</v>
      </c>
    </row>
    <row r="236" spans="1:36" x14ac:dyDescent="0.2">
      <c r="A236" s="1">
        <v>14</v>
      </c>
      <c r="B236" s="178">
        <v>370</v>
      </c>
      <c r="C236" s="6">
        <v>213</v>
      </c>
      <c r="D236" s="6">
        <v>649</v>
      </c>
      <c r="E236" s="6">
        <v>814</v>
      </c>
      <c r="F236" s="8">
        <v>755</v>
      </c>
      <c r="G236" s="6">
        <v>856</v>
      </c>
      <c r="H236" s="6">
        <v>268</v>
      </c>
      <c r="I236" s="6">
        <v>175</v>
      </c>
      <c r="J236" s="6">
        <v>903</v>
      </c>
      <c r="K236" s="6">
        <v>548</v>
      </c>
      <c r="L236" s="6">
        <v>128</v>
      </c>
      <c r="M236" s="6">
        <v>475</v>
      </c>
      <c r="N236" s="7">
        <v>6</v>
      </c>
      <c r="O236" s="9">
        <v>417</v>
      </c>
      <c r="P236" s="6">
        <v>1021</v>
      </c>
      <c r="Q236" s="6">
        <v>602</v>
      </c>
      <c r="R236" s="6">
        <v>186</v>
      </c>
      <c r="S236" s="6">
        <v>285</v>
      </c>
      <c r="T236" s="6">
        <v>833</v>
      </c>
      <c r="U236" s="12">
        <v>742</v>
      </c>
      <c r="V236" s="6">
        <v>827</v>
      </c>
      <c r="W236" s="6">
        <v>672</v>
      </c>
      <c r="X236" s="6">
        <v>196</v>
      </c>
      <c r="Y236" s="6">
        <v>359</v>
      </c>
      <c r="Z236" s="6">
        <v>591</v>
      </c>
      <c r="AA236" s="6">
        <v>1004</v>
      </c>
      <c r="AB236" s="6">
        <v>440</v>
      </c>
      <c r="AC236" s="11">
        <v>19</v>
      </c>
      <c r="AD236" s="6">
        <v>462</v>
      </c>
      <c r="AE236" s="6">
        <v>105</v>
      </c>
      <c r="AF236" s="6">
        <v>565</v>
      </c>
      <c r="AG236" s="179">
        <v>914</v>
      </c>
      <c r="AH236" s="5">
        <f t="shared" si="38"/>
        <v>16400</v>
      </c>
      <c r="AI236" s="5">
        <f t="shared" si="39"/>
        <v>11201200</v>
      </c>
      <c r="AJ236" s="2">
        <f t="shared" si="40"/>
        <v>8606720000</v>
      </c>
    </row>
    <row r="237" spans="1:36" x14ac:dyDescent="0.2">
      <c r="A237" s="1">
        <v>15</v>
      </c>
      <c r="B237" s="178">
        <v>836</v>
      </c>
      <c r="C237" s="6">
        <v>743</v>
      </c>
      <c r="D237" s="6">
        <v>187</v>
      </c>
      <c r="E237" s="6">
        <v>288</v>
      </c>
      <c r="F237" s="6">
        <v>193</v>
      </c>
      <c r="G237" s="6">
        <v>358</v>
      </c>
      <c r="H237" s="6">
        <v>826</v>
      </c>
      <c r="I237" s="8">
        <v>669</v>
      </c>
      <c r="J237" s="6">
        <v>437</v>
      </c>
      <c r="K237" s="6">
        <v>18</v>
      </c>
      <c r="L237" s="6">
        <v>590</v>
      </c>
      <c r="M237" s="6">
        <v>1001</v>
      </c>
      <c r="N237" s="6">
        <v>568</v>
      </c>
      <c r="O237" s="6">
        <v>915</v>
      </c>
      <c r="P237" s="9">
        <v>463</v>
      </c>
      <c r="Q237" s="7">
        <v>108</v>
      </c>
      <c r="R237" s="12">
        <v>652</v>
      </c>
      <c r="S237" s="6">
        <v>815</v>
      </c>
      <c r="T237" s="6">
        <v>371</v>
      </c>
      <c r="U237" s="6">
        <v>216</v>
      </c>
      <c r="V237" s="6">
        <v>265</v>
      </c>
      <c r="W237" s="6">
        <v>174</v>
      </c>
      <c r="X237" s="6">
        <v>754</v>
      </c>
      <c r="Y237" s="6">
        <v>853</v>
      </c>
      <c r="Z237" s="11">
        <v>125</v>
      </c>
      <c r="AA237" s="6">
        <v>474</v>
      </c>
      <c r="AB237" s="6">
        <v>902</v>
      </c>
      <c r="AC237" s="6">
        <v>545</v>
      </c>
      <c r="AD237" s="6">
        <v>1024</v>
      </c>
      <c r="AE237" s="6">
        <v>603</v>
      </c>
      <c r="AF237" s="6">
        <v>7</v>
      </c>
      <c r="AG237" s="179">
        <v>420</v>
      </c>
      <c r="AH237" s="5">
        <f t="shared" si="38"/>
        <v>16400</v>
      </c>
      <c r="AI237" s="5">
        <f t="shared" si="39"/>
        <v>11201200</v>
      </c>
      <c r="AJ237" s="2">
        <f t="shared" si="40"/>
        <v>8606720000</v>
      </c>
    </row>
    <row r="238" spans="1:36" x14ac:dyDescent="0.2">
      <c r="A238" s="1">
        <v>16</v>
      </c>
      <c r="B238" s="178">
        <v>723</v>
      </c>
      <c r="C238" s="6">
        <v>888</v>
      </c>
      <c r="D238" s="6">
        <v>300</v>
      </c>
      <c r="E238" s="6">
        <v>143</v>
      </c>
      <c r="F238" s="6">
        <v>338</v>
      </c>
      <c r="G238" s="6">
        <v>245</v>
      </c>
      <c r="H238" s="8">
        <v>681</v>
      </c>
      <c r="I238" s="6">
        <v>782</v>
      </c>
      <c r="J238" s="6">
        <v>38</v>
      </c>
      <c r="K238" s="6">
        <v>385</v>
      </c>
      <c r="L238" s="6">
        <v>989</v>
      </c>
      <c r="M238" s="6">
        <v>634</v>
      </c>
      <c r="N238" s="6">
        <v>935</v>
      </c>
      <c r="O238" s="6">
        <v>516</v>
      </c>
      <c r="P238" s="7">
        <v>96</v>
      </c>
      <c r="Q238" s="9">
        <v>507</v>
      </c>
      <c r="R238" s="6">
        <v>795</v>
      </c>
      <c r="S238" s="12">
        <v>704</v>
      </c>
      <c r="T238" s="6">
        <v>228</v>
      </c>
      <c r="U238" s="6">
        <v>327</v>
      </c>
      <c r="V238" s="6">
        <v>154</v>
      </c>
      <c r="W238" s="6">
        <v>317</v>
      </c>
      <c r="X238" s="6">
        <v>865</v>
      </c>
      <c r="Y238" s="6">
        <v>710</v>
      </c>
      <c r="Z238" s="6">
        <v>494</v>
      </c>
      <c r="AA238" s="11">
        <v>73</v>
      </c>
      <c r="AB238" s="6">
        <v>533</v>
      </c>
      <c r="AC238" s="6">
        <v>946</v>
      </c>
      <c r="AD238" s="6">
        <v>623</v>
      </c>
      <c r="AE238" s="6">
        <v>972</v>
      </c>
      <c r="AF238" s="6">
        <v>408</v>
      </c>
      <c r="AG238" s="179">
        <v>51</v>
      </c>
      <c r="AH238" s="5">
        <f t="shared" si="38"/>
        <v>16400</v>
      </c>
      <c r="AI238" s="5">
        <f t="shared" si="39"/>
        <v>11201200</v>
      </c>
      <c r="AJ238" s="2">
        <f t="shared" si="40"/>
        <v>8606720000</v>
      </c>
    </row>
    <row r="239" spans="1:36" x14ac:dyDescent="0.2">
      <c r="A239" s="1">
        <v>17</v>
      </c>
      <c r="B239" s="178">
        <v>966</v>
      </c>
      <c r="C239" s="6">
        <v>609</v>
      </c>
      <c r="D239" s="6">
        <v>61</v>
      </c>
      <c r="E239" s="6">
        <v>410</v>
      </c>
      <c r="F239" s="6">
        <v>71</v>
      </c>
      <c r="G239" s="6">
        <v>484</v>
      </c>
      <c r="H239" s="11">
        <v>960</v>
      </c>
      <c r="I239" s="6">
        <v>539</v>
      </c>
      <c r="J239" s="6">
        <v>307</v>
      </c>
      <c r="K239" s="6">
        <v>152</v>
      </c>
      <c r="L239" s="6">
        <v>716</v>
      </c>
      <c r="M239" s="6">
        <v>879</v>
      </c>
      <c r="N239" s="6">
        <v>690</v>
      </c>
      <c r="O239" s="6">
        <v>789</v>
      </c>
      <c r="P239" s="12">
        <v>329</v>
      </c>
      <c r="Q239" s="6">
        <v>238</v>
      </c>
      <c r="R239" s="9">
        <v>526</v>
      </c>
      <c r="S239" s="7">
        <v>937</v>
      </c>
      <c r="T239" s="6">
        <v>501</v>
      </c>
      <c r="U239" s="6">
        <v>82</v>
      </c>
      <c r="V239" s="6">
        <v>399</v>
      </c>
      <c r="W239" s="6">
        <v>44</v>
      </c>
      <c r="X239" s="6">
        <v>632</v>
      </c>
      <c r="Y239" s="6">
        <v>979</v>
      </c>
      <c r="Z239" s="6">
        <v>251</v>
      </c>
      <c r="AA239" s="8">
        <v>352</v>
      </c>
      <c r="AB239" s="6">
        <v>772</v>
      </c>
      <c r="AC239" s="6">
        <v>679</v>
      </c>
      <c r="AD239" s="6">
        <v>890</v>
      </c>
      <c r="AE239" s="6">
        <v>733</v>
      </c>
      <c r="AF239" s="6">
        <v>129</v>
      </c>
      <c r="AG239" s="179">
        <v>294</v>
      </c>
      <c r="AH239" s="5">
        <f t="shared" si="38"/>
        <v>16400</v>
      </c>
      <c r="AI239" s="5">
        <f t="shared" si="39"/>
        <v>11201200</v>
      </c>
      <c r="AJ239" s="2">
        <f t="shared" si="40"/>
        <v>8606720000</v>
      </c>
    </row>
    <row r="240" spans="1:36" x14ac:dyDescent="0.2">
      <c r="A240" s="1">
        <v>18</v>
      </c>
      <c r="B240" s="178">
        <v>597</v>
      </c>
      <c r="C240" s="6">
        <v>1010</v>
      </c>
      <c r="D240" s="6">
        <v>430</v>
      </c>
      <c r="E240" s="6">
        <v>9</v>
      </c>
      <c r="F240" s="6">
        <v>472</v>
      </c>
      <c r="G240" s="6">
        <v>115</v>
      </c>
      <c r="H240" s="6">
        <v>559</v>
      </c>
      <c r="I240" s="11">
        <v>908</v>
      </c>
      <c r="J240" s="6">
        <v>164</v>
      </c>
      <c r="K240" s="6">
        <v>263</v>
      </c>
      <c r="L240" s="6">
        <v>859</v>
      </c>
      <c r="M240" s="6">
        <v>768</v>
      </c>
      <c r="N240" s="6">
        <v>801</v>
      </c>
      <c r="O240" s="6">
        <v>646</v>
      </c>
      <c r="P240" s="6">
        <v>218</v>
      </c>
      <c r="Q240" s="12">
        <v>381</v>
      </c>
      <c r="R240" s="7">
        <v>925</v>
      </c>
      <c r="S240" s="9">
        <v>570</v>
      </c>
      <c r="T240" s="6">
        <v>102</v>
      </c>
      <c r="U240" s="6">
        <v>449</v>
      </c>
      <c r="V240" s="6">
        <v>32</v>
      </c>
      <c r="W240" s="6">
        <v>443</v>
      </c>
      <c r="X240" s="6">
        <v>999</v>
      </c>
      <c r="Y240" s="6">
        <v>580</v>
      </c>
      <c r="Z240" s="8">
        <v>364</v>
      </c>
      <c r="AA240" s="6">
        <v>207</v>
      </c>
      <c r="AB240" s="6">
        <v>659</v>
      </c>
      <c r="AC240" s="6">
        <v>824</v>
      </c>
      <c r="AD240" s="6">
        <v>745</v>
      </c>
      <c r="AE240" s="6">
        <v>846</v>
      </c>
      <c r="AF240" s="6">
        <v>274</v>
      </c>
      <c r="AG240" s="179">
        <v>181</v>
      </c>
      <c r="AH240" s="5">
        <f t="shared" si="38"/>
        <v>16400</v>
      </c>
      <c r="AI240" s="5">
        <f t="shared" si="39"/>
        <v>11201200</v>
      </c>
      <c r="AJ240" s="2">
        <f t="shared" si="40"/>
        <v>8606720000</v>
      </c>
    </row>
    <row r="241" spans="1:36" x14ac:dyDescent="0.2">
      <c r="A241" s="1">
        <v>19</v>
      </c>
      <c r="B241" s="178">
        <v>103</v>
      </c>
      <c r="C241" s="6">
        <v>452</v>
      </c>
      <c r="D241" s="6">
        <v>928</v>
      </c>
      <c r="E241" s="6">
        <v>571</v>
      </c>
      <c r="F241" s="11">
        <v>998</v>
      </c>
      <c r="G241" s="6">
        <v>577</v>
      </c>
      <c r="H241" s="6">
        <v>29</v>
      </c>
      <c r="I241" s="6">
        <v>442</v>
      </c>
      <c r="J241" s="6">
        <v>658</v>
      </c>
      <c r="K241" s="6">
        <v>821</v>
      </c>
      <c r="L241" s="6">
        <v>361</v>
      </c>
      <c r="M241" s="6">
        <v>206</v>
      </c>
      <c r="N241" s="12">
        <v>275</v>
      </c>
      <c r="O241" s="6">
        <v>184</v>
      </c>
      <c r="P241" s="6">
        <v>748</v>
      </c>
      <c r="Q241" s="6">
        <v>847</v>
      </c>
      <c r="R241" s="6">
        <v>431</v>
      </c>
      <c r="S241" s="6">
        <v>12</v>
      </c>
      <c r="T241" s="9">
        <v>600</v>
      </c>
      <c r="U241" s="7">
        <v>1011</v>
      </c>
      <c r="V241" s="6">
        <v>558</v>
      </c>
      <c r="W241" s="6">
        <v>905</v>
      </c>
      <c r="X241" s="6">
        <v>469</v>
      </c>
      <c r="Y241" s="6">
        <v>114</v>
      </c>
      <c r="Z241" s="6">
        <v>858</v>
      </c>
      <c r="AA241" s="6">
        <v>765</v>
      </c>
      <c r="AB241" s="6">
        <v>161</v>
      </c>
      <c r="AC241" s="8">
        <v>262</v>
      </c>
      <c r="AD241" s="6">
        <v>219</v>
      </c>
      <c r="AE241" s="6">
        <v>384</v>
      </c>
      <c r="AF241" s="6">
        <v>804</v>
      </c>
      <c r="AG241" s="179">
        <v>647</v>
      </c>
      <c r="AH241" s="5">
        <f t="shared" si="38"/>
        <v>16400</v>
      </c>
      <c r="AI241" s="5">
        <f t="shared" si="39"/>
        <v>11201200</v>
      </c>
      <c r="AJ241" s="2">
        <f t="shared" si="40"/>
        <v>8606720000</v>
      </c>
    </row>
    <row r="242" spans="1:36" x14ac:dyDescent="0.2">
      <c r="A242" s="1">
        <v>20</v>
      </c>
      <c r="B242" s="178">
        <v>504</v>
      </c>
      <c r="C242" s="6">
        <v>83</v>
      </c>
      <c r="D242" s="6">
        <v>527</v>
      </c>
      <c r="E242" s="6">
        <v>940</v>
      </c>
      <c r="F242" s="6">
        <v>629</v>
      </c>
      <c r="G242" s="11">
        <v>978</v>
      </c>
      <c r="H242" s="6">
        <v>398</v>
      </c>
      <c r="I242" s="6">
        <v>41</v>
      </c>
      <c r="J242" s="6">
        <v>769</v>
      </c>
      <c r="K242" s="6">
        <v>678</v>
      </c>
      <c r="L242" s="6">
        <v>250</v>
      </c>
      <c r="M242" s="6">
        <v>349</v>
      </c>
      <c r="N242" s="6">
        <v>132</v>
      </c>
      <c r="O242" s="12">
        <v>295</v>
      </c>
      <c r="P242" s="6">
        <v>891</v>
      </c>
      <c r="Q242" s="6">
        <v>736</v>
      </c>
      <c r="R242" s="6">
        <v>64</v>
      </c>
      <c r="S242" s="6">
        <v>411</v>
      </c>
      <c r="T242" s="7">
        <v>967</v>
      </c>
      <c r="U242" s="9">
        <v>612</v>
      </c>
      <c r="V242" s="6">
        <v>957</v>
      </c>
      <c r="W242" s="6">
        <v>538</v>
      </c>
      <c r="X242" s="6">
        <v>70</v>
      </c>
      <c r="Y242" s="6">
        <v>481</v>
      </c>
      <c r="Z242" s="6">
        <v>713</v>
      </c>
      <c r="AA242" s="6">
        <v>878</v>
      </c>
      <c r="AB242" s="8">
        <v>306</v>
      </c>
      <c r="AC242" s="6">
        <v>149</v>
      </c>
      <c r="AD242" s="6">
        <v>332</v>
      </c>
      <c r="AE242" s="6">
        <v>239</v>
      </c>
      <c r="AF242" s="6">
        <v>691</v>
      </c>
      <c r="AG242" s="179">
        <v>792</v>
      </c>
      <c r="AH242" s="5">
        <f t="shared" si="38"/>
        <v>16400</v>
      </c>
      <c r="AI242" s="5">
        <f t="shared" si="39"/>
        <v>11201200</v>
      </c>
      <c r="AJ242" s="2">
        <f t="shared" si="40"/>
        <v>8606720000</v>
      </c>
    </row>
    <row r="243" spans="1:36" x14ac:dyDescent="0.2">
      <c r="A243" s="1">
        <v>21</v>
      </c>
      <c r="B243" s="178">
        <v>220</v>
      </c>
      <c r="C243" s="6">
        <v>383</v>
      </c>
      <c r="D243" s="11">
        <v>803</v>
      </c>
      <c r="E243" s="6">
        <v>648</v>
      </c>
      <c r="F243" s="6">
        <v>857</v>
      </c>
      <c r="G243" s="6">
        <v>766</v>
      </c>
      <c r="H243" s="6">
        <v>162</v>
      </c>
      <c r="I243" s="6">
        <v>261</v>
      </c>
      <c r="J243" s="6">
        <v>557</v>
      </c>
      <c r="K243" s="6">
        <v>906</v>
      </c>
      <c r="L243" s="12">
        <v>470</v>
      </c>
      <c r="M243" s="6">
        <v>113</v>
      </c>
      <c r="N243" s="6">
        <v>432</v>
      </c>
      <c r="O243" s="6">
        <v>11</v>
      </c>
      <c r="P243" s="6">
        <v>599</v>
      </c>
      <c r="Q243" s="6">
        <v>1012</v>
      </c>
      <c r="R243" s="6">
        <v>276</v>
      </c>
      <c r="S243" s="6">
        <v>183</v>
      </c>
      <c r="T243" s="6">
        <v>747</v>
      </c>
      <c r="U243" s="6">
        <v>848</v>
      </c>
      <c r="V243" s="9">
        <v>657</v>
      </c>
      <c r="W243" s="7">
        <v>822</v>
      </c>
      <c r="X243" s="6">
        <v>362</v>
      </c>
      <c r="Y243" s="6">
        <v>205</v>
      </c>
      <c r="Z243" s="6">
        <v>997</v>
      </c>
      <c r="AA243" s="6">
        <v>578</v>
      </c>
      <c r="AB243" s="6">
        <v>30</v>
      </c>
      <c r="AC243" s="6">
        <v>441</v>
      </c>
      <c r="AD243" s="6">
        <v>104</v>
      </c>
      <c r="AE243" s="8">
        <v>451</v>
      </c>
      <c r="AF243" s="6">
        <v>927</v>
      </c>
      <c r="AG243" s="179">
        <v>572</v>
      </c>
      <c r="AH243" s="5">
        <f t="shared" si="38"/>
        <v>16400</v>
      </c>
      <c r="AI243" s="5">
        <f t="shared" si="39"/>
        <v>11201200</v>
      </c>
      <c r="AJ243" s="2">
        <f t="shared" si="40"/>
        <v>8606720000</v>
      </c>
    </row>
    <row r="244" spans="1:36" x14ac:dyDescent="0.2">
      <c r="A244" s="1">
        <v>22</v>
      </c>
      <c r="B244" s="178">
        <v>331</v>
      </c>
      <c r="C244" s="6">
        <v>240</v>
      </c>
      <c r="D244" s="6">
        <v>692</v>
      </c>
      <c r="E244" s="11">
        <v>791</v>
      </c>
      <c r="F244" s="6">
        <v>714</v>
      </c>
      <c r="G244" s="6">
        <v>877</v>
      </c>
      <c r="H244" s="6">
        <v>305</v>
      </c>
      <c r="I244" s="6">
        <v>150</v>
      </c>
      <c r="J244" s="6">
        <v>958</v>
      </c>
      <c r="K244" s="6">
        <v>537</v>
      </c>
      <c r="L244" s="6">
        <v>69</v>
      </c>
      <c r="M244" s="12">
        <v>482</v>
      </c>
      <c r="N244" s="6">
        <v>63</v>
      </c>
      <c r="O244" s="6">
        <v>412</v>
      </c>
      <c r="P244" s="6">
        <v>968</v>
      </c>
      <c r="Q244" s="6">
        <v>611</v>
      </c>
      <c r="R244" s="6">
        <v>131</v>
      </c>
      <c r="S244" s="6">
        <v>296</v>
      </c>
      <c r="T244" s="6">
        <v>892</v>
      </c>
      <c r="U244" s="6">
        <v>735</v>
      </c>
      <c r="V244" s="7">
        <v>770</v>
      </c>
      <c r="W244" s="9">
        <v>677</v>
      </c>
      <c r="X244" s="6">
        <v>249</v>
      </c>
      <c r="Y244" s="6">
        <v>350</v>
      </c>
      <c r="Z244" s="6">
        <v>630</v>
      </c>
      <c r="AA244" s="6">
        <v>977</v>
      </c>
      <c r="AB244" s="6">
        <v>397</v>
      </c>
      <c r="AC244" s="6">
        <v>42</v>
      </c>
      <c r="AD244" s="8">
        <v>503</v>
      </c>
      <c r="AE244" s="6">
        <v>84</v>
      </c>
      <c r="AF244" s="6">
        <v>528</v>
      </c>
      <c r="AG244" s="179">
        <v>939</v>
      </c>
      <c r="AH244" s="5">
        <f t="shared" si="38"/>
        <v>16400</v>
      </c>
      <c r="AI244" s="5">
        <f t="shared" si="39"/>
        <v>11201200</v>
      </c>
      <c r="AJ244" s="2">
        <f t="shared" si="40"/>
        <v>8606720000</v>
      </c>
    </row>
    <row r="245" spans="1:36" x14ac:dyDescent="0.2">
      <c r="A245" s="1">
        <v>23</v>
      </c>
      <c r="B245" s="190">
        <v>889</v>
      </c>
      <c r="C245" s="6">
        <v>734</v>
      </c>
      <c r="D245" s="6">
        <v>130</v>
      </c>
      <c r="E245" s="6">
        <v>293</v>
      </c>
      <c r="F245" s="6">
        <v>252</v>
      </c>
      <c r="G245" s="6">
        <v>351</v>
      </c>
      <c r="H245" s="6">
        <v>771</v>
      </c>
      <c r="I245" s="6">
        <v>680</v>
      </c>
      <c r="J245" s="12">
        <v>400</v>
      </c>
      <c r="K245" s="6">
        <v>43</v>
      </c>
      <c r="L245" s="6">
        <v>631</v>
      </c>
      <c r="M245" s="6">
        <v>980</v>
      </c>
      <c r="N245" s="6">
        <v>525</v>
      </c>
      <c r="O245" s="6">
        <v>938</v>
      </c>
      <c r="P245" s="6">
        <v>502</v>
      </c>
      <c r="Q245" s="6">
        <v>81</v>
      </c>
      <c r="R245" s="6">
        <v>689</v>
      </c>
      <c r="S245" s="6">
        <v>790</v>
      </c>
      <c r="T245" s="6">
        <v>330</v>
      </c>
      <c r="U245" s="6">
        <v>237</v>
      </c>
      <c r="V245" s="6">
        <v>308</v>
      </c>
      <c r="W245" s="6">
        <v>151</v>
      </c>
      <c r="X245" s="9">
        <v>715</v>
      </c>
      <c r="Y245" s="7">
        <v>880</v>
      </c>
      <c r="Z245" s="6">
        <v>72</v>
      </c>
      <c r="AA245" s="6">
        <v>483</v>
      </c>
      <c r="AB245" s="6">
        <v>959</v>
      </c>
      <c r="AC245" s="6">
        <v>540</v>
      </c>
      <c r="AD245" s="6">
        <v>965</v>
      </c>
      <c r="AE245" s="6">
        <v>610</v>
      </c>
      <c r="AF245" s="6">
        <v>62</v>
      </c>
      <c r="AG245" s="198">
        <v>409</v>
      </c>
      <c r="AH245" s="5">
        <f t="shared" si="38"/>
        <v>16400</v>
      </c>
      <c r="AI245" s="5">
        <f t="shared" si="39"/>
        <v>11201200</v>
      </c>
      <c r="AJ245" s="2">
        <f t="shared" si="40"/>
        <v>8606720000</v>
      </c>
    </row>
    <row r="246" spans="1:36" x14ac:dyDescent="0.2">
      <c r="A246" s="1">
        <v>24</v>
      </c>
      <c r="B246" s="178">
        <v>746</v>
      </c>
      <c r="C246" s="11">
        <v>845</v>
      </c>
      <c r="D246" s="6">
        <v>273</v>
      </c>
      <c r="E246" s="6">
        <v>182</v>
      </c>
      <c r="F246" s="6">
        <v>363</v>
      </c>
      <c r="G246" s="6">
        <v>208</v>
      </c>
      <c r="H246" s="6">
        <v>660</v>
      </c>
      <c r="I246" s="6">
        <v>823</v>
      </c>
      <c r="J246" s="6">
        <v>31</v>
      </c>
      <c r="K246" s="12">
        <v>444</v>
      </c>
      <c r="L246" s="6">
        <v>1000</v>
      </c>
      <c r="M246" s="6">
        <v>579</v>
      </c>
      <c r="N246" s="6">
        <v>926</v>
      </c>
      <c r="O246" s="6">
        <v>569</v>
      </c>
      <c r="P246" s="6">
        <v>101</v>
      </c>
      <c r="Q246" s="6">
        <v>450</v>
      </c>
      <c r="R246" s="6">
        <v>802</v>
      </c>
      <c r="S246" s="6">
        <v>645</v>
      </c>
      <c r="T246" s="6">
        <v>217</v>
      </c>
      <c r="U246" s="6">
        <v>382</v>
      </c>
      <c r="V246" s="6">
        <v>163</v>
      </c>
      <c r="W246" s="6">
        <v>264</v>
      </c>
      <c r="X246" s="7">
        <v>860</v>
      </c>
      <c r="Y246" s="9">
        <v>767</v>
      </c>
      <c r="Z246" s="6">
        <v>471</v>
      </c>
      <c r="AA246" s="6">
        <v>116</v>
      </c>
      <c r="AB246" s="6">
        <v>560</v>
      </c>
      <c r="AC246" s="6">
        <v>907</v>
      </c>
      <c r="AD246" s="6">
        <v>598</v>
      </c>
      <c r="AE246" s="6">
        <v>1009</v>
      </c>
      <c r="AF246" s="8">
        <v>429</v>
      </c>
      <c r="AG246" s="179">
        <v>10</v>
      </c>
      <c r="AH246" s="5">
        <f t="shared" si="38"/>
        <v>16400</v>
      </c>
      <c r="AI246" s="5">
        <f t="shared" si="39"/>
        <v>11201200</v>
      </c>
      <c r="AJ246" s="2">
        <f t="shared" si="40"/>
        <v>8606720000</v>
      </c>
    </row>
    <row r="247" spans="1:36" x14ac:dyDescent="0.2">
      <c r="A247" s="1">
        <v>25</v>
      </c>
      <c r="B247" s="178">
        <v>59</v>
      </c>
      <c r="C247" s="6">
        <v>416</v>
      </c>
      <c r="D247" s="6">
        <v>964</v>
      </c>
      <c r="E247" s="6">
        <v>615</v>
      </c>
      <c r="F247" s="6">
        <v>954</v>
      </c>
      <c r="G247" s="6">
        <v>541</v>
      </c>
      <c r="H247" s="12">
        <v>65</v>
      </c>
      <c r="I247" s="6">
        <v>486</v>
      </c>
      <c r="J247" s="6">
        <v>718</v>
      </c>
      <c r="K247" s="6">
        <v>873</v>
      </c>
      <c r="L247" s="6">
        <v>309</v>
      </c>
      <c r="M247" s="6">
        <v>146</v>
      </c>
      <c r="N247" s="6">
        <v>335</v>
      </c>
      <c r="O247" s="6">
        <v>236</v>
      </c>
      <c r="P247" s="11">
        <v>696</v>
      </c>
      <c r="Q247" s="6">
        <v>787</v>
      </c>
      <c r="R247" s="6">
        <v>499</v>
      </c>
      <c r="S247" s="8">
        <v>88</v>
      </c>
      <c r="T247" s="6">
        <v>524</v>
      </c>
      <c r="U247" s="6">
        <v>943</v>
      </c>
      <c r="V247" s="6">
        <v>626</v>
      </c>
      <c r="W247" s="6">
        <v>981</v>
      </c>
      <c r="X247" s="6">
        <v>393</v>
      </c>
      <c r="Y247" s="6">
        <v>46</v>
      </c>
      <c r="Z247" s="9">
        <v>774</v>
      </c>
      <c r="AA247" s="7">
        <v>673</v>
      </c>
      <c r="AB247" s="6">
        <v>253</v>
      </c>
      <c r="AC247" s="6">
        <v>346</v>
      </c>
      <c r="AD247" s="6">
        <v>135</v>
      </c>
      <c r="AE247" s="6">
        <v>292</v>
      </c>
      <c r="AF247" s="6">
        <v>896</v>
      </c>
      <c r="AG247" s="179">
        <v>731</v>
      </c>
      <c r="AH247" s="5">
        <f t="shared" si="38"/>
        <v>16400</v>
      </c>
      <c r="AI247" s="5">
        <f t="shared" si="39"/>
        <v>11201200</v>
      </c>
      <c r="AJ247" s="2">
        <f t="shared" si="40"/>
        <v>8606720000</v>
      </c>
    </row>
    <row r="248" spans="1:36" x14ac:dyDescent="0.2">
      <c r="A248" s="1">
        <v>26</v>
      </c>
      <c r="B248" s="178">
        <v>428</v>
      </c>
      <c r="C248" s="6">
        <v>15</v>
      </c>
      <c r="D248" s="6">
        <v>595</v>
      </c>
      <c r="E248" s="6">
        <v>1016</v>
      </c>
      <c r="F248" s="6">
        <v>553</v>
      </c>
      <c r="G248" s="6">
        <v>910</v>
      </c>
      <c r="H248" s="6">
        <v>466</v>
      </c>
      <c r="I248" s="12">
        <v>117</v>
      </c>
      <c r="J248" s="6">
        <v>861</v>
      </c>
      <c r="K248" s="6">
        <v>762</v>
      </c>
      <c r="L248" s="6">
        <v>166</v>
      </c>
      <c r="M248" s="6">
        <v>257</v>
      </c>
      <c r="N248" s="6">
        <v>224</v>
      </c>
      <c r="O248" s="6">
        <v>379</v>
      </c>
      <c r="P248" s="6">
        <v>807</v>
      </c>
      <c r="Q248" s="11">
        <v>644</v>
      </c>
      <c r="R248" s="8">
        <v>100</v>
      </c>
      <c r="S248" s="6">
        <v>455</v>
      </c>
      <c r="T248" s="6">
        <v>923</v>
      </c>
      <c r="U248" s="6">
        <v>576</v>
      </c>
      <c r="V248" s="6">
        <v>993</v>
      </c>
      <c r="W248" s="6">
        <v>582</v>
      </c>
      <c r="X248" s="6">
        <v>26</v>
      </c>
      <c r="Y248" s="6">
        <v>445</v>
      </c>
      <c r="Z248" s="7">
        <v>661</v>
      </c>
      <c r="AA248" s="9">
        <v>818</v>
      </c>
      <c r="AB248" s="6">
        <v>366</v>
      </c>
      <c r="AC248" s="6">
        <v>201</v>
      </c>
      <c r="AD248" s="6">
        <v>280</v>
      </c>
      <c r="AE248" s="6">
        <v>179</v>
      </c>
      <c r="AF248" s="6">
        <v>751</v>
      </c>
      <c r="AG248" s="179">
        <v>844</v>
      </c>
      <c r="AH248" s="5">
        <f t="shared" si="38"/>
        <v>16400</v>
      </c>
      <c r="AI248" s="5">
        <f t="shared" si="39"/>
        <v>11201200</v>
      </c>
      <c r="AJ248" s="2">
        <f t="shared" si="40"/>
        <v>8606720000</v>
      </c>
    </row>
    <row r="249" spans="1:36" x14ac:dyDescent="0.2">
      <c r="A249" s="1">
        <v>27</v>
      </c>
      <c r="B249" s="178">
        <v>922</v>
      </c>
      <c r="C249" s="6">
        <v>573</v>
      </c>
      <c r="D249" s="6">
        <v>97</v>
      </c>
      <c r="E249" s="6">
        <v>454</v>
      </c>
      <c r="F249" s="12">
        <v>27</v>
      </c>
      <c r="G249" s="6">
        <v>448</v>
      </c>
      <c r="H249" s="6">
        <v>996</v>
      </c>
      <c r="I249" s="6">
        <v>583</v>
      </c>
      <c r="J249" s="6">
        <v>367</v>
      </c>
      <c r="K249" s="6">
        <v>204</v>
      </c>
      <c r="L249" s="6">
        <v>664</v>
      </c>
      <c r="M249" s="6">
        <v>819</v>
      </c>
      <c r="N249" s="11">
        <v>750</v>
      </c>
      <c r="O249" s="6">
        <v>841</v>
      </c>
      <c r="P249" s="6">
        <v>277</v>
      </c>
      <c r="Q249" s="6">
        <v>178</v>
      </c>
      <c r="R249" s="6">
        <v>594</v>
      </c>
      <c r="S249" s="6">
        <v>1013</v>
      </c>
      <c r="T249" s="6">
        <v>425</v>
      </c>
      <c r="U249" s="8">
        <v>14</v>
      </c>
      <c r="V249" s="6">
        <v>467</v>
      </c>
      <c r="W249" s="6">
        <v>120</v>
      </c>
      <c r="X249" s="6">
        <v>556</v>
      </c>
      <c r="Y249" s="6">
        <v>911</v>
      </c>
      <c r="Z249" s="6">
        <v>167</v>
      </c>
      <c r="AA249" s="6">
        <v>260</v>
      </c>
      <c r="AB249" s="9">
        <v>864</v>
      </c>
      <c r="AC249" s="7">
        <v>763</v>
      </c>
      <c r="AD249" s="6">
        <v>806</v>
      </c>
      <c r="AE249" s="6">
        <v>641</v>
      </c>
      <c r="AF249" s="6">
        <v>221</v>
      </c>
      <c r="AG249" s="179">
        <v>378</v>
      </c>
      <c r="AH249" s="5">
        <f t="shared" si="38"/>
        <v>16400</v>
      </c>
      <c r="AI249" s="5">
        <f t="shared" si="39"/>
        <v>11201200</v>
      </c>
      <c r="AJ249" s="2">
        <f t="shared" si="40"/>
        <v>8606720000</v>
      </c>
    </row>
    <row r="250" spans="1:36" x14ac:dyDescent="0.2">
      <c r="A250" s="1">
        <v>28</v>
      </c>
      <c r="B250" s="178">
        <v>521</v>
      </c>
      <c r="C250" s="6">
        <v>942</v>
      </c>
      <c r="D250" s="6">
        <v>498</v>
      </c>
      <c r="E250" s="6">
        <v>85</v>
      </c>
      <c r="F250" s="6">
        <v>396</v>
      </c>
      <c r="G250" s="12">
        <v>47</v>
      </c>
      <c r="H250" s="6">
        <v>627</v>
      </c>
      <c r="I250" s="6">
        <v>984</v>
      </c>
      <c r="J250" s="6">
        <v>256</v>
      </c>
      <c r="K250" s="6">
        <v>347</v>
      </c>
      <c r="L250" s="6">
        <v>775</v>
      </c>
      <c r="M250" s="6">
        <v>676</v>
      </c>
      <c r="N250" s="6">
        <v>893</v>
      </c>
      <c r="O250" s="11">
        <v>730</v>
      </c>
      <c r="P250" s="6">
        <v>134</v>
      </c>
      <c r="Q250" s="6">
        <v>289</v>
      </c>
      <c r="R250" s="6">
        <v>961</v>
      </c>
      <c r="S250" s="6">
        <v>614</v>
      </c>
      <c r="T250" s="8">
        <v>58</v>
      </c>
      <c r="U250" s="6">
        <v>413</v>
      </c>
      <c r="V250" s="6">
        <v>68</v>
      </c>
      <c r="W250" s="6">
        <v>487</v>
      </c>
      <c r="X250" s="6">
        <v>955</v>
      </c>
      <c r="Y250" s="6">
        <v>544</v>
      </c>
      <c r="Z250" s="6">
        <v>312</v>
      </c>
      <c r="AA250" s="6">
        <v>147</v>
      </c>
      <c r="AB250" s="7">
        <v>719</v>
      </c>
      <c r="AC250" s="9">
        <v>876</v>
      </c>
      <c r="AD250" s="6">
        <v>693</v>
      </c>
      <c r="AE250" s="6">
        <v>786</v>
      </c>
      <c r="AF250" s="6">
        <v>334</v>
      </c>
      <c r="AG250" s="179">
        <v>233</v>
      </c>
      <c r="AH250" s="5">
        <f t="shared" si="38"/>
        <v>16400</v>
      </c>
      <c r="AI250" s="5">
        <f t="shared" si="39"/>
        <v>11201200</v>
      </c>
      <c r="AJ250" s="2">
        <f t="shared" si="40"/>
        <v>8606720000</v>
      </c>
    </row>
    <row r="251" spans="1:36" x14ac:dyDescent="0.2">
      <c r="A251" s="1">
        <v>29</v>
      </c>
      <c r="B251" s="178">
        <v>805</v>
      </c>
      <c r="C251" s="6">
        <v>642</v>
      </c>
      <c r="D251" s="12">
        <v>222</v>
      </c>
      <c r="E251" s="6">
        <v>377</v>
      </c>
      <c r="F251" s="6">
        <v>168</v>
      </c>
      <c r="G251" s="6">
        <v>259</v>
      </c>
      <c r="H251" s="6">
        <v>863</v>
      </c>
      <c r="I251" s="6">
        <v>764</v>
      </c>
      <c r="J251" s="6">
        <v>468</v>
      </c>
      <c r="K251" s="6">
        <v>119</v>
      </c>
      <c r="L251" s="11">
        <v>555</v>
      </c>
      <c r="M251" s="6">
        <v>912</v>
      </c>
      <c r="N251" s="6">
        <v>593</v>
      </c>
      <c r="O251" s="6">
        <v>1014</v>
      </c>
      <c r="P251" s="6">
        <v>426</v>
      </c>
      <c r="Q251" s="6">
        <v>13</v>
      </c>
      <c r="R251" s="6">
        <v>749</v>
      </c>
      <c r="S251" s="6">
        <v>842</v>
      </c>
      <c r="T251" s="6">
        <v>278</v>
      </c>
      <c r="U251" s="6">
        <v>177</v>
      </c>
      <c r="V251" s="6">
        <v>368</v>
      </c>
      <c r="W251" s="8">
        <v>203</v>
      </c>
      <c r="X251" s="6">
        <v>663</v>
      </c>
      <c r="Y251" s="6">
        <v>820</v>
      </c>
      <c r="Z251" s="6">
        <v>28</v>
      </c>
      <c r="AA251" s="6">
        <v>447</v>
      </c>
      <c r="AB251" s="6">
        <v>995</v>
      </c>
      <c r="AC251" s="6">
        <v>584</v>
      </c>
      <c r="AD251" s="9">
        <v>921</v>
      </c>
      <c r="AE251" s="7">
        <v>574</v>
      </c>
      <c r="AF251" s="6">
        <v>98</v>
      </c>
      <c r="AG251" s="179">
        <v>453</v>
      </c>
      <c r="AH251" s="5">
        <f t="shared" si="38"/>
        <v>16400</v>
      </c>
      <c r="AI251" s="5">
        <f t="shared" si="39"/>
        <v>11201200</v>
      </c>
      <c r="AJ251" s="2">
        <f t="shared" si="40"/>
        <v>8606720000</v>
      </c>
    </row>
    <row r="252" spans="1:36" x14ac:dyDescent="0.2">
      <c r="A252" s="1">
        <v>30</v>
      </c>
      <c r="B252" s="178">
        <v>694</v>
      </c>
      <c r="C252" s="6">
        <v>785</v>
      </c>
      <c r="D252" s="6">
        <v>333</v>
      </c>
      <c r="E252" s="12">
        <v>234</v>
      </c>
      <c r="F252" s="6">
        <v>311</v>
      </c>
      <c r="G252" s="6">
        <v>148</v>
      </c>
      <c r="H252" s="6">
        <v>720</v>
      </c>
      <c r="I252" s="6">
        <v>875</v>
      </c>
      <c r="J252" s="6">
        <v>67</v>
      </c>
      <c r="K252" s="6">
        <v>488</v>
      </c>
      <c r="L252" s="6">
        <v>956</v>
      </c>
      <c r="M252" s="11">
        <v>543</v>
      </c>
      <c r="N252" s="6">
        <v>962</v>
      </c>
      <c r="O252" s="6">
        <v>613</v>
      </c>
      <c r="P252" s="6">
        <v>57</v>
      </c>
      <c r="Q252" s="6">
        <v>414</v>
      </c>
      <c r="R252" s="6">
        <v>894</v>
      </c>
      <c r="S252" s="6">
        <v>729</v>
      </c>
      <c r="T252" s="6">
        <v>133</v>
      </c>
      <c r="U252" s="6">
        <v>290</v>
      </c>
      <c r="V252" s="8">
        <v>255</v>
      </c>
      <c r="W252" s="6">
        <v>348</v>
      </c>
      <c r="X252" s="6">
        <v>776</v>
      </c>
      <c r="Y252" s="6">
        <v>675</v>
      </c>
      <c r="Z252" s="6">
        <v>395</v>
      </c>
      <c r="AA252" s="6">
        <v>48</v>
      </c>
      <c r="AB252" s="6">
        <v>628</v>
      </c>
      <c r="AC252" s="6">
        <v>983</v>
      </c>
      <c r="AD252" s="7">
        <v>522</v>
      </c>
      <c r="AE252" s="9">
        <v>941</v>
      </c>
      <c r="AF252" s="6">
        <v>497</v>
      </c>
      <c r="AG252" s="179">
        <v>86</v>
      </c>
      <c r="AH252" s="5">
        <f t="shared" si="38"/>
        <v>16400</v>
      </c>
      <c r="AI252" s="5">
        <f t="shared" si="39"/>
        <v>11201200</v>
      </c>
      <c r="AJ252" s="2">
        <f t="shared" si="40"/>
        <v>8606720000</v>
      </c>
    </row>
    <row r="253" spans="1:36" x14ac:dyDescent="0.2">
      <c r="A253" s="1">
        <v>31</v>
      </c>
      <c r="B253" s="188">
        <v>136</v>
      </c>
      <c r="C253" s="6">
        <v>291</v>
      </c>
      <c r="D253" s="6">
        <v>895</v>
      </c>
      <c r="E253" s="6">
        <v>732</v>
      </c>
      <c r="F253" s="6">
        <v>773</v>
      </c>
      <c r="G253" s="6">
        <v>674</v>
      </c>
      <c r="H253" s="6">
        <v>254</v>
      </c>
      <c r="I253" s="6">
        <v>345</v>
      </c>
      <c r="J253" s="11">
        <v>625</v>
      </c>
      <c r="K253" s="6">
        <v>982</v>
      </c>
      <c r="L253" s="6">
        <v>394</v>
      </c>
      <c r="M253" s="6">
        <v>45</v>
      </c>
      <c r="N253" s="6">
        <v>500</v>
      </c>
      <c r="O253" s="6">
        <v>87</v>
      </c>
      <c r="P253" s="6">
        <v>523</v>
      </c>
      <c r="Q253" s="6">
        <v>944</v>
      </c>
      <c r="R253" s="6">
        <v>336</v>
      </c>
      <c r="S253" s="6">
        <v>235</v>
      </c>
      <c r="T253" s="6">
        <v>695</v>
      </c>
      <c r="U253" s="6">
        <v>788</v>
      </c>
      <c r="V253" s="6">
        <v>717</v>
      </c>
      <c r="W253" s="6">
        <v>874</v>
      </c>
      <c r="X253" s="6">
        <v>310</v>
      </c>
      <c r="Y253" s="8">
        <v>145</v>
      </c>
      <c r="Z253" s="6">
        <v>953</v>
      </c>
      <c r="AA253" s="6">
        <v>542</v>
      </c>
      <c r="AB253" s="6">
        <v>66</v>
      </c>
      <c r="AC253" s="6">
        <v>485</v>
      </c>
      <c r="AD253" s="6">
        <v>60</v>
      </c>
      <c r="AE253" s="6">
        <v>415</v>
      </c>
      <c r="AF253" s="9">
        <v>963</v>
      </c>
      <c r="AG253" s="200">
        <v>616</v>
      </c>
      <c r="AH253" s="5">
        <f t="shared" si="38"/>
        <v>16400</v>
      </c>
      <c r="AI253" s="5">
        <f t="shared" si="39"/>
        <v>11201200</v>
      </c>
      <c r="AJ253" s="2">
        <f t="shared" si="40"/>
        <v>8606720000</v>
      </c>
    </row>
    <row r="254" spans="1:36" ht="13.5" thickBot="1" x14ac:dyDescent="0.25">
      <c r="A254" s="1">
        <v>32</v>
      </c>
      <c r="B254" s="201">
        <v>279</v>
      </c>
      <c r="C254" s="187">
        <v>180</v>
      </c>
      <c r="D254" s="180">
        <v>752</v>
      </c>
      <c r="E254" s="180">
        <v>843</v>
      </c>
      <c r="F254" s="180">
        <v>662</v>
      </c>
      <c r="G254" s="180">
        <v>817</v>
      </c>
      <c r="H254" s="180">
        <v>365</v>
      </c>
      <c r="I254" s="180">
        <v>202</v>
      </c>
      <c r="J254" s="180">
        <v>994</v>
      </c>
      <c r="K254" s="191">
        <v>581</v>
      </c>
      <c r="L254" s="180">
        <v>25</v>
      </c>
      <c r="M254" s="180">
        <v>446</v>
      </c>
      <c r="N254" s="180">
        <v>99</v>
      </c>
      <c r="O254" s="180">
        <v>456</v>
      </c>
      <c r="P254" s="180">
        <v>924</v>
      </c>
      <c r="Q254" s="180">
        <v>575</v>
      </c>
      <c r="R254" s="180">
        <v>223</v>
      </c>
      <c r="S254" s="180">
        <v>380</v>
      </c>
      <c r="T254" s="180">
        <v>808</v>
      </c>
      <c r="U254" s="180">
        <v>643</v>
      </c>
      <c r="V254" s="180">
        <v>862</v>
      </c>
      <c r="W254" s="180">
        <v>761</v>
      </c>
      <c r="X254" s="202">
        <v>165</v>
      </c>
      <c r="Y254" s="180">
        <v>258</v>
      </c>
      <c r="Z254" s="180">
        <v>554</v>
      </c>
      <c r="AA254" s="180">
        <v>909</v>
      </c>
      <c r="AB254" s="180">
        <v>465</v>
      </c>
      <c r="AC254" s="180">
        <v>118</v>
      </c>
      <c r="AD254" s="180">
        <v>427</v>
      </c>
      <c r="AE254" s="180">
        <v>16</v>
      </c>
      <c r="AF254" s="203">
        <v>596</v>
      </c>
      <c r="AG254" s="204">
        <v>1015</v>
      </c>
      <c r="AH254" s="5">
        <f t="shared" si="38"/>
        <v>16400</v>
      </c>
      <c r="AI254" s="5">
        <f t="shared" si="39"/>
        <v>11201200</v>
      </c>
      <c r="AJ254" s="2">
        <f t="shared" si="40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1">SUM(C223:C254)</f>
        <v>16400</v>
      </c>
      <c r="D255" s="5">
        <f t="shared" si="41"/>
        <v>16400</v>
      </c>
      <c r="E255" s="5">
        <f t="shared" si="41"/>
        <v>16400</v>
      </c>
      <c r="F255" s="5">
        <f t="shared" si="41"/>
        <v>16400</v>
      </c>
      <c r="G255" s="5">
        <f t="shared" si="41"/>
        <v>16400</v>
      </c>
      <c r="H255" s="5">
        <f t="shared" si="41"/>
        <v>16400</v>
      </c>
      <c r="I255" s="5">
        <f t="shared" si="41"/>
        <v>16400</v>
      </c>
      <c r="J255" s="5">
        <f t="shared" si="41"/>
        <v>16400</v>
      </c>
      <c r="K255" s="5">
        <f t="shared" si="41"/>
        <v>16400</v>
      </c>
      <c r="L255" s="5">
        <f t="shared" si="41"/>
        <v>16400</v>
      </c>
      <c r="M255" s="5">
        <f t="shared" si="41"/>
        <v>16400</v>
      </c>
      <c r="N255" s="5">
        <f t="shared" si="41"/>
        <v>16400</v>
      </c>
      <c r="O255" s="5">
        <f t="shared" si="41"/>
        <v>16400</v>
      </c>
      <c r="P255" s="5">
        <f t="shared" si="41"/>
        <v>16400</v>
      </c>
      <c r="Q255" s="5">
        <f t="shared" si="41"/>
        <v>16400</v>
      </c>
      <c r="R255" s="5">
        <f t="shared" si="41"/>
        <v>16400</v>
      </c>
      <c r="S255" s="5">
        <f t="shared" si="41"/>
        <v>16400</v>
      </c>
      <c r="T255" s="5">
        <f t="shared" si="41"/>
        <v>16400</v>
      </c>
      <c r="U255" s="5">
        <f t="shared" si="41"/>
        <v>16400</v>
      </c>
      <c r="V255" s="5">
        <f t="shared" si="41"/>
        <v>16400</v>
      </c>
      <c r="W255" s="5">
        <f t="shared" si="41"/>
        <v>16400</v>
      </c>
      <c r="X255" s="5">
        <f t="shared" si="41"/>
        <v>16400</v>
      </c>
      <c r="Y255" s="5">
        <f t="shared" si="41"/>
        <v>16400</v>
      </c>
      <c r="Z255" s="5">
        <f t="shared" si="41"/>
        <v>16400</v>
      </c>
      <c r="AA255" s="5">
        <f t="shared" si="41"/>
        <v>16400</v>
      </c>
      <c r="AB255" s="5">
        <f t="shared" si="41"/>
        <v>16400</v>
      </c>
      <c r="AC255" s="5">
        <f t="shared" si="41"/>
        <v>16400</v>
      </c>
      <c r="AD255" s="5">
        <f t="shared" si="41"/>
        <v>16400</v>
      </c>
      <c r="AE255" s="5">
        <f t="shared" si="41"/>
        <v>16400</v>
      </c>
      <c r="AF255" s="5">
        <f t="shared" si="41"/>
        <v>16400</v>
      </c>
      <c r="AG255" s="5">
        <f t="shared" si="41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2">SUMSQ(C223:C254)</f>
        <v>11201200</v>
      </c>
      <c r="D256" s="5">
        <f t="shared" si="42"/>
        <v>11201200</v>
      </c>
      <c r="E256" s="5">
        <f t="shared" si="42"/>
        <v>11201200</v>
      </c>
      <c r="F256" s="5">
        <f t="shared" si="42"/>
        <v>11201200</v>
      </c>
      <c r="G256" s="5">
        <f t="shared" si="42"/>
        <v>11201200</v>
      </c>
      <c r="H256" s="5">
        <f t="shared" si="42"/>
        <v>11201200</v>
      </c>
      <c r="I256" s="5">
        <f t="shared" si="42"/>
        <v>11201200</v>
      </c>
      <c r="J256" s="5">
        <f t="shared" si="42"/>
        <v>11201200</v>
      </c>
      <c r="K256" s="5">
        <f t="shared" si="42"/>
        <v>11201200</v>
      </c>
      <c r="L256" s="5">
        <f t="shared" si="42"/>
        <v>11201200</v>
      </c>
      <c r="M256" s="5">
        <f t="shared" si="42"/>
        <v>11201200</v>
      </c>
      <c r="N256" s="5">
        <f t="shared" si="42"/>
        <v>11201200</v>
      </c>
      <c r="O256" s="5">
        <f t="shared" si="42"/>
        <v>11201200</v>
      </c>
      <c r="P256" s="5">
        <f t="shared" si="42"/>
        <v>11201200</v>
      </c>
      <c r="Q256" s="5">
        <f t="shared" si="42"/>
        <v>11201200</v>
      </c>
      <c r="R256" s="5">
        <f t="shared" si="42"/>
        <v>11201200</v>
      </c>
      <c r="S256" s="5">
        <f t="shared" si="42"/>
        <v>11201200</v>
      </c>
      <c r="T256" s="5">
        <f t="shared" si="42"/>
        <v>11201200</v>
      </c>
      <c r="U256" s="5">
        <f t="shared" si="42"/>
        <v>11201200</v>
      </c>
      <c r="V256" s="5">
        <f t="shared" si="42"/>
        <v>11201200</v>
      </c>
      <c r="W256" s="5">
        <f t="shared" si="42"/>
        <v>11201200</v>
      </c>
      <c r="X256" s="5">
        <f t="shared" si="42"/>
        <v>11201200</v>
      </c>
      <c r="Y256" s="5">
        <f t="shared" si="42"/>
        <v>11201200</v>
      </c>
      <c r="Z256" s="5">
        <f t="shared" si="42"/>
        <v>11201200</v>
      </c>
      <c r="AA256" s="5">
        <f t="shared" si="42"/>
        <v>11201200</v>
      </c>
      <c r="AB256" s="5">
        <f t="shared" si="42"/>
        <v>11201200</v>
      </c>
      <c r="AC256" s="5">
        <f t="shared" si="42"/>
        <v>11201200</v>
      </c>
      <c r="AD256" s="5">
        <f t="shared" si="42"/>
        <v>11201200</v>
      </c>
      <c r="AE256" s="5">
        <f t="shared" si="42"/>
        <v>11201200</v>
      </c>
      <c r="AF256" s="5">
        <f t="shared" si="42"/>
        <v>11201200</v>
      </c>
      <c r="AG256" s="5">
        <f t="shared" si="42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3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3"/>
        <v>8606720000</v>
      </c>
      <c r="E257" s="2">
        <f t="shared" si="43"/>
        <v>8606720000</v>
      </c>
      <c r="F257" s="2">
        <f t="shared" si="43"/>
        <v>8606720000</v>
      </c>
      <c r="G257" s="2">
        <f t="shared" si="43"/>
        <v>8606720000</v>
      </c>
      <c r="H257" s="2">
        <f t="shared" si="43"/>
        <v>8606720000</v>
      </c>
      <c r="I257" s="2">
        <f t="shared" si="43"/>
        <v>8606720000</v>
      </c>
      <c r="J257" s="2">
        <f t="shared" si="43"/>
        <v>8606720000</v>
      </c>
      <c r="K257" s="2">
        <f t="shared" si="43"/>
        <v>8606720000</v>
      </c>
      <c r="L257" s="2">
        <f t="shared" si="43"/>
        <v>8606720000</v>
      </c>
      <c r="M257" s="2">
        <f t="shared" si="43"/>
        <v>8606720000</v>
      </c>
      <c r="N257" s="2">
        <f t="shared" si="43"/>
        <v>8606720000</v>
      </c>
      <c r="O257" s="2">
        <f t="shared" si="43"/>
        <v>8606720000</v>
      </c>
      <c r="P257" s="2">
        <f t="shared" si="43"/>
        <v>8606720000</v>
      </c>
      <c r="Q257" s="2">
        <f t="shared" si="43"/>
        <v>8606720000</v>
      </c>
      <c r="R257" s="2">
        <f t="shared" si="43"/>
        <v>8606720000</v>
      </c>
      <c r="S257" s="2">
        <f t="shared" si="43"/>
        <v>8606720000</v>
      </c>
      <c r="T257" s="2">
        <f t="shared" si="43"/>
        <v>8606720000</v>
      </c>
      <c r="U257" s="2">
        <f t="shared" si="43"/>
        <v>8606720000</v>
      </c>
      <c r="V257" s="2">
        <f t="shared" si="43"/>
        <v>8606720000</v>
      </c>
      <c r="W257" s="2">
        <f t="shared" si="43"/>
        <v>8606720000</v>
      </c>
      <c r="X257" s="2">
        <f t="shared" si="43"/>
        <v>8606720000</v>
      </c>
      <c r="Y257" s="2">
        <f t="shared" si="43"/>
        <v>8606720000</v>
      </c>
      <c r="Z257" s="2">
        <f t="shared" si="43"/>
        <v>8606720000</v>
      </c>
      <c r="AA257" s="2">
        <f t="shared" si="43"/>
        <v>8606720000</v>
      </c>
      <c r="AB257" s="2">
        <f t="shared" si="43"/>
        <v>8606720000</v>
      </c>
      <c r="AC257" s="2">
        <f t="shared" si="43"/>
        <v>8606720000</v>
      </c>
      <c r="AD257" s="2">
        <f t="shared" si="43"/>
        <v>8606720000</v>
      </c>
      <c r="AE257" s="2">
        <f t="shared" si="43"/>
        <v>8606720000</v>
      </c>
      <c r="AF257" s="2">
        <f t="shared" si="43"/>
        <v>8606720000</v>
      </c>
      <c r="AG257" s="2">
        <f t="shared" si="43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2</v>
      </c>
      <c r="C259" s="2">
        <f>C224</f>
        <v>54</v>
      </c>
      <c r="D259" s="2">
        <f>D225</f>
        <v>92</v>
      </c>
      <c r="E259" s="2">
        <f>E226</f>
        <v>112</v>
      </c>
      <c r="F259" s="2">
        <f>F227</f>
        <v>157</v>
      </c>
      <c r="G259" s="2">
        <f>G228</f>
        <v>169</v>
      </c>
      <c r="H259" s="2">
        <f>H229</f>
        <v>199</v>
      </c>
      <c r="I259" s="2">
        <f>I230</f>
        <v>243</v>
      </c>
      <c r="J259" s="2">
        <f>J231</f>
        <v>266</v>
      </c>
      <c r="K259" s="2">
        <f>K232</f>
        <v>318</v>
      </c>
      <c r="L259" s="2">
        <f>L233</f>
        <v>340</v>
      </c>
      <c r="M259" s="2">
        <f>M234</f>
        <v>360</v>
      </c>
      <c r="N259" s="2">
        <f>N235</f>
        <v>405</v>
      </c>
      <c r="O259" s="2">
        <f>O236</f>
        <v>417</v>
      </c>
      <c r="P259" s="2">
        <f>P237</f>
        <v>463</v>
      </c>
      <c r="Q259" s="2">
        <f>Q238</f>
        <v>507</v>
      </c>
      <c r="R259" s="2">
        <f>R239</f>
        <v>526</v>
      </c>
      <c r="S259" s="2">
        <f>S240</f>
        <v>570</v>
      </c>
      <c r="T259" s="2">
        <f>T241</f>
        <v>600</v>
      </c>
      <c r="U259" s="2">
        <f>U242</f>
        <v>612</v>
      </c>
      <c r="V259" s="2">
        <f>V243</f>
        <v>657</v>
      </c>
      <c r="W259" s="2">
        <f>W244</f>
        <v>677</v>
      </c>
      <c r="X259" s="2">
        <f>X245</f>
        <v>715</v>
      </c>
      <c r="Y259" s="2">
        <f>Y246</f>
        <v>767</v>
      </c>
      <c r="Z259" s="2">
        <f>Z247</f>
        <v>774</v>
      </c>
      <c r="AA259" s="2">
        <f>AA248</f>
        <v>818</v>
      </c>
      <c r="AB259" s="2">
        <f>AB249</f>
        <v>864</v>
      </c>
      <c r="AC259" s="2">
        <f>AC250</f>
        <v>876</v>
      </c>
      <c r="AD259" s="2">
        <f>AD251</f>
        <v>921</v>
      </c>
      <c r="AE259" s="2">
        <f>AE252</f>
        <v>941</v>
      </c>
      <c r="AF259" s="2">
        <f>AF253</f>
        <v>963</v>
      </c>
      <c r="AG259" s="2">
        <f>AG254</f>
        <v>1015</v>
      </c>
      <c r="AH259" s="217">
        <f t="shared" ref="AH259:AH262" si="44">SUM(B259:AG259)</f>
        <v>16400</v>
      </c>
      <c r="AI259" s="5">
        <f t="shared" ref="AI259:AI262" si="45">SUMSQ(B259:AG259)</f>
        <v>11201200</v>
      </c>
      <c r="AJ259" s="2">
        <f t="shared" ref="AJ259:AJ262" si="46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279</v>
      </c>
      <c r="C260" s="2">
        <f>C253</f>
        <v>291</v>
      </c>
      <c r="D260" s="2">
        <f>D252</f>
        <v>333</v>
      </c>
      <c r="E260" s="2">
        <f>E251</f>
        <v>377</v>
      </c>
      <c r="F260" s="2">
        <f>F250</f>
        <v>396</v>
      </c>
      <c r="G260" s="2">
        <f>G249</f>
        <v>448</v>
      </c>
      <c r="H260" s="2">
        <f>H248</f>
        <v>466</v>
      </c>
      <c r="I260" s="2">
        <f>I247</f>
        <v>486</v>
      </c>
      <c r="J260" s="2">
        <f>J246</f>
        <v>31</v>
      </c>
      <c r="K260" s="2">
        <f>K245</f>
        <v>43</v>
      </c>
      <c r="L260" s="2">
        <f>L244</f>
        <v>69</v>
      </c>
      <c r="M260" s="2">
        <f>M243</f>
        <v>113</v>
      </c>
      <c r="N260" s="2">
        <f>N242</f>
        <v>132</v>
      </c>
      <c r="O260" s="2">
        <f>O241</f>
        <v>184</v>
      </c>
      <c r="P260" s="2">
        <f>P240</f>
        <v>218</v>
      </c>
      <c r="Q260" s="2">
        <f>Q239</f>
        <v>238</v>
      </c>
      <c r="R260" s="2">
        <f>R238</f>
        <v>795</v>
      </c>
      <c r="S260" s="2">
        <f>S237</f>
        <v>815</v>
      </c>
      <c r="T260" s="2">
        <f>T236</f>
        <v>833</v>
      </c>
      <c r="U260" s="2">
        <f>U235</f>
        <v>885</v>
      </c>
      <c r="V260" s="2">
        <f>V234</f>
        <v>904</v>
      </c>
      <c r="W260" s="2">
        <f>W233</f>
        <v>948</v>
      </c>
      <c r="X260" s="2">
        <f>X232</f>
        <v>990</v>
      </c>
      <c r="Y260" s="2">
        <f>Y231</f>
        <v>1002</v>
      </c>
      <c r="Z260" s="2">
        <f>Z230</f>
        <v>531</v>
      </c>
      <c r="AA260" s="2">
        <f>AA229</f>
        <v>551</v>
      </c>
      <c r="AB260" s="2">
        <f>AB228</f>
        <v>585</v>
      </c>
      <c r="AC260" s="2">
        <f>AC227</f>
        <v>637</v>
      </c>
      <c r="AD260" s="2">
        <f>AD226</f>
        <v>656</v>
      </c>
      <c r="AE260" s="2">
        <f>AE225</f>
        <v>700</v>
      </c>
      <c r="AF260" s="2">
        <f>AF224</f>
        <v>726</v>
      </c>
      <c r="AG260" s="2">
        <f>AG223</f>
        <v>738</v>
      </c>
      <c r="AH260" s="217">
        <f t="shared" si="44"/>
        <v>16400</v>
      </c>
      <c r="AI260" s="5">
        <f t="shared" si="45"/>
        <v>11201200</v>
      </c>
      <c r="AJ260" s="2">
        <f t="shared" si="46"/>
        <v>8606720000</v>
      </c>
    </row>
    <row r="261" spans="1:36" x14ac:dyDescent="0.2">
      <c r="A261" s="3" t="s">
        <v>1175</v>
      </c>
      <c r="B261" s="2">
        <f>B239</f>
        <v>966</v>
      </c>
      <c r="C261" s="2">
        <f>C240</f>
        <v>1010</v>
      </c>
      <c r="D261" s="2">
        <f>D241</f>
        <v>928</v>
      </c>
      <c r="E261" s="2">
        <f>E242</f>
        <v>940</v>
      </c>
      <c r="F261" s="2">
        <f>F243</f>
        <v>857</v>
      </c>
      <c r="G261" s="2">
        <f>G244</f>
        <v>877</v>
      </c>
      <c r="H261" s="2">
        <f>H245</f>
        <v>771</v>
      </c>
      <c r="I261" s="2">
        <f>I246</f>
        <v>823</v>
      </c>
      <c r="J261" s="2">
        <f>J247</f>
        <v>718</v>
      </c>
      <c r="K261" s="2">
        <f>K248</f>
        <v>762</v>
      </c>
      <c r="L261" s="2">
        <f>L249</f>
        <v>664</v>
      </c>
      <c r="M261" s="2">
        <f>M250</f>
        <v>676</v>
      </c>
      <c r="N261" s="2">
        <f>N251</f>
        <v>593</v>
      </c>
      <c r="O261" s="2">
        <f>O252</f>
        <v>613</v>
      </c>
      <c r="P261" s="2">
        <f>P253</f>
        <v>523</v>
      </c>
      <c r="Q261" s="2">
        <f>Q254</f>
        <v>575</v>
      </c>
      <c r="R261" s="2">
        <f>R223</f>
        <v>458</v>
      </c>
      <c r="S261" s="2">
        <f>S224</f>
        <v>510</v>
      </c>
      <c r="T261" s="2">
        <f>T225</f>
        <v>404</v>
      </c>
      <c r="U261" s="2">
        <f>U226</f>
        <v>424</v>
      </c>
      <c r="V261" s="2">
        <f>V227</f>
        <v>341</v>
      </c>
      <c r="W261" s="2">
        <f>W228</f>
        <v>353</v>
      </c>
      <c r="X261" s="2">
        <f>X229</f>
        <v>271</v>
      </c>
      <c r="Y261" s="2">
        <f>Y230</f>
        <v>315</v>
      </c>
      <c r="Z261" s="2">
        <f>Z231</f>
        <v>194</v>
      </c>
      <c r="AA261" s="2">
        <f>AA232</f>
        <v>246</v>
      </c>
      <c r="AB261" s="2">
        <f>AB233</f>
        <v>156</v>
      </c>
      <c r="AC261" s="2">
        <f>AC234</f>
        <v>176</v>
      </c>
      <c r="AD261" s="2">
        <f>AD235</f>
        <v>93</v>
      </c>
      <c r="AE261" s="2">
        <f>AE236</f>
        <v>105</v>
      </c>
      <c r="AF261" s="2">
        <f>AF237</f>
        <v>7</v>
      </c>
      <c r="AG261" s="2">
        <f>AG238</f>
        <v>51</v>
      </c>
      <c r="AH261" s="217">
        <f t="shared" si="44"/>
        <v>16400</v>
      </c>
      <c r="AI261" s="5">
        <f t="shared" si="45"/>
        <v>11201200</v>
      </c>
      <c r="AJ261" s="2">
        <f t="shared" si="46"/>
        <v>8606720000</v>
      </c>
    </row>
    <row r="262" spans="1:36" x14ac:dyDescent="0.2">
      <c r="A262" s="3" t="s">
        <v>1176</v>
      </c>
      <c r="B262" s="2">
        <f>B238</f>
        <v>723</v>
      </c>
      <c r="C262" s="2">
        <f>C237</f>
        <v>743</v>
      </c>
      <c r="D262" s="2">
        <f>D236</f>
        <v>649</v>
      </c>
      <c r="E262" s="2">
        <f>E235</f>
        <v>701</v>
      </c>
      <c r="F262" s="2">
        <f>F234</f>
        <v>592</v>
      </c>
      <c r="G262" s="2">
        <f>G233</f>
        <v>636</v>
      </c>
      <c r="H262" s="2">
        <f>H232</f>
        <v>534</v>
      </c>
      <c r="I262" s="2">
        <f>I231</f>
        <v>546</v>
      </c>
      <c r="J262" s="2">
        <f>J230</f>
        <v>987</v>
      </c>
      <c r="K262" s="2">
        <f>K229</f>
        <v>1007</v>
      </c>
      <c r="L262" s="2">
        <f>L228</f>
        <v>897</v>
      </c>
      <c r="M262" s="2">
        <f>M227</f>
        <v>949</v>
      </c>
      <c r="N262" s="2">
        <f>N226</f>
        <v>840</v>
      </c>
      <c r="O262" s="2">
        <f>O225</f>
        <v>884</v>
      </c>
      <c r="P262" s="2">
        <f>P224</f>
        <v>798</v>
      </c>
      <c r="Q262" s="2">
        <f>Q223</f>
        <v>810</v>
      </c>
      <c r="R262" s="2">
        <f>R254</f>
        <v>223</v>
      </c>
      <c r="S262" s="2">
        <f>S253</f>
        <v>235</v>
      </c>
      <c r="T262" s="2">
        <f>T252</f>
        <v>133</v>
      </c>
      <c r="U262" s="2">
        <f>U251</f>
        <v>177</v>
      </c>
      <c r="V262" s="2">
        <f>V250</f>
        <v>68</v>
      </c>
      <c r="W262" s="2">
        <f>W249</f>
        <v>120</v>
      </c>
      <c r="X262" s="2">
        <f>X248</f>
        <v>26</v>
      </c>
      <c r="Y262" s="2">
        <f>Y247</f>
        <v>46</v>
      </c>
      <c r="Z262" s="2">
        <f>Z246</f>
        <v>471</v>
      </c>
      <c r="AA262" s="2">
        <f>AA245</f>
        <v>483</v>
      </c>
      <c r="AB262" s="2">
        <f>AB244</f>
        <v>397</v>
      </c>
      <c r="AC262" s="2">
        <f>AC243</f>
        <v>441</v>
      </c>
      <c r="AD262" s="2">
        <f>AD242</f>
        <v>332</v>
      </c>
      <c r="AE262" s="2">
        <f>AE241</f>
        <v>384</v>
      </c>
      <c r="AF262" s="2">
        <f>AF240</f>
        <v>274</v>
      </c>
      <c r="AG262" s="2">
        <f>AG239</f>
        <v>294</v>
      </c>
      <c r="AH262" s="217">
        <f t="shared" si="44"/>
        <v>16400</v>
      </c>
      <c r="AI262" s="5">
        <f t="shared" si="45"/>
        <v>11201200</v>
      </c>
      <c r="AJ262" s="2">
        <f t="shared" si="46"/>
        <v>8606720000</v>
      </c>
    </row>
    <row r="265" spans="1:36" ht="13.5" thickBot="1" x14ac:dyDescent="0.25">
      <c r="B265" s="1" t="s">
        <v>1178</v>
      </c>
      <c r="D265" s="131" t="s">
        <v>5</v>
      </c>
      <c r="F265" s="2" t="s">
        <v>5</v>
      </c>
    </row>
    <row r="266" spans="1:36" x14ac:dyDescent="0.2">
      <c r="A266" s="1">
        <v>1</v>
      </c>
      <c r="B266" s="259">
        <v>7</v>
      </c>
      <c r="C266" s="133">
        <v>420</v>
      </c>
      <c r="D266" s="177">
        <v>1024</v>
      </c>
      <c r="E266" s="177">
        <v>603</v>
      </c>
      <c r="F266" s="177">
        <v>902</v>
      </c>
      <c r="G266" s="177">
        <v>545</v>
      </c>
      <c r="H266" s="177">
        <v>125</v>
      </c>
      <c r="I266" s="177">
        <v>474</v>
      </c>
      <c r="J266" s="177">
        <v>463</v>
      </c>
      <c r="K266" s="177">
        <v>108</v>
      </c>
      <c r="L266" s="177">
        <v>568</v>
      </c>
      <c r="M266" s="177">
        <v>915</v>
      </c>
      <c r="N266" s="177">
        <v>590</v>
      </c>
      <c r="O266" s="177">
        <v>1001</v>
      </c>
      <c r="P266" s="177">
        <v>437</v>
      </c>
      <c r="Q266" s="189">
        <v>18</v>
      </c>
      <c r="R266" s="185">
        <v>743</v>
      </c>
      <c r="S266" s="177">
        <v>836</v>
      </c>
      <c r="T266" s="177">
        <v>288</v>
      </c>
      <c r="U266" s="177">
        <v>187</v>
      </c>
      <c r="V266" s="177">
        <v>358</v>
      </c>
      <c r="W266" s="177">
        <v>193</v>
      </c>
      <c r="X266" s="177">
        <v>669</v>
      </c>
      <c r="Y266" s="177">
        <v>826</v>
      </c>
      <c r="Z266" s="177">
        <v>815</v>
      </c>
      <c r="AA266" s="177">
        <v>652</v>
      </c>
      <c r="AB266" s="177">
        <v>216</v>
      </c>
      <c r="AC266" s="177">
        <v>371</v>
      </c>
      <c r="AD266" s="177">
        <v>174</v>
      </c>
      <c r="AE266" s="177">
        <v>265</v>
      </c>
      <c r="AF266" s="177">
        <v>853</v>
      </c>
      <c r="AG266" s="184">
        <v>754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408</v>
      </c>
      <c r="C267" s="260">
        <v>51</v>
      </c>
      <c r="D267" s="6">
        <v>623</v>
      </c>
      <c r="E267" s="6">
        <v>972</v>
      </c>
      <c r="F267" s="6">
        <v>533</v>
      </c>
      <c r="G267" s="6">
        <v>946</v>
      </c>
      <c r="H267" s="6">
        <v>494</v>
      </c>
      <c r="I267" s="6">
        <v>73</v>
      </c>
      <c r="J267" s="6">
        <v>96</v>
      </c>
      <c r="K267" s="6">
        <v>507</v>
      </c>
      <c r="L267" s="6">
        <v>935</v>
      </c>
      <c r="M267" s="6">
        <v>516</v>
      </c>
      <c r="N267" s="6">
        <v>989</v>
      </c>
      <c r="O267" s="6">
        <v>634</v>
      </c>
      <c r="P267" s="11">
        <v>38</v>
      </c>
      <c r="Q267" s="6">
        <v>385</v>
      </c>
      <c r="R267" s="6">
        <v>888</v>
      </c>
      <c r="S267" s="12">
        <v>723</v>
      </c>
      <c r="T267" s="6">
        <v>143</v>
      </c>
      <c r="U267" s="6">
        <v>300</v>
      </c>
      <c r="V267" s="6">
        <v>245</v>
      </c>
      <c r="W267" s="6">
        <v>338</v>
      </c>
      <c r="X267" s="6">
        <v>782</v>
      </c>
      <c r="Y267" s="6">
        <v>681</v>
      </c>
      <c r="Z267" s="6">
        <v>704</v>
      </c>
      <c r="AA267" s="6">
        <v>795</v>
      </c>
      <c r="AB267" s="6">
        <v>327</v>
      </c>
      <c r="AC267" s="6">
        <v>228</v>
      </c>
      <c r="AD267" s="6">
        <v>317</v>
      </c>
      <c r="AE267" s="6">
        <v>154</v>
      </c>
      <c r="AF267" s="8">
        <v>710</v>
      </c>
      <c r="AG267" s="179">
        <v>865</v>
      </c>
      <c r="AH267" s="5">
        <f t="shared" ref="AH267:AH297" si="47">SUM(B267:AG267)</f>
        <v>16400</v>
      </c>
      <c r="AI267" s="5">
        <f t="shared" ref="AI267:AI297" si="48">SUMSQ(B267:AG267)</f>
        <v>11201200</v>
      </c>
      <c r="AJ267" s="2">
        <f t="shared" ref="AJ267:AJ297" si="49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934</v>
      </c>
      <c r="C268" s="6">
        <v>513</v>
      </c>
      <c r="D268" s="260">
        <v>93</v>
      </c>
      <c r="E268" s="9">
        <v>506</v>
      </c>
      <c r="F268" s="6">
        <v>39</v>
      </c>
      <c r="G268" s="6">
        <v>388</v>
      </c>
      <c r="H268" s="6">
        <v>992</v>
      </c>
      <c r="I268" s="6">
        <v>635</v>
      </c>
      <c r="J268" s="6">
        <v>622</v>
      </c>
      <c r="K268" s="6">
        <v>969</v>
      </c>
      <c r="L268" s="6">
        <v>405</v>
      </c>
      <c r="M268" s="6">
        <v>50</v>
      </c>
      <c r="N268" s="6">
        <v>495</v>
      </c>
      <c r="O268" s="11">
        <v>76</v>
      </c>
      <c r="P268" s="6">
        <v>536</v>
      </c>
      <c r="Q268" s="6">
        <v>947</v>
      </c>
      <c r="R268" s="6">
        <v>326</v>
      </c>
      <c r="S268" s="6">
        <v>225</v>
      </c>
      <c r="T268" s="12">
        <v>701</v>
      </c>
      <c r="U268" s="6">
        <v>794</v>
      </c>
      <c r="V268" s="6">
        <v>711</v>
      </c>
      <c r="W268" s="6">
        <v>868</v>
      </c>
      <c r="X268" s="6">
        <v>320</v>
      </c>
      <c r="Y268" s="6">
        <v>155</v>
      </c>
      <c r="Z268" s="6">
        <v>142</v>
      </c>
      <c r="AA268" s="6">
        <v>297</v>
      </c>
      <c r="AB268" s="6">
        <v>885</v>
      </c>
      <c r="AC268" s="6">
        <v>722</v>
      </c>
      <c r="AD268" s="6">
        <v>783</v>
      </c>
      <c r="AE268" s="8">
        <v>684</v>
      </c>
      <c r="AF268" s="6">
        <v>248</v>
      </c>
      <c r="AG268" s="179">
        <v>339</v>
      </c>
      <c r="AH268" s="5">
        <f t="shared" si="47"/>
        <v>16400</v>
      </c>
      <c r="AI268" s="5">
        <f t="shared" si="48"/>
        <v>11201200</v>
      </c>
      <c r="AJ268" s="2">
        <f t="shared" si="49"/>
        <v>8606720000</v>
      </c>
    </row>
    <row r="269" spans="1:36" x14ac:dyDescent="0.2">
      <c r="A269" s="1">
        <v>4</v>
      </c>
      <c r="B269" s="178">
        <v>565</v>
      </c>
      <c r="C269" s="6">
        <v>914</v>
      </c>
      <c r="D269" s="9">
        <v>462</v>
      </c>
      <c r="E269" s="260">
        <v>105</v>
      </c>
      <c r="F269" s="6">
        <v>440</v>
      </c>
      <c r="G269" s="6">
        <v>19</v>
      </c>
      <c r="H269" s="6">
        <v>591</v>
      </c>
      <c r="I269" s="6">
        <v>1004</v>
      </c>
      <c r="J269" s="6">
        <v>1021</v>
      </c>
      <c r="K269" s="6">
        <v>602</v>
      </c>
      <c r="L269" s="6">
        <v>6</v>
      </c>
      <c r="M269" s="6">
        <v>417</v>
      </c>
      <c r="N269" s="11">
        <v>128</v>
      </c>
      <c r="O269" s="6">
        <v>475</v>
      </c>
      <c r="P269" s="6">
        <v>903</v>
      </c>
      <c r="Q269" s="6">
        <v>548</v>
      </c>
      <c r="R269" s="6">
        <v>213</v>
      </c>
      <c r="S269" s="6">
        <v>370</v>
      </c>
      <c r="T269" s="6">
        <v>814</v>
      </c>
      <c r="U269" s="12">
        <v>649</v>
      </c>
      <c r="V269" s="6">
        <v>856</v>
      </c>
      <c r="W269" s="6">
        <v>755</v>
      </c>
      <c r="X269" s="6">
        <v>175</v>
      </c>
      <c r="Y269" s="6">
        <v>268</v>
      </c>
      <c r="Z269" s="6">
        <v>285</v>
      </c>
      <c r="AA269" s="6">
        <v>186</v>
      </c>
      <c r="AB269" s="6">
        <v>742</v>
      </c>
      <c r="AC269" s="6">
        <v>833</v>
      </c>
      <c r="AD269" s="8">
        <v>672</v>
      </c>
      <c r="AE269" s="6">
        <v>827</v>
      </c>
      <c r="AF269" s="6">
        <v>359</v>
      </c>
      <c r="AG269" s="179">
        <v>196</v>
      </c>
      <c r="AH269" s="5">
        <f t="shared" si="47"/>
        <v>16400</v>
      </c>
      <c r="AI269" s="5">
        <f t="shared" si="48"/>
        <v>11201200</v>
      </c>
      <c r="AJ269" s="2">
        <f t="shared" si="49"/>
        <v>8606720000</v>
      </c>
    </row>
    <row r="270" spans="1:36" x14ac:dyDescent="0.2">
      <c r="A270" s="1">
        <v>5</v>
      </c>
      <c r="B270" s="178">
        <v>793</v>
      </c>
      <c r="C270" s="6">
        <v>702</v>
      </c>
      <c r="D270" s="6">
        <v>226</v>
      </c>
      <c r="E270" s="6">
        <v>325</v>
      </c>
      <c r="F270" s="260">
        <v>156</v>
      </c>
      <c r="G270" s="9">
        <v>319</v>
      </c>
      <c r="H270" s="6">
        <v>867</v>
      </c>
      <c r="I270" s="6">
        <v>712</v>
      </c>
      <c r="J270" s="6">
        <v>721</v>
      </c>
      <c r="K270" s="6">
        <v>886</v>
      </c>
      <c r="L270" s="6">
        <v>298</v>
      </c>
      <c r="M270" s="11">
        <v>141</v>
      </c>
      <c r="N270" s="6">
        <v>340</v>
      </c>
      <c r="O270" s="6">
        <v>247</v>
      </c>
      <c r="P270" s="6">
        <v>683</v>
      </c>
      <c r="Q270" s="6">
        <v>784</v>
      </c>
      <c r="R270" s="6">
        <v>505</v>
      </c>
      <c r="S270" s="6">
        <v>94</v>
      </c>
      <c r="T270" s="6">
        <v>514</v>
      </c>
      <c r="U270" s="6">
        <v>933</v>
      </c>
      <c r="V270" s="12">
        <v>636</v>
      </c>
      <c r="W270" s="6">
        <v>991</v>
      </c>
      <c r="X270" s="6">
        <v>387</v>
      </c>
      <c r="Y270" s="6">
        <v>40</v>
      </c>
      <c r="Z270" s="6">
        <v>49</v>
      </c>
      <c r="AA270" s="6">
        <v>406</v>
      </c>
      <c r="AB270" s="6">
        <v>970</v>
      </c>
      <c r="AC270" s="8">
        <v>621</v>
      </c>
      <c r="AD270" s="6">
        <v>948</v>
      </c>
      <c r="AE270" s="6">
        <v>535</v>
      </c>
      <c r="AF270" s="6">
        <v>75</v>
      </c>
      <c r="AG270" s="179">
        <v>496</v>
      </c>
      <c r="AH270" s="5">
        <f t="shared" si="47"/>
        <v>16400</v>
      </c>
      <c r="AI270" s="5">
        <f t="shared" si="48"/>
        <v>11201200</v>
      </c>
      <c r="AJ270" s="2">
        <f t="shared" si="49"/>
        <v>8606720000</v>
      </c>
    </row>
    <row r="271" spans="1:36" x14ac:dyDescent="0.2">
      <c r="A271" s="1">
        <v>6</v>
      </c>
      <c r="B271" s="178">
        <v>650</v>
      </c>
      <c r="C271" s="6">
        <v>813</v>
      </c>
      <c r="D271" s="6">
        <v>369</v>
      </c>
      <c r="E271" s="6">
        <v>214</v>
      </c>
      <c r="F271" s="9">
        <v>267</v>
      </c>
      <c r="G271" s="260">
        <v>176</v>
      </c>
      <c r="H271" s="6">
        <v>756</v>
      </c>
      <c r="I271" s="6">
        <v>855</v>
      </c>
      <c r="J271" s="6">
        <v>834</v>
      </c>
      <c r="K271" s="6">
        <v>741</v>
      </c>
      <c r="L271" s="11">
        <v>185</v>
      </c>
      <c r="M271" s="6">
        <v>286</v>
      </c>
      <c r="N271" s="6">
        <v>195</v>
      </c>
      <c r="O271" s="6">
        <v>360</v>
      </c>
      <c r="P271" s="6">
        <v>828</v>
      </c>
      <c r="Q271" s="6">
        <v>671</v>
      </c>
      <c r="R271" s="6">
        <v>106</v>
      </c>
      <c r="S271" s="6">
        <v>461</v>
      </c>
      <c r="T271" s="6">
        <v>913</v>
      </c>
      <c r="U271" s="6">
        <v>566</v>
      </c>
      <c r="V271" s="6">
        <v>1003</v>
      </c>
      <c r="W271" s="12">
        <v>592</v>
      </c>
      <c r="X271" s="6">
        <v>20</v>
      </c>
      <c r="Y271" s="6">
        <v>439</v>
      </c>
      <c r="Z271" s="6">
        <v>418</v>
      </c>
      <c r="AA271" s="6">
        <v>5</v>
      </c>
      <c r="AB271" s="8">
        <v>601</v>
      </c>
      <c r="AC271" s="6">
        <v>1022</v>
      </c>
      <c r="AD271" s="6">
        <v>547</v>
      </c>
      <c r="AE271" s="6">
        <v>904</v>
      </c>
      <c r="AF271" s="6">
        <v>476</v>
      </c>
      <c r="AG271" s="179">
        <v>127</v>
      </c>
      <c r="AH271" s="5">
        <f t="shared" si="47"/>
        <v>16400</v>
      </c>
      <c r="AI271" s="5">
        <f t="shared" si="48"/>
        <v>11201200</v>
      </c>
      <c r="AJ271" s="2">
        <f t="shared" si="49"/>
        <v>8606720000</v>
      </c>
    </row>
    <row r="272" spans="1:36" x14ac:dyDescent="0.2">
      <c r="A272" s="1">
        <v>7</v>
      </c>
      <c r="B272" s="178">
        <v>188</v>
      </c>
      <c r="C272" s="6">
        <v>287</v>
      </c>
      <c r="D272" s="6">
        <v>835</v>
      </c>
      <c r="E272" s="6">
        <v>744</v>
      </c>
      <c r="F272" s="6">
        <v>825</v>
      </c>
      <c r="G272" s="6">
        <v>670</v>
      </c>
      <c r="H272" s="260">
        <v>194</v>
      </c>
      <c r="I272" s="9">
        <v>357</v>
      </c>
      <c r="J272" s="6">
        <v>372</v>
      </c>
      <c r="K272" s="11">
        <v>215</v>
      </c>
      <c r="L272" s="6">
        <v>651</v>
      </c>
      <c r="M272" s="6">
        <v>816</v>
      </c>
      <c r="N272" s="6">
        <v>753</v>
      </c>
      <c r="O272" s="6">
        <v>854</v>
      </c>
      <c r="P272" s="6">
        <v>266</v>
      </c>
      <c r="Q272" s="6">
        <v>173</v>
      </c>
      <c r="R272" s="6">
        <v>604</v>
      </c>
      <c r="S272" s="6">
        <v>1023</v>
      </c>
      <c r="T272" s="6">
        <v>419</v>
      </c>
      <c r="U272" s="6">
        <v>8</v>
      </c>
      <c r="V272" s="6">
        <v>473</v>
      </c>
      <c r="W272" s="6">
        <v>126</v>
      </c>
      <c r="X272" s="12">
        <v>546</v>
      </c>
      <c r="Y272" s="6">
        <v>901</v>
      </c>
      <c r="Z272" s="6">
        <v>916</v>
      </c>
      <c r="AA272" s="8">
        <v>567</v>
      </c>
      <c r="AB272" s="6">
        <v>107</v>
      </c>
      <c r="AC272" s="6">
        <v>464</v>
      </c>
      <c r="AD272" s="6">
        <v>17</v>
      </c>
      <c r="AE272" s="6">
        <v>438</v>
      </c>
      <c r="AF272" s="6">
        <v>1002</v>
      </c>
      <c r="AG272" s="179">
        <v>589</v>
      </c>
      <c r="AH272" s="5">
        <f t="shared" si="47"/>
        <v>16400</v>
      </c>
      <c r="AI272" s="5">
        <f t="shared" si="48"/>
        <v>11201200</v>
      </c>
      <c r="AJ272" s="2">
        <f t="shared" si="49"/>
        <v>8606720000</v>
      </c>
    </row>
    <row r="273" spans="1:36" x14ac:dyDescent="0.2">
      <c r="A273" s="1">
        <v>8</v>
      </c>
      <c r="B273" s="178">
        <v>299</v>
      </c>
      <c r="C273" s="6">
        <v>144</v>
      </c>
      <c r="D273" s="6">
        <v>724</v>
      </c>
      <c r="E273" s="6">
        <v>887</v>
      </c>
      <c r="F273" s="6">
        <v>682</v>
      </c>
      <c r="G273" s="6">
        <v>781</v>
      </c>
      <c r="H273" s="9">
        <v>337</v>
      </c>
      <c r="I273" s="260">
        <v>246</v>
      </c>
      <c r="J273" s="11">
        <v>227</v>
      </c>
      <c r="K273" s="6">
        <v>328</v>
      </c>
      <c r="L273" s="6">
        <v>796</v>
      </c>
      <c r="M273" s="6">
        <v>703</v>
      </c>
      <c r="N273" s="6">
        <v>866</v>
      </c>
      <c r="O273" s="6">
        <v>709</v>
      </c>
      <c r="P273" s="6">
        <v>153</v>
      </c>
      <c r="Q273" s="6">
        <v>318</v>
      </c>
      <c r="R273" s="6">
        <v>971</v>
      </c>
      <c r="S273" s="6">
        <v>624</v>
      </c>
      <c r="T273" s="6">
        <v>52</v>
      </c>
      <c r="U273" s="6">
        <v>407</v>
      </c>
      <c r="V273" s="6">
        <v>74</v>
      </c>
      <c r="W273" s="6">
        <v>493</v>
      </c>
      <c r="X273" s="6">
        <v>945</v>
      </c>
      <c r="Y273" s="12">
        <v>534</v>
      </c>
      <c r="Z273" s="8">
        <v>515</v>
      </c>
      <c r="AA273" s="6">
        <v>936</v>
      </c>
      <c r="AB273" s="6">
        <v>508</v>
      </c>
      <c r="AC273" s="6">
        <v>95</v>
      </c>
      <c r="AD273" s="6">
        <v>386</v>
      </c>
      <c r="AE273" s="6">
        <v>37</v>
      </c>
      <c r="AF273" s="6">
        <v>633</v>
      </c>
      <c r="AG273" s="179">
        <v>990</v>
      </c>
      <c r="AH273" s="5">
        <f t="shared" si="47"/>
        <v>16400</v>
      </c>
      <c r="AI273" s="5">
        <f t="shared" si="48"/>
        <v>11201200</v>
      </c>
      <c r="AJ273" s="2">
        <f t="shared" si="49"/>
        <v>8606720000</v>
      </c>
    </row>
    <row r="274" spans="1:36" x14ac:dyDescent="0.2">
      <c r="A274" s="1">
        <v>9</v>
      </c>
      <c r="B274" s="178">
        <v>963</v>
      </c>
      <c r="C274" s="6">
        <v>616</v>
      </c>
      <c r="D274" s="6">
        <v>60</v>
      </c>
      <c r="E274" s="6">
        <v>415</v>
      </c>
      <c r="F274" s="6">
        <v>66</v>
      </c>
      <c r="G274" s="6">
        <v>485</v>
      </c>
      <c r="H274" s="6">
        <v>953</v>
      </c>
      <c r="I274" s="11">
        <v>542</v>
      </c>
      <c r="J274" s="260">
        <v>523</v>
      </c>
      <c r="K274" s="9">
        <v>944</v>
      </c>
      <c r="L274" s="6">
        <v>500</v>
      </c>
      <c r="M274" s="6">
        <v>87</v>
      </c>
      <c r="N274" s="6">
        <v>394</v>
      </c>
      <c r="O274" s="6">
        <v>45</v>
      </c>
      <c r="P274" s="6">
        <v>625</v>
      </c>
      <c r="Q274" s="6">
        <v>982</v>
      </c>
      <c r="R274" s="6">
        <v>291</v>
      </c>
      <c r="S274" s="6">
        <v>136</v>
      </c>
      <c r="T274" s="6">
        <v>732</v>
      </c>
      <c r="U274" s="6">
        <v>895</v>
      </c>
      <c r="V274" s="6">
        <v>674</v>
      </c>
      <c r="W274" s="6">
        <v>773</v>
      </c>
      <c r="X274" s="6">
        <v>345</v>
      </c>
      <c r="Y274" s="8">
        <v>254</v>
      </c>
      <c r="Z274" s="12">
        <v>235</v>
      </c>
      <c r="AA274" s="6">
        <v>336</v>
      </c>
      <c r="AB274" s="6">
        <v>788</v>
      </c>
      <c r="AC274" s="6">
        <v>695</v>
      </c>
      <c r="AD274" s="6">
        <v>874</v>
      </c>
      <c r="AE274" s="6">
        <v>717</v>
      </c>
      <c r="AF274" s="6">
        <v>145</v>
      </c>
      <c r="AG274" s="179">
        <v>310</v>
      </c>
      <c r="AH274" s="5">
        <f t="shared" si="47"/>
        <v>16400</v>
      </c>
      <c r="AI274" s="5">
        <f t="shared" si="48"/>
        <v>11201200</v>
      </c>
      <c r="AJ274" s="2">
        <f t="shared" si="49"/>
        <v>8606720000</v>
      </c>
    </row>
    <row r="275" spans="1:36" x14ac:dyDescent="0.2">
      <c r="A275" s="1">
        <v>10</v>
      </c>
      <c r="B275" s="178">
        <v>596</v>
      </c>
      <c r="C275" s="6">
        <v>1015</v>
      </c>
      <c r="D275" s="6">
        <v>427</v>
      </c>
      <c r="E275" s="6">
        <v>16</v>
      </c>
      <c r="F275" s="6">
        <v>465</v>
      </c>
      <c r="G275" s="6">
        <v>118</v>
      </c>
      <c r="H275" s="11">
        <v>554</v>
      </c>
      <c r="I275" s="6">
        <v>909</v>
      </c>
      <c r="J275" s="9">
        <v>924</v>
      </c>
      <c r="K275" s="260">
        <v>575</v>
      </c>
      <c r="L275" s="6">
        <v>99</v>
      </c>
      <c r="M275" s="6">
        <v>456</v>
      </c>
      <c r="N275" s="6">
        <v>25</v>
      </c>
      <c r="O275" s="6">
        <v>446</v>
      </c>
      <c r="P275" s="6">
        <v>994</v>
      </c>
      <c r="Q275" s="6">
        <v>581</v>
      </c>
      <c r="R275" s="6">
        <v>180</v>
      </c>
      <c r="S275" s="6">
        <v>279</v>
      </c>
      <c r="T275" s="6">
        <v>843</v>
      </c>
      <c r="U275" s="6">
        <v>752</v>
      </c>
      <c r="V275" s="6">
        <v>817</v>
      </c>
      <c r="W275" s="6">
        <v>662</v>
      </c>
      <c r="X275" s="8">
        <v>202</v>
      </c>
      <c r="Y275" s="6">
        <v>365</v>
      </c>
      <c r="Z275" s="6">
        <v>380</v>
      </c>
      <c r="AA275" s="12">
        <v>223</v>
      </c>
      <c r="AB275" s="6">
        <v>643</v>
      </c>
      <c r="AC275" s="6">
        <v>808</v>
      </c>
      <c r="AD275" s="6">
        <v>761</v>
      </c>
      <c r="AE275" s="6">
        <v>862</v>
      </c>
      <c r="AF275" s="6">
        <v>258</v>
      </c>
      <c r="AG275" s="179">
        <v>165</v>
      </c>
      <c r="AH275" s="5">
        <f t="shared" si="47"/>
        <v>16400</v>
      </c>
      <c r="AI275" s="5">
        <f t="shared" si="48"/>
        <v>11201200</v>
      </c>
      <c r="AJ275" s="2">
        <f t="shared" si="49"/>
        <v>8606720000</v>
      </c>
    </row>
    <row r="276" spans="1:36" x14ac:dyDescent="0.2">
      <c r="A276" s="1">
        <v>11</v>
      </c>
      <c r="B276" s="178">
        <v>98</v>
      </c>
      <c r="C276" s="6">
        <v>453</v>
      </c>
      <c r="D276" s="6">
        <v>921</v>
      </c>
      <c r="E276" s="6">
        <v>574</v>
      </c>
      <c r="F276" s="6">
        <v>995</v>
      </c>
      <c r="G276" s="11">
        <v>584</v>
      </c>
      <c r="H276" s="6">
        <v>28</v>
      </c>
      <c r="I276" s="6">
        <v>447</v>
      </c>
      <c r="J276" s="6">
        <v>426</v>
      </c>
      <c r="K276" s="6">
        <v>13</v>
      </c>
      <c r="L276" s="260">
        <v>593</v>
      </c>
      <c r="M276" s="9">
        <v>1014</v>
      </c>
      <c r="N276" s="6">
        <v>555</v>
      </c>
      <c r="O276" s="6">
        <v>912</v>
      </c>
      <c r="P276" s="6">
        <v>468</v>
      </c>
      <c r="Q276" s="6">
        <v>119</v>
      </c>
      <c r="R276" s="6">
        <v>642</v>
      </c>
      <c r="S276" s="6">
        <v>805</v>
      </c>
      <c r="T276" s="6">
        <v>377</v>
      </c>
      <c r="U276" s="6">
        <v>222</v>
      </c>
      <c r="V276" s="6">
        <v>259</v>
      </c>
      <c r="W276" s="8">
        <v>168</v>
      </c>
      <c r="X276" s="6">
        <v>764</v>
      </c>
      <c r="Y276" s="6">
        <v>863</v>
      </c>
      <c r="Z276" s="6">
        <v>842</v>
      </c>
      <c r="AA276" s="6">
        <v>749</v>
      </c>
      <c r="AB276" s="12">
        <v>177</v>
      </c>
      <c r="AC276" s="6">
        <v>278</v>
      </c>
      <c r="AD276" s="6">
        <v>203</v>
      </c>
      <c r="AE276" s="6">
        <v>368</v>
      </c>
      <c r="AF276" s="6">
        <v>820</v>
      </c>
      <c r="AG276" s="179">
        <v>663</v>
      </c>
      <c r="AH276" s="5">
        <f t="shared" si="47"/>
        <v>16400</v>
      </c>
      <c r="AI276" s="5">
        <f t="shared" si="48"/>
        <v>11201200</v>
      </c>
      <c r="AJ276" s="2">
        <f t="shared" si="49"/>
        <v>8606720000</v>
      </c>
    </row>
    <row r="277" spans="1:36" x14ac:dyDescent="0.2">
      <c r="A277" s="1">
        <v>12</v>
      </c>
      <c r="B277" s="178">
        <v>497</v>
      </c>
      <c r="C277" s="6">
        <v>86</v>
      </c>
      <c r="D277" s="6">
        <v>522</v>
      </c>
      <c r="E277" s="6">
        <v>941</v>
      </c>
      <c r="F277" s="11">
        <v>628</v>
      </c>
      <c r="G277" s="6">
        <v>983</v>
      </c>
      <c r="H277" s="6">
        <v>395</v>
      </c>
      <c r="I277" s="6">
        <v>48</v>
      </c>
      <c r="J277" s="6">
        <v>57</v>
      </c>
      <c r="K277" s="6">
        <v>414</v>
      </c>
      <c r="L277" s="9">
        <v>962</v>
      </c>
      <c r="M277" s="260">
        <v>613</v>
      </c>
      <c r="N277" s="6">
        <v>956</v>
      </c>
      <c r="O277" s="6">
        <v>543</v>
      </c>
      <c r="P277" s="6">
        <v>67</v>
      </c>
      <c r="Q277" s="6">
        <v>488</v>
      </c>
      <c r="R277" s="6">
        <v>785</v>
      </c>
      <c r="S277" s="6">
        <v>694</v>
      </c>
      <c r="T277" s="6">
        <v>234</v>
      </c>
      <c r="U277" s="6">
        <v>333</v>
      </c>
      <c r="V277" s="8">
        <v>148</v>
      </c>
      <c r="W277" s="6">
        <v>311</v>
      </c>
      <c r="X277" s="6">
        <v>875</v>
      </c>
      <c r="Y277" s="6">
        <v>720</v>
      </c>
      <c r="Z277" s="6">
        <v>729</v>
      </c>
      <c r="AA277" s="6">
        <v>894</v>
      </c>
      <c r="AB277" s="6">
        <v>290</v>
      </c>
      <c r="AC277" s="12">
        <v>133</v>
      </c>
      <c r="AD277" s="6">
        <v>348</v>
      </c>
      <c r="AE277" s="6">
        <v>255</v>
      </c>
      <c r="AF277" s="6">
        <v>675</v>
      </c>
      <c r="AG277" s="179">
        <v>776</v>
      </c>
      <c r="AH277" s="5">
        <f t="shared" si="47"/>
        <v>16400</v>
      </c>
      <c r="AI277" s="5">
        <f t="shared" si="48"/>
        <v>11201200</v>
      </c>
      <c r="AJ277" s="2">
        <f t="shared" si="49"/>
        <v>8606720000</v>
      </c>
    </row>
    <row r="278" spans="1:36" x14ac:dyDescent="0.2">
      <c r="A278" s="1">
        <v>13</v>
      </c>
      <c r="B278" s="178">
        <v>221</v>
      </c>
      <c r="C278" s="6">
        <v>378</v>
      </c>
      <c r="D278" s="6">
        <v>806</v>
      </c>
      <c r="E278" s="11">
        <v>641</v>
      </c>
      <c r="F278" s="6">
        <v>864</v>
      </c>
      <c r="G278" s="6">
        <v>763</v>
      </c>
      <c r="H278" s="6">
        <v>167</v>
      </c>
      <c r="I278" s="6">
        <v>260</v>
      </c>
      <c r="J278" s="6">
        <v>277</v>
      </c>
      <c r="K278" s="6">
        <v>178</v>
      </c>
      <c r="L278" s="6">
        <v>750</v>
      </c>
      <c r="M278" s="6">
        <v>841</v>
      </c>
      <c r="N278" s="260">
        <v>664</v>
      </c>
      <c r="O278" s="9">
        <v>819</v>
      </c>
      <c r="P278" s="6">
        <v>367</v>
      </c>
      <c r="Q278" s="6">
        <v>204</v>
      </c>
      <c r="R278" s="6">
        <v>573</v>
      </c>
      <c r="S278" s="6">
        <v>922</v>
      </c>
      <c r="T278" s="6">
        <v>454</v>
      </c>
      <c r="U278" s="8">
        <v>97</v>
      </c>
      <c r="V278" s="6">
        <v>448</v>
      </c>
      <c r="W278" s="6">
        <v>27</v>
      </c>
      <c r="X278" s="6">
        <v>583</v>
      </c>
      <c r="Y278" s="6">
        <v>996</v>
      </c>
      <c r="Z278" s="6">
        <v>1013</v>
      </c>
      <c r="AA278" s="6">
        <v>594</v>
      </c>
      <c r="AB278" s="6">
        <v>14</v>
      </c>
      <c r="AC278" s="6">
        <v>425</v>
      </c>
      <c r="AD278" s="12">
        <v>120</v>
      </c>
      <c r="AE278" s="6">
        <v>467</v>
      </c>
      <c r="AF278" s="6">
        <v>911</v>
      </c>
      <c r="AG278" s="179">
        <v>556</v>
      </c>
      <c r="AH278" s="5">
        <f t="shared" si="47"/>
        <v>16400</v>
      </c>
      <c r="AI278" s="5">
        <f t="shared" si="48"/>
        <v>11201200</v>
      </c>
      <c r="AJ278" s="2">
        <f t="shared" si="49"/>
        <v>8606720000</v>
      </c>
    </row>
    <row r="279" spans="1:36" x14ac:dyDescent="0.2">
      <c r="A279" s="1">
        <v>14</v>
      </c>
      <c r="B279" s="178">
        <v>334</v>
      </c>
      <c r="C279" s="6">
        <v>233</v>
      </c>
      <c r="D279" s="11">
        <v>693</v>
      </c>
      <c r="E279" s="6">
        <v>786</v>
      </c>
      <c r="F279" s="6">
        <v>719</v>
      </c>
      <c r="G279" s="6">
        <v>876</v>
      </c>
      <c r="H279" s="6">
        <v>312</v>
      </c>
      <c r="I279" s="6">
        <v>147</v>
      </c>
      <c r="J279" s="6">
        <v>134</v>
      </c>
      <c r="K279" s="6">
        <v>289</v>
      </c>
      <c r="L279" s="6">
        <v>893</v>
      </c>
      <c r="M279" s="6">
        <v>730</v>
      </c>
      <c r="N279" s="9">
        <v>775</v>
      </c>
      <c r="O279" s="260">
        <v>676</v>
      </c>
      <c r="P279" s="6">
        <v>256</v>
      </c>
      <c r="Q279" s="6">
        <v>347</v>
      </c>
      <c r="R279" s="6">
        <v>942</v>
      </c>
      <c r="S279" s="6">
        <v>521</v>
      </c>
      <c r="T279" s="8">
        <v>85</v>
      </c>
      <c r="U279" s="6">
        <v>498</v>
      </c>
      <c r="V279" s="6">
        <v>47</v>
      </c>
      <c r="W279" s="6">
        <v>396</v>
      </c>
      <c r="X279" s="6">
        <v>984</v>
      </c>
      <c r="Y279" s="6">
        <v>627</v>
      </c>
      <c r="Z279" s="6">
        <v>614</v>
      </c>
      <c r="AA279" s="6">
        <v>961</v>
      </c>
      <c r="AB279" s="6">
        <v>413</v>
      </c>
      <c r="AC279" s="6">
        <v>58</v>
      </c>
      <c r="AD279" s="6">
        <v>487</v>
      </c>
      <c r="AE279" s="12">
        <v>68</v>
      </c>
      <c r="AF279" s="6">
        <v>544</v>
      </c>
      <c r="AG279" s="179">
        <v>955</v>
      </c>
      <c r="AH279" s="5">
        <f t="shared" si="47"/>
        <v>16400</v>
      </c>
      <c r="AI279" s="5">
        <f t="shared" si="48"/>
        <v>11201200</v>
      </c>
      <c r="AJ279" s="2">
        <f t="shared" si="49"/>
        <v>8606720000</v>
      </c>
    </row>
    <row r="280" spans="1:36" x14ac:dyDescent="0.2">
      <c r="A280" s="1">
        <v>15</v>
      </c>
      <c r="B280" s="178">
        <v>896</v>
      </c>
      <c r="C280" s="11">
        <v>731</v>
      </c>
      <c r="D280" s="6">
        <v>135</v>
      </c>
      <c r="E280" s="6">
        <v>292</v>
      </c>
      <c r="F280" s="6">
        <v>253</v>
      </c>
      <c r="G280" s="6">
        <v>346</v>
      </c>
      <c r="H280" s="6">
        <v>774</v>
      </c>
      <c r="I280" s="6">
        <v>673</v>
      </c>
      <c r="J280" s="6">
        <v>696</v>
      </c>
      <c r="K280" s="6">
        <v>787</v>
      </c>
      <c r="L280" s="6">
        <v>335</v>
      </c>
      <c r="M280" s="6">
        <v>236</v>
      </c>
      <c r="N280" s="6">
        <v>309</v>
      </c>
      <c r="O280" s="6">
        <v>146</v>
      </c>
      <c r="P280" s="260">
        <v>718</v>
      </c>
      <c r="Q280" s="9">
        <v>873</v>
      </c>
      <c r="R280" s="6">
        <v>416</v>
      </c>
      <c r="S280" s="8">
        <v>59</v>
      </c>
      <c r="T280" s="6">
        <v>615</v>
      </c>
      <c r="U280" s="6">
        <v>964</v>
      </c>
      <c r="V280" s="6">
        <v>541</v>
      </c>
      <c r="W280" s="6">
        <v>954</v>
      </c>
      <c r="X280" s="6">
        <v>486</v>
      </c>
      <c r="Y280" s="6">
        <v>65</v>
      </c>
      <c r="Z280" s="6">
        <v>88</v>
      </c>
      <c r="AA280" s="6">
        <v>499</v>
      </c>
      <c r="AB280" s="6">
        <v>943</v>
      </c>
      <c r="AC280" s="6">
        <v>524</v>
      </c>
      <c r="AD280" s="6">
        <v>981</v>
      </c>
      <c r="AE280" s="6">
        <v>626</v>
      </c>
      <c r="AF280" s="12">
        <v>46</v>
      </c>
      <c r="AG280" s="179">
        <v>393</v>
      </c>
      <c r="AH280" s="5">
        <f t="shared" si="47"/>
        <v>16400</v>
      </c>
      <c r="AI280" s="5">
        <f t="shared" si="48"/>
        <v>11201200</v>
      </c>
      <c r="AJ280" s="2">
        <f t="shared" si="49"/>
        <v>8606720000</v>
      </c>
    </row>
    <row r="281" spans="1:36" x14ac:dyDescent="0.2">
      <c r="A281" s="1">
        <v>16</v>
      </c>
      <c r="B281" s="190">
        <v>751</v>
      </c>
      <c r="C281" s="6">
        <v>844</v>
      </c>
      <c r="D281" s="6">
        <v>280</v>
      </c>
      <c r="E281" s="6">
        <v>179</v>
      </c>
      <c r="F281" s="6">
        <v>366</v>
      </c>
      <c r="G281" s="6">
        <v>201</v>
      </c>
      <c r="H281" s="6">
        <v>661</v>
      </c>
      <c r="I281" s="6">
        <v>818</v>
      </c>
      <c r="J281" s="6">
        <v>807</v>
      </c>
      <c r="K281" s="6">
        <v>644</v>
      </c>
      <c r="L281" s="6">
        <v>224</v>
      </c>
      <c r="M281" s="6">
        <v>379</v>
      </c>
      <c r="N281" s="6">
        <v>166</v>
      </c>
      <c r="O281" s="6">
        <v>257</v>
      </c>
      <c r="P281" s="9">
        <v>861</v>
      </c>
      <c r="Q281" s="260">
        <v>762</v>
      </c>
      <c r="R281" s="8">
        <v>15</v>
      </c>
      <c r="S281" s="6">
        <v>428</v>
      </c>
      <c r="T281" s="6">
        <v>1016</v>
      </c>
      <c r="U281" s="6">
        <v>595</v>
      </c>
      <c r="V281" s="6">
        <v>910</v>
      </c>
      <c r="W281" s="6">
        <v>553</v>
      </c>
      <c r="X281" s="6">
        <v>117</v>
      </c>
      <c r="Y281" s="6">
        <v>466</v>
      </c>
      <c r="Z281" s="6">
        <v>455</v>
      </c>
      <c r="AA281" s="6">
        <v>100</v>
      </c>
      <c r="AB281" s="6">
        <v>576</v>
      </c>
      <c r="AC281" s="6">
        <v>923</v>
      </c>
      <c r="AD281" s="6">
        <v>582</v>
      </c>
      <c r="AE281" s="6">
        <v>993</v>
      </c>
      <c r="AF281" s="6">
        <v>445</v>
      </c>
      <c r="AG281" s="186">
        <v>26</v>
      </c>
      <c r="AH281" s="5">
        <f t="shared" si="47"/>
        <v>16400</v>
      </c>
      <c r="AI281" s="5">
        <f t="shared" si="48"/>
        <v>11201200</v>
      </c>
      <c r="AJ281" s="2">
        <f t="shared" si="49"/>
        <v>8606720000</v>
      </c>
    </row>
    <row r="282" spans="1:36" x14ac:dyDescent="0.2">
      <c r="A282" s="1">
        <v>17</v>
      </c>
      <c r="B282" s="188">
        <v>274</v>
      </c>
      <c r="C282" s="6">
        <v>181</v>
      </c>
      <c r="D282" s="6">
        <v>745</v>
      </c>
      <c r="E282" s="6">
        <v>846</v>
      </c>
      <c r="F282" s="6">
        <v>659</v>
      </c>
      <c r="G282" s="6">
        <v>824</v>
      </c>
      <c r="H282" s="6">
        <v>364</v>
      </c>
      <c r="I282" s="6">
        <v>207</v>
      </c>
      <c r="J282" s="6">
        <v>218</v>
      </c>
      <c r="K282" s="6">
        <v>381</v>
      </c>
      <c r="L282" s="6">
        <v>801</v>
      </c>
      <c r="M282" s="6">
        <v>646</v>
      </c>
      <c r="N282" s="6">
        <v>859</v>
      </c>
      <c r="O282" s="6">
        <v>768</v>
      </c>
      <c r="P282" s="6">
        <v>164</v>
      </c>
      <c r="Q282" s="8">
        <v>263</v>
      </c>
      <c r="R282" s="7">
        <v>1010</v>
      </c>
      <c r="S282" s="9">
        <v>597</v>
      </c>
      <c r="T282" s="6">
        <v>9</v>
      </c>
      <c r="U282" s="6">
        <v>430</v>
      </c>
      <c r="V282" s="6">
        <v>115</v>
      </c>
      <c r="W282" s="6">
        <v>472</v>
      </c>
      <c r="X282" s="6">
        <v>908</v>
      </c>
      <c r="Y282" s="6">
        <v>559</v>
      </c>
      <c r="Z282" s="6">
        <v>570</v>
      </c>
      <c r="AA282" s="6">
        <v>925</v>
      </c>
      <c r="AB282" s="6">
        <v>449</v>
      </c>
      <c r="AC282" s="6">
        <v>102</v>
      </c>
      <c r="AD282" s="6">
        <v>443</v>
      </c>
      <c r="AE282" s="6">
        <v>32</v>
      </c>
      <c r="AF282" s="6">
        <v>580</v>
      </c>
      <c r="AG282" s="263">
        <v>999</v>
      </c>
      <c r="AH282" s="5">
        <f t="shared" si="47"/>
        <v>16400</v>
      </c>
      <c r="AI282" s="5">
        <f t="shared" si="48"/>
        <v>11201200</v>
      </c>
      <c r="AJ282" s="2">
        <f t="shared" si="49"/>
        <v>8606720000</v>
      </c>
    </row>
    <row r="283" spans="1:36" x14ac:dyDescent="0.2">
      <c r="A283" s="1">
        <v>18</v>
      </c>
      <c r="B283" s="178">
        <v>129</v>
      </c>
      <c r="C283" s="12">
        <v>294</v>
      </c>
      <c r="D283" s="6">
        <v>890</v>
      </c>
      <c r="E283" s="6">
        <v>733</v>
      </c>
      <c r="F283" s="6">
        <v>772</v>
      </c>
      <c r="G283" s="6">
        <v>679</v>
      </c>
      <c r="H283" s="6">
        <v>251</v>
      </c>
      <c r="I283" s="6">
        <v>352</v>
      </c>
      <c r="J283" s="6">
        <v>329</v>
      </c>
      <c r="K283" s="6">
        <v>238</v>
      </c>
      <c r="L283" s="6">
        <v>690</v>
      </c>
      <c r="M283" s="6">
        <v>789</v>
      </c>
      <c r="N283" s="6">
        <v>716</v>
      </c>
      <c r="O283" s="6">
        <v>879</v>
      </c>
      <c r="P283" s="8">
        <v>307</v>
      </c>
      <c r="Q283" s="6">
        <v>152</v>
      </c>
      <c r="R283" s="9">
        <v>609</v>
      </c>
      <c r="S283" s="7">
        <v>966</v>
      </c>
      <c r="T283" s="6">
        <v>410</v>
      </c>
      <c r="U283" s="6">
        <v>61</v>
      </c>
      <c r="V283" s="6">
        <v>484</v>
      </c>
      <c r="W283" s="6">
        <v>71</v>
      </c>
      <c r="X283" s="6">
        <v>539</v>
      </c>
      <c r="Y283" s="6">
        <v>960</v>
      </c>
      <c r="Z283" s="6">
        <v>937</v>
      </c>
      <c r="AA283" s="6">
        <v>526</v>
      </c>
      <c r="AB283" s="6">
        <v>82</v>
      </c>
      <c r="AC283" s="6">
        <v>501</v>
      </c>
      <c r="AD283" s="6">
        <v>44</v>
      </c>
      <c r="AE283" s="6">
        <v>399</v>
      </c>
      <c r="AF283" s="262">
        <v>979</v>
      </c>
      <c r="AG283" s="179">
        <v>632</v>
      </c>
      <c r="AH283" s="5">
        <f t="shared" si="47"/>
        <v>16400</v>
      </c>
      <c r="AI283" s="5">
        <f t="shared" si="48"/>
        <v>11201200</v>
      </c>
      <c r="AJ283" s="2">
        <f t="shared" si="49"/>
        <v>8606720000</v>
      </c>
    </row>
    <row r="284" spans="1:36" x14ac:dyDescent="0.2">
      <c r="A284" s="1">
        <v>19</v>
      </c>
      <c r="B284" s="178">
        <v>691</v>
      </c>
      <c r="C284" s="6">
        <v>792</v>
      </c>
      <c r="D284" s="12">
        <v>332</v>
      </c>
      <c r="E284" s="6">
        <v>239</v>
      </c>
      <c r="F284" s="6">
        <v>306</v>
      </c>
      <c r="G284" s="6">
        <v>149</v>
      </c>
      <c r="H284" s="6">
        <v>713</v>
      </c>
      <c r="I284" s="6">
        <v>878</v>
      </c>
      <c r="J284" s="6">
        <v>891</v>
      </c>
      <c r="K284" s="6">
        <v>736</v>
      </c>
      <c r="L284" s="6">
        <v>132</v>
      </c>
      <c r="M284" s="6">
        <v>295</v>
      </c>
      <c r="N284" s="6">
        <v>250</v>
      </c>
      <c r="O284" s="8">
        <v>349</v>
      </c>
      <c r="P284" s="6">
        <v>769</v>
      </c>
      <c r="Q284" s="6">
        <v>678</v>
      </c>
      <c r="R284" s="6">
        <v>83</v>
      </c>
      <c r="S284" s="6">
        <v>504</v>
      </c>
      <c r="T284" s="7">
        <v>940</v>
      </c>
      <c r="U284" s="9">
        <v>527</v>
      </c>
      <c r="V284" s="6">
        <v>978</v>
      </c>
      <c r="W284" s="6">
        <v>629</v>
      </c>
      <c r="X284" s="6">
        <v>41</v>
      </c>
      <c r="Y284" s="6">
        <v>398</v>
      </c>
      <c r="Z284" s="6">
        <v>411</v>
      </c>
      <c r="AA284" s="6">
        <v>64</v>
      </c>
      <c r="AB284" s="6">
        <v>612</v>
      </c>
      <c r="AC284" s="6">
        <v>967</v>
      </c>
      <c r="AD284" s="6">
        <v>538</v>
      </c>
      <c r="AE284" s="262">
        <v>957</v>
      </c>
      <c r="AF284" s="6">
        <v>481</v>
      </c>
      <c r="AG284" s="179">
        <v>70</v>
      </c>
      <c r="AH284" s="5">
        <f t="shared" si="47"/>
        <v>16400</v>
      </c>
      <c r="AI284" s="5">
        <f t="shared" si="48"/>
        <v>11201200</v>
      </c>
      <c r="AJ284" s="2">
        <f t="shared" si="49"/>
        <v>8606720000</v>
      </c>
    </row>
    <row r="285" spans="1:36" x14ac:dyDescent="0.2">
      <c r="A285" s="1">
        <v>20</v>
      </c>
      <c r="B285" s="178">
        <v>804</v>
      </c>
      <c r="C285" s="6">
        <v>647</v>
      </c>
      <c r="D285" s="6">
        <v>219</v>
      </c>
      <c r="E285" s="12">
        <v>384</v>
      </c>
      <c r="F285" s="6">
        <v>161</v>
      </c>
      <c r="G285" s="6">
        <v>262</v>
      </c>
      <c r="H285" s="6">
        <v>858</v>
      </c>
      <c r="I285" s="6">
        <v>765</v>
      </c>
      <c r="J285" s="6">
        <v>748</v>
      </c>
      <c r="K285" s="6">
        <v>847</v>
      </c>
      <c r="L285" s="6">
        <v>275</v>
      </c>
      <c r="M285" s="6">
        <v>184</v>
      </c>
      <c r="N285" s="8">
        <v>361</v>
      </c>
      <c r="O285" s="6">
        <v>206</v>
      </c>
      <c r="P285" s="6">
        <v>658</v>
      </c>
      <c r="Q285" s="6">
        <v>821</v>
      </c>
      <c r="R285" s="6">
        <v>452</v>
      </c>
      <c r="S285" s="6">
        <v>103</v>
      </c>
      <c r="T285" s="9">
        <v>571</v>
      </c>
      <c r="U285" s="7">
        <v>928</v>
      </c>
      <c r="V285" s="6">
        <v>577</v>
      </c>
      <c r="W285" s="6">
        <v>998</v>
      </c>
      <c r="X285" s="6">
        <v>442</v>
      </c>
      <c r="Y285" s="6">
        <v>29</v>
      </c>
      <c r="Z285" s="6">
        <v>12</v>
      </c>
      <c r="AA285" s="6">
        <v>431</v>
      </c>
      <c r="AB285" s="6">
        <v>1011</v>
      </c>
      <c r="AC285" s="6">
        <v>600</v>
      </c>
      <c r="AD285" s="262">
        <v>905</v>
      </c>
      <c r="AE285" s="6">
        <v>558</v>
      </c>
      <c r="AF285" s="6">
        <v>114</v>
      </c>
      <c r="AG285" s="179">
        <v>469</v>
      </c>
      <c r="AH285" s="5">
        <f t="shared" si="47"/>
        <v>16400</v>
      </c>
      <c r="AI285" s="5">
        <f t="shared" si="48"/>
        <v>11201200</v>
      </c>
      <c r="AJ285" s="2">
        <f t="shared" si="49"/>
        <v>8606720000</v>
      </c>
    </row>
    <row r="286" spans="1:36" x14ac:dyDescent="0.2">
      <c r="A286" s="1">
        <v>21</v>
      </c>
      <c r="B286" s="178">
        <v>528</v>
      </c>
      <c r="C286" s="6">
        <v>939</v>
      </c>
      <c r="D286" s="6">
        <v>503</v>
      </c>
      <c r="E286" s="6">
        <v>84</v>
      </c>
      <c r="F286" s="12">
        <v>397</v>
      </c>
      <c r="G286" s="6">
        <v>42</v>
      </c>
      <c r="H286" s="6">
        <v>630</v>
      </c>
      <c r="I286" s="6">
        <v>977</v>
      </c>
      <c r="J286" s="6">
        <v>968</v>
      </c>
      <c r="K286" s="6">
        <v>611</v>
      </c>
      <c r="L286" s="6">
        <v>63</v>
      </c>
      <c r="M286" s="8">
        <v>412</v>
      </c>
      <c r="N286" s="6">
        <v>69</v>
      </c>
      <c r="O286" s="6">
        <v>482</v>
      </c>
      <c r="P286" s="6">
        <v>958</v>
      </c>
      <c r="Q286" s="6">
        <v>537</v>
      </c>
      <c r="R286" s="6">
        <v>240</v>
      </c>
      <c r="S286" s="6">
        <v>331</v>
      </c>
      <c r="T286" s="6">
        <v>791</v>
      </c>
      <c r="U286" s="6">
        <v>692</v>
      </c>
      <c r="V286" s="7">
        <v>877</v>
      </c>
      <c r="W286" s="9">
        <v>714</v>
      </c>
      <c r="X286" s="6">
        <v>150</v>
      </c>
      <c r="Y286" s="6">
        <v>305</v>
      </c>
      <c r="Z286" s="6">
        <v>296</v>
      </c>
      <c r="AA286" s="6">
        <v>131</v>
      </c>
      <c r="AB286" s="6">
        <v>735</v>
      </c>
      <c r="AC286" s="262">
        <v>892</v>
      </c>
      <c r="AD286" s="6">
        <v>677</v>
      </c>
      <c r="AE286" s="6">
        <v>770</v>
      </c>
      <c r="AF286" s="6">
        <v>350</v>
      </c>
      <c r="AG286" s="179">
        <v>249</v>
      </c>
      <c r="AH286" s="5">
        <f t="shared" si="47"/>
        <v>16400</v>
      </c>
      <c r="AI286" s="5">
        <f t="shared" si="48"/>
        <v>11201200</v>
      </c>
      <c r="AJ286" s="2">
        <f t="shared" si="49"/>
        <v>8606720000</v>
      </c>
    </row>
    <row r="287" spans="1:36" x14ac:dyDescent="0.2">
      <c r="A287" s="1">
        <v>22</v>
      </c>
      <c r="B287" s="178">
        <v>927</v>
      </c>
      <c r="C287" s="6">
        <v>572</v>
      </c>
      <c r="D287" s="6">
        <v>104</v>
      </c>
      <c r="E287" s="6">
        <v>451</v>
      </c>
      <c r="F287" s="6">
        <v>30</v>
      </c>
      <c r="G287" s="12">
        <v>441</v>
      </c>
      <c r="H287" s="6">
        <v>997</v>
      </c>
      <c r="I287" s="6">
        <v>578</v>
      </c>
      <c r="J287" s="6">
        <v>599</v>
      </c>
      <c r="K287" s="6">
        <v>1012</v>
      </c>
      <c r="L287" s="8">
        <v>432</v>
      </c>
      <c r="M287" s="6">
        <v>11</v>
      </c>
      <c r="N287" s="6">
        <v>470</v>
      </c>
      <c r="O287" s="6">
        <v>113</v>
      </c>
      <c r="P287" s="6">
        <v>557</v>
      </c>
      <c r="Q287" s="6">
        <v>906</v>
      </c>
      <c r="R287" s="6">
        <v>383</v>
      </c>
      <c r="S287" s="6">
        <v>220</v>
      </c>
      <c r="T287" s="6">
        <v>648</v>
      </c>
      <c r="U287" s="6">
        <v>803</v>
      </c>
      <c r="V287" s="9">
        <v>766</v>
      </c>
      <c r="W287" s="7">
        <v>857</v>
      </c>
      <c r="X287" s="6">
        <v>261</v>
      </c>
      <c r="Y287" s="6">
        <v>162</v>
      </c>
      <c r="Z287" s="6">
        <v>183</v>
      </c>
      <c r="AA287" s="6">
        <v>276</v>
      </c>
      <c r="AB287" s="262">
        <v>848</v>
      </c>
      <c r="AC287" s="6">
        <v>747</v>
      </c>
      <c r="AD287" s="6">
        <v>822</v>
      </c>
      <c r="AE287" s="6">
        <v>657</v>
      </c>
      <c r="AF287" s="6">
        <v>205</v>
      </c>
      <c r="AG287" s="179">
        <v>362</v>
      </c>
      <c r="AH287" s="5">
        <f t="shared" si="47"/>
        <v>16400</v>
      </c>
      <c r="AI287" s="5">
        <f t="shared" si="48"/>
        <v>11201200</v>
      </c>
      <c r="AJ287" s="2">
        <f t="shared" si="49"/>
        <v>8606720000</v>
      </c>
    </row>
    <row r="288" spans="1:36" x14ac:dyDescent="0.2">
      <c r="A288" s="1">
        <v>23</v>
      </c>
      <c r="B288" s="178">
        <v>429</v>
      </c>
      <c r="C288" s="6">
        <v>10</v>
      </c>
      <c r="D288" s="6">
        <v>598</v>
      </c>
      <c r="E288" s="6">
        <v>1009</v>
      </c>
      <c r="F288" s="6">
        <v>560</v>
      </c>
      <c r="G288" s="6">
        <v>907</v>
      </c>
      <c r="H288" s="12">
        <v>471</v>
      </c>
      <c r="I288" s="6">
        <v>116</v>
      </c>
      <c r="J288" s="6">
        <v>101</v>
      </c>
      <c r="K288" s="8">
        <v>450</v>
      </c>
      <c r="L288" s="6">
        <v>926</v>
      </c>
      <c r="M288" s="6">
        <v>569</v>
      </c>
      <c r="N288" s="6">
        <v>1000</v>
      </c>
      <c r="O288" s="6">
        <v>579</v>
      </c>
      <c r="P288" s="6">
        <v>31</v>
      </c>
      <c r="Q288" s="6">
        <v>444</v>
      </c>
      <c r="R288" s="6">
        <v>845</v>
      </c>
      <c r="S288" s="6">
        <v>746</v>
      </c>
      <c r="T288" s="6">
        <v>182</v>
      </c>
      <c r="U288" s="6">
        <v>273</v>
      </c>
      <c r="V288" s="6">
        <v>208</v>
      </c>
      <c r="W288" s="6">
        <v>363</v>
      </c>
      <c r="X288" s="7">
        <v>823</v>
      </c>
      <c r="Y288" s="9">
        <v>660</v>
      </c>
      <c r="Z288" s="6">
        <v>645</v>
      </c>
      <c r="AA288" s="262">
        <v>802</v>
      </c>
      <c r="AB288" s="6">
        <v>382</v>
      </c>
      <c r="AC288" s="6">
        <v>217</v>
      </c>
      <c r="AD288" s="6">
        <v>264</v>
      </c>
      <c r="AE288" s="6">
        <v>163</v>
      </c>
      <c r="AF288" s="6">
        <v>767</v>
      </c>
      <c r="AG288" s="179">
        <v>860</v>
      </c>
      <c r="AH288" s="5">
        <f t="shared" si="47"/>
        <v>16400</v>
      </c>
      <c r="AI288" s="5">
        <f t="shared" si="48"/>
        <v>11201200</v>
      </c>
      <c r="AJ288" s="2">
        <f t="shared" si="49"/>
        <v>8606720000</v>
      </c>
    </row>
    <row r="289" spans="1:36" x14ac:dyDescent="0.2">
      <c r="A289" s="1">
        <v>24</v>
      </c>
      <c r="B289" s="178">
        <v>62</v>
      </c>
      <c r="C289" s="6">
        <v>409</v>
      </c>
      <c r="D289" s="6">
        <v>965</v>
      </c>
      <c r="E289" s="6">
        <v>610</v>
      </c>
      <c r="F289" s="6">
        <v>959</v>
      </c>
      <c r="G289" s="6">
        <v>540</v>
      </c>
      <c r="H289" s="6">
        <v>72</v>
      </c>
      <c r="I289" s="12">
        <v>483</v>
      </c>
      <c r="J289" s="8">
        <v>502</v>
      </c>
      <c r="K289" s="6">
        <v>81</v>
      </c>
      <c r="L289" s="6">
        <v>525</v>
      </c>
      <c r="M289" s="6">
        <v>938</v>
      </c>
      <c r="N289" s="6">
        <v>631</v>
      </c>
      <c r="O289" s="6">
        <v>980</v>
      </c>
      <c r="P289" s="6">
        <v>400</v>
      </c>
      <c r="Q289" s="6">
        <v>43</v>
      </c>
      <c r="R289" s="6">
        <v>734</v>
      </c>
      <c r="S289" s="6">
        <v>889</v>
      </c>
      <c r="T289" s="6">
        <v>293</v>
      </c>
      <c r="U289" s="6">
        <v>130</v>
      </c>
      <c r="V289" s="6">
        <v>351</v>
      </c>
      <c r="W289" s="6">
        <v>252</v>
      </c>
      <c r="X289" s="9">
        <v>680</v>
      </c>
      <c r="Y289" s="7">
        <v>771</v>
      </c>
      <c r="Z289" s="262">
        <v>790</v>
      </c>
      <c r="AA289" s="6">
        <v>689</v>
      </c>
      <c r="AB289" s="6">
        <v>237</v>
      </c>
      <c r="AC289" s="6">
        <v>330</v>
      </c>
      <c r="AD289" s="6">
        <v>151</v>
      </c>
      <c r="AE289" s="6">
        <v>308</v>
      </c>
      <c r="AF289" s="6">
        <v>880</v>
      </c>
      <c r="AG289" s="179">
        <v>715</v>
      </c>
      <c r="AH289" s="5">
        <f t="shared" si="47"/>
        <v>16400</v>
      </c>
      <c r="AI289" s="5">
        <f t="shared" si="48"/>
        <v>11201200</v>
      </c>
      <c r="AJ289" s="2">
        <f t="shared" si="49"/>
        <v>8606720000</v>
      </c>
    </row>
    <row r="290" spans="1:36" x14ac:dyDescent="0.2">
      <c r="A290" s="1">
        <v>25</v>
      </c>
      <c r="B290" s="178">
        <v>726</v>
      </c>
      <c r="C290" s="6">
        <v>881</v>
      </c>
      <c r="D290" s="6">
        <v>301</v>
      </c>
      <c r="E290" s="6">
        <v>138</v>
      </c>
      <c r="F290" s="6">
        <v>343</v>
      </c>
      <c r="G290" s="6">
        <v>244</v>
      </c>
      <c r="H290" s="6">
        <v>688</v>
      </c>
      <c r="I290" s="8">
        <v>779</v>
      </c>
      <c r="J290" s="12">
        <v>798</v>
      </c>
      <c r="K290" s="6">
        <v>697</v>
      </c>
      <c r="L290" s="6">
        <v>229</v>
      </c>
      <c r="M290" s="6">
        <v>322</v>
      </c>
      <c r="N290" s="6">
        <v>159</v>
      </c>
      <c r="O290" s="6">
        <v>316</v>
      </c>
      <c r="P290" s="6">
        <v>872</v>
      </c>
      <c r="Q290" s="6">
        <v>707</v>
      </c>
      <c r="R290" s="6">
        <v>54</v>
      </c>
      <c r="S290" s="6">
        <v>401</v>
      </c>
      <c r="T290" s="6">
        <v>973</v>
      </c>
      <c r="U290" s="6">
        <v>618</v>
      </c>
      <c r="V290" s="6">
        <v>951</v>
      </c>
      <c r="W290" s="6">
        <v>532</v>
      </c>
      <c r="X290" s="6">
        <v>80</v>
      </c>
      <c r="Y290" s="262">
        <v>491</v>
      </c>
      <c r="Z290" s="7">
        <v>510</v>
      </c>
      <c r="AA290" s="9">
        <v>89</v>
      </c>
      <c r="AB290" s="6">
        <v>517</v>
      </c>
      <c r="AC290" s="6">
        <v>930</v>
      </c>
      <c r="AD290" s="6">
        <v>639</v>
      </c>
      <c r="AE290" s="6">
        <v>988</v>
      </c>
      <c r="AF290" s="6">
        <v>392</v>
      </c>
      <c r="AG290" s="179">
        <v>35</v>
      </c>
      <c r="AH290" s="5">
        <f t="shared" si="47"/>
        <v>16400</v>
      </c>
      <c r="AI290" s="5">
        <f t="shared" si="48"/>
        <v>11201200</v>
      </c>
      <c r="AJ290" s="2">
        <f t="shared" si="49"/>
        <v>8606720000</v>
      </c>
    </row>
    <row r="291" spans="1:36" x14ac:dyDescent="0.2">
      <c r="A291" s="1">
        <v>26</v>
      </c>
      <c r="B291" s="178">
        <v>837</v>
      </c>
      <c r="C291" s="6">
        <v>738</v>
      </c>
      <c r="D291" s="6">
        <v>190</v>
      </c>
      <c r="E291" s="6">
        <v>281</v>
      </c>
      <c r="F291" s="6">
        <v>200</v>
      </c>
      <c r="G291" s="6">
        <v>355</v>
      </c>
      <c r="H291" s="8">
        <v>831</v>
      </c>
      <c r="I291" s="6">
        <v>668</v>
      </c>
      <c r="J291" s="6">
        <v>653</v>
      </c>
      <c r="K291" s="12">
        <v>810</v>
      </c>
      <c r="L291" s="6">
        <v>374</v>
      </c>
      <c r="M291" s="6">
        <v>209</v>
      </c>
      <c r="N291" s="6">
        <v>272</v>
      </c>
      <c r="O291" s="6">
        <v>171</v>
      </c>
      <c r="P291" s="6">
        <v>759</v>
      </c>
      <c r="Q291" s="6">
        <v>852</v>
      </c>
      <c r="R291" s="6">
        <v>421</v>
      </c>
      <c r="S291" s="6">
        <v>2</v>
      </c>
      <c r="T291" s="6">
        <v>606</v>
      </c>
      <c r="U291" s="6">
        <v>1017</v>
      </c>
      <c r="V291" s="6">
        <v>552</v>
      </c>
      <c r="W291" s="6">
        <v>899</v>
      </c>
      <c r="X291" s="262">
        <v>479</v>
      </c>
      <c r="Y291" s="6">
        <v>124</v>
      </c>
      <c r="Z291" s="9">
        <v>109</v>
      </c>
      <c r="AA291" s="7">
        <v>458</v>
      </c>
      <c r="AB291" s="6">
        <v>918</v>
      </c>
      <c r="AC291" s="6">
        <v>561</v>
      </c>
      <c r="AD291" s="6">
        <v>1008</v>
      </c>
      <c r="AE291" s="6">
        <v>587</v>
      </c>
      <c r="AF291" s="6">
        <v>23</v>
      </c>
      <c r="AG291" s="179">
        <v>436</v>
      </c>
      <c r="AH291" s="5">
        <f t="shared" si="47"/>
        <v>16400</v>
      </c>
      <c r="AI291" s="5">
        <f t="shared" si="48"/>
        <v>11201200</v>
      </c>
      <c r="AJ291" s="2">
        <f t="shared" si="49"/>
        <v>8606720000</v>
      </c>
    </row>
    <row r="292" spans="1:36" x14ac:dyDescent="0.2">
      <c r="A292" s="1">
        <v>27</v>
      </c>
      <c r="B292" s="178">
        <v>375</v>
      </c>
      <c r="C292" s="6">
        <v>212</v>
      </c>
      <c r="D292" s="6">
        <v>656</v>
      </c>
      <c r="E292" s="6">
        <v>811</v>
      </c>
      <c r="F292" s="6">
        <v>758</v>
      </c>
      <c r="G292" s="8">
        <v>849</v>
      </c>
      <c r="H292" s="6">
        <v>269</v>
      </c>
      <c r="I292" s="6">
        <v>170</v>
      </c>
      <c r="J292" s="6">
        <v>191</v>
      </c>
      <c r="K292" s="6">
        <v>284</v>
      </c>
      <c r="L292" s="12">
        <v>840</v>
      </c>
      <c r="M292" s="6">
        <v>739</v>
      </c>
      <c r="N292" s="6">
        <v>830</v>
      </c>
      <c r="O292" s="6">
        <v>665</v>
      </c>
      <c r="P292" s="6">
        <v>197</v>
      </c>
      <c r="Q292" s="6">
        <v>354</v>
      </c>
      <c r="R292" s="6">
        <v>919</v>
      </c>
      <c r="S292" s="6">
        <v>564</v>
      </c>
      <c r="T292" s="6">
        <v>112</v>
      </c>
      <c r="U292" s="6">
        <v>459</v>
      </c>
      <c r="V292" s="6">
        <v>22</v>
      </c>
      <c r="W292" s="262">
        <v>433</v>
      </c>
      <c r="X292" s="6">
        <v>1005</v>
      </c>
      <c r="Y292" s="6">
        <v>586</v>
      </c>
      <c r="Z292" s="6">
        <v>607</v>
      </c>
      <c r="AA292" s="6">
        <v>1020</v>
      </c>
      <c r="AB292" s="7">
        <v>424</v>
      </c>
      <c r="AC292" s="9">
        <v>3</v>
      </c>
      <c r="AD292" s="6">
        <v>478</v>
      </c>
      <c r="AE292" s="6">
        <v>121</v>
      </c>
      <c r="AF292" s="6">
        <v>549</v>
      </c>
      <c r="AG292" s="179">
        <v>898</v>
      </c>
      <c r="AH292" s="5">
        <f t="shared" si="47"/>
        <v>16400</v>
      </c>
      <c r="AI292" s="5">
        <f t="shared" si="48"/>
        <v>11201200</v>
      </c>
      <c r="AJ292" s="2">
        <f t="shared" si="49"/>
        <v>8606720000</v>
      </c>
    </row>
    <row r="293" spans="1:36" x14ac:dyDescent="0.2">
      <c r="A293" s="1">
        <v>28</v>
      </c>
      <c r="B293" s="178">
        <v>232</v>
      </c>
      <c r="C293" s="6">
        <v>323</v>
      </c>
      <c r="D293" s="6">
        <v>799</v>
      </c>
      <c r="E293" s="6">
        <v>700</v>
      </c>
      <c r="F293" s="8">
        <v>869</v>
      </c>
      <c r="G293" s="6">
        <v>706</v>
      </c>
      <c r="H293" s="6">
        <v>158</v>
      </c>
      <c r="I293" s="6">
        <v>313</v>
      </c>
      <c r="J293" s="6">
        <v>304</v>
      </c>
      <c r="K293" s="6">
        <v>139</v>
      </c>
      <c r="L293" s="6">
        <v>727</v>
      </c>
      <c r="M293" s="12">
        <v>884</v>
      </c>
      <c r="N293" s="6">
        <v>685</v>
      </c>
      <c r="O293" s="6">
        <v>778</v>
      </c>
      <c r="P293" s="6">
        <v>342</v>
      </c>
      <c r="Q293" s="6">
        <v>241</v>
      </c>
      <c r="R293" s="6">
        <v>520</v>
      </c>
      <c r="S293" s="6">
        <v>931</v>
      </c>
      <c r="T293" s="6">
        <v>511</v>
      </c>
      <c r="U293" s="6">
        <v>92</v>
      </c>
      <c r="V293" s="262">
        <v>389</v>
      </c>
      <c r="W293" s="6">
        <v>34</v>
      </c>
      <c r="X293" s="6">
        <v>638</v>
      </c>
      <c r="Y293" s="6">
        <v>985</v>
      </c>
      <c r="Z293" s="6">
        <v>976</v>
      </c>
      <c r="AA293" s="6">
        <v>619</v>
      </c>
      <c r="AB293" s="9">
        <v>55</v>
      </c>
      <c r="AC293" s="7">
        <v>404</v>
      </c>
      <c r="AD293" s="6">
        <v>77</v>
      </c>
      <c r="AE293" s="6">
        <v>490</v>
      </c>
      <c r="AF293" s="6">
        <v>950</v>
      </c>
      <c r="AG293" s="179">
        <v>529</v>
      </c>
      <c r="AH293" s="5">
        <f t="shared" si="47"/>
        <v>16400</v>
      </c>
      <c r="AI293" s="5">
        <f t="shared" si="48"/>
        <v>11201200</v>
      </c>
      <c r="AJ293" s="2">
        <f t="shared" si="49"/>
        <v>8606720000</v>
      </c>
    </row>
    <row r="294" spans="1:36" x14ac:dyDescent="0.2">
      <c r="A294" s="1">
        <v>29</v>
      </c>
      <c r="B294" s="178">
        <v>460</v>
      </c>
      <c r="C294" s="6">
        <v>111</v>
      </c>
      <c r="D294" s="6">
        <v>563</v>
      </c>
      <c r="E294" s="8">
        <v>920</v>
      </c>
      <c r="F294" s="6">
        <v>585</v>
      </c>
      <c r="G294" s="6">
        <v>1006</v>
      </c>
      <c r="H294" s="6">
        <v>434</v>
      </c>
      <c r="I294" s="6">
        <v>21</v>
      </c>
      <c r="J294" s="6">
        <v>4</v>
      </c>
      <c r="K294" s="6">
        <v>423</v>
      </c>
      <c r="L294" s="6">
        <v>1019</v>
      </c>
      <c r="M294" s="6">
        <v>608</v>
      </c>
      <c r="N294" s="12">
        <v>897</v>
      </c>
      <c r="O294" s="6">
        <v>550</v>
      </c>
      <c r="P294" s="6">
        <v>122</v>
      </c>
      <c r="Q294" s="6">
        <v>477</v>
      </c>
      <c r="R294" s="6">
        <v>812</v>
      </c>
      <c r="S294" s="6">
        <v>655</v>
      </c>
      <c r="T294" s="6">
        <v>211</v>
      </c>
      <c r="U294" s="262">
        <v>376</v>
      </c>
      <c r="V294" s="6">
        <v>169</v>
      </c>
      <c r="W294" s="6">
        <v>270</v>
      </c>
      <c r="X294" s="6">
        <v>850</v>
      </c>
      <c r="Y294" s="6">
        <v>757</v>
      </c>
      <c r="Z294" s="6">
        <v>740</v>
      </c>
      <c r="AA294" s="6">
        <v>839</v>
      </c>
      <c r="AB294" s="6">
        <v>283</v>
      </c>
      <c r="AC294" s="6">
        <v>192</v>
      </c>
      <c r="AD294" s="7">
        <v>353</v>
      </c>
      <c r="AE294" s="9">
        <v>198</v>
      </c>
      <c r="AF294" s="6">
        <v>666</v>
      </c>
      <c r="AG294" s="179">
        <v>829</v>
      </c>
      <c r="AH294" s="5">
        <f t="shared" si="47"/>
        <v>16400</v>
      </c>
      <c r="AI294" s="5">
        <f t="shared" si="48"/>
        <v>11201200</v>
      </c>
      <c r="AJ294" s="2">
        <f t="shared" si="49"/>
        <v>8606720000</v>
      </c>
    </row>
    <row r="295" spans="1:36" x14ac:dyDescent="0.2">
      <c r="A295" s="1">
        <v>30</v>
      </c>
      <c r="B295" s="178">
        <v>91</v>
      </c>
      <c r="C295" s="6">
        <v>512</v>
      </c>
      <c r="D295" s="8">
        <v>932</v>
      </c>
      <c r="E295" s="6">
        <v>519</v>
      </c>
      <c r="F295" s="6">
        <v>986</v>
      </c>
      <c r="G295" s="6">
        <v>637</v>
      </c>
      <c r="H295" s="6">
        <v>33</v>
      </c>
      <c r="I295" s="6">
        <v>390</v>
      </c>
      <c r="J295" s="6">
        <v>403</v>
      </c>
      <c r="K295" s="6">
        <v>56</v>
      </c>
      <c r="L295" s="6">
        <v>620</v>
      </c>
      <c r="M295" s="6">
        <v>975</v>
      </c>
      <c r="N295" s="6">
        <v>530</v>
      </c>
      <c r="O295" s="12">
        <v>949</v>
      </c>
      <c r="P295" s="6">
        <v>489</v>
      </c>
      <c r="Q295" s="6">
        <v>78</v>
      </c>
      <c r="R295" s="6">
        <v>699</v>
      </c>
      <c r="S295" s="6">
        <v>800</v>
      </c>
      <c r="T295" s="262">
        <v>324</v>
      </c>
      <c r="U295" s="6">
        <v>231</v>
      </c>
      <c r="V295" s="6">
        <v>314</v>
      </c>
      <c r="W295" s="6">
        <v>157</v>
      </c>
      <c r="X295" s="6">
        <v>705</v>
      </c>
      <c r="Y295" s="6">
        <v>870</v>
      </c>
      <c r="Z295" s="6">
        <v>883</v>
      </c>
      <c r="AA295" s="6">
        <v>728</v>
      </c>
      <c r="AB295" s="6">
        <v>140</v>
      </c>
      <c r="AC295" s="6">
        <v>303</v>
      </c>
      <c r="AD295" s="9">
        <v>242</v>
      </c>
      <c r="AE295" s="7">
        <v>341</v>
      </c>
      <c r="AF295" s="6">
        <v>777</v>
      </c>
      <c r="AG295" s="179">
        <v>686</v>
      </c>
      <c r="AH295" s="5">
        <f t="shared" si="47"/>
        <v>16400</v>
      </c>
      <c r="AI295" s="5">
        <f t="shared" si="48"/>
        <v>11201200</v>
      </c>
      <c r="AJ295" s="2">
        <f t="shared" si="49"/>
        <v>8606720000</v>
      </c>
    </row>
    <row r="296" spans="1:36" x14ac:dyDescent="0.2">
      <c r="A296" s="1">
        <v>31</v>
      </c>
      <c r="B296" s="178">
        <v>617</v>
      </c>
      <c r="C296" s="8">
        <v>974</v>
      </c>
      <c r="D296" s="6">
        <v>402</v>
      </c>
      <c r="E296" s="6">
        <v>53</v>
      </c>
      <c r="F296" s="6">
        <v>492</v>
      </c>
      <c r="G296" s="6">
        <v>79</v>
      </c>
      <c r="H296" s="6">
        <v>531</v>
      </c>
      <c r="I296" s="6">
        <v>952</v>
      </c>
      <c r="J296" s="6">
        <v>929</v>
      </c>
      <c r="K296" s="6">
        <v>518</v>
      </c>
      <c r="L296" s="6">
        <v>90</v>
      </c>
      <c r="M296" s="6">
        <v>509</v>
      </c>
      <c r="N296" s="6">
        <v>36</v>
      </c>
      <c r="O296" s="6">
        <v>391</v>
      </c>
      <c r="P296" s="12">
        <v>987</v>
      </c>
      <c r="Q296" s="6">
        <v>640</v>
      </c>
      <c r="R296" s="6">
        <v>137</v>
      </c>
      <c r="S296" s="262">
        <v>302</v>
      </c>
      <c r="T296" s="6">
        <v>882</v>
      </c>
      <c r="U296" s="6">
        <v>725</v>
      </c>
      <c r="V296" s="6">
        <v>780</v>
      </c>
      <c r="W296" s="6">
        <v>687</v>
      </c>
      <c r="X296" s="6">
        <v>243</v>
      </c>
      <c r="Y296" s="6">
        <v>344</v>
      </c>
      <c r="Z296" s="6">
        <v>321</v>
      </c>
      <c r="AA296" s="6">
        <v>230</v>
      </c>
      <c r="AB296" s="6">
        <v>698</v>
      </c>
      <c r="AC296" s="6">
        <v>797</v>
      </c>
      <c r="AD296" s="6">
        <v>708</v>
      </c>
      <c r="AE296" s="6">
        <v>871</v>
      </c>
      <c r="AF296" s="7">
        <v>315</v>
      </c>
      <c r="AG296" s="145">
        <v>160</v>
      </c>
      <c r="AH296" s="5">
        <f t="shared" si="47"/>
        <v>16400</v>
      </c>
      <c r="AI296" s="5">
        <f t="shared" si="48"/>
        <v>11201200</v>
      </c>
      <c r="AJ296" s="2">
        <f t="shared" si="49"/>
        <v>8606720000</v>
      </c>
    </row>
    <row r="297" spans="1:36" ht="13.5" thickBot="1" x14ac:dyDescent="0.25">
      <c r="A297" s="1">
        <v>32</v>
      </c>
      <c r="B297" s="183">
        <v>1018</v>
      </c>
      <c r="C297" s="180">
        <v>605</v>
      </c>
      <c r="D297" s="180">
        <v>1</v>
      </c>
      <c r="E297" s="180">
        <v>422</v>
      </c>
      <c r="F297" s="180">
        <v>123</v>
      </c>
      <c r="G297" s="180">
        <v>480</v>
      </c>
      <c r="H297" s="180">
        <v>900</v>
      </c>
      <c r="I297" s="180">
        <v>551</v>
      </c>
      <c r="J297" s="180">
        <v>562</v>
      </c>
      <c r="K297" s="180">
        <v>917</v>
      </c>
      <c r="L297" s="180">
        <v>457</v>
      </c>
      <c r="M297" s="180">
        <v>110</v>
      </c>
      <c r="N297" s="180">
        <v>435</v>
      </c>
      <c r="O297" s="180">
        <v>24</v>
      </c>
      <c r="P297" s="180">
        <v>588</v>
      </c>
      <c r="Q297" s="187">
        <v>1007</v>
      </c>
      <c r="R297" s="261">
        <v>282</v>
      </c>
      <c r="S297" s="180">
        <v>189</v>
      </c>
      <c r="T297" s="180">
        <v>737</v>
      </c>
      <c r="U297" s="180">
        <v>838</v>
      </c>
      <c r="V297" s="180">
        <v>667</v>
      </c>
      <c r="W297" s="180">
        <v>832</v>
      </c>
      <c r="X297" s="180">
        <v>356</v>
      </c>
      <c r="Y297" s="180">
        <v>199</v>
      </c>
      <c r="Z297" s="180">
        <v>210</v>
      </c>
      <c r="AA297" s="180">
        <v>373</v>
      </c>
      <c r="AB297" s="180">
        <v>809</v>
      </c>
      <c r="AC297" s="180">
        <v>654</v>
      </c>
      <c r="AD297" s="180">
        <v>851</v>
      </c>
      <c r="AE297" s="180">
        <v>760</v>
      </c>
      <c r="AF297" s="150">
        <v>172</v>
      </c>
      <c r="AG297" s="182">
        <v>271</v>
      </c>
      <c r="AH297" s="5">
        <f t="shared" si="47"/>
        <v>16400</v>
      </c>
      <c r="AI297" s="5">
        <f t="shared" si="48"/>
        <v>11201200</v>
      </c>
      <c r="AJ297" s="2">
        <f t="shared" si="49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0">SUM(C266:C297)</f>
        <v>16400</v>
      </c>
      <c r="D298" s="5">
        <f t="shared" si="50"/>
        <v>16400</v>
      </c>
      <c r="E298" s="5">
        <f t="shared" si="50"/>
        <v>16400</v>
      </c>
      <c r="F298" s="5">
        <f t="shared" si="50"/>
        <v>16400</v>
      </c>
      <c r="G298" s="5">
        <f t="shared" si="50"/>
        <v>16400</v>
      </c>
      <c r="H298" s="5">
        <f t="shared" si="50"/>
        <v>16400</v>
      </c>
      <c r="I298" s="5">
        <f t="shared" si="50"/>
        <v>16400</v>
      </c>
      <c r="J298" s="5">
        <f t="shared" si="50"/>
        <v>16400</v>
      </c>
      <c r="K298" s="5">
        <f t="shared" si="50"/>
        <v>16400</v>
      </c>
      <c r="L298" s="5">
        <f t="shared" si="50"/>
        <v>16400</v>
      </c>
      <c r="M298" s="5">
        <f t="shared" si="50"/>
        <v>16400</v>
      </c>
      <c r="N298" s="5">
        <f t="shared" si="50"/>
        <v>16400</v>
      </c>
      <c r="O298" s="5">
        <f t="shared" si="50"/>
        <v>16400</v>
      </c>
      <c r="P298" s="5">
        <f t="shared" si="50"/>
        <v>16400</v>
      </c>
      <c r="Q298" s="5">
        <f t="shared" si="50"/>
        <v>16400</v>
      </c>
      <c r="R298" s="5">
        <f t="shared" si="50"/>
        <v>16400</v>
      </c>
      <c r="S298" s="5">
        <f t="shared" si="50"/>
        <v>16400</v>
      </c>
      <c r="T298" s="5">
        <f t="shared" si="50"/>
        <v>16400</v>
      </c>
      <c r="U298" s="5">
        <f t="shared" si="50"/>
        <v>16400</v>
      </c>
      <c r="V298" s="5">
        <f t="shared" si="50"/>
        <v>16400</v>
      </c>
      <c r="W298" s="5">
        <f t="shared" si="50"/>
        <v>16400</v>
      </c>
      <c r="X298" s="5">
        <f t="shared" si="50"/>
        <v>16400</v>
      </c>
      <c r="Y298" s="5">
        <f t="shared" si="50"/>
        <v>16400</v>
      </c>
      <c r="Z298" s="5">
        <f t="shared" si="50"/>
        <v>16400</v>
      </c>
      <c r="AA298" s="5">
        <f t="shared" si="50"/>
        <v>16400</v>
      </c>
      <c r="AB298" s="5">
        <f t="shared" si="50"/>
        <v>16400</v>
      </c>
      <c r="AC298" s="5">
        <f t="shared" si="50"/>
        <v>16400</v>
      </c>
      <c r="AD298" s="5">
        <f t="shared" si="50"/>
        <v>16400</v>
      </c>
      <c r="AE298" s="5">
        <f t="shared" si="50"/>
        <v>16400</v>
      </c>
      <c r="AF298" s="5">
        <f t="shared" si="50"/>
        <v>16400</v>
      </c>
      <c r="AG298" s="5">
        <f t="shared" si="50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1">SUMSQ(C266:C297)</f>
        <v>11201200</v>
      </c>
      <c r="D299" s="5">
        <f t="shared" si="51"/>
        <v>11201200</v>
      </c>
      <c r="E299" s="5">
        <f t="shared" si="51"/>
        <v>11201200</v>
      </c>
      <c r="F299" s="5">
        <f t="shared" si="51"/>
        <v>11201200</v>
      </c>
      <c r="G299" s="5">
        <f t="shared" si="51"/>
        <v>11201200</v>
      </c>
      <c r="H299" s="5">
        <f t="shared" si="51"/>
        <v>11201200</v>
      </c>
      <c r="I299" s="5">
        <f t="shared" si="51"/>
        <v>11201200</v>
      </c>
      <c r="J299" s="5">
        <f t="shared" si="51"/>
        <v>11201200</v>
      </c>
      <c r="K299" s="5">
        <f t="shared" si="51"/>
        <v>11201200</v>
      </c>
      <c r="L299" s="5">
        <f t="shared" si="51"/>
        <v>11201200</v>
      </c>
      <c r="M299" s="5">
        <f t="shared" si="51"/>
        <v>11201200</v>
      </c>
      <c r="N299" s="5">
        <f t="shared" si="51"/>
        <v>11201200</v>
      </c>
      <c r="O299" s="5">
        <f t="shared" si="51"/>
        <v>11201200</v>
      </c>
      <c r="P299" s="5">
        <f t="shared" si="51"/>
        <v>11201200</v>
      </c>
      <c r="Q299" s="5">
        <f t="shared" si="51"/>
        <v>11201200</v>
      </c>
      <c r="R299" s="5">
        <f t="shared" si="51"/>
        <v>11201200</v>
      </c>
      <c r="S299" s="5">
        <f t="shared" si="51"/>
        <v>11201200</v>
      </c>
      <c r="T299" s="5">
        <f t="shared" si="51"/>
        <v>11201200</v>
      </c>
      <c r="U299" s="5">
        <f t="shared" si="51"/>
        <v>11201200</v>
      </c>
      <c r="V299" s="5">
        <f t="shared" si="51"/>
        <v>11201200</v>
      </c>
      <c r="W299" s="5">
        <f t="shared" si="51"/>
        <v>11201200</v>
      </c>
      <c r="X299" s="5">
        <f t="shared" si="51"/>
        <v>11201200</v>
      </c>
      <c r="Y299" s="5">
        <f t="shared" si="51"/>
        <v>11201200</v>
      </c>
      <c r="Z299" s="5">
        <f t="shared" si="51"/>
        <v>11201200</v>
      </c>
      <c r="AA299" s="5">
        <f t="shared" si="51"/>
        <v>11201200</v>
      </c>
      <c r="AB299" s="5">
        <f t="shared" si="51"/>
        <v>11201200</v>
      </c>
      <c r="AC299" s="5">
        <f t="shared" si="51"/>
        <v>11201200</v>
      </c>
      <c r="AD299" s="5">
        <f t="shared" si="51"/>
        <v>11201200</v>
      </c>
      <c r="AE299" s="5">
        <f t="shared" si="51"/>
        <v>11201200</v>
      </c>
      <c r="AF299" s="5">
        <f t="shared" si="51"/>
        <v>11201200</v>
      </c>
      <c r="AG299" s="5">
        <f t="shared" si="51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2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2"/>
        <v>8606720000</v>
      </c>
      <c r="E300" s="2">
        <f t="shared" si="52"/>
        <v>8606720000</v>
      </c>
      <c r="F300" s="2">
        <f t="shared" si="52"/>
        <v>8606720000</v>
      </c>
      <c r="G300" s="2">
        <f t="shared" si="52"/>
        <v>8606720000</v>
      </c>
      <c r="H300" s="2">
        <f t="shared" si="52"/>
        <v>8606720000</v>
      </c>
      <c r="I300" s="2">
        <f t="shared" si="52"/>
        <v>8606720000</v>
      </c>
      <c r="J300" s="2">
        <f t="shared" si="52"/>
        <v>8606720000</v>
      </c>
      <c r="K300" s="2">
        <f t="shared" si="52"/>
        <v>8606720000</v>
      </c>
      <c r="L300" s="2">
        <f t="shared" si="52"/>
        <v>8606720000</v>
      </c>
      <c r="M300" s="2">
        <f t="shared" si="52"/>
        <v>8606720000</v>
      </c>
      <c r="N300" s="2">
        <f t="shared" si="52"/>
        <v>8606720000</v>
      </c>
      <c r="O300" s="2">
        <f t="shared" si="52"/>
        <v>8606720000</v>
      </c>
      <c r="P300" s="2">
        <f t="shared" si="52"/>
        <v>8606720000</v>
      </c>
      <c r="Q300" s="2">
        <f t="shared" si="52"/>
        <v>8606720000</v>
      </c>
      <c r="R300" s="2">
        <f t="shared" si="52"/>
        <v>8606720000</v>
      </c>
      <c r="S300" s="2">
        <f t="shared" si="52"/>
        <v>8606720000</v>
      </c>
      <c r="T300" s="2">
        <f t="shared" si="52"/>
        <v>8606720000</v>
      </c>
      <c r="U300" s="2">
        <f t="shared" si="52"/>
        <v>8606720000</v>
      </c>
      <c r="V300" s="2">
        <f t="shared" si="52"/>
        <v>8606720000</v>
      </c>
      <c r="W300" s="2">
        <f t="shared" si="52"/>
        <v>8606720000</v>
      </c>
      <c r="X300" s="2">
        <f t="shared" si="52"/>
        <v>8606720000</v>
      </c>
      <c r="Y300" s="2">
        <f t="shared" si="52"/>
        <v>8606720000</v>
      </c>
      <c r="Z300" s="2">
        <f t="shared" si="52"/>
        <v>8606720000</v>
      </c>
      <c r="AA300" s="2">
        <f t="shared" si="52"/>
        <v>8606720000</v>
      </c>
      <c r="AB300" s="2">
        <f t="shared" si="52"/>
        <v>8606720000</v>
      </c>
      <c r="AC300" s="2">
        <f t="shared" si="52"/>
        <v>8606720000</v>
      </c>
      <c r="AD300" s="2">
        <f t="shared" si="52"/>
        <v>8606720000</v>
      </c>
      <c r="AE300" s="2">
        <f t="shared" si="52"/>
        <v>8606720000</v>
      </c>
      <c r="AF300" s="2">
        <f t="shared" si="52"/>
        <v>8606720000</v>
      </c>
      <c r="AG300" s="2">
        <f t="shared" si="52"/>
        <v>8606720000</v>
      </c>
      <c r="AH300" s="5" t="s">
        <v>5</v>
      </c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  <c r="AJ301" s="116">
        <f>B266^3+C267^3+D268^3+E269^3+F270^3+G271^3+H272^3+I273^3+J274^3+K275^3+L276^3+M277^3+N278^3+O279^3+P280^3+Q281^3+R297^3+S296^3+T295^3+U294^3+V293^3+W292^3+X291^3+Y290^3+Z289^3+AA288^3+AB287^3+AC286^3+AD285^3+AE284^3+AF283^3+AG282^3</f>
        <v>8606720000</v>
      </c>
    </row>
    <row r="302" spans="1:36" x14ac:dyDescent="0.2">
      <c r="A302" s="3" t="s">
        <v>1173</v>
      </c>
      <c r="B302" s="2">
        <f>B266</f>
        <v>7</v>
      </c>
      <c r="C302" s="2">
        <f>C267</f>
        <v>51</v>
      </c>
      <c r="D302" s="2">
        <f>D268</f>
        <v>93</v>
      </c>
      <c r="E302" s="2">
        <f>E269</f>
        <v>105</v>
      </c>
      <c r="F302" s="2">
        <f>F270</f>
        <v>156</v>
      </c>
      <c r="G302" s="2">
        <f>G271</f>
        <v>176</v>
      </c>
      <c r="H302" s="2">
        <f>H272</f>
        <v>194</v>
      </c>
      <c r="I302" s="2">
        <f>I273</f>
        <v>246</v>
      </c>
      <c r="J302" s="2">
        <f>J274</f>
        <v>523</v>
      </c>
      <c r="K302" s="2">
        <f>K275</f>
        <v>575</v>
      </c>
      <c r="L302" s="2">
        <f>L276</f>
        <v>593</v>
      </c>
      <c r="M302" s="2">
        <f>M277</f>
        <v>613</v>
      </c>
      <c r="N302" s="2">
        <f>N278</f>
        <v>664</v>
      </c>
      <c r="O302" s="2">
        <f>O279</f>
        <v>676</v>
      </c>
      <c r="P302" s="2">
        <f>P280</f>
        <v>718</v>
      </c>
      <c r="Q302" s="2">
        <f>Q281</f>
        <v>762</v>
      </c>
      <c r="R302" s="2">
        <f>R282</f>
        <v>1010</v>
      </c>
      <c r="S302" s="2">
        <f>S283</f>
        <v>966</v>
      </c>
      <c r="T302" s="2">
        <f>T284</f>
        <v>940</v>
      </c>
      <c r="U302" s="2">
        <f>U285</f>
        <v>928</v>
      </c>
      <c r="V302" s="2">
        <f>V286</f>
        <v>877</v>
      </c>
      <c r="W302" s="2">
        <f>W287</f>
        <v>857</v>
      </c>
      <c r="X302" s="2">
        <f>X288</f>
        <v>823</v>
      </c>
      <c r="Y302" s="2">
        <f>Y289</f>
        <v>771</v>
      </c>
      <c r="Z302" s="2">
        <f>Z290</f>
        <v>510</v>
      </c>
      <c r="AA302" s="2">
        <f>AA291</f>
        <v>458</v>
      </c>
      <c r="AB302" s="2">
        <f>AB292</f>
        <v>424</v>
      </c>
      <c r="AC302" s="2">
        <f>AC293</f>
        <v>404</v>
      </c>
      <c r="AD302" s="2">
        <f>AD294</f>
        <v>353</v>
      </c>
      <c r="AE302" s="2">
        <f>AE295</f>
        <v>341</v>
      </c>
      <c r="AF302" s="2">
        <f>AF296</f>
        <v>315</v>
      </c>
      <c r="AG302" s="2">
        <f>AG297</f>
        <v>271</v>
      </c>
      <c r="AH302" s="217">
        <f t="shared" ref="AH302:AH305" si="53">SUM(B302:AG302)</f>
        <v>16400</v>
      </c>
      <c r="AI302" s="5">
        <f t="shared" ref="AI302:AI305" si="54">SUMSQ(B302:AG302)</f>
        <v>11201200</v>
      </c>
      <c r="AJ302" s="2">
        <f t="shared" ref="AJ302:AJ305" si="55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1018</v>
      </c>
      <c r="C303" s="2">
        <f>C296</f>
        <v>974</v>
      </c>
      <c r="D303" s="2">
        <f>D295</f>
        <v>932</v>
      </c>
      <c r="E303" s="2">
        <f>E294</f>
        <v>920</v>
      </c>
      <c r="F303" s="2">
        <f>F293</f>
        <v>869</v>
      </c>
      <c r="G303" s="2">
        <f>G292</f>
        <v>849</v>
      </c>
      <c r="H303" s="2">
        <f>H291</f>
        <v>831</v>
      </c>
      <c r="I303" s="2">
        <f>I290</f>
        <v>779</v>
      </c>
      <c r="J303" s="2">
        <f>J289</f>
        <v>502</v>
      </c>
      <c r="K303" s="2">
        <f>K288</f>
        <v>450</v>
      </c>
      <c r="L303" s="2">
        <f>L287</f>
        <v>432</v>
      </c>
      <c r="M303" s="2">
        <f>M286</f>
        <v>412</v>
      </c>
      <c r="N303" s="2">
        <f>N285</f>
        <v>361</v>
      </c>
      <c r="O303" s="2">
        <f>O284</f>
        <v>349</v>
      </c>
      <c r="P303" s="2">
        <f>P283</f>
        <v>307</v>
      </c>
      <c r="Q303" s="2">
        <f>Q282</f>
        <v>263</v>
      </c>
      <c r="R303" s="2">
        <f>R281</f>
        <v>15</v>
      </c>
      <c r="S303" s="2">
        <f>S280</f>
        <v>59</v>
      </c>
      <c r="T303" s="2">
        <f>T279</f>
        <v>85</v>
      </c>
      <c r="U303" s="2">
        <f>U278</f>
        <v>97</v>
      </c>
      <c r="V303" s="2">
        <f>V277</f>
        <v>148</v>
      </c>
      <c r="W303" s="2">
        <f>W276</f>
        <v>168</v>
      </c>
      <c r="X303" s="2">
        <f>X275</f>
        <v>202</v>
      </c>
      <c r="Y303" s="2">
        <f>Y274</f>
        <v>254</v>
      </c>
      <c r="Z303" s="2">
        <f>Z273</f>
        <v>515</v>
      </c>
      <c r="AA303" s="2">
        <f>AA272</f>
        <v>567</v>
      </c>
      <c r="AB303" s="2">
        <f>AB271</f>
        <v>601</v>
      </c>
      <c r="AC303" s="2">
        <f>AC270</f>
        <v>621</v>
      </c>
      <c r="AD303" s="2">
        <f>AD269</f>
        <v>672</v>
      </c>
      <c r="AE303" s="2">
        <f>AE268</f>
        <v>684</v>
      </c>
      <c r="AF303" s="2">
        <f>AF267</f>
        <v>710</v>
      </c>
      <c r="AG303" s="2">
        <f>AG266</f>
        <v>754</v>
      </c>
      <c r="AH303" s="217">
        <f t="shared" si="53"/>
        <v>16400</v>
      </c>
      <c r="AI303" s="5">
        <f t="shared" si="54"/>
        <v>11201200</v>
      </c>
      <c r="AJ303" s="2">
        <f t="shared" si="55"/>
        <v>8606720000</v>
      </c>
    </row>
    <row r="304" spans="1:36" x14ac:dyDescent="0.2">
      <c r="A304" s="3" t="s">
        <v>1175</v>
      </c>
      <c r="B304" s="2">
        <f>B282</f>
        <v>274</v>
      </c>
      <c r="C304" s="2">
        <f>C283</f>
        <v>294</v>
      </c>
      <c r="D304" s="2">
        <f>D284</f>
        <v>332</v>
      </c>
      <c r="E304" s="2">
        <f>E285</f>
        <v>384</v>
      </c>
      <c r="F304" s="2">
        <f>F286</f>
        <v>397</v>
      </c>
      <c r="G304" s="2">
        <f>G287</f>
        <v>441</v>
      </c>
      <c r="H304" s="2">
        <f>H288</f>
        <v>471</v>
      </c>
      <c r="I304" s="2">
        <f>I289</f>
        <v>483</v>
      </c>
      <c r="J304" s="2">
        <f>J290</f>
        <v>798</v>
      </c>
      <c r="K304" s="2">
        <f>K291</f>
        <v>810</v>
      </c>
      <c r="L304" s="2">
        <f>L292</f>
        <v>840</v>
      </c>
      <c r="M304" s="2">
        <f>M293</f>
        <v>884</v>
      </c>
      <c r="N304" s="2">
        <f>N294</f>
        <v>897</v>
      </c>
      <c r="O304" s="2">
        <f>O295</f>
        <v>949</v>
      </c>
      <c r="P304" s="2">
        <f>P296</f>
        <v>987</v>
      </c>
      <c r="Q304" s="2">
        <f>Q297</f>
        <v>1007</v>
      </c>
      <c r="R304" s="2">
        <f>R266</f>
        <v>743</v>
      </c>
      <c r="S304" s="2">
        <f>S267</f>
        <v>723</v>
      </c>
      <c r="T304" s="2">
        <f>T268</f>
        <v>701</v>
      </c>
      <c r="U304" s="2">
        <f>U269</f>
        <v>649</v>
      </c>
      <c r="V304" s="2">
        <f>V270</f>
        <v>636</v>
      </c>
      <c r="W304" s="2">
        <f>W271</f>
        <v>592</v>
      </c>
      <c r="X304" s="2">
        <f>X272</f>
        <v>546</v>
      </c>
      <c r="Y304" s="2">
        <f>Y273</f>
        <v>534</v>
      </c>
      <c r="Z304" s="2">
        <f>Z274</f>
        <v>235</v>
      </c>
      <c r="AA304" s="2">
        <f>AA275</f>
        <v>223</v>
      </c>
      <c r="AB304" s="2">
        <f>AB276</f>
        <v>177</v>
      </c>
      <c r="AC304" s="2">
        <f>AC277</f>
        <v>133</v>
      </c>
      <c r="AD304" s="2">
        <f>AD278</f>
        <v>120</v>
      </c>
      <c r="AE304" s="2">
        <f>AE279</f>
        <v>68</v>
      </c>
      <c r="AF304" s="2">
        <f>AF280</f>
        <v>46</v>
      </c>
      <c r="AG304" s="2">
        <f>AG281</f>
        <v>26</v>
      </c>
      <c r="AH304" s="217">
        <f t="shared" si="53"/>
        <v>16400</v>
      </c>
      <c r="AI304" s="5">
        <f t="shared" si="54"/>
        <v>11201200</v>
      </c>
      <c r="AJ304" s="2">
        <f t="shared" si="55"/>
        <v>8606720000</v>
      </c>
    </row>
    <row r="305" spans="1:36" x14ac:dyDescent="0.2">
      <c r="A305" s="3" t="s">
        <v>1176</v>
      </c>
      <c r="B305" s="2">
        <f>B281</f>
        <v>751</v>
      </c>
      <c r="C305" s="2">
        <f>C280</f>
        <v>731</v>
      </c>
      <c r="D305" s="2">
        <f>D279</f>
        <v>693</v>
      </c>
      <c r="E305" s="2">
        <f>E278</f>
        <v>641</v>
      </c>
      <c r="F305" s="2">
        <f>F277</f>
        <v>628</v>
      </c>
      <c r="G305" s="2">
        <f>G276</f>
        <v>584</v>
      </c>
      <c r="H305" s="2">
        <f>H275</f>
        <v>554</v>
      </c>
      <c r="I305" s="2">
        <f>I274</f>
        <v>542</v>
      </c>
      <c r="J305" s="2">
        <f>J273</f>
        <v>227</v>
      </c>
      <c r="K305" s="2">
        <f>K272</f>
        <v>215</v>
      </c>
      <c r="L305" s="2">
        <f>L271</f>
        <v>185</v>
      </c>
      <c r="M305" s="2">
        <f>M270</f>
        <v>141</v>
      </c>
      <c r="N305" s="2">
        <f>N269</f>
        <v>128</v>
      </c>
      <c r="O305" s="2">
        <f>O268</f>
        <v>76</v>
      </c>
      <c r="P305" s="2">
        <f>P267</f>
        <v>38</v>
      </c>
      <c r="Q305" s="2">
        <f>Q266</f>
        <v>18</v>
      </c>
      <c r="R305" s="2">
        <f>R297</f>
        <v>282</v>
      </c>
      <c r="S305" s="2">
        <f>S296</f>
        <v>302</v>
      </c>
      <c r="T305" s="2">
        <f>T295</f>
        <v>324</v>
      </c>
      <c r="U305" s="2">
        <f>U294</f>
        <v>376</v>
      </c>
      <c r="V305" s="2">
        <f>V293</f>
        <v>389</v>
      </c>
      <c r="W305" s="2">
        <f>W292</f>
        <v>433</v>
      </c>
      <c r="X305" s="2">
        <f>X291</f>
        <v>479</v>
      </c>
      <c r="Y305" s="2">
        <f>Y290</f>
        <v>491</v>
      </c>
      <c r="Z305" s="2">
        <f>Z289</f>
        <v>790</v>
      </c>
      <c r="AA305" s="2">
        <f>AA288</f>
        <v>802</v>
      </c>
      <c r="AB305" s="2">
        <f>AB287</f>
        <v>848</v>
      </c>
      <c r="AC305" s="2">
        <f>AC286</f>
        <v>892</v>
      </c>
      <c r="AD305" s="2">
        <f>AD285</f>
        <v>905</v>
      </c>
      <c r="AE305" s="2">
        <f>AE284</f>
        <v>957</v>
      </c>
      <c r="AF305" s="2">
        <f>AF283</f>
        <v>979</v>
      </c>
      <c r="AG305" s="2">
        <f>AG282</f>
        <v>999</v>
      </c>
      <c r="AH305" s="217">
        <f t="shared" si="53"/>
        <v>16400</v>
      </c>
      <c r="AI305" s="5">
        <f t="shared" si="54"/>
        <v>11201200</v>
      </c>
      <c r="AJ305" s="2">
        <f t="shared" si="55"/>
        <v>8606720000</v>
      </c>
    </row>
    <row r="308" spans="1:36" ht="13.5" thickBot="1" x14ac:dyDescent="0.25">
      <c r="A308" s="71"/>
      <c r="B308" s="1" t="s">
        <v>1179</v>
      </c>
      <c r="D308" s="131" t="s">
        <v>5</v>
      </c>
      <c r="F308" s="2" t="s">
        <v>5</v>
      </c>
    </row>
    <row r="309" spans="1:36" x14ac:dyDescent="0.2">
      <c r="A309" s="1">
        <v>1</v>
      </c>
      <c r="B309" s="193">
        <v>3</v>
      </c>
      <c r="C309" s="194">
        <v>424</v>
      </c>
      <c r="D309" s="177">
        <v>1020</v>
      </c>
      <c r="E309" s="177">
        <v>607</v>
      </c>
      <c r="F309" s="177">
        <v>898</v>
      </c>
      <c r="G309" s="177">
        <v>549</v>
      </c>
      <c r="H309" s="177">
        <v>121</v>
      </c>
      <c r="I309" s="177">
        <v>478</v>
      </c>
      <c r="J309" s="177">
        <v>758</v>
      </c>
      <c r="K309" s="195">
        <v>849</v>
      </c>
      <c r="L309" s="177">
        <v>269</v>
      </c>
      <c r="M309" s="177">
        <v>170</v>
      </c>
      <c r="N309" s="177">
        <v>375</v>
      </c>
      <c r="O309" s="177">
        <v>212</v>
      </c>
      <c r="P309" s="177">
        <v>656</v>
      </c>
      <c r="Q309" s="177">
        <v>811</v>
      </c>
      <c r="R309" s="177">
        <v>459</v>
      </c>
      <c r="S309" s="177">
        <v>112</v>
      </c>
      <c r="T309" s="177">
        <v>564</v>
      </c>
      <c r="U309" s="177">
        <v>919</v>
      </c>
      <c r="V309" s="177">
        <v>586</v>
      </c>
      <c r="W309" s="177">
        <v>1005</v>
      </c>
      <c r="X309" s="189">
        <v>433</v>
      </c>
      <c r="Y309" s="177">
        <v>22</v>
      </c>
      <c r="Z309" s="177">
        <v>830</v>
      </c>
      <c r="AA309" s="177">
        <v>665</v>
      </c>
      <c r="AB309" s="177">
        <v>197</v>
      </c>
      <c r="AC309" s="177">
        <v>354</v>
      </c>
      <c r="AD309" s="177">
        <v>191</v>
      </c>
      <c r="AE309" s="177">
        <v>284</v>
      </c>
      <c r="AF309" s="185">
        <v>840</v>
      </c>
      <c r="AG309" s="196">
        <v>739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404</v>
      </c>
      <c r="C310" s="9">
        <v>55</v>
      </c>
      <c r="D310" s="6">
        <v>619</v>
      </c>
      <c r="E310" s="6">
        <v>976</v>
      </c>
      <c r="F310" s="6">
        <v>529</v>
      </c>
      <c r="G310" s="6">
        <v>950</v>
      </c>
      <c r="H310" s="6">
        <v>490</v>
      </c>
      <c r="I310" s="6">
        <v>77</v>
      </c>
      <c r="J310" s="8">
        <v>869</v>
      </c>
      <c r="K310" s="6">
        <v>706</v>
      </c>
      <c r="L310" s="6">
        <v>158</v>
      </c>
      <c r="M310" s="6">
        <v>313</v>
      </c>
      <c r="N310" s="6">
        <v>232</v>
      </c>
      <c r="O310" s="6">
        <v>323</v>
      </c>
      <c r="P310" s="6">
        <v>799</v>
      </c>
      <c r="Q310" s="6">
        <v>700</v>
      </c>
      <c r="R310" s="6">
        <v>92</v>
      </c>
      <c r="S310" s="6">
        <v>511</v>
      </c>
      <c r="T310" s="6">
        <v>931</v>
      </c>
      <c r="U310" s="6">
        <v>520</v>
      </c>
      <c r="V310" s="6">
        <v>985</v>
      </c>
      <c r="W310" s="6">
        <v>638</v>
      </c>
      <c r="X310" s="6">
        <v>34</v>
      </c>
      <c r="Y310" s="11">
        <v>389</v>
      </c>
      <c r="Z310" s="6">
        <v>685</v>
      </c>
      <c r="AA310" s="6">
        <v>778</v>
      </c>
      <c r="AB310" s="6">
        <v>342</v>
      </c>
      <c r="AC310" s="6">
        <v>241</v>
      </c>
      <c r="AD310" s="6">
        <v>304</v>
      </c>
      <c r="AE310" s="6">
        <v>139</v>
      </c>
      <c r="AF310" s="6">
        <v>727</v>
      </c>
      <c r="AG310" s="186">
        <v>884</v>
      </c>
      <c r="AH310" s="5">
        <f t="shared" ref="AH310:AH340" si="56">SUM(B310:AG310)</f>
        <v>16400</v>
      </c>
      <c r="AI310" s="5">
        <f t="shared" ref="AI310:AI340" si="57">SUMSQ(B310:AG310)</f>
        <v>11201200</v>
      </c>
      <c r="AJ310" s="2">
        <f t="shared" ref="AJ310:AJ340" si="58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930</v>
      </c>
      <c r="C311" s="6">
        <v>517</v>
      </c>
      <c r="D311" s="9">
        <v>89</v>
      </c>
      <c r="E311" s="7">
        <v>510</v>
      </c>
      <c r="F311" s="6">
        <v>35</v>
      </c>
      <c r="G311" s="6">
        <v>392</v>
      </c>
      <c r="H311" s="6">
        <v>988</v>
      </c>
      <c r="I311" s="6">
        <v>639</v>
      </c>
      <c r="J311" s="6">
        <v>343</v>
      </c>
      <c r="K311" s="6">
        <v>244</v>
      </c>
      <c r="L311" s="6">
        <v>688</v>
      </c>
      <c r="M311" s="8">
        <v>779</v>
      </c>
      <c r="N311" s="6">
        <v>726</v>
      </c>
      <c r="O311" s="6">
        <v>881</v>
      </c>
      <c r="P311" s="6">
        <v>301</v>
      </c>
      <c r="Q311" s="6">
        <v>138</v>
      </c>
      <c r="R311" s="6">
        <v>618</v>
      </c>
      <c r="S311" s="6">
        <v>973</v>
      </c>
      <c r="T311" s="6">
        <v>401</v>
      </c>
      <c r="U311" s="6">
        <v>54</v>
      </c>
      <c r="V311" s="11">
        <v>491</v>
      </c>
      <c r="W311" s="6">
        <v>80</v>
      </c>
      <c r="X311" s="6">
        <v>532</v>
      </c>
      <c r="Y311" s="6">
        <v>951</v>
      </c>
      <c r="Z311" s="6">
        <v>159</v>
      </c>
      <c r="AA311" s="6">
        <v>316</v>
      </c>
      <c r="AB311" s="6">
        <v>872</v>
      </c>
      <c r="AC311" s="6">
        <v>707</v>
      </c>
      <c r="AD311" s="12">
        <v>798</v>
      </c>
      <c r="AE311" s="6">
        <v>697</v>
      </c>
      <c r="AF311" s="6">
        <v>229</v>
      </c>
      <c r="AG311" s="179">
        <v>322</v>
      </c>
      <c r="AH311" s="5">
        <f t="shared" si="56"/>
        <v>16400</v>
      </c>
      <c r="AI311" s="5">
        <f t="shared" si="57"/>
        <v>11201200</v>
      </c>
      <c r="AJ311" s="2">
        <f t="shared" si="58"/>
        <v>8606720000</v>
      </c>
    </row>
    <row r="312" spans="1:36" x14ac:dyDescent="0.2">
      <c r="A312" s="1">
        <v>4</v>
      </c>
      <c r="B312" s="178">
        <v>561</v>
      </c>
      <c r="C312" s="6">
        <v>918</v>
      </c>
      <c r="D312" s="7">
        <v>458</v>
      </c>
      <c r="E312" s="9">
        <v>109</v>
      </c>
      <c r="F312" s="6">
        <v>436</v>
      </c>
      <c r="G312" s="6">
        <v>23</v>
      </c>
      <c r="H312" s="6">
        <v>587</v>
      </c>
      <c r="I312" s="6">
        <v>1008</v>
      </c>
      <c r="J312" s="6">
        <v>200</v>
      </c>
      <c r="K312" s="6">
        <v>355</v>
      </c>
      <c r="L312" s="8">
        <v>831</v>
      </c>
      <c r="M312" s="6">
        <v>668</v>
      </c>
      <c r="N312" s="6">
        <v>837</v>
      </c>
      <c r="O312" s="6">
        <v>738</v>
      </c>
      <c r="P312" s="6">
        <v>190</v>
      </c>
      <c r="Q312" s="6">
        <v>281</v>
      </c>
      <c r="R312" s="6">
        <v>1017</v>
      </c>
      <c r="S312" s="6">
        <v>606</v>
      </c>
      <c r="T312" s="6">
        <v>2</v>
      </c>
      <c r="U312" s="6">
        <v>421</v>
      </c>
      <c r="V312" s="6">
        <v>124</v>
      </c>
      <c r="W312" s="11">
        <v>479</v>
      </c>
      <c r="X312" s="6">
        <v>899</v>
      </c>
      <c r="Y312" s="6">
        <v>552</v>
      </c>
      <c r="Z312" s="6">
        <v>272</v>
      </c>
      <c r="AA312" s="6">
        <v>171</v>
      </c>
      <c r="AB312" s="6">
        <v>759</v>
      </c>
      <c r="AC312" s="6">
        <v>852</v>
      </c>
      <c r="AD312" s="6">
        <v>653</v>
      </c>
      <c r="AE312" s="12">
        <v>810</v>
      </c>
      <c r="AF312" s="6">
        <v>374</v>
      </c>
      <c r="AG312" s="179">
        <v>209</v>
      </c>
      <c r="AH312" s="5">
        <f t="shared" si="56"/>
        <v>16400</v>
      </c>
      <c r="AI312" s="5">
        <f t="shared" si="57"/>
        <v>11201200</v>
      </c>
      <c r="AJ312" s="2">
        <f t="shared" si="58"/>
        <v>8606720000</v>
      </c>
    </row>
    <row r="313" spans="1:36" x14ac:dyDescent="0.2">
      <c r="A313" s="1">
        <v>5</v>
      </c>
      <c r="B313" s="178">
        <v>797</v>
      </c>
      <c r="C313" s="6">
        <v>698</v>
      </c>
      <c r="D313" s="6">
        <v>230</v>
      </c>
      <c r="E313" s="6">
        <v>321</v>
      </c>
      <c r="F313" s="9">
        <v>160</v>
      </c>
      <c r="G313" s="7">
        <v>315</v>
      </c>
      <c r="H313" s="6">
        <v>871</v>
      </c>
      <c r="I313" s="6">
        <v>708</v>
      </c>
      <c r="J313" s="6">
        <v>492</v>
      </c>
      <c r="K313" s="6">
        <v>79</v>
      </c>
      <c r="L313" s="6">
        <v>531</v>
      </c>
      <c r="M313" s="6">
        <v>952</v>
      </c>
      <c r="N313" s="6">
        <v>617</v>
      </c>
      <c r="O313" s="8">
        <v>974</v>
      </c>
      <c r="P313" s="6">
        <v>402</v>
      </c>
      <c r="Q313" s="6">
        <v>53</v>
      </c>
      <c r="R313" s="6">
        <v>725</v>
      </c>
      <c r="S313" s="6">
        <v>882</v>
      </c>
      <c r="T313" s="11">
        <v>302</v>
      </c>
      <c r="U313" s="6">
        <v>137</v>
      </c>
      <c r="V313" s="6">
        <v>344</v>
      </c>
      <c r="W313" s="6">
        <v>243</v>
      </c>
      <c r="X313" s="6">
        <v>687</v>
      </c>
      <c r="Y313" s="6">
        <v>780</v>
      </c>
      <c r="Z313" s="6">
        <v>36</v>
      </c>
      <c r="AA313" s="6">
        <v>391</v>
      </c>
      <c r="AB313" s="12">
        <v>987</v>
      </c>
      <c r="AC313" s="6">
        <v>640</v>
      </c>
      <c r="AD313" s="6">
        <v>929</v>
      </c>
      <c r="AE313" s="6">
        <v>518</v>
      </c>
      <c r="AF313" s="6">
        <v>90</v>
      </c>
      <c r="AG313" s="179">
        <v>509</v>
      </c>
      <c r="AH313" s="5">
        <f t="shared" si="56"/>
        <v>16400</v>
      </c>
      <c r="AI313" s="5">
        <f t="shared" si="57"/>
        <v>11201200</v>
      </c>
      <c r="AJ313" s="2">
        <f t="shared" si="58"/>
        <v>8606720000</v>
      </c>
    </row>
    <row r="314" spans="1:36" x14ac:dyDescent="0.2">
      <c r="A314" s="1">
        <v>6</v>
      </c>
      <c r="B314" s="178">
        <v>654</v>
      </c>
      <c r="C314" s="6">
        <v>809</v>
      </c>
      <c r="D314" s="6">
        <v>373</v>
      </c>
      <c r="E314" s="6">
        <v>210</v>
      </c>
      <c r="F314" s="7">
        <v>271</v>
      </c>
      <c r="G314" s="9">
        <v>172</v>
      </c>
      <c r="H314" s="6">
        <v>760</v>
      </c>
      <c r="I314" s="6">
        <v>851</v>
      </c>
      <c r="J314" s="6">
        <v>123</v>
      </c>
      <c r="K314" s="6">
        <v>480</v>
      </c>
      <c r="L314" s="6">
        <v>900</v>
      </c>
      <c r="M314" s="6">
        <v>551</v>
      </c>
      <c r="N314" s="8">
        <v>1018</v>
      </c>
      <c r="O314" s="6">
        <v>605</v>
      </c>
      <c r="P314" s="6">
        <v>1</v>
      </c>
      <c r="Q314" s="6">
        <v>422</v>
      </c>
      <c r="R314" s="6">
        <v>838</v>
      </c>
      <c r="S314" s="6">
        <v>737</v>
      </c>
      <c r="T314" s="6">
        <v>189</v>
      </c>
      <c r="U314" s="11">
        <v>282</v>
      </c>
      <c r="V314" s="6">
        <v>199</v>
      </c>
      <c r="W314" s="6">
        <v>356</v>
      </c>
      <c r="X314" s="6">
        <v>832</v>
      </c>
      <c r="Y314" s="6">
        <v>667</v>
      </c>
      <c r="Z314" s="6">
        <v>435</v>
      </c>
      <c r="AA314" s="6">
        <v>24</v>
      </c>
      <c r="AB314" s="6">
        <v>588</v>
      </c>
      <c r="AC314" s="12">
        <v>1007</v>
      </c>
      <c r="AD314" s="6">
        <v>562</v>
      </c>
      <c r="AE314" s="6">
        <v>917</v>
      </c>
      <c r="AF314" s="6">
        <v>457</v>
      </c>
      <c r="AG314" s="179">
        <v>110</v>
      </c>
      <c r="AH314" s="5">
        <f t="shared" si="56"/>
        <v>16400</v>
      </c>
      <c r="AI314" s="5">
        <f t="shared" si="57"/>
        <v>11201200</v>
      </c>
      <c r="AJ314" s="2">
        <f t="shared" si="58"/>
        <v>8606720000</v>
      </c>
    </row>
    <row r="315" spans="1:36" x14ac:dyDescent="0.2">
      <c r="A315" s="1">
        <v>7</v>
      </c>
      <c r="B315" s="178">
        <v>192</v>
      </c>
      <c r="C315" s="6">
        <v>283</v>
      </c>
      <c r="D315" s="6">
        <v>839</v>
      </c>
      <c r="E315" s="6">
        <v>740</v>
      </c>
      <c r="F315" s="6">
        <v>829</v>
      </c>
      <c r="G315" s="6">
        <v>666</v>
      </c>
      <c r="H315" s="9">
        <v>198</v>
      </c>
      <c r="I315" s="7">
        <v>353</v>
      </c>
      <c r="J315" s="6">
        <v>585</v>
      </c>
      <c r="K315" s="6">
        <v>1006</v>
      </c>
      <c r="L315" s="6">
        <v>434</v>
      </c>
      <c r="M315" s="6">
        <v>21</v>
      </c>
      <c r="N315" s="6">
        <v>460</v>
      </c>
      <c r="O315" s="6">
        <v>111</v>
      </c>
      <c r="P315" s="6">
        <v>563</v>
      </c>
      <c r="Q315" s="8">
        <v>920</v>
      </c>
      <c r="R315" s="11">
        <v>376</v>
      </c>
      <c r="S315" s="6">
        <v>211</v>
      </c>
      <c r="T315" s="6">
        <v>655</v>
      </c>
      <c r="U315" s="6">
        <v>812</v>
      </c>
      <c r="V315" s="6">
        <v>757</v>
      </c>
      <c r="W315" s="6">
        <v>850</v>
      </c>
      <c r="X315" s="6">
        <v>270</v>
      </c>
      <c r="Y315" s="6">
        <v>169</v>
      </c>
      <c r="Z315" s="12">
        <v>897</v>
      </c>
      <c r="AA315" s="6">
        <v>550</v>
      </c>
      <c r="AB315" s="6">
        <v>122</v>
      </c>
      <c r="AC315" s="6">
        <v>477</v>
      </c>
      <c r="AD315" s="6">
        <v>4</v>
      </c>
      <c r="AE315" s="6">
        <v>423</v>
      </c>
      <c r="AF315" s="6">
        <v>1019</v>
      </c>
      <c r="AG315" s="179">
        <v>608</v>
      </c>
      <c r="AH315" s="5">
        <f t="shared" si="56"/>
        <v>16400</v>
      </c>
      <c r="AI315" s="5">
        <f t="shared" si="57"/>
        <v>11201200</v>
      </c>
      <c r="AJ315" s="2">
        <f t="shared" si="58"/>
        <v>8606720000</v>
      </c>
    </row>
    <row r="316" spans="1:36" x14ac:dyDescent="0.2">
      <c r="A316" s="1">
        <v>8</v>
      </c>
      <c r="B316" s="178">
        <v>303</v>
      </c>
      <c r="C316" s="6">
        <v>140</v>
      </c>
      <c r="D316" s="6">
        <v>728</v>
      </c>
      <c r="E316" s="6">
        <v>883</v>
      </c>
      <c r="F316" s="6">
        <v>686</v>
      </c>
      <c r="G316" s="6">
        <v>777</v>
      </c>
      <c r="H316" s="7">
        <v>341</v>
      </c>
      <c r="I316" s="9">
        <v>242</v>
      </c>
      <c r="J316" s="6">
        <v>986</v>
      </c>
      <c r="K316" s="6">
        <v>637</v>
      </c>
      <c r="L316" s="6">
        <v>33</v>
      </c>
      <c r="M316" s="6">
        <v>390</v>
      </c>
      <c r="N316" s="6">
        <v>91</v>
      </c>
      <c r="O316" s="6">
        <v>512</v>
      </c>
      <c r="P316" s="8">
        <v>932</v>
      </c>
      <c r="Q316" s="6">
        <v>519</v>
      </c>
      <c r="R316" s="6">
        <v>231</v>
      </c>
      <c r="S316" s="11">
        <v>324</v>
      </c>
      <c r="T316" s="6">
        <v>800</v>
      </c>
      <c r="U316" s="6">
        <v>699</v>
      </c>
      <c r="V316" s="6">
        <v>870</v>
      </c>
      <c r="W316" s="6">
        <v>705</v>
      </c>
      <c r="X316" s="6">
        <v>157</v>
      </c>
      <c r="Y316" s="6">
        <v>314</v>
      </c>
      <c r="Z316" s="6">
        <v>530</v>
      </c>
      <c r="AA316" s="12">
        <v>949</v>
      </c>
      <c r="AB316" s="6">
        <v>489</v>
      </c>
      <c r="AC316" s="6">
        <v>78</v>
      </c>
      <c r="AD316" s="6">
        <v>403</v>
      </c>
      <c r="AE316" s="6">
        <v>56</v>
      </c>
      <c r="AF316" s="6">
        <v>620</v>
      </c>
      <c r="AG316" s="179">
        <v>975</v>
      </c>
      <c r="AH316" s="5">
        <f t="shared" si="56"/>
        <v>16400</v>
      </c>
      <c r="AI316" s="5">
        <f t="shared" si="57"/>
        <v>11201200</v>
      </c>
      <c r="AJ316" s="2">
        <f t="shared" si="58"/>
        <v>8606720000</v>
      </c>
    </row>
    <row r="317" spans="1:36" x14ac:dyDescent="0.2">
      <c r="A317" s="1">
        <v>9</v>
      </c>
      <c r="B317" s="178">
        <v>1022</v>
      </c>
      <c r="C317" s="8">
        <v>601</v>
      </c>
      <c r="D317" s="6">
        <v>5</v>
      </c>
      <c r="E317" s="6">
        <v>418</v>
      </c>
      <c r="F317" s="6">
        <v>127</v>
      </c>
      <c r="G317" s="6">
        <v>476</v>
      </c>
      <c r="H317" s="6">
        <v>904</v>
      </c>
      <c r="I317" s="6">
        <v>547</v>
      </c>
      <c r="J317" s="9">
        <v>267</v>
      </c>
      <c r="K317" s="7">
        <v>176</v>
      </c>
      <c r="L317" s="6">
        <v>756</v>
      </c>
      <c r="M317" s="6">
        <v>855</v>
      </c>
      <c r="N317" s="6">
        <v>650</v>
      </c>
      <c r="O317" s="6">
        <v>813</v>
      </c>
      <c r="P317" s="6">
        <v>369</v>
      </c>
      <c r="Q317" s="6">
        <v>214</v>
      </c>
      <c r="R317" s="6">
        <v>566</v>
      </c>
      <c r="S317" s="6">
        <v>913</v>
      </c>
      <c r="T317" s="6">
        <v>461</v>
      </c>
      <c r="U317" s="6">
        <v>106</v>
      </c>
      <c r="V317" s="6">
        <v>439</v>
      </c>
      <c r="W317" s="6">
        <v>20</v>
      </c>
      <c r="X317" s="12">
        <v>592</v>
      </c>
      <c r="Y317" s="6">
        <v>1003</v>
      </c>
      <c r="Z317" s="6">
        <v>195</v>
      </c>
      <c r="AA317" s="6">
        <v>360</v>
      </c>
      <c r="AB317" s="6">
        <v>828</v>
      </c>
      <c r="AC317" s="6">
        <v>671</v>
      </c>
      <c r="AD317" s="6">
        <v>834</v>
      </c>
      <c r="AE317" s="6">
        <v>741</v>
      </c>
      <c r="AF317" s="11">
        <v>185</v>
      </c>
      <c r="AG317" s="179">
        <v>286</v>
      </c>
      <c r="AH317" s="5">
        <f t="shared" si="56"/>
        <v>16400</v>
      </c>
      <c r="AI317" s="5">
        <f t="shared" si="57"/>
        <v>11201200</v>
      </c>
      <c r="AJ317" s="2">
        <f t="shared" si="58"/>
        <v>8606720000</v>
      </c>
    </row>
    <row r="318" spans="1:36" x14ac:dyDescent="0.2">
      <c r="A318" s="1">
        <v>10</v>
      </c>
      <c r="B318" s="199">
        <v>621</v>
      </c>
      <c r="C318" s="6">
        <v>970</v>
      </c>
      <c r="D318" s="6">
        <v>406</v>
      </c>
      <c r="E318" s="6">
        <v>49</v>
      </c>
      <c r="F318" s="6">
        <v>496</v>
      </c>
      <c r="G318" s="6">
        <v>75</v>
      </c>
      <c r="H318" s="6">
        <v>535</v>
      </c>
      <c r="I318" s="6">
        <v>948</v>
      </c>
      <c r="J318" s="7">
        <v>156</v>
      </c>
      <c r="K318" s="9">
        <v>319</v>
      </c>
      <c r="L318" s="6">
        <v>867</v>
      </c>
      <c r="M318" s="6">
        <v>712</v>
      </c>
      <c r="N318" s="6">
        <v>793</v>
      </c>
      <c r="O318" s="6">
        <v>702</v>
      </c>
      <c r="P318" s="6">
        <v>226</v>
      </c>
      <c r="Q318" s="6">
        <v>325</v>
      </c>
      <c r="R318" s="6">
        <v>933</v>
      </c>
      <c r="S318" s="6">
        <v>514</v>
      </c>
      <c r="T318" s="6">
        <v>94</v>
      </c>
      <c r="U318" s="6">
        <v>505</v>
      </c>
      <c r="V318" s="6">
        <v>40</v>
      </c>
      <c r="W318" s="6">
        <v>387</v>
      </c>
      <c r="X318" s="6">
        <v>991</v>
      </c>
      <c r="Y318" s="12">
        <v>636</v>
      </c>
      <c r="Z318" s="6">
        <v>340</v>
      </c>
      <c r="AA318" s="6">
        <v>247</v>
      </c>
      <c r="AB318" s="6">
        <v>683</v>
      </c>
      <c r="AC318" s="6">
        <v>784</v>
      </c>
      <c r="AD318" s="6">
        <v>721</v>
      </c>
      <c r="AE318" s="6">
        <v>886</v>
      </c>
      <c r="AF318" s="6">
        <v>298</v>
      </c>
      <c r="AG318" s="192">
        <v>141</v>
      </c>
      <c r="AH318" s="5">
        <f t="shared" si="56"/>
        <v>16400</v>
      </c>
      <c r="AI318" s="5">
        <f t="shared" si="57"/>
        <v>11201200</v>
      </c>
      <c r="AJ318" s="2">
        <f t="shared" si="58"/>
        <v>8606720000</v>
      </c>
    </row>
    <row r="319" spans="1:36" x14ac:dyDescent="0.2">
      <c r="A319" s="1">
        <v>11</v>
      </c>
      <c r="B319" s="178">
        <v>95</v>
      </c>
      <c r="C319" s="6">
        <v>508</v>
      </c>
      <c r="D319" s="6">
        <v>936</v>
      </c>
      <c r="E319" s="8">
        <v>515</v>
      </c>
      <c r="F319" s="6">
        <v>990</v>
      </c>
      <c r="G319" s="6">
        <v>633</v>
      </c>
      <c r="H319" s="6">
        <v>37</v>
      </c>
      <c r="I319" s="6">
        <v>386</v>
      </c>
      <c r="J319" s="6">
        <v>682</v>
      </c>
      <c r="K319" s="6">
        <v>781</v>
      </c>
      <c r="L319" s="9">
        <v>337</v>
      </c>
      <c r="M319" s="7">
        <v>246</v>
      </c>
      <c r="N319" s="6">
        <v>299</v>
      </c>
      <c r="O319" s="6">
        <v>144</v>
      </c>
      <c r="P319" s="6">
        <v>724</v>
      </c>
      <c r="Q319" s="6">
        <v>887</v>
      </c>
      <c r="R319" s="6">
        <v>407</v>
      </c>
      <c r="S319" s="6">
        <v>52</v>
      </c>
      <c r="T319" s="6">
        <v>624</v>
      </c>
      <c r="U319" s="6">
        <v>971</v>
      </c>
      <c r="V319" s="12">
        <v>534</v>
      </c>
      <c r="W319" s="6">
        <v>945</v>
      </c>
      <c r="X319" s="6">
        <v>493</v>
      </c>
      <c r="Y319" s="6">
        <v>74</v>
      </c>
      <c r="Z319" s="6">
        <v>866</v>
      </c>
      <c r="AA319" s="6">
        <v>709</v>
      </c>
      <c r="AB319" s="6">
        <v>153</v>
      </c>
      <c r="AC319" s="6">
        <v>318</v>
      </c>
      <c r="AD319" s="11">
        <v>227</v>
      </c>
      <c r="AE319" s="6">
        <v>328</v>
      </c>
      <c r="AF319" s="6">
        <v>796</v>
      </c>
      <c r="AG319" s="179">
        <v>703</v>
      </c>
      <c r="AH319" s="5">
        <f t="shared" si="56"/>
        <v>16400</v>
      </c>
      <c r="AI319" s="5">
        <f t="shared" si="57"/>
        <v>11201200</v>
      </c>
      <c r="AJ319" s="2">
        <f t="shared" si="58"/>
        <v>8606720000</v>
      </c>
    </row>
    <row r="320" spans="1:36" x14ac:dyDescent="0.2">
      <c r="A320" s="1">
        <v>12</v>
      </c>
      <c r="B320" s="178">
        <v>464</v>
      </c>
      <c r="C320" s="6">
        <v>107</v>
      </c>
      <c r="D320" s="8">
        <v>567</v>
      </c>
      <c r="E320" s="6">
        <v>916</v>
      </c>
      <c r="F320" s="6">
        <v>589</v>
      </c>
      <c r="G320" s="6">
        <v>1002</v>
      </c>
      <c r="H320" s="6">
        <v>438</v>
      </c>
      <c r="I320" s="6">
        <v>17</v>
      </c>
      <c r="J320" s="6">
        <v>825</v>
      </c>
      <c r="K320" s="6">
        <v>670</v>
      </c>
      <c r="L320" s="7">
        <v>194</v>
      </c>
      <c r="M320" s="9">
        <v>357</v>
      </c>
      <c r="N320" s="6">
        <v>188</v>
      </c>
      <c r="O320" s="6">
        <v>287</v>
      </c>
      <c r="P320" s="6">
        <v>835</v>
      </c>
      <c r="Q320" s="6">
        <v>744</v>
      </c>
      <c r="R320" s="6">
        <v>8</v>
      </c>
      <c r="S320" s="6">
        <v>419</v>
      </c>
      <c r="T320" s="6">
        <v>1023</v>
      </c>
      <c r="U320" s="6">
        <v>604</v>
      </c>
      <c r="V320" s="6">
        <v>901</v>
      </c>
      <c r="W320" s="12">
        <v>546</v>
      </c>
      <c r="X320" s="6">
        <v>126</v>
      </c>
      <c r="Y320" s="6">
        <v>473</v>
      </c>
      <c r="Z320" s="6">
        <v>753</v>
      </c>
      <c r="AA320" s="6">
        <v>854</v>
      </c>
      <c r="AB320" s="6">
        <v>266</v>
      </c>
      <c r="AC320" s="6">
        <v>173</v>
      </c>
      <c r="AD320" s="6">
        <v>372</v>
      </c>
      <c r="AE320" s="11">
        <v>215</v>
      </c>
      <c r="AF320" s="6">
        <v>651</v>
      </c>
      <c r="AG320" s="179">
        <v>816</v>
      </c>
      <c r="AH320" s="5">
        <f t="shared" si="56"/>
        <v>16400</v>
      </c>
      <c r="AI320" s="5">
        <f t="shared" si="57"/>
        <v>11201200</v>
      </c>
      <c r="AJ320" s="2">
        <f t="shared" si="58"/>
        <v>8606720000</v>
      </c>
    </row>
    <row r="321" spans="1:36" x14ac:dyDescent="0.2">
      <c r="A321" s="1">
        <v>13</v>
      </c>
      <c r="B321" s="178">
        <v>228</v>
      </c>
      <c r="C321" s="6">
        <v>327</v>
      </c>
      <c r="D321" s="6">
        <v>795</v>
      </c>
      <c r="E321" s="6">
        <v>704</v>
      </c>
      <c r="F321" s="6">
        <v>865</v>
      </c>
      <c r="G321" s="8">
        <v>710</v>
      </c>
      <c r="H321" s="6">
        <v>154</v>
      </c>
      <c r="I321" s="6">
        <v>317</v>
      </c>
      <c r="J321" s="6">
        <v>533</v>
      </c>
      <c r="K321" s="6">
        <v>946</v>
      </c>
      <c r="L321" s="6">
        <v>494</v>
      </c>
      <c r="M321" s="6">
        <v>73</v>
      </c>
      <c r="N321" s="9">
        <v>408</v>
      </c>
      <c r="O321" s="7">
        <v>51</v>
      </c>
      <c r="P321" s="6">
        <v>623</v>
      </c>
      <c r="Q321" s="6">
        <v>972</v>
      </c>
      <c r="R321" s="6">
        <v>300</v>
      </c>
      <c r="S321" s="6">
        <v>143</v>
      </c>
      <c r="T321" s="12">
        <v>723</v>
      </c>
      <c r="U321" s="6">
        <v>888</v>
      </c>
      <c r="V321" s="6">
        <v>681</v>
      </c>
      <c r="W321" s="6">
        <v>782</v>
      </c>
      <c r="X321" s="6">
        <v>338</v>
      </c>
      <c r="Y321" s="6">
        <v>245</v>
      </c>
      <c r="Z321" s="6">
        <v>989</v>
      </c>
      <c r="AA321" s="6">
        <v>634</v>
      </c>
      <c r="AB321" s="11">
        <v>38</v>
      </c>
      <c r="AC321" s="6">
        <v>385</v>
      </c>
      <c r="AD321" s="6">
        <v>96</v>
      </c>
      <c r="AE321" s="6">
        <v>507</v>
      </c>
      <c r="AF321" s="6">
        <v>935</v>
      </c>
      <c r="AG321" s="179">
        <v>516</v>
      </c>
      <c r="AH321" s="5">
        <f t="shared" si="56"/>
        <v>16400</v>
      </c>
      <c r="AI321" s="5">
        <f t="shared" si="57"/>
        <v>11201200</v>
      </c>
      <c r="AJ321" s="2">
        <f t="shared" si="58"/>
        <v>8606720000</v>
      </c>
    </row>
    <row r="322" spans="1:36" x14ac:dyDescent="0.2">
      <c r="A322" s="1">
        <v>14</v>
      </c>
      <c r="B322" s="178">
        <v>371</v>
      </c>
      <c r="C322" s="6">
        <v>216</v>
      </c>
      <c r="D322" s="6">
        <v>652</v>
      </c>
      <c r="E322" s="6">
        <v>815</v>
      </c>
      <c r="F322" s="8">
        <v>754</v>
      </c>
      <c r="G322" s="6">
        <v>853</v>
      </c>
      <c r="H322" s="6">
        <v>265</v>
      </c>
      <c r="I322" s="6">
        <v>174</v>
      </c>
      <c r="J322" s="6">
        <v>902</v>
      </c>
      <c r="K322" s="6">
        <v>545</v>
      </c>
      <c r="L322" s="6">
        <v>125</v>
      </c>
      <c r="M322" s="6">
        <v>474</v>
      </c>
      <c r="N322" s="7">
        <v>7</v>
      </c>
      <c r="O322" s="9">
        <v>420</v>
      </c>
      <c r="P322" s="6">
        <v>1024</v>
      </c>
      <c r="Q322" s="6">
        <v>603</v>
      </c>
      <c r="R322" s="6">
        <v>187</v>
      </c>
      <c r="S322" s="6">
        <v>288</v>
      </c>
      <c r="T322" s="6">
        <v>836</v>
      </c>
      <c r="U322" s="12">
        <v>743</v>
      </c>
      <c r="V322" s="6">
        <v>826</v>
      </c>
      <c r="W322" s="6">
        <v>669</v>
      </c>
      <c r="X322" s="6">
        <v>193</v>
      </c>
      <c r="Y322" s="6">
        <v>358</v>
      </c>
      <c r="Z322" s="6">
        <v>590</v>
      </c>
      <c r="AA322" s="6">
        <v>1001</v>
      </c>
      <c r="AB322" s="6">
        <v>437</v>
      </c>
      <c r="AC322" s="11">
        <v>18</v>
      </c>
      <c r="AD322" s="6">
        <v>463</v>
      </c>
      <c r="AE322" s="6">
        <v>108</v>
      </c>
      <c r="AF322" s="6">
        <v>568</v>
      </c>
      <c r="AG322" s="179">
        <v>915</v>
      </c>
      <c r="AH322" s="5">
        <f t="shared" si="56"/>
        <v>16400</v>
      </c>
      <c r="AI322" s="5">
        <f t="shared" si="57"/>
        <v>11201200</v>
      </c>
      <c r="AJ322" s="2">
        <f t="shared" si="58"/>
        <v>8606720000</v>
      </c>
    </row>
    <row r="323" spans="1:36" x14ac:dyDescent="0.2">
      <c r="A323" s="1">
        <v>15</v>
      </c>
      <c r="B323" s="178">
        <v>833</v>
      </c>
      <c r="C323" s="6">
        <v>742</v>
      </c>
      <c r="D323" s="6">
        <v>186</v>
      </c>
      <c r="E323" s="6">
        <v>285</v>
      </c>
      <c r="F323" s="6">
        <v>196</v>
      </c>
      <c r="G323" s="6">
        <v>359</v>
      </c>
      <c r="H323" s="6">
        <v>827</v>
      </c>
      <c r="I323" s="8">
        <v>672</v>
      </c>
      <c r="J323" s="6">
        <v>440</v>
      </c>
      <c r="K323" s="6">
        <v>19</v>
      </c>
      <c r="L323" s="6">
        <v>591</v>
      </c>
      <c r="M323" s="6">
        <v>1004</v>
      </c>
      <c r="N323" s="6">
        <v>565</v>
      </c>
      <c r="O323" s="6">
        <v>914</v>
      </c>
      <c r="P323" s="9">
        <v>462</v>
      </c>
      <c r="Q323" s="7">
        <v>105</v>
      </c>
      <c r="R323" s="12">
        <v>649</v>
      </c>
      <c r="S323" s="6">
        <v>814</v>
      </c>
      <c r="T323" s="6">
        <v>370</v>
      </c>
      <c r="U323" s="6">
        <v>213</v>
      </c>
      <c r="V323" s="6">
        <v>268</v>
      </c>
      <c r="W323" s="6">
        <v>175</v>
      </c>
      <c r="X323" s="6">
        <v>755</v>
      </c>
      <c r="Y323" s="6">
        <v>856</v>
      </c>
      <c r="Z323" s="11">
        <v>128</v>
      </c>
      <c r="AA323" s="6">
        <v>475</v>
      </c>
      <c r="AB323" s="6">
        <v>903</v>
      </c>
      <c r="AC323" s="6">
        <v>548</v>
      </c>
      <c r="AD323" s="6">
        <v>1021</v>
      </c>
      <c r="AE323" s="6">
        <v>602</v>
      </c>
      <c r="AF323" s="6">
        <v>6</v>
      </c>
      <c r="AG323" s="179">
        <v>417</v>
      </c>
      <c r="AH323" s="5">
        <f t="shared" si="56"/>
        <v>16400</v>
      </c>
      <c r="AI323" s="5">
        <f t="shared" si="57"/>
        <v>11201200</v>
      </c>
      <c r="AJ323" s="2">
        <f t="shared" si="58"/>
        <v>8606720000</v>
      </c>
    </row>
    <row r="324" spans="1:36" x14ac:dyDescent="0.2">
      <c r="A324" s="1">
        <v>16</v>
      </c>
      <c r="B324" s="178">
        <v>722</v>
      </c>
      <c r="C324" s="6">
        <v>885</v>
      </c>
      <c r="D324" s="6">
        <v>297</v>
      </c>
      <c r="E324" s="6">
        <v>142</v>
      </c>
      <c r="F324" s="6">
        <v>339</v>
      </c>
      <c r="G324" s="6">
        <v>248</v>
      </c>
      <c r="H324" s="8">
        <v>684</v>
      </c>
      <c r="I324" s="6">
        <v>783</v>
      </c>
      <c r="J324" s="6">
        <v>39</v>
      </c>
      <c r="K324" s="6">
        <v>388</v>
      </c>
      <c r="L324" s="6">
        <v>992</v>
      </c>
      <c r="M324" s="6">
        <v>635</v>
      </c>
      <c r="N324" s="6">
        <v>934</v>
      </c>
      <c r="O324" s="6">
        <v>513</v>
      </c>
      <c r="P324" s="7">
        <v>93</v>
      </c>
      <c r="Q324" s="9">
        <v>506</v>
      </c>
      <c r="R324" s="6">
        <v>794</v>
      </c>
      <c r="S324" s="12">
        <v>701</v>
      </c>
      <c r="T324" s="6">
        <v>225</v>
      </c>
      <c r="U324" s="6">
        <v>326</v>
      </c>
      <c r="V324" s="6">
        <v>155</v>
      </c>
      <c r="W324" s="6">
        <v>320</v>
      </c>
      <c r="X324" s="6">
        <v>868</v>
      </c>
      <c r="Y324" s="6">
        <v>711</v>
      </c>
      <c r="Z324" s="6">
        <v>495</v>
      </c>
      <c r="AA324" s="11">
        <v>76</v>
      </c>
      <c r="AB324" s="6">
        <v>536</v>
      </c>
      <c r="AC324" s="6">
        <v>947</v>
      </c>
      <c r="AD324" s="6">
        <v>622</v>
      </c>
      <c r="AE324" s="6">
        <v>969</v>
      </c>
      <c r="AF324" s="6">
        <v>405</v>
      </c>
      <c r="AG324" s="179">
        <v>50</v>
      </c>
      <c r="AH324" s="5">
        <f t="shared" si="56"/>
        <v>16400</v>
      </c>
      <c r="AI324" s="5">
        <f t="shared" si="57"/>
        <v>11201200</v>
      </c>
      <c r="AJ324" s="2">
        <f t="shared" si="58"/>
        <v>8606720000</v>
      </c>
    </row>
    <row r="325" spans="1:36" x14ac:dyDescent="0.2">
      <c r="A325" s="1">
        <v>17</v>
      </c>
      <c r="B325" s="178">
        <v>967</v>
      </c>
      <c r="C325" s="6">
        <v>612</v>
      </c>
      <c r="D325" s="6">
        <v>64</v>
      </c>
      <c r="E325" s="6">
        <v>411</v>
      </c>
      <c r="F325" s="6">
        <v>70</v>
      </c>
      <c r="G325" s="6">
        <v>481</v>
      </c>
      <c r="H325" s="11">
        <v>957</v>
      </c>
      <c r="I325" s="6">
        <v>538</v>
      </c>
      <c r="J325" s="6">
        <v>306</v>
      </c>
      <c r="K325" s="6">
        <v>149</v>
      </c>
      <c r="L325" s="6">
        <v>713</v>
      </c>
      <c r="M325" s="6">
        <v>878</v>
      </c>
      <c r="N325" s="6">
        <v>691</v>
      </c>
      <c r="O325" s="6">
        <v>792</v>
      </c>
      <c r="P325" s="12">
        <v>332</v>
      </c>
      <c r="Q325" s="6">
        <v>239</v>
      </c>
      <c r="R325" s="9">
        <v>527</v>
      </c>
      <c r="S325" s="7">
        <v>940</v>
      </c>
      <c r="T325" s="6">
        <v>504</v>
      </c>
      <c r="U325" s="6">
        <v>83</v>
      </c>
      <c r="V325" s="6">
        <v>398</v>
      </c>
      <c r="W325" s="6">
        <v>41</v>
      </c>
      <c r="X325" s="6">
        <v>629</v>
      </c>
      <c r="Y325" s="6">
        <v>978</v>
      </c>
      <c r="Z325" s="6">
        <v>250</v>
      </c>
      <c r="AA325" s="8">
        <v>349</v>
      </c>
      <c r="AB325" s="6">
        <v>769</v>
      </c>
      <c r="AC325" s="6">
        <v>678</v>
      </c>
      <c r="AD325" s="6">
        <v>891</v>
      </c>
      <c r="AE325" s="6">
        <v>736</v>
      </c>
      <c r="AF325" s="6">
        <v>132</v>
      </c>
      <c r="AG325" s="179">
        <v>295</v>
      </c>
      <c r="AH325" s="5">
        <f t="shared" si="56"/>
        <v>16400</v>
      </c>
      <c r="AI325" s="5">
        <f t="shared" si="57"/>
        <v>11201200</v>
      </c>
      <c r="AJ325" s="2">
        <f t="shared" si="58"/>
        <v>8606720000</v>
      </c>
    </row>
    <row r="326" spans="1:36" x14ac:dyDescent="0.2">
      <c r="A326" s="1">
        <v>18</v>
      </c>
      <c r="B326" s="178">
        <v>600</v>
      </c>
      <c r="C326" s="6">
        <v>1011</v>
      </c>
      <c r="D326" s="6">
        <v>431</v>
      </c>
      <c r="E326" s="6">
        <v>12</v>
      </c>
      <c r="F326" s="6">
        <v>469</v>
      </c>
      <c r="G326" s="6">
        <v>114</v>
      </c>
      <c r="H326" s="6">
        <v>558</v>
      </c>
      <c r="I326" s="11">
        <v>905</v>
      </c>
      <c r="J326" s="6">
        <v>161</v>
      </c>
      <c r="K326" s="6">
        <v>262</v>
      </c>
      <c r="L326" s="6">
        <v>858</v>
      </c>
      <c r="M326" s="6">
        <v>765</v>
      </c>
      <c r="N326" s="6">
        <v>804</v>
      </c>
      <c r="O326" s="6">
        <v>647</v>
      </c>
      <c r="P326" s="6">
        <v>219</v>
      </c>
      <c r="Q326" s="12">
        <v>384</v>
      </c>
      <c r="R326" s="7">
        <v>928</v>
      </c>
      <c r="S326" s="9">
        <v>571</v>
      </c>
      <c r="T326" s="6">
        <v>103</v>
      </c>
      <c r="U326" s="6">
        <v>452</v>
      </c>
      <c r="V326" s="6">
        <v>29</v>
      </c>
      <c r="W326" s="6">
        <v>442</v>
      </c>
      <c r="X326" s="6">
        <v>998</v>
      </c>
      <c r="Y326" s="6">
        <v>577</v>
      </c>
      <c r="Z326" s="8">
        <v>361</v>
      </c>
      <c r="AA326" s="6">
        <v>206</v>
      </c>
      <c r="AB326" s="6">
        <v>658</v>
      </c>
      <c r="AC326" s="6">
        <v>821</v>
      </c>
      <c r="AD326" s="6">
        <v>748</v>
      </c>
      <c r="AE326" s="6">
        <v>847</v>
      </c>
      <c r="AF326" s="6">
        <v>275</v>
      </c>
      <c r="AG326" s="179">
        <v>184</v>
      </c>
      <c r="AH326" s="5">
        <f t="shared" si="56"/>
        <v>16400</v>
      </c>
      <c r="AI326" s="5">
        <f t="shared" si="57"/>
        <v>11201200</v>
      </c>
      <c r="AJ326" s="2">
        <f t="shared" si="58"/>
        <v>8606720000</v>
      </c>
    </row>
    <row r="327" spans="1:36" x14ac:dyDescent="0.2">
      <c r="A327" s="1">
        <v>19</v>
      </c>
      <c r="B327" s="178">
        <v>102</v>
      </c>
      <c r="C327" s="6">
        <v>449</v>
      </c>
      <c r="D327" s="6">
        <v>925</v>
      </c>
      <c r="E327" s="6">
        <v>570</v>
      </c>
      <c r="F327" s="11">
        <v>999</v>
      </c>
      <c r="G327" s="6">
        <v>580</v>
      </c>
      <c r="H327" s="6">
        <v>32</v>
      </c>
      <c r="I327" s="6">
        <v>443</v>
      </c>
      <c r="J327" s="6">
        <v>659</v>
      </c>
      <c r="K327" s="6">
        <v>824</v>
      </c>
      <c r="L327" s="6">
        <v>364</v>
      </c>
      <c r="M327" s="6">
        <v>207</v>
      </c>
      <c r="N327" s="12">
        <v>274</v>
      </c>
      <c r="O327" s="6">
        <v>181</v>
      </c>
      <c r="P327" s="6">
        <v>745</v>
      </c>
      <c r="Q327" s="6">
        <v>846</v>
      </c>
      <c r="R327" s="6">
        <v>430</v>
      </c>
      <c r="S327" s="6">
        <v>9</v>
      </c>
      <c r="T327" s="9">
        <v>597</v>
      </c>
      <c r="U327" s="7">
        <v>1010</v>
      </c>
      <c r="V327" s="6">
        <v>559</v>
      </c>
      <c r="W327" s="6">
        <v>908</v>
      </c>
      <c r="X327" s="6">
        <v>472</v>
      </c>
      <c r="Y327" s="6">
        <v>115</v>
      </c>
      <c r="Z327" s="6">
        <v>859</v>
      </c>
      <c r="AA327" s="6">
        <v>768</v>
      </c>
      <c r="AB327" s="6">
        <v>164</v>
      </c>
      <c r="AC327" s="8">
        <v>263</v>
      </c>
      <c r="AD327" s="6">
        <v>218</v>
      </c>
      <c r="AE327" s="6">
        <v>381</v>
      </c>
      <c r="AF327" s="6">
        <v>801</v>
      </c>
      <c r="AG327" s="179">
        <v>646</v>
      </c>
      <c r="AH327" s="5">
        <f t="shared" si="56"/>
        <v>16400</v>
      </c>
      <c r="AI327" s="5">
        <f t="shared" si="57"/>
        <v>11201200</v>
      </c>
      <c r="AJ327" s="2">
        <f t="shared" si="58"/>
        <v>8606720000</v>
      </c>
    </row>
    <row r="328" spans="1:36" x14ac:dyDescent="0.2">
      <c r="A328" s="1">
        <v>20</v>
      </c>
      <c r="B328" s="178">
        <v>501</v>
      </c>
      <c r="C328" s="6">
        <v>82</v>
      </c>
      <c r="D328" s="6">
        <v>526</v>
      </c>
      <c r="E328" s="6">
        <v>937</v>
      </c>
      <c r="F328" s="6">
        <v>632</v>
      </c>
      <c r="G328" s="11">
        <v>979</v>
      </c>
      <c r="H328" s="6">
        <v>399</v>
      </c>
      <c r="I328" s="6">
        <v>44</v>
      </c>
      <c r="J328" s="6">
        <v>772</v>
      </c>
      <c r="K328" s="6">
        <v>679</v>
      </c>
      <c r="L328" s="6">
        <v>251</v>
      </c>
      <c r="M328" s="6">
        <v>352</v>
      </c>
      <c r="N328" s="6">
        <v>129</v>
      </c>
      <c r="O328" s="12">
        <v>294</v>
      </c>
      <c r="P328" s="6">
        <v>890</v>
      </c>
      <c r="Q328" s="6">
        <v>733</v>
      </c>
      <c r="R328" s="6">
        <v>61</v>
      </c>
      <c r="S328" s="6">
        <v>410</v>
      </c>
      <c r="T328" s="7">
        <v>966</v>
      </c>
      <c r="U328" s="9">
        <v>609</v>
      </c>
      <c r="V328" s="6">
        <v>960</v>
      </c>
      <c r="W328" s="6">
        <v>539</v>
      </c>
      <c r="X328" s="6">
        <v>71</v>
      </c>
      <c r="Y328" s="6">
        <v>484</v>
      </c>
      <c r="Z328" s="6">
        <v>716</v>
      </c>
      <c r="AA328" s="6">
        <v>879</v>
      </c>
      <c r="AB328" s="8">
        <v>307</v>
      </c>
      <c r="AC328" s="6">
        <v>152</v>
      </c>
      <c r="AD328" s="6">
        <v>329</v>
      </c>
      <c r="AE328" s="6">
        <v>238</v>
      </c>
      <c r="AF328" s="6">
        <v>690</v>
      </c>
      <c r="AG328" s="179">
        <v>789</v>
      </c>
      <c r="AH328" s="5">
        <f t="shared" si="56"/>
        <v>16400</v>
      </c>
      <c r="AI328" s="5">
        <f t="shared" si="57"/>
        <v>11201200</v>
      </c>
      <c r="AJ328" s="2">
        <f t="shared" si="58"/>
        <v>8606720000</v>
      </c>
    </row>
    <row r="329" spans="1:36" x14ac:dyDescent="0.2">
      <c r="A329" s="1">
        <v>21</v>
      </c>
      <c r="B329" s="178">
        <v>217</v>
      </c>
      <c r="C329" s="6">
        <v>382</v>
      </c>
      <c r="D329" s="11">
        <v>802</v>
      </c>
      <c r="E329" s="6">
        <v>645</v>
      </c>
      <c r="F329" s="6">
        <v>860</v>
      </c>
      <c r="G329" s="6">
        <v>767</v>
      </c>
      <c r="H329" s="6">
        <v>163</v>
      </c>
      <c r="I329" s="6">
        <v>264</v>
      </c>
      <c r="J329" s="6">
        <v>560</v>
      </c>
      <c r="K329" s="6">
        <v>907</v>
      </c>
      <c r="L329" s="12">
        <v>471</v>
      </c>
      <c r="M329" s="6">
        <v>116</v>
      </c>
      <c r="N329" s="6">
        <v>429</v>
      </c>
      <c r="O329" s="6">
        <v>10</v>
      </c>
      <c r="P329" s="6">
        <v>598</v>
      </c>
      <c r="Q329" s="6">
        <v>1009</v>
      </c>
      <c r="R329" s="6">
        <v>273</v>
      </c>
      <c r="S329" s="6">
        <v>182</v>
      </c>
      <c r="T329" s="6">
        <v>746</v>
      </c>
      <c r="U329" s="6">
        <v>845</v>
      </c>
      <c r="V329" s="9">
        <v>660</v>
      </c>
      <c r="W329" s="7">
        <v>823</v>
      </c>
      <c r="X329" s="6">
        <v>363</v>
      </c>
      <c r="Y329" s="6">
        <v>208</v>
      </c>
      <c r="Z329" s="6">
        <v>1000</v>
      </c>
      <c r="AA329" s="6">
        <v>579</v>
      </c>
      <c r="AB329" s="6">
        <v>31</v>
      </c>
      <c r="AC329" s="6">
        <v>444</v>
      </c>
      <c r="AD329" s="6">
        <v>101</v>
      </c>
      <c r="AE329" s="8">
        <v>450</v>
      </c>
      <c r="AF329" s="6">
        <v>926</v>
      </c>
      <c r="AG329" s="179">
        <v>569</v>
      </c>
      <c r="AH329" s="5">
        <f t="shared" si="56"/>
        <v>16400</v>
      </c>
      <c r="AI329" s="5">
        <f t="shared" si="57"/>
        <v>11201200</v>
      </c>
      <c r="AJ329" s="2">
        <f t="shared" si="58"/>
        <v>8606720000</v>
      </c>
    </row>
    <row r="330" spans="1:36" x14ac:dyDescent="0.2">
      <c r="A330" s="1">
        <v>22</v>
      </c>
      <c r="B330" s="178">
        <v>330</v>
      </c>
      <c r="C330" s="6">
        <v>237</v>
      </c>
      <c r="D330" s="6">
        <v>689</v>
      </c>
      <c r="E330" s="11">
        <v>790</v>
      </c>
      <c r="F330" s="6">
        <v>715</v>
      </c>
      <c r="G330" s="6">
        <v>880</v>
      </c>
      <c r="H330" s="6">
        <v>308</v>
      </c>
      <c r="I330" s="6">
        <v>151</v>
      </c>
      <c r="J330" s="6">
        <v>959</v>
      </c>
      <c r="K330" s="6">
        <v>540</v>
      </c>
      <c r="L330" s="6">
        <v>72</v>
      </c>
      <c r="M330" s="12">
        <v>483</v>
      </c>
      <c r="N330" s="6">
        <v>62</v>
      </c>
      <c r="O330" s="6">
        <v>409</v>
      </c>
      <c r="P330" s="6">
        <v>965</v>
      </c>
      <c r="Q330" s="6">
        <v>610</v>
      </c>
      <c r="R330" s="6">
        <v>130</v>
      </c>
      <c r="S330" s="6">
        <v>293</v>
      </c>
      <c r="T330" s="6">
        <v>889</v>
      </c>
      <c r="U330" s="6">
        <v>734</v>
      </c>
      <c r="V330" s="7">
        <v>771</v>
      </c>
      <c r="W330" s="9">
        <v>680</v>
      </c>
      <c r="X330" s="6">
        <v>252</v>
      </c>
      <c r="Y330" s="6">
        <v>351</v>
      </c>
      <c r="Z330" s="6">
        <v>631</v>
      </c>
      <c r="AA330" s="6">
        <v>980</v>
      </c>
      <c r="AB330" s="6">
        <v>400</v>
      </c>
      <c r="AC330" s="6">
        <v>43</v>
      </c>
      <c r="AD330" s="8">
        <v>502</v>
      </c>
      <c r="AE330" s="6">
        <v>81</v>
      </c>
      <c r="AF330" s="6">
        <v>525</v>
      </c>
      <c r="AG330" s="179">
        <v>938</v>
      </c>
      <c r="AH330" s="5">
        <f t="shared" si="56"/>
        <v>16400</v>
      </c>
      <c r="AI330" s="5">
        <f t="shared" si="57"/>
        <v>11201200</v>
      </c>
      <c r="AJ330" s="2">
        <f t="shared" si="58"/>
        <v>8606720000</v>
      </c>
    </row>
    <row r="331" spans="1:36" x14ac:dyDescent="0.2">
      <c r="A331" s="1">
        <v>23</v>
      </c>
      <c r="B331" s="190">
        <v>892</v>
      </c>
      <c r="C331" s="6">
        <v>735</v>
      </c>
      <c r="D331" s="6">
        <v>131</v>
      </c>
      <c r="E331" s="6">
        <v>296</v>
      </c>
      <c r="F331" s="6">
        <v>249</v>
      </c>
      <c r="G331" s="6">
        <v>350</v>
      </c>
      <c r="H331" s="6">
        <v>770</v>
      </c>
      <c r="I331" s="6">
        <v>677</v>
      </c>
      <c r="J331" s="12">
        <v>397</v>
      </c>
      <c r="K331" s="6">
        <v>42</v>
      </c>
      <c r="L331" s="6">
        <v>630</v>
      </c>
      <c r="M331" s="6">
        <v>977</v>
      </c>
      <c r="N331" s="6">
        <v>528</v>
      </c>
      <c r="O331" s="6">
        <v>939</v>
      </c>
      <c r="P331" s="6">
        <v>503</v>
      </c>
      <c r="Q331" s="6">
        <v>84</v>
      </c>
      <c r="R331" s="6">
        <v>692</v>
      </c>
      <c r="S331" s="6">
        <v>791</v>
      </c>
      <c r="T331" s="6">
        <v>331</v>
      </c>
      <c r="U331" s="6">
        <v>240</v>
      </c>
      <c r="V331" s="6">
        <v>305</v>
      </c>
      <c r="W331" s="6">
        <v>150</v>
      </c>
      <c r="X331" s="9">
        <v>714</v>
      </c>
      <c r="Y331" s="7">
        <v>877</v>
      </c>
      <c r="Z331" s="6">
        <v>69</v>
      </c>
      <c r="AA331" s="6">
        <v>482</v>
      </c>
      <c r="AB331" s="6">
        <v>958</v>
      </c>
      <c r="AC331" s="6">
        <v>537</v>
      </c>
      <c r="AD331" s="6">
        <v>968</v>
      </c>
      <c r="AE331" s="6">
        <v>611</v>
      </c>
      <c r="AF331" s="6">
        <v>63</v>
      </c>
      <c r="AG331" s="198">
        <v>412</v>
      </c>
      <c r="AH331" s="5">
        <f t="shared" si="56"/>
        <v>16400</v>
      </c>
      <c r="AI331" s="5">
        <f t="shared" si="57"/>
        <v>11201200</v>
      </c>
      <c r="AJ331" s="2">
        <f t="shared" si="58"/>
        <v>8606720000</v>
      </c>
    </row>
    <row r="332" spans="1:36" x14ac:dyDescent="0.2">
      <c r="A332" s="1">
        <v>24</v>
      </c>
      <c r="B332" s="178">
        <v>747</v>
      </c>
      <c r="C332" s="11">
        <v>848</v>
      </c>
      <c r="D332" s="6">
        <v>276</v>
      </c>
      <c r="E332" s="6">
        <v>183</v>
      </c>
      <c r="F332" s="6">
        <v>362</v>
      </c>
      <c r="G332" s="6">
        <v>205</v>
      </c>
      <c r="H332" s="6">
        <v>657</v>
      </c>
      <c r="I332" s="6">
        <v>822</v>
      </c>
      <c r="J332" s="6">
        <v>30</v>
      </c>
      <c r="K332" s="12">
        <v>441</v>
      </c>
      <c r="L332" s="6">
        <v>997</v>
      </c>
      <c r="M332" s="6">
        <v>578</v>
      </c>
      <c r="N332" s="6">
        <v>927</v>
      </c>
      <c r="O332" s="6">
        <v>572</v>
      </c>
      <c r="P332" s="6">
        <v>104</v>
      </c>
      <c r="Q332" s="6">
        <v>451</v>
      </c>
      <c r="R332" s="6">
        <v>803</v>
      </c>
      <c r="S332" s="6">
        <v>648</v>
      </c>
      <c r="T332" s="6">
        <v>220</v>
      </c>
      <c r="U332" s="6">
        <v>383</v>
      </c>
      <c r="V332" s="6">
        <v>162</v>
      </c>
      <c r="W332" s="6">
        <v>261</v>
      </c>
      <c r="X332" s="7">
        <v>857</v>
      </c>
      <c r="Y332" s="9">
        <v>766</v>
      </c>
      <c r="Z332" s="6">
        <v>470</v>
      </c>
      <c r="AA332" s="6">
        <v>113</v>
      </c>
      <c r="AB332" s="6">
        <v>557</v>
      </c>
      <c r="AC332" s="6">
        <v>906</v>
      </c>
      <c r="AD332" s="6">
        <v>599</v>
      </c>
      <c r="AE332" s="6">
        <v>1012</v>
      </c>
      <c r="AF332" s="8">
        <v>432</v>
      </c>
      <c r="AG332" s="179">
        <v>11</v>
      </c>
      <c r="AH332" s="5">
        <f t="shared" si="56"/>
        <v>16400</v>
      </c>
      <c r="AI332" s="5">
        <f t="shared" si="57"/>
        <v>11201200</v>
      </c>
      <c r="AJ332" s="2">
        <f t="shared" si="58"/>
        <v>8606720000</v>
      </c>
    </row>
    <row r="333" spans="1:36" x14ac:dyDescent="0.2">
      <c r="A333" s="1">
        <v>25</v>
      </c>
      <c r="B333" s="178">
        <v>58</v>
      </c>
      <c r="C333" s="6">
        <v>413</v>
      </c>
      <c r="D333" s="6">
        <v>961</v>
      </c>
      <c r="E333" s="6">
        <v>614</v>
      </c>
      <c r="F333" s="6">
        <v>955</v>
      </c>
      <c r="G333" s="6">
        <v>544</v>
      </c>
      <c r="H333" s="12">
        <v>68</v>
      </c>
      <c r="I333" s="6">
        <v>487</v>
      </c>
      <c r="J333" s="6">
        <v>719</v>
      </c>
      <c r="K333" s="6">
        <v>876</v>
      </c>
      <c r="L333" s="6">
        <v>312</v>
      </c>
      <c r="M333" s="6">
        <v>147</v>
      </c>
      <c r="N333" s="6">
        <v>334</v>
      </c>
      <c r="O333" s="6">
        <v>233</v>
      </c>
      <c r="P333" s="11">
        <v>693</v>
      </c>
      <c r="Q333" s="6">
        <v>786</v>
      </c>
      <c r="R333" s="6">
        <v>498</v>
      </c>
      <c r="S333" s="8">
        <v>85</v>
      </c>
      <c r="T333" s="6">
        <v>521</v>
      </c>
      <c r="U333" s="6">
        <v>942</v>
      </c>
      <c r="V333" s="6">
        <v>627</v>
      </c>
      <c r="W333" s="6">
        <v>984</v>
      </c>
      <c r="X333" s="6">
        <v>396</v>
      </c>
      <c r="Y333" s="6">
        <v>47</v>
      </c>
      <c r="Z333" s="9">
        <v>775</v>
      </c>
      <c r="AA333" s="7">
        <v>676</v>
      </c>
      <c r="AB333" s="6">
        <v>256</v>
      </c>
      <c r="AC333" s="6">
        <v>347</v>
      </c>
      <c r="AD333" s="6">
        <v>134</v>
      </c>
      <c r="AE333" s="6">
        <v>289</v>
      </c>
      <c r="AF333" s="6">
        <v>893</v>
      </c>
      <c r="AG333" s="179">
        <v>730</v>
      </c>
      <c r="AH333" s="5">
        <f t="shared" si="56"/>
        <v>16400</v>
      </c>
      <c r="AI333" s="5">
        <f t="shared" si="57"/>
        <v>11201200</v>
      </c>
      <c r="AJ333" s="2">
        <f t="shared" si="58"/>
        <v>8606720000</v>
      </c>
    </row>
    <row r="334" spans="1:36" x14ac:dyDescent="0.2">
      <c r="A334" s="1">
        <v>26</v>
      </c>
      <c r="B334" s="178">
        <v>425</v>
      </c>
      <c r="C334" s="6">
        <v>14</v>
      </c>
      <c r="D334" s="6">
        <v>594</v>
      </c>
      <c r="E334" s="6">
        <v>1013</v>
      </c>
      <c r="F334" s="6">
        <v>556</v>
      </c>
      <c r="G334" s="6">
        <v>911</v>
      </c>
      <c r="H334" s="6">
        <v>467</v>
      </c>
      <c r="I334" s="12">
        <v>120</v>
      </c>
      <c r="J334" s="6">
        <v>864</v>
      </c>
      <c r="K334" s="6">
        <v>763</v>
      </c>
      <c r="L334" s="6">
        <v>167</v>
      </c>
      <c r="M334" s="6">
        <v>260</v>
      </c>
      <c r="N334" s="6">
        <v>221</v>
      </c>
      <c r="O334" s="6">
        <v>378</v>
      </c>
      <c r="P334" s="6">
        <v>806</v>
      </c>
      <c r="Q334" s="11">
        <v>641</v>
      </c>
      <c r="R334" s="8">
        <v>97</v>
      </c>
      <c r="S334" s="6">
        <v>454</v>
      </c>
      <c r="T334" s="6">
        <v>922</v>
      </c>
      <c r="U334" s="6">
        <v>573</v>
      </c>
      <c r="V334" s="6">
        <v>996</v>
      </c>
      <c r="W334" s="6">
        <v>583</v>
      </c>
      <c r="X334" s="6">
        <v>27</v>
      </c>
      <c r="Y334" s="6">
        <v>448</v>
      </c>
      <c r="Z334" s="7">
        <v>664</v>
      </c>
      <c r="AA334" s="9">
        <v>819</v>
      </c>
      <c r="AB334" s="6">
        <v>367</v>
      </c>
      <c r="AC334" s="6">
        <v>204</v>
      </c>
      <c r="AD334" s="6">
        <v>277</v>
      </c>
      <c r="AE334" s="6">
        <v>178</v>
      </c>
      <c r="AF334" s="6">
        <v>750</v>
      </c>
      <c r="AG334" s="179">
        <v>841</v>
      </c>
      <c r="AH334" s="5">
        <f t="shared" si="56"/>
        <v>16400</v>
      </c>
      <c r="AI334" s="5">
        <f t="shared" si="57"/>
        <v>11201200</v>
      </c>
      <c r="AJ334" s="2">
        <f t="shared" si="58"/>
        <v>8606720000</v>
      </c>
    </row>
    <row r="335" spans="1:36" x14ac:dyDescent="0.2">
      <c r="A335" s="1">
        <v>27</v>
      </c>
      <c r="B335" s="178">
        <v>923</v>
      </c>
      <c r="C335" s="6">
        <v>576</v>
      </c>
      <c r="D335" s="6">
        <v>100</v>
      </c>
      <c r="E335" s="6">
        <v>455</v>
      </c>
      <c r="F335" s="12">
        <v>26</v>
      </c>
      <c r="G335" s="6">
        <v>445</v>
      </c>
      <c r="H335" s="6">
        <v>993</v>
      </c>
      <c r="I335" s="6">
        <v>582</v>
      </c>
      <c r="J335" s="6">
        <v>366</v>
      </c>
      <c r="K335" s="6">
        <v>201</v>
      </c>
      <c r="L335" s="6">
        <v>661</v>
      </c>
      <c r="M335" s="6">
        <v>818</v>
      </c>
      <c r="N335" s="11">
        <v>751</v>
      </c>
      <c r="O335" s="6">
        <v>844</v>
      </c>
      <c r="P335" s="6">
        <v>280</v>
      </c>
      <c r="Q335" s="6">
        <v>179</v>
      </c>
      <c r="R335" s="6">
        <v>595</v>
      </c>
      <c r="S335" s="6">
        <v>1016</v>
      </c>
      <c r="T335" s="6">
        <v>428</v>
      </c>
      <c r="U335" s="8">
        <v>15</v>
      </c>
      <c r="V335" s="6">
        <v>466</v>
      </c>
      <c r="W335" s="6">
        <v>117</v>
      </c>
      <c r="X335" s="6">
        <v>553</v>
      </c>
      <c r="Y335" s="6">
        <v>910</v>
      </c>
      <c r="Z335" s="6">
        <v>166</v>
      </c>
      <c r="AA335" s="6">
        <v>257</v>
      </c>
      <c r="AB335" s="9">
        <v>861</v>
      </c>
      <c r="AC335" s="7">
        <v>762</v>
      </c>
      <c r="AD335" s="6">
        <v>807</v>
      </c>
      <c r="AE335" s="6">
        <v>644</v>
      </c>
      <c r="AF335" s="6">
        <v>224</v>
      </c>
      <c r="AG335" s="179">
        <v>379</v>
      </c>
      <c r="AH335" s="5">
        <f t="shared" si="56"/>
        <v>16400</v>
      </c>
      <c r="AI335" s="5">
        <f t="shared" si="57"/>
        <v>11201200</v>
      </c>
      <c r="AJ335" s="2">
        <f t="shared" si="58"/>
        <v>8606720000</v>
      </c>
    </row>
    <row r="336" spans="1:36" x14ac:dyDescent="0.2">
      <c r="A336" s="1">
        <v>28</v>
      </c>
      <c r="B336" s="178">
        <v>524</v>
      </c>
      <c r="C336" s="6">
        <v>943</v>
      </c>
      <c r="D336" s="6">
        <v>499</v>
      </c>
      <c r="E336" s="6">
        <v>88</v>
      </c>
      <c r="F336" s="6">
        <v>393</v>
      </c>
      <c r="G336" s="12">
        <v>46</v>
      </c>
      <c r="H336" s="6">
        <v>626</v>
      </c>
      <c r="I336" s="6">
        <v>981</v>
      </c>
      <c r="J336" s="6">
        <v>253</v>
      </c>
      <c r="K336" s="6">
        <v>346</v>
      </c>
      <c r="L336" s="6">
        <v>774</v>
      </c>
      <c r="M336" s="6">
        <v>673</v>
      </c>
      <c r="N336" s="6">
        <v>896</v>
      </c>
      <c r="O336" s="11">
        <v>731</v>
      </c>
      <c r="P336" s="6">
        <v>135</v>
      </c>
      <c r="Q336" s="6">
        <v>292</v>
      </c>
      <c r="R336" s="6">
        <v>964</v>
      </c>
      <c r="S336" s="6">
        <v>615</v>
      </c>
      <c r="T336" s="8">
        <v>59</v>
      </c>
      <c r="U336" s="6">
        <v>416</v>
      </c>
      <c r="V336" s="6">
        <v>65</v>
      </c>
      <c r="W336" s="6">
        <v>486</v>
      </c>
      <c r="X336" s="6">
        <v>954</v>
      </c>
      <c r="Y336" s="6">
        <v>541</v>
      </c>
      <c r="Z336" s="6">
        <v>309</v>
      </c>
      <c r="AA336" s="6">
        <v>146</v>
      </c>
      <c r="AB336" s="7">
        <v>718</v>
      </c>
      <c r="AC336" s="9">
        <v>873</v>
      </c>
      <c r="AD336" s="6">
        <v>696</v>
      </c>
      <c r="AE336" s="6">
        <v>787</v>
      </c>
      <c r="AF336" s="6">
        <v>335</v>
      </c>
      <c r="AG336" s="179">
        <v>236</v>
      </c>
      <c r="AH336" s="5">
        <f t="shared" si="56"/>
        <v>16400</v>
      </c>
      <c r="AI336" s="5">
        <f t="shared" si="57"/>
        <v>11201200</v>
      </c>
      <c r="AJ336" s="2">
        <f t="shared" si="58"/>
        <v>8606720000</v>
      </c>
    </row>
    <row r="337" spans="1:36" x14ac:dyDescent="0.2">
      <c r="A337" s="1">
        <v>29</v>
      </c>
      <c r="B337" s="178">
        <v>808</v>
      </c>
      <c r="C337" s="6">
        <v>643</v>
      </c>
      <c r="D337" s="12">
        <v>223</v>
      </c>
      <c r="E337" s="6">
        <v>380</v>
      </c>
      <c r="F337" s="6">
        <v>165</v>
      </c>
      <c r="G337" s="6">
        <v>258</v>
      </c>
      <c r="H337" s="6">
        <v>862</v>
      </c>
      <c r="I337" s="6">
        <v>761</v>
      </c>
      <c r="J337" s="6">
        <v>465</v>
      </c>
      <c r="K337" s="6">
        <v>118</v>
      </c>
      <c r="L337" s="11">
        <v>554</v>
      </c>
      <c r="M337" s="6">
        <v>909</v>
      </c>
      <c r="N337" s="6">
        <v>596</v>
      </c>
      <c r="O337" s="6">
        <v>1015</v>
      </c>
      <c r="P337" s="6">
        <v>427</v>
      </c>
      <c r="Q337" s="6">
        <v>16</v>
      </c>
      <c r="R337" s="6">
        <v>752</v>
      </c>
      <c r="S337" s="6">
        <v>843</v>
      </c>
      <c r="T337" s="6">
        <v>279</v>
      </c>
      <c r="U337" s="6">
        <v>180</v>
      </c>
      <c r="V337" s="6">
        <v>365</v>
      </c>
      <c r="W337" s="8">
        <v>202</v>
      </c>
      <c r="X337" s="6">
        <v>662</v>
      </c>
      <c r="Y337" s="6">
        <v>817</v>
      </c>
      <c r="Z337" s="6">
        <v>25</v>
      </c>
      <c r="AA337" s="6">
        <v>446</v>
      </c>
      <c r="AB337" s="6">
        <v>994</v>
      </c>
      <c r="AC337" s="6">
        <v>581</v>
      </c>
      <c r="AD337" s="9">
        <v>924</v>
      </c>
      <c r="AE337" s="7">
        <v>575</v>
      </c>
      <c r="AF337" s="6">
        <v>99</v>
      </c>
      <c r="AG337" s="179">
        <v>456</v>
      </c>
      <c r="AH337" s="5">
        <f t="shared" si="56"/>
        <v>16400</v>
      </c>
      <c r="AI337" s="5">
        <f t="shared" si="57"/>
        <v>11201200</v>
      </c>
      <c r="AJ337" s="2">
        <f t="shared" si="58"/>
        <v>8606720000</v>
      </c>
    </row>
    <row r="338" spans="1:36" x14ac:dyDescent="0.2">
      <c r="A338" s="1">
        <v>30</v>
      </c>
      <c r="B338" s="178">
        <v>695</v>
      </c>
      <c r="C338" s="6">
        <v>788</v>
      </c>
      <c r="D338" s="6">
        <v>336</v>
      </c>
      <c r="E338" s="12">
        <v>235</v>
      </c>
      <c r="F338" s="6">
        <v>310</v>
      </c>
      <c r="G338" s="6">
        <v>145</v>
      </c>
      <c r="H338" s="6">
        <v>717</v>
      </c>
      <c r="I338" s="6">
        <v>874</v>
      </c>
      <c r="J338" s="6">
        <v>66</v>
      </c>
      <c r="K338" s="6">
        <v>485</v>
      </c>
      <c r="L338" s="6">
        <v>953</v>
      </c>
      <c r="M338" s="11">
        <v>542</v>
      </c>
      <c r="N338" s="6">
        <v>963</v>
      </c>
      <c r="O338" s="6">
        <v>616</v>
      </c>
      <c r="P338" s="6">
        <v>60</v>
      </c>
      <c r="Q338" s="6">
        <v>415</v>
      </c>
      <c r="R338" s="6">
        <v>895</v>
      </c>
      <c r="S338" s="6">
        <v>732</v>
      </c>
      <c r="T338" s="6">
        <v>136</v>
      </c>
      <c r="U338" s="6">
        <v>291</v>
      </c>
      <c r="V338" s="8">
        <v>254</v>
      </c>
      <c r="W338" s="6">
        <v>345</v>
      </c>
      <c r="X338" s="6">
        <v>773</v>
      </c>
      <c r="Y338" s="6">
        <v>674</v>
      </c>
      <c r="Z338" s="6">
        <v>394</v>
      </c>
      <c r="AA338" s="6">
        <v>45</v>
      </c>
      <c r="AB338" s="6">
        <v>625</v>
      </c>
      <c r="AC338" s="6">
        <v>982</v>
      </c>
      <c r="AD338" s="7">
        <v>523</v>
      </c>
      <c r="AE338" s="9">
        <v>944</v>
      </c>
      <c r="AF338" s="6">
        <v>500</v>
      </c>
      <c r="AG338" s="179">
        <v>87</v>
      </c>
      <c r="AH338" s="5">
        <f t="shared" si="56"/>
        <v>16400</v>
      </c>
      <c r="AI338" s="5">
        <f t="shared" si="57"/>
        <v>11201200</v>
      </c>
      <c r="AJ338" s="2">
        <f t="shared" si="58"/>
        <v>8606720000</v>
      </c>
    </row>
    <row r="339" spans="1:36" x14ac:dyDescent="0.2">
      <c r="A339" s="1">
        <v>31</v>
      </c>
      <c r="B339" s="188">
        <v>133</v>
      </c>
      <c r="C339" s="6">
        <v>290</v>
      </c>
      <c r="D339" s="6">
        <v>894</v>
      </c>
      <c r="E339" s="6">
        <v>729</v>
      </c>
      <c r="F339" s="6">
        <v>776</v>
      </c>
      <c r="G339" s="6">
        <v>675</v>
      </c>
      <c r="H339" s="6">
        <v>255</v>
      </c>
      <c r="I339" s="6">
        <v>348</v>
      </c>
      <c r="J339" s="11">
        <v>628</v>
      </c>
      <c r="K339" s="6">
        <v>983</v>
      </c>
      <c r="L339" s="6">
        <v>395</v>
      </c>
      <c r="M339" s="6">
        <v>48</v>
      </c>
      <c r="N339" s="6">
        <v>497</v>
      </c>
      <c r="O339" s="6">
        <v>86</v>
      </c>
      <c r="P339" s="6">
        <v>522</v>
      </c>
      <c r="Q339" s="6">
        <v>941</v>
      </c>
      <c r="R339" s="6">
        <v>333</v>
      </c>
      <c r="S339" s="6">
        <v>234</v>
      </c>
      <c r="T339" s="6">
        <v>694</v>
      </c>
      <c r="U339" s="6">
        <v>785</v>
      </c>
      <c r="V339" s="6">
        <v>720</v>
      </c>
      <c r="W339" s="6">
        <v>875</v>
      </c>
      <c r="X339" s="6">
        <v>311</v>
      </c>
      <c r="Y339" s="8">
        <v>148</v>
      </c>
      <c r="Z339" s="6">
        <v>956</v>
      </c>
      <c r="AA339" s="6">
        <v>543</v>
      </c>
      <c r="AB339" s="6">
        <v>67</v>
      </c>
      <c r="AC339" s="6">
        <v>488</v>
      </c>
      <c r="AD339" s="6">
        <v>57</v>
      </c>
      <c r="AE339" s="6">
        <v>414</v>
      </c>
      <c r="AF339" s="9">
        <v>962</v>
      </c>
      <c r="AG339" s="200">
        <v>613</v>
      </c>
      <c r="AH339" s="5">
        <f t="shared" si="56"/>
        <v>16400</v>
      </c>
      <c r="AI339" s="5">
        <f t="shared" si="57"/>
        <v>11201200</v>
      </c>
      <c r="AJ339" s="2">
        <f t="shared" si="58"/>
        <v>8606720000</v>
      </c>
    </row>
    <row r="340" spans="1:36" ht="13.5" thickBot="1" x14ac:dyDescent="0.25">
      <c r="A340" s="1">
        <v>32</v>
      </c>
      <c r="B340" s="201">
        <v>278</v>
      </c>
      <c r="C340" s="187">
        <v>177</v>
      </c>
      <c r="D340" s="180">
        <v>749</v>
      </c>
      <c r="E340" s="180">
        <v>842</v>
      </c>
      <c r="F340" s="180">
        <v>663</v>
      </c>
      <c r="G340" s="180">
        <v>820</v>
      </c>
      <c r="H340" s="180">
        <v>368</v>
      </c>
      <c r="I340" s="180">
        <v>203</v>
      </c>
      <c r="J340" s="180">
        <v>995</v>
      </c>
      <c r="K340" s="191">
        <v>584</v>
      </c>
      <c r="L340" s="180">
        <v>28</v>
      </c>
      <c r="M340" s="180">
        <v>447</v>
      </c>
      <c r="N340" s="180">
        <v>98</v>
      </c>
      <c r="O340" s="180">
        <v>453</v>
      </c>
      <c r="P340" s="180">
        <v>921</v>
      </c>
      <c r="Q340" s="180">
        <v>574</v>
      </c>
      <c r="R340" s="180">
        <v>222</v>
      </c>
      <c r="S340" s="180">
        <v>377</v>
      </c>
      <c r="T340" s="180">
        <v>805</v>
      </c>
      <c r="U340" s="180">
        <v>642</v>
      </c>
      <c r="V340" s="180">
        <v>863</v>
      </c>
      <c r="W340" s="180">
        <v>764</v>
      </c>
      <c r="X340" s="202">
        <v>168</v>
      </c>
      <c r="Y340" s="180">
        <v>259</v>
      </c>
      <c r="Z340" s="180">
        <v>555</v>
      </c>
      <c r="AA340" s="180">
        <v>912</v>
      </c>
      <c r="AB340" s="180">
        <v>468</v>
      </c>
      <c r="AC340" s="180">
        <v>119</v>
      </c>
      <c r="AD340" s="180">
        <v>426</v>
      </c>
      <c r="AE340" s="180">
        <v>13</v>
      </c>
      <c r="AF340" s="203">
        <v>593</v>
      </c>
      <c r="AG340" s="204">
        <v>1014</v>
      </c>
      <c r="AH340" s="5">
        <f t="shared" si="56"/>
        <v>16400</v>
      </c>
      <c r="AI340" s="5">
        <f t="shared" si="57"/>
        <v>11201200</v>
      </c>
      <c r="AJ340" s="2">
        <f t="shared" si="58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59">SUM(C309:C340)</f>
        <v>16400</v>
      </c>
      <c r="D341" s="5">
        <f t="shared" si="59"/>
        <v>16400</v>
      </c>
      <c r="E341" s="5">
        <f t="shared" si="59"/>
        <v>16400</v>
      </c>
      <c r="F341" s="5">
        <f t="shared" si="59"/>
        <v>16400</v>
      </c>
      <c r="G341" s="5">
        <f t="shared" si="59"/>
        <v>16400</v>
      </c>
      <c r="H341" s="5">
        <f t="shared" si="59"/>
        <v>16400</v>
      </c>
      <c r="I341" s="5">
        <f t="shared" si="59"/>
        <v>16400</v>
      </c>
      <c r="J341" s="5">
        <f t="shared" si="59"/>
        <v>16400</v>
      </c>
      <c r="K341" s="5">
        <f t="shared" si="59"/>
        <v>16400</v>
      </c>
      <c r="L341" s="5">
        <f t="shared" si="59"/>
        <v>16400</v>
      </c>
      <c r="M341" s="5">
        <f t="shared" si="59"/>
        <v>16400</v>
      </c>
      <c r="N341" s="5">
        <f t="shared" si="59"/>
        <v>16400</v>
      </c>
      <c r="O341" s="5">
        <f t="shared" si="59"/>
        <v>16400</v>
      </c>
      <c r="P341" s="5">
        <f t="shared" si="59"/>
        <v>16400</v>
      </c>
      <c r="Q341" s="5">
        <f t="shared" si="59"/>
        <v>16400</v>
      </c>
      <c r="R341" s="5">
        <f t="shared" si="59"/>
        <v>16400</v>
      </c>
      <c r="S341" s="5">
        <f t="shared" si="59"/>
        <v>16400</v>
      </c>
      <c r="T341" s="5">
        <f t="shared" si="59"/>
        <v>16400</v>
      </c>
      <c r="U341" s="5">
        <f t="shared" si="59"/>
        <v>16400</v>
      </c>
      <c r="V341" s="5">
        <f t="shared" si="59"/>
        <v>16400</v>
      </c>
      <c r="W341" s="5">
        <f t="shared" si="59"/>
        <v>16400</v>
      </c>
      <c r="X341" s="5">
        <f t="shared" si="59"/>
        <v>16400</v>
      </c>
      <c r="Y341" s="5">
        <f t="shared" si="59"/>
        <v>16400</v>
      </c>
      <c r="Z341" s="5">
        <f t="shared" si="59"/>
        <v>16400</v>
      </c>
      <c r="AA341" s="5">
        <f t="shared" si="59"/>
        <v>16400</v>
      </c>
      <c r="AB341" s="5">
        <f t="shared" si="59"/>
        <v>16400</v>
      </c>
      <c r="AC341" s="5">
        <f t="shared" si="59"/>
        <v>16400</v>
      </c>
      <c r="AD341" s="5">
        <f t="shared" si="59"/>
        <v>16400</v>
      </c>
      <c r="AE341" s="5">
        <f t="shared" si="59"/>
        <v>16400</v>
      </c>
      <c r="AF341" s="5">
        <f t="shared" si="59"/>
        <v>16400</v>
      </c>
      <c r="AG341" s="5">
        <f t="shared" si="59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0">SUMSQ(C309:C340)</f>
        <v>11201200</v>
      </c>
      <c r="D342" s="5">
        <f t="shared" si="60"/>
        <v>11201200</v>
      </c>
      <c r="E342" s="5">
        <f t="shared" si="60"/>
        <v>11201200</v>
      </c>
      <c r="F342" s="5">
        <f t="shared" si="60"/>
        <v>11201200</v>
      </c>
      <c r="G342" s="5">
        <f t="shared" si="60"/>
        <v>11201200</v>
      </c>
      <c r="H342" s="5">
        <f t="shared" si="60"/>
        <v>11201200</v>
      </c>
      <c r="I342" s="5">
        <f t="shared" si="60"/>
        <v>11201200</v>
      </c>
      <c r="J342" s="5">
        <f t="shared" si="60"/>
        <v>11201200</v>
      </c>
      <c r="K342" s="5">
        <f t="shared" si="60"/>
        <v>11201200</v>
      </c>
      <c r="L342" s="5">
        <f t="shared" si="60"/>
        <v>11201200</v>
      </c>
      <c r="M342" s="5">
        <f t="shared" si="60"/>
        <v>11201200</v>
      </c>
      <c r="N342" s="5">
        <f t="shared" si="60"/>
        <v>11201200</v>
      </c>
      <c r="O342" s="5">
        <f t="shared" si="60"/>
        <v>11201200</v>
      </c>
      <c r="P342" s="5">
        <f t="shared" si="60"/>
        <v>11201200</v>
      </c>
      <c r="Q342" s="5">
        <f t="shared" si="60"/>
        <v>11201200</v>
      </c>
      <c r="R342" s="5">
        <f t="shared" si="60"/>
        <v>11201200</v>
      </c>
      <c r="S342" s="5">
        <f t="shared" si="60"/>
        <v>11201200</v>
      </c>
      <c r="T342" s="5">
        <f t="shared" si="60"/>
        <v>11201200</v>
      </c>
      <c r="U342" s="5">
        <f t="shared" si="60"/>
        <v>11201200</v>
      </c>
      <c r="V342" s="5">
        <f t="shared" si="60"/>
        <v>11201200</v>
      </c>
      <c r="W342" s="5">
        <f t="shared" si="60"/>
        <v>11201200</v>
      </c>
      <c r="X342" s="5">
        <f t="shared" si="60"/>
        <v>11201200</v>
      </c>
      <c r="Y342" s="5">
        <f t="shared" si="60"/>
        <v>11201200</v>
      </c>
      <c r="Z342" s="5">
        <f t="shared" si="60"/>
        <v>11201200</v>
      </c>
      <c r="AA342" s="5">
        <f t="shared" si="60"/>
        <v>11201200</v>
      </c>
      <c r="AB342" s="5">
        <f t="shared" si="60"/>
        <v>11201200</v>
      </c>
      <c r="AC342" s="5">
        <f t="shared" si="60"/>
        <v>11201200</v>
      </c>
      <c r="AD342" s="5">
        <f t="shared" si="60"/>
        <v>11201200</v>
      </c>
      <c r="AE342" s="5">
        <f t="shared" si="60"/>
        <v>11201200</v>
      </c>
      <c r="AF342" s="5">
        <f t="shared" si="60"/>
        <v>11201200</v>
      </c>
      <c r="AG342" s="5">
        <f t="shared" si="60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1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1"/>
        <v>8606720000</v>
      </c>
      <c r="E343" s="2">
        <f t="shared" si="61"/>
        <v>8606720000</v>
      </c>
      <c r="F343" s="2">
        <f t="shared" si="61"/>
        <v>8606720000</v>
      </c>
      <c r="G343" s="2">
        <f t="shared" si="61"/>
        <v>8606720000</v>
      </c>
      <c r="H343" s="2">
        <f t="shared" si="61"/>
        <v>8606720000</v>
      </c>
      <c r="I343" s="2">
        <f t="shared" si="61"/>
        <v>8606720000</v>
      </c>
      <c r="J343" s="2">
        <f t="shared" si="61"/>
        <v>8606720000</v>
      </c>
      <c r="K343" s="2">
        <f t="shared" si="61"/>
        <v>8606720000</v>
      </c>
      <c r="L343" s="2">
        <f t="shared" si="61"/>
        <v>8606720000</v>
      </c>
      <c r="M343" s="2">
        <f t="shared" si="61"/>
        <v>8606720000</v>
      </c>
      <c r="N343" s="2">
        <f t="shared" si="61"/>
        <v>8606720000</v>
      </c>
      <c r="O343" s="2">
        <f t="shared" si="61"/>
        <v>8606720000</v>
      </c>
      <c r="P343" s="2">
        <f t="shared" si="61"/>
        <v>8606720000</v>
      </c>
      <c r="Q343" s="2">
        <f t="shared" si="61"/>
        <v>8606720000</v>
      </c>
      <c r="R343" s="2">
        <f t="shared" si="61"/>
        <v>8606720000</v>
      </c>
      <c r="S343" s="2">
        <f t="shared" si="61"/>
        <v>8606720000</v>
      </c>
      <c r="T343" s="2">
        <f t="shared" si="61"/>
        <v>8606720000</v>
      </c>
      <c r="U343" s="2">
        <f t="shared" si="61"/>
        <v>8606720000</v>
      </c>
      <c r="V343" s="2">
        <f t="shared" si="61"/>
        <v>8606720000</v>
      </c>
      <c r="W343" s="2">
        <f t="shared" si="61"/>
        <v>8606720000</v>
      </c>
      <c r="X343" s="2">
        <f t="shared" si="61"/>
        <v>8606720000</v>
      </c>
      <c r="Y343" s="2">
        <f t="shared" si="61"/>
        <v>8606720000</v>
      </c>
      <c r="Z343" s="2">
        <f t="shared" si="61"/>
        <v>8606720000</v>
      </c>
      <c r="AA343" s="2">
        <f t="shared" si="61"/>
        <v>8606720000</v>
      </c>
      <c r="AB343" s="2">
        <f t="shared" si="61"/>
        <v>8606720000</v>
      </c>
      <c r="AC343" s="2">
        <f t="shared" si="61"/>
        <v>8606720000</v>
      </c>
      <c r="AD343" s="2">
        <f t="shared" si="61"/>
        <v>8606720000</v>
      </c>
      <c r="AE343" s="2">
        <f t="shared" si="61"/>
        <v>8606720000</v>
      </c>
      <c r="AF343" s="2">
        <f t="shared" si="61"/>
        <v>8606720000</v>
      </c>
      <c r="AG343" s="2">
        <f t="shared" si="61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3</v>
      </c>
      <c r="C345" s="2">
        <f>C310</f>
        <v>55</v>
      </c>
      <c r="D345" s="2">
        <f>D311</f>
        <v>89</v>
      </c>
      <c r="E345" s="2">
        <f>E312</f>
        <v>109</v>
      </c>
      <c r="F345" s="2">
        <f>F313</f>
        <v>160</v>
      </c>
      <c r="G345" s="2">
        <f>G314</f>
        <v>172</v>
      </c>
      <c r="H345" s="2">
        <f>H315</f>
        <v>198</v>
      </c>
      <c r="I345" s="2">
        <f>I316</f>
        <v>242</v>
      </c>
      <c r="J345" s="2">
        <f>J317</f>
        <v>267</v>
      </c>
      <c r="K345" s="2">
        <f>K318</f>
        <v>319</v>
      </c>
      <c r="L345" s="2">
        <f>L319</f>
        <v>337</v>
      </c>
      <c r="M345" s="2">
        <f>M320</f>
        <v>357</v>
      </c>
      <c r="N345" s="2">
        <f>N321</f>
        <v>408</v>
      </c>
      <c r="O345" s="2">
        <f>O322</f>
        <v>420</v>
      </c>
      <c r="P345" s="2">
        <f>P323</f>
        <v>462</v>
      </c>
      <c r="Q345" s="2">
        <f>Q324</f>
        <v>506</v>
      </c>
      <c r="R345" s="2">
        <f>R325</f>
        <v>527</v>
      </c>
      <c r="S345" s="2">
        <f>S326</f>
        <v>571</v>
      </c>
      <c r="T345" s="2">
        <f>T327</f>
        <v>597</v>
      </c>
      <c r="U345" s="2">
        <f>U328</f>
        <v>609</v>
      </c>
      <c r="V345" s="2">
        <f>V329</f>
        <v>660</v>
      </c>
      <c r="W345" s="2">
        <f>W330</f>
        <v>680</v>
      </c>
      <c r="X345" s="2">
        <f>X331</f>
        <v>714</v>
      </c>
      <c r="Y345" s="2">
        <f>Y332</f>
        <v>766</v>
      </c>
      <c r="Z345" s="2">
        <f>Z333</f>
        <v>775</v>
      </c>
      <c r="AA345" s="2">
        <f>AA334</f>
        <v>819</v>
      </c>
      <c r="AB345" s="2">
        <f>AB335</f>
        <v>861</v>
      </c>
      <c r="AC345" s="2">
        <f>AC336</f>
        <v>873</v>
      </c>
      <c r="AD345" s="2">
        <f>AD337</f>
        <v>924</v>
      </c>
      <c r="AE345" s="2">
        <f>AE338</f>
        <v>944</v>
      </c>
      <c r="AF345" s="2">
        <f>AF339</f>
        <v>962</v>
      </c>
      <c r="AG345" s="2">
        <f>AG340</f>
        <v>1014</v>
      </c>
      <c r="AH345" s="217">
        <f t="shared" ref="AH345:AH348" si="62">SUM(B345:AG345)</f>
        <v>16400</v>
      </c>
      <c r="AI345" s="5">
        <f t="shared" ref="AI345:AI348" si="63">SUMSQ(B345:AG345)</f>
        <v>11201200</v>
      </c>
      <c r="AJ345" s="2">
        <f t="shared" ref="AJ345:AJ348" si="64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278</v>
      </c>
      <c r="C346" s="2">
        <f>C339</f>
        <v>290</v>
      </c>
      <c r="D346" s="2">
        <f>D338</f>
        <v>336</v>
      </c>
      <c r="E346" s="2">
        <f>E337</f>
        <v>380</v>
      </c>
      <c r="F346" s="2">
        <f>F336</f>
        <v>393</v>
      </c>
      <c r="G346" s="2">
        <f>G335</f>
        <v>445</v>
      </c>
      <c r="H346" s="2">
        <f>H334</f>
        <v>467</v>
      </c>
      <c r="I346" s="2">
        <f>I333</f>
        <v>487</v>
      </c>
      <c r="J346" s="2">
        <f>J332</f>
        <v>30</v>
      </c>
      <c r="K346" s="2">
        <f>K331</f>
        <v>42</v>
      </c>
      <c r="L346" s="2">
        <f>L330</f>
        <v>72</v>
      </c>
      <c r="M346" s="2">
        <f>M329</f>
        <v>116</v>
      </c>
      <c r="N346" s="2">
        <f>N328</f>
        <v>129</v>
      </c>
      <c r="O346" s="2">
        <f>O327</f>
        <v>181</v>
      </c>
      <c r="P346" s="2">
        <f>P326</f>
        <v>219</v>
      </c>
      <c r="Q346" s="2">
        <f>Q325</f>
        <v>239</v>
      </c>
      <c r="R346" s="2">
        <f>R324</f>
        <v>794</v>
      </c>
      <c r="S346" s="2">
        <f>S323</f>
        <v>814</v>
      </c>
      <c r="T346" s="2">
        <f>T322</f>
        <v>836</v>
      </c>
      <c r="U346" s="2">
        <f>U321</f>
        <v>888</v>
      </c>
      <c r="V346" s="2">
        <f>V320</f>
        <v>901</v>
      </c>
      <c r="W346" s="2">
        <f>W319</f>
        <v>945</v>
      </c>
      <c r="X346" s="2">
        <f>X318</f>
        <v>991</v>
      </c>
      <c r="Y346" s="2">
        <f>Y317</f>
        <v>1003</v>
      </c>
      <c r="Z346" s="2">
        <f>Z316</f>
        <v>530</v>
      </c>
      <c r="AA346" s="2">
        <f>AA315</f>
        <v>550</v>
      </c>
      <c r="AB346" s="2">
        <f>AB314</f>
        <v>588</v>
      </c>
      <c r="AC346" s="2">
        <f>AC313</f>
        <v>640</v>
      </c>
      <c r="AD346" s="2">
        <f>AD312</f>
        <v>653</v>
      </c>
      <c r="AE346" s="2">
        <f>AE311</f>
        <v>697</v>
      </c>
      <c r="AF346" s="2">
        <f>AF310</f>
        <v>727</v>
      </c>
      <c r="AG346" s="2">
        <f>AG309</f>
        <v>739</v>
      </c>
      <c r="AH346" s="217">
        <f t="shared" si="62"/>
        <v>16400</v>
      </c>
      <c r="AI346" s="5">
        <f t="shared" si="63"/>
        <v>11201200</v>
      </c>
      <c r="AJ346" s="2">
        <f t="shared" si="64"/>
        <v>8606720000</v>
      </c>
    </row>
    <row r="347" spans="1:36" x14ac:dyDescent="0.2">
      <c r="A347" s="3" t="s">
        <v>1175</v>
      </c>
      <c r="B347" s="2">
        <f>B325</f>
        <v>967</v>
      </c>
      <c r="C347" s="2">
        <f>C326</f>
        <v>1011</v>
      </c>
      <c r="D347" s="2">
        <f>D327</f>
        <v>925</v>
      </c>
      <c r="E347" s="2">
        <f>E328</f>
        <v>937</v>
      </c>
      <c r="F347" s="2">
        <f>F329</f>
        <v>860</v>
      </c>
      <c r="G347" s="2">
        <f>G330</f>
        <v>880</v>
      </c>
      <c r="H347" s="2">
        <f>H331</f>
        <v>770</v>
      </c>
      <c r="I347" s="2">
        <f>I332</f>
        <v>822</v>
      </c>
      <c r="J347" s="2">
        <f>J333</f>
        <v>719</v>
      </c>
      <c r="K347" s="2">
        <f>K334</f>
        <v>763</v>
      </c>
      <c r="L347" s="2">
        <f>L335</f>
        <v>661</v>
      </c>
      <c r="M347" s="2">
        <f>M336</f>
        <v>673</v>
      </c>
      <c r="N347" s="2">
        <f>N337</f>
        <v>596</v>
      </c>
      <c r="O347" s="2">
        <f>O338</f>
        <v>616</v>
      </c>
      <c r="P347" s="2">
        <f>P339</f>
        <v>522</v>
      </c>
      <c r="Q347" s="2">
        <f>Q340</f>
        <v>574</v>
      </c>
      <c r="R347" s="2">
        <f>R309</f>
        <v>459</v>
      </c>
      <c r="S347" s="2">
        <f>S310</f>
        <v>511</v>
      </c>
      <c r="T347" s="2">
        <f>T311</f>
        <v>401</v>
      </c>
      <c r="U347" s="2">
        <f>U312</f>
        <v>421</v>
      </c>
      <c r="V347" s="2">
        <f>V313</f>
        <v>344</v>
      </c>
      <c r="W347" s="2">
        <f>W314</f>
        <v>356</v>
      </c>
      <c r="X347" s="2">
        <f>X315</f>
        <v>270</v>
      </c>
      <c r="Y347" s="2">
        <f>Y316</f>
        <v>314</v>
      </c>
      <c r="Z347" s="2">
        <f>Z317</f>
        <v>195</v>
      </c>
      <c r="AA347" s="2">
        <f>AA318</f>
        <v>247</v>
      </c>
      <c r="AB347" s="2">
        <f>AB319</f>
        <v>153</v>
      </c>
      <c r="AC347" s="2">
        <f>AC320</f>
        <v>173</v>
      </c>
      <c r="AD347" s="2">
        <f>AD321</f>
        <v>96</v>
      </c>
      <c r="AE347" s="2">
        <f>AE322</f>
        <v>108</v>
      </c>
      <c r="AF347" s="2">
        <f>AF323</f>
        <v>6</v>
      </c>
      <c r="AG347" s="2">
        <f>AG324</f>
        <v>50</v>
      </c>
      <c r="AH347" s="217">
        <f t="shared" si="62"/>
        <v>16400</v>
      </c>
      <c r="AI347" s="5">
        <f t="shared" si="63"/>
        <v>11201200</v>
      </c>
      <c r="AJ347" s="2">
        <f t="shared" si="64"/>
        <v>8606720000</v>
      </c>
    </row>
    <row r="348" spans="1:36" x14ac:dyDescent="0.2">
      <c r="A348" s="3" t="s">
        <v>1176</v>
      </c>
      <c r="B348" s="2">
        <f>B324</f>
        <v>722</v>
      </c>
      <c r="C348" s="2">
        <f>C323</f>
        <v>742</v>
      </c>
      <c r="D348" s="2">
        <f>D322</f>
        <v>652</v>
      </c>
      <c r="E348" s="2">
        <f>E321</f>
        <v>704</v>
      </c>
      <c r="F348" s="2">
        <f>F320</f>
        <v>589</v>
      </c>
      <c r="G348" s="2">
        <f>G319</f>
        <v>633</v>
      </c>
      <c r="H348" s="2">
        <f>H318</f>
        <v>535</v>
      </c>
      <c r="I348" s="2">
        <f>I317</f>
        <v>547</v>
      </c>
      <c r="J348" s="2">
        <f>J316</f>
        <v>986</v>
      </c>
      <c r="K348" s="2">
        <f>K315</f>
        <v>1006</v>
      </c>
      <c r="L348" s="2">
        <f>L314</f>
        <v>900</v>
      </c>
      <c r="M348" s="2">
        <f>M313</f>
        <v>952</v>
      </c>
      <c r="N348" s="2">
        <f>N312</f>
        <v>837</v>
      </c>
      <c r="O348" s="2">
        <f>O311</f>
        <v>881</v>
      </c>
      <c r="P348" s="2">
        <f>P310</f>
        <v>799</v>
      </c>
      <c r="Q348" s="2">
        <f>Q309</f>
        <v>811</v>
      </c>
      <c r="R348" s="2">
        <f>R340</f>
        <v>222</v>
      </c>
      <c r="S348" s="2">
        <f>S339</f>
        <v>234</v>
      </c>
      <c r="T348" s="2">
        <f>T338</f>
        <v>136</v>
      </c>
      <c r="U348" s="2">
        <f>U337</f>
        <v>180</v>
      </c>
      <c r="V348" s="2">
        <f>V336</f>
        <v>65</v>
      </c>
      <c r="W348" s="2">
        <f>W335</f>
        <v>117</v>
      </c>
      <c r="X348" s="2">
        <f>X334</f>
        <v>27</v>
      </c>
      <c r="Y348" s="2">
        <f>Y333</f>
        <v>47</v>
      </c>
      <c r="Z348" s="2">
        <f>Z332</f>
        <v>470</v>
      </c>
      <c r="AA348" s="2">
        <f>AA331</f>
        <v>482</v>
      </c>
      <c r="AB348" s="2">
        <f>AB330</f>
        <v>400</v>
      </c>
      <c r="AC348" s="2">
        <f>AC329</f>
        <v>444</v>
      </c>
      <c r="AD348" s="2">
        <f>AD328</f>
        <v>329</v>
      </c>
      <c r="AE348" s="2">
        <f>AE327</f>
        <v>381</v>
      </c>
      <c r="AF348" s="2">
        <f>AF326</f>
        <v>275</v>
      </c>
      <c r="AG348" s="2">
        <f>AG325</f>
        <v>295</v>
      </c>
      <c r="AH348" s="217">
        <f t="shared" si="62"/>
        <v>16400</v>
      </c>
      <c r="AI348" s="5">
        <f t="shared" si="63"/>
        <v>11201200</v>
      </c>
      <c r="AJ348" s="2">
        <f t="shared" si="64"/>
        <v>8606720000</v>
      </c>
    </row>
    <row r="350" spans="1:36" x14ac:dyDescent="0.2">
      <c r="A350" s="1" t="s">
        <v>5</v>
      </c>
    </row>
    <row r="351" spans="1:36" ht="13.5" thickBot="1" x14ac:dyDescent="0.25">
      <c r="A351" s="71"/>
      <c r="B351" s="1" t="s">
        <v>1180</v>
      </c>
      <c r="D351" s="131" t="s">
        <v>5</v>
      </c>
      <c r="F351" s="2" t="s">
        <v>5</v>
      </c>
      <c r="R351" s="2" t="s">
        <v>5</v>
      </c>
    </row>
    <row r="352" spans="1:36" x14ac:dyDescent="0.2">
      <c r="A352" s="1">
        <v>1</v>
      </c>
      <c r="B352" s="259">
        <v>10</v>
      </c>
      <c r="C352" s="133">
        <v>429</v>
      </c>
      <c r="D352" s="177">
        <v>1009</v>
      </c>
      <c r="E352" s="177">
        <v>598</v>
      </c>
      <c r="F352" s="177">
        <v>907</v>
      </c>
      <c r="G352" s="177">
        <v>560</v>
      </c>
      <c r="H352" s="177">
        <v>116</v>
      </c>
      <c r="I352" s="177">
        <v>471</v>
      </c>
      <c r="J352" s="177">
        <v>450</v>
      </c>
      <c r="K352" s="177">
        <v>101</v>
      </c>
      <c r="L352" s="177">
        <v>569</v>
      </c>
      <c r="M352" s="177">
        <v>926</v>
      </c>
      <c r="N352" s="177">
        <v>579</v>
      </c>
      <c r="O352" s="177">
        <v>1000</v>
      </c>
      <c r="P352" s="177">
        <v>444</v>
      </c>
      <c r="Q352" s="189">
        <v>31</v>
      </c>
      <c r="R352" s="185">
        <v>746</v>
      </c>
      <c r="S352" s="177">
        <v>845</v>
      </c>
      <c r="T352" s="177">
        <v>273</v>
      </c>
      <c r="U352" s="177">
        <v>182</v>
      </c>
      <c r="V352" s="177">
        <v>363</v>
      </c>
      <c r="W352" s="177">
        <v>208</v>
      </c>
      <c r="X352" s="177">
        <v>660</v>
      </c>
      <c r="Y352" s="177">
        <v>823</v>
      </c>
      <c r="Z352" s="177">
        <v>802</v>
      </c>
      <c r="AA352" s="177">
        <v>645</v>
      </c>
      <c r="AB352" s="177">
        <v>217</v>
      </c>
      <c r="AC352" s="177">
        <v>382</v>
      </c>
      <c r="AD352" s="177">
        <v>163</v>
      </c>
      <c r="AE352" s="177">
        <v>264</v>
      </c>
      <c r="AF352" s="177">
        <v>860</v>
      </c>
      <c r="AG352" s="184">
        <v>767</v>
      </c>
      <c r="AH352" s="5">
        <f>SUM(B352:AG352)</f>
        <v>16400</v>
      </c>
      <c r="AI352" s="5">
        <f>SUMSQ(B352:AG352)</f>
        <v>11201200</v>
      </c>
      <c r="AJ352" s="2">
        <f>B352^3+C352^3+D352^3+E352^3+F352^3+G352^3+H352^3+I352^3+J352^3+K352^3+L352^3+M352^3+N352^3+O352^3+P352^3+Q352^3+R352^3+S352^3+T352^3+U352^3+V352^3+W352^3+X352^3+Y352^3+Z352^3+AA352^3+AB352^3+AC352^3+AD352^3+AE352^3+AF352^3+AG352^3</f>
        <v>8606720000</v>
      </c>
    </row>
    <row r="353" spans="1:36" x14ac:dyDescent="0.2">
      <c r="A353" s="1">
        <v>2</v>
      </c>
      <c r="B353" s="138">
        <v>409</v>
      </c>
      <c r="C353" s="260">
        <v>62</v>
      </c>
      <c r="D353" s="6">
        <v>610</v>
      </c>
      <c r="E353" s="6">
        <v>965</v>
      </c>
      <c r="F353" s="6">
        <v>540</v>
      </c>
      <c r="G353" s="6">
        <v>959</v>
      </c>
      <c r="H353" s="6">
        <v>483</v>
      </c>
      <c r="I353" s="6">
        <v>72</v>
      </c>
      <c r="J353" s="6">
        <v>81</v>
      </c>
      <c r="K353" s="6">
        <v>502</v>
      </c>
      <c r="L353" s="6">
        <v>938</v>
      </c>
      <c r="M353" s="6">
        <v>525</v>
      </c>
      <c r="N353" s="6">
        <v>980</v>
      </c>
      <c r="O353" s="6">
        <v>631</v>
      </c>
      <c r="P353" s="11">
        <v>43</v>
      </c>
      <c r="Q353" s="6">
        <v>400</v>
      </c>
      <c r="R353" s="6">
        <v>889</v>
      </c>
      <c r="S353" s="12">
        <v>734</v>
      </c>
      <c r="T353" s="6">
        <v>130</v>
      </c>
      <c r="U353" s="6">
        <v>293</v>
      </c>
      <c r="V353" s="6">
        <v>252</v>
      </c>
      <c r="W353" s="6">
        <v>351</v>
      </c>
      <c r="X353" s="6">
        <v>771</v>
      </c>
      <c r="Y353" s="6">
        <v>680</v>
      </c>
      <c r="Z353" s="6">
        <v>689</v>
      </c>
      <c r="AA353" s="6">
        <v>790</v>
      </c>
      <c r="AB353" s="6">
        <v>330</v>
      </c>
      <c r="AC353" s="6">
        <v>237</v>
      </c>
      <c r="AD353" s="6">
        <v>308</v>
      </c>
      <c r="AE353" s="6">
        <v>151</v>
      </c>
      <c r="AF353" s="8">
        <v>715</v>
      </c>
      <c r="AG353" s="179">
        <v>880</v>
      </c>
      <c r="AH353" s="5">
        <f t="shared" ref="AH353:AH383" si="65">SUM(B353:AG353)</f>
        <v>16400</v>
      </c>
      <c r="AI353" s="5">
        <f t="shared" ref="AI353:AI383" si="66">SUMSQ(B353:AG353)</f>
        <v>11201200</v>
      </c>
      <c r="AJ353" s="2">
        <f t="shared" ref="AJ353:AJ383" si="67">B353^3+C353^3+D353^3+E353^3+F353^3+G353^3+H353^3+I353^3+J353^3+K353^3+L353^3+M353^3+N353^3+O353^3+P353^3+Q353^3+R353^3+S353^3+T353^3+U353^3+V353^3+W353^3+X353^3+Y353^3+Z353^3+AA353^3+AB353^3+AC353^3+AD353^3+AE353^3+AF353^3+AG353^3</f>
        <v>8606720000</v>
      </c>
    </row>
    <row r="354" spans="1:36" x14ac:dyDescent="0.2">
      <c r="A354" s="1">
        <v>3</v>
      </c>
      <c r="B354" s="178">
        <v>939</v>
      </c>
      <c r="C354" s="6">
        <v>528</v>
      </c>
      <c r="D354" s="260">
        <v>84</v>
      </c>
      <c r="E354" s="9">
        <v>503</v>
      </c>
      <c r="F354" s="6">
        <v>42</v>
      </c>
      <c r="G354" s="6">
        <v>397</v>
      </c>
      <c r="H354" s="6">
        <v>977</v>
      </c>
      <c r="I354" s="6">
        <v>630</v>
      </c>
      <c r="J354" s="6">
        <v>611</v>
      </c>
      <c r="K354" s="6">
        <v>968</v>
      </c>
      <c r="L354" s="6">
        <v>412</v>
      </c>
      <c r="M354" s="6">
        <v>63</v>
      </c>
      <c r="N354" s="6">
        <v>482</v>
      </c>
      <c r="O354" s="11">
        <v>69</v>
      </c>
      <c r="P354" s="6">
        <v>537</v>
      </c>
      <c r="Q354" s="6">
        <v>958</v>
      </c>
      <c r="R354" s="6">
        <v>331</v>
      </c>
      <c r="S354" s="6">
        <v>240</v>
      </c>
      <c r="T354" s="12">
        <v>692</v>
      </c>
      <c r="U354" s="6">
        <v>791</v>
      </c>
      <c r="V354" s="6">
        <v>714</v>
      </c>
      <c r="W354" s="6">
        <v>877</v>
      </c>
      <c r="X354" s="6">
        <v>305</v>
      </c>
      <c r="Y354" s="6">
        <v>150</v>
      </c>
      <c r="Z354" s="6">
        <v>131</v>
      </c>
      <c r="AA354" s="6">
        <v>296</v>
      </c>
      <c r="AB354" s="6">
        <v>892</v>
      </c>
      <c r="AC354" s="6">
        <v>735</v>
      </c>
      <c r="AD354" s="6">
        <v>770</v>
      </c>
      <c r="AE354" s="8">
        <v>677</v>
      </c>
      <c r="AF354" s="6">
        <v>249</v>
      </c>
      <c r="AG354" s="179">
        <v>350</v>
      </c>
      <c r="AH354" s="5">
        <f t="shared" si="65"/>
        <v>16400</v>
      </c>
      <c r="AI354" s="5">
        <f t="shared" si="66"/>
        <v>11201200</v>
      </c>
      <c r="AJ354" s="2">
        <f t="shared" si="67"/>
        <v>8606720000</v>
      </c>
    </row>
    <row r="355" spans="1:36" x14ac:dyDescent="0.2">
      <c r="A355" s="1">
        <v>4</v>
      </c>
      <c r="B355" s="178">
        <v>572</v>
      </c>
      <c r="C355" s="6">
        <v>927</v>
      </c>
      <c r="D355" s="9">
        <v>451</v>
      </c>
      <c r="E355" s="260">
        <v>104</v>
      </c>
      <c r="F355" s="6">
        <v>441</v>
      </c>
      <c r="G355" s="6">
        <v>30</v>
      </c>
      <c r="H355" s="6">
        <v>578</v>
      </c>
      <c r="I355" s="6">
        <v>997</v>
      </c>
      <c r="J355" s="6">
        <v>1012</v>
      </c>
      <c r="K355" s="6">
        <v>599</v>
      </c>
      <c r="L355" s="6">
        <v>11</v>
      </c>
      <c r="M355" s="6">
        <v>432</v>
      </c>
      <c r="N355" s="11">
        <v>113</v>
      </c>
      <c r="O355" s="6">
        <v>470</v>
      </c>
      <c r="P355" s="6">
        <v>906</v>
      </c>
      <c r="Q355" s="6">
        <v>557</v>
      </c>
      <c r="R355" s="6">
        <v>220</v>
      </c>
      <c r="S355" s="6">
        <v>383</v>
      </c>
      <c r="T355" s="6">
        <v>803</v>
      </c>
      <c r="U355" s="12">
        <v>648</v>
      </c>
      <c r="V355" s="6">
        <v>857</v>
      </c>
      <c r="W355" s="6">
        <v>766</v>
      </c>
      <c r="X355" s="6">
        <v>162</v>
      </c>
      <c r="Y355" s="6">
        <v>261</v>
      </c>
      <c r="Z355" s="6">
        <v>276</v>
      </c>
      <c r="AA355" s="6">
        <v>183</v>
      </c>
      <c r="AB355" s="6">
        <v>747</v>
      </c>
      <c r="AC355" s="6">
        <v>848</v>
      </c>
      <c r="AD355" s="8">
        <v>657</v>
      </c>
      <c r="AE355" s="6">
        <v>822</v>
      </c>
      <c r="AF355" s="6">
        <v>362</v>
      </c>
      <c r="AG355" s="179">
        <v>205</v>
      </c>
      <c r="AH355" s="5">
        <f t="shared" si="65"/>
        <v>16400</v>
      </c>
      <c r="AI355" s="5">
        <f t="shared" si="66"/>
        <v>11201200</v>
      </c>
      <c r="AJ355" s="2">
        <f t="shared" si="67"/>
        <v>8606720000</v>
      </c>
    </row>
    <row r="356" spans="1:36" x14ac:dyDescent="0.2">
      <c r="A356" s="1">
        <v>5</v>
      </c>
      <c r="B356" s="178">
        <v>792</v>
      </c>
      <c r="C356" s="6">
        <v>691</v>
      </c>
      <c r="D356" s="6">
        <v>239</v>
      </c>
      <c r="E356" s="6">
        <v>332</v>
      </c>
      <c r="F356" s="260">
        <v>149</v>
      </c>
      <c r="G356" s="9">
        <v>306</v>
      </c>
      <c r="H356" s="6">
        <v>878</v>
      </c>
      <c r="I356" s="6">
        <v>713</v>
      </c>
      <c r="J356" s="6">
        <v>736</v>
      </c>
      <c r="K356" s="6">
        <v>891</v>
      </c>
      <c r="L356" s="6">
        <v>295</v>
      </c>
      <c r="M356" s="11">
        <v>132</v>
      </c>
      <c r="N356" s="6">
        <v>349</v>
      </c>
      <c r="O356" s="6">
        <v>250</v>
      </c>
      <c r="P356" s="6">
        <v>678</v>
      </c>
      <c r="Q356" s="6">
        <v>769</v>
      </c>
      <c r="R356" s="6">
        <v>504</v>
      </c>
      <c r="S356" s="6">
        <v>83</v>
      </c>
      <c r="T356" s="6">
        <v>527</v>
      </c>
      <c r="U356" s="6">
        <v>940</v>
      </c>
      <c r="V356" s="12">
        <v>629</v>
      </c>
      <c r="W356" s="6">
        <v>978</v>
      </c>
      <c r="X356" s="6">
        <v>398</v>
      </c>
      <c r="Y356" s="6">
        <v>41</v>
      </c>
      <c r="Z356" s="6">
        <v>64</v>
      </c>
      <c r="AA356" s="6">
        <v>411</v>
      </c>
      <c r="AB356" s="6">
        <v>967</v>
      </c>
      <c r="AC356" s="8">
        <v>612</v>
      </c>
      <c r="AD356" s="6">
        <v>957</v>
      </c>
      <c r="AE356" s="6">
        <v>538</v>
      </c>
      <c r="AF356" s="6">
        <v>70</v>
      </c>
      <c r="AG356" s="179">
        <v>481</v>
      </c>
      <c r="AH356" s="5">
        <f t="shared" si="65"/>
        <v>16400</v>
      </c>
      <c r="AI356" s="5">
        <f t="shared" si="66"/>
        <v>11201200</v>
      </c>
      <c r="AJ356" s="2">
        <f t="shared" si="67"/>
        <v>8606720000</v>
      </c>
    </row>
    <row r="357" spans="1:36" x14ac:dyDescent="0.2">
      <c r="A357" s="1">
        <v>6</v>
      </c>
      <c r="B357" s="178">
        <v>647</v>
      </c>
      <c r="C357" s="6">
        <v>804</v>
      </c>
      <c r="D357" s="6">
        <v>384</v>
      </c>
      <c r="E357" s="6">
        <v>219</v>
      </c>
      <c r="F357" s="9">
        <v>262</v>
      </c>
      <c r="G357" s="260">
        <v>161</v>
      </c>
      <c r="H357" s="6">
        <v>765</v>
      </c>
      <c r="I357" s="6">
        <v>858</v>
      </c>
      <c r="J357" s="6">
        <v>847</v>
      </c>
      <c r="K357" s="6">
        <v>748</v>
      </c>
      <c r="L357" s="11">
        <v>184</v>
      </c>
      <c r="M357" s="6">
        <v>275</v>
      </c>
      <c r="N357" s="6">
        <v>206</v>
      </c>
      <c r="O357" s="6">
        <v>361</v>
      </c>
      <c r="P357" s="6">
        <v>821</v>
      </c>
      <c r="Q357" s="6">
        <v>658</v>
      </c>
      <c r="R357" s="6">
        <v>103</v>
      </c>
      <c r="S357" s="6">
        <v>452</v>
      </c>
      <c r="T357" s="6">
        <v>928</v>
      </c>
      <c r="U357" s="6">
        <v>571</v>
      </c>
      <c r="V357" s="6">
        <v>998</v>
      </c>
      <c r="W357" s="12">
        <v>577</v>
      </c>
      <c r="X357" s="6">
        <v>29</v>
      </c>
      <c r="Y357" s="6">
        <v>442</v>
      </c>
      <c r="Z357" s="6">
        <v>431</v>
      </c>
      <c r="AA357" s="6">
        <v>12</v>
      </c>
      <c r="AB357" s="8">
        <v>600</v>
      </c>
      <c r="AC357" s="6">
        <v>1011</v>
      </c>
      <c r="AD357" s="6">
        <v>558</v>
      </c>
      <c r="AE357" s="6">
        <v>905</v>
      </c>
      <c r="AF357" s="6">
        <v>469</v>
      </c>
      <c r="AG357" s="179">
        <v>114</v>
      </c>
      <c r="AH357" s="5">
        <f t="shared" si="65"/>
        <v>16400</v>
      </c>
      <c r="AI357" s="5">
        <f t="shared" si="66"/>
        <v>11201200</v>
      </c>
      <c r="AJ357" s="2">
        <f t="shared" si="67"/>
        <v>8606720000</v>
      </c>
    </row>
    <row r="358" spans="1:36" x14ac:dyDescent="0.2">
      <c r="A358" s="1">
        <v>7</v>
      </c>
      <c r="B358" s="178">
        <v>181</v>
      </c>
      <c r="C358" s="6">
        <v>274</v>
      </c>
      <c r="D358" s="6">
        <v>846</v>
      </c>
      <c r="E358" s="6">
        <v>745</v>
      </c>
      <c r="F358" s="6">
        <v>824</v>
      </c>
      <c r="G358" s="6">
        <v>659</v>
      </c>
      <c r="H358" s="260">
        <v>207</v>
      </c>
      <c r="I358" s="9">
        <v>364</v>
      </c>
      <c r="J358" s="6">
        <v>381</v>
      </c>
      <c r="K358" s="11">
        <v>218</v>
      </c>
      <c r="L358" s="6">
        <v>646</v>
      </c>
      <c r="M358" s="6">
        <v>801</v>
      </c>
      <c r="N358" s="6">
        <v>768</v>
      </c>
      <c r="O358" s="6">
        <v>859</v>
      </c>
      <c r="P358" s="6">
        <v>263</v>
      </c>
      <c r="Q358" s="6">
        <v>164</v>
      </c>
      <c r="R358" s="6">
        <v>597</v>
      </c>
      <c r="S358" s="6">
        <v>1010</v>
      </c>
      <c r="T358" s="6">
        <v>430</v>
      </c>
      <c r="U358" s="6">
        <v>9</v>
      </c>
      <c r="V358" s="6">
        <v>472</v>
      </c>
      <c r="W358" s="6">
        <v>115</v>
      </c>
      <c r="X358" s="12">
        <v>559</v>
      </c>
      <c r="Y358" s="6">
        <v>908</v>
      </c>
      <c r="Z358" s="6">
        <v>925</v>
      </c>
      <c r="AA358" s="8">
        <v>570</v>
      </c>
      <c r="AB358" s="6">
        <v>102</v>
      </c>
      <c r="AC358" s="6">
        <v>449</v>
      </c>
      <c r="AD358" s="6">
        <v>32</v>
      </c>
      <c r="AE358" s="6">
        <v>443</v>
      </c>
      <c r="AF358" s="6">
        <v>999</v>
      </c>
      <c r="AG358" s="179">
        <v>580</v>
      </c>
      <c r="AH358" s="5">
        <f t="shared" si="65"/>
        <v>16400</v>
      </c>
      <c r="AI358" s="5">
        <f t="shared" si="66"/>
        <v>11201200</v>
      </c>
      <c r="AJ358" s="2">
        <f t="shared" si="67"/>
        <v>8606720000</v>
      </c>
    </row>
    <row r="359" spans="1:36" x14ac:dyDescent="0.2">
      <c r="A359" s="1">
        <v>8</v>
      </c>
      <c r="B359" s="178">
        <v>294</v>
      </c>
      <c r="C359" s="6">
        <v>129</v>
      </c>
      <c r="D359" s="6">
        <v>733</v>
      </c>
      <c r="E359" s="6">
        <v>890</v>
      </c>
      <c r="F359" s="6">
        <v>679</v>
      </c>
      <c r="G359" s="6">
        <v>772</v>
      </c>
      <c r="H359" s="9">
        <v>352</v>
      </c>
      <c r="I359" s="260">
        <v>251</v>
      </c>
      <c r="J359" s="11">
        <v>238</v>
      </c>
      <c r="K359" s="6">
        <v>329</v>
      </c>
      <c r="L359" s="6">
        <v>789</v>
      </c>
      <c r="M359" s="6">
        <v>690</v>
      </c>
      <c r="N359" s="6">
        <v>879</v>
      </c>
      <c r="O359" s="6">
        <v>716</v>
      </c>
      <c r="P359" s="6">
        <v>152</v>
      </c>
      <c r="Q359" s="6">
        <v>307</v>
      </c>
      <c r="R359" s="6">
        <v>966</v>
      </c>
      <c r="S359" s="6">
        <v>609</v>
      </c>
      <c r="T359" s="6">
        <v>61</v>
      </c>
      <c r="U359" s="6">
        <v>410</v>
      </c>
      <c r="V359" s="6">
        <v>71</v>
      </c>
      <c r="W359" s="6">
        <v>484</v>
      </c>
      <c r="X359" s="6">
        <v>960</v>
      </c>
      <c r="Y359" s="12">
        <v>539</v>
      </c>
      <c r="Z359" s="8">
        <v>526</v>
      </c>
      <c r="AA359" s="6">
        <v>937</v>
      </c>
      <c r="AB359" s="6">
        <v>501</v>
      </c>
      <c r="AC359" s="6">
        <v>82</v>
      </c>
      <c r="AD359" s="6">
        <v>399</v>
      </c>
      <c r="AE359" s="6">
        <v>44</v>
      </c>
      <c r="AF359" s="6">
        <v>632</v>
      </c>
      <c r="AG359" s="179">
        <v>979</v>
      </c>
      <c r="AH359" s="5">
        <f t="shared" si="65"/>
        <v>16400</v>
      </c>
      <c r="AI359" s="5">
        <f t="shared" si="66"/>
        <v>11201200</v>
      </c>
      <c r="AJ359" s="2">
        <f t="shared" si="67"/>
        <v>8606720000</v>
      </c>
    </row>
    <row r="360" spans="1:36" x14ac:dyDescent="0.2">
      <c r="A360" s="1">
        <v>9</v>
      </c>
      <c r="B360" s="178">
        <v>974</v>
      </c>
      <c r="C360" s="6">
        <v>617</v>
      </c>
      <c r="D360" s="6">
        <v>53</v>
      </c>
      <c r="E360" s="6">
        <v>402</v>
      </c>
      <c r="F360" s="6">
        <v>79</v>
      </c>
      <c r="G360" s="6">
        <v>492</v>
      </c>
      <c r="H360" s="6">
        <v>952</v>
      </c>
      <c r="I360" s="11">
        <v>531</v>
      </c>
      <c r="J360" s="260">
        <v>518</v>
      </c>
      <c r="K360" s="9">
        <v>929</v>
      </c>
      <c r="L360" s="6">
        <v>509</v>
      </c>
      <c r="M360" s="6">
        <v>90</v>
      </c>
      <c r="N360" s="6">
        <v>391</v>
      </c>
      <c r="O360" s="6">
        <v>36</v>
      </c>
      <c r="P360" s="6">
        <v>640</v>
      </c>
      <c r="Q360" s="6">
        <v>987</v>
      </c>
      <c r="R360" s="6">
        <v>302</v>
      </c>
      <c r="S360" s="6">
        <v>137</v>
      </c>
      <c r="T360" s="6">
        <v>725</v>
      </c>
      <c r="U360" s="6">
        <v>882</v>
      </c>
      <c r="V360" s="6">
        <v>687</v>
      </c>
      <c r="W360" s="6">
        <v>780</v>
      </c>
      <c r="X360" s="6">
        <v>344</v>
      </c>
      <c r="Y360" s="8">
        <v>243</v>
      </c>
      <c r="Z360" s="12">
        <v>230</v>
      </c>
      <c r="AA360" s="6">
        <v>321</v>
      </c>
      <c r="AB360" s="6">
        <v>797</v>
      </c>
      <c r="AC360" s="6">
        <v>698</v>
      </c>
      <c r="AD360" s="6">
        <v>871</v>
      </c>
      <c r="AE360" s="6">
        <v>708</v>
      </c>
      <c r="AF360" s="6">
        <v>160</v>
      </c>
      <c r="AG360" s="179">
        <v>315</v>
      </c>
      <c r="AH360" s="5">
        <f t="shared" si="65"/>
        <v>16400</v>
      </c>
      <c r="AI360" s="5">
        <f t="shared" si="66"/>
        <v>11201200</v>
      </c>
      <c r="AJ360" s="2">
        <f t="shared" si="67"/>
        <v>8606720000</v>
      </c>
    </row>
    <row r="361" spans="1:36" x14ac:dyDescent="0.2">
      <c r="A361" s="1">
        <v>10</v>
      </c>
      <c r="B361" s="178">
        <v>605</v>
      </c>
      <c r="C361" s="6">
        <v>1018</v>
      </c>
      <c r="D361" s="6">
        <v>422</v>
      </c>
      <c r="E361" s="6">
        <v>1</v>
      </c>
      <c r="F361" s="6">
        <v>480</v>
      </c>
      <c r="G361" s="6">
        <v>123</v>
      </c>
      <c r="H361" s="11">
        <v>551</v>
      </c>
      <c r="I361" s="6">
        <v>900</v>
      </c>
      <c r="J361" s="9">
        <v>917</v>
      </c>
      <c r="K361" s="260">
        <v>562</v>
      </c>
      <c r="L361" s="6">
        <v>110</v>
      </c>
      <c r="M361" s="6">
        <v>457</v>
      </c>
      <c r="N361" s="6">
        <v>24</v>
      </c>
      <c r="O361" s="6">
        <v>435</v>
      </c>
      <c r="P361" s="6">
        <v>1007</v>
      </c>
      <c r="Q361" s="6">
        <v>588</v>
      </c>
      <c r="R361" s="6">
        <v>189</v>
      </c>
      <c r="S361" s="6">
        <v>282</v>
      </c>
      <c r="T361" s="6">
        <v>838</v>
      </c>
      <c r="U361" s="6">
        <v>737</v>
      </c>
      <c r="V361" s="6">
        <v>832</v>
      </c>
      <c r="W361" s="6">
        <v>667</v>
      </c>
      <c r="X361" s="8">
        <v>199</v>
      </c>
      <c r="Y361" s="6">
        <v>356</v>
      </c>
      <c r="Z361" s="6">
        <v>373</v>
      </c>
      <c r="AA361" s="12">
        <v>210</v>
      </c>
      <c r="AB361" s="6">
        <v>654</v>
      </c>
      <c r="AC361" s="6">
        <v>809</v>
      </c>
      <c r="AD361" s="6">
        <v>760</v>
      </c>
      <c r="AE361" s="6">
        <v>851</v>
      </c>
      <c r="AF361" s="6">
        <v>271</v>
      </c>
      <c r="AG361" s="179">
        <v>172</v>
      </c>
      <c r="AH361" s="5">
        <f t="shared" si="65"/>
        <v>16400</v>
      </c>
      <c r="AI361" s="5">
        <f t="shared" si="66"/>
        <v>11201200</v>
      </c>
      <c r="AJ361" s="2">
        <f t="shared" si="67"/>
        <v>8606720000</v>
      </c>
    </row>
    <row r="362" spans="1:36" x14ac:dyDescent="0.2">
      <c r="A362" s="1">
        <v>11</v>
      </c>
      <c r="B362" s="178">
        <v>111</v>
      </c>
      <c r="C362" s="6">
        <v>460</v>
      </c>
      <c r="D362" s="6">
        <v>920</v>
      </c>
      <c r="E362" s="6">
        <v>563</v>
      </c>
      <c r="F362" s="6">
        <v>1006</v>
      </c>
      <c r="G362" s="11">
        <v>585</v>
      </c>
      <c r="H362" s="6">
        <v>21</v>
      </c>
      <c r="I362" s="6">
        <v>434</v>
      </c>
      <c r="J362" s="6">
        <v>423</v>
      </c>
      <c r="K362" s="6">
        <v>4</v>
      </c>
      <c r="L362" s="260">
        <v>608</v>
      </c>
      <c r="M362" s="9">
        <v>1019</v>
      </c>
      <c r="N362" s="6">
        <v>550</v>
      </c>
      <c r="O362" s="6">
        <v>897</v>
      </c>
      <c r="P362" s="6">
        <v>477</v>
      </c>
      <c r="Q362" s="6">
        <v>122</v>
      </c>
      <c r="R362" s="6">
        <v>655</v>
      </c>
      <c r="S362" s="6">
        <v>812</v>
      </c>
      <c r="T362" s="6">
        <v>376</v>
      </c>
      <c r="U362" s="6">
        <v>211</v>
      </c>
      <c r="V362" s="6">
        <v>270</v>
      </c>
      <c r="W362" s="8">
        <v>169</v>
      </c>
      <c r="X362" s="6">
        <v>757</v>
      </c>
      <c r="Y362" s="6">
        <v>850</v>
      </c>
      <c r="Z362" s="6">
        <v>839</v>
      </c>
      <c r="AA362" s="6">
        <v>740</v>
      </c>
      <c r="AB362" s="12">
        <v>192</v>
      </c>
      <c r="AC362" s="6">
        <v>283</v>
      </c>
      <c r="AD362" s="6">
        <v>198</v>
      </c>
      <c r="AE362" s="6">
        <v>353</v>
      </c>
      <c r="AF362" s="6">
        <v>829</v>
      </c>
      <c r="AG362" s="179">
        <v>666</v>
      </c>
      <c r="AH362" s="5">
        <f t="shared" si="65"/>
        <v>16400</v>
      </c>
      <c r="AI362" s="5">
        <f t="shared" si="66"/>
        <v>11201200</v>
      </c>
      <c r="AJ362" s="2">
        <f t="shared" si="67"/>
        <v>8606720000</v>
      </c>
    </row>
    <row r="363" spans="1:36" x14ac:dyDescent="0.2">
      <c r="A363" s="1">
        <v>12</v>
      </c>
      <c r="B363" s="178">
        <v>512</v>
      </c>
      <c r="C363" s="6">
        <v>91</v>
      </c>
      <c r="D363" s="6">
        <v>519</v>
      </c>
      <c r="E363" s="6">
        <v>932</v>
      </c>
      <c r="F363" s="11">
        <v>637</v>
      </c>
      <c r="G363" s="6">
        <v>986</v>
      </c>
      <c r="H363" s="6">
        <v>390</v>
      </c>
      <c r="I363" s="6">
        <v>33</v>
      </c>
      <c r="J363" s="6">
        <v>56</v>
      </c>
      <c r="K363" s="6">
        <v>403</v>
      </c>
      <c r="L363" s="9">
        <v>975</v>
      </c>
      <c r="M363" s="260">
        <v>620</v>
      </c>
      <c r="N363" s="6">
        <v>949</v>
      </c>
      <c r="O363" s="6">
        <v>530</v>
      </c>
      <c r="P363" s="6">
        <v>78</v>
      </c>
      <c r="Q363" s="6">
        <v>489</v>
      </c>
      <c r="R363" s="6">
        <v>800</v>
      </c>
      <c r="S363" s="6">
        <v>699</v>
      </c>
      <c r="T363" s="6">
        <v>231</v>
      </c>
      <c r="U363" s="6">
        <v>324</v>
      </c>
      <c r="V363" s="8">
        <v>157</v>
      </c>
      <c r="W363" s="6">
        <v>314</v>
      </c>
      <c r="X363" s="6">
        <v>870</v>
      </c>
      <c r="Y363" s="6">
        <v>705</v>
      </c>
      <c r="Z363" s="6">
        <v>728</v>
      </c>
      <c r="AA363" s="6">
        <v>883</v>
      </c>
      <c r="AB363" s="6">
        <v>303</v>
      </c>
      <c r="AC363" s="12">
        <v>140</v>
      </c>
      <c r="AD363" s="6">
        <v>341</v>
      </c>
      <c r="AE363" s="6">
        <v>242</v>
      </c>
      <c r="AF363" s="6">
        <v>686</v>
      </c>
      <c r="AG363" s="179">
        <v>777</v>
      </c>
      <c r="AH363" s="5">
        <f t="shared" si="65"/>
        <v>16400</v>
      </c>
      <c r="AI363" s="5">
        <f t="shared" si="66"/>
        <v>11201200</v>
      </c>
      <c r="AJ363" s="2">
        <f t="shared" si="67"/>
        <v>8606720000</v>
      </c>
    </row>
    <row r="364" spans="1:36" x14ac:dyDescent="0.2">
      <c r="A364" s="1">
        <v>13</v>
      </c>
      <c r="B364" s="178">
        <v>212</v>
      </c>
      <c r="C364" s="6">
        <v>375</v>
      </c>
      <c r="D364" s="6">
        <v>811</v>
      </c>
      <c r="E364" s="11">
        <v>656</v>
      </c>
      <c r="F364" s="6">
        <v>849</v>
      </c>
      <c r="G364" s="6">
        <v>758</v>
      </c>
      <c r="H364" s="6">
        <v>170</v>
      </c>
      <c r="I364" s="6">
        <v>269</v>
      </c>
      <c r="J364" s="6">
        <v>284</v>
      </c>
      <c r="K364" s="6">
        <v>191</v>
      </c>
      <c r="L364" s="6">
        <v>739</v>
      </c>
      <c r="M364" s="6">
        <v>840</v>
      </c>
      <c r="N364" s="260">
        <v>665</v>
      </c>
      <c r="O364" s="9">
        <v>830</v>
      </c>
      <c r="P364" s="6">
        <v>354</v>
      </c>
      <c r="Q364" s="6">
        <v>197</v>
      </c>
      <c r="R364" s="6">
        <v>564</v>
      </c>
      <c r="S364" s="6">
        <v>919</v>
      </c>
      <c r="T364" s="6">
        <v>459</v>
      </c>
      <c r="U364" s="8">
        <v>112</v>
      </c>
      <c r="V364" s="6">
        <v>433</v>
      </c>
      <c r="W364" s="6">
        <v>22</v>
      </c>
      <c r="X364" s="6">
        <v>586</v>
      </c>
      <c r="Y364" s="6">
        <v>1005</v>
      </c>
      <c r="Z364" s="6">
        <v>1020</v>
      </c>
      <c r="AA364" s="6">
        <v>607</v>
      </c>
      <c r="AB364" s="6">
        <v>3</v>
      </c>
      <c r="AC364" s="6">
        <v>424</v>
      </c>
      <c r="AD364" s="12">
        <v>121</v>
      </c>
      <c r="AE364" s="6">
        <v>478</v>
      </c>
      <c r="AF364" s="6">
        <v>898</v>
      </c>
      <c r="AG364" s="179">
        <v>549</v>
      </c>
      <c r="AH364" s="5">
        <f t="shared" si="65"/>
        <v>16400</v>
      </c>
      <c r="AI364" s="5">
        <f t="shared" si="66"/>
        <v>11201200</v>
      </c>
      <c r="AJ364" s="2">
        <f t="shared" si="67"/>
        <v>8606720000</v>
      </c>
    </row>
    <row r="365" spans="1:36" x14ac:dyDescent="0.2">
      <c r="A365" s="1">
        <v>14</v>
      </c>
      <c r="B365" s="178">
        <v>323</v>
      </c>
      <c r="C365" s="6">
        <v>232</v>
      </c>
      <c r="D365" s="11">
        <v>700</v>
      </c>
      <c r="E365" s="6">
        <v>799</v>
      </c>
      <c r="F365" s="6">
        <v>706</v>
      </c>
      <c r="G365" s="6">
        <v>869</v>
      </c>
      <c r="H365" s="6">
        <v>313</v>
      </c>
      <c r="I365" s="6">
        <v>158</v>
      </c>
      <c r="J365" s="6">
        <v>139</v>
      </c>
      <c r="K365" s="6">
        <v>304</v>
      </c>
      <c r="L365" s="6">
        <v>884</v>
      </c>
      <c r="M365" s="6">
        <v>727</v>
      </c>
      <c r="N365" s="9">
        <v>778</v>
      </c>
      <c r="O365" s="260">
        <v>685</v>
      </c>
      <c r="P365" s="6">
        <v>241</v>
      </c>
      <c r="Q365" s="6">
        <v>342</v>
      </c>
      <c r="R365" s="6">
        <v>931</v>
      </c>
      <c r="S365" s="6">
        <v>520</v>
      </c>
      <c r="T365" s="8">
        <v>92</v>
      </c>
      <c r="U365" s="6">
        <v>511</v>
      </c>
      <c r="V365" s="6">
        <v>34</v>
      </c>
      <c r="W365" s="6">
        <v>389</v>
      </c>
      <c r="X365" s="6">
        <v>985</v>
      </c>
      <c r="Y365" s="6">
        <v>638</v>
      </c>
      <c r="Z365" s="6">
        <v>619</v>
      </c>
      <c r="AA365" s="6">
        <v>976</v>
      </c>
      <c r="AB365" s="6">
        <v>404</v>
      </c>
      <c r="AC365" s="6">
        <v>55</v>
      </c>
      <c r="AD365" s="6">
        <v>490</v>
      </c>
      <c r="AE365" s="12">
        <v>77</v>
      </c>
      <c r="AF365" s="6">
        <v>529</v>
      </c>
      <c r="AG365" s="179">
        <v>950</v>
      </c>
      <c r="AH365" s="5">
        <f t="shared" si="65"/>
        <v>16400</v>
      </c>
      <c r="AI365" s="5">
        <f t="shared" si="66"/>
        <v>11201200</v>
      </c>
      <c r="AJ365" s="2">
        <f t="shared" si="67"/>
        <v>8606720000</v>
      </c>
    </row>
    <row r="366" spans="1:36" x14ac:dyDescent="0.2">
      <c r="A366" s="1">
        <v>15</v>
      </c>
      <c r="B366" s="178">
        <v>881</v>
      </c>
      <c r="C366" s="11">
        <v>726</v>
      </c>
      <c r="D366" s="6">
        <v>138</v>
      </c>
      <c r="E366" s="6">
        <v>301</v>
      </c>
      <c r="F366" s="6">
        <v>244</v>
      </c>
      <c r="G366" s="6">
        <v>343</v>
      </c>
      <c r="H366" s="6">
        <v>779</v>
      </c>
      <c r="I366" s="6">
        <v>688</v>
      </c>
      <c r="J366" s="6">
        <v>697</v>
      </c>
      <c r="K366" s="6">
        <v>798</v>
      </c>
      <c r="L366" s="6">
        <v>322</v>
      </c>
      <c r="M366" s="6">
        <v>229</v>
      </c>
      <c r="N366" s="6">
        <v>316</v>
      </c>
      <c r="O366" s="6">
        <v>159</v>
      </c>
      <c r="P366" s="260">
        <v>707</v>
      </c>
      <c r="Q366" s="9">
        <v>872</v>
      </c>
      <c r="R366" s="6">
        <v>401</v>
      </c>
      <c r="S366" s="8">
        <v>54</v>
      </c>
      <c r="T366" s="6">
        <v>618</v>
      </c>
      <c r="U366" s="6">
        <v>973</v>
      </c>
      <c r="V366" s="6">
        <v>532</v>
      </c>
      <c r="W366" s="6">
        <v>951</v>
      </c>
      <c r="X366" s="6">
        <v>491</v>
      </c>
      <c r="Y366" s="6">
        <v>80</v>
      </c>
      <c r="Z366" s="6">
        <v>89</v>
      </c>
      <c r="AA366" s="6">
        <v>510</v>
      </c>
      <c r="AB366" s="6">
        <v>930</v>
      </c>
      <c r="AC366" s="6">
        <v>517</v>
      </c>
      <c r="AD366" s="6">
        <v>988</v>
      </c>
      <c r="AE366" s="6">
        <v>639</v>
      </c>
      <c r="AF366" s="12">
        <v>35</v>
      </c>
      <c r="AG366" s="179">
        <v>392</v>
      </c>
      <c r="AH366" s="5">
        <f t="shared" si="65"/>
        <v>16400</v>
      </c>
      <c r="AI366" s="5">
        <f t="shared" si="66"/>
        <v>11201200</v>
      </c>
      <c r="AJ366" s="2">
        <f t="shared" si="67"/>
        <v>8606720000</v>
      </c>
    </row>
    <row r="367" spans="1:36" x14ac:dyDescent="0.2">
      <c r="A367" s="1">
        <v>16</v>
      </c>
      <c r="B367" s="190">
        <v>738</v>
      </c>
      <c r="C367" s="6">
        <v>837</v>
      </c>
      <c r="D367" s="6">
        <v>281</v>
      </c>
      <c r="E367" s="6">
        <v>190</v>
      </c>
      <c r="F367" s="6">
        <v>355</v>
      </c>
      <c r="G367" s="6">
        <v>200</v>
      </c>
      <c r="H367" s="6">
        <v>668</v>
      </c>
      <c r="I367" s="6">
        <v>831</v>
      </c>
      <c r="J367" s="6">
        <v>810</v>
      </c>
      <c r="K367" s="6">
        <v>653</v>
      </c>
      <c r="L367" s="6">
        <v>209</v>
      </c>
      <c r="M367" s="6">
        <v>374</v>
      </c>
      <c r="N367" s="6">
        <v>171</v>
      </c>
      <c r="O367" s="6">
        <v>272</v>
      </c>
      <c r="P367" s="9">
        <v>852</v>
      </c>
      <c r="Q367" s="260">
        <v>759</v>
      </c>
      <c r="R367" s="8">
        <v>2</v>
      </c>
      <c r="S367" s="6">
        <v>421</v>
      </c>
      <c r="T367" s="6">
        <v>1017</v>
      </c>
      <c r="U367" s="6">
        <v>606</v>
      </c>
      <c r="V367" s="6">
        <v>899</v>
      </c>
      <c r="W367" s="6">
        <v>552</v>
      </c>
      <c r="X367" s="6">
        <v>124</v>
      </c>
      <c r="Y367" s="6">
        <v>479</v>
      </c>
      <c r="Z367" s="6">
        <v>458</v>
      </c>
      <c r="AA367" s="6">
        <v>109</v>
      </c>
      <c r="AB367" s="6">
        <v>561</v>
      </c>
      <c r="AC367" s="6">
        <v>918</v>
      </c>
      <c r="AD367" s="6">
        <v>587</v>
      </c>
      <c r="AE367" s="6">
        <v>1008</v>
      </c>
      <c r="AF367" s="6">
        <v>436</v>
      </c>
      <c r="AG367" s="186">
        <v>23</v>
      </c>
      <c r="AH367" s="5">
        <f t="shared" si="65"/>
        <v>16400</v>
      </c>
      <c r="AI367" s="5">
        <f t="shared" si="66"/>
        <v>11201200</v>
      </c>
      <c r="AJ367" s="2">
        <f t="shared" si="67"/>
        <v>8606720000</v>
      </c>
    </row>
    <row r="368" spans="1:36" x14ac:dyDescent="0.2">
      <c r="A368" s="1">
        <v>17</v>
      </c>
      <c r="B368" s="188">
        <v>287</v>
      </c>
      <c r="C368" s="6">
        <v>188</v>
      </c>
      <c r="D368" s="6">
        <v>744</v>
      </c>
      <c r="E368" s="6">
        <v>835</v>
      </c>
      <c r="F368" s="6">
        <v>670</v>
      </c>
      <c r="G368" s="6">
        <v>825</v>
      </c>
      <c r="H368" s="6">
        <v>357</v>
      </c>
      <c r="I368" s="6">
        <v>194</v>
      </c>
      <c r="J368" s="6">
        <v>215</v>
      </c>
      <c r="K368" s="6">
        <v>372</v>
      </c>
      <c r="L368" s="6">
        <v>816</v>
      </c>
      <c r="M368" s="6">
        <v>651</v>
      </c>
      <c r="N368" s="6">
        <v>854</v>
      </c>
      <c r="O368" s="6">
        <v>753</v>
      </c>
      <c r="P368" s="6">
        <v>173</v>
      </c>
      <c r="Q368" s="8">
        <v>266</v>
      </c>
      <c r="R368" s="7">
        <v>1023</v>
      </c>
      <c r="S368" s="9">
        <v>604</v>
      </c>
      <c r="T368" s="6">
        <v>8</v>
      </c>
      <c r="U368" s="6">
        <v>419</v>
      </c>
      <c r="V368" s="6">
        <v>126</v>
      </c>
      <c r="W368" s="6">
        <v>473</v>
      </c>
      <c r="X368" s="6">
        <v>901</v>
      </c>
      <c r="Y368" s="6">
        <v>546</v>
      </c>
      <c r="Z368" s="6">
        <v>567</v>
      </c>
      <c r="AA368" s="6">
        <v>916</v>
      </c>
      <c r="AB368" s="6">
        <v>464</v>
      </c>
      <c r="AC368" s="6">
        <v>107</v>
      </c>
      <c r="AD368" s="6">
        <v>438</v>
      </c>
      <c r="AE368" s="6">
        <v>17</v>
      </c>
      <c r="AF368" s="6">
        <v>589</v>
      </c>
      <c r="AG368" s="263">
        <v>1002</v>
      </c>
      <c r="AH368" s="5">
        <f t="shared" si="65"/>
        <v>16400</v>
      </c>
      <c r="AI368" s="5">
        <f t="shared" si="66"/>
        <v>11201200</v>
      </c>
      <c r="AJ368" s="2">
        <f t="shared" si="67"/>
        <v>8606720000</v>
      </c>
    </row>
    <row r="369" spans="1:36" x14ac:dyDescent="0.2">
      <c r="A369" s="1">
        <v>18</v>
      </c>
      <c r="B369" s="178">
        <v>144</v>
      </c>
      <c r="C369" s="12">
        <v>299</v>
      </c>
      <c r="D369" s="6">
        <v>887</v>
      </c>
      <c r="E369" s="6">
        <v>724</v>
      </c>
      <c r="F369" s="6">
        <v>781</v>
      </c>
      <c r="G369" s="6">
        <v>682</v>
      </c>
      <c r="H369" s="6">
        <v>246</v>
      </c>
      <c r="I369" s="6">
        <v>337</v>
      </c>
      <c r="J369" s="6">
        <v>328</v>
      </c>
      <c r="K369" s="6">
        <v>227</v>
      </c>
      <c r="L369" s="6">
        <v>703</v>
      </c>
      <c r="M369" s="6">
        <v>796</v>
      </c>
      <c r="N369" s="6">
        <v>709</v>
      </c>
      <c r="O369" s="6">
        <v>866</v>
      </c>
      <c r="P369" s="8">
        <v>318</v>
      </c>
      <c r="Q369" s="6">
        <v>153</v>
      </c>
      <c r="R369" s="9">
        <v>624</v>
      </c>
      <c r="S369" s="7">
        <v>971</v>
      </c>
      <c r="T369" s="6">
        <v>407</v>
      </c>
      <c r="U369" s="6">
        <v>52</v>
      </c>
      <c r="V369" s="6">
        <v>493</v>
      </c>
      <c r="W369" s="6">
        <v>74</v>
      </c>
      <c r="X369" s="6">
        <v>534</v>
      </c>
      <c r="Y369" s="6">
        <v>945</v>
      </c>
      <c r="Z369" s="6">
        <v>936</v>
      </c>
      <c r="AA369" s="6">
        <v>515</v>
      </c>
      <c r="AB369" s="6">
        <v>95</v>
      </c>
      <c r="AC369" s="6">
        <v>508</v>
      </c>
      <c r="AD369" s="6">
        <v>37</v>
      </c>
      <c r="AE369" s="6">
        <v>386</v>
      </c>
      <c r="AF369" s="262">
        <v>990</v>
      </c>
      <c r="AG369" s="179">
        <v>633</v>
      </c>
      <c r="AH369" s="5">
        <f t="shared" si="65"/>
        <v>16400</v>
      </c>
      <c r="AI369" s="5">
        <f t="shared" si="66"/>
        <v>11201200</v>
      </c>
      <c r="AJ369" s="2">
        <f t="shared" si="67"/>
        <v>8606720000</v>
      </c>
    </row>
    <row r="370" spans="1:36" x14ac:dyDescent="0.2">
      <c r="A370" s="1">
        <v>19</v>
      </c>
      <c r="B370" s="178">
        <v>702</v>
      </c>
      <c r="C370" s="6">
        <v>793</v>
      </c>
      <c r="D370" s="12">
        <v>325</v>
      </c>
      <c r="E370" s="6">
        <v>226</v>
      </c>
      <c r="F370" s="6">
        <v>319</v>
      </c>
      <c r="G370" s="6">
        <v>156</v>
      </c>
      <c r="H370" s="6">
        <v>712</v>
      </c>
      <c r="I370" s="6">
        <v>867</v>
      </c>
      <c r="J370" s="6">
        <v>886</v>
      </c>
      <c r="K370" s="6">
        <v>721</v>
      </c>
      <c r="L370" s="6">
        <v>141</v>
      </c>
      <c r="M370" s="6">
        <v>298</v>
      </c>
      <c r="N370" s="6">
        <v>247</v>
      </c>
      <c r="O370" s="8">
        <v>340</v>
      </c>
      <c r="P370" s="6">
        <v>784</v>
      </c>
      <c r="Q370" s="6">
        <v>683</v>
      </c>
      <c r="R370" s="6">
        <v>94</v>
      </c>
      <c r="S370" s="6">
        <v>505</v>
      </c>
      <c r="T370" s="7">
        <v>933</v>
      </c>
      <c r="U370" s="9">
        <v>514</v>
      </c>
      <c r="V370" s="6">
        <v>991</v>
      </c>
      <c r="W370" s="6">
        <v>636</v>
      </c>
      <c r="X370" s="6">
        <v>40</v>
      </c>
      <c r="Y370" s="6">
        <v>387</v>
      </c>
      <c r="Z370" s="6">
        <v>406</v>
      </c>
      <c r="AA370" s="6">
        <v>49</v>
      </c>
      <c r="AB370" s="6">
        <v>621</v>
      </c>
      <c r="AC370" s="6">
        <v>970</v>
      </c>
      <c r="AD370" s="6">
        <v>535</v>
      </c>
      <c r="AE370" s="262">
        <v>948</v>
      </c>
      <c r="AF370" s="6">
        <v>496</v>
      </c>
      <c r="AG370" s="179">
        <v>75</v>
      </c>
      <c r="AH370" s="5">
        <f t="shared" si="65"/>
        <v>16400</v>
      </c>
      <c r="AI370" s="5">
        <f t="shared" si="66"/>
        <v>11201200</v>
      </c>
      <c r="AJ370" s="2">
        <f t="shared" si="67"/>
        <v>8606720000</v>
      </c>
    </row>
    <row r="371" spans="1:36" x14ac:dyDescent="0.2">
      <c r="A371" s="1">
        <v>20</v>
      </c>
      <c r="B371" s="178">
        <v>813</v>
      </c>
      <c r="C371" s="6">
        <v>650</v>
      </c>
      <c r="D371" s="6">
        <v>214</v>
      </c>
      <c r="E371" s="12">
        <v>369</v>
      </c>
      <c r="F371" s="6">
        <v>176</v>
      </c>
      <c r="G371" s="6">
        <v>267</v>
      </c>
      <c r="H371" s="6">
        <v>855</v>
      </c>
      <c r="I371" s="6">
        <v>756</v>
      </c>
      <c r="J371" s="6">
        <v>741</v>
      </c>
      <c r="K371" s="6">
        <v>834</v>
      </c>
      <c r="L371" s="6">
        <v>286</v>
      </c>
      <c r="M371" s="6">
        <v>185</v>
      </c>
      <c r="N371" s="8">
        <v>360</v>
      </c>
      <c r="O371" s="6">
        <v>195</v>
      </c>
      <c r="P371" s="6">
        <v>671</v>
      </c>
      <c r="Q371" s="6">
        <v>828</v>
      </c>
      <c r="R371" s="6">
        <v>461</v>
      </c>
      <c r="S371" s="6">
        <v>106</v>
      </c>
      <c r="T371" s="9">
        <v>566</v>
      </c>
      <c r="U371" s="7">
        <v>913</v>
      </c>
      <c r="V371" s="6">
        <v>592</v>
      </c>
      <c r="W371" s="6">
        <v>1003</v>
      </c>
      <c r="X371" s="6">
        <v>439</v>
      </c>
      <c r="Y371" s="6">
        <v>20</v>
      </c>
      <c r="Z371" s="6">
        <v>5</v>
      </c>
      <c r="AA371" s="6">
        <v>418</v>
      </c>
      <c r="AB371" s="6">
        <v>1022</v>
      </c>
      <c r="AC371" s="6">
        <v>601</v>
      </c>
      <c r="AD371" s="262">
        <v>904</v>
      </c>
      <c r="AE371" s="6">
        <v>547</v>
      </c>
      <c r="AF371" s="6">
        <v>127</v>
      </c>
      <c r="AG371" s="179">
        <v>476</v>
      </c>
      <c r="AH371" s="5">
        <f t="shared" si="65"/>
        <v>16400</v>
      </c>
      <c r="AI371" s="5">
        <f t="shared" si="66"/>
        <v>11201200</v>
      </c>
      <c r="AJ371" s="2">
        <f t="shared" si="67"/>
        <v>8606720000</v>
      </c>
    </row>
    <row r="372" spans="1:36" x14ac:dyDescent="0.2">
      <c r="A372" s="1">
        <v>21</v>
      </c>
      <c r="B372" s="178">
        <v>513</v>
      </c>
      <c r="C372" s="6">
        <v>934</v>
      </c>
      <c r="D372" s="6">
        <v>506</v>
      </c>
      <c r="E372" s="6">
        <v>93</v>
      </c>
      <c r="F372" s="12">
        <v>388</v>
      </c>
      <c r="G372" s="6">
        <v>39</v>
      </c>
      <c r="H372" s="6">
        <v>635</v>
      </c>
      <c r="I372" s="6">
        <v>992</v>
      </c>
      <c r="J372" s="6">
        <v>969</v>
      </c>
      <c r="K372" s="6">
        <v>622</v>
      </c>
      <c r="L372" s="6">
        <v>50</v>
      </c>
      <c r="M372" s="8">
        <v>405</v>
      </c>
      <c r="N372" s="6">
        <v>76</v>
      </c>
      <c r="O372" s="6">
        <v>495</v>
      </c>
      <c r="P372" s="6">
        <v>947</v>
      </c>
      <c r="Q372" s="6">
        <v>536</v>
      </c>
      <c r="R372" s="6">
        <v>225</v>
      </c>
      <c r="S372" s="6">
        <v>326</v>
      </c>
      <c r="T372" s="6">
        <v>794</v>
      </c>
      <c r="U372" s="6">
        <v>701</v>
      </c>
      <c r="V372" s="7">
        <v>868</v>
      </c>
      <c r="W372" s="9">
        <v>711</v>
      </c>
      <c r="X372" s="6">
        <v>155</v>
      </c>
      <c r="Y372" s="6">
        <v>320</v>
      </c>
      <c r="Z372" s="6">
        <v>297</v>
      </c>
      <c r="AA372" s="6">
        <v>142</v>
      </c>
      <c r="AB372" s="6">
        <v>722</v>
      </c>
      <c r="AC372" s="262">
        <v>885</v>
      </c>
      <c r="AD372" s="6">
        <v>684</v>
      </c>
      <c r="AE372" s="6">
        <v>783</v>
      </c>
      <c r="AF372" s="6">
        <v>339</v>
      </c>
      <c r="AG372" s="179">
        <v>248</v>
      </c>
      <c r="AH372" s="5">
        <f t="shared" si="65"/>
        <v>16400</v>
      </c>
      <c r="AI372" s="5">
        <f t="shared" si="66"/>
        <v>11201200</v>
      </c>
      <c r="AJ372" s="2">
        <f t="shared" si="67"/>
        <v>8606720000</v>
      </c>
    </row>
    <row r="373" spans="1:36" x14ac:dyDescent="0.2">
      <c r="A373" s="1">
        <v>22</v>
      </c>
      <c r="B373" s="178">
        <v>914</v>
      </c>
      <c r="C373" s="6">
        <v>565</v>
      </c>
      <c r="D373" s="6">
        <v>105</v>
      </c>
      <c r="E373" s="6">
        <v>462</v>
      </c>
      <c r="F373" s="6">
        <v>19</v>
      </c>
      <c r="G373" s="12">
        <v>440</v>
      </c>
      <c r="H373" s="6">
        <v>1004</v>
      </c>
      <c r="I373" s="6">
        <v>591</v>
      </c>
      <c r="J373" s="6">
        <v>602</v>
      </c>
      <c r="K373" s="6">
        <v>1021</v>
      </c>
      <c r="L373" s="8">
        <v>417</v>
      </c>
      <c r="M373" s="6">
        <v>6</v>
      </c>
      <c r="N373" s="6">
        <v>475</v>
      </c>
      <c r="O373" s="6">
        <v>128</v>
      </c>
      <c r="P373" s="6">
        <v>548</v>
      </c>
      <c r="Q373" s="6">
        <v>903</v>
      </c>
      <c r="R373" s="6">
        <v>370</v>
      </c>
      <c r="S373" s="6">
        <v>213</v>
      </c>
      <c r="T373" s="6">
        <v>649</v>
      </c>
      <c r="U373" s="6">
        <v>814</v>
      </c>
      <c r="V373" s="9">
        <v>755</v>
      </c>
      <c r="W373" s="7">
        <v>856</v>
      </c>
      <c r="X373" s="6">
        <v>268</v>
      </c>
      <c r="Y373" s="6">
        <v>175</v>
      </c>
      <c r="Z373" s="6">
        <v>186</v>
      </c>
      <c r="AA373" s="6">
        <v>285</v>
      </c>
      <c r="AB373" s="262">
        <v>833</v>
      </c>
      <c r="AC373" s="6">
        <v>742</v>
      </c>
      <c r="AD373" s="6">
        <v>827</v>
      </c>
      <c r="AE373" s="6">
        <v>672</v>
      </c>
      <c r="AF373" s="6">
        <v>196</v>
      </c>
      <c r="AG373" s="179">
        <v>359</v>
      </c>
      <c r="AH373" s="5">
        <f t="shared" si="65"/>
        <v>16400</v>
      </c>
      <c r="AI373" s="5">
        <f t="shared" si="66"/>
        <v>11201200</v>
      </c>
      <c r="AJ373" s="2">
        <f t="shared" si="67"/>
        <v>8606720000</v>
      </c>
    </row>
    <row r="374" spans="1:36" x14ac:dyDescent="0.2">
      <c r="A374" s="1">
        <v>23</v>
      </c>
      <c r="B374" s="178">
        <v>420</v>
      </c>
      <c r="C374" s="6">
        <v>7</v>
      </c>
      <c r="D374" s="6">
        <v>603</v>
      </c>
      <c r="E374" s="6">
        <v>1024</v>
      </c>
      <c r="F374" s="6">
        <v>545</v>
      </c>
      <c r="G374" s="6">
        <v>902</v>
      </c>
      <c r="H374" s="12">
        <v>474</v>
      </c>
      <c r="I374" s="6">
        <v>125</v>
      </c>
      <c r="J374" s="6">
        <v>108</v>
      </c>
      <c r="K374" s="8">
        <v>463</v>
      </c>
      <c r="L374" s="6">
        <v>915</v>
      </c>
      <c r="M374" s="6">
        <v>568</v>
      </c>
      <c r="N374" s="6">
        <v>1001</v>
      </c>
      <c r="O374" s="6">
        <v>590</v>
      </c>
      <c r="P374" s="6">
        <v>18</v>
      </c>
      <c r="Q374" s="6">
        <v>437</v>
      </c>
      <c r="R374" s="6">
        <v>836</v>
      </c>
      <c r="S374" s="6">
        <v>743</v>
      </c>
      <c r="T374" s="6">
        <v>187</v>
      </c>
      <c r="U374" s="6">
        <v>288</v>
      </c>
      <c r="V374" s="6">
        <v>193</v>
      </c>
      <c r="W374" s="6">
        <v>358</v>
      </c>
      <c r="X374" s="7">
        <v>826</v>
      </c>
      <c r="Y374" s="9">
        <v>669</v>
      </c>
      <c r="Z374" s="6">
        <v>652</v>
      </c>
      <c r="AA374" s="262">
        <v>815</v>
      </c>
      <c r="AB374" s="6">
        <v>371</v>
      </c>
      <c r="AC374" s="6">
        <v>216</v>
      </c>
      <c r="AD374" s="6">
        <v>265</v>
      </c>
      <c r="AE374" s="6">
        <v>174</v>
      </c>
      <c r="AF374" s="6">
        <v>754</v>
      </c>
      <c r="AG374" s="179">
        <v>853</v>
      </c>
      <c r="AH374" s="5">
        <f t="shared" si="65"/>
        <v>16400</v>
      </c>
      <c r="AI374" s="5">
        <f t="shared" si="66"/>
        <v>11201200</v>
      </c>
      <c r="AJ374" s="2">
        <f t="shared" si="67"/>
        <v>8606720000</v>
      </c>
    </row>
    <row r="375" spans="1:36" x14ac:dyDescent="0.2">
      <c r="A375" s="1">
        <v>24</v>
      </c>
      <c r="B375" s="178">
        <v>51</v>
      </c>
      <c r="C375" s="6">
        <v>408</v>
      </c>
      <c r="D375" s="6">
        <v>972</v>
      </c>
      <c r="E375" s="6">
        <v>623</v>
      </c>
      <c r="F375" s="6">
        <v>946</v>
      </c>
      <c r="G375" s="6">
        <v>533</v>
      </c>
      <c r="H375" s="6">
        <v>73</v>
      </c>
      <c r="I375" s="12">
        <v>494</v>
      </c>
      <c r="J375" s="8">
        <v>507</v>
      </c>
      <c r="K375" s="6">
        <v>96</v>
      </c>
      <c r="L375" s="6">
        <v>516</v>
      </c>
      <c r="M375" s="6">
        <v>935</v>
      </c>
      <c r="N375" s="6">
        <v>634</v>
      </c>
      <c r="O375" s="6">
        <v>989</v>
      </c>
      <c r="P375" s="6">
        <v>385</v>
      </c>
      <c r="Q375" s="6">
        <v>38</v>
      </c>
      <c r="R375" s="6">
        <v>723</v>
      </c>
      <c r="S375" s="6">
        <v>888</v>
      </c>
      <c r="T375" s="6">
        <v>300</v>
      </c>
      <c r="U375" s="6">
        <v>143</v>
      </c>
      <c r="V375" s="6">
        <v>338</v>
      </c>
      <c r="W375" s="6">
        <v>245</v>
      </c>
      <c r="X375" s="9">
        <v>681</v>
      </c>
      <c r="Y375" s="7">
        <v>782</v>
      </c>
      <c r="Z375" s="262">
        <v>795</v>
      </c>
      <c r="AA375" s="6">
        <v>704</v>
      </c>
      <c r="AB375" s="6">
        <v>228</v>
      </c>
      <c r="AC375" s="6">
        <v>327</v>
      </c>
      <c r="AD375" s="6">
        <v>154</v>
      </c>
      <c r="AE375" s="6">
        <v>317</v>
      </c>
      <c r="AF375" s="6">
        <v>865</v>
      </c>
      <c r="AG375" s="179">
        <v>710</v>
      </c>
      <c r="AH375" s="5">
        <f t="shared" si="65"/>
        <v>16400</v>
      </c>
      <c r="AI375" s="5">
        <f t="shared" si="66"/>
        <v>11201200</v>
      </c>
      <c r="AJ375" s="2">
        <f t="shared" si="67"/>
        <v>8606720000</v>
      </c>
    </row>
    <row r="376" spans="1:36" x14ac:dyDescent="0.2">
      <c r="A376" s="1">
        <v>25</v>
      </c>
      <c r="B376" s="178">
        <v>731</v>
      </c>
      <c r="C376" s="6">
        <v>896</v>
      </c>
      <c r="D376" s="6">
        <v>292</v>
      </c>
      <c r="E376" s="6">
        <v>135</v>
      </c>
      <c r="F376" s="6">
        <v>346</v>
      </c>
      <c r="G376" s="6">
        <v>253</v>
      </c>
      <c r="H376" s="6">
        <v>673</v>
      </c>
      <c r="I376" s="8">
        <v>774</v>
      </c>
      <c r="J376" s="12">
        <v>787</v>
      </c>
      <c r="K376" s="6">
        <v>696</v>
      </c>
      <c r="L376" s="6">
        <v>236</v>
      </c>
      <c r="M376" s="6">
        <v>335</v>
      </c>
      <c r="N376" s="6">
        <v>146</v>
      </c>
      <c r="O376" s="6">
        <v>309</v>
      </c>
      <c r="P376" s="6">
        <v>873</v>
      </c>
      <c r="Q376" s="6">
        <v>718</v>
      </c>
      <c r="R376" s="6">
        <v>59</v>
      </c>
      <c r="S376" s="6">
        <v>416</v>
      </c>
      <c r="T376" s="6">
        <v>964</v>
      </c>
      <c r="U376" s="6">
        <v>615</v>
      </c>
      <c r="V376" s="6">
        <v>954</v>
      </c>
      <c r="W376" s="6">
        <v>541</v>
      </c>
      <c r="X376" s="6">
        <v>65</v>
      </c>
      <c r="Y376" s="262">
        <v>486</v>
      </c>
      <c r="Z376" s="7">
        <v>499</v>
      </c>
      <c r="AA376" s="9">
        <v>88</v>
      </c>
      <c r="AB376" s="6">
        <v>524</v>
      </c>
      <c r="AC376" s="6">
        <v>943</v>
      </c>
      <c r="AD376" s="6">
        <v>626</v>
      </c>
      <c r="AE376" s="6">
        <v>981</v>
      </c>
      <c r="AF376" s="6">
        <v>393</v>
      </c>
      <c r="AG376" s="179">
        <v>46</v>
      </c>
      <c r="AH376" s="5">
        <f t="shared" si="65"/>
        <v>16400</v>
      </c>
      <c r="AI376" s="5">
        <f t="shared" si="66"/>
        <v>11201200</v>
      </c>
      <c r="AJ376" s="2">
        <f t="shared" si="67"/>
        <v>8606720000</v>
      </c>
    </row>
    <row r="377" spans="1:36" x14ac:dyDescent="0.2">
      <c r="A377" s="1">
        <v>26</v>
      </c>
      <c r="B377" s="178">
        <v>844</v>
      </c>
      <c r="C377" s="6">
        <v>751</v>
      </c>
      <c r="D377" s="6">
        <v>179</v>
      </c>
      <c r="E377" s="6">
        <v>280</v>
      </c>
      <c r="F377" s="6">
        <v>201</v>
      </c>
      <c r="G377" s="6">
        <v>366</v>
      </c>
      <c r="H377" s="8">
        <v>818</v>
      </c>
      <c r="I377" s="6">
        <v>661</v>
      </c>
      <c r="J377" s="6">
        <v>644</v>
      </c>
      <c r="K377" s="12">
        <v>807</v>
      </c>
      <c r="L377" s="6">
        <v>379</v>
      </c>
      <c r="M377" s="6">
        <v>224</v>
      </c>
      <c r="N377" s="6">
        <v>257</v>
      </c>
      <c r="O377" s="6">
        <v>166</v>
      </c>
      <c r="P377" s="6">
        <v>762</v>
      </c>
      <c r="Q377" s="6">
        <v>861</v>
      </c>
      <c r="R377" s="6">
        <v>428</v>
      </c>
      <c r="S377" s="6">
        <v>15</v>
      </c>
      <c r="T377" s="6">
        <v>595</v>
      </c>
      <c r="U377" s="6">
        <v>1016</v>
      </c>
      <c r="V377" s="6">
        <v>553</v>
      </c>
      <c r="W377" s="6">
        <v>910</v>
      </c>
      <c r="X377" s="262">
        <v>466</v>
      </c>
      <c r="Y377" s="6">
        <v>117</v>
      </c>
      <c r="Z377" s="9">
        <v>100</v>
      </c>
      <c r="AA377" s="7">
        <v>455</v>
      </c>
      <c r="AB377" s="6">
        <v>923</v>
      </c>
      <c r="AC377" s="6">
        <v>576</v>
      </c>
      <c r="AD377" s="6">
        <v>993</v>
      </c>
      <c r="AE377" s="6">
        <v>582</v>
      </c>
      <c r="AF377" s="6">
        <v>26</v>
      </c>
      <c r="AG377" s="179">
        <v>445</v>
      </c>
      <c r="AH377" s="5">
        <f t="shared" si="65"/>
        <v>16400</v>
      </c>
      <c r="AI377" s="5">
        <f t="shared" si="66"/>
        <v>11201200</v>
      </c>
      <c r="AJ377" s="2">
        <f t="shared" si="67"/>
        <v>8606720000</v>
      </c>
    </row>
    <row r="378" spans="1:36" x14ac:dyDescent="0.2">
      <c r="A378" s="1">
        <v>27</v>
      </c>
      <c r="B378" s="178">
        <v>378</v>
      </c>
      <c r="C378" s="6">
        <v>221</v>
      </c>
      <c r="D378" s="6">
        <v>641</v>
      </c>
      <c r="E378" s="6">
        <v>806</v>
      </c>
      <c r="F378" s="6">
        <v>763</v>
      </c>
      <c r="G378" s="8">
        <v>864</v>
      </c>
      <c r="H378" s="6">
        <v>260</v>
      </c>
      <c r="I378" s="6">
        <v>167</v>
      </c>
      <c r="J378" s="6">
        <v>178</v>
      </c>
      <c r="K378" s="6">
        <v>277</v>
      </c>
      <c r="L378" s="12">
        <v>841</v>
      </c>
      <c r="M378" s="6">
        <v>750</v>
      </c>
      <c r="N378" s="6">
        <v>819</v>
      </c>
      <c r="O378" s="6">
        <v>664</v>
      </c>
      <c r="P378" s="6">
        <v>204</v>
      </c>
      <c r="Q378" s="6">
        <v>367</v>
      </c>
      <c r="R378" s="6">
        <v>922</v>
      </c>
      <c r="S378" s="6">
        <v>573</v>
      </c>
      <c r="T378" s="6">
        <v>97</v>
      </c>
      <c r="U378" s="6">
        <v>454</v>
      </c>
      <c r="V378" s="6">
        <v>27</v>
      </c>
      <c r="W378" s="262">
        <v>448</v>
      </c>
      <c r="X378" s="6">
        <v>996</v>
      </c>
      <c r="Y378" s="6">
        <v>583</v>
      </c>
      <c r="Z378" s="6">
        <v>594</v>
      </c>
      <c r="AA378" s="6">
        <v>1013</v>
      </c>
      <c r="AB378" s="7">
        <v>425</v>
      </c>
      <c r="AC378" s="9">
        <v>14</v>
      </c>
      <c r="AD378" s="6">
        <v>467</v>
      </c>
      <c r="AE378" s="6">
        <v>120</v>
      </c>
      <c r="AF378" s="6">
        <v>556</v>
      </c>
      <c r="AG378" s="179">
        <v>911</v>
      </c>
      <c r="AH378" s="5">
        <f t="shared" si="65"/>
        <v>16400</v>
      </c>
      <c r="AI378" s="5">
        <f t="shared" si="66"/>
        <v>11201200</v>
      </c>
      <c r="AJ378" s="2">
        <f t="shared" si="67"/>
        <v>8606720000</v>
      </c>
    </row>
    <row r="379" spans="1:36" x14ac:dyDescent="0.2">
      <c r="A379" s="1">
        <v>28</v>
      </c>
      <c r="B379" s="178">
        <v>233</v>
      </c>
      <c r="C379" s="6">
        <v>334</v>
      </c>
      <c r="D379" s="6">
        <v>786</v>
      </c>
      <c r="E379" s="6">
        <v>693</v>
      </c>
      <c r="F379" s="8">
        <v>876</v>
      </c>
      <c r="G379" s="6">
        <v>719</v>
      </c>
      <c r="H379" s="6">
        <v>147</v>
      </c>
      <c r="I379" s="6">
        <v>312</v>
      </c>
      <c r="J379" s="6">
        <v>289</v>
      </c>
      <c r="K379" s="6">
        <v>134</v>
      </c>
      <c r="L379" s="6">
        <v>730</v>
      </c>
      <c r="M379" s="12">
        <v>893</v>
      </c>
      <c r="N379" s="6">
        <v>676</v>
      </c>
      <c r="O379" s="6">
        <v>775</v>
      </c>
      <c r="P379" s="6">
        <v>347</v>
      </c>
      <c r="Q379" s="6">
        <v>256</v>
      </c>
      <c r="R379" s="6">
        <v>521</v>
      </c>
      <c r="S379" s="6">
        <v>942</v>
      </c>
      <c r="T379" s="6">
        <v>498</v>
      </c>
      <c r="U379" s="6">
        <v>85</v>
      </c>
      <c r="V379" s="262">
        <v>396</v>
      </c>
      <c r="W379" s="6">
        <v>47</v>
      </c>
      <c r="X379" s="6">
        <v>627</v>
      </c>
      <c r="Y379" s="6">
        <v>984</v>
      </c>
      <c r="Z379" s="6">
        <v>961</v>
      </c>
      <c r="AA379" s="6">
        <v>614</v>
      </c>
      <c r="AB379" s="9">
        <v>58</v>
      </c>
      <c r="AC379" s="7">
        <v>413</v>
      </c>
      <c r="AD379" s="6">
        <v>68</v>
      </c>
      <c r="AE379" s="6">
        <v>487</v>
      </c>
      <c r="AF379" s="6">
        <v>955</v>
      </c>
      <c r="AG379" s="179">
        <v>544</v>
      </c>
      <c r="AH379" s="5">
        <f t="shared" si="65"/>
        <v>16400</v>
      </c>
      <c r="AI379" s="5">
        <f t="shared" si="66"/>
        <v>11201200</v>
      </c>
      <c r="AJ379" s="2">
        <f t="shared" si="67"/>
        <v>8606720000</v>
      </c>
    </row>
    <row r="380" spans="1:36" x14ac:dyDescent="0.2">
      <c r="A380" s="1">
        <v>29</v>
      </c>
      <c r="B380" s="178">
        <v>453</v>
      </c>
      <c r="C380" s="6">
        <v>98</v>
      </c>
      <c r="D380" s="6">
        <v>574</v>
      </c>
      <c r="E380" s="8">
        <v>921</v>
      </c>
      <c r="F380" s="6">
        <v>584</v>
      </c>
      <c r="G380" s="6">
        <v>995</v>
      </c>
      <c r="H380" s="6">
        <v>447</v>
      </c>
      <c r="I380" s="6">
        <v>28</v>
      </c>
      <c r="J380" s="6">
        <v>13</v>
      </c>
      <c r="K380" s="6">
        <v>426</v>
      </c>
      <c r="L380" s="6">
        <v>1014</v>
      </c>
      <c r="M380" s="6">
        <v>593</v>
      </c>
      <c r="N380" s="12">
        <v>912</v>
      </c>
      <c r="O380" s="6">
        <v>555</v>
      </c>
      <c r="P380" s="6">
        <v>119</v>
      </c>
      <c r="Q380" s="6">
        <v>468</v>
      </c>
      <c r="R380" s="6">
        <v>805</v>
      </c>
      <c r="S380" s="6">
        <v>642</v>
      </c>
      <c r="T380" s="6">
        <v>222</v>
      </c>
      <c r="U380" s="262">
        <v>377</v>
      </c>
      <c r="V380" s="6">
        <v>168</v>
      </c>
      <c r="W380" s="6">
        <v>259</v>
      </c>
      <c r="X380" s="6">
        <v>863</v>
      </c>
      <c r="Y380" s="6">
        <v>764</v>
      </c>
      <c r="Z380" s="6">
        <v>749</v>
      </c>
      <c r="AA380" s="6">
        <v>842</v>
      </c>
      <c r="AB380" s="6">
        <v>278</v>
      </c>
      <c r="AC380" s="6">
        <v>177</v>
      </c>
      <c r="AD380" s="7">
        <v>368</v>
      </c>
      <c r="AE380" s="9">
        <v>203</v>
      </c>
      <c r="AF380" s="6">
        <v>663</v>
      </c>
      <c r="AG380" s="179">
        <v>820</v>
      </c>
      <c r="AH380" s="5">
        <f t="shared" si="65"/>
        <v>16400</v>
      </c>
      <c r="AI380" s="5">
        <f t="shared" si="66"/>
        <v>11201200</v>
      </c>
      <c r="AJ380" s="2">
        <f t="shared" si="67"/>
        <v>8606720000</v>
      </c>
    </row>
    <row r="381" spans="1:36" x14ac:dyDescent="0.2">
      <c r="A381" s="1">
        <v>30</v>
      </c>
      <c r="B381" s="178">
        <v>86</v>
      </c>
      <c r="C381" s="6">
        <v>497</v>
      </c>
      <c r="D381" s="8">
        <v>941</v>
      </c>
      <c r="E381" s="6">
        <v>522</v>
      </c>
      <c r="F381" s="6">
        <v>983</v>
      </c>
      <c r="G381" s="6">
        <v>628</v>
      </c>
      <c r="H381" s="6">
        <v>48</v>
      </c>
      <c r="I381" s="6">
        <v>395</v>
      </c>
      <c r="J381" s="6">
        <v>414</v>
      </c>
      <c r="K381" s="6">
        <v>57</v>
      </c>
      <c r="L381" s="6">
        <v>613</v>
      </c>
      <c r="M381" s="6">
        <v>962</v>
      </c>
      <c r="N381" s="6">
        <v>543</v>
      </c>
      <c r="O381" s="12">
        <v>956</v>
      </c>
      <c r="P381" s="6">
        <v>488</v>
      </c>
      <c r="Q381" s="6">
        <v>67</v>
      </c>
      <c r="R381" s="6">
        <v>694</v>
      </c>
      <c r="S381" s="6">
        <v>785</v>
      </c>
      <c r="T381" s="262">
        <v>333</v>
      </c>
      <c r="U381" s="6">
        <v>234</v>
      </c>
      <c r="V381" s="6">
        <v>311</v>
      </c>
      <c r="W381" s="6">
        <v>148</v>
      </c>
      <c r="X381" s="6">
        <v>720</v>
      </c>
      <c r="Y381" s="6">
        <v>875</v>
      </c>
      <c r="Z381" s="6">
        <v>894</v>
      </c>
      <c r="AA381" s="6">
        <v>729</v>
      </c>
      <c r="AB381" s="6">
        <v>133</v>
      </c>
      <c r="AC381" s="6">
        <v>290</v>
      </c>
      <c r="AD381" s="9">
        <v>255</v>
      </c>
      <c r="AE381" s="7">
        <v>348</v>
      </c>
      <c r="AF381" s="6">
        <v>776</v>
      </c>
      <c r="AG381" s="179">
        <v>675</v>
      </c>
      <c r="AH381" s="5">
        <f t="shared" si="65"/>
        <v>16400</v>
      </c>
      <c r="AI381" s="5">
        <f t="shared" si="66"/>
        <v>11201200</v>
      </c>
      <c r="AJ381" s="2">
        <f t="shared" si="67"/>
        <v>8606720000</v>
      </c>
    </row>
    <row r="382" spans="1:36" x14ac:dyDescent="0.2">
      <c r="A382" s="1">
        <v>31</v>
      </c>
      <c r="B382" s="178">
        <v>616</v>
      </c>
      <c r="C382" s="8">
        <v>963</v>
      </c>
      <c r="D382" s="6">
        <v>415</v>
      </c>
      <c r="E382" s="6">
        <v>60</v>
      </c>
      <c r="F382" s="6">
        <v>485</v>
      </c>
      <c r="G382" s="6">
        <v>66</v>
      </c>
      <c r="H382" s="6">
        <v>542</v>
      </c>
      <c r="I382" s="6">
        <v>953</v>
      </c>
      <c r="J382" s="6">
        <v>944</v>
      </c>
      <c r="K382" s="6">
        <v>523</v>
      </c>
      <c r="L382" s="6">
        <v>87</v>
      </c>
      <c r="M382" s="6">
        <v>500</v>
      </c>
      <c r="N382" s="6">
        <v>45</v>
      </c>
      <c r="O382" s="6">
        <v>394</v>
      </c>
      <c r="P382" s="12">
        <v>982</v>
      </c>
      <c r="Q382" s="6">
        <v>625</v>
      </c>
      <c r="R382" s="6">
        <v>136</v>
      </c>
      <c r="S382" s="262">
        <v>291</v>
      </c>
      <c r="T382" s="6">
        <v>895</v>
      </c>
      <c r="U382" s="6">
        <v>732</v>
      </c>
      <c r="V382" s="6">
        <v>773</v>
      </c>
      <c r="W382" s="6">
        <v>674</v>
      </c>
      <c r="X382" s="6">
        <v>254</v>
      </c>
      <c r="Y382" s="6">
        <v>345</v>
      </c>
      <c r="Z382" s="6">
        <v>336</v>
      </c>
      <c r="AA382" s="6">
        <v>235</v>
      </c>
      <c r="AB382" s="6">
        <v>695</v>
      </c>
      <c r="AC382" s="6">
        <v>788</v>
      </c>
      <c r="AD382" s="6">
        <v>717</v>
      </c>
      <c r="AE382" s="6">
        <v>874</v>
      </c>
      <c r="AF382" s="7">
        <v>310</v>
      </c>
      <c r="AG382" s="145">
        <v>145</v>
      </c>
      <c r="AH382" s="5">
        <f t="shared" si="65"/>
        <v>16400</v>
      </c>
      <c r="AI382" s="5">
        <f t="shared" si="66"/>
        <v>11201200</v>
      </c>
      <c r="AJ382" s="2">
        <f t="shared" si="67"/>
        <v>8606720000</v>
      </c>
    </row>
    <row r="383" spans="1:36" ht="13.5" thickBot="1" x14ac:dyDescent="0.25">
      <c r="A383" s="1">
        <v>32</v>
      </c>
      <c r="B383" s="183">
        <v>1015</v>
      </c>
      <c r="C383" s="180">
        <v>596</v>
      </c>
      <c r="D383" s="180">
        <v>16</v>
      </c>
      <c r="E383" s="180">
        <v>427</v>
      </c>
      <c r="F383" s="180">
        <v>118</v>
      </c>
      <c r="G383" s="180">
        <v>465</v>
      </c>
      <c r="H383" s="180">
        <v>909</v>
      </c>
      <c r="I383" s="180">
        <v>554</v>
      </c>
      <c r="J383" s="180">
        <v>575</v>
      </c>
      <c r="K383" s="180">
        <v>924</v>
      </c>
      <c r="L383" s="180">
        <v>456</v>
      </c>
      <c r="M383" s="180">
        <v>99</v>
      </c>
      <c r="N383" s="180">
        <v>446</v>
      </c>
      <c r="O383" s="180">
        <v>25</v>
      </c>
      <c r="P383" s="180">
        <v>581</v>
      </c>
      <c r="Q383" s="187">
        <v>994</v>
      </c>
      <c r="R383" s="261">
        <v>279</v>
      </c>
      <c r="S383" s="180">
        <v>180</v>
      </c>
      <c r="T383" s="180">
        <v>752</v>
      </c>
      <c r="U383" s="180">
        <v>843</v>
      </c>
      <c r="V383" s="180">
        <v>662</v>
      </c>
      <c r="W383" s="180">
        <v>817</v>
      </c>
      <c r="X383" s="180">
        <v>365</v>
      </c>
      <c r="Y383" s="180">
        <v>202</v>
      </c>
      <c r="Z383" s="180">
        <v>223</v>
      </c>
      <c r="AA383" s="180">
        <v>380</v>
      </c>
      <c r="AB383" s="180">
        <v>808</v>
      </c>
      <c r="AC383" s="180">
        <v>643</v>
      </c>
      <c r="AD383" s="180">
        <v>862</v>
      </c>
      <c r="AE383" s="180">
        <v>761</v>
      </c>
      <c r="AF383" s="150">
        <v>165</v>
      </c>
      <c r="AG383" s="182">
        <v>258</v>
      </c>
      <c r="AH383" s="5">
        <f t="shared" si="65"/>
        <v>16400</v>
      </c>
      <c r="AI383" s="5">
        <f t="shared" si="66"/>
        <v>11201200</v>
      </c>
      <c r="AJ383" s="2">
        <f t="shared" si="67"/>
        <v>8606720000</v>
      </c>
    </row>
    <row r="384" spans="1:36" x14ac:dyDescent="0.2">
      <c r="A384" s="3" t="s">
        <v>0</v>
      </c>
      <c r="B384" s="5">
        <f>SUM(B352:B383)</f>
        <v>16400</v>
      </c>
      <c r="C384" s="5">
        <f t="shared" ref="C384:AG384" si="68">SUM(C352:C383)</f>
        <v>16400</v>
      </c>
      <c r="D384" s="5">
        <f t="shared" si="68"/>
        <v>16400</v>
      </c>
      <c r="E384" s="5">
        <f t="shared" si="68"/>
        <v>16400</v>
      </c>
      <c r="F384" s="5">
        <f t="shared" si="68"/>
        <v>16400</v>
      </c>
      <c r="G384" s="5">
        <f t="shared" si="68"/>
        <v>16400</v>
      </c>
      <c r="H384" s="5">
        <f t="shared" si="68"/>
        <v>16400</v>
      </c>
      <c r="I384" s="5">
        <f t="shared" si="68"/>
        <v>16400</v>
      </c>
      <c r="J384" s="5">
        <f t="shared" si="68"/>
        <v>16400</v>
      </c>
      <c r="K384" s="5">
        <f t="shared" si="68"/>
        <v>16400</v>
      </c>
      <c r="L384" s="5">
        <f t="shared" si="68"/>
        <v>16400</v>
      </c>
      <c r="M384" s="5">
        <f t="shared" si="68"/>
        <v>16400</v>
      </c>
      <c r="N384" s="5">
        <f t="shared" si="68"/>
        <v>16400</v>
      </c>
      <c r="O384" s="5">
        <f t="shared" si="68"/>
        <v>16400</v>
      </c>
      <c r="P384" s="5">
        <f t="shared" si="68"/>
        <v>16400</v>
      </c>
      <c r="Q384" s="5">
        <f t="shared" si="68"/>
        <v>16400</v>
      </c>
      <c r="R384" s="5">
        <f t="shared" si="68"/>
        <v>16400</v>
      </c>
      <c r="S384" s="5">
        <f t="shared" si="68"/>
        <v>16400</v>
      </c>
      <c r="T384" s="5">
        <f t="shared" si="68"/>
        <v>16400</v>
      </c>
      <c r="U384" s="5">
        <f t="shared" si="68"/>
        <v>16400</v>
      </c>
      <c r="V384" s="5">
        <f t="shared" si="68"/>
        <v>16400</v>
      </c>
      <c r="W384" s="5">
        <f t="shared" si="68"/>
        <v>16400</v>
      </c>
      <c r="X384" s="5">
        <f t="shared" si="68"/>
        <v>16400</v>
      </c>
      <c r="Y384" s="5">
        <f t="shared" si="68"/>
        <v>16400</v>
      </c>
      <c r="Z384" s="5">
        <f t="shared" si="68"/>
        <v>16400</v>
      </c>
      <c r="AA384" s="5">
        <f t="shared" si="68"/>
        <v>16400</v>
      </c>
      <c r="AB384" s="5">
        <f t="shared" si="68"/>
        <v>16400</v>
      </c>
      <c r="AC384" s="5">
        <f t="shared" si="68"/>
        <v>16400</v>
      </c>
      <c r="AD384" s="5">
        <f t="shared" si="68"/>
        <v>16400</v>
      </c>
      <c r="AE384" s="5">
        <f t="shared" si="68"/>
        <v>16400</v>
      </c>
      <c r="AF384" s="5">
        <f t="shared" si="68"/>
        <v>16400</v>
      </c>
      <c r="AG384" s="5">
        <f t="shared" si="68"/>
        <v>16400</v>
      </c>
      <c r="AH384" s="5"/>
      <c r="AI384" s="5"/>
    </row>
    <row r="385" spans="1:36" x14ac:dyDescent="0.2">
      <c r="A385" s="3" t="s">
        <v>1</v>
      </c>
      <c r="B385" s="5">
        <f>SUMSQ(B352:B383)</f>
        <v>11201200</v>
      </c>
      <c r="C385" s="5">
        <f t="shared" ref="C385:AG385" si="69">SUMSQ(C352:C383)</f>
        <v>11201200</v>
      </c>
      <c r="D385" s="5">
        <f t="shared" si="69"/>
        <v>11201200</v>
      </c>
      <c r="E385" s="5">
        <f t="shared" si="69"/>
        <v>11201200</v>
      </c>
      <c r="F385" s="5">
        <f t="shared" si="69"/>
        <v>11201200</v>
      </c>
      <c r="G385" s="5">
        <f t="shared" si="69"/>
        <v>11201200</v>
      </c>
      <c r="H385" s="5">
        <f t="shared" si="69"/>
        <v>11201200</v>
      </c>
      <c r="I385" s="5">
        <f t="shared" si="69"/>
        <v>11201200</v>
      </c>
      <c r="J385" s="5">
        <f t="shared" si="69"/>
        <v>11201200</v>
      </c>
      <c r="K385" s="5">
        <f t="shared" si="69"/>
        <v>11201200</v>
      </c>
      <c r="L385" s="5">
        <f t="shared" si="69"/>
        <v>11201200</v>
      </c>
      <c r="M385" s="5">
        <f t="shared" si="69"/>
        <v>11201200</v>
      </c>
      <c r="N385" s="5">
        <f t="shared" si="69"/>
        <v>11201200</v>
      </c>
      <c r="O385" s="5">
        <f t="shared" si="69"/>
        <v>11201200</v>
      </c>
      <c r="P385" s="5">
        <f t="shared" si="69"/>
        <v>11201200</v>
      </c>
      <c r="Q385" s="5">
        <f t="shared" si="69"/>
        <v>11201200</v>
      </c>
      <c r="R385" s="5">
        <f t="shared" si="69"/>
        <v>11201200</v>
      </c>
      <c r="S385" s="5">
        <f t="shared" si="69"/>
        <v>11201200</v>
      </c>
      <c r="T385" s="5">
        <f t="shared" si="69"/>
        <v>11201200</v>
      </c>
      <c r="U385" s="5">
        <f t="shared" si="69"/>
        <v>11201200</v>
      </c>
      <c r="V385" s="5">
        <f t="shared" si="69"/>
        <v>11201200</v>
      </c>
      <c r="W385" s="5">
        <f t="shared" si="69"/>
        <v>11201200</v>
      </c>
      <c r="X385" s="5">
        <f t="shared" si="69"/>
        <v>11201200</v>
      </c>
      <c r="Y385" s="5">
        <f t="shared" si="69"/>
        <v>11201200</v>
      </c>
      <c r="Z385" s="5">
        <f t="shared" si="69"/>
        <v>11201200</v>
      </c>
      <c r="AA385" s="5">
        <f t="shared" si="69"/>
        <v>11201200</v>
      </c>
      <c r="AB385" s="5">
        <f t="shared" si="69"/>
        <v>11201200</v>
      </c>
      <c r="AC385" s="5">
        <f t="shared" si="69"/>
        <v>11201200</v>
      </c>
      <c r="AD385" s="5">
        <f t="shared" si="69"/>
        <v>11201200</v>
      </c>
      <c r="AE385" s="5">
        <f t="shared" si="69"/>
        <v>11201200</v>
      </c>
      <c r="AF385" s="5">
        <f t="shared" si="69"/>
        <v>11201200</v>
      </c>
      <c r="AG385" s="5">
        <f t="shared" si="69"/>
        <v>11201200</v>
      </c>
      <c r="AH385" s="5"/>
      <c r="AI385" s="5"/>
    </row>
    <row r="386" spans="1:36" x14ac:dyDescent="0.2">
      <c r="A386" s="3" t="s">
        <v>2</v>
      </c>
      <c r="B386" s="2">
        <f>B352^3+B353^3+B354^3+B355^3+B356^3+B357^3+B358^3+B359^3+B360^3+B361^3+B362^3+B363^3+B364^3+B365^3+B366^3+B367^3+B368^3+B369^3+B370^3+B371^3+B372^3+B373^3+B374^3+B375^3+B376^3+B377^3+B378^3+B379^3+B380^3+B381^3+B382^3+B383^3</f>
        <v>8606720000</v>
      </c>
      <c r="C386" s="2">
        <f t="shared" ref="C386:AG386" si="70">C352^3+C353^3+C354^3+C355^3+C356^3+C357^3+C358^3+C359^3+C360^3+C361^3+C362^3+C363^3+C364^3+C365^3+C366^3+C367^3+C368^3+C369^3+C370^3+C371^3+C372^3+C373^3+C374^3+C375^3+C376^3+C377^3+C378^3+C379^3+C380^3+C381^3+C382^3+C383^3</f>
        <v>8606720000</v>
      </c>
      <c r="D386" s="2">
        <f t="shared" si="70"/>
        <v>8606720000</v>
      </c>
      <c r="E386" s="2">
        <f t="shared" si="70"/>
        <v>8606720000</v>
      </c>
      <c r="F386" s="2">
        <f t="shared" si="70"/>
        <v>8606720000</v>
      </c>
      <c r="G386" s="2">
        <f t="shared" si="70"/>
        <v>8606720000</v>
      </c>
      <c r="H386" s="2">
        <f t="shared" si="70"/>
        <v>8606720000</v>
      </c>
      <c r="I386" s="2">
        <f t="shared" si="70"/>
        <v>8606720000</v>
      </c>
      <c r="J386" s="2">
        <f t="shared" si="70"/>
        <v>8606720000</v>
      </c>
      <c r="K386" s="2">
        <f t="shared" si="70"/>
        <v>8606720000</v>
      </c>
      <c r="L386" s="2">
        <f t="shared" si="70"/>
        <v>8606720000</v>
      </c>
      <c r="M386" s="2">
        <f t="shared" si="70"/>
        <v>8606720000</v>
      </c>
      <c r="N386" s="2">
        <f t="shared" si="70"/>
        <v>8606720000</v>
      </c>
      <c r="O386" s="2">
        <f t="shared" si="70"/>
        <v>8606720000</v>
      </c>
      <c r="P386" s="2">
        <f t="shared" si="70"/>
        <v>8606720000</v>
      </c>
      <c r="Q386" s="2">
        <f t="shared" si="70"/>
        <v>8606720000</v>
      </c>
      <c r="R386" s="2">
        <f t="shared" si="70"/>
        <v>8606720000</v>
      </c>
      <c r="S386" s="2">
        <f t="shared" si="70"/>
        <v>8606720000</v>
      </c>
      <c r="T386" s="2">
        <f t="shared" si="70"/>
        <v>8606720000</v>
      </c>
      <c r="U386" s="2">
        <f t="shared" si="70"/>
        <v>8606720000</v>
      </c>
      <c r="V386" s="2">
        <f t="shared" si="70"/>
        <v>8606720000</v>
      </c>
      <c r="W386" s="2">
        <f t="shared" si="70"/>
        <v>8606720000</v>
      </c>
      <c r="X386" s="2">
        <f t="shared" si="70"/>
        <v>8606720000</v>
      </c>
      <c r="Y386" s="2">
        <f t="shared" si="70"/>
        <v>8606720000</v>
      </c>
      <c r="Z386" s="2">
        <f t="shared" si="70"/>
        <v>8606720000</v>
      </c>
      <c r="AA386" s="2">
        <f t="shared" si="70"/>
        <v>8606720000</v>
      </c>
      <c r="AB386" s="2">
        <f t="shared" si="70"/>
        <v>8606720000</v>
      </c>
      <c r="AC386" s="2">
        <f t="shared" si="70"/>
        <v>8606720000</v>
      </c>
      <c r="AD386" s="2">
        <f t="shared" si="70"/>
        <v>8606720000</v>
      </c>
      <c r="AE386" s="2">
        <f t="shared" si="70"/>
        <v>8606720000</v>
      </c>
      <c r="AF386" s="2">
        <f t="shared" si="70"/>
        <v>8606720000</v>
      </c>
      <c r="AG386" s="2">
        <f t="shared" si="70"/>
        <v>8606720000</v>
      </c>
      <c r="AH386" s="5"/>
      <c r="AI386" s="5"/>
      <c r="AJ386" s="114">
        <f>C352^3+B353^3+E354^3+D355^3+G356^3+F357^3+I358^3+H359^3+K360^3+J361^3+M362^3+L363^3+O364^3+N365^3+Q366^3+P367^3+S368^3+R369^3+U370^3+T371^3+W372^3+V373^3+Y374^3+X375^3+AA376^3+Z377^3+AC378^3+AB379^3+AE380^3+AD381^3+AG382^3+AF383^3</f>
        <v>8606720000</v>
      </c>
    </row>
    <row r="387" spans="1:36" x14ac:dyDescent="0.2">
      <c r="AH387" s="5"/>
      <c r="AI387" s="5"/>
      <c r="AJ387" s="116">
        <f>B352^3+C353^3+D354^3+E355^3+F356^3+G357^3+H358^3+I359^3+J360^3+K361^3+L362^3+M363^3+N364^3+O365^3+P366^3+Q367^3+R383^3+S382^3+T381^3+U380^3+V379^3+W378^3+X377^3+Y376^3+Z375^3+AA374^3+AB373^3+AC372^3+AD371^3+AE370^3+AF369^3+AG368^3</f>
        <v>8606720000</v>
      </c>
    </row>
    <row r="388" spans="1:36" x14ac:dyDescent="0.2">
      <c r="A388" s="3" t="s">
        <v>1173</v>
      </c>
      <c r="B388" s="2">
        <f>B352</f>
        <v>10</v>
      </c>
      <c r="C388" s="2">
        <f>C353</f>
        <v>62</v>
      </c>
      <c r="D388" s="2">
        <f>D354</f>
        <v>84</v>
      </c>
      <c r="E388" s="2">
        <f>E355</f>
        <v>104</v>
      </c>
      <c r="F388" s="2">
        <f>F356</f>
        <v>149</v>
      </c>
      <c r="G388" s="2">
        <f>G357</f>
        <v>161</v>
      </c>
      <c r="H388" s="2">
        <f>H358</f>
        <v>207</v>
      </c>
      <c r="I388" s="2">
        <f>I359</f>
        <v>251</v>
      </c>
      <c r="J388" s="2">
        <f>J360</f>
        <v>518</v>
      </c>
      <c r="K388" s="2">
        <f>K361</f>
        <v>562</v>
      </c>
      <c r="L388" s="2">
        <f>L362</f>
        <v>608</v>
      </c>
      <c r="M388" s="2">
        <f>M363</f>
        <v>620</v>
      </c>
      <c r="N388" s="2">
        <f>N364</f>
        <v>665</v>
      </c>
      <c r="O388" s="2">
        <f>O365</f>
        <v>685</v>
      </c>
      <c r="P388" s="2">
        <f>P366</f>
        <v>707</v>
      </c>
      <c r="Q388" s="2">
        <f>Q367</f>
        <v>759</v>
      </c>
      <c r="R388" s="2">
        <f>R368</f>
        <v>1023</v>
      </c>
      <c r="S388" s="2">
        <f>S369</f>
        <v>971</v>
      </c>
      <c r="T388" s="2">
        <f>T370</f>
        <v>933</v>
      </c>
      <c r="U388" s="2">
        <f>U371</f>
        <v>913</v>
      </c>
      <c r="V388" s="2">
        <f>V372</f>
        <v>868</v>
      </c>
      <c r="W388" s="2">
        <f>W373</f>
        <v>856</v>
      </c>
      <c r="X388" s="2">
        <f>X374</f>
        <v>826</v>
      </c>
      <c r="Y388" s="2">
        <f>Y375</f>
        <v>782</v>
      </c>
      <c r="Z388" s="2">
        <f>Z376</f>
        <v>499</v>
      </c>
      <c r="AA388" s="2">
        <f>AA377</f>
        <v>455</v>
      </c>
      <c r="AB388" s="2">
        <f>AB378</f>
        <v>425</v>
      </c>
      <c r="AC388" s="2">
        <f>AC379</f>
        <v>413</v>
      </c>
      <c r="AD388" s="2">
        <f>AD380</f>
        <v>368</v>
      </c>
      <c r="AE388" s="2">
        <f>AE381</f>
        <v>348</v>
      </c>
      <c r="AF388" s="2">
        <f>AF382</f>
        <v>310</v>
      </c>
      <c r="AG388" s="2">
        <f>AG383</f>
        <v>258</v>
      </c>
      <c r="AH388" s="217">
        <f t="shared" ref="AH388:AH391" si="71">SUM(B388:AG388)</f>
        <v>16400</v>
      </c>
      <c r="AI388" s="5">
        <f t="shared" ref="AI388:AI391" si="72">SUMSQ(B388:AG388)</f>
        <v>11201200</v>
      </c>
      <c r="AJ388" s="2">
        <f t="shared" ref="AJ388:AJ391" si="73">B388^3+C388^3+D388^3+E388^3+F388^3+G388^3+H388^3+I388^3+J388^3+K388^3+L388^3+M388^3+N388^3+O388^3+P388^3+Q388^3+R388^3+S388^3+T388^3+U388^3+V388^3+W388^3+X388^3+Y388^3+Z388^3+AA388^3+AB388^3+AC388^3+AD388^3+AE388^3+AF388^3+AG388^3</f>
        <v>8606720000</v>
      </c>
    </row>
    <row r="389" spans="1:36" x14ac:dyDescent="0.2">
      <c r="A389" s="3" t="s">
        <v>1174</v>
      </c>
      <c r="B389" s="2">
        <f>B383</f>
        <v>1015</v>
      </c>
      <c r="C389" s="2">
        <f>C382</f>
        <v>963</v>
      </c>
      <c r="D389" s="2">
        <f>D381</f>
        <v>941</v>
      </c>
      <c r="E389" s="2">
        <f>E380</f>
        <v>921</v>
      </c>
      <c r="F389" s="2">
        <f>F379</f>
        <v>876</v>
      </c>
      <c r="G389" s="2">
        <f>G378</f>
        <v>864</v>
      </c>
      <c r="H389" s="2">
        <f>H377</f>
        <v>818</v>
      </c>
      <c r="I389" s="2">
        <f>I376</f>
        <v>774</v>
      </c>
      <c r="J389" s="2">
        <f>J375</f>
        <v>507</v>
      </c>
      <c r="K389" s="2">
        <f>K374</f>
        <v>463</v>
      </c>
      <c r="L389" s="2">
        <f>L373</f>
        <v>417</v>
      </c>
      <c r="M389" s="2">
        <f>M372</f>
        <v>405</v>
      </c>
      <c r="N389" s="2">
        <f>N371</f>
        <v>360</v>
      </c>
      <c r="O389" s="2">
        <f>O370</f>
        <v>340</v>
      </c>
      <c r="P389" s="2">
        <f>P369</f>
        <v>318</v>
      </c>
      <c r="Q389" s="2">
        <f>Q368</f>
        <v>266</v>
      </c>
      <c r="R389" s="2">
        <f>R367</f>
        <v>2</v>
      </c>
      <c r="S389" s="2">
        <f>S366</f>
        <v>54</v>
      </c>
      <c r="T389" s="2">
        <f>T365</f>
        <v>92</v>
      </c>
      <c r="U389" s="2">
        <f>U364</f>
        <v>112</v>
      </c>
      <c r="V389" s="2">
        <f>V363</f>
        <v>157</v>
      </c>
      <c r="W389" s="2">
        <f>W362</f>
        <v>169</v>
      </c>
      <c r="X389" s="2">
        <f>X361</f>
        <v>199</v>
      </c>
      <c r="Y389" s="2">
        <f>Y360</f>
        <v>243</v>
      </c>
      <c r="Z389" s="2">
        <f>Z359</f>
        <v>526</v>
      </c>
      <c r="AA389" s="2">
        <f>AA358</f>
        <v>570</v>
      </c>
      <c r="AB389" s="2">
        <f>AB357</f>
        <v>600</v>
      </c>
      <c r="AC389" s="2">
        <f>AC356</f>
        <v>612</v>
      </c>
      <c r="AD389" s="2">
        <f>AD355</f>
        <v>657</v>
      </c>
      <c r="AE389" s="2">
        <f>AE354</f>
        <v>677</v>
      </c>
      <c r="AF389" s="2">
        <f>AF353</f>
        <v>715</v>
      </c>
      <c r="AG389" s="2">
        <f>AG352</f>
        <v>767</v>
      </c>
      <c r="AH389" s="217">
        <f t="shared" si="71"/>
        <v>16400</v>
      </c>
      <c r="AI389" s="5">
        <f t="shared" si="72"/>
        <v>11201200</v>
      </c>
      <c r="AJ389" s="2">
        <f t="shared" si="73"/>
        <v>8606720000</v>
      </c>
    </row>
    <row r="390" spans="1:36" x14ac:dyDescent="0.2">
      <c r="A390" s="3" t="s">
        <v>1175</v>
      </c>
      <c r="B390" s="2">
        <f>B368</f>
        <v>287</v>
      </c>
      <c r="C390" s="2">
        <f>C369</f>
        <v>299</v>
      </c>
      <c r="D390" s="2">
        <f>D370</f>
        <v>325</v>
      </c>
      <c r="E390" s="2">
        <f>E371</f>
        <v>369</v>
      </c>
      <c r="F390" s="2">
        <f>F372</f>
        <v>388</v>
      </c>
      <c r="G390" s="2">
        <f>G373</f>
        <v>440</v>
      </c>
      <c r="H390" s="2">
        <f>H374</f>
        <v>474</v>
      </c>
      <c r="I390" s="2">
        <f>I375</f>
        <v>494</v>
      </c>
      <c r="J390" s="2">
        <f>J376</f>
        <v>787</v>
      </c>
      <c r="K390" s="2">
        <f>K377</f>
        <v>807</v>
      </c>
      <c r="L390" s="2">
        <f>L378</f>
        <v>841</v>
      </c>
      <c r="M390" s="2">
        <f>M379</f>
        <v>893</v>
      </c>
      <c r="N390" s="2">
        <f>N380</f>
        <v>912</v>
      </c>
      <c r="O390" s="2">
        <f>O381</f>
        <v>956</v>
      </c>
      <c r="P390" s="2">
        <f>P382</f>
        <v>982</v>
      </c>
      <c r="Q390" s="2">
        <f>Q383</f>
        <v>994</v>
      </c>
      <c r="R390" s="2">
        <f>R352</f>
        <v>746</v>
      </c>
      <c r="S390" s="2">
        <f>S353</f>
        <v>734</v>
      </c>
      <c r="T390" s="2">
        <f>T354</f>
        <v>692</v>
      </c>
      <c r="U390" s="2">
        <f>U355</f>
        <v>648</v>
      </c>
      <c r="V390" s="2">
        <f>V356</f>
        <v>629</v>
      </c>
      <c r="W390" s="2">
        <f>W357</f>
        <v>577</v>
      </c>
      <c r="X390" s="2">
        <f>X358</f>
        <v>559</v>
      </c>
      <c r="Y390" s="2">
        <f>Y359</f>
        <v>539</v>
      </c>
      <c r="Z390" s="2">
        <f>Z360</f>
        <v>230</v>
      </c>
      <c r="AA390" s="2">
        <f>AA361</f>
        <v>210</v>
      </c>
      <c r="AB390" s="2">
        <f>AB362</f>
        <v>192</v>
      </c>
      <c r="AC390" s="2">
        <f>AC363</f>
        <v>140</v>
      </c>
      <c r="AD390" s="2">
        <f>AD364</f>
        <v>121</v>
      </c>
      <c r="AE390" s="2">
        <f>AE365</f>
        <v>77</v>
      </c>
      <c r="AF390" s="2">
        <f>AF366</f>
        <v>35</v>
      </c>
      <c r="AG390" s="2">
        <f>AG367</f>
        <v>23</v>
      </c>
      <c r="AH390" s="217">
        <f t="shared" si="71"/>
        <v>16400</v>
      </c>
      <c r="AI390" s="5">
        <f t="shared" si="72"/>
        <v>11201200</v>
      </c>
      <c r="AJ390" s="2">
        <f t="shared" si="73"/>
        <v>8606720000</v>
      </c>
    </row>
    <row r="391" spans="1:36" x14ac:dyDescent="0.2">
      <c r="A391" s="3" t="s">
        <v>1176</v>
      </c>
      <c r="B391" s="2">
        <f>B367</f>
        <v>738</v>
      </c>
      <c r="C391" s="2">
        <f>C366</f>
        <v>726</v>
      </c>
      <c r="D391" s="2">
        <f>D365</f>
        <v>700</v>
      </c>
      <c r="E391" s="2">
        <f>E364</f>
        <v>656</v>
      </c>
      <c r="F391" s="2">
        <f>F363</f>
        <v>637</v>
      </c>
      <c r="G391" s="2">
        <f>G362</f>
        <v>585</v>
      </c>
      <c r="H391" s="2">
        <f>H361</f>
        <v>551</v>
      </c>
      <c r="I391" s="2">
        <f>I360</f>
        <v>531</v>
      </c>
      <c r="J391" s="2">
        <f>J359</f>
        <v>238</v>
      </c>
      <c r="K391" s="2">
        <f>K358</f>
        <v>218</v>
      </c>
      <c r="L391" s="2">
        <f>L357</f>
        <v>184</v>
      </c>
      <c r="M391" s="2">
        <f>M356</f>
        <v>132</v>
      </c>
      <c r="N391" s="2">
        <f>N355</f>
        <v>113</v>
      </c>
      <c r="O391" s="2">
        <f>O354</f>
        <v>69</v>
      </c>
      <c r="P391" s="2">
        <f>P353</f>
        <v>43</v>
      </c>
      <c r="Q391" s="2">
        <f>Q352</f>
        <v>31</v>
      </c>
      <c r="R391" s="2">
        <f>R383</f>
        <v>279</v>
      </c>
      <c r="S391" s="2">
        <f>S382</f>
        <v>291</v>
      </c>
      <c r="T391" s="2">
        <f>T381</f>
        <v>333</v>
      </c>
      <c r="U391" s="2">
        <f>U380</f>
        <v>377</v>
      </c>
      <c r="V391" s="2">
        <f>V379</f>
        <v>396</v>
      </c>
      <c r="W391" s="2">
        <f>W378</f>
        <v>448</v>
      </c>
      <c r="X391" s="2">
        <f>X377</f>
        <v>466</v>
      </c>
      <c r="Y391" s="2">
        <f>Y376</f>
        <v>486</v>
      </c>
      <c r="Z391" s="2">
        <f>Z375</f>
        <v>795</v>
      </c>
      <c r="AA391" s="2">
        <f>AA374</f>
        <v>815</v>
      </c>
      <c r="AB391" s="2">
        <f>AB373</f>
        <v>833</v>
      </c>
      <c r="AC391" s="2">
        <f>AC372</f>
        <v>885</v>
      </c>
      <c r="AD391" s="2">
        <f>AD371</f>
        <v>904</v>
      </c>
      <c r="AE391" s="2">
        <f>AE370</f>
        <v>948</v>
      </c>
      <c r="AF391" s="2">
        <f>AF369</f>
        <v>990</v>
      </c>
      <c r="AG391" s="2">
        <f>AG368</f>
        <v>1002</v>
      </c>
      <c r="AH391" s="217">
        <f t="shared" si="71"/>
        <v>16400</v>
      </c>
      <c r="AI391" s="5">
        <f t="shared" si="72"/>
        <v>11201200</v>
      </c>
      <c r="AJ391" s="2">
        <f t="shared" si="73"/>
        <v>8606720000</v>
      </c>
    </row>
    <row r="393" spans="1:36" x14ac:dyDescent="0.2">
      <c r="B393" s="2" t="s">
        <v>5</v>
      </c>
    </row>
    <row r="394" spans="1:36" ht="13.5" thickBot="1" x14ac:dyDescent="0.25">
      <c r="A394" s="1" t="s">
        <v>5</v>
      </c>
      <c r="B394" s="1" t="s">
        <v>1181</v>
      </c>
      <c r="D394" s="131" t="s">
        <v>5</v>
      </c>
      <c r="F394" s="2" t="s">
        <v>5</v>
      </c>
    </row>
    <row r="395" spans="1:36" x14ac:dyDescent="0.2">
      <c r="A395" s="1">
        <v>1</v>
      </c>
      <c r="B395" s="193">
        <v>14</v>
      </c>
      <c r="C395" s="194">
        <v>425</v>
      </c>
      <c r="D395" s="177">
        <v>1013</v>
      </c>
      <c r="E395" s="177">
        <v>594</v>
      </c>
      <c r="F395" s="177">
        <v>911</v>
      </c>
      <c r="G395" s="177">
        <v>556</v>
      </c>
      <c r="H395" s="177">
        <v>120</v>
      </c>
      <c r="I395" s="177">
        <v>467</v>
      </c>
      <c r="J395" s="177">
        <v>763</v>
      </c>
      <c r="K395" s="195">
        <v>864</v>
      </c>
      <c r="L395" s="177">
        <v>260</v>
      </c>
      <c r="M395" s="177">
        <v>167</v>
      </c>
      <c r="N395" s="177">
        <v>378</v>
      </c>
      <c r="O395" s="177">
        <v>221</v>
      </c>
      <c r="P395" s="177">
        <v>641</v>
      </c>
      <c r="Q395" s="177">
        <v>806</v>
      </c>
      <c r="R395" s="177">
        <v>454</v>
      </c>
      <c r="S395" s="177">
        <v>97</v>
      </c>
      <c r="T395" s="177">
        <v>573</v>
      </c>
      <c r="U395" s="177">
        <v>922</v>
      </c>
      <c r="V395" s="177">
        <v>583</v>
      </c>
      <c r="W395" s="177">
        <v>996</v>
      </c>
      <c r="X395" s="189">
        <v>448</v>
      </c>
      <c r="Y395" s="177">
        <v>27</v>
      </c>
      <c r="Z395" s="177">
        <v>819</v>
      </c>
      <c r="AA395" s="177">
        <v>664</v>
      </c>
      <c r="AB395" s="177">
        <v>204</v>
      </c>
      <c r="AC395" s="177">
        <v>367</v>
      </c>
      <c r="AD395" s="177">
        <v>178</v>
      </c>
      <c r="AE395" s="177">
        <v>277</v>
      </c>
      <c r="AF395" s="185">
        <v>841</v>
      </c>
      <c r="AG395" s="196">
        <v>750</v>
      </c>
      <c r="AH395" s="5">
        <f>SUM(B395:AG395)</f>
        <v>16400</v>
      </c>
      <c r="AI395" s="5">
        <f>SUMSQ(B395:AG395)</f>
        <v>11201200</v>
      </c>
      <c r="AJ395" s="2">
        <f>B395^3+C395^3+D395^3+E395^3+F395^3+G395^3+H395^3+I395^3+J395^3+K395^3+L395^3+M395^3+N395^3+O395^3+P395^3+Q395^3+R395^3+S395^3+T395^3+U395^3+V395^3+W395^3+X395^3+Y395^3+Z395^3+AA395^3+AB395^3+AC395^3+AD395^3+AE395^3+AF395^3+AG395^3</f>
        <v>8606720000</v>
      </c>
    </row>
    <row r="396" spans="1:36" x14ac:dyDescent="0.2">
      <c r="A396" s="1">
        <v>2</v>
      </c>
      <c r="B396" s="197">
        <v>413</v>
      </c>
      <c r="C396" s="9">
        <v>58</v>
      </c>
      <c r="D396" s="6">
        <v>614</v>
      </c>
      <c r="E396" s="6">
        <v>961</v>
      </c>
      <c r="F396" s="6">
        <v>544</v>
      </c>
      <c r="G396" s="6">
        <v>955</v>
      </c>
      <c r="H396" s="6">
        <v>487</v>
      </c>
      <c r="I396" s="6">
        <v>68</v>
      </c>
      <c r="J396" s="8">
        <v>876</v>
      </c>
      <c r="K396" s="6">
        <v>719</v>
      </c>
      <c r="L396" s="6">
        <v>147</v>
      </c>
      <c r="M396" s="6">
        <v>312</v>
      </c>
      <c r="N396" s="6">
        <v>233</v>
      </c>
      <c r="O396" s="6">
        <v>334</v>
      </c>
      <c r="P396" s="6">
        <v>786</v>
      </c>
      <c r="Q396" s="6">
        <v>693</v>
      </c>
      <c r="R396" s="6">
        <v>85</v>
      </c>
      <c r="S396" s="6">
        <v>498</v>
      </c>
      <c r="T396" s="6">
        <v>942</v>
      </c>
      <c r="U396" s="6">
        <v>521</v>
      </c>
      <c r="V396" s="6">
        <v>984</v>
      </c>
      <c r="W396" s="6">
        <v>627</v>
      </c>
      <c r="X396" s="6">
        <v>47</v>
      </c>
      <c r="Y396" s="11">
        <v>396</v>
      </c>
      <c r="Z396" s="6">
        <v>676</v>
      </c>
      <c r="AA396" s="6">
        <v>775</v>
      </c>
      <c r="AB396" s="6">
        <v>347</v>
      </c>
      <c r="AC396" s="6">
        <v>256</v>
      </c>
      <c r="AD396" s="6">
        <v>289</v>
      </c>
      <c r="AE396" s="6">
        <v>134</v>
      </c>
      <c r="AF396" s="6">
        <v>730</v>
      </c>
      <c r="AG396" s="186">
        <v>893</v>
      </c>
      <c r="AH396" s="5">
        <f t="shared" ref="AH396:AH426" si="74">SUM(B396:AG396)</f>
        <v>16400</v>
      </c>
      <c r="AI396" s="5">
        <f t="shared" ref="AI396:AI426" si="75">SUMSQ(B396:AG396)</f>
        <v>11201200</v>
      </c>
      <c r="AJ396" s="2">
        <f t="shared" ref="AJ396:AJ434" si="76">B396^3+C396^3+D396^3+E396^3+F396^3+G396^3+H396^3+I396^3+J396^3+K396^3+L396^3+M396^3+N396^3+O396^3+P396^3+Q396^3+R396^3+S396^3+T396^3+U396^3+V396^3+W396^3+X396^3+Y396^3+Z396^3+AA396^3+AB396^3+AC396^3+AD396^3+AE396^3+AF396^3+AG396^3</f>
        <v>8606720000</v>
      </c>
    </row>
    <row r="397" spans="1:36" x14ac:dyDescent="0.2">
      <c r="A397" s="1">
        <v>3</v>
      </c>
      <c r="B397" s="178">
        <v>943</v>
      </c>
      <c r="C397" s="6">
        <v>524</v>
      </c>
      <c r="D397" s="9">
        <v>88</v>
      </c>
      <c r="E397" s="7">
        <v>499</v>
      </c>
      <c r="F397" s="6">
        <v>46</v>
      </c>
      <c r="G397" s="6">
        <v>393</v>
      </c>
      <c r="H397" s="6">
        <v>981</v>
      </c>
      <c r="I397" s="6">
        <v>626</v>
      </c>
      <c r="J397" s="6">
        <v>346</v>
      </c>
      <c r="K397" s="6">
        <v>253</v>
      </c>
      <c r="L397" s="6">
        <v>673</v>
      </c>
      <c r="M397" s="8">
        <v>774</v>
      </c>
      <c r="N397" s="6">
        <v>731</v>
      </c>
      <c r="O397" s="6">
        <v>896</v>
      </c>
      <c r="P397" s="6">
        <v>292</v>
      </c>
      <c r="Q397" s="6">
        <v>135</v>
      </c>
      <c r="R397" s="6">
        <v>615</v>
      </c>
      <c r="S397" s="6">
        <v>964</v>
      </c>
      <c r="T397" s="6">
        <v>416</v>
      </c>
      <c r="U397" s="6">
        <v>59</v>
      </c>
      <c r="V397" s="11">
        <v>486</v>
      </c>
      <c r="W397" s="6">
        <v>65</v>
      </c>
      <c r="X397" s="6">
        <v>541</v>
      </c>
      <c r="Y397" s="6">
        <v>954</v>
      </c>
      <c r="Z397" s="6">
        <v>146</v>
      </c>
      <c r="AA397" s="6">
        <v>309</v>
      </c>
      <c r="AB397" s="6">
        <v>873</v>
      </c>
      <c r="AC397" s="6">
        <v>718</v>
      </c>
      <c r="AD397" s="12">
        <v>787</v>
      </c>
      <c r="AE397" s="6">
        <v>696</v>
      </c>
      <c r="AF397" s="6">
        <v>236</v>
      </c>
      <c r="AG397" s="179">
        <v>335</v>
      </c>
      <c r="AH397" s="5">
        <f t="shared" si="74"/>
        <v>16400</v>
      </c>
      <c r="AI397" s="5">
        <f t="shared" si="75"/>
        <v>11201200</v>
      </c>
      <c r="AJ397" s="2">
        <f t="shared" si="76"/>
        <v>8606720000</v>
      </c>
    </row>
    <row r="398" spans="1:36" x14ac:dyDescent="0.2">
      <c r="A398" s="1">
        <v>4</v>
      </c>
      <c r="B398" s="178">
        <v>576</v>
      </c>
      <c r="C398" s="6">
        <v>923</v>
      </c>
      <c r="D398" s="7">
        <v>455</v>
      </c>
      <c r="E398" s="9">
        <v>100</v>
      </c>
      <c r="F398" s="6">
        <v>445</v>
      </c>
      <c r="G398" s="6">
        <v>26</v>
      </c>
      <c r="H398" s="6">
        <v>582</v>
      </c>
      <c r="I398" s="6">
        <v>993</v>
      </c>
      <c r="J398" s="6">
        <v>201</v>
      </c>
      <c r="K398" s="6">
        <v>366</v>
      </c>
      <c r="L398" s="8">
        <v>818</v>
      </c>
      <c r="M398" s="6">
        <v>661</v>
      </c>
      <c r="N398" s="6">
        <v>844</v>
      </c>
      <c r="O398" s="6">
        <v>751</v>
      </c>
      <c r="P398" s="6">
        <v>179</v>
      </c>
      <c r="Q398" s="6">
        <v>280</v>
      </c>
      <c r="R398" s="6">
        <v>1016</v>
      </c>
      <c r="S398" s="6">
        <v>595</v>
      </c>
      <c r="T398" s="6">
        <v>15</v>
      </c>
      <c r="U398" s="6">
        <v>428</v>
      </c>
      <c r="V398" s="6">
        <v>117</v>
      </c>
      <c r="W398" s="11">
        <v>466</v>
      </c>
      <c r="X398" s="6">
        <v>910</v>
      </c>
      <c r="Y398" s="6">
        <v>553</v>
      </c>
      <c r="Z398" s="6">
        <v>257</v>
      </c>
      <c r="AA398" s="6">
        <v>166</v>
      </c>
      <c r="AB398" s="6">
        <v>762</v>
      </c>
      <c r="AC398" s="6">
        <v>861</v>
      </c>
      <c r="AD398" s="6">
        <v>644</v>
      </c>
      <c r="AE398" s="12">
        <v>807</v>
      </c>
      <c r="AF398" s="6">
        <v>379</v>
      </c>
      <c r="AG398" s="179">
        <v>224</v>
      </c>
      <c r="AH398" s="5">
        <f t="shared" si="74"/>
        <v>16400</v>
      </c>
      <c r="AI398" s="5">
        <f t="shared" si="75"/>
        <v>11201200</v>
      </c>
      <c r="AJ398" s="2">
        <f t="shared" si="76"/>
        <v>8606720000</v>
      </c>
    </row>
    <row r="399" spans="1:36" x14ac:dyDescent="0.2">
      <c r="A399" s="1">
        <v>5</v>
      </c>
      <c r="B399" s="178">
        <v>788</v>
      </c>
      <c r="C399" s="6">
        <v>695</v>
      </c>
      <c r="D399" s="6">
        <v>235</v>
      </c>
      <c r="E399" s="6">
        <v>336</v>
      </c>
      <c r="F399" s="9">
        <v>145</v>
      </c>
      <c r="G399" s="7">
        <v>310</v>
      </c>
      <c r="H399" s="6">
        <v>874</v>
      </c>
      <c r="I399" s="6">
        <v>717</v>
      </c>
      <c r="J399" s="6">
        <v>485</v>
      </c>
      <c r="K399" s="6">
        <v>66</v>
      </c>
      <c r="L399" s="6">
        <v>542</v>
      </c>
      <c r="M399" s="6">
        <v>953</v>
      </c>
      <c r="N399" s="6">
        <v>616</v>
      </c>
      <c r="O399" s="8">
        <v>963</v>
      </c>
      <c r="P399" s="6">
        <v>415</v>
      </c>
      <c r="Q399" s="6">
        <v>60</v>
      </c>
      <c r="R399" s="6">
        <v>732</v>
      </c>
      <c r="S399" s="6">
        <v>895</v>
      </c>
      <c r="T399" s="11">
        <v>291</v>
      </c>
      <c r="U399" s="6">
        <v>136</v>
      </c>
      <c r="V399" s="6">
        <v>345</v>
      </c>
      <c r="W399" s="6">
        <v>254</v>
      </c>
      <c r="X399" s="6">
        <v>674</v>
      </c>
      <c r="Y399" s="6">
        <v>773</v>
      </c>
      <c r="Z399" s="6">
        <v>45</v>
      </c>
      <c r="AA399" s="6">
        <v>394</v>
      </c>
      <c r="AB399" s="12">
        <v>982</v>
      </c>
      <c r="AC399" s="6">
        <v>625</v>
      </c>
      <c r="AD399" s="6">
        <v>944</v>
      </c>
      <c r="AE399" s="6">
        <v>523</v>
      </c>
      <c r="AF399" s="6">
        <v>87</v>
      </c>
      <c r="AG399" s="179">
        <v>500</v>
      </c>
      <c r="AH399" s="5">
        <f t="shared" si="74"/>
        <v>16400</v>
      </c>
      <c r="AI399" s="5">
        <f t="shared" si="75"/>
        <v>11201200</v>
      </c>
      <c r="AJ399" s="2">
        <f t="shared" si="76"/>
        <v>8606720000</v>
      </c>
    </row>
    <row r="400" spans="1:36" x14ac:dyDescent="0.2">
      <c r="A400" s="1">
        <v>6</v>
      </c>
      <c r="B400" s="178">
        <v>643</v>
      </c>
      <c r="C400" s="6">
        <v>808</v>
      </c>
      <c r="D400" s="6">
        <v>380</v>
      </c>
      <c r="E400" s="6">
        <v>223</v>
      </c>
      <c r="F400" s="7">
        <v>258</v>
      </c>
      <c r="G400" s="9">
        <v>165</v>
      </c>
      <c r="H400" s="6">
        <v>761</v>
      </c>
      <c r="I400" s="6">
        <v>862</v>
      </c>
      <c r="J400" s="6">
        <v>118</v>
      </c>
      <c r="K400" s="6">
        <v>465</v>
      </c>
      <c r="L400" s="6">
        <v>909</v>
      </c>
      <c r="M400" s="6">
        <v>554</v>
      </c>
      <c r="N400" s="8">
        <v>1015</v>
      </c>
      <c r="O400" s="6">
        <v>596</v>
      </c>
      <c r="P400" s="6">
        <v>16</v>
      </c>
      <c r="Q400" s="6">
        <v>427</v>
      </c>
      <c r="R400" s="6">
        <v>843</v>
      </c>
      <c r="S400" s="6">
        <v>752</v>
      </c>
      <c r="T400" s="6">
        <v>180</v>
      </c>
      <c r="U400" s="11">
        <v>279</v>
      </c>
      <c r="V400" s="6">
        <v>202</v>
      </c>
      <c r="W400" s="6">
        <v>365</v>
      </c>
      <c r="X400" s="6">
        <v>817</v>
      </c>
      <c r="Y400" s="6">
        <v>662</v>
      </c>
      <c r="Z400" s="6">
        <v>446</v>
      </c>
      <c r="AA400" s="6">
        <v>25</v>
      </c>
      <c r="AB400" s="6">
        <v>581</v>
      </c>
      <c r="AC400" s="12">
        <v>994</v>
      </c>
      <c r="AD400" s="6">
        <v>575</v>
      </c>
      <c r="AE400" s="6">
        <v>924</v>
      </c>
      <c r="AF400" s="6">
        <v>456</v>
      </c>
      <c r="AG400" s="179">
        <v>99</v>
      </c>
      <c r="AH400" s="5">
        <f t="shared" si="74"/>
        <v>16400</v>
      </c>
      <c r="AI400" s="5">
        <f t="shared" si="75"/>
        <v>11201200</v>
      </c>
      <c r="AJ400" s="2">
        <f t="shared" si="76"/>
        <v>8606720000</v>
      </c>
    </row>
    <row r="401" spans="1:36" x14ac:dyDescent="0.2">
      <c r="A401" s="1">
        <v>7</v>
      </c>
      <c r="B401" s="178">
        <v>177</v>
      </c>
      <c r="C401" s="6">
        <v>278</v>
      </c>
      <c r="D401" s="6">
        <v>842</v>
      </c>
      <c r="E401" s="6">
        <v>749</v>
      </c>
      <c r="F401" s="6">
        <v>820</v>
      </c>
      <c r="G401" s="6">
        <v>663</v>
      </c>
      <c r="H401" s="9">
        <v>203</v>
      </c>
      <c r="I401" s="7">
        <v>368</v>
      </c>
      <c r="J401" s="6">
        <v>584</v>
      </c>
      <c r="K401" s="6">
        <v>995</v>
      </c>
      <c r="L401" s="6">
        <v>447</v>
      </c>
      <c r="M401" s="6">
        <v>28</v>
      </c>
      <c r="N401" s="6">
        <v>453</v>
      </c>
      <c r="O401" s="6">
        <v>98</v>
      </c>
      <c r="P401" s="6">
        <v>574</v>
      </c>
      <c r="Q401" s="8">
        <v>921</v>
      </c>
      <c r="R401" s="11">
        <v>377</v>
      </c>
      <c r="S401" s="6">
        <v>222</v>
      </c>
      <c r="T401" s="6">
        <v>642</v>
      </c>
      <c r="U401" s="6">
        <v>805</v>
      </c>
      <c r="V401" s="6">
        <v>764</v>
      </c>
      <c r="W401" s="6">
        <v>863</v>
      </c>
      <c r="X401" s="6">
        <v>259</v>
      </c>
      <c r="Y401" s="6">
        <v>168</v>
      </c>
      <c r="Z401" s="12">
        <v>912</v>
      </c>
      <c r="AA401" s="6">
        <v>555</v>
      </c>
      <c r="AB401" s="6">
        <v>119</v>
      </c>
      <c r="AC401" s="6">
        <v>468</v>
      </c>
      <c r="AD401" s="6">
        <v>13</v>
      </c>
      <c r="AE401" s="6">
        <v>426</v>
      </c>
      <c r="AF401" s="6">
        <v>1014</v>
      </c>
      <c r="AG401" s="179">
        <v>593</v>
      </c>
      <c r="AH401" s="5">
        <f t="shared" si="74"/>
        <v>16400</v>
      </c>
      <c r="AI401" s="5">
        <f t="shared" si="75"/>
        <v>11201200</v>
      </c>
      <c r="AJ401" s="2">
        <f t="shared" si="76"/>
        <v>8606720000</v>
      </c>
    </row>
    <row r="402" spans="1:36" x14ac:dyDescent="0.2">
      <c r="A402" s="1">
        <v>8</v>
      </c>
      <c r="B402" s="178">
        <v>290</v>
      </c>
      <c r="C402" s="6">
        <v>133</v>
      </c>
      <c r="D402" s="6">
        <v>729</v>
      </c>
      <c r="E402" s="6">
        <v>894</v>
      </c>
      <c r="F402" s="6">
        <v>675</v>
      </c>
      <c r="G402" s="6">
        <v>776</v>
      </c>
      <c r="H402" s="7">
        <v>348</v>
      </c>
      <c r="I402" s="9">
        <v>255</v>
      </c>
      <c r="J402" s="6">
        <v>983</v>
      </c>
      <c r="K402" s="6">
        <v>628</v>
      </c>
      <c r="L402" s="6">
        <v>48</v>
      </c>
      <c r="M402" s="6">
        <v>395</v>
      </c>
      <c r="N402" s="6">
        <v>86</v>
      </c>
      <c r="O402" s="6">
        <v>497</v>
      </c>
      <c r="P402" s="8">
        <v>941</v>
      </c>
      <c r="Q402" s="6">
        <v>522</v>
      </c>
      <c r="R402" s="6">
        <v>234</v>
      </c>
      <c r="S402" s="11">
        <v>333</v>
      </c>
      <c r="T402" s="6">
        <v>785</v>
      </c>
      <c r="U402" s="6">
        <v>694</v>
      </c>
      <c r="V402" s="6">
        <v>875</v>
      </c>
      <c r="W402" s="6">
        <v>720</v>
      </c>
      <c r="X402" s="6">
        <v>148</v>
      </c>
      <c r="Y402" s="6">
        <v>311</v>
      </c>
      <c r="Z402" s="6">
        <v>543</v>
      </c>
      <c r="AA402" s="12">
        <v>956</v>
      </c>
      <c r="AB402" s="6">
        <v>488</v>
      </c>
      <c r="AC402" s="6">
        <v>67</v>
      </c>
      <c r="AD402" s="6">
        <v>414</v>
      </c>
      <c r="AE402" s="6">
        <v>57</v>
      </c>
      <c r="AF402" s="6">
        <v>613</v>
      </c>
      <c r="AG402" s="179">
        <v>962</v>
      </c>
      <c r="AH402" s="5">
        <f t="shared" si="74"/>
        <v>16400</v>
      </c>
      <c r="AI402" s="5">
        <f t="shared" si="75"/>
        <v>11201200</v>
      </c>
      <c r="AJ402" s="2">
        <f t="shared" si="76"/>
        <v>8606720000</v>
      </c>
    </row>
    <row r="403" spans="1:36" x14ac:dyDescent="0.2">
      <c r="A403" s="1">
        <v>9</v>
      </c>
      <c r="B403" s="178">
        <v>1011</v>
      </c>
      <c r="C403" s="8">
        <v>600</v>
      </c>
      <c r="D403" s="6">
        <v>12</v>
      </c>
      <c r="E403" s="6">
        <v>431</v>
      </c>
      <c r="F403" s="6">
        <v>114</v>
      </c>
      <c r="G403" s="6">
        <v>469</v>
      </c>
      <c r="H403" s="6">
        <v>905</v>
      </c>
      <c r="I403" s="6">
        <v>558</v>
      </c>
      <c r="J403" s="9">
        <v>262</v>
      </c>
      <c r="K403" s="7">
        <v>161</v>
      </c>
      <c r="L403" s="6">
        <v>765</v>
      </c>
      <c r="M403" s="6">
        <v>858</v>
      </c>
      <c r="N403" s="6">
        <v>647</v>
      </c>
      <c r="O403" s="6">
        <v>804</v>
      </c>
      <c r="P403" s="6">
        <v>384</v>
      </c>
      <c r="Q403" s="6">
        <v>219</v>
      </c>
      <c r="R403" s="6">
        <v>571</v>
      </c>
      <c r="S403" s="6">
        <v>928</v>
      </c>
      <c r="T403" s="6">
        <v>452</v>
      </c>
      <c r="U403" s="6">
        <v>103</v>
      </c>
      <c r="V403" s="6">
        <v>442</v>
      </c>
      <c r="W403" s="6">
        <v>29</v>
      </c>
      <c r="X403" s="12">
        <v>577</v>
      </c>
      <c r="Y403" s="6">
        <v>998</v>
      </c>
      <c r="Z403" s="6">
        <v>206</v>
      </c>
      <c r="AA403" s="6">
        <v>361</v>
      </c>
      <c r="AB403" s="6">
        <v>821</v>
      </c>
      <c r="AC403" s="6">
        <v>658</v>
      </c>
      <c r="AD403" s="6">
        <v>847</v>
      </c>
      <c r="AE403" s="6">
        <v>748</v>
      </c>
      <c r="AF403" s="11">
        <v>184</v>
      </c>
      <c r="AG403" s="179">
        <v>275</v>
      </c>
      <c r="AH403" s="5">
        <f t="shared" si="74"/>
        <v>16400</v>
      </c>
      <c r="AI403" s="5">
        <f t="shared" si="75"/>
        <v>11201200</v>
      </c>
      <c r="AJ403" s="2">
        <f t="shared" si="76"/>
        <v>8606720000</v>
      </c>
    </row>
    <row r="404" spans="1:36" x14ac:dyDescent="0.2">
      <c r="A404" s="1">
        <v>10</v>
      </c>
      <c r="B404" s="199">
        <v>612</v>
      </c>
      <c r="C404" s="6">
        <v>967</v>
      </c>
      <c r="D404" s="6">
        <v>411</v>
      </c>
      <c r="E404" s="6">
        <v>64</v>
      </c>
      <c r="F404" s="6">
        <v>481</v>
      </c>
      <c r="G404" s="6">
        <v>70</v>
      </c>
      <c r="H404" s="6">
        <v>538</v>
      </c>
      <c r="I404" s="6">
        <v>957</v>
      </c>
      <c r="J404" s="7">
        <v>149</v>
      </c>
      <c r="K404" s="9">
        <v>306</v>
      </c>
      <c r="L404" s="6">
        <v>878</v>
      </c>
      <c r="M404" s="6">
        <v>713</v>
      </c>
      <c r="N404" s="6">
        <v>792</v>
      </c>
      <c r="O404" s="6">
        <v>691</v>
      </c>
      <c r="P404" s="6">
        <v>239</v>
      </c>
      <c r="Q404" s="6">
        <v>332</v>
      </c>
      <c r="R404" s="6">
        <v>940</v>
      </c>
      <c r="S404" s="6">
        <v>527</v>
      </c>
      <c r="T404" s="6">
        <v>83</v>
      </c>
      <c r="U404" s="6">
        <v>504</v>
      </c>
      <c r="V404" s="6">
        <v>41</v>
      </c>
      <c r="W404" s="6">
        <v>398</v>
      </c>
      <c r="X404" s="6">
        <v>978</v>
      </c>
      <c r="Y404" s="12">
        <v>629</v>
      </c>
      <c r="Z404" s="6">
        <v>349</v>
      </c>
      <c r="AA404" s="6">
        <v>250</v>
      </c>
      <c r="AB404" s="6">
        <v>678</v>
      </c>
      <c r="AC404" s="6">
        <v>769</v>
      </c>
      <c r="AD404" s="6">
        <v>736</v>
      </c>
      <c r="AE404" s="6">
        <v>891</v>
      </c>
      <c r="AF404" s="6">
        <v>295</v>
      </c>
      <c r="AG404" s="192">
        <v>132</v>
      </c>
      <c r="AH404" s="5">
        <f t="shared" si="74"/>
        <v>16400</v>
      </c>
      <c r="AI404" s="5">
        <f t="shared" si="75"/>
        <v>11201200</v>
      </c>
      <c r="AJ404" s="2">
        <f t="shared" si="76"/>
        <v>8606720000</v>
      </c>
    </row>
    <row r="405" spans="1:36" x14ac:dyDescent="0.2">
      <c r="A405" s="1">
        <v>11</v>
      </c>
      <c r="B405" s="178">
        <v>82</v>
      </c>
      <c r="C405" s="6">
        <v>501</v>
      </c>
      <c r="D405" s="6">
        <v>937</v>
      </c>
      <c r="E405" s="8">
        <v>526</v>
      </c>
      <c r="F405" s="6">
        <v>979</v>
      </c>
      <c r="G405" s="6">
        <v>632</v>
      </c>
      <c r="H405" s="6">
        <v>44</v>
      </c>
      <c r="I405" s="6">
        <v>399</v>
      </c>
      <c r="J405" s="6">
        <v>679</v>
      </c>
      <c r="K405" s="6">
        <v>772</v>
      </c>
      <c r="L405" s="9">
        <v>352</v>
      </c>
      <c r="M405" s="7">
        <v>251</v>
      </c>
      <c r="N405" s="6">
        <v>294</v>
      </c>
      <c r="O405" s="6">
        <v>129</v>
      </c>
      <c r="P405" s="6">
        <v>733</v>
      </c>
      <c r="Q405" s="6">
        <v>890</v>
      </c>
      <c r="R405" s="6">
        <v>410</v>
      </c>
      <c r="S405" s="6">
        <v>61</v>
      </c>
      <c r="T405" s="6">
        <v>609</v>
      </c>
      <c r="U405" s="6">
        <v>966</v>
      </c>
      <c r="V405" s="12">
        <v>539</v>
      </c>
      <c r="W405" s="6">
        <v>960</v>
      </c>
      <c r="X405" s="6">
        <v>484</v>
      </c>
      <c r="Y405" s="6">
        <v>71</v>
      </c>
      <c r="Z405" s="6">
        <v>879</v>
      </c>
      <c r="AA405" s="6">
        <v>716</v>
      </c>
      <c r="AB405" s="6">
        <v>152</v>
      </c>
      <c r="AC405" s="6">
        <v>307</v>
      </c>
      <c r="AD405" s="11">
        <v>238</v>
      </c>
      <c r="AE405" s="6">
        <v>329</v>
      </c>
      <c r="AF405" s="6">
        <v>789</v>
      </c>
      <c r="AG405" s="179">
        <v>690</v>
      </c>
      <c r="AH405" s="5">
        <f t="shared" si="74"/>
        <v>16400</v>
      </c>
      <c r="AI405" s="5">
        <f t="shared" si="75"/>
        <v>11201200</v>
      </c>
      <c r="AJ405" s="2">
        <f t="shared" si="76"/>
        <v>8606720000</v>
      </c>
    </row>
    <row r="406" spans="1:36" x14ac:dyDescent="0.2">
      <c r="A406" s="1">
        <v>12</v>
      </c>
      <c r="B406" s="178">
        <v>449</v>
      </c>
      <c r="C406" s="6">
        <v>102</v>
      </c>
      <c r="D406" s="8">
        <v>570</v>
      </c>
      <c r="E406" s="6">
        <v>925</v>
      </c>
      <c r="F406" s="6">
        <v>580</v>
      </c>
      <c r="G406" s="6">
        <v>999</v>
      </c>
      <c r="H406" s="6">
        <v>443</v>
      </c>
      <c r="I406" s="6">
        <v>32</v>
      </c>
      <c r="J406" s="6">
        <v>824</v>
      </c>
      <c r="K406" s="6">
        <v>659</v>
      </c>
      <c r="L406" s="7">
        <v>207</v>
      </c>
      <c r="M406" s="9">
        <v>364</v>
      </c>
      <c r="N406" s="6">
        <v>181</v>
      </c>
      <c r="O406" s="6">
        <v>274</v>
      </c>
      <c r="P406" s="6">
        <v>846</v>
      </c>
      <c r="Q406" s="6">
        <v>745</v>
      </c>
      <c r="R406" s="6">
        <v>9</v>
      </c>
      <c r="S406" s="6">
        <v>430</v>
      </c>
      <c r="T406" s="6">
        <v>1010</v>
      </c>
      <c r="U406" s="6">
        <v>597</v>
      </c>
      <c r="V406" s="6">
        <v>908</v>
      </c>
      <c r="W406" s="12">
        <v>559</v>
      </c>
      <c r="X406" s="6">
        <v>115</v>
      </c>
      <c r="Y406" s="6">
        <v>472</v>
      </c>
      <c r="Z406" s="6">
        <v>768</v>
      </c>
      <c r="AA406" s="6">
        <v>859</v>
      </c>
      <c r="AB406" s="6">
        <v>263</v>
      </c>
      <c r="AC406" s="6">
        <v>164</v>
      </c>
      <c r="AD406" s="6">
        <v>381</v>
      </c>
      <c r="AE406" s="11">
        <v>218</v>
      </c>
      <c r="AF406" s="6">
        <v>646</v>
      </c>
      <c r="AG406" s="179">
        <v>801</v>
      </c>
      <c r="AH406" s="5">
        <f t="shared" si="74"/>
        <v>16400</v>
      </c>
      <c r="AI406" s="5">
        <f t="shared" si="75"/>
        <v>11201200</v>
      </c>
      <c r="AJ406" s="2">
        <f t="shared" si="76"/>
        <v>8606720000</v>
      </c>
    </row>
    <row r="407" spans="1:36" x14ac:dyDescent="0.2">
      <c r="A407" s="1">
        <v>13</v>
      </c>
      <c r="B407" s="178">
        <v>237</v>
      </c>
      <c r="C407" s="6">
        <v>330</v>
      </c>
      <c r="D407" s="6">
        <v>790</v>
      </c>
      <c r="E407" s="6">
        <v>689</v>
      </c>
      <c r="F407" s="6">
        <v>880</v>
      </c>
      <c r="G407" s="8">
        <v>715</v>
      </c>
      <c r="H407" s="6">
        <v>151</v>
      </c>
      <c r="I407" s="6">
        <v>308</v>
      </c>
      <c r="J407" s="6">
        <v>540</v>
      </c>
      <c r="K407" s="6">
        <v>959</v>
      </c>
      <c r="L407" s="6">
        <v>483</v>
      </c>
      <c r="M407" s="6">
        <v>72</v>
      </c>
      <c r="N407" s="9">
        <v>409</v>
      </c>
      <c r="O407" s="7">
        <v>62</v>
      </c>
      <c r="P407" s="6">
        <v>610</v>
      </c>
      <c r="Q407" s="6">
        <v>965</v>
      </c>
      <c r="R407" s="6">
        <v>293</v>
      </c>
      <c r="S407" s="6">
        <v>130</v>
      </c>
      <c r="T407" s="12">
        <v>734</v>
      </c>
      <c r="U407" s="6">
        <v>889</v>
      </c>
      <c r="V407" s="6">
        <v>680</v>
      </c>
      <c r="W407" s="6">
        <v>771</v>
      </c>
      <c r="X407" s="6">
        <v>351</v>
      </c>
      <c r="Y407" s="6">
        <v>252</v>
      </c>
      <c r="Z407" s="6">
        <v>980</v>
      </c>
      <c r="AA407" s="6">
        <v>631</v>
      </c>
      <c r="AB407" s="11">
        <v>43</v>
      </c>
      <c r="AC407" s="6">
        <v>400</v>
      </c>
      <c r="AD407" s="6">
        <v>81</v>
      </c>
      <c r="AE407" s="6">
        <v>502</v>
      </c>
      <c r="AF407" s="6">
        <v>938</v>
      </c>
      <c r="AG407" s="179">
        <v>525</v>
      </c>
      <c r="AH407" s="5">
        <f t="shared" si="74"/>
        <v>16400</v>
      </c>
      <c r="AI407" s="5">
        <f t="shared" si="75"/>
        <v>11201200</v>
      </c>
      <c r="AJ407" s="2">
        <f t="shared" si="76"/>
        <v>8606720000</v>
      </c>
    </row>
    <row r="408" spans="1:36" x14ac:dyDescent="0.2">
      <c r="A408" s="1">
        <v>14</v>
      </c>
      <c r="B408" s="178">
        <v>382</v>
      </c>
      <c r="C408" s="6">
        <v>217</v>
      </c>
      <c r="D408" s="6">
        <v>645</v>
      </c>
      <c r="E408" s="6">
        <v>802</v>
      </c>
      <c r="F408" s="8">
        <v>767</v>
      </c>
      <c r="G408" s="6">
        <v>860</v>
      </c>
      <c r="H408" s="6">
        <v>264</v>
      </c>
      <c r="I408" s="6">
        <v>163</v>
      </c>
      <c r="J408" s="6">
        <v>907</v>
      </c>
      <c r="K408" s="6">
        <v>560</v>
      </c>
      <c r="L408" s="6">
        <v>116</v>
      </c>
      <c r="M408" s="6">
        <v>471</v>
      </c>
      <c r="N408" s="7">
        <v>10</v>
      </c>
      <c r="O408" s="9">
        <v>429</v>
      </c>
      <c r="P408" s="6">
        <v>1009</v>
      </c>
      <c r="Q408" s="6">
        <v>598</v>
      </c>
      <c r="R408" s="6">
        <v>182</v>
      </c>
      <c r="S408" s="6">
        <v>273</v>
      </c>
      <c r="T408" s="6">
        <v>845</v>
      </c>
      <c r="U408" s="12">
        <v>746</v>
      </c>
      <c r="V408" s="6">
        <v>823</v>
      </c>
      <c r="W408" s="6">
        <v>660</v>
      </c>
      <c r="X408" s="6">
        <v>208</v>
      </c>
      <c r="Y408" s="6">
        <v>363</v>
      </c>
      <c r="Z408" s="6">
        <v>579</v>
      </c>
      <c r="AA408" s="6">
        <v>1000</v>
      </c>
      <c r="AB408" s="6">
        <v>444</v>
      </c>
      <c r="AC408" s="11">
        <v>31</v>
      </c>
      <c r="AD408" s="6">
        <v>450</v>
      </c>
      <c r="AE408" s="6">
        <v>101</v>
      </c>
      <c r="AF408" s="6">
        <v>569</v>
      </c>
      <c r="AG408" s="179">
        <v>926</v>
      </c>
      <c r="AH408" s="5">
        <f t="shared" si="74"/>
        <v>16400</v>
      </c>
      <c r="AI408" s="5">
        <f t="shared" si="75"/>
        <v>11201200</v>
      </c>
      <c r="AJ408" s="2">
        <f t="shared" si="76"/>
        <v>8606720000</v>
      </c>
    </row>
    <row r="409" spans="1:36" x14ac:dyDescent="0.2">
      <c r="A409" s="1">
        <v>15</v>
      </c>
      <c r="B409" s="178">
        <v>848</v>
      </c>
      <c r="C409" s="6">
        <v>747</v>
      </c>
      <c r="D409" s="6">
        <v>183</v>
      </c>
      <c r="E409" s="6">
        <v>276</v>
      </c>
      <c r="F409" s="6">
        <v>205</v>
      </c>
      <c r="G409" s="6">
        <v>362</v>
      </c>
      <c r="H409" s="6">
        <v>822</v>
      </c>
      <c r="I409" s="8">
        <v>657</v>
      </c>
      <c r="J409" s="6">
        <v>441</v>
      </c>
      <c r="K409" s="6">
        <v>30</v>
      </c>
      <c r="L409" s="6">
        <v>578</v>
      </c>
      <c r="M409" s="6">
        <v>997</v>
      </c>
      <c r="N409" s="6">
        <v>572</v>
      </c>
      <c r="O409" s="6">
        <v>927</v>
      </c>
      <c r="P409" s="9">
        <v>451</v>
      </c>
      <c r="Q409" s="7">
        <v>104</v>
      </c>
      <c r="R409" s="12">
        <v>648</v>
      </c>
      <c r="S409" s="6">
        <v>803</v>
      </c>
      <c r="T409" s="6">
        <v>383</v>
      </c>
      <c r="U409" s="6">
        <v>220</v>
      </c>
      <c r="V409" s="6">
        <v>261</v>
      </c>
      <c r="W409" s="6">
        <v>162</v>
      </c>
      <c r="X409" s="6">
        <v>766</v>
      </c>
      <c r="Y409" s="6">
        <v>857</v>
      </c>
      <c r="Z409" s="11">
        <v>113</v>
      </c>
      <c r="AA409" s="6">
        <v>470</v>
      </c>
      <c r="AB409" s="6">
        <v>906</v>
      </c>
      <c r="AC409" s="6">
        <v>557</v>
      </c>
      <c r="AD409" s="6">
        <v>1012</v>
      </c>
      <c r="AE409" s="6">
        <v>599</v>
      </c>
      <c r="AF409" s="6">
        <v>11</v>
      </c>
      <c r="AG409" s="179">
        <v>432</v>
      </c>
      <c r="AH409" s="5">
        <f t="shared" si="74"/>
        <v>16400</v>
      </c>
      <c r="AI409" s="5">
        <f t="shared" si="75"/>
        <v>11201200</v>
      </c>
      <c r="AJ409" s="2">
        <f t="shared" si="76"/>
        <v>8606720000</v>
      </c>
    </row>
    <row r="410" spans="1:36" x14ac:dyDescent="0.2">
      <c r="A410" s="1">
        <v>16</v>
      </c>
      <c r="B410" s="178">
        <v>735</v>
      </c>
      <c r="C410" s="6">
        <v>892</v>
      </c>
      <c r="D410" s="6">
        <v>296</v>
      </c>
      <c r="E410" s="6">
        <v>131</v>
      </c>
      <c r="F410" s="6">
        <v>350</v>
      </c>
      <c r="G410" s="6">
        <v>249</v>
      </c>
      <c r="H410" s="8">
        <v>677</v>
      </c>
      <c r="I410" s="6">
        <v>770</v>
      </c>
      <c r="J410" s="6">
        <v>42</v>
      </c>
      <c r="K410" s="6">
        <v>397</v>
      </c>
      <c r="L410" s="6">
        <v>977</v>
      </c>
      <c r="M410" s="6">
        <v>630</v>
      </c>
      <c r="N410" s="6">
        <v>939</v>
      </c>
      <c r="O410" s="6">
        <v>528</v>
      </c>
      <c r="P410" s="7">
        <v>84</v>
      </c>
      <c r="Q410" s="9">
        <v>503</v>
      </c>
      <c r="R410" s="6">
        <v>791</v>
      </c>
      <c r="S410" s="12">
        <v>692</v>
      </c>
      <c r="T410" s="6">
        <v>240</v>
      </c>
      <c r="U410" s="6">
        <v>331</v>
      </c>
      <c r="V410" s="6">
        <v>150</v>
      </c>
      <c r="W410" s="6">
        <v>305</v>
      </c>
      <c r="X410" s="6">
        <v>877</v>
      </c>
      <c r="Y410" s="6">
        <v>714</v>
      </c>
      <c r="Z410" s="6">
        <v>482</v>
      </c>
      <c r="AA410" s="11">
        <v>69</v>
      </c>
      <c r="AB410" s="6">
        <v>537</v>
      </c>
      <c r="AC410" s="6">
        <v>958</v>
      </c>
      <c r="AD410" s="6">
        <v>611</v>
      </c>
      <c r="AE410" s="6">
        <v>968</v>
      </c>
      <c r="AF410" s="6">
        <v>412</v>
      </c>
      <c r="AG410" s="179">
        <v>63</v>
      </c>
      <c r="AH410" s="5">
        <f t="shared" si="74"/>
        <v>16400</v>
      </c>
      <c r="AI410" s="5">
        <f t="shared" si="75"/>
        <v>11201200</v>
      </c>
      <c r="AJ410" s="2">
        <f t="shared" si="76"/>
        <v>8606720000</v>
      </c>
    </row>
    <row r="411" spans="1:36" x14ac:dyDescent="0.2">
      <c r="A411" s="1">
        <v>17</v>
      </c>
      <c r="B411" s="178">
        <v>970</v>
      </c>
      <c r="C411" s="6">
        <v>621</v>
      </c>
      <c r="D411" s="6">
        <v>49</v>
      </c>
      <c r="E411" s="6">
        <v>406</v>
      </c>
      <c r="F411" s="6">
        <v>75</v>
      </c>
      <c r="G411" s="6">
        <v>496</v>
      </c>
      <c r="H411" s="11">
        <v>948</v>
      </c>
      <c r="I411" s="6">
        <v>535</v>
      </c>
      <c r="J411" s="6">
        <v>319</v>
      </c>
      <c r="K411" s="6">
        <v>156</v>
      </c>
      <c r="L411" s="6">
        <v>712</v>
      </c>
      <c r="M411" s="6">
        <v>867</v>
      </c>
      <c r="N411" s="6">
        <v>702</v>
      </c>
      <c r="O411" s="6">
        <v>793</v>
      </c>
      <c r="P411" s="12">
        <v>325</v>
      </c>
      <c r="Q411" s="6">
        <v>226</v>
      </c>
      <c r="R411" s="9">
        <v>514</v>
      </c>
      <c r="S411" s="7">
        <v>933</v>
      </c>
      <c r="T411" s="6">
        <v>505</v>
      </c>
      <c r="U411" s="6">
        <v>94</v>
      </c>
      <c r="V411" s="6">
        <v>387</v>
      </c>
      <c r="W411" s="6">
        <v>40</v>
      </c>
      <c r="X411" s="6">
        <v>636</v>
      </c>
      <c r="Y411" s="6">
        <v>991</v>
      </c>
      <c r="Z411" s="6">
        <v>247</v>
      </c>
      <c r="AA411" s="8">
        <v>340</v>
      </c>
      <c r="AB411" s="6">
        <v>784</v>
      </c>
      <c r="AC411" s="6">
        <v>683</v>
      </c>
      <c r="AD411" s="6">
        <v>886</v>
      </c>
      <c r="AE411" s="6">
        <v>721</v>
      </c>
      <c r="AF411" s="6">
        <v>141</v>
      </c>
      <c r="AG411" s="179">
        <v>298</v>
      </c>
      <c r="AH411" s="5">
        <f t="shared" si="74"/>
        <v>16400</v>
      </c>
      <c r="AI411" s="5">
        <f t="shared" si="75"/>
        <v>11201200</v>
      </c>
      <c r="AJ411" s="2">
        <f t="shared" si="76"/>
        <v>8606720000</v>
      </c>
    </row>
    <row r="412" spans="1:36" x14ac:dyDescent="0.2">
      <c r="A412" s="1">
        <v>18</v>
      </c>
      <c r="B412" s="178">
        <v>601</v>
      </c>
      <c r="C412" s="6">
        <v>1022</v>
      </c>
      <c r="D412" s="6">
        <v>418</v>
      </c>
      <c r="E412" s="6">
        <v>5</v>
      </c>
      <c r="F412" s="6">
        <v>476</v>
      </c>
      <c r="G412" s="6">
        <v>127</v>
      </c>
      <c r="H412" s="6">
        <v>547</v>
      </c>
      <c r="I412" s="11">
        <v>904</v>
      </c>
      <c r="J412" s="6">
        <v>176</v>
      </c>
      <c r="K412" s="6">
        <v>267</v>
      </c>
      <c r="L412" s="6">
        <v>855</v>
      </c>
      <c r="M412" s="6">
        <v>756</v>
      </c>
      <c r="N412" s="6">
        <v>813</v>
      </c>
      <c r="O412" s="6">
        <v>650</v>
      </c>
      <c r="P412" s="6">
        <v>214</v>
      </c>
      <c r="Q412" s="12">
        <v>369</v>
      </c>
      <c r="R412" s="7">
        <v>913</v>
      </c>
      <c r="S412" s="9">
        <v>566</v>
      </c>
      <c r="T412" s="6">
        <v>106</v>
      </c>
      <c r="U412" s="6">
        <v>461</v>
      </c>
      <c r="V412" s="6">
        <v>20</v>
      </c>
      <c r="W412" s="6">
        <v>439</v>
      </c>
      <c r="X412" s="6">
        <v>1003</v>
      </c>
      <c r="Y412" s="6">
        <v>592</v>
      </c>
      <c r="Z412" s="8">
        <v>360</v>
      </c>
      <c r="AA412" s="6">
        <v>195</v>
      </c>
      <c r="AB412" s="6">
        <v>671</v>
      </c>
      <c r="AC412" s="6">
        <v>828</v>
      </c>
      <c r="AD412" s="6">
        <v>741</v>
      </c>
      <c r="AE412" s="6">
        <v>834</v>
      </c>
      <c r="AF412" s="6">
        <v>286</v>
      </c>
      <c r="AG412" s="179">
        <v>185</v>
      </c>
      <c r="AH412" s="5">
        <f t="shared" si="74"/>
        <v>16400</v>
      </c>
      <c r="AI412" s="5">
        <f t="shared" si="75"/>
        <v>11201200</v>
      </c>
      <c r="AJ412" s="2">
        <f t="shared" si="76"/>
        <v>8606720000</v>
      </c>
    </row>
    <row r="413" spans="1:36" x14ac:dyDescent="0.2">
      <c r="A413" s="1">
        <v>19</v>
      </c>
      <c r="B413" s="178">
        <v>107</v>
      </c>
      <c r="C413" s="6">
        <v>464</v>
      </c>
      <c r="D413" s="6">
        <v>916</v>
      </c>
      <c r="E413" s="6">
        <v>567</v>
      </c>
      <c r="F413" s="11">
        <v>1002</v>
      </c>
      <c r="G413" s="6">
        <v>589</v>
      </c>
      <c r="H413" s="6">
        <v>17</v>
      </c>
      <c r="I413" s="6">
        <v>438</v>
      </c>
      <c r="J413" s="6">
        <v>670</v>
      </c>
      <c r="K413" s="6">
        <v>825</v>
      </c>
      <c r="L413" s="6">
        <v>357</v>
      </c>
      <c r="M413" s="6">
        <v>194</v>
      </c>
      <c r="N413" s="12">
        <v>287</v>
      </c>
      <c r="O413" s="6">
        <v>188</v>
      </c>
      <c r="P413" s="6">
        <v>744</v>
      </c>
      <c r="Q413" s="6">
        <v>835</v>
      </c>
      <c r="R413" s="6">
        <v>419</v>
      </c>
      <c r="S413" s="6">
        <v>8</v>
      </c>
      <c r="T413" s="9">
        <v>604</v>
      </c>
      <c r="U413" s="7">
        <v>1023</v>
      </c>
      <c r="V413" s="6">
        <v>546</v>
      </c>
      <c r="W413" s="6">
        <v>901</v>
      </c>
      <c r="X413" s="6">
        <v>473</v>
      </c>
      <c r="Y413" s="6">
        <v>126</v>
      </c>
      <c r="Z413" s="6">
        <v>854</v>
      </c>
      <c r="AA413" s="6">
        <v>753</v>
      </c>
      <c r="AB413" s="6">
        <v>173</v>
      </c>
      <c r="AC413" s="8">
        <v>266</v>
      </c>
      <c r="AD413" s="6">
        <v>215</v>
      </c>
      <c r="AE413" s="6">
        <v>372</v>
      </c>
      <c r="AF413" s="6">
        <v>816</v>
      </c>
      <c r="AG413" s="179">
        <v>651</v>
      </c>
      <c r="AH413" s="5">
        <f t="shared" si="74"/>
        <v>16400</v>
      </c>
      <c r="AI413" s="5">
        <f t="shared" si="75"/>
        <v>11201200</v>
      </c>
      <c r="AJ413" s="2">
        <f t="shared" si="76"/>
        <v>8606720000</v>
      </c>
    </row>
    <row r="414" spans="1:36" x14ac:dyDescent="0.2">
      <c r="A414" s="1">
        <v>20</v>
      </c>
      <c r="B414" s="178">
        <v>508</v>
      </c>
      <c r="C414" s="6">
        <v>95</v>
      </c>
      <c r="D414" s="6">
        <v>515</v>
      </c>
      <c r="E414" s="6">
        <v>936</v>
      </c>
      <c r="F414" s="6">
        <v>633</v>
      </c>
      <c r="G414" s="11">
        <v>990</v>
      </c>
      <c r="H414" s="6">
        <v>386</v>
      </c>
      <c r="I414" s="6">
        <v>37</v>
      </c>
      <c r="J414" s="6">
        <v>781</v>
      </c>
      <c r="K414" s="6">
        <v>682</v>
      </c>
      <c r="L414" s="6">
        <v>246</v>
      </c>
      <c r="M414" s="6">
        <v>337</v>
      </c>
      <c r="N414" s="6">
        <v>144</v>
      </c>
      <c r="O414" s="12">
        <v>299</v>
      </c>
      <c r="P414" s="6">
        <v>887</v>
      </c>
      <c r="Q414" s="6">
        <v>724</v>
      </c>
      <c r="R414" s="6">
        <v>52</v>
      </c>
      <c r="S414" s="6">
        <v>407</v>
      </c>
      <c r="T414" s="7">
        <v>971</v>
      </c>
      <c r="U414" s="9">
        <v>624</v>
      </c>
      <c r="V414" s="6">
        <v>945</v>
      </c>
      <c r="W414" s="6">
        <v>534</v>
      </c>
      <c r="X414" s="6">
        <v>74</v>
      </c>
      <c r="Y414" s="6">
        <v>493</v>
      </c>
      <c r="Z414" s="6">
        <v>709</v>
      </c>
      <c r="AA414" s="6">
        <v>866</v>
      </c>
      <c r="AB414" s="8">
        <v>318</v>
      </c>
      <c r="AC414" s="6">
        <v>153</v>
      </c>
      <c r="AD414" s="6">
        <v>328</v>
      </c>
      <c r="AE414" s="6">
        <v>227</v>
      </c>
      <c r="AF414" s="6">
        <v>703</v>
      </c>
      <c r="AG414" s="179">
        <v>796</v>
      </c>
      <c r="AH414" s="5">
        <f t="shared" si="74"/>
        <v>16400</v>
      </c>
      <c r="AI414" s="5">
        <f t="shared" si="75"/>
        <v>11201200</v>
      </c>
      <c r="AJ414" s="2">
        <f t="shared" si="76"/>
        <v>8606720000</v>
      </c>
    </row>
    <row r="415" spans="1:36" x14ac:dyDescent="0.2">
      <c r="A415" s="1">
        <v>21</v>
      </c>
      <c r="B415" s="178">
        <v>216</v>
      </c>
      <c r="C415" s="6">
        <v>371</v>
      </c>
      <c r="D415" s="11">
        <v>815</v>
      </c>
      <c r="E415" s="6">
        <v>652</v>
      </c>
      <c r="F415" s="6">
        <v>853</v>
      </c>
      <c r="G415" s="6">
        <v>754</v>
      </c>
      <c r="H415" s="6">
        <v>174</v>
      </c>
      <c r="I415" s="6">
        <v>265</v>
      </c>
      <c r="J415" s="6">
        <v>545</v>
      </c>
      <c r="K415" s="6">
        <v>902</v>
      </c>
      <c r="L415" s="12">
        <v>474</v>
      </c>
      <c r="M415" s="6">
        <v>125</v>
      </c>
      <c r="N415" s="6">
        <v>420</v>
      </c>
      <c r="O415" s="6">
        <v>7</v>
      </c>
      <c r="P415" s="6">
        <v>603</v>
      </c>
      <c r="Q415" s="6">
        <v>1024</v>
      </c>
      <c r="R415" s="6">
        <v>288</v>
      </c>
      <c r="S415" s="6">
        <v>187</v>
      </c>
      <c r="T415" s="6">
        <v>743</v>
      </c>
      <c r="U415" s="6">
        <v>836</v>
      </c>
      <c r="V415" s="9">
        <v>669</v>
      </c>
      <c r="W415" s="7">
        <v>826</v>
      </c>
      <c r="X415" s="6">
        <v>358</v>
      </c>
      <c r="Y415" s="6">
        <v>193</v>
      </c>
      <c r="Z415" s="6">
        <v>1001</v>
      </c>
      <c r="AA415" s="6">
        <v>590</v>
      </c>
      <c r="AB415" s="6">
        <v>18</v>
      </c>
      <c r="AC415" s="6">
        <v>437</v>
      </c>
      <c r="AD415" s="6">
        <v>108</v>
      </c>
      <c r="AE415" s="8">
        <v>463</v>
      </c>
      <c r="AF415" s="6">
        <v>915</v>
      </c>
      <c r="AG415" s="179">
        <v>568</v>
      </c>
      <c r="AH415" s="5">
        <f t="shared" si="74"/>
        <v>16400</v>
      </c>
      <c r="AI415" s="5">
        <f t="shared" si="75"/>
        <v>11201200</v>
      </c>
      <c r="AJ415" s="2">
        <f t="shared" si="76"/>
        <v>8606720000</v>
      </c>
    </row>
    <row r="416" spans="1:36" x14ac:dyDescent="0.2">
      <c r="A416" s="1">
        <v>22</v>
      </c>
      <c r="B416" s="178">
        <v>327</v>
      </c>
      <c r="C416" s="6">
        <v>228</v>
      </c>
      <c r="D416" s="6">
        <v>704</v>
      </c>
      <c r="E416" s="11">
        <v>795</v>
      </c>
      <c r="F416" s="6">
        <v>710</v>
      </c>
      <c r="G416" s="6">
        <v>865</v>
      </c>
      <c r="H416" s="6">
        <v>317</v>
      </c>
      <c r="I416" s="6">
        <v>154</v>
      </c>
      <c r="J416" s="6">
        <v>946</v>
      </c>
      <c r="K416" s="6">
        <v>533</v>
      </c>
      <c r="L416" s="6">
        <v>73</v>
      </c>
      <c r="M416" s="12">
        <v>494</v>
      </c>
      <c r="N416" s="6">
        <v>51</v>
      </c>
      <c r="O416" s="6">
        <v>408</v>
      </c>
      <c r="P416" s="6">
        <v>972</v>
      </c>
      <c r="Q416" s="6">
        <v>623</v>
      </c>
      <c r="R416" s="6">
        <v>143</v>
      </c>
      <c r="S416" s="6">
        <v>300</v>
      </c>
      <c r="T416" s="6">
        <v>888</v>
      </c>
      <c r="U416" s="6">
        <v>723</v>
      </c>
      <c r="V416" s="7">
        <v>782</v>
      </c>
      <c r="W416" s="9">
        <v>681</v>
      </c>
      <c r="X416" s="6">
        <v>245</v>
      </c>
      <c r="Y416" s="6">
        <v>338</v>
      </c>
      <c r="Z416" s="6">
        <v>634</v>
      </c>
      <c r="AA416" s="6">
        <v>989</v>
      </c>
      <c r="AB416" s="6">
        <v>385</v>
      </c>
      <c r="AC416" s="6">
        <v>38</v>
      </c>
      <c r="AD416" s="8">
        <v>507</v>
      </c>
      <c r="AE416" s="6">
        <v>96</v>
      </c>
      <c r="AF416" s="6">
        <v>516</v>
      </c>
      <c r="AG416" s="179">
        <v>935</v>
      </c>
      <c r="AH416" s="5">
        <f t="shared" si="74"/>
        <v>16400</v>
      </c>
      <c r="AI416" s="5">
        <f t="shared" si="75"/>
        <v>11201200</v>
      </c>
      <c r="AJ416" s="2">
        <f t="shared" si="76"/>
        <v>8606720000</v>
      </c>
    </row>
    <row r="417" spans="1:36" x14ac:dyDescent="0.2">
      <c r="A417" s="1">
        <v>23</v>
      </c>
      <c r="B417" s="190">
        <v>885</v>
      </c>
      <c r="C417" s="6">
        <v>722</v>
      </c>
      <c r="D417" s="6">
        <v>142</v>
      </c>
      <c r="E417" s="6">
        <v>297</v>
      </c>
      <c r="F417" s="6">
        <v>248</v>
      </c>
      <c r="G417" s="6">
        <v>339</v>
      </c>
      <c r="H417" s="6">
        <v>783</v>
      </c>
      <c r="I417" s="6">
        <v>684</v>
      </c>
      <c r="J417" s="12">
        <v>388</v>
      </c>
      <c r="K417" s="6">
        <v>39</v>
      </c>
      <c r="L417" s="6">
        <v>635</v>
      </c>
      <c r="M417" s="6">
        <v>992</v>
      </c>
      <c r="N417" s="6">
        <v>513</v>
      </c>
      <c r="O417" s="6">
        <v>934</v>
      </c>
      <c r="P417" s="6">
        <v>506</v>
      </c>
      <c r="Q417" s="6">
        <v>93</v>
      </c>
      <c r="R417" s="6">
        <v>701</v>
      </c>
      <c r="S417" s="6">
        <v>794</v>
      </c>
      <c r="T417" s="6">
        <v>326</v>
      </c>
      <c r="U417" s="6">
        <v>225</v>
      </c>
      <c r="V417" s="6">
        <v>320</v>
      </c>
      <c r="W417" s="6">
        <v>155</v>
      </c>
      <c r="X417" s="9">
        <v>711</v>
      </c>
      <c r="Y417" s="7">
        <v>868</v>
      </c>
      <c r="Z417" s="6">
        <v>76</v>
      </c>
      <c r="AA417" s="6">
        <v>495</v>
      </c>
      <c r="AB417" s="6">
        <v>947</v>
      </c>
      <c r="AC417" s="6">
        <v>536</v>
      </c>
      <c r="AD417" s="6">
        <v>969</v>
      </c>
      <c r="AE417" s="6">
        <v>622</v>
      </c>
      <c r="AF417" s="6">
        <v>50</v>
      </c>
      <c r="AG417" s="198">
        <v>405</v>
      </c>
      <c r="AH417" s="5">
        <f t="shared" si="74"/>
        <v>16400</v>
      </c>
      <c r="AI417" s="5">
        <f t="shared" si="75"/>
        <v>11201200</v>
      </c>
      <c r="AJ417" s="2">
        <f t="shared" si="76"/>
        <v>8606720000</v>
      </c>
    </row>
    <row r="418" spans="1:36" x14ac:dyDescent="0.2">
      <c r="A418" s="1">
        <v>24</v>
      </c>
      <c r="B418" s="178">
        <v>742</v>
      </c>
      <c r="C418" s="11">
        <v>833</v>
      </c>
      <c r="D418" s="6">
        <v>285</v>
      </c>
      <c r="E418" s="6">
        <v>186</v>
      </c>
      <c r="F418" s="6">
        <v>359</v>
      </c>
      <c r="G418" s="6">
        <v>196</v>
      </c>
      <c r="H418" s="6">
        <v>672</v>
      </c>
      <c r="I418" s="6">
        <v>827</v>
      </c>
      <c r="J418" s="6">
        <v>19</v>
      </c>
      <c r="K418" s="12">
        <v>440</v>
      </c>
      <c r="L418" s="6">
        <v>1004</v>
      </c>
      <c r="M418" s="6">
        <v>591</v>
      </c>
      <c r="N418" s="6">
        <v>914</v>
      </c>
      <c r="O418" s="6">
        <v>565</v>
      </c>
      <c r="P418" s="6">
        <v>105</v>
      </c>
      <c r="Q418" s="6">
        <v>462</v>
      </c>
      <c r="R418" s="6">
        <v>814</v>
      </c>
      <c r="S418" s="6">
        <v>649</v>
      </c>
      <c r="T418" s="6">
        <v>213</v>
      </c>
      <c r="U418" s="6">
        <v>370</v>
      </c>
      <c r="V418" s="6">
        <v>175</v>
      </c>
      <c r="W418" s="6">
        <v>268</v>
      </c>
      <c r="X418" s="7">
        <v>856</v>
      </c>
      <c r="Y418" s="9">
        <v>755</v>
      </c>
      <c r="Z418" s="6">
        <v>475</v>
      </c>
      <c r="AA418" s="6">
        <v>128</v>
      </c>
      <c r="AB418" s="6">
        <v>548</v>
      </c>
      <c r="AC418" s="6">
        <v>903</v>
      </c>
      <c r="AD418" s="6">
        <v>602</v>
      </c>
      <c r="AE418" s="6">
        <v>1021</v>
      </c>
      <c r="AF418" s="8">
        <v>417</v>
      </c>
      <c r="AG418" s="179">
        <v>6</v>
      </c>
      <c r="AH418" s="5">
        <f t="shared" si="74"/>
        <v>16400</v>
      </c>
      <c r="AI418" s="5">
        <f t="shared" si="75"/>
        <v>11201200</v>
      </c>
      <c r="AJ418" s="2">
        <f t="shared" si="76"/>
        <v>8606720000</v>
      </c>
    </row>
    <row r="419" spans="1:36" x14ac:dyDescent="0.2">
      <c r="A419" s="1">
        <v>25</v>
      </c>
      <c r="B419" s="178">
        <v>55</v>
      </c>
      <c r="C419" s="6">
        <v>404</v>
      </c>
      <c r="D419" s="6">
        <v>976</v>
      </c>
      <c r="E419" s="6">
        <v>619</v>
      </c>
      <c r="F419" s="6">
        <v>950</v>
      </c>
      <c r="G419" s="6">
        <v>529</v>
      </c>
      <c r="H419" s="12">
        <v>77</v>
      </c>
      <c r="I419" s="6">
        <v>490</v>
      </c>
      <c r="J419" s="6">
        <v>706</v>
      </c>
      <c r="K419" s="6">
        <v>869</v>
      </c>
      <c r="L419" s="6">
        <v>313</v>
      </c>
      <c r="M419" s="6">
        <v>158</v>
      </c>
      <c r="N419" s="6">
        <v>323</v>
      </c>
      <c r="O419" s="6">
        <v>232</v>
      </c>
      <c r="P419" s="11">
        <v>700</v>
      </c>
      <c r="Q419" s="6">
        <v>799</v>
      </c>
      <c r="R419" s="6">
        <v>511</v>
      </c>
      <c r="S419" s="8">
        <v>92</v>
      </c>
      <c r="T419" s="6">
        <v>520</v>
      </c>
      <c r="U419" s="6">
        <v>931</v>
      </c>
      <c r="V419" s="6">
        <v>638</v>
      </c>
      <c r="W419" s="6">
        <v>985</v>
      </c>
      <c r="X419" s="6">
        <v>389</v>
      </c>
      <c r="Y419" s="6">
        <v>34</v>
      </c>
      <c r="Z419" s="9">
        <v>778</v>
      </c>
      <c r="AA419" s="7">
        <v>685</v>
      </c>
      <c r="AB419" s="6">
        <v>241</v>
      </c>
      <c r="AC419" s="6">
        <v>342</v>
      </c>
      <c r="AD419" s="6">
        <v>139</v>
      </c>
      <c r="AE419" s="6">
        <v>304</v>
      </c>
      <c r="AF419" s="6">
        <v>884</v>
      </c>
      <c r="AG419" s="179">
        <v>727</v>
      </c>
      <c r="AH419" s="5">
        <f t="shared" si="74"/>
        <v>16400</v>
      </c>
      <c r="AI419" s="5">
        <f t="shared" si="75"/>
        <v>11201200</v>
      </c>
      <c r="AJ419" s="2">
        <f t="shared" si="76"/>
        <v>8606720000</v>
      </c>
    </row>
    <row r="420" spans="1:36" x14ac:dyDescent="0.2">
      <c r="A420" s="1">
        <v>26</v>
      </c>
      <c r="B420" s="178">
        <v>424</v>
      </c>
      <c r="C420" s="6">
        <v>3</v>
      </c>
      <c r="D420" s="6">
        <v>607</v>
      </c>
      <c r="E420" s="6">
        <v>1020</v>
      </c>
      <c r="F420" s="6">
        <v>549</v>
      </c>
      <c r="G420" s="6">
        <v>898</v>
      </c>
      <c r="H420" s="6">
        <v>478</v>
      </c>
      <c r="I420" s="12">
        <v>121</v>
      </c>
      <c r="J420" s="6">
        <v>849</v>
      </c>
      <c r="K420" s="6">
        <v>758</v>
      </c>
      <c r="L420" s="6">
        <v>170</v>
      </c>
      <c r="M420" s="6">
        <v>269</v>
      </c>
      <c r="N420" s="6">
        <v>212</v>
      </c>
      <c r="O420" s="6">
        <v>375</v>
      </c>
      <c r="P420" s="6">
        <v>811</v>
      </c>
      <c r="Q420" s="11">
        <v>656</v>
      </c>
      <c r="R420" s="8">
        <v>112</v>
      </c>
      <c r="S420" s="6">
        <v>459</v>
      </c>
      <c r="T420" s="6">
        <v>919</v>
      </c>
      <c r="U420" s="6">
        <v>564</v>
      </c>
      <c r="V420" s="6">
        <v>1005</v>
      </c>
      <c r="W420" s="6">
        <v>586</v>
      </c>
      <c r="X420" s="6">
        <v>22</v>
      </c>
      <c r="Y420" s="6">
        <v>433</v>
      </c>
      <c r="Z420" s="7">
        <v>665</v>
      </c>
      <c r="AA420" s="9">
        <v>830</v>
      </c>
      <c r="AB420" s="6">
        <v>354</v>
      </c>
      <c r="AC420" s="6">
        <v>197</v>
      </c>
      <c r="AD420" s="6">
        <v>284</v>
      </c>
      <c r="AE420" s="6">
        <v>191</v>
      </c>
      <c r="AF420" s="6">
        <v>739</v>
      </c>
      <c r="AG420" s="179">
        <v>840</v>
      </c>
      <c r="AH420" s="5">
        <f t="shared" si="74"/>
        <v>16400</v>
      </c>
      <c r="AI420" s="5">
        <f t="shared" si="75"/>
        <v>11201200</v>
      </c>
      <c r="AJ420" s="2">
        <f t="shared" si="76"/>
        <v>8606720000</v>
      </c>
    </row>
    <row r="421" spans="1:36" x14ac:dyDescent="0.2">
      <c r="A421" s="1">
        <v>27</v>
      </c>
      <c r="B421" s="178">
        <v>918</v>
      </c>
      <c r="C421" s="6">
        <v>561</v>
      </c>
      <c r="D421" s="6">
        <v>109</v>
      </c>
      <c r="E421" s="6">
        <v>458</v>
      </c>
      <c r="F421" s="12">
        <v>23</v>
      </c>
      <c r="G421" s="6">
        <v>436</v>
      </c>
      <c r="H421" s="6">
        <v>1008</v>
      </c>
      <c r="I421" s="6">
        <v>587</v>
      </c>
      <c r="J421" s="6">
        <v>355</v>
      </c>
      <c r="K421" s="6">
        <v>200</v>
      </c>
      <c r="L421" s="6">
        <v>668</v>
      </c>
      <c r="M421" s="6">
        <v>831</v>
      </c>
      <c r="N421" s="11">
        <v>738</v>
      </c>
      <c r="O421" s="6">
        <v>837</v>
      </c>
      <c r="P421" s="6">
        <v>281</v>
      </c>
      <c r="Q421" s="6">
        <v>190</v>
      </c>
      <c r="R421" s="6">
        <v>606</v>
      </c>
      <c r="S421" s="6">
        <v>1017</v>
      </c>
      <c r="T421" s="6">
        <v>421</v>
      </c>
      <c r="U421" s="8">
        <v>2</v>
      </c>
      <c r="V421" s="6">
        <v>479</v>
      </c>
      <c r="W421" s="6">
        <v>124</v>
      </c>
      <c r="X421" s="6">
        <v>552</v>
      </c>
      <c r="Y421" s="6">
        <v>899</v>
      </c>
      <c r="Z421" s="6">
        <v>171</v>
      </c>
      <c r="AA421" s="6">
        <v>272</v>
      </c>
      <c r="AB421" s="9">
        <v>852</v>
      </c>
      <c r="AC421" s="7">
        <v>759</v>
      </c>
      <c r="AD421" s="6">
        <v>810</v>
      </c>
      <c r="AE421" s="6">
        <v>653</v>
      </c>
      <c r="AF421" s="6">
        <v>209</v>
      </c>
      <c r="AG421" s="179">
        <v>374</v>
      </c>
      <c r="AH421" s="5">
        <f t="shared" si="74"/>
        <v>16400</v>
      </c>
      <c r="AI421" s="5">
        <f t="shared" si="75"/>
        <v>11201200</v>
      </c>
      <c r="AJ421" s="2">
        <f t="shared" si="76"/>
        <v>8606720000</v>
      </c>
    </row>
    <row r="422" spans="1:36" x14ac:dyDescent="0.2">
      <c r="A422" s="1">
        <v>28</v>
      </c>
      <c r="B422" s="178">
        <v>517</v>
      </c>
      <c r="C422" s="6">
        <v>930</v>
      </c>
      <c r="D422" s="6">
        <v>510</v>
      </c>
      <c r="E422" s="6">
        <v>89</v>
      </c>
      <c r="F422" s="6">
        <v>392</v>
      </c>
      <c r="G422" s="12">
        <v>35</v>
      </c>
      <c r="H422" s="6">
        <v>639</v>
      </c>
      <c r="I422" s="6">
        <v>988</v>
      </c>
      <c r="J422" s="6">
        <v>244</v>
      </c>
      <c r="K422" s="6">
        <v>343</v>
      </c>
      <c r="L422" s="6">
        <v>779</v>
      </c>
      <c r="M422" s="6">
        <v>688</v>
      </c>
      <c r="N422" s="6">
        <v>881</v>
      </c>
      <c r="O422" s="11">
        <v>726</v>
      </c>
      <c r="P422" s="6">
        <v>138</v>
      </c>
      <c r="Q422" s="6">
        <v>301</v>
      </c>
      <c r="R422" s="6">
        <v>973</v>
      </c>
      <c r="S422" s="6">
        <v>618</v>
      </c>
      <c r="T422" s="8">
        <v>54</v>
      </c>
      <c r="U422" s="6">
        <v>401</v>
      </c>
      <c r="V422" s="6">
        <v>80</v>
      </c>
      <c r="W422" s="6">
        <v>491</v>
      </c>
      <c r="X422" s="6">
        <v>951</v>
      </c>
      <c r="Y422" s="6">
        <v>532</v>
      </c>
      <c r="Z422" s="6">
        <v>316</v>
      </c>
      <c r="AA422" s="6">
        <v>159</v>
      </c>
      <c r="AB422" s="7">
        <v>707</v>
      </c>
      <c r="AC422" s="9">
        <v>872</v>
      </c>
      <c r="AD422" s="6">
        <v>697</v>
      </c>
      <c r="AE422" s="6">
        <v>798</v>
      </c>
      <c r="AF422" s="6">
        <v>322</v>
      </c>
      <c r="AG422" s="179">
        <v>229</v>
      </c>
      <c r="AH422" s="5">
        <f t="shared" si="74"/>
        <v>16400</v>
      </c>
      <c r="AI422" s="5">
        <f t="shared" si="75"/>
        <v>11201200</v>
      </c>
      <c r="AJ422" s="2">
        <f t="shared" si="76"/>
        <v>8606720000</v>
      </c>
    </row>
    <row r="423" spans="1:36" x14ac:dyDescent="0.2">
      <c r="A423" s="1">
        <v>29</v>
      </c>
      <c r="B423" s="178">
        <v>809</v>
      </c>
      <c r="C423" s="6">
        <v>654</v>
      </c>
      <c r="D423" s="12">
        <v>210</v>
      </c>
      <c r="E423" s="6">
        <v>373</v>
      </c>
      <c r="F423" s="6">
        <v>172</v>
      </c>
      <c r="G423" s="6">
        <v>271</v>
      </c>
      <c r="H423" s="6">
        <v>851</v>
      </c>
      <c r="I423" s="6">
        <v>760</v>
      </c>
      <c r="J423" s="6">
        <v>480</v>
      </c>
      <c r="K423" s="6">
        <v>123</v>
      </c>
      <c r="L423" s="11">
        <v>551</v>
      </c>
      <c r="M423" s="6">
        <v>900</v>
      </c>
      <c r="N423" s="6">
        <v>605</v>
      </c>
      <c r="O423" s="6">
        <v>1018</v>
      </c>
      <c r="P423" s="6">
        <v>422</v>
      </c>
      <c r="Q423" s="6">
        <v>1</v>
      </c>
      <c r="R423" s="6">
        <v>737</v>
      </c>
      <c r="S423" s="6">
        <v>838</v>
      </c>
      <c r="T423" s="6">
        <v>282</v>
      </c>
      <c r="U423" s="6">
        <v>189</v>
      </c>
      <c r="V423" s="6">
        <v>356</v>
      </c>
      <c r="W423" s="8">
        <v>199</v>
      </c>
      <c r="X423" s="6">
        <v>667</v>
      </c>
      <c r="Y423" s="6">
        <v>832</v>
      </c>
      <c r="Z423" s="6">
        <v>24</v>
      </c>
      <c r="AA423" s="6">
        <v>435</v>
      </c>
      <c r="AB423" s="6">
        <v>1007</v>
      </c>
      <c r="AC423" s="6">
        <v>588</v>
      </c>
      <c r="AD423" s="9">
        <v>917</v>
      </c>
      <c r="AE423" s="7">
        <v>562</v>
      </c>
      <c r="AF423" s="6">
        <v>110</v>
      </c>
      <c r="AG423" s="179">
        <v>457</v>
      </c>
      <c r="AH423" s="5">
        <f t="shared" si="74"/>
        <v>16400</v>
      </c>
      <c r="AI423" s="5">
        <f t="shared" si="75"/>
        <v>11201200</v>
      </c>
      <c r="AJ423" s="2">
        <f t="shared" si="76"/>
        <v>8606720000</v>
      </c>
    </row>
    <row r="424" spans="1:36" x14ac:dyDescent="0.2">
      <c r="A424" s="1">
        <v>30</v>
      </c>
      <c r="B424" s="178">
        <v>698</v>
      </c>
      <c r="C424" s="6">
        <v>797</v>
      </c>
      <c r="D424" s="6">
        <v>321</v>
      </c>
      <c r="E424" s="12">
        <v>230</v>
      </c>
      <c r="F424" s="6">
        <v>315</v>
      </c>
      <c r="G424" s="6">
        <v>160</v>
      </c>
      <c r="H424" s="6">
        <v>708</v>
      </c>
      <c r="I424" s="6">
        <v>871</v>
      </c>
      <c r="J424" s="6">
        <v>79</v>
      </c>
      <c r="K424" s="6">
        <v>492</v>
      </c>
      <c r="L424" s="6">
        <v>952</v>
      </c>
      <c r="M424" s="11">
        <v>531</v>
      </c>
      <c r="N424" s="6">
        <v>974</v>
      </c>
      <c r="O424" s="6">
        <v>617</v>
      </c>
      <c r="P424" s="6">
        <v>53</v>
      </c>
      <c r="Q424" s="6">
        <v>402</v>
      </c>
      <c r="R424" s="6">
        <v>882</v>
      </c>
      <c r="S424" s="6">
        <v>725</v>
      </c>
      <c r="T424" s="6">
        <v>137</v>
      </c>
      <c r="U424" s="6">
        <v>302</v>
      </c>
      <c r="V424" s="8">
        <v>243</v>
      </c>
      <c r="W424" s="6">
        <v>344</v>
      </c>
      <c r="X424" s="6">
        <v>780</v>
      </c>
      <c r="Y424" s="6">
        <v>687</v>
      </c>
      <c r="Z424" s="6">
        <v>391</v>
      </c>
      <c r="AA424" s="6">
        <v>36</v>
      </c>
      <c r="AB424" s="6">
        <v>640</v>
      </c>
      <c r="AC424" s="6">
        <v>987</v>
      </c>
      <c r="AD424" s="7">
        <v>518</v>
      </c>
      <c r="AE424" s="9">
        <v>929</v>
      </c>
      <c r="AF424" s="6">
        <v>509</v>
      </c>
      <c r="AG424" s="179">
        <v>90</v>
      </c>
      <c r="AH424" s="5">
        <f t="shared" si="74"/>
        <v>16400</v>
      </c>
      <c r="AI424" s="5">
        <f t="shared" si="75"/>
        <v>11201200</v>
      </c>
      <c r="AJ424" s="2">
        <f t="shared" si="76"/>
        <v>8606720000</v>
      </c>
    </row>
    <row r="425" spans="1:36" x14ac:dyDescent="0.2">
      <c r="A425" s="1">
        <v>31</v>
      </c>
      <c r="B425" s="188">
        <v>140</v>
      </c>
      <c r="C425" s="6">
        <v>303</v>
      </c>
      <c r="D425" s="6">
        <v>883</v>
      </c>
      <c r="E425" s="6">
        <v>728</v>
      </c>
      <c r="F425" s="6">
        <v>777</v>
      </c>
      <c r="G425" s="6">
        <v>686</v>
      </c>
      <c r="H425" s="6">
        <v>242</v>
      </c>
      <c r="I425" s="6">
        <v>341</v>
      </c>
      <c r="J425" s="11">
        <v>637</v>
      </c>
      <c r="K425" s="6">
        <v>986</v>
      </c>
      <c r="L425" s="6">
        <v>390</v>
      </c>
      <c r="M425" s="6">
        <v>33</v>
      </c>
      <c r="N425" s="6">
        <v>512</v>
      </c>
      <c r="O425" s="6">
        <v>91</v>
      </c>
      <c r="P425" s="6">
        <v>519</v>
      </c>
      <c r="Q425" s="6">
        <v>932</v>
      </c>
      <c r="R425" s="6">
        <v>324</v>
      </c>
      <c r="S425" s="6">
        <v>231</v>
      </c>
      <c r="T425" s="6">
        <v>699</v>
      </c>
      <c r="U425" s="6">
        <v>800</v>
      </c>
      <c r="V425" s="6">
        <v>705</v>
      </c>
      <c r="W425" s="6">
        <v>870</v>
      </c>
      <c r="X425" s="6">
        <v>314</v>
      </c>
      <c r="Y425" s="8">
        <v>157</v>
      </c>
      <c r="Z425" s="6">
        <v>949</v>
      </c>
      <c r="AA425" s="6">
        <v>530</v>
      </c>
      <c r="AB425" s="6">
        <v>78</v>
      </c>
      <c r="AC425" s="6">
        <v>489</v>
      </c>
      <c r="AD425" s="6">
        <v>56</v>
      </c>
      <c r="AE425" s="6">
        <v>403</v>
      </c>
      <c r="AF425" s="9">
        <v>975</v>
      </c>
      <c r="AG425" s="200">
        <v>620</v>
      </c>
      <c r="AH425" s="5">
        <f t="shared" si="74"/>
        <v>16400</v>
      </c>
      <c r="AI425" s="5">
        <f t="shared" si="75"/>
        <v>11201200</v>
      </c>
      <c r="AJ425" s="2">
        <f t="shared" si="76"/>
        <v>8606720000</v>
      </c>
    </row>
    <row r="426" spans="1:36" ht="13.5" thickBot="1" x14ac:dyDescent="0.25">
      <c r="A426" s="1">
        <v>32</v>
      </c>
      <c r="B426" s="201">
        <v>283</v>
      </c>
      <c r="C426" s="187">
        <v>192</v>
      </c>
      <c r="D426" s="180">
        <v>740</v>
      </c>
      <c r="E426" s="180">
        <v>839</v>
      </c>
      <c r="F426" s="180">
        <v>666</v>
      </c>
      <c r="G426" s="180">
        <v>829</v>
      </c>
      <c r="H426" s="180">
        <v>353</v>
      </c>
      <c r="I426" s="180">
        <v>198</v>
      </c>
      <c r="J426" s="180">
        <v>1006</v>
      </c>
      <c r="K426" s="191">
        <v>585</v>
      </c>
      <c r="L426" s="180">
        <v>21</v>
      </c>
      <c r="M426" s="180">
        <v>434</v>
      </c>
      <c r="N426" s="180">
        <v>111</v>
      </c>
      <c r="O426" s="180">
        <v>460</v>
      </c>
      <c r="P426" s="180">
        <v>920</v>
      </c>
      <c r="Q426" s="180">
        <v>563</v>
      </c>
      <c r="R426" s="180">
        <v>211</v>
      </c>
      <c r="S426" s="180">
        <v>376</v>
      </c>
      <c r="T426" s="180">
        <v>812</v>
      </c>
      <c r="U426" s="180">
        <v>655</v>
      </c>
      <c r="V426" s="180">
        <v>850</v>
      </c>
      <c r="W426" s="180">
        <v>757</v>
      </c>
      <c r="X426" s="202">
        <v>169</v>
      </c>
      <c r="Y426" s="180">
        <v>270</v>
      </c>
      <c r="Z426" s="180">
        <v>550</v>
      </c>
      <c r="AA426" s="180">
        <v>897</v>
      </c>
      <c r="AB426" s="180">
        <v>477</v>
      </c>
      <c r="AC426" s="180">
        <v>122</v>
      </c>
      <c r="AD426" s="180">
        <v>423</v>
      </c>
      <c r="AE426" s="180">
        <v>4</v>
      </c>
      <c r="AF426" s="203">
        <v>608</v>
      </c>
      <c r="AG426" s="204">
        <v>1019</v>
      </c>
      <c r="AH426" s="5">
        <f t="shared" si="74"/>
        <v>16400</v>
      </c>
      <c r="AI426" s="5">
        <f t="shared" si="75"/>
        <v>11201200</v>
      </c>
      <c r="AJ426" s="2">
        <f t="shared" si="76"/>
        <v>8606720000</v>
      </c>
    </row>
    <row r="427" spans="1:36" x14ac:dyDescent="0.2">
      <c r="A427" s="3" t="s">
        <v>0</v>
      </c>
      <c r="B427" s="5">
        <f>SUM(B395:B426)</f>
        <v>16400</v>
      </c>
      <c r="C427" s="5">
        <f t="shared" ref="C427:AG427" si="77">SUM(C395:C426)</f>
        <v>16400</v>
      </c>
      <c r="D427" s="5">
        <f t="shared" si="77"/>
        <v>16400</v>
      </c>
      <c r="E427" s="5">
        <f t="shared" si="77"/>
        <v>16400</v>
      </c>
      <c r="F427" s="5">
        <f t="shared" si="77"/>
        <v>16400</v>
      </c>
      <c r="G427" s="5">
        <f t="shared" si="77"/>
        <v>16400</v>
      </c>
      <c r="H427" s="5">
        <f t="shared" si="77"/>
        <v>16400</v>
      </c>
      <c r="I427" s="5">
        <f t="shared" si="77"/>
        <v>16400</v>
      </c>
      <c r="J427" s="5">
        <f t="shared" si="77"/>
        <v>16400</v>
      </c>
      <c r="K427" s="5">
        <f t="shared" si="77"/>
        <v>16400</v>
      </c>
      <c r="L427" s="5">
        <f t="shared" si="77"/>
        <v>16400</v>
      </c>
      <c r="M427" s="5">
        <f t="shared" si="77"/>
        <v>16400</v>
      </c>
      <c r="N427" s="5">
        <f t="shared" si="77"/>
        <v>16400</v>
      </c>
      <c r="O427" s="5">
        <f t="shared" si="77"/>
        <v>16400</v>
      </c>
      <c r="P427" s="5">
        <f t="shared" si="77"/>
        <v>16400</v>
      </c>
      <c r="Q427" s="5">
        <f t="shared" si="77"/>
        <v>16400</v>
      </c>
      <c r="R427" s="5">
        <f t="shared" si="77"/>
        <v>16400</v>
      </c>
      <c r="S427" s="5">
        <f t="shared" si="77"/>
        <v>16400</v>
      </c>
      <c r="T427" s="5">
        <f t="shared" si="77"/>
        <v>16400</v>
      </c>
      <c r="U427" s="5">
        <f t="shared" si="77"/>
        <v>16400</v>
      </c>
      <c r="V427" s="5">
        <f t="shared" si="77"/>
        <v>16400</v>
      </c>
      <c r="W427" s="5">
        <f t="shared" si="77"/>
        <v>16400</v>
      </c>
      <c r="X427" s="5">
        <f t="shared" si="77"/>
        <v>16400</v>
      </c>
      <c r="Y427" s="5">
        <f t="shared" si="77"/>
        <v>16400</v>
      </c>
      <c r="Z427" s="5">
        <f t="shared" si="77"/>
        <v>16400</v>
      </c>
      <c r="AA427" s="5">
        <f t="shared" si="77"/>
        <v>16400</v>
      </c>
      <c r="AB427" s="5">
        <f t="shared" si="77"/>
        <v>16400</v>
      </c>
      <c r="AC427" s="5">
        <f t="shared" si="77"/>
        <v>16400</v>
      </c>
      <c r="AD427" s="5">
        <f t="shared" si="77"/>
        <v>16400</v>
      </c>
      <c r="AE427" s="5">
        <f t="shared" si="77"/>
        <v>16400</v>
      </c>
      <c r="AF427" s="5">
        <f t="shared" si="77"/>
        <v>16400</v>
      </c>
      <c r="AG427" s="5">
        <f t="shared" si="77"/>
        <v>16400</v>
      </c>
      <c r="AH427" s="5"/>
      <c r="AI427" s="5"/>
    </row>
    <row r="428" spans="1:36" x14ac:dyDescent="0.2">
      <c r="A428" s="3" t="s">
        <v>1</v>
      </c>
      <c r="B428" s="5">
        <f>SUMSQ(B395:B426)</f>
        <v>11201200</v>
      </c>
      <c r="C428" s="5">
        <f t="shared" ref="C428:AG428" si="78">SUMSQ(C395:C426)</f>
        <v>11201200</v>
      </c>
      <c r="D428" s="5">
        <f t="shared" si="78"/>
        <v>11201200</v>
      </c>
      <c r="E428" s="5">
        <f t="shared" si="78"/>
        <v>11201200</v>
      </c>
      <c r="F428" s="5">
        <f t="shared" si="78"/>
        <v>11201200</v>
      </c>
      <c r="G428" s="5">
        <f t="shared" si="78"/>
        <v>11201200</v>
      </c>
      <c r="H428" s="5">
        <f t="shared" si="78"/>
        <v>11201200</v>
      </c>
      <c r="I428" s="5">
        <f t="shared" si="78"/>
        <v>11201200</v>
      </c>
      <c r="J428" s="5">
        <f t="shared" si="78"/>
        <v>11201200</v>
      </c>
      <c r="K428" s="5">
        <f t="shared" si="78"/>
        <v>11201200</v>
      </c>
      <c r="L428" s="5">
        <f t="shared" si="78"/>
        <v>11201200</v>
      </c>
      <c r="M428" s="5">
        <f t="shared" si="78"/>
        <v>11201200</v>
      </c>
      <c r="N428" s="5">
        <f t="shared" si="78"/>
        <v>11201200</v>
      </c>
      <c r="O428" s="5">
        <f t="shared" si="78"/>
        <v>11201200</v>
      </c>
      <c r="P428" s="5">
        <f t="shared" si="78"/>
        <v>11201200</v>
      </c>
      <c r="Q428" s="5">
        <f t="shared" si="78"/>
        <v>11201200</v>
      </c>
      <c r="R428" s="5">
        <f t="shared" si="78"/>
        <v>11201200</v>
      </c>
      <c r="S428" s="5">
        <f t="shared" si="78"/>
        <v>11201200</v>
      </c>
      <c r="T428" s="5">
        <f t="shared" si="78"/>
        <v>11201200</v>
      </c>
      <c r="U428" s="5">
        <f t="shared" si="78"/>
        <v>11201200</v>
      </c>
      <c r="V428" s="5">
        <f t="shared" si="78"/>
        <v>11201200</v>
      </c>
      <c r="W428" s="5">
        <f t="shared" si="78"/>
        <v>11201200</v>
      </c>
      <c r="X428" s="5">
        <f t="shared" si="78"/>
        <v>11201200</v>
      </c>
      <c r="Y428" s="5">
        <f t="shared" si="78"/>
        <v>11201200</v>
      </c>
      <c r="Z428" s="5">
        <f t="shared" si="78"/>
        <v>11201200</v>
      </c>
      <c r="AA428" s="5">
        <f t="shared" si="78"/>
        <v>11201200</v>
      </c>
      <c r="AB428" s="5">
        <f t="shared" si="78"/>
        <v>11201200</v>
      </c>
      <c r="AC428" s="5">
        <f t="shared" si="78"/>
        <v>11201200</v>
      </c>
      <c r="AD428" s="5">
        <f t="shared" si="78"/>
        <v>11201200</v>
      </c>
      <c r="AE428" s="5">
        <f t="shared" si="78"/>
        <v>11201200</v>
      </c>
      <c r="AF428" s="5">
        <f t="shared" si="78"/>
        <v>11201200</v>
      </c>
      <c r="AG428" s="5">
        <f t="shared" si="78"/>
        <v>11201200</v>
      </c>
      <c r="AH428" s="5"/>
      <c r="AI428" s="5"/>
    </row>
    <row r="429" spans="1:36" x14ac:dyDescent="0.2">
      <c r="A429" s="3" t="s">
        <v>2</v>
      </c>
      <c r="B429" s="2">
        <f>B395^3+B396^3+B397^3+B398^3+B399^3+B400^3+B401^3+B402^3+B403^3+B404^3+B405^3+B406^3+B407^3+B408^3+B409^3+B410^3+B411^3+B412^3+B413^3+B414^3+B415^3+B416^3+B417^3+B418^3+B419^3+B420^3+B421^3+B422^3+B423^3+B424^3+B425^3+B426^3</f>
        <v>8606720000</v>
      </c>
      <c r="C429" s="2">
        <f t="shared" ref="C429:AG429" si="79">C395^3+C396^3+C397^3+C398^3+C399^3+C400^3+C401^3+C402^3+C403^3+C404^3+C405^3+C406^3+C407^3+C408^3+C409^3+C410^3+C411^3+C412^3+C413^3+C414^3+C415^3+C416^3+C417^3+C418^3+C419^3+C420^3+C421^3+C422^3+C423^3+C424^3+C425^3+C426^3</f>
        <v>8606720000</v>
      </c>
      <c r="D429" s="2">
        <f t="shared" si="79"/>
        <v>8606720000</v>
      </c>
      <c r="E429" s="2">
        <f t="shared" si="79"/>
        <v>8606720000</v>
      </c>
      <c r="F429" s="2">
        <f t="shared" si="79"/>
        <v>8606720000</v>
      </c>
      <c r="G429" s="2">
        <f t="shared" si="79"/>
        <v>8606720000</v>
      </c>
      <c r="H429" s="2">
        <f t="shared" si="79"/>
        <v>8606720000</v>
      </c>
      <c r="I429" s="2">
        <f t="shared" si="79"/>
        <v>8606720000</v>
      </c>
      <c r="J429" s="2">
        <f t="shared" si="79"/>
        <v>8606720000</v>
      </c>
      <c r="K429" s="2">
        <f t="shared" si="79"/>
        <v>8606720000</v>
      </c>
      <c r="L429" s="2">
        <f t="shared" si="79"/>
        <v>8606720000</v>
      </c>
      <c r="M429" s="2">
        <f t="shared" si="79"/>
        <v>8606720000</v>
      </c>
      <c r="N429" s="2">
        <f t="shared" si="79"/>
        <v>8606720000</v>
      </c>
      <c r="O429" s="2">
        <f t="shared" si="79"/>
        <v>8606720000</v>
      </c>
      <c r="P429" s="2">
        <f t="shared" si="79"/>
        <v>8606720000</v>
      </c>
      <c r="Q429" s="2">
        <f t="shared" si="79"/>
        <v>8606720000</v>
      </c>
      <c r="R429" s="2">
        <f t="shared" si="79"/>
        <v>8606720000</v>
      </c>
      <c r="S429" s="2">
        <f t="shared" si="79"/>
        <v>8606720000</v>
      </c>
      <c r="T429" s="2">
        <f t="shared" si="79"/>
        <v>8606720000</v>
      </c>
      <c r="U429" s="2">
        <f t="shared" si="79"/>
        <v>8606720000</v>
      </c>
      <c r="V429" s="2">
        <f t="shared" si="79"/>
        <v>8606720000</v>
      </c>
      <c r="W429" s="2">
        <f t="shared" si="79"/>
        <v>8606720000</v>
      </c>
      <c r="X429" s="2">
        <f t="shared" si="79"/>
        <v>8606720000</v>
      </c>
      <c r="Y429" s="2">
        <f t="shared" si="79"/>
        <v>8606720000</v>
      </c>
      <c r="Z429" s="2">
        <f t="shared" si="79"/>
        <v>8606720000</v>
      </c>
      <c r="AA429" s="2">
        <f t="shared" si="79"/>
        <v>8606720000</v>
      </c>
      <c r="AB429" s="2">
        <f t="shared" si="79"/>
        <v>8606720000</v>
      </c>
      <c r="AC429" s="2">
        <f t="shared" si="79"/>
        <v>8606720000</v>
      </c>
      <c r="AD429" s="2">
        <f t="shared" si="79"/>
        <v>8606720000</v>
      </c>
      <c r="AE429" s="2">
        <f t="shared" si="79"/>
        <v>8606720000</v>
      </c>
      <c r="AF429" s="2">
        <f t="shared" si="79"/>
        <v>8606720000</v>
      </c>
      <c r="AG429" s="2">
        <f t="shared" si="79"/>
        <v>8606720000</v>
      </c>
      <c r="AH429" s="5"/>
      <c r="AI429" s="5"/>
    </row>
    <row r="430" spans="1:36" x14ac:dyDescent="0.2">
      <c r="AH430" s="5"/>
      <c r="AI430" s="5"/>
    </row>
    <row r="431" spans="1:36" x14ac:dyDescent="0.2">
      <c r="A431" s="3" t="s">
        <v>1173</v>
      </c>
      <c r="B431" s="2">
        <f>B395</f>
        <v>14</v>
      </c>
      <c r="C431" s="2">
        <f>C396</f>
        <v>58</v>
      </c>
      <c r="D431" s="2">
        <f>D397</f>
        <v>88</v>
      </c>
      <c r="E431" s="2">
        <f>E398</f>
        <v>100</v>
      </c>
      <c r="F431" s="2">
        <f>F399</f>
        <v>145</v>
      </c>
      <c r="G431" s="2">
        <f>G400</f>
        <v>165</v>
      </c>
      <c r="H431" s="2">
        <f>H401</f>
        <v>203</v>
      </c>
      <c r="I431" s="2">
        <f>I402</f>
        <v>255</v>
      </c>
      <c r="J431" s="2">
        <f>J403</f>
        <v>262</v>
      </c>
      <c r="K431" s="2">
        <f>K404</f>
        <v>306</v>
      </c>
      <c r="L431" s="2">
        <f>L405</f>
        <v>352</v>
      </c>
      <c r="M431" s="2">
        <f>M406</f>
        <v>364</v>
      </c>
      <c r="N431" s="2">
        <f>N407</f>
        <v>409</v>
      </c>
      <c r="O431" s="2">
        <f>O408</f>
        <v>429</v>
      </c>
      <c r="P431" s="2">
        <f>P409</f>
        <v>451</v>
      </c>
      <c r="Q431" s="2">
        <f>Q410</f>
        <v>503</v>
      </c>
      <c r="R431" s="2">
        <f>R411</f>
        <v>514</v>
      </c>
      <c r="S431" s="2">
        <f>S412</f>
        <v>566</v>
      </c>
      <c r="T431" s="2">
        <f>T413</f>
        <v>604</v>
      </c>
      <c r="U431" s="2">
        <f>U414</f>
        <v>624</v>
      </c>
      <c r="V431" s="2">
        <f>V415</f>
        <v>669</v>
      </c>
      <c r="W431" s="2">
        <f>W416</f>
        <v>681</v>
      </c>
      <c r="X431" s="2">
        <f>X417</f>
        <v>711</v>
      </c>
      <c r="Y431" s="2">
        <f>Y418</f>
        <v>755</v>
      </c>
      <c r="Z431" s="2">
        <f>Z419</f>
        <v>778</v>
      </c>
      <c r="AA431" s="2">
        <f>AA420</f>
        <v>830</v>
      </c>
      <c r="AB431" s="2">
        <f>AB421</f>
        <v>852</v>
      </c>
      <c r="AC431" s="2">
        <f>AC422</f>
        <v>872</v>
      </c>
      <c r="AD431" s="2">
        <f>AD423</f>
        <v>917</v>
      </c>
      <c r="AE431" s="2">
        <f>AE424</f>
        <v>929</v>
      </c>
      <c r="AF431" s="2">
        <f>AF425</f>
        <v>975</v>
      </c>
      <c r="AG431" s="2">
        <f>AG426</f>
        <v>1019</v>
      </c>
      <c r="AH431" s="217">
        <f t="shared" ref="AH431:AH434" si="80">SUM(B431:AG431)</f>
        <v>16400</v>
      </c>
      <c r="AI431" s="5">
        <f t="shared" ref="AI431:AI434" si="81">SUMSQ(B431:AG431)</f>
        <v>11201200</v>
      </c>
      <c r="AJ431" s="2">
        <f t="shared" si="76"/>
        <v>8606720000</v>
      </c>
    </row>
    <row r="432" spans="1:36" x14ac:dyDescent="0.2">
      <c r="A432" s="3" t="s">
        <v>1174</v>
      </c>
      <c r="B432" s="2">
        <f>B426</f>
        <v>283</v>
      </c>
      <c r="C432" s="2">
        <f>C425</f>
        <v>303</v>
      </c>
      <c r="D432" s="2">
        <f>D424</f>
        <v>321</v>
      </c>
      <c r="E432" s="2">
        <f>E423</f>
        <v>373</v>
      </c>
      <c r="F432" s="2">
        <f>F422</f>
        <v>392</v>
      </c>
      <c r="G432" s="2">
        <f>G421</f>
        <v>436</v>
      </c>
      <c r="H432" s="2">
        <f>H420</f>
        <v>478</v>
      </c>
      <c r="I432" s="2">
        <f>I419</f>
        <v>490</v>
      </c>
      <c r="J432" s="2">
        <f>J418</f>
        <v>19</v>
      </c>
      <c r="K432" s="2">
        <f>K417</f>
        <v>39</v>
      </c>
      <c r="L432" s="2">
        <f>L416</f>
        <v>73</v>
      </c>
      <c r="M432" s="2">
        <f>M415</f>
        <v>125</v>
      </c>
      <c r="N432" s="2">
        <f>N414</f>
        <v>144</v>
      </c>
      <c r="O432" s="2">
        <f>O413</f>
        <v>188</v>
      </c>
      <c r="P432" s="2">
        <f>P412</f>
        <v>214</v>
      </c>
      <c r="Q432" s="2">
        <f>Q411</f>
        <v>226</v>
      </c>
      <c r="R432" s="2">
        <f>R410</f>
        <v>791</v>
      </c>
      <c r="S432" s="2">
        <f>S409</f>
        <v>803</v>
      </c>
      <c r="T432" s="2">
        <f>T408</f>
        <v>845</v>
      </c>
      <c r="U432" s="2">
        <f>U407</f>
        <v>889</v>
      </c>
      <c r="V432" s="2">
        <f>V406</f>
        <v>908</v>
      </c>
      <c r="W432" s="2">
        <f>W405</f>
        <v>960</v>
      </c>
      <c r="X432" s="2">
        <f>X404</f>
        <v>978</v>
      </c>
      <c r="Y432" s="2">
        <f>Y403</f>
        <v>998</v>
      </c>
      <c r="Z432" s="2">
        <f>Z402</f>
        <v>543</v>
      </c>
      <c r="AA432" s="2">
        <f>AA401</f>
        <v>555</v>
      </c>
      <c r="AB432" s="2">
        <f>AB400</f>
        <v>581</v>
      </c>
      <c r="AC432" s="2">
        <f>AC399</f>
        <v>625</v>
      </c>
      <c r="AD432" s="2">
        <f>AD398</f>
        <v>644</v>
      </c>
      <c r="AE432" s="2">
        <f>AE397</f>
        <v>696</v>
      </c>
      <c r="AF432" s="2">
        <f>AF396</f>
        <v>730</v>
      </c>
      <c r="AG432" s="2">
        <f>AG395</f>
        <v>750</v>
      </c>
      <c r="AH432" s="217">
        <f t="shared" si="80"/>
        <v>16400</v>
      </c>
      <c r="AI432" s="5">
        <f t="shared" si="81"/>
        <v>11201200</v>
      </c>
      <c r="AJ432" s="2">
        <f t="shared" si="76"/>
        <v>8606720000</v>
      </c>
    </row>
    <row r="433" spans="1:36" x14ac:dyDescent="0.2">
      <c r="A433" s="3" t="s">
        <v>1175</v>
      </c>
      <c r="B433" s="2">
        <f>B411</f>
        <v>970</v>
      </c>
      <c r="C433" s="2">
        <f>C412</f>
        <v>1022</v>
      </c>
      <c r="D433" s="2">
        <f>D413</f>
        <v>916</v>
      </c>
      <c r="E433" s="2">
        <f>E414</f>
        <v>936</v>
      </c>
      <c r="F433" s="2">
        <f>F415</f>
        <v>853</v>
      </c>
      <c r="G433" s="2">
        <f>G416</f>
        <v>865</v>
      </c>
      <c r="H433" s="2">
        <f>H417</f>
        <v>783</v>
      </c>
      <c r="I433" s="2">
        <f>I418</f>
        <v>827</v>
      </c>
      <c r="J433" s="2">
        <f>J419</f>
        <v>706</v>
      </c>
      <c r="K433" s="2">
        <f>K420</f>
        <v>758</v>
      </c>
      <c r="L433" s="2">
        <f>L421</f>
        <v>668</v>
      </c>
      <c r="M433" s="2">
        <f>M422</f>
        <v>688</v>
      </c>
      <c r="N433" s="2">
        <f>N423</f>
        <v>605</v>
      </c>
      <c r="O433" s="2">
        <f>O424</f>
        <v>617</v>
      </c>
      <c r="P433" s="2">
        <f>P425</f>
        <v>519</v>
      </c>
      <c r="Q433" s="2">
        <f>Q426</f>
        <v>563</v>
      </c>
      <c r="R433" s="2">
        <f>R395</f>
        <v>454</v>
      </c>
      <c r="S433" s="2">
        <f>S396</f>
        <v>498</v>
      </c>
      <c r="T433" s="2">
        <f>T397</f>
        <v>416</v>
      </c>
      <c r="U433" s="2">
        <f>U398</f>
        <v>428</v>
      </c>
      <c r="V433" s="2">
        <f>V399</f>
        <v>345</v>
      </c>
      <c r="W433" s="2">
        <f>W400</f>
        <v>365</v>
      </c>
      <c r="X433" s="2">
        <f>X401</f>
        <v>259</v>
      </c>
      <c r="Y433" s="2">
        <f>Y402</f>
        <v>311</v>
      </c>
      <c r="Z433" s="2">
        <f>Z403</f>
        <v>206</v>
      </c>
      <c r="AA433" s="2">
        <f>AA404</f>
        <v>250</v>
      </c>
      <c r="AB433" s="2">
        <f>AB405</f>
        <v>152</v>
      </c>
      <c r="AC433" s="2">
        <f>AC406</f>
        <v>164</v>
      </c>
      <c r="AD433" s="2">
        <f>AD407</f>
        <v>81</v>
      </c>
      <c r="AE433" s="2">
        <f>AE408</f>
        <v>101</v>
      </c>
      <c r="AF433" s="2">
        <f>AF409</f>
        <v>11</v>
      </c>
      <c r="AG433" s="2">
        <f>AG410</f>
        <v>63</v>
      </c>
      <c r="AH433" s="217">
        <f t="shared" si="80"/>
        <v>16400</v>
      </c>
      <c r="AI433" s="5">
        <f t="shared" si="81"/>
        <v>11201200</v>
      </c>
      <c r="AJ433" s="2">
        <f t="shared" si="76"/>
        <v>8606720000</v>
      </c>
    </row>
    <row r="434" spans="1:36" x14ac:dyDescent="0.2">
      <c r="A434" s="3" t="s">
        <v>1176</v>
      </c>
      <c r="B434" s="2">
        <f>B410</f>
        <v>735</v>
      </c>
      <c r="C434" s="2">
        <f>C409</f>
        <v>747</v>
      </c>
      <c r="D434" s="2">
        <f>D408</f>
        <v>645</v>
      </c>
      <c r="E434" s="2">
        <f>E407</f>
        <v>689</v>
      </c>
      <c r="F434" s="2">
        <f>F406</f>
        <v>580</v>
      </c>
      <c r="G434" s="2">
        <f>G405</f>
        <v>632</v>
      </c>
      <c r="H434" s="2">
        <f>H404</f>
        <v>538</v>
      </c>
      <c r="I434" s="2">
        <f>I403</f>
        <v>558</v>
      </c>
      <c r="J434" s="2">
        <f>J402</f>
        <v>983</v>
      </c>
      <c r="K434" s="2">
        <f>K401</f>
        <v>995</v>
      </c>
      <c r="L434" s="2">
        <f>L400</f>
        <v>909</v>
      </c>
      <c r="M434" s="2">
        <f>M399</f>
        <v>953</v>
      </c>
      <c r="N434" s="2">
        <f>N398</f>
        <v>844</v>
      </c>
      <c r="O434" s="2">
        <f>O397</f>
        <v>896</v>
      </c>
      <c r="P434" s="2">
        <f>P396</f>
        <v>786</v>
      </c>
      <c r="Q434" s="2">
        <f>Q395</f>
        <v>806</v>
      </c>
      <c r="R434" s="2">
        <f>R426</f>
        <v>211</v>
      </c>
      <c r="S434" s="2">
        <f>S425</f>
        <v>231</v>
      </c>
      <c r="T434" s="2">
        <f>T424</f>
        <v>137</v>
      </c>
      <c r="U434" s="2">
        <f>U423</f>
        <v>189</v>
      </c>
      <c r="V434" s="2">
        <f>V422</f>
        <v>80</v>
      </c>
      <c r="W434" s="2">
        <f>W421</f>
        <v>124</v>
      </c>
      <c r="X434" s="2">
        <f>X420</f>
        <v>22</v>
      </c>
      <c r="Y434" s="2">
        <f>Y419</f>
        <v>34</v>
      </c>
      <c r="Z434" s="2">
        <f>Z418</f>
        <v>475</v>
      </c>
      <c r="AA434" s="2">
        <f>AA417</f>
        <v>495</v>
      </c>
      <c r="AB434" s="2">
        <f>AB416</f>
        <v>385</v>
      </c>
      <c r="AC434" s="2">
        <f>AC415</f>
        <v>437</v>
      </c>
      <c r="AD434" s="2">
        <f>AD414</f>
        <v>328</v>
      </c>
      <c r="AE434" s="2">
        <f>AE413</f>
        <v>372</v>
      </c>
      <c r="AF434" s="2">
        <f>AF412</f>
        <v>286</v>
      </c>
      <c r="AG434" s="2">
        <f>AG411</f>
        <v>298</v>
      </c>
      <c r="AH434" s="217">
        <f t="shared" si="80"/>
        <v>16400</v>
      </c>
      <c r="AI434" s="5">
        <f t="shared" si="81"/>
        <v>11201200</v>
      </c>
      <c r="AJ434" s="2">
        <f t="shared" si="76"/>
        <v>8606720000</v>
      </c>
    </row>
    <row r="437" spans="1:36" ht="13.5" thickBot="1" x14ac:dyDescent="0.25">
      <c r="A437" s="71"/>
      <c r="B437" s="1" t="s">
        <v>1182</v>
      </c>
      <c r="D437" s="131" t="s">
        <v>5</v>
      </c>
      <c r="F437" s="2" t="s">
        <v>5</v>
      </c>
    </row>
    <row r="438" spans="1:36" x14ac:dyDescent="0.2">
      <c r="A438" s="1">
        <v>1</v>
      </c>
      <c r="B438" s="259">
        <v>11</v>
      </c>
      <c r="C438" s="133">
        <v>432</v>
      </c>
      <c r="D438" s="177">
        <v>1012</v>
      </c>
      <c r="E438" s="177">
        <v>599</v>
      </c>
      <c r="F438" s="177">
        <v>906</v>
      </c>
      <c r="G438" s="177">
        <v>557</v>
      </c>
      <c r="H438" s="177">
        <v>113</v>
      </c>
      <c r="I438" s="177">
        <v>470</v>
      </c>
      <c r="J438" s="177">
        <v>451</v>
      </c>
      <c r="K438" s="177">
        <v>104</v>
      </c>
      <c r="L438" s="177">
        <v>572</v>
      </c>
      <c r="M438" s="177">
        <v>927</v>
      </c>
      <c r="N438" s="177">
        <v>578</v>
      </c>
      <c r="O438" s="177">
        <v>997</v>
      </c>
      <c r="P438" s="177">
        <v>441</v>
      </c>
      <c r="Q438" s="189">
        <v>30</v>
      </c>
      <c r="R438" s="185">
        <v>747</v>
      </c>
      <c r="S438" s="177">
        <v>848</v>
      </c>
      <c r="T438" s="177">
        <v>276</v>
      </c>
      <c r="U438" s="177">
        <v>183</v>
      </c>
      <c r="V438" s="177">
        <v>362</v>
      </c>
      <c r="W438" s="177">
        <v>205</v>
      </c>
      <c r="X438" s="177">
        <v>657</v>
      </c>
      <c r="Y438" s="177">
        <v>822</v>
      </c>
      <c r="Z438" s="177">
        <v>803</v>
      </c>
      <c r="AA438" s="177">
        <v>648</v>
      </c>
      <c r="AB438" s="177">
        <v>220</v>
      </c>
      <c r="AC438" s="177">
        <v>383</v>
      </c>
      <c r="AD438" s="177">
        <v>162</v>
      </c>
      <c r="AE438" s="177">
        <v>261</v>
      </c>
      <c r="AF438" s="177">
        <v>857</v>
      </c>
      <c r="AG438" s="184">
        <v>766</v>
      </c>
      <c r="AH438" s="5">
        <f>SUM(B438:AG438)</f>
        <v>16400</v>
      </c>
      <c r="AI438" s="5">
        <f>SUMSQ(B438:AG438)</f>
        <v>11201200</v>
      </c>
      <c r="AJ438" s="2">
        <f>B438^3+C438^3+D438^3+E438^3+F438^3+G438^3+H438^3+I438^3+J438^3+K438^3+L438^3+M438^3+N438^3+O438^3+P438^3+Q438^3+R438^3+S438^3+T438^3+U438^3+V438^3+W438^3+X438^3+Y438^3+Z438^3+AA438^3+AB438^3+AC438^3+AD438^3+AE438^3+AF438^3+AG438^3</f>
        <v>8606720000</v>
      </c>
    </row>
    <row r="439" spans="1:36" x14ac:dyDescent="0.2">
      <c r="A439" s="1">
        <v>2</v>
      </c>
      <c r="B439" s="138">
        <v>412</v>
      </c>
      <c r="C439" s="260">
        <v>63</v>
      </c>
      <c r="D439" s="6">
        <v>611</v>
      </c>
      <c r="E439" s="6">
        <v>968</v>
      </c>
      <c r="F439" s="6">
        <v>537</v>
      </c>
      <c r="G439" s="6">
        <v>958</v>
      </c>
      <c r="H439" s="6">
        <v>482</v>
      </c>
      <c r="I439" s="6">
        <v>69</v>
      </c>
      <c r="J439" s="6">
        <v>84</v>
      </c>
      <c r="K439" s="6">
        <v>503</v>
      </c>
      <c r="L439" s="6">
        <v>939</v>
      </c>
      <c r="M439" s="6">
        <v>528</v>
      </c>
      <c r="N439" s="6">
        <v>977</v>
      </c>
      <c r="O439" s="6">
        <v>630</v>
      </c>
      <c r="P439" s="11">
        <v>42</v>
      </c>
      <c r="Q439" s="6">
        <v>397</v>
      </c>
      <c r="R439" s="6">
        <v>892</v>
      </c>
      <c r="S439" s="12">
        <v>735</v>
      </c>
      <c r="T439" s="6">
        <v>131</v>
      </c>
      <c r="U439" s="6">
        <v>296</v>
      </c>
      <c r="V439" s="6">
        <v>249</v>
      </c>
      <c r="W439" s="6">
        <v>350</v>
      </c>
      <c r="X439" s="6">
        <v>770</v>
      </c>
      <c r="Y439" s="6">
        <v>677</v>
      </c>
      <c r="Z439" s="6">
        <v>692</v>
      </c>
      <c r="AA439" s="6">
        <v>791</v>
      </c>
      <c r="AB439" s="6">
        <v>331</v>
      </c>
      <c r="AC439" s="6">
        <v>240</v>
      </c>
      <c r="AD439" s="6">
        <v>305</v>
      </c>
      <c r="AE439" s="6">
        <v>150</v>
      </c>
      <c r="AF439" s="8">
        <v>714</v>
      </c>
      <c r="AG439" s="179">
        <v>877</v>
      </c>
      <c r="AH439" s="5">
        <f t="shared" ref="AH439:AH469" si="82">SUM(B439:AG439)</f>
        <v>16400</v>
      </c>
      <c r="AI439" s="5">
        <f t="shared" ref="AI439:AI469" si="83">SUMSQ(B439:AG439)</f>
        <v>11201200</v>
      </c>
      <c r="AJ439" s="2">
        <f t="shared" ref="AJ439:AJ469" si="84">B439^3+C439^3+D439^3+E439^3+F439^3+G439^3+H439^3+I439^3+J439^3+K439^3+L439^3+M439^3+N439^3+O439^3+P439^3+Q439^3+R439^3+S439^3+T439^3+U439^3+V439^3+W439^3+X439^3+Y439^3+Z439^3+AA439^3+AB439^3+AC439^3+AD439^3+AE439^3+AF439^3+AG439^3</f>
        <v>8606720000</v>
      </c>
    </row>
    <row r="440" spans="1:36" x14ac:dyDescent="0.2">
      <c r="A440" s="1">
        <v>3</v>
      </c>
      <c r="B440" s="178">
        <v>938</v>
      </c>
      <c r="C440" s="6">
        <v>525</v>
      </c>
      <c r="D440" s="260">
        <v>81</v>
      </c>
      <c r="E440" s="9">
        <v>502</v>
      </c>
      <c r="F440" s="6">
        <v>43</v>
      </c>
      <c r="G440" s="6">
        <v>400</v>
      </c>
      <c r="H440" s="6">
        <v>980</v>
      </c>
      <c r="I440" s="6">
        <v>631</v>
      </c>
      <c r="J440" s="6">
        <v>610</v>
      </c>
      <c r="K440" s="6">
        <v>965</v>
      </c>
      <c r="L440" s="6">
        <v>409</v>
      </c>
      <c r="M440" s="6">
        <v>62</v>
      </c>
      <c r="N440" s="6">
        <v>483</v>
      </c>
      <c r="O440" s="11">
        <v>72</v>
      </c>
      <c r="P440" s="6">
        <v>540</v>
      </c>
      <c r="Q440" s="6">
        <v>959</v>
      </c>
      <c r="R440" s="6">
        <v>330</v>
      </c>
      <c r="S440" s="6">
        <v>237</v>
      </c>
      <c r="T440" s="12">
        <v>689</v>
      </c>
      <c r="U440" s="6">
        <v>790</v>
      </c>
      <c r="V440" s="6">
        <v>715</v>
      </c>
      <c r="W440" s="6">
        <v>880</v>
      </c>
      <c r="X440" s="6">
        <v>308</v>
      </c>
      <c r="Y440" s="6">
        <v>151</v>
      </c>
      <c r="Z440" s="6">
        <v>130</v>
      </c>
      <c r="AA440" s="6">
        <v>293</v>
      </c>
      <c r="AB440" s="6">
        <v>889</v>
      </c>
      <c r="AC440" s="6">
        <v>734</v>
      </c>
      <c r="AD440" s="6">
        <v>771</v>
      </c>
      <c r="AE440" s="8">
        <v>680</v>
      </c>
      <c r="AF440" s="6">
        <v>252</v>
      </c>
      <c r="AG440" s="179">
        <v>351</v>
      </c>
      <c r="AH440" s="5">
        <f t="shared" si="82"/>
        <v>16400</v>
      </c>
      <c r="AI440" s="5">
        <f t="shared" si="83"/>
        <v>11201200</v>
      </c>
      <c r="AJ440" s="2">
        <f t="shared" si="84"/>
        <v>8606720000</v>
      </c>
    </row>
    <row r="441" spans="1:36" x14ac:dyDescent="0.2">
      <c r="A441" s="1">
        <v>4</v>
      </c>
      <c r="B441" s="178">
        <v>569</v>
      </c>
      <c r="C441" s="6">
        <v>926</v>
      </c>
      <c r="D441" s="9">
        <v>450</v>
      </c>
      <c r="E441" s="260">
        <v>101</v>
      </c>
      <c r="F441" s="6">
        <v>444</v>
      </c>
      <c r="G441" s="6">
        <v>31</v>
      </c>
      <c r="H441" s="6">
        <v>579</v>
      </c>
      <c r="I441" s="6">
        <v>1000</v>
      </c>
      <c r="J441" s="6">
        <v>1009</v>
      </c>
      <c r="K441" s="6">
        <v>598</v>
      </c>
      <c r="L441" s="6">
        <v>10</v>
      </c>
      <c r="M441" s="6">
        <v>429</v>
      </c>
      <c r="N441" s="11">
        <v>116</v>
      </c>
      <c r="O441" s="6">
        <v>471</v>
      </c>
      <c r="P441" s="6">
        <v>907</v>
      </c>
      <c r="Q441" s="6">
        <v>560</v>
      </c>
      <c r="R441" s="6">
        <v>217</v>
      </c>
      <c r="S441" s="6">
        <v>382</v>
      </c>
      <c r="T441" s="6">
        <v>802</v>
      </c>
      <c r="U441" s="12">
        <v>645</v>
      </c>
      <c r="V441" s="6">
        <v>860</v>
      </c>
      <c r="W441" s="6">
        <v>767</v>
      </c>
      <c r="X441" s="6">
        <v>163</v>
      </c>
      <c r="Y441" s="6">
        <v>264</v>
      </c>
      <c r="Z441" s="6">
        <v>273</v>
      </c>
      <c r="AA441" s="6">
        <v>182</v>
      </c>
      <c r="AB441" s="6">
        <v>746</v>
      </c>
      <c r="AC441" s="6">
        <v>845</v>
      </c>
      <c r="AD441" s="8">
        <v>660</v>
      </c>
      <c r="AE441" s="6">
        <v>823</v>
      </c>
      <c r="AF441" s="6">
        <v>363</v>
      </c>
      <c r="AG441" s="179">
        <v>208</v>
      </c>
      <c r="AH441" s="5">
        <f t="shared" si="82"/>
        <v>16400</v>
      </c>
      <c r="AI441" s="5">
        <f t="shared" si="83"/>
        <v>11201200</v>
      </c>
      <c r="AJ441" s="2">
        <f t="shared" si="84"/>
        <v>8606720000</v>
      </c>
    </row>
    <row r="442" spans="1:36" x14ac:dyDescent="0.2">
      <c r="A442" s="1">
        <v>5</v>
      </c>
      <c r="B442" s="178">
        <v>789</v>
      </c>
      <c r="C442" s="6">
        <v>690</v>
      </c>
      <c r="D442" s="6">
        <v>238</v>
      </c>
      <c r="E442" s="6">
        <v>329</v>
      </c>
      <c r="F442" s="260">
        <v>152</v>
      </c>
      <c r="G442" s="9">
        <v>307</v>
      </c>
      <c r="H442" s="6">
        <v>879</v>
      </c>
      <c r="I442" s="6">
        <v>716</v>
      </c>
      <c r="J442" s="6">
        <v>733</v>
      </c>
      <c r="K442" s="6">
        <v>890</v>
      </c>
      <c r="L442" s="6">
        <v>294</v>
      </c>
      <c r="M442" s="11">
        <v>129</v>
      </c>
      <c r="N442" s="6">
        <v>352</v>
      </c>
      <c r="O442" s="6">
        <v>251</v>
      </c>
      <c r="P442" s="6">
        <v>679</v>
      </c>
      <c r="Q442" s="6">
        <v>772</v>
      </c>
      <c r="R442" s="6">
        <v>501</v>
      </c>
      <c r="S442" s="6">
        <v>82</v>
      </c>
      <c r="T442" s="6">
        <v>526</v>
      </c>
      <c r="U442" s="6">
        <v>937</v>
      </c>
      <c r="V442" s="12">
        <v>632</v>
      </c>
      <c r="W442" s="6">
        <v>979</v>
      </c>
      <c r="X442" s="6">
        <v>399</v>
      </c>
      <c r="Y442" s="6">
        <v>44</v>
      </c>
      <c r="Z442" s="6">
        <v>61</v>
      </c>
      <c r="AA442" s="6">
        <v>410</v>
      </c>
      <c r="AB442" s="6">
        <v>966</v>
      </c>
      <c r="AC442" s="8">
        <v>609</v>
      </c>
      <c r="AD442" s="6">
        <v>960</v>
      </c>
      <c r="AE442" s="6">
        <v>539</v>
      </c>
      <c r="AF442" s="6">
        <v>71</v>
      </c>
      <c r="AG442" s="179">
        <v>484</v>
      </c>
      <c r="AH442" s="5">
        <f t="shared" si="82"/>
        <v>16400</v>
      </c>
      <c r="AI442" s="5">
        <f t="shared" si="83"/>
        <v>11201200</v>
      </c>
      <c r="AJ442" s="2">
        <f t="shared" si="84"/>
        <v>8606720000</v>
      </c>
    </row>
    <row r="443" spans="1:36" x14ac:dyDescent="0.2">
      <c r="A443" s="1">
        <v>6</v>
      </c>
      <c r="B443" s="178">
        <v>646</v>
      </c>
      <c r="C443" s="6">
        <v>801</v>
      </c>
      <c r="D443" s="6">
        <v>381</v>
      </c>
      <c r="E443" s="6">
        <v>218</v>
      </c>
      <c r="F443" s="9">
        <v>263</v>
      </c>
      <c r="G443" s="260">
        <v>164</v>
      </c>
      <c r="H443" s="6">
        <v>768</v>
      </c>
      <c r="I443" s="6">
        <v>859</v>
      </c>
      <c r="J443" s="6">
        <v>846</v>
      </c>
      <c r="K443" s="6">
        <v>745</v>
      </c>
      <c r="L443" s="11">
        <v>181</v>
      </c>
      <c r="M443" s="6">
        <v>274</v>
      </c>
      <c r="N443" s="6">
        <v>207</v>
      </c>
      <c r="O443" s="6">
        <v>364</v>
      </c>
      <c r="P443" s="6">
        <v>824</v>
      </c>
      <c r="Q443" s="6">
        <v>659</v>
      </c>
      <c r="R443" s="6">
        <v>102</v>
      </c>
      <c r="S443" s="6">
        <v>449</v>
      </c>
      <c r="T443" s="6">
        <v>925</v>
      </c>
      <c r="U443" s="6">
        <v>570</v>
      </c>
      <c r="V443" s="6">
        <v>999</v>
      </c>
      <c r="W443" s="12">
        <v>580</v>
      </c>
      <c r="X443" s="6">
        <v>32</v>
      </c>
      <c r="Y443" s="6">
        <v>443</v>
      </c>
      <c r="Z443" s="6">
        <v>430</v>
      </c>
      <c r="AA443" s="6">
        <v>9</v>
      </c>
      <c r="AB443" s="8">
        <v>597</v>
      </c>
      <c r="AC443" s="6">
        <v>1010</v>
      </c>
      <c r="AD443" s="6">
        <v>559</v>
      </c>
      <c r="AE443" s="6">
        <v>908</v>
      </c>
      <c r="AF443" s="6">
        <v>472</v>
      </c>
      <c r="AG443" s="179">
        <v>115</v>
      </c>
      <c r="AH443" s="5">
        <f t="shared" si="82"/>
        <v>16400</v>
      </c>
      <c r="AI443" s="5">
        <f t="shared" si="83"/>
        <v>11201200</v>
      </c>
      <c r="AJ443" s="2">
        <f t="shared" si="84"/>
        <v>8606720000</v>
      </c>
    </row>
    <row r="444" spans="1:36" x14ac:dyDescent="0.2">
      <c r="A444" s="1">
        <v>7</v>
      </c>
      <c r="B444" s="178">
        <v>184</v>
      </c>
      <c r="C444" s="6">
        <v>275</v>
      </c>
      <c r="D444" s="6">
        <v>847</v>
      </c>
      <c r="E444" s="6">
        <v>748</v>
      </c>
      <c r="F444" s="6">
        <v>821</v>
      </c>
      <c r="G444" s="6">
        <v>658</v>
      </c>
      <c r="H444" s="260">
        <v>206</v>
      </c>
      <c r="I444" s="9">
        <v>361</v>
      </c>
      <c r="J444" s="6">
        <v>384</v>
      </c>
      <c r="K444" s="11">
        <v>219</v>
      </c>
      <c r="L444" s="6">
        <v>647</v>
      </c>
      <c r="M444" s="6">
        <v>804</v>
      </c>
      <c r="N444" s="6">
        <v>765</v>
      </c>
      <c r="O444" s="6">
        <v>858</v>
      </c>
      <c r="P444" s="6">
        <v>262</v>
      </c>
      <c r="Q444" s="6">
        <v>161</v>
      </c>
      <c r="R444" s="6">
        <v>600</v>
      </c>
      <c r="S444" s="6">
        <v>1011</v>
      </c>
      <c r="T444" s="6">
        <v>431</v>
      </c>
      <c r="U444" s="6">
        <v>12</v>
      </c>
      <c r="V444" s="6">
        <v>469</v>
      </c>
      <c r="W444" s="6">
        <v>114</v>
      </c>
      <c r="X444" s="12">
        <v>558</v>
      </c>
      <c r="Y444" s="6">
        <v>905</v>
      </c>
      <c r="Z444" s="6">
        <v>928</v>
      </c>
      <c r="AA444" s="8">
        <v>571</v>
      </c>
      <c r="AB444" s="6">
        <v>103</v>
      </c>
      <c r="AC444" s="6">
        <v>452</v>
      </c>
      <c r="AD444" s="6">
        <v>29</v>
      </c>
      <c r="AE444" s="6">
        <v>442</v>
      </c>
      <c r="AF444" s="6">
        <v>998</v>
      </c>
      <c r="AG444" s="179">
        <v>577</v>
      </c>
      <c r="AH444" s="5">
        <f t="shared" si="82"/>
        <v>16400</v>
      </c>
      <c r="AI444" s="5">
        <f t="shared" si="83"/>
        <v>11201200</v>
      </c>
      <c r="AJ444" s="2">
        <f t="shared" si="84"/>
        <v>8606720000</v>
      </c>
    </row>
    <row r="445" spans="1:36" x14ac:dyDescent="0.2">
      <c r="A445" s="1">
        <v>8</v>
      </c>
      <c r="B445" s="178">
        <v>295</v>
      </c>
      <c r="C445" s="6">
        <v>132</v>
      </c>
      <c r="D445" s="6">
        <v>736</v>
      </c>
      <c r="E445" s="6">
        <v>891</v>
      </c>
      <c r="F445" s="6">
        <v>678</v>
      </c>
      <c r="G445" s="6">
        <v>769</v>
      </c>
      <c r="H445" s="9">
        <v>349</v>
      </c>
      <c r="I445" s="260">
        <v>250</v>
      </c>
      <c r="J445" s="11">
        <v>239</v>
      </c>
      <c r="K445" s="6">
        <v>332</v>
      </c>
      <c r="L445" s="6">
        <v>792</v>
      </c>
      <c r="M445" s="6">
        <v>691</v>
      </c>
      <c r="N445" s="6">
        <v>878</v>
      </c>
      <c r="O445" s="6">
        <v>713</v>
      </c>
      <c r="P445" s="6">
        <v>149</v>
      </c>
      <c r="Q445" s="6">
        <v>306</v>
      </c>
      <c r="R445" s="6">
        <v>967</v>
      </c>
      <c r="S445" s="6">
        <v>612</v>
      </c>
      <c r="T445" s="6">
        <v>64</v>
      </c>
      <c r="U445" s="6">
        <v>411</v>
      </c>
      <c r="V445" s="6">
        <v>70</v>
      </c>
      <c r="W445" s="6">
        <v>481</v>
      </c>
      <c r="X445" s="6">
        <v>957</v>
      </c>
      <c r="Y445" s="12">
        <v>538</v>
      </c>
      <c r="Z445" s="8">
        <v>527</v>
      </c>
      <c r="AA445" s="6">
        <v>940</v>
      </c>
      <c r="AB445" s="6">
        <v>504</v>
      </c>
      <c r="AC445" s="6">
        <v>83</v>
      </c>
      <c r="AD445" s="6">
        <v>398</v>
      </c>
      <c r="AE445" s="6">
        <v>41</v>
      </c>
      <c r="AF445" s="6">
        <v>629</v>
      </c>
      <c r="AG445" s="179">
        <v>978</v>
      </c>
      <c r="AH445" s="5">
        <f t="shared" si="82"/>
        <v>16400</v>
      </c>
      <c r="AI445" s="5">
        <f t="shared" si="83"/>
        <v>11201200</v>
      </c>
      <c r="AJ445" s="2">
        <f t="shared" si="84"/>
        <v>8606720000</v>
      </c>
    </row>
    <row r="446" spans="1:36" x14ac:dyDescent="0.2">
      <c r="A446" s="1">
        <v>9</v>
      </c>
      <c r="B446" s="178">
        <v>975</v>
      </c>
      <c r="C446" s="6">
        <v>620</v>
      </c>
      <c r="D446" s="6">
        <v>56</v>
      </c>
      <c r="E446" s="6">
        <v>403</v>
      </c>
      <c r="F446" s="6">
        <v>78</v>
      </c>
      <c r="G446" s="6">
        <v>489</v>
      </c>
      <c r="H446" s="6">
        <v>949</v>
      </c>
      <c r="I446" s="11">
        <v>530</v>
      </c>
      <c r="J446" s="260">
        <v>519</v>
      </c>
      <c r="K446" s="9">
        <v>932</v>
      </c>
      <c r="L446" s="6">
        <v>512</v>
      </c>
      <c r="M446" s="6">
        <v>91</v>
      </c>
      <c r="N446" s="6">
        <v>390</v>
      </c>
      <c r="O446" s="6">
        <v>33</v>
      </c>
      <c r="P446" s="6">
        <v>637</v>
      </c>
      <c r="Q446" s="6">
        <v>986</v>
      </c>
      <c r="R446" s="6">
        <v>303</v>
      </c>
      <c r="S446" s="6">
        <v>140</v>
      </c>
      <c r="T446" s="6">
        <v>728</v>
      </c>
      <c r="U446" s="6">
        <v>883</v>
      </c>
      <c r="V446" s="6">
        <v>686</v>
      </c>
      <c r="W446" s="6">
        <v>777</v>
      </c>
      <c r="X446" s="6">
        <v>341</v>
      </c>
      <c r="Y446" s="8">
        <v>242</v>
      </c>
      <c r="Z446" s="12">
        <v>231</v>
      </c>
      <c r="AA446" s="6">
        <v>324</v>
      </c>
      <c r="AB446" s="6">
        <v>800</v>
      </c>
      <c r="AC446" s="6">
        <v>699</v>
      </c>
      <c r="AD446" s="6">
        <v>870</v>
      </c>
      <c r="AE446" s="6">
        <v>705</v>
      </c>
      <c r="AF446" s="6">
        <v>157</v>
      </c>
      <c r="AG446" s="179">
        <v>314</v>
      </c>
      <c r="AH446" s="5">
        <f t="shared" si="82"/>
        <v>16400</v>
      </c>
      <c r="AI446" s="5">
        <f t="shared" si="83"/>
        <v>11201200</v>
      </c>
      <c r="AJ446" s="2">
        <f t="shared" si="84"/>
        <v>8606720000</v>
      </c>
    </row>
    <row r="447" spans="1:36" x14ac:dyDescent="0.2">
      <c r="A447" s="1">
        <v>10</v>
      </c>
      <c r="B447" s="178">
        <v>608</v>
      </c>
      <c r="C447" s="6">
        <v>1019</v>
      </c>
      <c r="D447" s="6">
        <v>423</v>
      </c>
      <c r="E447" s="6">
        <v>4</v>
      </c>
      <c r="F447" s="6">
        <v>477</v>
      </c>
      <c r="G447" s="6">
        <v>122</v>
      </c>
      <c r="H447" s="11">
        <v>550</v>
      </c>
      <c r="I447" s="6">
        <v>897</v>
      </c>
      <c r="J447" s="9">
        <v>920</v>
      </c>
      <c r="K447" s="260">
        <v>563</v>
      </c>
      <c r="L447" s="6">
        <v>111</v>
      </c>
      <c r="M447" s="6">
        <v>460</v>
      </c>
      <c r="N447" s="6">
        <v>21</v>
      </c>
      <c r="O447" s="6">
        <v>434</v>
      </c>
      <c r="P447" s="6">
        <v>1006</v>
      </c>
      <c r="Q447" s="6">
        <v>585</v>
      </c>
      <c r="R447" s="6">
        <v>192</v>
      </c>
      <c r="S447" s="6">
        <v>283</v>
      </c>
      <c r="T447" s="6">
        <v>839</v>
      </c>
      <c r="U447" s="6">
        <v>740</v>
      </c>
      <c r="V447" s="6">
        <v>829</v>
      </c>
      <c r="W447" s="6">
        <v>666</v>
      </c>
      <c r="X447" s="8">
        <v>198</v>
      </c>
      <c r="Y447" s="6">
        <v>353</v>
      </c>
      <c r="Z447" s="6">
        <v>376</v>
      </c>
      <c r="AA447" s="12">
        <v>211</v>
      </c>
      <c r="AB447" s="6">
        <v>655</v>
      </c>
      <c r="AC447" s="6">
        <v>812</v>
      </c>
      <c r="AD447" s="6">
        <v>757</v>
      </c>
      <c r="AE447" s="6">
        <v>850</v>
      </c>
      <c r="AF447" s="6">
        <v>270</v>
      </c>
      <c r="AG447" s="179">
        <v>169</v>
      </c>
      <c r="AH447" s="5">
        <f t="shared" si="82"/>
        <v>16400</v>
      </c>
      <c r="AI447" s="5">
        <f t="shared" si="83"/>
        <v>11201200</v>
      </c>
      <c r="AJ447" s="2">
        <f t="shared" si="84"/>
        <v>8606720000</v>
      </c>
    </row>
    <row r="448" spans="1:36" x14ac:dyDescent="0.2">
      <c r="A448" s="1">
        <v>11</v>
      </c>
      <c r="B448" s="178">
        <v>110</v>
      </c>
      <c r="C448" s="6">
        <v>457</v>
      </c>
      <c r="D448" s="6">
        <v>917</v>
      </c>
      <c r="E448" s="6">
        <v>562</v>
      </c>
      <c r="F448" s="6">
        <v>1007</v>
      </c>
      <c r="G448" s="11">
        <v>588</v>
      </c>
      <c r="H448" s="6">
        <v>24</v>
      </c>
      <c r="I448" s="6">
        <v>435</v>
      </c>
      <c r="J448" s="6">
        <v>422</v>
      </c>
      <c r="K448" s="6">
        <v>1</v>
      </c>
      <c r="L448" s="260">
        <v>605</v>
      </c>
      <c r="M448" s="9">
        <v>1018</v>
      </c>
      <c r="N448" s="6">
        <v>551</v>
      </c>
      <c r="O448" s="6">
        <v>900</v>
      </c>
      <c r="P448" s="6">
        <v>480</v>
      </c>
      <c r="Q448" s="6">
        <v>123</v>
      </c>
      <c r="R448" s="6">
        <v>654</v>
      </c>
      <c r="S448" s="6">
        <v>809</v>
      </c>
      <c r="T448" s="6">
        <v>373</v>
      </c>
      <c r="U448" s="6">
        <v>210</v>
      </c>
      <c r="V448" s="6">
        <v>271</v>
      </c>
      <c r="W448" s="8">
        <v>172</v>
      </c>
      <c r="X448" s="6">
        <v>760</v>
      </c>
      <c r="Y448" s="6">
        <v>851</v>
      </c>
      <c r="Z448" s="6">
        <v>838</v>
      </c>
      <c r="AA448" s="6">
        <v>737</v>
      </c>
      <c r="AB448" s="12">
        <v>189</v>
      </c>
      <c r="AC448" s="6">
        <v>282</v>
      </c>
      <c r="AD448" s="6">
        <v>199</v>
      </c>
      <c r="AE448" s="6">
        <v>356</v>
      </c>
      <c r="AF448" s="6">
        <v>832</v>
      </c>
      <c r="AG448" s="179">
        <v>667</v>
      </c>
      <c r="AH448" s="5">
        <f t="shared" si="82"/>
        <v>16400</v>
      </c>
      <c r="AI448" s="5">
        <f t="shared" si="83"/>
        <v>11201200</v>
      </c>
      <c r="AJ448" s="2">
        <f t="shared" si="84"/>
        <v>8606720000</v>
      </c>
    </row>
    <row r="449" spans="1:36" x14ac:dyDescent="0.2">
      <c r="A449" s="1">
        <v>12</v>
      </c>
      <c r="B449" s="178">
        <v>509</v>
      </c>
      <c r="C449" s="6">
        <v>90</v>
      </c>
      <c r="D449" s="6">
        <v>518</v>
      </c>
      <c r="E449" s="6">
        <v>929</v>
      </c>
      <c r="F449" s="11">
        <v>640</v>
      </c>
      <c r="G449" s="6">
        <v>987</v>
      </c>
      <c r="H449" s="6">
        <v>391</v>
      </c>
      <c r="I449" s="6">
        <v>36</v>
      </c>
      <c r="J449" s="6">
        <v>53</v>
      </c>
      <c r="K449" s="6">
        <v>402</v>
      </c>
      <c r="L449" s="9">
        <v>974</v>
      </c>
      <c r="M449" s="260">
        <v>617</v>
      </c>
      <c r="N449" s="6">
        <v>952</v>
      </c>
      <c r="O449" s="6">
        <v>531</v>
      </c>
      <c r="P449" s="6">
        <v>79</v>
      </c>
      <c r="Q449" s="6">
        <v>492</v>
      </c>
      <c r="R449" s="6">
        <v>797</v>
      </c>
      <c r="S449" s="6">
        <v>698</v>
      </c>
      <c r="T449" s="6">
        <v>230</v>
      </c>
      <c r="U449" s="6">
        <v>321</v>
      </c>
      <c r="V449" s="8">
        <v>160</v>
      </c>
      <c r="W449" s="6">
        <v>315</v>
      </c>
      <c r="X449" s="6">
        <v>871</v>
      </c>
      <c r="Y449" s="6">
        <v>708</v>
      </c>
      <c r="Z449" s="6">
        <v>725</v>
      </c>
      <c r="AA449" s="6">
        <v>882</v>
      </c>
      <c r="AB449" s="6">
        <v>302</v>
      </c>
      <c r="AC449" s="12">
        <v>137</v>
      </c>
      <c r="AD449" s="6">
        <v>344</v>
      </c>
      <c r="AE449" s="6">
        <v>243</v>
      </c>
      <c r="AF449" s="6">
        <v>687</v>
      </c>
      <c r="AG449" s="179">
        <v>780</v>
      </c>
      <c r="AH449" s="5">
        <f t="shared" si="82"/>
        <v>16400</v>
      </c>
      <c r="AI449" s="5">
        <f t="shared" si="83"/>
        <v>11201200</v>
      </c>
      <c r="AJ449" s="2">
        <f t="shared" si="84"/>
        <v>8606720000</v>
      </c>
    </row>
    <row r="450" spans="1:36" x14ac:dyDescent="0.2">
      <c r="A450" s="1">
        <v>13</v>
      </c>
      <c r="B450" s="178">
        <v>209</v>
      </c>
      <c r="C450" s="6">
        <v>374</v>
      </c>
      <c r="D450" s="6">
        <v>810</v>
      </c>
      <c r="E450" s="11">
        <v>653</v>
      </c>
      <c r="F450" s="6">
        <v>852</v>
      </c>
      <c r="G450" s="6">
        <v>759</v>
      </c>
      <c r="H450" s="6">
        <v>171</v>
      </c>
      <c r="I450" s="6">
        <v>272</v>
      </c>
      <c r="J450" s="6">
        <v>281</v>
      </c>
      <c r="K450" s="6">
        <v>190</v>
      </c>
      <c r="L450" s="6">
        <v>738</v>
      </c>
      <c r="M450" s="6">
        <v>837</v>
      </c>
      <c r="N450" s="260">
        <v>668</v>
      </c>
      <c r="O450" s="9">
        <v>831</v>
      </c>
      <c r="P450" s="6">
        <v>355</v>
      </c>
      <c r="Q450" s="6">
        <v>200</v>
      </c>
      <c r="R450" s="6">
        <v>561</v>
      </c>
      <c r="S450" s="6">
        <v>918</v>
      </c>
      <c r="T450" s="6">
        <v>458</v>
      </c>
      <c r="U450" s="8">
        <v>109</v>
      </c>
      <c r="V450" s="6">
        <v>436</v>
      </c>
      <c r="W450" s="6">
        <v>23</v>
      </c>
      <c r="X450" s="6">
        <v>587</v>
      </c>
      <c r="Y450" s="6">
        <v>1008</v>
      </c>
      <c r="Z450" s="6">
        <v>1017</v>
      </c>
      <c r="AA450" s="6">
        <v>606</v>
      </c>
      <c r="AB450" s="6">
        <v>2</v>
      </c>
      <c r="AC450" s="6">
        <v>421</v>
      </c>
      <c r="AD450" s="12">
        <v>124</v>
      </c>
      <c r="AE450" s="6">
        <v>479</v>
      </c>
      <c r="AF450" s="6">
        <v>899</v>
      </c>
      <c r="AG450" s="179">
        <v>552</v>
      </c>
      <c r="AH450" s="5">
        <f t="shared" si="82"/>
        <v>16400</v>
      </c>
      <c r="AI450" s="5">
        <f t="shared" si="83"/>
        <v>11201200</v>
      </c>
      <c r="AJ450" s="2">
        <f t="shared" si="84"/>
        <v>8606720000</v>
      </c>
    </row>
    <row r="451" spans="1:36" x14ac:dyDescent="0.2">
      <c r="A451" s="1">
        <v>14</v>
      </c>
      <c r="B451" s="178">
        <v>322</v>
      </c>
      <c r="C451" s="6">
        <v>229</v>
      </c>
      <c r="D451" s="11">
        <v>697</v>
      </c>
      <c r="E451" s="6">
        <v>798</v>
      </c>
      <c r="F451" s="6">
        <v>707</v>
      </c>
      <c r="G451" s="6">
        <v>872</v>
      </c>
      <c r="H451" s="6">
        <v>316</v>
      </c>
      <c r="I451" s="6">
        <v>159</v>
      </c>
      <c r="J451" s="6">
        <v>138</v>
      </c>
      <c r="K451" s="6">
        <v>301</v>
      </c>
      <c r="L451" s="6">
        <v>881</v>
      </c>
      <c r="M451" s="6">
        <v>726</v>
      </c>
      <c r="N451" s="9">
        <v>779</v>
      </c>
      <c r="O451" s="260">
        <v>688</v>
      </c>
      <c r="P451" s="6">
        <v>244</v>
      </c>
      <c r="Q451" s="6">
        <v>343</v>
      </c>
      <c r="R451" s="6">
        <v>930</v>
      </c>
      <c r="S451" s="6">
        <v>517</v>
      </c>
      <c r="T451" s="8">
        <v>89</v>
      </c>
      <c r="U451" s="6">
        <v>510</v>
      </c>
      <c r="V451" s="6">
        <v>35</v>
      </c>
      <c r="W451" s="6">
        <v>392</v>
      </c>
      <c r="X451" s="6">
        <v>988</v>
      </c>
      <c r="Y451" s="6">
        <v>639</v>
      </c>
      <c r="Z451" s="6">
        <v>618</v>
      </c>
      <c r="AA451" s="6">
        <v>973</v>
      </c>
      <c r="AB451" s="6">
        <v>401</v>
      </c>
      <c r="AC451" s="6">
        <v>54</v>
      </c>
      <c r="AD451" s="6">
        <v>491</v>
      </c>
      <c r="AE451" s="12">
        <v>80</v>
      </c>
      <c r="AF451" s="6">
        <v>532</v>
      </c>
      <c r="AG451" s="179">
        <v>951</v>
      </c>
      <c r="AH451" s="5">
        <f t="shared" si="82"/>
        <v>16400</v>
      </c>
      <c r="AI451" s="5">
        <f t="shared" si="83"/>
        <v>11201200</v>
      </c>
      <c r="AJ451" s="2">
        <f t="shared" si="84"/>
        <v>8606720000</v>
      </c>
    </row>
    <row r="452" spans="1:36" x14ac:dyDescent="0.2">
      <c r="A452" s="1">
        <v>15</v>
      </c>
      <c r="B452" s="178">
        <v>884</v>
      </c>
      <c r="C452" s="11">
        <v>727</v>
      </c>
      <c r="D452" s="6">
        <v>139</v>
      </c>
      <c r="E452" s="6">
        <v>304</v>
      </c>
      <c r="F452" s="6">
        <v>241</v>
      </c>
      <c r="G452" s="6">
        <v>342</v>
      </c>
      <c r="H452" s="6">
        <v>778</v>
      </c>
      <c r="I452" s="6">
        <v>685</v>
      </c>
      <c r="J452" s="6">
        <v>700</v>
      </c>
      <c r="K452" s="6">
        <v>799</v>
      </c>
      <c r="L452" s="6">
        <v>323</v>
      </c>
      <c r="M452" s="6">
        <v>232</v>
      </c>
      <c r="N452" s="6">
        <v>313</v>
      </c>
      <c r="O452" s="6">
        <v>158</v>
      </c>
      <c r="P452" s="260">
        <v>706</v>
      </c>
      <c r="Q452" s="9">
        <v>869</v>
      </c>
      <c r="R452" s="6">
        <v>404</v>
      </c>
      <c r="S452" s="8">
        <v>55</v>
      </c>
      <c r="T452" s="6">
        <v>619</v>
      </c>
      <c r="U452" s="6">
        <v>976</v>
      </c>
      <c r="V452" s="6">
        <v>529</v>
      </c>
      <c r="W452" s="6">
        <v>950</v>
      </c>
      <c r="X452" s="6">
        <v>490</v>
      </c>
      <c r="Y452" s="6">
        <v>77</v>
      </c>
      <c r="Z452" s="6">
        <v>92</v>
      </c>
      <c r="AA452" s="6">
        <v>511</v>
      </c>
      <c r="AB452" s="6">
        <v>931</v>
      </c>
      <c r="AC452" s="6">
        <v>520</v>
      </c>
      <c r="AD452" s="6">
        <v>985</v>
      </c>
      <c r="AE452" s="6">
        <v>638</v>
      </c>
      <c r="AF452" s="12">
        <v>34</v>
      </c>
      <c r="AG452" s="179">
        <v>389</v>
      </c>
      <c r="AH452" s="5">
        <f t="shared" si="82"/>
        <v>16400</v>
      </c>
      <c r="AI452" s="5">
        <f t="shared" si="83"/>
        <v>11201200</v>
      </c>
      <c r="AJ452" s="2">
        <f t="shared" si="84"/>
        <v>8606720000</v>
      </c>
    </row>
    <row r="453" spans="1:36" x14ac:dyDescent="0.2">
      <c r="A453" s="1">
        <v>16</v>
      </c>
      <c r="B453" s="190">
        <v>739</v>
      </c>
      <c r="C453" s="6">
        <v>840</v>
      </c>
      <c r="D453" s="6">
        <v>284</v>
      </c>
      <c r="E453" s="6">
        <v>191</v>
      </c>
      <c r="F453" s="6">
        <v>354</v>
      </c>
      <c r="G453" s="6">
        <v>197</v>
      </c>
      <c r="H453" s="6">
        <v>665</v>
      </c>
      <c r="I453" s="6">
        <v>830</v>
      </c>
      <c r="J453" s="6">
        <v>811</v>
      </c>
      <c r="K453" s="6">
        <v>656</v>
      </c>
      <c r="L453" s="6">
        <v>212</v>
      </c>
      <c r="M453" s="6">
        <v>375</v>
      </c>
      <c r="N453" s="6">
        <v>170</v>
      </c>
      <c r="O453" s="6">
        <v>269</v>
      </c>
      <c r="P453" s="9">
        <v>849</v>
      </c>
      <c r="Q453" s="260">
        <v>758</v>
      </c>
      <c r="R453" s="8">
        <v>3</v>
      </c>
      <c r="S453" s="6">
        <v>424</v>
      </c>
      <c r="T453" s="6">
        <v>1020</v>
      </c>
      <c r="U453" s="6">
        <v>607</v>
      </c>
      <c r="V453" s="6">
        <v>898</v>
      </c>
      <c r="W453" s="6">
        <v>549</v>
      </c>
      <c r="X453" s="6">
        <v>121</v>
      </c>
      <c r="Y453" s="6">
        <v>478</v>
      </c>
      <c r="Z453" s="6">
        <v>459</v>
      </c>
      <c r="AA453" s="6">
        <v>112</v>
      </c>
      <c r="AB453" s="6">
        <v>564</v>
      </c>
      <c r="AC453" s="6">
        <v>919</v>
      </c>
      <c r="AD453" s="6">
        <v>586</v>
      </c>
      <c r="AE453" s="6">
        <v>1005</v>
      </c>
      <c r="AF453" s="6">
        <v>433</v>
      </c>
      <c r="AG453" s="186">
        <v>22</v>
      </c>
      <c r="AH453" s="5">
        <f t="shared" si="82"/>
        <v>16400</v>
      </c>
      <c r="AI453" s="5">
        <f t="shared" si="83"/>
        <v>11201200</v>
      </c>
      <c r="AJ453" s="2">
        <f t="shared" si="84"/>
        <v>8606720000</v>
      </c>
    </row>
    <row r="454" spans="1:36" x14ac:dyDescent="0.2">
      <c r="A454" s="1">
        <v>17</v>
      </c>
      <c r="B454" s="188">
        <v>286</v>
      </c>
      <c r="C454" s="6">
        <v>185</v>
      </c>
      <c r="D454" s="6">
        <v>741</v>
      </c>
      <c r="E454" s="6">
        <v>834</v>
      </c>
      <c r="F454" s="6">
        <v>671</v>
      </c>
      <c r="G454" s="6">
        <v>828</v>
      </c>
      <c r="H454" s="6">
        <v>360</v>
      </c>
      <c r="I454" s="6">
        <v>195</v>
      </c>
      <c r="J454" s="6">
        <v>214</v>
      </c>
      <c r="K454" s="6">
        <v>369</v>
      </c>
      <c r="L454" s="6">
        <v>813</v>
      </c>
      <c r="M454" s="6">
        <v>650</v>
      </c>
      <c r="N454" s="6">
        <v>855</v>
      </c>
      <c r="O454" s="6">
        <v>756</v>
      </c>
      <c r="P454" s="6">
        <v>176</v>
      </c>
      <c r="Q454" s="8">
        <v>267</v>
      </c>
      <c r="R454" s="7">
        <v>1022</v>
      </c>
      <c r="S454" s="9">
        <v>601</v>
      </c>
      <c r="T454" s="6">
        <v>5</v>
      </c>
      <c r="U454" s="6">
        <v>418</v>
      </c>
      <c r="V454" s="6">
        <v>127</v>
      </c>
      <c r="W454" s="6">
        <v>476</v>
      </c>
      <c r="X454" s="6">
        <v>904</v>
      </c>
      <c r="Y454" s="6">
        <v>547</v>
      </c>
      <c r="Z454" s="6">
        <v>566</v>
      </c>
      <c r="AA454" s="6">
        <v>913</v>
      </c>
      <c r="AB454" s="6">
        <v>461</v>
      </c>
      <c r="AC454" s="6">
        <v>106</v>
      </c>
      <c r="AD454" s="6">
        <v>439</v>
      </c>
      <c r="AE454" s="6">
        <v>20</v>
      </c>
      <c r="AF454" s="6">
        <v>592</v>
      </c>
      <c r="AG454" s="263">
        <v>1003</v>
      </c>
      <c r="AH454" s="5">
        <f t="shared" si="82"/>
        <v>16400</v>
      </c>
      <c r="AI454" s="5">
        <f t="shared" si="83"/>
        <v>11201200</v>
      </c>
      <c r="AJ454" s="2">
        <f t="shared" si="84"/>
        <v>8606720000</v>
      </c>
    </row>
    <row r="455" spans="1:36" x14ac:dyDescent="0.2">
      <c r="A455" s="1">
        <v>18</v>
      </c>
      <c r="B455" s="178">
        <v>141</v>
      </c>
      <c r="C455" s="12">
        <v>298</v>
      </c>
      <c r="D455" s="6">
        <v>886</v>
      </c>
      <c r="E455" s="6">
        <v>721</v>
      </c>
      <c r="F455" s="6">
        <v>784</v>
      </c>
      <c r="G455" s="6">
        <v>683</v>
      </c>
      <c r="H455" s="6">
        <v>247</v>
      </c>
      <c r="I455" s="6">
        <v>340</v>
      </c>
      <c r="J455" s="6">
        <v>325</v>
      </c>
      <c r="K455" s="6">
        <v>226</v>
      </c>
      <c r="L455" s="6">
        <v>702</v>
      </c>
      <c r="M455" s="6">
        <v>793</v>
      </c>
      <c r="N455" s="6">
        <v>712</v>
      </c>
      <c r="O455" s="6">
        <v>867</v>
      </c>
      <c r="P455" s="8">
        <v>319</v>
      </c>
      <c r="Q455" s="6">
        <v>156</v>
      </c>
      <c r="R455" s="9">
        <v>621</v>
      </c>
      <c r="S455" s="7">
        <v>970</v>
      </c>
      <c r="T455" s="6">
        <v>406</v>
      </c>
      <c r="U455" s="6">
        <v>49</v>
      </c>
      <c r="V455" s="6">
        <v>496</v>
      </c>
      <c r="W455" s="6">
        <v>75</v>
      </c>
      <c r="X455" s="6">
        <v>535</v>
      </c>
      <c r="Y455" s="6">
        <v>948</v>
      </c>
      <c r="Z455" s="6">
        <v>933</v>
      </c>
      <c r="AA455" s="6">
        <v>514</v>
      </c>
      <c r="AB455" s="6">
        <v>94</v>
      </c>
      <c r="AC455" s="6">
        <v>505</v>
      </c>
      <c r="AD455" s="6">
        <v>40</v>
      </c>
      <c r="AE455" s="6">
        <v>387</v>
      </c>
      <c r="AF455" s="262">
        <v>991</v>
      </c>
      <c r="AG455" s="179">
        <v>636</v>
      </c>
      <c r="AH455" s="5">
        <f t="shared" si="82"/>
        <v>16400</v>
      </c>
      <c r="AI455" s="5">
        <f t="shared" si="83"/>
        <v>11201200</v>
      </c>
      <c r="AJ455" s="2">
        <f t="shared" si="84"/>
        <v>8606720000</v>
      </c>
    </row>
    <row r="456" spans="1:36" x14ac:dyDescent="0.2">
      <c r="A456" s="1">
        <v>19</v>
      </c>
      <c r="B456" s="178">
        <v>703</v>
      </c>
      <c r="C456" s="6">
        <v>796</v>
      </c>
      <c r="D456" s="12">
        <v>328</v>
      </c>
      <c r="E456" s="6">
        <v>227</v>
      </c>
      <c r="F456" s="6">
        <v>318</v>
      </c>
      <c r="G456" s="6">
        <v>153</v>
      </c>
      <c r="H456" s="6">
        <v>709</v>
      </c>
      <c r="I456" s="6">
        <v>866</v>
      </c>
      <c r="J456" s="6">
        <v>887</v>
      </c>
      <c r="K456" s="6">
        <v>724</v>
      </c>
      <c r="L456" s="6">
        <v>144</v>
      </c>
      <c r="M456" s="6">
        <v>299</v>
      </c>
      <c r="N456" s="6">
        <v>246</v>
      </c>
      <c r="O456" s="8">
        <v>337</v>
      </c>
      <c r="P456" s="6">
        <v>781</v>
      </c>
      <c r="Q456" s="6">
        <v>682</v>
      </c>
      <c r="R456" s="6">
        <v>95</v>
      </c>
      <c r="S456" s="6">
        <v>508</v>
      </c>
      <c r="T456" s="7">
        <v>936</v>
      </c>
      <c r="U456" s="9">
        <v>515</v>
      </c>
      <c r="V456" s="6">
        <v>990</v>
      </c>
      <c r="W456" s="6">
        <v>633</v>
      </c>
      <c r="X456" s="6">
        <v>37</v>
      </c>
      <c r="Y456" s="6">
        <v>386</v>
      </c>
      <c r="Z456" s="6">
        <v>407</v>
      </c>
      <c r="AA456" s="6">
        <v>52</v>
      </c>
      <c r="AB456" s="6">
        <v>624</v>
      </c>
      <c r="AC456" s="6">
        <v>971</v>
      </c>
      <c r="AD456" s="6">
        <v>534</v>
      </c>
      <c r="AE456" s="262">
        <v>945</v>
      </c>
      <c r="AF456" s="6">
        <v>493</v>
      </c>
      <c r="AG456" s="179">
        <v>74</v>
      </c>
      <c r="AH456" s="5">
        <f t="shared" si="82"/>
        <v>16400</v>
      </c>
      <c r="AI456" s="5">
        <f t="shared" si="83"/>
        <v>11201200</v>
      </c>
      <c r="AJ456" s="2">
        <f t="shared" si="84"/>
        <v>8606720000</v>
      </c>
    </row>
    <row r="457" spans="1:36" x14ac:dyDescent="0.2">
      <c r="A457" s="1">
        <v>20</v>
      </c>
      <c r="B457" s="178">
        <v>816</v>
      </c>
      <c r="C457" s="6">
        <v>651</v>
      </c>
      <c r="D457" s="6">
        <v>215</v>
      </c>
      <c r="E457" s="12">
        <v>372</v>
      </c>
      <c r="F457" s="6">
        <v>173</v>
      </c>
      <c r="G457" s="6">
        <v>266</v>
      </c>
      <c r="H457" s="6">
        <v>854</v>
      </c>
      <c r="I457" s="6">
        <v>753</v>
      </c>
      <c r="J457" s="6">
        <v>744</v>
      </c>
      <c r="K457" s="6">
        <v>835</v>
      </c>
      <c r="L457" s="6">
        <v>287</v>
      </c>
      <c r="M457" s="6">
        <v>188</v>
      </c>
      <c r="N457" s="8">
        <v>357</v>
      </c>
      <c r="O457" s="6">
        <v>194</v>
      </c>
      <c r="P457" s="6">
        <v>670</v>
      </c>
      <c r="Q457" s="6">
        <v>825</v>
      </c>
      <c r="R457" s="6">
        <v>464</v>
      </c>
      <c r="S457" s="6">
        <v>107</v>
      </c>
      <c r="T457" s="9">
        <v>567</v>
      </c>
      <c r="U457" s="7">
        <v>916</v>
      </c>
      <c r="V457" s="6">
        <v>589</v>
      </c>
      <c r="W457" s="6">
        <v>1002</v>
      </c>
      <c r="X457" s="6">
        <v>438</v>
      </c>
      <c r="Y457" s="6">
        <v>17</v>
      </c>
      <c r="Z457" s="6">
        <v>8</v>
      </c>
      <c r="AA457" s="6">
        <v>419</v>
      </c>
      <c r="AB457" s="6">
        <v>1023</v>
      </c>
      <c r="AC457" s="6">
        <v>604</v>
      </c>
      <c r="AD457" s="262">
        <v>901</v>
      </c>
      <c r="AE457" s="6">
        <v>546</v>
      </c>
      <c r="AF457" s="6">
        <v>126</v>
      </c>
      <c r="AG457" s="179">
        <v>473</v>
      </c>
      <c r="AH457" s="5">
        <f t="shared" si="82"/>
        <v>16400</v>
      </c>
      <c r="AI457" s="5">
        <f t="shared" si="83"/>
        <v>11201200</v>
      </c>
      <c r="AJ457" s="2">
        <f t="shared" si="84"/>
        <v>8606720000</v>
      </c>
    </row>
    <row r="458" spans="1:36" x14ac:dyDescent="0.2">
      <c r="A458" s="1">
        <v>21</v>
      </c>
      <c r="B458" s="178">
        <v>516</v>
      </c>
      <c r="C458" s="6">
        <v>935</v>
      </c>
      <c r="D458" s="6">
        <v>507</v>
      </c>
      <c r="E458" s="6">
        <v>96</v>
      </c>
      <c r="F458" s="12">
        <v>385</v>
      </c>
      <c r="G458" s="6">
        <v>38</v>
      </c>
      <c r="H458" s="6">
        <v>634</v>
      </c>
      <c r="I458" s="6">
        <v>989</v>
      </c>
      <c r="J458" s="6">
        <v>972</v>
      </c>
      <c r="K458" s="6">
        <v>623</v>
      </c>
      <c r="L458" s="6">
        <v>51</v>
      </c>
      <c r="M458" s="8">
        <v>408</v>
      </c>
      <c r="N458" s="6">
        <v>73</v>
      </c>
      <c r="O458" s="6">
        <v>494</v>
      </c>
      <c r="P458" s="6">
        <v>946</v>
      </c>
      <c r="Q458" s="6">
        <v>533</v>
      </c>
      <c r="R458" s="6">
        <v>228</v>
      </c>
      <c r="S458" s="6">
        <v>327</v>
      </c>
      <c r="T458" s="6">
        <v>795</v>
      </c>
      <c r="U458" s="6">
        <v>704</v>
      </c>
      <c r="V458" s="7">
        <v>865</v>
      </c>
      <c r="W458" s="9">
        <v>710</v>
      </c>
      <c r="X458" s="6">
        <v>154</v>
      </c>
      <c r="Y458" s="6">
        <v>317</v>
      </c>
      <c r="Z458" s="6">
        <v>300</v>
      </c>
      <c r="AA458" s="6">
        <v>143</v>
      </c>
      <c r="AB458" s="6">
        <v>723</v>
      </c>
      <c r="AC458" s="262">
        <v>888</v>
      </c>
      <c r="AD458" s="6">
        <v>681</v>
      </c>
      <c r="AE458" s="6">
        <v>782</v>
      </c>
      <c r="AF458" s="6">
        <v>338</v>
      </c>
      <c r="AG458" s="179">
        <v>245</v>
      </c>
      <c r="AH458" s="5">
        <f t="shared" si="82"/>
        <v>16400</v>
      </c>
      <c r="AI458" s="5">
        <f t="shared" si="83"/>
        <v>11201200</v>
      </c>
      <c r="AJ458" s="2">
        <f t="shared" si="84"/>
        <v>8606720000</v>
      </c>
    </row>
    <row r="459" spans="1:36" x14ac:dyDescent="0.2">
      <c r="A459" s="1">
        <v>22</v>
      </c>
      <c r="B459" s="178">
        <v>915</v>
      </c>
      <c r="C459" s="6">
        <v>568</v>
      </c>
      <c r="D459" s="6">
        <v>108</v>
      </c>
      <c r="E459" s="6">
        <v>463</v>
      </c>
      <c r="F459" s="6">
        <v>18</v>
      </c>
      <c r="G459" s="12">
        <v>437</v>
      </c>
      <c r="H459" s="6">
        <v>1001</v>
      </c>
      <c r="I459" s="6">
        <v>590</v>
      </c>
      <c r="J459" s="6">
        <v>603</v>
      </c>
      <c r="K459" s="6">
        <v>1024</v>
      </c>
      <c r="L459" s="8">
        <v>420</v>
      </c>
      <c r="M459" s="6">
        <v>7</v>
      </c>
      <c r="N459" s="6">
        <v>474</v>
      </c>
      <c r="O459" s="6">
        <v>125</v>
      </c>
      <c r="P459" s="6">
        <v>545</v>
      </c>
      <c r="Q459" s="6">
        <v>902</v>
      </c>
      <c r="R459" s="6">
        <v>371</v>
      </c>
      <c r="S459" s="6">
        <v>216</v>
      </c>
      <c r="T459" s="6">
        <v>652</v>
      </c>
      <c r="U459" s="6">
        <v>815</v>
      </c>
      <c r="V459" s="9">
        <v>754</v>
      </c>
      <c r="W459" s="7">
        <v>853</v>
      </c>
      <c r="X459" s="6">
        <v>265</v>
      </c>
      <c r="Y459" s="6">
        <v>174</v>
      </c>
      <c r="Z459" s="6">
        <v>187</v>
      </c>
      <c r="AA459" s="6">
        <v>288</v>
      </c>
      <c r="AB459" s="262">
        <v>836</v>
      </c>
      <c r="AC459" s="6">
        <v>743</v>
      </c>
      <c r="AD459" s="6">
        <v>826</v>
      </c>
      <c r="AE459" s="6">
        <v>669</v>
      </c>
      <c r="AF459" s="6">
        <v>193</v>
      </c>
      <c r="AG459" s="179">
        <v>358</v>
      </c>
      <c r="AH459" s="5">
        <f t="shared" si="82"/>
        <v>16400</v>
      </c>
      <c r="AI459" s="5">
        <f t="shared" si="83"/>
        <v>11201200</v>
      </c>
      <c r="AJ459" s="2">
        <f t="shared" si="84"/>
        <v>8606720000</v>
      </c>
    </row>
    <row r="460" spans="1:36" x14ac:dyDescent="0.2">
      <c r="A460" s="1">
        <v>23</v>
      </c>
      <c r="B460" s="178">
        <v>417</v>
      </c>
      <c r="C460" s="6">
        <v>6</v>
      </c>
      <c r="D460" s="6">
        <v>602</v>
      </c>
      <c r="E460" s="6">
        <v>1021</v>
      </c>
      <c r="F460" s="6">
        <v>548</v>
      </c>
      <c r="G460" s="6">
        <v>903</v>
      </c>
      <c r="H460" s="12">
        <v>475</v>
      </c>
      <c r="I460" s="6">
        <v>128</v>
      </c>
      <c r="J460" s="6">
        <v>105</v>
      </c>
      <c r="K460" s="8">
        <v>462</v>
      </c>
      <c r="L460" s="6">
        <v>914</v>
      </c>
      <c r="M460" s="6">
        <v>565</v>
      </c>
      <c r="N460" s="6">
        <v>1004</v>
      </c>
      <c r="O460" s="6">
        <v>591</v>
      </c>
      <c r="P460" s="6">
        <v>19</v>
      </c>
      <c r="Q460" s="6">
        <v>440</v>
      </c>
      <c r="R460" s="6">
        <v>833</v>
      </c>
      <c r="S460" s="6">
        <v>742</v>
      </c>
      <c r="T460" s="6">
        <v>186</v>
      </c>
      <c r="U460" s="6">
        <v>285</v>
      </c>
      <c r="V460" s="6">
        <v>196</v>
      </c>
      <c r="W460" s="6">
        <v>359</v>
      </c>
      <c r="X460" s="7">
        <v>827</v>
      </c>
      <c r="Y460" s="9">
        <v>672</v>
      </c>
      <c r="Z460" s="6">
        <v>649</v>
      </c>
      <c r="AA460" s="262">
        <v>814</v>
      </c>
      <c r="AB460" s="6">
        <v>370</v>
      </c>
      <c r="AC460" s="6">
        <v>213</v>
      </c>
      <c r="AD460" s="6">
        <v>268</v>
      </c>
      <c r="AE460" s="6">
        <v>175</v>
      </c>
      <c r="AF460" s="6">
        <v>755</v>
      </c>
      <c r="AG460" s="179">
        <v>856</v>
      </c>
      <c r="AH460" s="5">
        <f t="shared" si="82"/>
        <v>16400</v>
      </c>
      <c r="AI460" s="5">
        <f t="shared" si="83"/>
        <v>11201200</v>
      </c>
      <c r="AJ460" s="2">
        <f t="shared" si="84"/>
        <v>8606720000</v>
      </c>
    </row>
    <row r="461" spans="1:36" x14ac:dyDescent="0.2">
      <c r="A461" s="1">
        <v>24</v>
      </c>
      <c r="B461" s="178">
        <v>50</v>
      </c>
      <c r="C461" s="6">
        <v>405</v>
      </c>
      <c r="D461" s="6">
        <v>969</v>
      </c>
      <c r="E461" s="6">
        <v>622</v>
      </c>
      <c r="F461" s="6">
        <v>947</v>
      </c>
      <c r="G461" s="6">
        <v>536</v>
      </c>
      <c r="H461" s="6">
        <v>76</v>
      </c>
      <c r="I461" s="12">
        <v>495</v>
      </c>
      <c r="J461" s="8">
        <v>506</v>
      </c>
      <c r="K461" s="6">
        <v>93</v>
      </c>
      <c r="L461" s="6">
        <v>513</v>
      </c>
      <c r="M461" s="6">
        <v>934</v>
      </c>
      <c r="N461" s="6">
        <v>635</v>
      </c>
      <c r="O461" s="6">
        <v>992</v>
      </c>
      <c r="P461" s="6">
        <v>388</v>
      </c>
      <c r="Q461" s="6">
        <v>39</v>
      </c>
      <c r="R461" s="6">
        <v>722</v>
      </c>
      <c r="S461" s="6">
        <v>885</v>
      </c>
      <c r="T461" s="6">
        <v>297</v>
      </c>
      <c r="U461" s="6">
        <v>142</v>
      </c>
      <c r="V461" s="6">
        <v>339</v>
      </c>
      <c r="W461" s="6">
        <v>248</v>
      </c>
      <c r="X461" s="9">
        <v>684</v>
      </c>
      <c r="Y461" s="7">
        <v>783</v>
      </c>
      <c r="Z461" s="262">
        <v>794</v>
      </c>
      <c r="AA461" s="6">
        <v>701</v>
      </c>
      <c r="AB461" s="6">
        <v>225</v>
      </c>
      <c r="AC461" s="6">
        <v>326</v>
      </c>
      <c r="AD461" s="6">
        <v>155</v>
      </c>
      <c r="AE461" s="6">
        <v>320</v>
      </c>
      <c r="AF461" s="6">
        <v>868</v>
      </c>
      <c r="AG461" s="179">
        <v>711</v>
      </c>
      <c r="AH461" s="5">
        <f t="shared" si="82"/>
        <v>16400</v>
      </c>
      <c r="AI461" s="5">
        <f t="shared" si="83"/>
        <v>11201200</v>
      </c>
      <c r="AJ461" s="2">
        <f t="shared" si="84"/>
        <v>8606720000</v>
      </c>
    </row>
    <row r="462" spans="1:36" x14ac:dyDescent="0.2">
      <c r="A462" s="1">
        <v>25</v>
      </c>
      <c r="B462" s="178">
        <v>730</v>
      </c>
      <c r="C462" s="6">
        <v>893</v>
      </c>
      <c r="D462" s="6">
        <v>289</v>
      </c>
      <c r="E462" s="6">
        <v>134</v>
      </c>
      <c r="F462" s="6">
        <v>347</v>
      </c>
      <c r="G462" s="6">
        <v>256</v>
      </c>
      <c r="H462" s="6">
        <v>676</v>
      </c>
      <c r="I462" s="8">
        <v>775</v>
      </c>
      <c r="J462" s="12">
        <v>786</v>
      </c>
      <c r="K462" s="6">
        <v>693</v>
      </c>
      <c r="L462" s="6">
        <v>233</v>
      </c>
      <c r="M462" s="6">
        <v>334</v>
      </c>
      <c r="N462" s="6">
        <v>147</v>
      </c>
      <c r="O462" s="6">
        <v>312</v>
      </c>
      <c r="P462" s="6">
        <v>876</v>
      </c>
      <c r="Q462" s="6">
        <v>719</v>
      </c>
      <c r="R462" s="6">
        <v>58</v>
      </c>
      <c r="S462" s="6">
        <v>413</v>
      </c>
      <c r="T462" s="6">
        <v>961</v>
      </c>
      <c r="U462" s="6">
        <v>614</v>
      </c>
      <c r="V462" s="6">
        <v>955</v>
      </c>
      <c r="W462" s="6">
        <v>544</v>
      </c>
      <c r="X462" s="6">
        <v>68</v>
      </c>
      <c r="Y462" s="262">
        <v>487</v>
      </c>
      <c r="Z462" s="7">
        <v>498</v>
      </c>
      <c r="AA462" s="9">
        <v>85</v>
      </c>
      <c r="AB462" s="6">
        <v>521</v>
      </c>
      <c r="AC462" s="6">
        <v>942</v>
      </c>
      <c r="AD462" s="6">
        <v>627</v>
      </c>
      <c r="AE462" s="6">
        <v>984</v>
      </c>
      <c r="AF462" s="6">
        <v>396</v>
      </c>
      <c r="AG462" s="179">
        <v>47</v>
      </c>
      <c r="AH462" s="5">
        <f t="shared" si="82"/>
        <v>16400</v>
      </c>
      <c r="AI462" s="5">
        <f t="shared" si="83"/>
        <v>11201200</v>
      </c>
      <c r="AJ462" s="2">
        <f t="shared" si="84"/>
        <v>8606720000</v>
      </c>
    </row>
    <row r="463" spans="1:36" x14ac:dyDescent="0.2">
      <c r="A463" s="1">
        <v>26</v>
      </c>
      <c r="B463" s="178">
        <v>841</v>
      </c>
      <c r="C463" s="6">
        <v>750</v>
      </c>
      <c r="D463" s="6">
        <v>178</v>
      </c>
      <c r="E463" s="6">
        <v>277</v>
      </c>
      <c r="F463" s="6">
        <v>204</v>
      </c>
      <c r="G463" s="6">
        <v>367</v>
      </c>
      <c r="H463" s="8">
        <v>819</v>
      </c>
      <c r="I463" s="6">
        <v>664</v>
      </c>
      <c r="J463" s="6">
        <v>641</v>
      </c>
      <c r="K463" s="12">
        <v>806</v>
      </c>
      <c r="L463" s="6">
        <v>378</v>
      </c>
      <c r="M463" s="6">
        <v>221</v>
      </c>
      <c r="N463" s="6">
        <v>260</v>
      </c>
      <c r="O463" s="6">
        <v>167</v>
      </c>
      <c r="P463" s="6">
        <v>763</v>
      </c>
      <c r="Q463" s="6">
        <v>864</v>
      </c>
      <c r="R463" s="6">
        <v>425</v>
      </c>
      <c r="S463" s="6">
        <v>14</v>
      </c>
      <c r="T463" s="6">
        <v>594</v>
      </c>
      <c r="U463" s="6">
        <v>1013</v>
      </c>
      <c r="V463" s="6">
        <v>556</v>
      </c>
      <c r="W463" s="6">
        <v>911</v>
      </c>
      <c r="X463" s="262">
        <v>467</v>
      </c>
      <c r="Y463" s="6">
        <v>120</v>
      </c>
      <c r="Z463" s="9">
        <v>97</v>
      </c>
      <c r="AA463" s="7">
        <v>454</v>
      </c>
      <c r="AB463" s="6">
        <v>922</v>
      </c>
      <c r="AC463" s="6">
        <v>573</v>
      </c>
      <c r="AD463" s="6">
        <v>996</v>
      </c>
      <c r="AE463" s="6">
        <v>583</v>
      </c>
      <c r="AF463" s="6">
        <v>27</v>
      </c>
      <c r="AG463" s="179">
        <v>448</v>
      </c>
      <c r="AH463" s="5">
        <f t="shared" si="82"/>
        <v>16400</v>
      </c>
      <c r="AI463" s="5">
        <f t="shared" si="83"/>
        <v>11201200</v>
      </c>
      <c r="AJ463" s="2">
        <f t="shared" si="84"/>
        <v>8606720000</v>
      </c>
    </row>
    <row r="464" spans="1:36" x14ac:dyDescent="0.2">
      <c r="A464" s="1">
        <v>27</v>
      </c>
      <c r="B464" s="178">
        <v>379</v>
      </c>
      <c r="C464" s="6">
        <v>224</v>
      </c>
      <c r="D464" s="6">
        <v>644</v>
      </c>
      <c r="E464" s="6">
        <v>807</v>
      </c>
      <c r="F464" s="6">
        <v>762</v>
      </c>
      <c r="G464" s="8">
        <v>861</v>
      </c>
      <c r="H464" s="6">
        <v>257</v>
      </c>
      <c r="I464" s="6">
        <v>166</v>
      </c>
      <c r="J464" s="6">
        <v>179</v>
      </c>
      <c r="K464" s="6">
        <v>280</v>
      </c>
      <c r="L464" s="12">
        <v>844</v>
      </c>
      <c r="M464" s="6">
        <v>751</v>
      </c>
      <c r="N464" s="6">
        <v>818</v>
      </c>
      <c r="O464" s="6">
        <v>661</v>
      </c>
      <c r="P464" s="6">
        <v>201</v>
      </c>
      <c r="Q464" s="6">
        <v>366</v>
      </c>
      <c r="R464" s="6">
        <v>923</v>
      </c>
      <c r="S464" s="6">
        <v>576</v>
      </c>
      <c r="T464" s="6">
        <v>100</v>
      </c>
      <c r="U464" s="6">
        <v>455</v>
      </c>
      <c r="V464" s="6">
        <v>26</v>
      </c>
      <c r="W464" s="262">
        <v>445</v>
      </c>
      <c r="X464" s="6">
        <v>993</v>
      </c>
      <c r="Y464" s="6">
        <v>582</v>
      </c>
      <c r="Z464" s="6">
        <v>595</v>
      </c>
      <c r="AA464" s="6">
        <v>1016</v>
      </c>
      <c r="AB464" s="7">
        <v>428</v>
      </c>
      <c r="AC464" s="9">
        <v>15</v>
      </c>
      <c r="AD464" s="6">
        <v>466</v>
      </c>
      <c r="AE464" s="6">
        <v>117</v>
      </c>
      <c r="AF464" s="6">
        <v>553</v>
      </c>
      <c r="AG464" s="179">
        <v>910</v>
      </c>
      <c r="AH464" s="5">
        <f t="shared" si="82"/>
        <v>16400</v>
      </c>
      <c r="AI464" s="5">
        <f t="shared" si="83"/>
        <v>11201200</v>
      </c>
      <c r="AJ464" s="2">
        <f t="shared" si="84"/>
        <v>8606720000</v>
      </c>
    </row>
    <row r="465" spans="1:36" x14ac:dyDescent="0.2">
      <c r="A465" s="1">
        <v>28</v>
      </c>
      <c r="B465" s="178">
        <v>236</v>
      </c>
      <c r="C465" s="6">
        <v>335</v>
      </c>
      <c r="D465" s="6">
        <v>787</v>
      </c>
      <c r="E465" s="6">
        <v>696</v>
      </c>
      <c r="F465" s="8">
        <v>873</v>
      </c>
      <c r="G465" s="6">
        <v>718</v>
      </c>
      <c r="H465" s="6">
        <v>146</v>
      </c>
      <c r="I465" s="6">
        <v>309</v>
      </c>
      <c r="J465" s="6">
        <v>292</v>
      </c>
      <c r="K465" s="6">
        <v>135</v>
      </c>
      <c r="L465" s="6">
        <v>731</v>
      </c>
      <c r="M465" s="12">
        <v>896</v>
      </c>
      <c r="N465" s="6">
        <v>673</v>
      </c>
      <c r="O465" s="6">
        <v>774</v>
      </c>
      <c r="P465" s="6">
        <v>346</v>
      </c>
      <c r="Q465" s="6">
        <v>253</v>
      </c>
      <c r="R465" s="6">
        <v>524</v>
      </c>
      <c r="S465" s="6">
        <v>943</v>
      </c>
      <c r="T465" s="6">
        <v>499</v>
      </c>
      <c r="U465" s="6">
        <v>88</v>
      </c>
      <c r="V465" s="262">
        <v>393</v>
      </c>
      <c r="W465" s="6">
        <v>46</v>
      </c>
      <c r="X465" s="6">
        <v>626</v>
      </c>
      <c r="Y465" s="6">
        <v>981</v>
      </c>
      <c r="Z465" s="6">
        <v>964</v>
      </c>
      <c r="AA465" s="6">
        <v>615</v>
      </c>
      <c r="AB465" s="9">
        <v>59</v>
      </c>
      <c r="AC465" s="7">
        <v>416</v>
      </c>
      <c r="AD465" s="6">
        <v>65</v>
      </c>
      <c r="AE465" s="6">
        <v>486</v>
      </c>
      <c r="AF465" s="6">
        <v>954</v>
      </c>
      <c r="AG465" s="179">
        <v>541</v>
      </c>
      <c r="AH465" s="5">
        <f t="shared" si="82"/>
        <v>16400</v>
      </c>
      <c r="AI465" s="5">
        <f t="shared" si="83"/>
        <v>11201200</v>
      </c>
      <c r="AJ465" s="2">
        <f t="shared" si="84"/>
        <v>8606720000</v>
      </c>
    </row>
    <row r="466" spans="1:36" x14ac:dyDescent="0.2">
      <c r="A466" s="1">
        <v>29</v>
      </c>
      <c r="B466" s="178">
        <v>456</v>
      </c>
      <c r="C466" s="6">
        <v>99</v>
      </c>
      <c r="D466" s="6">
        <v>575</v>
      </c>
      <c r="E466" s="8">
        <v>924</v>
      </c>
      <c r="F466" s="6">
        <v>581</v>
      </c>
      <c r="G466" s="6">
        <v>994</v>
      </c>
      <c r="H466" s="6">
        <v>446</v>
      </c>
      <c r="I466" s="6">
        <v>25</v>
      </c>
      <c r="J466" s="6">
        <v>16</v>
      </c>
      <c r="K466" s="6">
        <v>427</v>
      </c>
      <c r="L466" s="6">
        <v>1015</v>
      </c>
      <c r="M466" s="6">
        <v>596</v>
      </c>
      <c r="N466" s="12">
        <v>909</v>
      </c>
      <c r="O466" s="6">
        <v>554</v>
      </c>
      <c r="P466" s="6">
        <v>118</v>
      </c>
      <c r="Q466" s="6">
        <v>465</v>
      </c>
      <c r="R466" s="6">
        <v>808</v>
      </c>
      <c r="S466" s="6">
        <v>643</v>
      </c>
      <c r="T466" s="6">
        <v>223</v>
      </c>
      <c r="U466" s="262">
        <v>380</v>
      </c>
      <c r="V466" s="6">
        <v>165</v>
      </c>
      <c r="W466" s="6">
        <v>258</v>
      </c>
      <c r="X466" s="6">
        <v>862</v>
      </c>
      <c r="Y466" s="6">
        <v>761</v>
      </c>
      <c r="Z466" s="6">
        <v>752</v>
      </c>
      <c r="AA466" s="6">
        <v>843</v>
      </c>
      <c r="AB466" s="6">
        <v>279</v>
      </c>
      <c r="AC466" s="6">
        <v>180</v>
      </c>
      <c r="AD466" s="7">
        <v>365</v>
      </c>
      <c r="AE466" s="9">
        <v>202</v>
      </c>
      <c r="AF466" s="6">
        <v>662</v>
      </c>
      <c r="AG466" s="179">
        <v>817</v>
      </c>
      <c r="AH466" s="5">
        <f t="shared" si="82"/>
        <v>16400</v>
      </c>
      <c r="AI466" s="5">
        <f t="shared" si="83"/>
        <v>11201200</v>
      </c>
      <c r="AJ466" s="2">
        <f t="shared" si="84"/>
        <v>8606720000</v>
      </c>
    </row>
    <row r="467" spans="1:36" x14ac:dyDescent="0.2">
      <c r="A467" s="1">
        <v>30</v>
      </c>
      <c r="B467" s="178">
        <v>87</v>
      </c>
      <c r="C467" s="6">
        <v>500</v>
      </c>
      <c r="D467" s="8">
        <v>944</v>
      </c>
      <c r="E467" s="6">
        <v>523</v>
      </c>
      <c r="F467" s="6">
        <v>982</v>
      </c>
      <c r="G467" s="6">
        <v>625</v>
      </c>
      <c r="H467" s="6">
        <v>45</v>
      </c>
      <c r="I467" s="6">
        <v>394</v>
      </c>
      <c r="J467" s="6">
        <v>415</v>
      </c>
      <c r="K467" s="6">
        <v>60</v>
      </c>
      <c r="L467" s="6">
        <v>616</v>
      </c>
      <c r="M467" s="6">
        <v>963</v>
      </c>
      <c r="N467" s="6">
        <v>542</v>
      </c>
      <c r="O467" s="12">
        <v>953</v>
      </c>
      <c r="P467" s="6">
        <v>485</v>
      </c>
      <c r="Q467" s="6">
        <v>66</v>
      </c>
      <c r="R467" s="6">
        <v>695</v>
      </c>
      <c r="S467" s="6">
        <v>788</v>
      </c>
      <c r="T467" s="262">
        <v>336</v>
      </c>
      <c r="U467" s="6">
        <v>235</v>
      </c>
      <c r="V467" s="6">
        <v>310</v>
      </c>
      <c r="W467" s="6">
        <v>145</v>
      </c>
      <c r="X467" s="6">
        <v>717</v>
      </c>
      <c r="Y467" s="6">
        <v>874</v>
      </c>
      <c r="Z467" s="6">
        <v>895</v>
      </c>
      <c r="AA467" s="6">
        <v>732</v>
      </c>
      <c r="AB467" s="6">
        <v>136</v>
      </c>
      <c r="AC467" s="6">
        <v>291</v>
      </c>
      <c r="AD467" s="9">
        <v>254</v>
      </c>
      <c r="AE467" s="7">
        <v>345</v>
      </c>
      <c r="AF467" s="6">
        <v>773</v>
      </c>
      <c r="AG467" s="179">
        <v>674</v>
      </c>
      <c r="AH467" s="5">
        <f t="shared" si="82"/>
        <v>16400</v>
      </c>
      <c r="AI467" s="5">
        <f t="shared" si="83"/>
        <v>11201200</v>
      </c>
      <c r="AJ467" s="2">
        <f t="shared" si="84"/>
        <v>8606720000</v>
      </c>
    </row>
    <row r="468" spans="1:36" x14ac:dyDescent="0.2">
      <c r="A468" s="1">
        <v>31</v>
      </c>
      <c r="B468" s="178">
        <v>613</v>
      </c>
      <c r="C468" s="8">
        <v>962</v>
      </c>
      <c r="D468" s="6">
        <v>414</v>
      </c>
      <c r="E468" s="6">
        <v>57</v>
      </c>
      <c r="F468" s="6">
        <v>488</v>
      </c>
      <c r="G468" s="6">
        <v>67</v>
      </c>
      <c r="H468" s="6">
        <v>543</v>
      </c>
      <c r="I468" s="6">
        <v>956</v>
      </c>
      <c r="J468" s="6">
        <v>941</v>
      </c>
      <c r="K468" s="6">
        <v>522</v>
      </c>
      <c r="L468" s="6">
        <v>86</v>
      </c>
      <c r="M468" s="6">
        <v>497</v>
      </c>
      <c r="N468" s="6">
        <v>48</v>
      </c>
      <c r="O468" s="6">
        <v>395</v>
      </c>
      <c r="P468" s="12">
        <v>983</v>
      </c>
      <c r="Q468" s="6">
        <v>628</v>
      </c>
      <c r="R468" s="6">
        <v>133</v>
      </c>
      <c r="S468" s="262">
        <v>290</v>
      </c>
      <c r="T468" s="6">
        <v>894</v>
      </c>
      <c r="U468" s="6">
        <v>729</v>
      </c>
      <c r="V468" s="6">
        <v>776</v>
      </c>
      <c r="W468" s="6">
        <v>675</v>
      </c>
      <c r="X468" s="6">
        <v>255</v>
      </c>
      <c r="Y468" s="6">
        <v>348</v>
      </c>
      <c r="Z468" s="6">
        <v>333</v>
      </c>
      <c r="AA468" s="6">
        <v>234</v>
      </c>
      <c r="AB468" s="6">
        <v>694</v>
      </c>
      <c r="AC468" s="6">
        <v>785</v>
      </c>
      <c r="AD468" s="6">
        <v>720</v>
      </c>
      <c r="AE468" s="6">
        <v>875</v>
      </c>
      <c r="AF468" s="7">
        <v>311</v>
      </c>
      <c r="AG468" s="145">
        <v>148</v>
      </c>
      <c r="AH468" s="5">
        <f t="shared" si="82"/>
        <v>16400</v>
      </c>
      <c r="AI468" s="5">
        <f t="shared" si="83"/>
        <v>11201200</v>
      </c>
      <c r="AJ468" s="2">
        <f t="shared" si="84"/>
        <v>8606720000</v>
      </c>
    </row>
    <row r="469" spans="1:36" ht="13.5" thickBot="1" x14ac:dyDescent="0.25">
      <c r="A469" s="1">
        <v>32</v>
      </c>
      <c r="B469" s="183">
        <v>1014</v>
      </c>
      <c r="C469" s="180">
        <v>593</v>
      </c>
      <c r="D469" s="180">
        <v>13</v>
      </c>
      <c r="E469" s="180">
        <v>426</v>
      </c>
      <c r="F469" s="180">
        <v>119</v>
      </c>
      <c r="G469" s="180">
        <v>468</v>
      </c>
      <c r="H469" s="180">
        <v>912</v>
      </c>
      <c r="I469" s="180">
        <v>555</v>
      </c>
      <c r="J469" s="180">
        <v>574</v>
      </c>
      <c r="K469" s="180">
        <v>921</v>
      </c>
      <c r="L469" s="180">
        <v>453</v>
      </c>
      <c r="M469" s="180">
        <v>98</v>
      </c>
      <c r="N469" s="180">
        <v>447</v>
      </c>
      <c r="O469" s="180">
        <v>28</v>
      </c>
      <c r="P469" s="180">
        <v>584</v>
      </c>
      <c r="Q469" s="187">
        <v>995</v>
      </c>
      <c r="R469" s="261">
        <v>278</v>
      </c>
      <c r="S469" s="180">
        <v>177</v>
      </c>
      <c r="T469" s="180">
        <v>749</v>
      </c>
      <c r="U469" s="180">
        <v>842</v>
      </c>
      <c r="V469" s="180">
        <v>663</v>
      </c>
      <c r="W469" s="180">
        <v>820</v>
      </c>
      <c r="X469" s="180">
        <v>368</v>
      </c>
      <c r="Y469" s="180">
        <v>203</v>
      </c>
      <c r="Z469" s="180">
        <v>222</v>
      </c>
      <c r="AA469" s="180">
        <v>377</v>
      </c>
      <c r="AB469" s="180">
        <v>805</v>
      </c>
      <c r="AC469" s="180">
        <v>642</v>
      </c>
      <c r="AD469" s="180">
        <v>863</v>
      </c>
      <c r="AE469" s="180">
        <v>764</v>
      </c>
      <c r="AF469" s="150">
        <v>168</v>
      </c>
      <c r="AG469" s="182">
        <v>259</v>
      </c>
      <c r="AH469" s="5">
        <f t="shared" si="82"/>
        <v>16400</v>
      </c>
      <c r="AI469" s="5">
        <f t="shared" si="83"/>
        <v>11201200</v>
      </c>
      <c r="AJ469" s="2">
        <f t="shared" si="84"/>
        <v>8606720000</v>
      </c>
    </row>
    <row r="470" spans="1:36" x14ac:dyDescent="0.2">
      <c r="A470" s="3" t="s">
        <v>0</v>
      </c>
      <c r="B470" s="5">
        <f>SUM(B438:B469)</f>
        <v>16400</v>
      </c>
      <c r="C470" s="5">
        <f t="shared" ref="C470:AG470" si="85">SUM(C438:C469)</f>
        <v>16400</v>
      </c>
      <c r="D470" s="5">
        <f t="shared" si="85"/>
        <v>16400</v>
      </c>
      <c r="E470" s="5">
        <f t="shared" si="85"/>
        <v>16400</v>
      </c>
      <c r="F470" s="5">
        <f t="shared" si="85"/>
        <v>16400</v>
      </c>
      <c r="G470" s="5">
        <f t="shared" si="85"/>
        <v>16400</v>
      </c>
      <c r="H470" s="5">
        <f t="shared" si="85"/>
        <v>16400</v>
      </c>
      <c r="I470" s="5">
        <f t="shared" si="85"/>
        <v>16400</v>
      </c>
      <c r="J470" s="5">
        <f t="shared" si="85"/>
        <v>16400</v>
      </c>
      <c r="K470" s="5">
        <f t="shared" si="85"/>
        <v>16400</v>
      </c>
      <c r="L470" s="5">
        <f t="shared" si="85"/>
        <v>16400</v>
      </c>
      <c r="M470" s="5">
        <f t="shared" si="85"/>
        <v>16400</v>
      </c>
      <c r="N470" s="5">
        <f t="shared" si="85"/>
        <v>16400</v>
      </c>
      <c r="O470" s="5">
        <f t="shared" si="85"/>
        <v>16400</v>
      </c>
      <c r="P470" s="5">
        <f t="shared" si="85"/>
        <v>16400</v>
      </c>
      <c r="Q470" s="5">
        <f t="shared" si="85"/>
        <v>16400</v>
      </c>
      <c r="R470" s="5">
        <f t="shared" si="85"/>
        <v>16400</v>
      </c>
      <c r="S470" s="5">
        <f t="shared" si="85"/>
        <v>16400</v>
      </c>
      <c r="T470" s="5">
        <f t="shared" si="85"/>
        <v>16400</v>
      </c>
      <c r="U470" s="5">
        <f t="shared" si="85"/>
        <v>16400</v>
      </c>
      <c r="V470" s="5">
        <f t="shared" si="85"/>
        <v>16400</v>
      </c>
      <c r="W470" s="5">
        <f t="shared" si="85"/>
        <v>16400</v>
      </c>
      <c r="X470" s="5">
        <f t="shared" si="85"/>
        <v>16400</v>
      </c>
      <c r="Y470" s="5">
        <f t="shared" si="85"/>
        <v>16400</v>
      </c>
      <c r="Z470" s="5">
        <f t="shared" si="85"/>
        <v>16400</v>
      </c>
      <c r="AA470" s="5">
        <f t="shared" si="85"/>
        <v>16400</v>
      </c>
      <c r="AB470" s="5">
        <f t="shared" si="85"/>
        <v>16400</v>
      </c>
      <c r="AC470" s="5">
        <f t="shared" si="85"/>
        <v>16400</v>
      </c>
      <c r="AD470" s="5">
        <f t="shared" si="85"/>
        <v>16400</v>
      </c>
      <c r="AE470" s="5">
        <f t="shared" si="85"/>
        <v>16400</v>
      </c>
      <c r="AF470" s="5">
        <f t="shared" si="85"/>
        <v>16400</v>
      </c>
      <c r="AG470" s="5">
        <f t="shared" si="85"/>
        <v>16400</v>
      </c>
      <c r="AH470" s="5"/>
      <c r="AI470" s="5"/>
    </row>
    <row r="471" spans="1:36" x14ac:dyDescent="0.2">
      <c r="A471" s="3" t="s">
        <v>1</v>
      </c>
      <c r="B471" s="5">
        <f>SUMSQ(B438:B469)</f>
        <v>11201200</v>
      </c>
      <c r="C471" s="5">
        <f t="shared" ref="C471:AG471" si="86">SUMSQ(C438:C469)</f>
        <v>11201200</v>
      </c>
      <c r="D471" s="5">
        <f t="shared" si="86"/>
        <v>11201200</v>
      </c>
      <c r="E471" s="5">
        <f t="shared" si="86"/>
        <v>11201200</v>
      </c>
      <c r="F471" s="5">
        <f t="shared" si="86"/>
        <v>11201200</v>
      </c>
      <c r="G471" s="5">
        <f t="shared" si="86"/>
        <v>11201200</v>
      </c>
      <c r="H471" s="5">
        <f t="shared" si="86"/>
        <v>11201200</v>
      </c>
      <c r="I471" s="5">
        <f t="shared" si="86"/>
        <v>11201200</v>
      </c>
      <c r="J471" s="5">
        <f t="shared" si="86"/>
        <v>11201200</v>
      </c>
      <c r="K471" s="5">
        <f t="shared" si="86"/>
        <v>11201200</v>
      </c>
      <c r="L471" s="5">
        <f t="shared" si="86"/>
        <v>11201200</v>
      </c>
      <c r="M471" s="5">
        <f t="shared" si="86"/>
        <v>11201200</v>
      </c>
      <c r="N471" s="5">
        <f t="shared" si="86"/>
        <v>11201200</v>
      </c>
      <c r="O471" s="5">
        <f t="shared" si="86"/>
        <v>11201200</v>
      </c>
      <c r="P471" s="5">
        <f t="shared" si="86"/>
        <v>11201200</v>
      </c>
      <c r="Q471" s="5">
        <f t="shared" si="86"/>
        <v>11201200</v>
      </c>
      <c r="R471" s="5">
        <f t="shared" si="86"/>
        <v>11201200</v>
      </c>
      <c r="S471" s="5">
        <f t="shared" si="86"/>
        <v>11201200</v>
      </c>
      <c r="T471" s="5">
        <f t="shared" si="86"/>
        <v>11201200</v>
      </c>
      <c r="U471" s="5">
        <f t="shared" si="86"/>
        <v>11201200</v>
      </c>
      <c r="V471" s="5">
        <f t="shared" si="86"/>
        <v>11201200</v>
      </c>
      <c r="W471" s="5">
        <f t="shared" si="86"/>
        <v>11201200</v>
      </c>
      <c r="X471" s="5">
        <f t="shared" si="86"/>
        <v>11201200</v>
      </c>
      <c r="Y471" s="5">
        <f t="shared" si="86"/>
        <v>11201200</v>
      </c>
      <c r="Z471" s="5">
        <f t="shared" si="86"/>
        <v>11201200</v>
      </c>
      <c r="AA471" s="5">
        <f t="shared" si="86"/>
        <v>11201200</v>
      </c>
      <c r="AB471" s="5">
        <f t="shared" si="86"/>
        <v>11201200</v>
      </c>
      <c r="AC471" s="5">
        <f t="shared" si="86"/>
        <v>11201200</v>
      </c>
      <c r="AD471" s="5">
        <f t="shared" si="86"/>
        <v>11201200</v>
      </c>
      <c r="AE471" s="5">
        <f t="shared" si="86"/>
        <v>11201200</v>
      </c>
      <c r="AF471" s="5">
        <f t="shared" si="86"/>
        <v>11201200</v>
      </c>
      <c r="AG471" s="5">
        <f t="shared" si="86"/>
        <v>11201200</v>
      </c>
      <c r="AH471" s="5"/>
      <c r="AI471" s="5"/>
    </row>
    <row r="472" spans="1:36" x14ac:dyDescent="0.2">
      <c r="A472" s="3" t="s">
        <v>2</v>
      </c>
      <c r="B472" s="2">
        <f>B438^3+B439^3+B440^3+B441^3+B442^3+B443^3+B444^3+B445^3+B446^3+B447^3+B448^3+B449^3+B450^3+B451^3+B452^3+B453^3+B454^3+B455^3+B456^3+B457^3+B458^3+B459^3+B460^3+B461^3+B462^3+B463^3+B464^3+B465^3+B466^3+B467^3+B468^3+B469^3</f>
        <v>8606720000</v>
      </c>
      <c r="C472" s="2">
        <f t="shared" ref="C472:AG472" si="87">C438^3+C439^3+C440^3+C441^3+C442^3+C443^3+C444^3+C445^3+C446^3+C447^3+C448^3+C449^3+C450^3+C451^3+C452^3+C453^3+C454^3+C455^3+C456^3+C457^3+C458^3+C459^3+C460^3+C461^3+C462^3+C463^3+C464^3+C465^3+C466^3+C467^3+C468^3+C469^3</f>
        <v>8606720000</v>
      </c>
      <c r="D472" s="2">
        <f t="shared" si="87"/>
        <v>8606720000</v>
      </c>
      <c r="E472" s="2">
        <f t="shared" si="87"/>
        <v>8606720000</v>
      </c>
      <c r="F472" s="2">
        <f t="shared" si="87"/>
        <v>8606720000</v>
      </c>
      <c r="G472" s="2">
        <f t="shared" si="87"/>
        <v>8606720000</v>
      </c>
      <c r="H472" s="2">
        <f t="shared" si="87"/>
        <v>8606720000</v>
      </c>
      <c r="I472" s="2">
        <f t="shared" si="87"/>
        <v>8606720000</v>
      </c>
      <c r="J472" s="2">
        <f t="shared" si="87"/>
        <v>8606720000</v>
      </c>
      <c r="K472" s="2">
        <f t="shared" si="87"/>
        <v>8606720000</v>
      </c>
      <c r="L472" s="2">
        <f t="shared" si="87"/>
        <v>8606720000</v>
      </c>
      <c r="M472" s="2">
        <f t="shared" si="87"/>
        <v>8606720000</v>
      </c>
      <c r="N472" s="2">
        <f t="shared" si="87"/>
        <v>8606720000</v>
      </c>
      <c r="O472" s="2">
        <f t="shared" si="87"/>
        <v>8606720000</v>
      </c>
      <c r="P472" s="2">
        <f t="shared" si="87"/>
        <v>8606720000</v>
      </c>
      <c r="Q472" s="2">
        <f t="shared" si="87"/>
        <v>8606720000</v>
      </c>
      <c r="R472" s="2">
        <f t="shared" si="87"/>
        <v>8606720000</v>
      </c>
      <c r="S472" s="2">
        <f t="shared" si="87"/>
        <v>8606720000</v>
      </c>
      <c r="T472" s="2">
        <f t="shared" si="87"/>
        <v>8606720000</v>
      </c>
      <c r="U472" s="2">
        <f t="shared" si="87"/>
        <v>8606720000</v>
      </c>
      <c r="V472" s="2">
        <f t="shared" si="87"/>
        <v>8606720000</v>
      </c>
      <c r="W472" s="2">
        <f t="shared" si="87"/>
        <v>8606720000</v>
      </c>
      <c r="X472" s="2">
        <f t="shared" si="87"/>
        <v>8606720000</v>
      </c>
      <c r="Y472" s="2">
        <f t="shared" si="87"/>
        <v>8606720000</v>
      </c>
      <c r="Z472" s="2">
        <f t="shared" si="87"/>
        <v>8606720000</v>
      </c>
      <c r="AA472" s="2">
        <f t="shared" si="87"/>
        <v>8606720000</v>
      </c>
      <c r="AB472" s="2">
        <f t="shared" si="87"/>
        <v>8606720000</v>
      </c>
      <c r="AC472" s="2">
        <f t="shared" si="87"/>
        <v>8606720000</v>
      </c>
      <c r="AD472" s="2">
        <f t="shared" si="87"/>
        <v>8606720000</v>
      </c>
      <c r="AE472" s="2">
        <f t="shared" si="87"/>
        <v>8606720000</v>
      </c>
      <c r="AF472" s="2">
        <f t="shared" si="87"/>
        <v>8606720000</v>
      </c>
      <c r="AG472" s="2">
        <f t="shared" si="87"/>
        <v>8606720000</v>
      </c>
      <c r="AH472" s="5"/>
      <c r="AI472" s="5"/>
      <c r="AJ472" s="114">
        <f>C438^3+B439^3+E440^3+D441^3+G442^3+F443^3+I444^3+H445^3+K446^3+J447^3+M448^3+L449^3+O450^3+N451^3+Q452^3+P453^3+S454^3+R455^3+U456^3+T457^3+W458^3+V459^3+Y460^3+X461^3+AA462^3+Z463^3+AC464^3+AB465^3+AE466^3+AD467^3+AG468^3+AF469^3</f>
        <v>8606720000</v>
      </c>
    </row>
    <row r="473" spans="1:36" x14ac:dyDescent="0.2">
      <c r="AH473" s="5"/>
      <c r="AI473" s="5"/>
      <c r="AJ473" s="116">
        <f>B438^3+C439^3+D440^3+E441^3+F442^3+G443^3+H444^3+I445^3+J446^3+K447^3+L448^3+M449^3+N450^3+O451^3+P452^3+Q453^3+R469^3+S468^3+T467^3+U466^3+V465^3+W464^3+X463^3+Y462^3+Z461^3+AA460^3+AB459^3+AC458^3+AD457^3+AE456^3+AF455^3+AG454^3</f>
        <v>8606720000</v>
      </c>
    </row>
    <row r="474" spans="1:36" x14ac:dyDescent="0.2">
      <c r="A474" s="3" t="s">
        <v>1173</v>
      </c>
      <c r="B474" s="2">
        <f>B438</f>
        <v>11</v>
      </c>
      <c r="C474" s="2">
        <f>C439</f>
        <v>63</v>
      </c>
      <c r="D474" s="2">
        <f>D440</f>
        <v>81</v>
      </c>
      <c r="E474" s="2">
        <f>E441</f>
        <v>101</v>
      </c>
      <c r="F474" s="2">
        <f>F442</f>
        <v>152</v>
      </c>
      <c r="G474" s="2">
        <f>G443</f>
        <v>164</v>
      </c>
      <c r="H474" s="2">
        <f>H444</f>
        <v>206</v>
      </c>
      <c r="I474" s="2">
        <f>I445</f>
        <v>250</v>
      </c>
      <c r="J474" s="2">
        <f>J446</f>
        <v>519</v>
      </c>
      <c r="K474" s="2">
        <f>K447</f>
        <v>563</v>
      </c>
      <c r="L474" s="2">
        <f>L448</f>
        <v>605</v>
      </c>
      <c r="M474" s="2">
        <f>M449</f>
        <v>617</v>
      </c>
      <c r="N474" s="2">
        <f>N450</f>
        <v>668</v>
      </c>
      <c r="O474" s="2">
        <f>O451</f>
        <v>688</v>
      </c>
      <c r="P474" s="2">
        <f>P452</f>
        <v>706</v>
      </c>
      <c r="Q474" s="2">
        <f>Q453</f>
        <v>758</v>
      </c>
      <c r="R474" s="2">
        <f>R454</f>
        <v>1022</v>
      </c>
      <c r="S474" s="2">
        <f>S455</f>
        <v>970</v>
      </c>
      <c r="T474" s="2">
        <f>T456</f>
        <v>936</v>
      </c>
      <c r="U474" s="2">
        <f>U457</f>
        <v>916</v>
      </c>
      <c r="V474" s="2">
        <f>V458</f>
        <v>865</v>
      </c>
      <c r="W474" s="2">
        <f>W459</f>
        <v>853</v>
      </c>
      <c r="X474" s="2">
        <f>X460</f>
        <v>827</v>
      </c>
      <c r="Y474" s="2">
        <f>Y461</f>
        <v>783</v>
      </c>
      <c r="Z474" s="2">
        <f>Z462</f>
        <v>498</v>
      </c>
      <c r="AA474" s="2">
        <f>AA463</f>
        <v>454</v>
      </c>
      <c r="AB474" s="2">
        <f>AB464</f>
        <v>428</v>
      </c>
      <c r="AC474" s="2">
        <f>AC465</f>
        <v>416</v>
      </c>
      <c r="AD474" s="2">
        <f>AD466</f>
        <v>365</v>
      </c>
      <c r="AE474" s="2">
        <f>AE467</f>
        <v>345</v>
      </c>
      <c r="AF474" s="2">
        <f>AF468</f>
        <v>311</v>
      </c>
      <c r="AG474" s="2">
        <f>AG469</f>
        <v>259</v>
      </c>
      <c r="AH474" s="217">
        <f t="shared" ref="AH474:AH477" si="88">SUM(B474:AG474)</f>
        <v>16400</v>
      </c>
      <c r="AI474" s="5">
        <f t="shared" ref="AI474:AI477" si="89">SUMSQ(B474:AG474)</f>
        <v>11201200</v>
      </c>
      <c r="AJ474" s="2">
        <f t="shared" ref="AJ474:AJ477" si="90">B474^3+C474^3+D474^3+E474^3+F474^3+G474^3+H474^3+I474^3+J474^3+K474^3+L474^3+M474^3+N474^3+O474^3+P474^3+Q474^3+R474^3+S474^3+T474^3+U474^3+V474^3+W474^3+X474^3+Y474^3+Z474^3+AA474^3+AB474^3+AC474^3+AD474^3+AE474^3+AF474^3+AG474^3</f>
        <v>8606720000</v>
      </c>
    </row>
    <row r="475" spans="1:36" x14ac:dyDescent="0.2">
      <c r="A475" s="3" t="s">
        <v>1174</v>
      </c>
      <c r="B475" s="2">
        <f>B469</f>
        <v>1014</v>
      </c>
      <c r="C475" s="2">
        <f>C468</f>
        <v>962</v>
      </c>
      <c r="D475" s="2">
        <f>D467</f>
        <v>944</v>
      </c>
      <c r="E475" s="2">
        <f>E466</f>
        <v>924</v>
      </c>
      <c r="F475" s="2">
        <f>F465</f>
        <v>873</v>
      </c>
      <c r="G475" s="2">
        <f>G464</f>
        <v>861</v>
      </c>
      <c r="H475" s="2">
        <f>H463</f>
        <v>819</v>
      </c>
      <c r="I475" s="2">
        <f>I462</f>
        <v>775</v>
      </c>
      <c r="J475" s="2">
        <f>J461</f>
        <v>506</v>
      </c>
      <c r="K475" s="2">
        <f>K460</f>
        <v>462</v>
      </c>
      <c r="L475" s="2">
        <f>L459</f>
        <v>420</v>
      </c>
      <c r="M475" s="2">
        <f>M458</f>
        <v>408</v>
      </c>
      <c r="N475" s="2">
        <f>N457</f>
        <v>357</v>
      </c>
      <c r="O475" s="2">
        <f>O456</f>
        <v>337</v>
      </c>
      <c r="P475" s="2">
        <f>P455</f>
        <v>319</v>
      </c>
      <c r="Q475" s="2">
        <f>Q454</f>
        <v>267</v>
      </c>
      <c r="R475" s="2">
        <f>R453</f>
        <v>3</v>
      </c>
      <c r="S475" s="2">
        <f>S452</f>
        <v>55</v>
      </c>
      <c r="T475" s="2">
        <f>T451</f>
        <v>89</v>
      </c>
      <c r="U475" s="2">
        <f>U450</f>
        <v>109</v>
      </c>
      <c r="V475" s="2">
        <f>V449</f>
        <v>160</v>
      </c>
      <c r="W475" s="2">
        <f>W448</f>
        <v>172</v>
      </c>
      <c r="X475" s="2">
        <f>X447</f>
        <v>198</v>
      </c>
      <c r="Y475" s="2">
        <f>Y446</f>
        <v>242</v>
      </c>
      <c r="Z475" s="2">
        <f>Z445</f>
        <v>527</v>
      </c>
      <c r="AA475" s="2">
        <f>AA444</f>
        <v>571</v>
      </c>
      <c r="AB475" s="2">
        <f>AB443</f>
        <v>597</v>
      </c>
      <c r="AC475" s="2">
        <f>AC442</f>
        <v>609</v>
      </c>
      <c r="AD475" s="2">
        <f>AD441</f>
        <v>660</v>
      </c>
      <c r="AE475" s="2">
        <f>AE440</f>
        <v>680</v>
      </c>
      <c r="AF475" s="2">
        <f>AF439</f>
        <v>714</v>
      </c>
      <c r="AG475" s="2">
        <f>AG438</f>
        <v>766</v>
      </c>
      <c r="AH475" s="217">
        <f t="shared" si="88"/>
        <v>16400</v>
      </c>
      <c r="AI475" s="5">
        <f t="shared" si="89"/>
        <v>11201200</v>
      </c>
      <c r="AJ475" s="2">
        <f t="shared" si="90"/>
        <v>8606720000</v>
      </c>
    </row>
    <row r="476" spans="1:36" x14ac:dyDescent="0.2">
      <c r="A476" s="3" t="s">
        <v>1175</v>
      </c>
      <c r="B476" s="2">
        <f>B454</f>
        <v>286</v>
      </c>
      <c r="C476" s="2">
        <f>C455</f>
        <v>298</v>
      </c>
      <c r="D476" s="2">
        <f>D456</f>
        <v>328</v>
      </c>
      <c r="E476" s="2">
        <f>E457</f>
        <v>372</v>
      </c>
      <c r="F476" s="2">
        <f>F458</f>
        <v>385</v>
      </c>
      <c r="G476" s="2">
        <f>G459</f>
        <v>437</v>
      </c>
      <c r="H476" s="2">
        <f>H460</f>
        <v>475</v>
      </c>
      <c r="I476" s="2">
        <f>I461</f>
        <v>495</v>
      </c>
      <c r="J476" s="2">
        <f>J462</f>
        <v>786</v>
      </c>
      <c r="K476" s="2">
        <f>K463</f>
        <v>806</v>
      </c>
      <c r="L476" s="2">
        <f>L464</f>
        <v>844</v>
      </c>
      <c r="M476" s="2">
        <f>M465</f>
        <v>896</v>
      </c>
      <c r="N476" s="2">
        <f>N466</f>
        <v>909</v>
      </c>
      <c r="O476" s="2">
        <f>O467</f>
        <v>953</v>
      </c>
      <c r="P476" s="2">
        <f>P468</f>
        <v>983</v>
      </c>
      <c r="Q476" s="2">
        <f>Q469</f>
        <v>995</v>
      </c>
      <c r="R476" s="2">
        <f>R438</f>
        <v>747</v>
      </c>
      <c r="S476" s="2">
        <f>S439</f>
        <v>735</v>
      </c>
      <c r="T476" s="2">
        <f>T440</f>
        <v>689</v>
      </c>
      <c r="U476" s="2">
        <f>U441</f>
        <v>645</v>
      </c>
      <c r="V476" s="2">
        <f>V442</f>
        <v>632</v>
      </c>
      <c r="W476" s="2">
        <f>W443</f>
        <v>580</v>
      </c>
      <c r="X476" s="2">
        <f>X444</f>
        <v>558</v>
      </c>
      <c r="Y476" s="2">
        <f>Y445</f>
        <v>538</v>
      </c>
      <c r="Z476" s="2">
        <f>Z446</f>
        <v>231</v>
      </c>
      <c r="AA476" s="2">
        <f>AA447</f>
        <v>211</v>
      </c>
      <c r="AB476" s="2">
        <f>AB448</f>
        <v>189</v>
      </c>
      <c r="AC476" s="2">
        <f>AC449</f>
        <v>137</v>
      </c>
      <c r="AD476" s="2">
        <f>AD450</f>
        <v>124</v>
      </c>
      <c r="AE476" s="2">
        <f>AE451</f>
        <v>80</v>
      </c>
      <c r="AF476" s="2">
        <f>AF452</f>
        <v>34</v>
      </c>
      <c r="AG476" s="2">
        <f>AG453</f>
        <v>22</v>
      </c>
      <c r="AH476" s="217">
        <f t="shared" si="88"/>
        <v>16400</v>
      </c>
      <c r="AI476" s="5">
        <f t="shared" si="89"/>
        <v>11201200</v>
      </c>
      <c r="AJ476" s="2">
        <f t="shared" si="90"/>
        <v>8606720000</v>
      </c>
    </row>
    <row r="477" spans="1:36" x14ac:dyDescent="0.2">
      <c r="A477" s="3" t="s">
        <v>1176</v>
      </c>
      <c r="B477" s="2">
        <f>B453</f>
        <v>739</v>
      </c>
      <c r="C477" s="2">
        <f>C452</f>
        <v>727</v>
      </c>
      <c r="D477" s="2">
        <f>D451</f>
        <v>697</v>
      </c>
      <c r="E477" s="2">
        <f>E450</f>
        <v>653</v>
      </c>
      <c r="F477" s="2">
        <f>F449</f>
        <v>640</v>
      </c>
      <c r="G477" s="2">
        <f>G448</f>
        <v>588</v>
      </c>
      <c r="H477" s="2">
        <f>H447</f>
        <v>550</v>
      </c>
      <c r="I477" s="2">
        <f>I446</f>
        <v>530</v>
      </c>
      <c r="J477" s="2">
        <f>J445</f>
        <v>239</v>
      </c>
      <c r="K477" s="2">
        <f>K444</f>
        <v>219</v>
      </c>
      <c r="L477" s="2">
        <f>L443</f>
        <v>181</v>
      </c>
      <c r="M477" s="2">
        <f>M442</f>
        <v>129</v>
      </c>
      <c r="N477" s="2">
        <f>N441</f>
        <v>116</v>
      </c>
      <c r="O477" s="2">
        <f>O440</f>
        <v>72</v>
      </c>
      <c r="P477" s="2">
        <f>P439</f>
        <v>42</v>
      </c>
      <c r="Q477" s="2">
        <f>Q438</f>
        <v>30</v>
      </c>
      <c r="R477" s="2">
        <f>R469</f>
        <v>278</v>
      </c>
      <c r="S477" s="2">
        <f>S468</f>
        <v>290</v>
      </c>
      <c r="T477" s="2">
        <f>T467</f>
        <v>336</v>
      </c>
      <c r="U477" s="2">
        <f>U466</f>
        <v>380</v>
      </c>
      <c r="V477" s="2">
        <f>V465</f>
        <v>393</v>
      </c>
      <c r="W477" s="2">
        <f>W464</f>
        <v>445</v>
      </c>
      <c r="X477" s="2">
        <f>X463</f>
        <v>467</v>
      </c>
      <c r="Y477" s="2">
        <f>Y462</f>
        <v>487</v>
      </c>
      <c r="Z477" s="2">
        <f>Z461</f>
        <v>794</v>
      </c>
      <c r="AA477" s="2">
        <f>AA460</f>
        <v>814</v>
      </c>
      <c r="AB477" s="2">
        <f>AB459</f>
        <v>836</v>
      </c>
      <c r="AC477" s="2">
        <f>AC458</f>
        <v>888</v>
      </c>
      <c r="AD477" s="2">
        <f>AD457</f>
        <v>901</v>
      </c>
      <c r="AE477" s="2">
        <f>AE456</f>
        <v>945</v>
      </c>
      <c r="AF477" s="2">
        <f>AF455</f>
        <v>991</v>
      </c>
      <c r="AG477" s="2">
        <f>AG454</f>
        <v>1003</v>
      </c>
      <c r="AH477" s="217">
        <f t="shared" si="88"/>
        <v>16400</v>
      </c>
      <c r="AI477" s="5">
        <f t="shared" si="89"/>
        <v>11201200</v>
      </c>
      <c r="AJ477" s="2">
        <f t="shared" si="90"/>
        <v>8606720000</v>
      </c>
    </row>
    <row r="480" spans="1:36" ht="13.5" thickBot="1" x14ac:dyDescent="0.25">
      <c r="B480" s="1" t="s">
        <v>1183</v>
      </c>
      <c r="D480" s="131"/>
      <c r="G480" s="2" t="s">
        <v>5</v>
      </c>
    </row>
    <row r="481" spans="1:36" x14ac:dyDescent="0.2">
      <c r="A481" s="1">
        <v>1</v>
      </c>
      <c r="B481" s="193">
        <v>15</v>
      </c>
      <c r="C481" s="194">
        <v>428</v>
      </c>
      <c r="D481" s="177">
        <v>1016</v>
      </c>
      <c r="E481" s="177">
        <v>595</v>
      </c>
      <c r="F481" s="177">
        <v>910</v>
      </c>
      <c r="G481" s="177">
        <v>553</v>
      </c>
      <c r="H481" s="177">
        <v>117</v>
      </c>
      <c r="I481" s="177">
        <v>466</v>
      </c>
      <c r="J481" s="177">
        <v>762</v>
      </c>
      <c r="K481" s="195">
        <v>861</v>
      </c>
      <c r="L481" s="177">
        <v>257</v>
      </c>
      <c r="M481" s="177">
        <v>166</v>
      </c>
      <c r="N481" s="177">
        <v>379</v>
      </c>
      <c r="O481" s="177">
        <v>224</v>
      </c>
      <c r="P481" s="177">
        <v>644</v>
      </c>
      <c r="Q481" s="177">
        <v>807</v>
      </c>
      <c r="R481" s="177">
        <v>455</v>
      </c>
      <c r="S481" s="177">
        <v>100</v>
      </c>
      <c r="T481" s="177">
        <v>576</v>
      </c>
      <c r="U481" s="177">
        <v>923</v>
      </c>
      <c r="V481" s="177">
        <v>582</v>
      </c>
      <c r="W481" s="177">
        <v>993</v>
      </c>
      <c r="X481" s="189">
        <v>445</v>
      </c>
      <c r="Y481" s="177">
        <v>26</v>
      </c>
      <c r="Z481" s="177">
        <v>818</v>
      </c>
      <c r="AA481" s="177">
        <v>661</v>
      </c>
      <c r="AB481" s="177">
        <v>201</v>
      </c>
      <c r="AC481" s="177">
        <v>366</v>
      </c>
      <c r="AD481" s="177">
        <v>179</v>
      </c>
      <c r="AE481" s="177">
        <v>280</v>
      </c>
      <c r="AF481" s="185">
        <v>844</v>
      </c>
      <c r="AG481" s="196">
        <v>751</v>
      </c>
      <c r="AH481" s="5">
        <f>SUM(B481:AG481)</f>
        <v>16400</v>
      </c>
      <c r="AI481" s="5">
        <f>SUMSQ(B481:AG481)</f>
        <v>11201200</v>
      </c>
      <c r="AJ481" s="2">
        <f>B481^3+C481^3+D481^3+E481^3+F481^3+G481^3+H481^3+I481^3+J481^3+K481^3+L481^3+M481^3+N481^3+O481^3+P481^3+Q481^3+R481^3+S481^3+T481^3+U481^3+V481^3+W481^3+X481^3+Y481^3+Z481^3+AA481^3+AB481^3+AC481^3+AD481^3+AE481^3+AF481^3+AG481^3</f>
        <v>8606720000</v>
      </c>
    </row>
    <row r="482" spans="1:36" x14ac:dyDescent="0.2">
      <c r="A482" s="1">
        <v>2</v>
      </c>
      <c r="B482" s="197">
        <v>416</v>
      </c>
      <c r="C482" s="9">
        <v>59</v>
      </c>
      <c r="D482" s="6">
        <v>615</v>
      </c>
      <c r="E482" s="6">
        <v>964</v>
      </c>
      <c r="F482" s="6">
        <v>541</v>
      </c>
      <c r="G482" s="6">
        <v>954</v>
      </c>
      <c r="H482" s="6">
        <v>486</v>
      </c>
      <c r="I482" s="6">
        <v>65</v>
      </c>
      <c r="J482" s="8">
        <v>873</v>
      </c>
      <c r="K482" s="6">
        <v>718</v>
      </c>
      <c r="L482" s="6">
        <v>146</v>
      </c>
      <c r="M482" s="6">
        <v>309</v>
      </c>
      <c r="N482" s="6">
        <v>236</v>
      </c>
      <c r="O482" s="6">
        <v>335</v>
      </c>
      <c r="P482" s="6">
        <v>787</v>
      </c>
      <c r="Q482" s="6">
        <v>696</v>
      </c>
      <c r="R482" s="6">
        <v>88</v>
      </c>
      <c r="S482" s="6">
        <v>499</v>
      </c>
      <c r="T482" s="6">
        <v>943</v>
      </c>
      <c r="U482" s="6">
        <v>524</v>
      </c>
      <c r="V482" s="6">
        <v>981</v>
      </c>
      <c r="W482" s="6">
        <v>626</v>
      </c>
      <c r="X482" s="6">
        <v>46</v>
      </c>
      <c r="Y482" s="11">
        <v>393</v>
      </c>
      <c r="Z482" s="6">
        <v>673</v>
      </c>
      <c r="AA482" s="6">
        <v>774</v>
      </c>
      <c r="AB482" s="6">
        <v>346</v>
      </c>
      <c r="AC482" s="6">
        <v>253</v>
      </c>
      <c r="AD482" s="6">
        <v>292</v>
      </c>
      <c r="AE482" s="6">
        <v>135</v>
      </c>
      <c r="AF482" s="6">
        <v>731</v>
      </c>
      <c r="AG482" s="186">
        <v>896</v>
      </c>
      <c r="AH482" s="5">
        <f t="shared" ref="AH482:AH512" si="91">SUM(B482:AG482)</f>
        <v>16400</v>
      </c>
      <c r="AI482" s="5">
        <f t="shared" ref="AI482:AI512" si="92">SUMSQ(B482:AG482)</f>
        <v>11201200</v>
      </c>
      <c r="AJ482" s="2">
        <f t="shared" ref="AJ482:AJ520" si="93">B482^3+C482^3+D482^3+E482^3+F482^3+G482^3+H482^3+I482^3+J482^3+K482^3+L482^3+M482^3+N482^3+O482^3+P482^3+Q482^3+R482^3+S482^3+T482^3+U482^3+V482^3+W482^3+X482^3+Y482^3+Z482^3+AA482^3+AB482^3+AC482^3+AD482^3+AE482^3+AF482^3+AG482^3</f>
        <v>8606720000</v>
      </c>
    </row>
    <row r="483" spans="1:36" x14ac:dyDescent="0.2">
      <c r="A483" s="1">
        <v>3</v>
      </c>
      <c r="B483" s="178">
        <v>942</v>
      </c>
      <c r="C483" s="6">
        <v>521</v>
      </c>
      <c r="D483" s="9">
        <v>85</v>
      </c>
      <c r="E483" s="7">
        <v>498</v>
      </c>
      <c r="F483" s="6">
        <v>47</v>
      </c>
      <c r="G483" s="6">
        <v>396</v>
      </c>
      <c r="H483" s="6">
        <v>984</v>
      </c>
      <c r="I483" s="6">
        <v>627</v>
      </c>
      <c r="J483" s="6">
        <v>347</v>
      </c>
      <c r="K483" s="6">
        <v>256</v>
      </c>
      <c r="L483" s="6">
        <v>676</v>
      </c>
      <c r="M483" s="8">
        <v>775</v>
      </c>
      <c r="N483" s="6">
        <v>730</v>
      </c>
      <c r="O483" s="6">
        <v>893</v>
      </c>
      <c r="P483" s="6">
        <v>289</v>
      </c>
      <c r="Q483" s="6">
        <v>134</v>
      </c>
      <c r="R483" s="6">
        <v>614</v>
      </c>
      <c r="S483" s="6">
        <v>961</v>
      </c>
      <c r="T483" s="6">
        <v>413</v>
      </c>
      <c r="U483" s="6">
        <v>58</v>
      </c>
      <c r="V483" s="11">
        <v>487</v>
      </c>
      <c r="W483" s="6">
        <v>68</v>
      </c>
      <c r="X483" s="6">
        <v>544</v>
      </c>
      <c r="Y483" s="6">
        <v>955</v>
      </c>
      <c r="Z483" s="6">
        <v>147</v>
      </c>
      <c r="AA483" s="6">
        <v>312</v>
      </c>
      <c r="AB483" s="6">
        <v>876</v>
      </c>
      <c r="AC483" s="6">
        <v>719</v>
      </c>
      <c r="AD483" s="12">
        <v>786</v>
      </c>
      <c r="AE483" s="6">
        <v>693</v>
      </c>
      <c r="AF483" s="6">
        <v>233</v>
      </c>
      <c r="AG483" s="179">
        <v>334</v>
      </c>
      <c r="AH483" s="5">
        <f t="shared" si="91"/>
        <v>16400</v>
      </c>
      <c r="AI483" s="5">
        <f t="shared" si="92"/>
        <v>11201200</v>
      </c>
      <c r="AJ483" s="2">
        <f t="shared" si="93"/>
        <v>8606720000</v>
      </c>
    </row>
    <row r="484" spans="1:36" x14ac:dyDescent="0.2">
      <c r="A484" s="1">
        <v>4</v>
      </c>
      <c r="B484" s="178">
        <v>573</v>
      </c>
      <c r="C484" s="6">
        <v>922</v>
      </c>
      <c r="D484" s="7">
        <v>454</v>
      </c>
      <c r="E484" s="9">
        <v>97</v>
      </c>
      <c r="F484" s="6">
        <v>448</v>
      </c>
      <c r="G484" s="6">
        <v>27</v>
      </c>
      <c r="H484" s="6">
        <v>583</v>
      </c>
      <c r="I484" s="6">
        <v>996</v>
      </c>
      <c r="J484" s="6">
        <v>204</v>
      </c>
      <c r="K484" s="6">
        <v>367</v>
      </c>
      <c r="L484" s="8">
        <v>819</v>
      </c>
      <c r="M484" s="6">
        <v>664</v>
      </c>
      <c r="N484" s="6">
        <v>841</v>
      </c>
      <c r="O484" s="6">
        <v>750</v>
      </c>
      <c r="P484" s="6">
        <v>178</v>
      </c>
      <c r="Q484" s="6">
        <v>277</v>
      </c>
      <c r="R484" s="6">
        <v>1013</v>
      </c>
      <c r="S484" s="6">
        <v>594</v>
      </c>
      <c r="T484" s="6">
        <v>14</v>
      </c>
      <c r="U484" s="6">
        <v>425</v>
      </c>
      <c r="V484" s="6">
        <v>120</v>
      </c>
      <c r="W484" s="11">
        <v>467</v>
      </c>
      <c r="X484" s="6">
        <v>911</v>
      </c>
      <c r="Y484" s="6">
        <v>556</v>
      </c>
      <c r="Z484" s="6">
        <v>260</v>
      </c>
      <c r="AA484" s="6">
        <v>167</v>
      </c>
      <c r="AB484" s="6">
        <v>763</v>
      </c>
      <c r="AC484" s="6">
        <v>864</v>
      </c>
      <c r="AD484" s="6">
        <v>641</v>
      </c>
      <c r="AE484" s="12">
        <v>806</v>
      </c>
      <c r="AF484" s="6">
        <v>378</v>
      </c>
      <c r="AG484" s="179">
        <v>221</v>
      </c>
      <c r="AH484" s="5">
        <f t="shared" si="91"/>
        <v>16400</v>
      </c>
      <c r="AI484" s="5">
        <f t="shared" si="92"/>
        <v>11201200</v>
      </c>
      <c r="AJ484" s="2">
        <f t="shared" si="93"/>
        <v>8606720000</v>
      </c>
    </row>
    <row r="485" spans="1:36" x14ac:dyDescent="0.2">
      <c r="A485" s="1">
        <v>5</v>
      </c>
      <c r="B485" s="178">
        <v>785</v>
      </c>
      <c r="C485" s="6">
        <v>694</v>
      </c>
      <c r="D485" s="6">
        <v>234</v>
      </c>
      <c r="E485" s="6">
        <v>333</v>
      </c>
      <c r="F485" s="9">
        <v>148</v>
      </c>
      <c r="G485" s="7">
        <v>311</v>
      </c>
      <c r="H485" s="6">
        <v>875</v>
      </c>
      <c r="I485" s="6">
        <v>720</v>
      </c>
      <c r="J485" s="6">
        <v>488</v>
      </c>
      <c r="K485" s="6">
        <v>67</v>
      </c>
      <c r="L485" s="6">
        <v>543</v>
      </c>
      <c r="M485" s="6">
        <v>956</v>
      </c>
      <c r="N485" s="6">
        <v>613</v>
      </c>
      <c r="O485" s="8">
        <v>962</v>
      </c>
      <c r="P485" s="6">
        <v>414</v>
      </c>
      <c r="Q485" s="6">
        <v>57</v>
      </c>
      <c r="R485" s="6">
        <v>729</v>
      </c>
      <c r="S485" s="6">
        <v>894</v>
      </c>
      <c r="T485" s="11">
        <v>290</v>
      </c>
      <c r="U485" s="6">
        <v>133</v>
      </c>
      <c r="V485" s="6">
        <v>348</v>
      </c>
      <c r="W485" s="6">
        <v>255</v>
      </c>
      <c r="X485" s="6">
        <v>675</v>
      </c>
      <c r="Y485" s="6">
        <v>776</v>
      </c>
      <c r="Z485" s="6">
        <v>48</v>
      </c>
      <c r="AA485" s="6">
        <v>395</v>
      </c>
      <c r="AB485" s="12">
        <v>983</v>
      </c>
      <c r="AC485" s="6">
        <v>628</v>
      </c>
      <c r="AD485" s="6">
        <v>941</v>
      </c>
      <c r="AE485" s="6">
        <v>522</v>
      </c>
      <c r="AF485" s="6">
        <v>86</v>
      </c>
      <c r="AG485" s="179">
        <v>497</v>
      </c>
      <c r="AH485" s="5">
        <f t="shared" si="91"/>
        <v>16400</v>
      </c>
      <c r="AI485" s="5">
        <f t="shared" si="92"/>
        <v>11201200</v>
      </c>
      <c r="AJ485" s="2">
        <f t="shared" si="93"/>
        <v>8606720000</v>
      </c>
    </row>
    <row r="486" spans="1:36" x14ac:dyDescent="0.2">
      <c r="A486" s="1">
        <v>6</v>
      </c>
      <c r="B486" s="178">
        <v>642</v>
      </c>
      <c r="C486" s="6">
        <v>805</v>
      </c>
      <c r="D486" s="6">
        <v>377</v>
      </c>
      <c r="E486" s="6">
        <v>222</v>
      </c>
      <c r="F486" s="7">
        <v>259</v>
      </c>
      <c r="G486" s="9">
        <v>168</v>
      </c>
      <c r="H486" s="6">
        <v>764</v>
      </c>
      <c r="I486" s="6">
        <v>863</v>
      </c>
      <c r="J486" s="6">
        <v>119</v>
      </c>
      <c r="K486" s="6">
        <v>468</v>
      </c>
      <c r="L486" s="6">
        <v>912</v>
      </c>
      <c r="M486" s="6">
        <v>555</v>
      </c>
      <c r="N486" s="8">
        <v>1014</v>
      </c>
      <c r="O486" s="6">
        <v>593</v>
      </c>
      <c r="P486" s="6">
        <v>13</v>
      </c>
      <c r="Q486" s="6">
        <v>426</v>
      </c>
      <c r="R486" s="6">
        <v>842</v>
      </c>
      <c r="S486" s="6">
        <v>749</v>
      </c>
      <c r="T486" s="6">
        <v>177</v>
      </c>
      <c r="U486" s="11">
        <v>278</v>
      </c>
      <c r="V486" s="6">
        <v>203</v>
      </c>
      <c r="W486" s="6">
        <v>368</v>
      </c>
      <c r="X486" s="6">
        <v>820</v>
      </c>
      <c r="Y486" s="6">
        <v>663</v>
      </c>
      <c r="Z486" s="6">
        <v>447</v>
      </c>
      <c r="AA486" s="6">
        <v>28</v>
      </c>
      <c r="AB486" s="6">
        <v>584</v>
      </c>
      <c r="AC486" s="12">
        <v>995</v>
      </c>
      <c r="AD486" s="6">
        <v>574</v>
      </c>
      <c r="AE486" s="6">
        <v>921</v>
      </c>
      <c r="AF486" s="6">
        <v>453</v>
      </c>
      <c r="AG486" s="179">
        <v>98</v>
      </c>
      <c r="AH486" s="5">
        <f t="shared" si="91"/>
        <v>16400</v>
      </c>
      <c r="AI486" s="5">
        <f t="shared" si="92"/>
        <v>11201200</v>
      </c>
      <c r="AJ486" s="2">
        <f t="shared" si="93"/>
        <v>8606720000</v>
      </c>
    </row>
    <row r="487" spans="1:36" x14ac:dyDescent="0.2">
      <c r="A487" s="1">
        <v>7</v>
      </c>
      <c r="B487" s="178">
        <v>180</v>
      </c>
      <c r="C487" s="6">
        <v>279</v>
      </c>
      <c r="D487" s="6">
        <v>843</v>
      </c>
      <c r="E487" s="6">
        <v>752</v>
      </c>
      <c r="F487" s="6">
        <v>817</v>
      </c>
      <c r="G487" s="6">
        <v>662</v>
      </c>
      <c r="H487" s="9">
        <v>202</v>
      </c>
      <c r="I487" s="7">
        <v>365</v>
      </c>
      <c r="J487" s="6">
        <v>581</v>
      </c>
      <c r="K487" s="6">
        <v>994</v>
      </c>
      <c r="L487" s="6">
        <v>446</v>
      </c>
      <c r="M487" s="6">
        <v>25</v>
      </c>
      <c r="N487" s="6">
        <v>456</v>
      </c>
      <c r="O487" s="6">
        <v>99</v>
      </c>
      <c r="P487" s="6">
        <v>575</v>
      </c>
      <c r="Q487" s="8">
        <v>924</v>
      </c>
      <c r="R487" s="11">
        <v>380</v>
      </c>
      <c r="S487" s="6">
        <v>223</v>
      </c>
      <c r="T487" s="6">
        <v>643</v>
      </c>
      <c r="U487" s="6">
        <v>808</v>
      </c>
      <c r="V487" s="6">
        <v>761</v>
      </c>
      <c r="W487" s="6">
        <v>862</v>
      </c>
      <c r="X487" s="6">
        <v>258</v>
      </c>
      <c r="Y487" s="6">
        <v>165</v>
      </c>
      <c r="Z487" s="12">
        <v>909</v>
      </c>
      <c r="AA487" s="6">
        <v>554</v>
      </c>
      <c r="AB487" s="6">
        <v>118</v>
      </c>
      <c r="AC487" s="6">
        <v>465</v>
      </c>
      <c r="AD487" s="6">
        <v>16</v>
      </c>
      <c r="AE487" s="6">
        <v>427</v>
      </c>
      <c r="AF487" s="6">
        <v>1015</v>
      </c>
      <c r="AG487" s="179">
        <v>596</v>
      </c>
      <c r="AH487" s="5">
        <f t="shared" si="91"/>
        <v>16400</v>
      </c>
      <c r="AI487" s="5">
        <f t="shared" si="92"/>
        <v>11201200</v>
      </c>
      <c r="AJ487" s="2">
        <f t="shared" si="93"/>
        <v>8606720000</v>
      </c>
    </row>
    <row r="488" spans="1:36" x14ac:dyDescent="0.2">
      <c r="A488" s="1">
        <v>8</v>
      </c>
      <c r="B488" s="178">
        <v>291</v>
      </c>
      <c r="C488" s="6">
        <v>136</v>
      </c>
      <c r="D488" s="6">
        <v>732</v>
      </c>
      <c r="E488" s="6">
        <v>895</v>
      </c>
      <c r="F488" s="6">
        <v>674</v>
      </c>
      <c r="G488" s="6">
        <v>773</v>
      </c>
      <c r="H488" s="7">
        <v>345</v>
      </c>
      <c r="I488" s="9">
        <v>254</v>
      </c>
      <c r="J488" s="6">
        <v>982</v>
      </c>
      <c r="K488" s="6">
        <v>625</v>
      </c>
      <c r="L488" s="6">
        <v>45</v>
      </c>
      <c r="M488" s="6">
        <v>394</v>
      </c>
      <c r="N488" s="6">
        <v>87</v>
      </c>
      <c r="O488" s="6">
        <v>500</v>
      </c>
      <c r="P488" s="8">
        <v>944</v>
      </c>
      <c r="Q488" s="6">
        <v>523</v>
      </c>
      <c r="R488" s="6">
        <v>235</v>
      </c>
      <c r="S488" s="11">
        <v>336</v>
      </c>
      <c r="T488" s="6">
        <v>788</v>
      </c>
      <c r="U488" s="6">
        <v>695</v>
      </c>
      <c r="V488" s="6">
        <v>874</v>
      </c>
      <c r="W488" s="6">
        <v>717</v>
      </c>
      <c r="X488" s="6">
        <v>145</v>
      </c>
      <c r="Y488" s="6">
        <v>310</v>
      </c>
      <c r="Z488" s="6">
        <v>542</v>
      </c>
      <c r="AA488" s="12">
        <v>953</v>
      </c>
      <c r="AB488" s="6">
        <v>485</v>
      </c>
      <c r="AC488" s="6">
        <v>66</v>
      </c>
      <c r="AD488" s="6">
        <v>415</v>
      </c>
      <c r="AE488" s="6">
        <v>60</v>
      </c>
      <c r="AF488" s="6">
        <v>616</v>
      </c>
      <c r="AG488" s="179">
        <v>963</v>
      </c>
      <c r="AH488" s="5">
        <f t="shared" si="91"/>
        <v>16400</v>
      </c>
      <c r="AI488" s="5">
        <f t="shared" si="92"/>
        <v>11201200</v>
      </c>
      <c r="AJ488" s="2">
        <f t="shared" si="93"/>
        <v>8606720000</v>
      </c>
    </row>
    <row r="489" spans="1:36" x14ac:dyDescent="0.2">
      <c r="A489" s="1">
        <v>9</v>
      </c>
      <c r="B489" s="178">
        <v>1010</v>
      </c>
      <c r="C489" s="8">
        <v>597</v>
      </c>
      <c r="D489" s="6">
        <v>9</v>
      </c>
      <c r="E489" s="6">
        <v>430</v>
      </c>
      <c r="F489" s="6">
        <v>115</v>
      </c>
      <c r="G489" s="6">
        <v>472</v>
      </c>
      <c r="H489" s="6">
        <v>908</v>
      </c>
      <c r="I489" s="6">
        <v>559</v>
      </c>
      <c r="J489" s="9">
        <v>263</v>
      </c>
      <c r="K489" s="7">
        <v>164</v>
      </c>
      <c r="L489" s="6">
        <v>768</v>
      </c>
      <c r="M489" s="6">
        <v>859</v>
      </c>
      <c r="N489" s="6">
        <v>646</v>
      </c>
      <c r="O489" s="6">
        <v>801</v>
      </c>
      <c r="P489" s="6">
        <v>381</v>
      </c>
      <c r="Q489" s="6">
        <v>218</v>
      </c>
      <c r="R489" s="6">
        <v>570</v>
      </c>
      <c r="S489" s="6">
        <v>925</v>
      </c>
      <c r="T489" s="6">
        <v>449</v>
      </c>
      <c r="U489" s="6">
        <v>102</v>
      </c>
      <c r="V489" s="6">
        <v>443</v>
      </c>
      <c r="W489" s="6">
        <v>32</v>
      </c>
      <c r="X489" s="12">
        <v>580</v>
      </c>
      <c r="Y489" s="6">
        <v>999</v>
      </c>
      <c r="Z489" s="6">
        <v>207</v>
      </c>
      <c r="AA489" s="6">
        <v>364</v>
      </c>
      <c r="AB489" s="6">
        <v>824</v>
      </c>
      <c r="AC489" s="6">
        <v>659</v>
      </c>
      <c r="AD489" s="6">
        <v>846</v>
      </c>
      <c r="AE489" s="6">
        <v>745</v>
      </c>
      <c r="AF489" s="11">
        <v>181</v>
      </c>
      <c r="AG489" s="179">
        <v>274</v>
      </c>
      <c r="AH489" s="5">
        <f t="shared" si="91"/>
        <v>16400</v>
      </c>
      <c r="AI489" s="5">
        <f t="shared" si="92"/>
        <v>11201200</v>
      </c>
      <c r="AJ489" s="2">
        <f t="shared" si="93"/>
        <v>8606720000</v>
      </c>
    </row>
    <row r="490" spans="1:36" x14ac:dyDescent="0.2">
      <c r="A490" s="1">
        <v>10</v>
      </c>
      <c r="B490" s="199">
        <v>609</v>
      </c>
      <c r="C490" s="6">
        <v>966</v>
      </c>
      <c r="D490" s="6">
        <v>410</v>
      </c>
      <c r="E490" s="6">
        <v>61</v>
      </c>
      <c r="F490" s="6">
        <v>484</v>
      </c>
      <c r="G490" s="6">
        <v>71</v>
      </c>
      <c r="H490" s="6">
        <v>539</v>
      </c>
      <c r="I490" s="6">
        <v>960</v>
      </c>
      <c r="J490" s="7">
        <v>152</v>
      </c>
      <c r="K490" s="9">
        <v>307</v>
      </c>
      <c r="L490" s="6">
        <v>879</v>
      </c>
      <c r="M490" s="6">
        <v>716</v>
      </c>
      <c r="N490" s="6">
        <v>789</v>
      </c>
      <c r="O490" s="6">
        <v>690</v>
      </c>
      <c r="P490" s="6">
        <v>238</v>
      </c>
      <c r="Q490" s="6">
        <v>329</v>
      </c>
      <c r="R490" s="6">
        <v>937</v>
      </c>
      <c r="S490" s="6">
        <v>526</v>
      </c>
      <c r="T490" s="6">
        <v>82</v>
      </c>
      <c r="U490" s="6">
        <v>501</v>
      </c>
      <c r="V490" s="6">
        <v>44</v>
      </c>
      <c r="W490" s="6">
        <v>399</v>
      </c>
      <c r="X490" s="6">
        <v>979</v>
      </c>
      <c r="Y490" s="12">
        <v>632</v>
      </c>
      <c r="Z490" s="6">
        <v>352</v>
      </c>
      <c r="AA490" s="6">
        <v>251</v>
      </c>
      <c r="AB490" s="6">
        <v>679</v>
      </c>
      <c r="AC490" s="6">
        <v>772</v>
      </c>
      <c r="AD490" s="6">
        <v>733</v>
      </c>
      <c r="AE490" s="6">
        <v>890</v>
      </c>
      <c r="AF490" s="6">
        <v>294</v>
      </c>
      <c r="AG490" s="192">
        <v>129</v>
      </c>
      <c r="AH490" s="5">
        <f t="shared" si="91"/>
        <v>16400</v>
      </c>
      <c r="AI490" s="5">
        <f t="shared" si="92"/>
        <v>11201200</v>
      </c>
      <c r="AJ490" s="2">
        <f t="shared" si="93"/>
        <v>8606720000</v>
      </c>
    </row>
    <row r="491" spans="1:36" x14ac:dyDescent="0.2">
      <c r="A491" s="1">
        <v>11</v>
      </c>
      <c r="B491" s="178">
        <v>83</v>
      </c>
      <c r="C491" s="6">
        <v>504</v>
      </c>
      <c r="D491" s="6">
        <v>940</v>
      </c>
      <c r="E491" s="8">
        <v>527</v>
      </c>
      <c r="F491" s="6">
        <v>978</v>
      </c>
      <c r="G491" s="6">
        <v>629</v>
      </c>
      <c r="H491" s="6">
        <v>41</v>
      </c>
      <c r="I491" s="6">
        <v>398</v>
      </c>
      <c r="J491" s="6">
        <v>678</v>
      </c>
      <c r="K491" s="6">
        <v>769</v>
      </c>
      <c r="L491" s="9">
        <v>349</v>
      </c>
      <c r="M491" s="7">
        <v>250</v>
      </c>
      <c r="N491" s="6">
        <v>295</v>
      </c>
      <c r="O491" s="6">
        <v>132</v>
      </c>
      <c r="P491" s="6">
        <v>736</v>
      </c>
      <c r="Q491" s="6">
        <v>891</v>
      </c>
      <c r="R491" s="6">
        <v>411</v>
      </c>
      <c r="S491" s="6">
        <v>64</v>
      </c>
      <c r="T491" s="6">
        <v>612</v>
      </c>
      <c r="U491" s="6">
        <v>967</v>
      </c>
      <c r="V491" s="12">
        <v>538</v>
      </c>
      <c r="W491" s="6">
        <v>957</v>
      </c>
      <c r="X491" s="6">
        <v>481</v>
      </c>
      <c r="Y491" s="6">
        <v>70</v>
      </c>
      <c r="Z491" s="6">
        <v>878</v>
      </c>
      <c r="AA491" s="6">
        <v>713</v>
      </c>
      <c r="AB491" s="6">
        <v>149</v>
      </c>
      <c r="AC491" s="6">
        <v>306</v>
      </c>
      <c r="AD491" s="11">
        <v>239</v>
      </c>
      <c r="AE491" s="6">
        <v>332</v>
      </c>
      <c r="AF491" s="6">
        <v>792</v>
      </c>
      <c r="AG491" s="179">
        <v>691</v>
      </c>
      <c r="AH491" s="5">
        <f t="shared" si="91"/>
        <v>16400</v>
      </c>
      <c r="AI491" s="5">
        <f t="shared" si="92"/>
        <v>11201200</v>
      </c>
      <c r="AJ491" s="2">
        <f t="shared" si="93"/>
        <v>8606720000</v>
      </c>
    </row>
    <row r="492" spans="1:36" x14ac:dyDescent="0.2">
      <c r="A492" s="1">
        <v>12</v>
      </c>
      <c r="B492" s="178">
        <v>452</v>
      </c>
      <c r="C492" s="6">
        <v>103</v>
      </c>
      <c r="D492" s="8">
        <v>571</v>
      </c>
      <c r="E492" s="6">
        <v>928</v>
      </c>
      <c r="F492" s="6">
        <v>577</v>
      </c>
      <c r="G492" s="6">
        <v>998</v>
      </c>
      <c r="H492" s="6">
        <v>442</v>
      </c>
      <c r="I492" s="6">
        <v>29</v>
      </c>
      <c r="J492" s="6">
        <v>821</v>
      </c>
      <c r="K492" s="6">
        <v>658</v>
      </c>
      <c r="L492" s="7">
        <v>206</v>
      </c>
      <c r="M492" s="9">
        <v>361</v>
      </c>
      <c r="N492" s="6">
        <v>184</v>
      </c>
      <c r="O492" s="6">
        <v>275</v>
      </c>
      <c r="P492" s="6">
        <v>847</v>
      </c>
      <c r="Q492" s="6">
        <v>748</v>
      </c>
      <c r="R492" s="6">
        <v>12</v>
      </c>
      <c r="S492" s="6">
        <v>431</v>
      </c>
      <c r="T492" s="6">
        <v>1011</v>
      </c>
      <c r="U492" s="6">
        <v>600</v>
      </c>
      <c r="V492" s="6">
        <v>905</v>
      </c>
      <c r="W492" s="12">
        <v>558</v>
      </c>
      <c r="X492" s="6">
        <v>114</v>
      </c>
      <c r="Y492" s="6">
        <v>469</v>
      </c>
      <c r="Z492" s="6">
        <v>765</v>
      </c>
      <c r="AA492" s="6">
        <v>858</v>
      </c>
      <c r="AB492" s="6">
        <v>262</v>
      </c>
      <c r="AC492" s="6">
        <v>161</v>
      </c>
      <c r="AD492" s="6">
        <v>384</v>
      </c>
      <c r="AE492" s="11">
        <v>219</v>
      </c>
      <c r="AF492" s="6">
        <v>647</v>
      </c>
      <c r="AG492" s="179">
        <v>804</v>
      </c>
      <c r="AH492" s="5">
        <f t="shared" si="91"/>
        <v>16400</v>
      </c>
      <c r="AI492" s="5">
        <f t="shared" si="92"/>
        <v>11201200</v>
      </c>
      <c r="AJ492" s="2">
        <f t="shared" si="93"/>
        <v>8606720000</v>
      </c>
    </row>
    <row r="493" spans="1:36" x14ac:dyDescent="0.2">
      <c r="A493" s="1">
        <v>13</v>
      </c>
      <c r="B493" s="178">
        <v>240</v>
      </c>
      <c r="C493" s="6">
        <v>331</v>
      </c>
      <c r="D493" s="6">
        <v>791</v>
      </c>
      <c r="E493" s="6">
        <v>692</v>
      </c>
      <c r="F493" s="6">
        <v>877</v>
      </c>
      <c r="G493" s="8">
        <v>714</v>
      </c>
      <c r="H493" s="6">
        <v>150</v>
      </c>
      <c r="I493" s="6">
        <v>305</v>
      </c>
      <c r="J493" s="6">
        <v>537</v>
      </c>
      <c r="K493" s="6">
        <v>958</v>
      </c>
      <c r="L493" s="6">
        <v>482</v>
      </c>
      <c r="M493" s="6">
        <v>69</v>
      </c>
      <c r="N493" s="9">
        <v>412</v>
      </c>
      <c r="O493" s="7">
        <v>63</v>
      </c>
      <c r="P493" s="6">
        <v>611</v>
      </c>
      <c r="Q493" s="6">
        <v>968</v>
      </c>
      <c r="R493" s="6">
        <v>296</v>
      </c>
      <c r="S493" s="6">
        <v>131</v>
      </c>
      <c r="T493" s="12">
        <v>735</v>
      </c>
      <c r="U493" s="6">
        <v>892</v>
      </c>
      <c r="V493" s="6">
        <v>677</v>
      </c>
      <c r="W493" s="6">
        <v>770</v>
      </c>
      <c r="X493" s="6">
        <v>350</v>
      </c>
      <c r="Y493" s="6">
        <v>249</v>
      </c>
      <c r="Z493" s="6">
        <v>977</v>
      </c>
      <c r="AA493" s="6">
        <v>630</v>
      </c>
      <c r="AB493" s="11">
        <v>42</v>
      </c>
      <c r="AC493" s="6">
        <v>397</v>
      </c>
      <c r="AD493" s="6">
        <v>84</v>
      </c>
      <c r="AE493" s="6">
        <v>503</v>
      </c>
      <c r="AF493" s="6">
        <v>939</v>
      </c>
      <c r="AG493" s="179">
        <v>528</v>
      </c>
      <c r="AH493" s="5">
        <f t="shared" si="91"/>
        <v>16400</v>
      </c>
      <c r="AI493" s="5">
        <f t="shared" si="92"/>
        <v>11201200</v>
      </c>
      <c r="AJ493" s="2">
        <f t="shared" si="93"/>
        <v>8606720000</v>
      </c>
    </row>
    <row r="494" spans="1:36" x14ac:dyDescent="0.2">
      <c r="A494" s="1">
        <v>14</v>
      </c>
      <c r="B494" s="178">
        <v>383</v>
      </c>
      <c r="C494" s="6">
        <v>220</v>
      </c>
      <c r="D494" s="6">
        <v>648</v>
      </c>
      <c r="E494" s="6">
        <v>803</v>
      </c>
      <c r="F494" s="8">
        <v>766</v>
      </c>
      <c r="G494" s="6">
        <v>857</v>
      </c>
      <c r="H494" s="6">
        <v>261</v>
      </c>
      <c r="I494" s="6">
        <v>162</v>
      </c>
      <c r="J494" s="6">
        <v>906</v>
      </c>
      <c r="K494" s="6">
        <v>557</v>
      </c>
      <c r="L494" s="6">
        <v>113</v>
      </c>
      <c r="M494" s="6">
        <v>470</v>
      </c>
      <c r="N494" s="7">
        <v>11</v>
      </c>
      <c r="O494" s="9">
        <v>432</v>
      </c>
      <c r="P494" s="6">
        <v>1012</v>
      </c>
      <c r="Q494" s="6">
        <v>599</v>
      </c>
      <c r="R494" s="6">
        <v>183</v>
      </c>
      <c r="S494" s="6">
        <v>276</v>
      </c>
      <c r="T494" s="6">
        <v>848</v>
      </c>
      <c r="U494" s="12">
        <v>747</v>
      </c>
      <c r="V494" s="6">
        <v>822</v>
      </c>
      <c r="W494" s="6">
        <v>657</v>
      </c>
      <c r="X494" s="6">
        <v>205</v>
      </c>
      <c r="Y494" s="6">
        <v>362</v>
      </c>
      <c r="Z494" s="6">
        <v>578</v>
      </c>
      <c r="AA494" s="6">
        <v>997</v>
      </c>
      <c r="AB494" s="6">
        <v>441</v>
      </c>
      <c r="AC494" s="11">
        <v>30</v>
      </c>
      <c r="AD494" s="6">
        <v>451</v>
      </c>
      <c r="AE494" s="6">
        <v>104</v>
      </c>
      <c r="AF494" s="6">
        <v>572</v>
      </c>
      <c r="AG494" s="179">
        <v>927</v>
      </c>
      <c r="AH494" s="5">
        <f t="shared" si="91"/>
        <v>16400</v>
      </c>
      <c r="AI494" s="5">
        <f t="shared" si="92"/>
        <v>11201200</v>
      </c>
      <c r="AJ494" s="2">
        <f t="shared" si="93"/>
        <v>8606720000</v>
      </c>
    </row>
    <row r="495" spans="1:36" x14ac:dyDescent="0.2">
      <c r="A495" s="1">
        <v>15</v>
      </c>
      <c r="B495" s="178">
        <v>845</v>
      </c>
      <c r="C495" s="6">
        <v>746</v>
      </c>
      <c r="D495" s="6">
        <v>182</v>
      </c>
      <c r="E495" s="6">
        <v>273</v>
      </c>
      <c r="F495" s="6">
        <v>208</v>
      </c>
      <c r="G495" s="6">
        <v>363</v>
      </c>
      <c r="H495" s="6">
        <v>823</v>
      </c>
      <c r="I495" s="8">
        <v>660</v>
      </c>
      <c r="J495" s="6">
        <v>444</v>
      </c>
      <c r="K495" s="6">
        <v>31</v>
      </c>
      <c r="L495" s="6">
        <v>579</v>
      </c>
      <c r="M495" s="6">
        <v>1000</v>
      </c>
      <c r="N495" s="6">
        <v>569</v>
      </c>
      <c r="O495" s="6">
        <v>926</v>
      </c>
      <c r="P495" s="9">
        <v>450</v>
      </c>
      <c r="Q495" s="7">
        <v>101</v>
      </c>
      <c r="R495" s="12">
        <v>645</v>
      </c>
      <c r="S495" s="6">
        <v>802</v>
      </c>
      <c r="T495" s="6">
        <v>382</v>
      </c>
      <c r="U495" s="6">
        <v>217</v>
      </c>
      <c r="V495" s="6">
        <v>264</v>
      </c>
      <c r="W495" s="6">
        <v>163</v>
      </c>
      <c r="X495" s="6">
        <v>767</v>
      </c>
      <c r="Y495" s="6">
        <v>860</v>
      </c>
      <c r="Z495" s="11">
        <v>116</v>
      </c>
      <c r="AA495" s="6">
        <v>471</v>
      </c>
      <c r="AB495" s="6">
        <v>907</v>
      </c>
      <c r="AC495" s="6">
        <v>560</v>
      </c>
      <c r="AD495" s="6">
        <v>1009</v>
      </c>
      <c r="AE495" s="6">
        <v>598</v>
      </c>
      <c r="AF495" s="6">
        <v>10</v>
      </c>
      <c r="AG495" s="179">
        <v>429</v>
      </c>
      <c r="AH495" s="5">
        <f t="shared" si="91"/>
        <v>16400</v>
      </c>
      <c r="AI495" s="5">
        <f t="shared" si="92"/>
        <v>11201200</v>
      </c>
      <c r="AJ495" s="2">
        <f t="shared" si="93"/>
        <v>8606720000</v>
      </c>
    </row>
    <row r="496" spans="1:36" x14ac:dyDescent="0.2">
      <c r="A496" s="1">
        <v>16</v>
      </c>
      <c r="B496" s="178">
        <v>734</v>
      </c>
      <c r="C496" s="6">
        <v>889</v>
      </c>
      <c r="D496" s="6">
        <v>293</v>
      </c>
      <c r="E496" s="6">
        <v>130</v>
      </c>
      <c r="F496" s="6">
        <v>351</v>
      </c>
      <c r="G496" s="6">
        <v>252</v>
      </c>
      <c r="H496" s="8">
        <v>680</v>
      </c>
      <c r="I496" s="6">
        <v>771</v>
      </c>
      <c r="J496" s="6">
        <v>43</v>
      </c>
      <c r="K496" s="6">
        <v>400</v>
      </c>
      <c r="L496" s="6">
        <v>980</v>
      </c>
      <c r="M496" s="6">
        <v>631</v>
      </c>
      <c r="N496" s="6">
        <v>938</v>
      </c>
      <c r="O496" s="6">
        <v>525</v>
      </c>
      <c r="P496" s="7">
        <v>81</v>
      </c>
      <c r="Q496" s="9">
        <v>502</v>
      </c>
      <c r="R496" s="6">
        <v>790</v>
      </c>
      <c r="S496" s="12">
        <v>689</v>
      </c>
      <c r="T496" s="6">
        <v>237</v>
      </c>
      <c r="U496" s="6">
        <v>330</v>
      </c>
      <c r="V496" s="6">
        <v>151</v>
      </c>
      <c r="W496" s="6">
        <v>308</v>
      </c>
      <c r="X496" s="6">
        <v>880</v>
      </c>
      <c r="Y496" s="6">
        <v>715</v>
      </c>
      <c r="Z496" s="6">
        <v>483</v>
      </c>
      <c r="AA496" s="11">
        <v>72</v>
      </c>
      <c r="AB496" s="6">
        <v>540</v>
      </c>
      <c r="AC496" s="6">
        <v>959</v>
      </c>
      <c r="AD496" s="6">
        <v>610</v>
      </c>
      <c r="AE496" s="6">
        <v>965</v>
      </c>
      <c r="AF496" s="6">
        <v>409</v>
      </c>
      <c r="AG496" s="179">
        <v>62</v>
      </c>
      <c r="AH496" s="5">
        <f t="shared" si="91"/>
        <v>16400</v>
      </c>
      <c r="AI496" s="5">
        <f t="shared" si="92"/>
        <v>11201200</v>
      </c>
      <c r="AJ496" s="2">
        <f t="shared" si="93"/>
        <v>8606720000</v>
      </c>
    </row>
    <row r="497" spans="1:36" x14ac:dyDescent="0.2">
      <c r="A497" s="1">
        <v>17</v>
      </c>
      <c r="B497" s="178">
        <v>971</v>
      </c>
      <c r="C497" s="6">
        <v>624</v>
      </c>
      <c r="D497" s="6">
        <v>52</v>
      </c>
      <c r="E497" s="6">
        <v>407</v>
      </c>
      <c r="F497" s="6">
        <v>74</v>
      </c>
      <c r="G497" s="6">
        <v>493</v>
      </c>
      <c r="H497" s="11">
        <v>945</v>
      </c>
      <c r="I497" s="6">
        <v>534</v>
      </c>
      <c r="J497" s="6">
        <v>318</v>
      </c>
      <c r="K497" s="6">
        <v>153</v>
      </c>
      <c r="L497" s="6">
        <v>709</v>
      </c>
      <c r="M497" s="6">
        <v>866</v>
      </c>
      <c r="N497" s="6">
        <v>703</v>
      </c>
      <c r="O497" s="6">
        <v>796</v>
      </c>
      <c r="P497" s="12">
        <v>328</v>
      </c>
      <c r="Q497" s="6">
        <v>227</v>
      </c>
      <c r="R497" s="9">
        <v>515</v>
      </c>
      <c r="S497" s="7">
        <v>936</v>
      </c>
      <c r="T497" s="6">
        <v>508</v>
      </c>
      <c r="U497" s="6">
        <v>95</v>
      </c>
      <c r="V497" s="6">
        <v>386</v>
      </c>
      <c r="W497" s="6">
        <v>37</v>
      </c>
      <c r="X497" s="6">
        <v>633</v>
      </c>
      <c r="Y497" s="6">
        <v>990</v>
      </c>
      <c r="Z497" s="6">
        <v>246</v>
      </c>
      <c r="AA497" s="8">
        <v>337</v>
      </c>
      <c r="AB497" s="6">
        <v>781</v>
      </c>
      <c r="AC497" s="6">
        <v>682</v>
      </c>
      <c r="AD497" s="6">
        <v>887</v>
      </c>
      <c r="AE497" s="6">
        <v>724</v>
      </c>
      <c r="AF497" s="6">
        <v>144</v>
      </c>
      <c r="AG497" s="179">
        <v>299</v>
      </c>
      <c r="AH497" s="5">
        <f t="shared" si="91"/>
        <v>16400</v>
      </c>
      <c r="AI497" s="5">
        <f t="shared" si="92"/>
        <v>11201200</v>
      </c>
      <c r="AJ497" s="2">
        <f t="shared" si="93"/>
        <v>8606720000</v>
      </c>
    </row>
    <row r="498" spans="1:36" x14ac:dyDescent="0.2">
      <c r="A498" s="1">
        <v>18</v>
      </c>
      <c r="B498" s="178">
        <v>604</v>
      </c>
      <c r="C498" s="6">
        <v>1023</v>
      </c>
      <c r="D498" s="6">
        <v>419</v>
      </c>
      <c r="E498" s="6">
        <v>8</v>
      </c>
      <c r="F498" s="6">
        <v>473</v>
      </c>
      <c r="G498" s="6">
        <v>126</v>
      </c>
      <c r="H498" s="6">
        <v>546</v>
      </c>
      <c r="I498" s="11">
        <v>901</v>
      </c>
      <c r="J498" s="6">
        <v>173</v>
      </c>
      <c r="K498" s="6">
        <v>266</v>
      </c>
      <c r="L498" s="6">
        <v>854</v>
      </c>
      <c r="M498" s="6">
        <v>753</v>
      </c>
      <c r="N498" s="6">
        <v>816</v>
      </c>
      <c r="O498" s="6">
        <v>651</v>
      </c>
      <c r="P498" s="6">
        <v>215</v>
      </c>
      <c r="Q498" s="12">
        <v>372</v>
      </c>
      <c r="R498" s="7">
        <v>916</v>
      </c>
      <c r="S498" s="9">
        <v>567</v>
      </c>
      <c r="T498" s="6">
        <v>107</v>
      </c>
      <c r="U498" s="6">
        <v>464</v>
      </c>
      <c r="V498" s="6">
        <v>17</v>
      </c>
      <c r="W498" s="6">
        <v>438</v>
      </c>
      <c r="X498" s="6">
        <v>1002</v>
      </c>
      <c r="Y498" s="6">
        <v>589</v>
      </c>
      <c r="Z498" s="8">
        <v>357</v>
      </c>
      <c r="AA498" s="6">
        <v>194</v>
      </c>
      <c r="AB498" s="6">
        <v>670</v>
      </c>
      <c r="AC498" s="6">
        <v>825</v>
      </c>
      <c r="AD498" s="6">
        <v>744</v>
      </c>
      <c r="AE498" s="6">
        <v>835</v>
      </c>
      <c r="AF498" s="6">
        <v>287</v>
      </c>
      <c r="AG498" s="179">
        <v>188</v>
      </c>
      <c r="AH498" s="5">
        <f t="shared" si="91"/>
        <v>16400</v>
      </c>
      <c r="AI498" s="5">
        <f t="shared" si="92"/>
        <v>11201200</v>
      </c>
      <c r="AJ498" s="2">
        <f t="shared" si="93"/>
        <v>8606720000</v>
      </c>
    </row>
    <row r="499" spans="1:36" x14ac:dyDescent="0.2">
      <c r="A499" s="1">
        <v>19</v>
      </c>
      <c r="B499" s="178">
        <v>106</v>
      </c>
      <c r="C499" s="6">
        <v>461</v>
      </c>
      <c r="D499" s="6">
        <v>913</v>
      </c>
      <c r="E499" s="6">
        <v>566</v>
      </c>
      <c r="F499" s="11">
        <v>1003</v>
      </c>
      <c r="G499" s="6">
        <v>592</v>
      </c>
      <c r="H499" s="6">
        <v>20</v>
      </c>
      <c r="I499" s="6">
        <v>439</v>
      </c>
      <c r="J499" s="6">
        <v>671</v>
      </c>
      <c r="K499" s="6">
        <v>828</v>
      </c>
      <c r="L499" s="6">
        <v>360</v>
      </c>
      <c r="M499" s="6">
        <v>195</v>
      </c>
      <c r="N499" s="12">
        <v>286</v>
      </c>
      <c r="O499" s="6">
        <v>185</v>
      </c>
      <c r="P499" s="6">
        <v>741</v>
      </c>
      <c r="Q499" s="6">
        <v>834</v>
      </c>
      <c r="R499" s="6">
        <v>418</v>
      </c>
      <c r="S499" s="6">
        <v>5</v>
      </c>
      <c r="T499" s="9">
        <v>601</v>
      </c>
      <c r="U499" s="7">
        <v>1022</v>
      </c>
      <c r="V499" s="6">
        <v>547</v>
      </c>
      <c r="W499" s="6">
        <v>904</v>
      </c>
      <c r="X499" s="6">
        <v>476</v>
      </c>
      <c r="Y499" s="6">
        <v>127</v>
      </c>
      <c r="Z499" s="6">
        <v>855</v>
      </c>
      <c r="AA499" s="6">
        <v>756</v>
      </c>
      <c r="AB499" s="6">
        <v>176</v>
      </c>
      <c r="AC499" s="8">
        <v>267</v>
      </c>
      <c r="AD499" s="6">
        <v>214</v>
      </c>
      <c r="AE499" s="6">
        <v>369</v>
      </c>
      <c r="AF499" s="6">
        <v>813</v>
      </c>
      <c r="AG499" s="179">
        <v>650</v>
      </c>
      <c r="AH499" s="5">
        <f t="shared" si="91"/>
        <v>16400</v>
      </c>
      <c r="AI499" s="5">
        <f t="shared" si="92"/>
        <v>11201200</v>
      </c>
      <c r="AJ499" s="2">
        <f t="shared" si="93"/>
        <v>8606720000</v>
      </c>
    </row>
    <row r="500" spans="1:36" x14ac:dyDescent="0.2">
      <c r="A500" s="1">
        <v>20</v>
      </c>
      <c r="B500" s="178">
        <v>505</v>
      </c>
      <c r="C500" s="6">
        <v>94</v>
      </c>
      <c r="D500" s="6">
        <v>514</v>
      </c>
      <c r="E500" s="6">
        <v>933</v>
      </c>
      <c r="F500" s="6">
        <v>636</v>
      </c>
      <c r="G500" s="11">
        <v>991</v>
      </c>
      <c r="H500" s="6">
        <v>387</v>
      </c>
      <c r="I500" s="6">
        <v>40</v>
      </c>
      <c r="J500" s="6">
        <v>784</v>
      </c>
      <c r="K500" s="6">
        <v>683</v>
      </c>
      <c r="L500" s="6">
        <v>247</v>
      </c>
      <c r="M500" s="6">
        <v>340</v>
      </c>
      <c r="N500" s="6">
        <v>141</v>
      </c>
      <c r="O500" s="12">
        <v>298</v>
      </c>
      <c r="P500" s="6">
        <v>886</v>
      </c>
      <c r="Q500" s="6">
        <v>721</v>
      </c>
      <c r="R500" s="6">
        <v>49</v>
      </c>
      <c r="S500" s="6">
        <v>406</v>
      </c>
      <c r="T500" s="7">
        <v>970</v>
      </c>
      <c r="U500" s="9">
        <v>621</v>
      </c>
      <c r="V500" s="6">
        <v>948</v>
      </c>
      <c r="W500" s="6">
        <v>535</v>
      </c>
      <c r="X500" s="6">
        <v>75</v>
      </c>
      <c r="Y500" s="6">
        <v>496</v>
      </c>
      <c r="Z500" s="6">
        <v>712</v>
      </c>
      <c r="AA500" s="6">
        <v>867</v>
      </c>
      <c r="AB500" s="8">
        <v>319</v>
      </c>
      <c r="AC500" s="6">
        <v>156</v>
      </c>
      <c r="AD500" s="6">
        <v>325</v>
      </c>
      <c r="AE500" s="6">
        <v>226</v>
      </c>
      <c r="AF500" s="6">
        <v>702</v>
      </c>
      <c r="AG500" s="179">
        <v>793</v>
      </c>
      <c r="AH500" s="5">
        <f t="shared" si="91"/>
        <v>16400</v>
      </c>
      <c r="AI500" s="5">
        <f t="shared" si="92"/>
        <v>11201200</v>
      </c>
      <c r="AJ500" s="2">
        <f t="shared" si="93"/>
        <v>8606720000</v>
      </c>
    </row>
    <row r="501" spans="1:36" x14ac:dyDescent="0.2">
      <c r="A501" s="1">
        <v>21</v>
      </c>
      <c r="B501" s="178">
        <v>213</v>
      </c>
      <c r="C501" s="6">
        <v>370</v>
      </c>
      <c r="D501" s="11">
        <v>814</v>
      </c>
      <c r="E501" s="6">
        <v>649</v>
      </c>
      <c r="F501" s="6">
        <v>856</v>
      </c>
      <c r="G501" s="6">
        <v>755</v>
      </c>
      <c r="H501" s="6">
        <v>175</v>
      </c>
      <c r="I501" s="6">
        <v>268</v>
      </c>
      <c r="J501" s="6">
        <v>548</v>
      </c>
      <c r="K501" s="6">
        <v>903</v>
      </c>
      <c r="L501" s="12">
        <v>475</v>
      </c>
      <c r="M501" s="6">
        <v>128</v>
      </c>
      <c r="N501" s="6">
        <v>417</v>
      </c>
      <c r="O501" s="6">
        <v>6</v>
      </c>
      <c r="P501" s="6">
        <v>602</v>
      </c>
      <c r="Q501" s="6">
        <v>1021</v>
      </c>
      <c r="R501" s="6">
        <v>285</v>
      </c>
      <c r="S501" s="6">
        <v>186</v>
      </c>
      <c r="T501" s="6">
        <v>742</v>
      </c>
      <c r="U501" s="6">
        <v>833</v>
      </c>
      <c r="V501" s="9">
        <v>672</v>
      </c>
      <c r="W501" s="7">
        <v>827</v>
      </c>
      <c r="X501" s="6">
        <v>359</v>
      </c>
      <c r="Y501" s="6">
        <v>196</v>
      </c>
      <c r="Z501" s="6">
        <v>1004</v>
      </c>
      <c r="AA501" s="6">
        <v>591</v>
      </c>
      <c r="AB501" s="6">
        <v>19</v>
      </c>
      <c r="AC501" s="6">
        <v>440</v>
      </c>
      <c r="AD501" s="6">
        <v>105</v>
      </c>
      <c r="AE501" s="8">
        <v>462</v>
      </c>
      <c r="AF501" s="6">
        <v>914</v>
      </c>
      <c r="AG501" s="179">
        <v>565</v>
      </c>
      <c r="AH501" s="5">
        <f t="shared" si="91"/>
        <v>16400</v>
      </c>
      <c r="AI501" s="5">
        <f t="shared" si="92"/>
        <v>11201200</v>
      </c>
      <c r="AJ501" s="2">
        <f t="shared" si="93"/>
        <v>8606720000</v>
      </c>
    </row>
    <row r="502" spans="1:36" x14ac:dyDescent="0.2">
      <c r="A502" s="1">
        <v>22</v>
      </c>
      <c r="B502" s="178">
        <v>326</v>
      </c>
      <c r="C502" s="6">
        <v>225</v>
      </c>
      <c r="D502" s="6">
        <v>701</v>
      </c>
      <c r="E502" s="11">
        <v>794</v>
      </c>
      <c r="F502" s="6">
        <v>711</v>
      </c>
      <c r="G502" s="6">
        <v>868</v>
      </c>
      <c r="H502" s="6">
        <v>320</v>
      </c>
      <c r="I502" s="6">
        <v>155</v>
      </c>
      <c r="J502" s="6">
        <v>947</v>
      </c>
      <c r="K502" s="6">
        <v>536</v>
      </c>
      <c r="L502" s="6">
        <v>76</v>
      </c>
      <c r="M502" s="12">
        <v>495</v>
      </c>
      <c r="N502" s="6">
        <v>50</v>
      </c>
      <c r="O502" s="6">
        <v>405</v>
      </c>
      <c r="P502" s="6">
        <v>969</v>
      </c>
      <c r="Q502" s="6">
        <v>622</v>
      </c>
      <c r="R502" s="6">
        <v>142</v>
      </c>
      <c r="S502" s="6">
        <v>297</v>
      </c>
      <c r="T502" s="6">
        <v>885</v>
      </c>
      <c r="U502" s="6">
        <v>722</v>
      </c>
      <c r="V502" s="7">
        <v>783</v>
      </c>
      <c r="W502" s="9">
        <v>684</v>
      </c>
      <c r="X502" s="6">
        <v>248</v>
      </c>
      <c r="Y502" s="6">
        <v>339</v>
      </c>
      <c r="Z502" s="6">
        <v>635</v>
      </c>
      <c r="AA502" s="6">
        <v>992</v>
      </c>
      <c r="AB502" s="6">
        <v>388</v>
      </c>
      <c r="AC502" s="6">
        <v>39</v>
      </c>
      <c r="AD502" s="8">
        <v>506</v>
      </c>
      <c r="AE502" s="6">
        <v>93</v>
      </c>
      <c r="AF502" s="6">
        <v>513</v>
      </c>
      <c r="AG502" s="179">
        <v>934</v>
      </c>
      <c r="AH502" s="5">
        <f t="shared" si="91"/>
        <v>16400</v>
      </c>
      <c r="AI502" s="5">
        <f t="shared" si="92"/>
        <v>11201200</v>
      </c>
      <c r="AJ502" s="2">
        <f t="shared" si="93"/>
        <v>8606720000</v>
      </c>
    </row>
    <row r="503" spans="1:36" x14ac:dyDescent="0.2">
      <c r="A503" s="1">
        <v>23</v>
      </c>
      <c r="B503" s="190">
        <v>888</v>
      </c>
      <c r="C503" s="6">
        <v>723</v>
      </c>
      <c r="D503" s="6">
        <v>143</v>
      </c>
      <c r="E503" s="6">
        <v>300</v>
      </c>
      <c r="F503" s="6">
        <v>245</v>
      </c>
      <c r="G503" s="6">
        <v>338</v>
      </c>
      <c r="H503" s="6">
        <v>782</v>
      </c>
      <c r="I503" s="6">
        <v>681</v>
      </c>
      <c r="J503" s="12">
        <v>385</v>
      </c>
      <c r="K503" s="6">
        <v>38</v>
      </c>
      <c r="L503" s="6">
        <v>634</v>
      </c>
      <c r="M503" s="6">
        <v>989</v>
      </c>
      <c r="N503" s="6">
        <v>516</v>
      </c>
      <c r="O503" s="6">
        <v>935</v>
      </c>
      <c r="P503" s="6">
        <v>507</v>
      </c>
      <c r="Q503" s="6">
        <v>96</v>
      </c>
      <c r="R503" s="6">
        <v>704</v>
      </c>
      <c r="S503" s="6">
        <v>795</v>
      </c>
      <c r="T503" s="6">
        <v>327</v>
      </c>
      <c r="U503" s="6">
        <v>228</v>
      </c>
      <c r="V503" s="6">
        <v>317</v>
      </c>
      <c r="W503" s="6">
        <v>154</v>
      </c>
      <c r="X503" s="9">
        <v>710</v>
      </c>
      <c r="Y503" s="7">
        <v>865</v>
      </c>
      <c r="Z503" s="6">
        <v>73</v>
      </c>
      <c r="AA503" s="6">
        <v>494</v>
      </c>
      <c r="AB503" s="6">
        <v>946</v>
      </c>
      <c r="AC503" s="6">
        <v>533</v>
      </c>
      <c r="AD503" s="6">
        <v>972</v>
      </c>
      <c r="AE503" s="6">
        <v>623</v>
      </c>
      <c r="AF503" s="6">
        <v>51</v>
      </c>
      <c r="AG503" s="198">
        <v>408</v>
      </c>
      <c r="AH503" s="5">
        <f t="shared" si="91"/>
        <v>16400</v>
      </c>
      <c r="AI503" s="5">
        <f t="shared" si="92"/>
        <v>11201200</v>
      </c>
      <c r="AJ503" s="2">
        <f t="shared" si="93"/>
        <v>8606720000</v>
      </c>
    </row>
    <row r="504" spans="1:36" x14ac:dyDescent="0.2">
      <c r="A504" s="1">
        <v>24</v>
      </c>
      <c r="B504" s="178">
        <v>743</v>
      </c>
      <c r="C504" s="11">
        <v>836</v>
      </c>
      <c r="D504" s="6">
        <v>288</v>
      </c>
      <c r="E504" s="6">
        <v>187</v>
      </c>
      <c r="F504" s="6">
        <v>358</v>
      </c>
      <c r="G504" s="6">
        <v>193</v>
      </c>
      <c r="H504" s="6">
        <v>669</v>
      </c>
      <c r="I504" s="6">
        <v>826</v>
      </c>
      <c r="J504" s="6">
        <v>18</v>
      </c>
      <c r="K504" s="12">
        <v>437</v>
      </c>
      <c r="L504" s="6">
        <v>1001</v>
      </c>
      <c r="M504" s="6">
        <v>590</v>
      </c>
      <c r="N504" s="6">
        <v>915</v>
      </c>
      <c r="O504" s="6">
        <v>568</v>
      </c>
      <c r="P504" s="6">
        <v>108</v>
      </c>
      <c r="Q504" s="6">
        <v>463</v>
      </c>
      <c r="R504" s="6">
        <v>815</v>
      </c>
      <c r="S504" s="6">
        <v>652</v>
      </c>
      <c r="T504" s="6">
        <v>216</v>
      </c>
      <c r="U504" s="6">
        <v>371</v>
      </c>
      <c r="V504" s="6">
        <v>174</v>
      </c>
      <c r="W504" s="6">
        <v>265</v>
      </c>
      <c r="X504" s="7">
        <v>853</v>
      </c>
      <c r="Y504" s="9">
        <v>754</v>
      </c>
      <c r="Z504" s="6">
        <v>474</v>
      </c>
      <c r="AA504" s="6">
        <v>125</v>
      </c>
      <c r="AB504" s="6">
        <v>545</v>
      </c>
      <c r="AC504" s="6">
        <v>902</v>
      </c>
      <c r="AD504" s="6">
        <v>603</v>
      </c>
      <c r="AE504" s="6">
        <v>1024</v>
      </c>
      <c r="AF504" s="8">
        <v>420</v>
      </c>
      <c r="AG504" s="179">
        <v>7</v>
      </c>
      <c r="AH504" s="5">
        <f t="shared" si="91"/>
        <v>16400</v>
      </c>
      <c r="AI504" s="5">
        <f t="shared" si="92"/>
        <v>11201200</v>
      </c>
      <c r="AJ504" s="2">
        <f t="shared" si="93"/>
        <v>8606720000</v>
      </c>
    </row>
    <row r="505" spans="1:36" x14ac:dyDescent="0.2">
      <c r="A505" s="1">
        <v>25</v>
      </c>
      <c r="B505" s="178">
        <v>54</v>
      </c>
      <c r="C505" s="6">
        <v>401</v>
      </c>
      <c r="D505" s="6">
        <v>973</v>
      </c>
      <c r="E505" s="6">
        <v>618</v>
      </c>
      <c r="F505" s="6">
        <v>951</v>
      </c>
      <c r="G505" s="6">
        <v>532</v>
      </c>
      <c r="H505" s="12">
        <v>80</v>
      </c>
      <c r="I505" s="6">
        <v>491</v>
      </c>
      <c r="J505" s="6">
        <v>707</v>
      </c>
      <c r="K505" s="6">
        <v>872</v>
      </c>
      <c r="L505" s="6">
        <v>316</v>
      </c>
      <c r="M505" s="6">
        <v>159</v>
      </c>
      <c r="N505" s="6">
        <v>322</v>
      </c>
      <c r="O505" s="6">
        <v>229</v>
      </c>
      <c r="P505" s="11">
        <v>697</v>
      </c>
      <c r="Q505" s="6">
        <v>798</v>
      </c>
      <c r="R505" s="6">
        <v>510</v>
      </c>
      <c r="S505" s="8">
        <v>89</v>
      </c>
      <c r="T505" s="6">
        <v>517</v>
      </c>
      <c r="U505" s="6">
        <v>930</v>
      </c>
      <c r="V505" s="6">
        <v>639</v>
      </c>
      <c r="W505" s="6">
        <v>988</v>
      </c>
      <c r="X505" s="6">
        <v>392</v>
      </c>
      <c r="Y505" s="6">
        <v>35</v>
      </c>
      <c r="Z505" s="9">
        <v>779</v>
      </c>
      <c r="AA505" s="7">
        <v>688</v>
      </c>
      <c r="AB505" s="6">
        <v>244</v>
      </c>
      <c r="AC505" s="6">
        <v>343</v>
      </c>
      <c r="AD505" s="6">
        <v>138</v>
      </c>
      <c r="AE505" s="6">
        <v>301</v>
      </c>
      <c r="AF505" s="6">
        <v>881</v>
      </c>
      <c r="AG505" s="179">
        <v>726</v>
      </c>
      <c r="AH505" s="5">
        <f t="shared" si="91"/>
        <v>16400</v>
      </c>
      <c r="AI505" s="5">
        <f t="shared" si="92"/>
        <v>11201200</v>
      </c>
      <c r="AJ505" s="2">
        <f t="shared" si="93"/>
        <v>8606720000</v>
      </c>
    </row>
    <row r="506" spans="1:36" x14ac:dyDescent="0.2">
      <c r="A506" s="1">
        <v>26</v>
      </c>
      <c r="B506" s="178">
        <v>421</v>
      </c>
      <c r="C506" s="6">
        <v>2</v>
      </c>
      <c r="D506" s="6">
        <v>606</v>
      </c>
      <c r="E506" s="6">
        <v>1017</v>
      </c>
      <c r="F506" s="6">
        <v>552</v>
      </c>
      <c r="G506" s="6">
        <v>899</v>
      </c>
      <c r="H506" s="6">
        <v>479</v>
      </c>
      <c r="I506" s="12">
        <v>124</v>
      </c>
      <c r="J506" s="6">
        <v>852</v>
      </c>
      <c r="K506" s="6">
        <v>759</v>
      </c>
      <c r="L506" s="6">
        <v>171</v>
      </c>
      <c r="M506" s="6">
        <v>272</v>
      </c>
      <c r="N506" s="6">
        <v>209</v>
      </c>
      <c r="O506" s="6">
        <v>374</v>
      </c>
      <c r="P506" s="6">
        <v>810</v>
      </c>
      <c r="Q506" s="11">
        <v>653</v>
      </c>
      <c r="R506" s="8">
        <v>109</v>
      </c>
      <c r="S506" s="6">
        <v>458</v>
      </c>
      <c r="T506" s="6">
        <v>918</v>
      </c>
      <c r="U506" s="6">
        <v>561</v>
      </c>
      <c r="V506" s="6">
        <v>1008</v>
      </c>
      <c r="W506" s="6">
        <v>587</v>
      </c>
      <c r="X506" s="6">
        <v>23</v>
      </c>
      <c r="Y506" s="6">
        <v>436</v>
      </c>
      <c r="Z506" s="7">
        <v>668</v>
      </c>
      <c r="AA506" s="9">
        <v>831</v>
      </c>
      <c r="AB506" s="6">
        <v>355</v>
      </c>
      <c r="AC506" s="6">
        <v>200</v>
      </c>
      <c r="AD506" s="6">
        <v>281</v>
      </c>
      <c r="AE506" s="6">
        <v>190</v>
      </c>
      <c r="AF506" s="6">
        <v>738</v>
      </c>
      <c r="AG506" s="179">
        <v>837</v>
      </c>
      <c r="AH506" s="5">
        <f t="shared" si="91"/>
        <v>16400</v>
      </c>
      <c r="AI506" s="5">
        <f t="shared" si="92"/>
        <v>11201200</v>
      </c>
      <c r="AJ506" s="2">
        <f t="shared" si="93"/>
        <v>8606720000</v>
      </c>
    </row>
    <row r="507" spans="1:36" x14ac:dyDescent="0.2">
      <c r="A507" s="1">
        <v>27</v>
      </c>
      <c r="B507" s="178">
        <v>919</v>
      </c>
      <c r="C507" s="6">
        <v>564</v>
      </c>
      <c r="D507" s="6">
        <v>112</v>
      </c>
      <c r="E507" s="6">
        <v>459</v>
      </c>
      <c r="F507" s="12">
        <v>22</v>
      </c>
      <c r="G507" s="6">
        <v>433</v>
      </c>
      <c r="H507" s="6">
        <v>1005</v>
      </c>
      <c r="I507" s="6">
        <v>586</v>
      </c>
      <c r="J507" s="6">
        <v>354</v>
      </c>
      <c r="K507" s="6">
        <v>197</v>
      </c>
      <c r="L507" s="6">
        <v>665</v>
      </c>
      <c r="M507" s="6">
        <v>830</v>
      </c>
      <c r="N507" s="11">
        <v>739</v>
      </c>
      <c r="O507" s="6">
        <v>840</v>
      </c>
      <c r="P507" s="6">
        <v>284</v>
      </c>
      <c r="Q507" s="6">
        <v>191</v>
      </c>
      <c r="R507" s="6">
        <v>607</v>
      </c>
      <c r="S507" s="6">
        <v>1020</v>
      </c>
      <c r="T507" s="6">
        <v>424</v>
      </c>
      <c r="U507" s="8">
        <v>3</v>
      </c>
      <c r="V507" s="6">
        <v>478</v>
      </c>
      <c r="W507" s="6">
        <v>121</v>
      </c>
      <c r="X507" s="6">
        <v>549</v>
      </c>
      <c r="Y507" s="6">
        <v>898</v>
      </c>
      <c r="Z507" s="6">
        <v>170</v>
      </c>
      <c r="AA507" s="6">
        <v>269</v>
      </c>
      <c r="AB507" s="9">
        <v>849</v>
      </c>
      <c r="AC507" s="7">
        <v>758</v>
      </c>
      <c r="AD507" s="6">
        <v>811</v>
      </c>
      <c r="AE507" s="6">
        <v>656</v>
      </c>
      <c r="AF507" s="6">
        <v>212</v>
      </c>
      <c r="AG507" s="179">
        <v>375</v>
      </c>
      <c r="AH507" s="5">
        <f t="shared" si="91"/>
        <v>16400</v>
      </c>
      <c r="AI507" s="5">
        <f t="shared" si="92"/>
        <v>11201200</v>
      </c>
      <c r="AJ507" s="2">
        <f t="shared" si="93"/>
        <v>8606720000</v>
      </c>
    </row>
    <row r="508" spans="1:36" x14ac:dyDescent="0.2">
      <c r="A508" s="1">
        <v>28</v>
      </c>
      <c r="B508" s="178">
        <v>520</v>
      </c>
      <c r="C508" s="6">
        <v>931</v>
      </c>
      <c r="D508" s="6">
        <v>511</v>
      </c>
      <c r="E508" s="6">
        <v>92</v>
      </c>
      <c r="F508" s="6">
        <v>389</v>
      </c>
      <c r="G508" s="12">
        <v>34</v>
      </c>
      <c r="H508" s="6">
        <v>638</v>
      </c>
      <c r="I508" s="6">
        <v>985</v>
      </c>
      <c r="J508" s="6">
        <v>241</v>
      </c>
      <c r="K508" s="6">
        <v>342</v>
      </c>
      <c r="L508" s="6">
        <v>778</v>
      </c>
      <c r="M508" s="6">
        <v>685</v>
      </c>
      <c r="N508" s="6">
        <v>884</v>
      </c>
      <c r="O508" s="11">
        <v>727</v>
      </c>
      <c r="P508" s="6">
        <v>139</v>
      </c>
      <c r="Q508" s="6">
        <v>304</v>
      </c>
      <c r="R508" s="6">
        <v>976</v>
      </c>
      <c r="S508" s="6">
        <v>619</v>
      </c>
      <c r="T508" s="8">
        <v>55</v>
      </c>
      <c r="U508" s="6">
        <v>404</v>
      </c>
      <c r="V508" s="6">
        <v>77</v>
      </c>
      <c r="W508" s="6">
        <v>490</v>
      </c>
      <c r="X508" s="6">
        <v>950</v>
      </c>
      <c r="Y508" s="6">
        <v>529</v>
      </c>
      <c r="Z508" s="6">
        <v>313</v>
      </c>
      <c r="AA508" s="6">
        <v>158</v>
      </c>
      <c r="AB508" s="7">
        <v>706</v>
      </c>
      <c r="AC508" s="9">
        <v>869</v>
      </c>
      <c r="AD508" s="6">
        <v>700</v>
      </c>
      <c r="AE508" s="6">
        <v>799</v>
      </c>
      <c r="AF508" s="6">
        <v>323</v>
      </c>
      <c r="AG508" s="179">
        <v>232</v>
      </c>
      <c r="AH508" s="5">
        <f t="shared" si="91"/>
        <v>16400</v>
      </c>
      <c r="AI508" s="5">
        <f t="shared" si="92"/>
        <v>11201200</v>
      </c>
      <c r="AJ508" s="2">
        <f t="shared" si="93"/>
        <v>8606720000</v>
      </c>
    </row>
    <row r="509" spans="1:36" x14ac:dyDescent="0.2">
      <c r="A509" s="1">
        <v>29</v>
      </c>
      <c r="B509" s="178">
        <v>812</v>
      </c>
      <c r="C509" s="6">
        <v>655</v>
      </c>
      <c r="D509" s="12">
        <v>211</v>
      </c>
      <c r="E509" s="6">
        <v>376</v>
      </c>
      <c r="F509" s="6">
        <v>169</v>
      </c>
      <c r="G509" s="6">
        <v>270</v>
      </c>
      <c r="H509" s="6">
        <v>850</v>
      </c>
      <c r="I509" s="6">
        <v>757</v>
      </c>
      <c r="J509" s="6">
        <v>477</v>
      </c>
      <c r="K509" s="6">
        <v>122</v>
      </c>
      <c r="L509" s="11">
        <v>550</v>
      </c>
      <c r="M509" s="6">
        <v>897</v>
      </c>
      <c r="N509" s="6">
        <v>608</v>
      </c>
      <c r="O509" s="6">
        <v>1019</v>
      </c>
      <c r="P509" s="6">
        <v>423</v>
      </c>
      <c r="Q509" s="6">
        <v>4</v>
      </c>
      <c r="R509" s="6">
        <v>740</v>
      </c>
      <c r="S509" s="6">
        <v>839</v>
      </c>
      <c r="T509" s="6">
        <v>283</v>
      </c>
      <c r="U509" s="6">
        <v>192</v>
      </c>
      <c r="V509" s="6">
        <v>353</v>
      </c>
      <c r="W509" s="8">
        <v>198</v>
      </c>
      <c r="X509" s="6">
        <v>666</v>
      </c>
      <c r="Y509" s="6">
        <v>829</v>
      </c>
      <c r="Z509" s="6">
        <v>21</v>
      </c>
      <c r="AA509" s="6">
        <v>434</v>
      </c>
      <c r="AB509" s="6">
        <v>1006</v>
      </c>
      <c r="AC509" s="6">
        <v>585</v>
      </c>
      <c r="AD509" s="9">
        <v>920</v>
      </c>
      <c r="AE509" s="7">
        <v>563</v>
      </c>
      <c r="AF509" s="6">
        <v>111</v>
      </c>
      <c r="AG509" s="179">
        <v>460</v>
      </c>
      <c r="AH509" s="5">
        <f t="shared" si="91"/>
        <v>16400</v>
      </c>
      <c r="AI509" s="5">
        <f t="shared" si="92"/>
        <v>11201200</v>
      </c>
      <c r="AJ509" s="2">
        <f t="shared" si="93"/>
        <v>8606720000</v>
      </c>
    </row>
    <row r="510" spans="1:36" x14ac:dyDescent="0.2">
      <c r="A510" s="1">
        <v>30</v>
      </c>
      <c r="B510" s="178">
        <v>699</v>
      </c>
      <c r="C510" s="6">
        <v>800</v>
      </c>
      <c r="D510" s="6">
        <v>324</v>
      </c>
      <c r="E510" s="12">
        <v>231</v>
      </c>
      <c r="F510" s="6">
        <v>314</v>
      </c>
      <c r="G510" s="6">
        <v>157</v>
      </c>
      <c r="H510" s="6">
        <v>705</v>
      </c>
      <c r="I510" s="6">
        <v>870</v>
      </c>
      <c r="J510" s="6">
        <v>78</v>
      </c>
      <c r="K510" s="6">
        <v>489</v>
      </c>
      <c r="L510" s="6">
        <v>949</v>
      </c>
      <c r="M510" s="11">
        <v>530</v>
      </c>
      <c r="N510" s="6">
        <v>975</v>
      </c>
      <c r="O510" s="6">
        <v>620</v>
      </c>
      <c r="P510" s="6">
        <v>56</v>
      </c>
      <c r="Q510" s="6">
        <v>403</v>
      </c>
      <c r="R510" s="6">
        <v>883</v>
      </c>
      <c r="S510" s="6">
        <v>728</v>
      </c>
      <c r="T510" s="6">
        <v>140</v>
      </c>
      <c r="U510" s="6">
        <v>303</v>
      </c>
      <c r="V510" s="8">
        <v>242</v>
      </c>
      <c r="W510" s="6">
        <v>341</v>
      </c>
      <c r="X510" s="6">
        <v>777</v>
      </c>
      <c r="Y510" s="6">
        <v>686</v>
      </c>
      <c r="Z510" s="6">
        <v>390</v>
      </c>
      <c r="AA510" s="6">
        <v>33</v>
      </c>
      <c r="AB510" s="6">
        <v>637</v>
      </c>
      <c r="AC510" s="6">
        <v>986</v>
      </c>
      <c r="AD510" s="7">
        <v>519</v>
      </c>
      <c r="AE510" s="9">
        <v>932</v>
      </c>
      <c r="AF510" s="6">
        <v>512</v>
      </c>
      <c r="AG510" s="179">
        <v>91</v>
      </c>
      <c r="AH510" s="5">
        <f t="shared" si="91"/>
        <v>16400</v>
      </c>
      <c r="AI510" s="5">
        <f t="shared" si="92"/>
        <v>11201200</v>
      </c>
      <c r="AJ510" s="2">
        <f t="shared" si="93"/>
        <v>8606720000</v>
      </c>
    </row>
    <row r="511" spans="1:36" x14ac:dyDescent="0.2">
      <c r="A511" s="1">
        <v>31</v>
      </c>
      <c r="B511" s="188">
        <v>137</v>
      </c>
      <c r="C511" s="6">
        <v>302</v>
      </c>
      <c r="D511" s="6">
        <v>882</v>
      </c>
      <c r="E511" s="6">
        <v>725</v>
      </c>
      <c r="F511" s="6">
        <v>780</v>
      </c>
      <c r="G511" s="6">
        <v>687</v>
      </c>
      <c r="H511" s="6">
        <v>243</v>
      </c>
      <c r="I511" s="6">
        <v>344</v>
      </c>
      <c r="J511" s="11">
        <v>640</v>
      </c>
      <c r="K511" s="6">
        <v>987</v>
      </c>
      <c r="L511" s="6">
        <v>391</v>
      </c>
      <c r="M511" s="6">
        <v>36</v>
      </c>
      <c r="N511" s="6">
        <v>509</v>
      </c>
      <c r="O511" s="6">
        <v>90</v>
      </c>
      <c r="P511" s="6">
        <v>518</v>
      </c>
      <c r="Q511" s="6">
        <v>929</v>
      </c>
      <c r="R511" s="6">
        <v>321</v>
      </c>
      <c r="S511" s="6">
        <v>230</v>
      </c>
      <c r="T511" s="6">
        <v>698</v>
      </c>
      <c r="U511" s="6">
        <v>797</v>
      </c>
      <c r="V511" s="6">
        <v>708</v>
      </c>
      <c r="W511" s="6">
        <v>871</v>
      </c>
      <c r="X511" s="6">
        <v>315</v>
      </c>
      <c r="Y511" s="8">
        <v>160</v>
      </c>
      <c r="Z511" s="6">
        <v>952</v>
      </c>
      <c r="AA511" s="6">
        <v>531</v>
      </c>
      <c r="AB511" s="6">
        <v>79</v>
      </c>
      <c r="AC511" s="6">
        <v>492</v>
      </c>
      <c r="AD511" s="6">
        <v>53</v>
      </c>
      <c r="AE511" s="6">
        <v>402</v>
      </c>
      <c r="AF511" s="9">
        <v>974</v>
      </c>
      <c r="AG511" s="200">
        <v>617</v>
      </c>
      <c r="AH511" s="5">
        <f t="shared" si="91"/>
        <v>16400</v>
      </c>
      <c r="AI511" s="5">
        <f t="shared" si="92"/>
        <v>11201200</v>
      </c>
      <c r="AJ511" s="2">
        <f t="shared" si="93"/>
        <v>8606720000</v>
      </c>
    </row>
    <row r="512" spans="1:36" ht="13.5" thickBot="1" x14ac:dyDescent="0.25">
      <c r="A512" s="1">
        <v>32</v>
      </c>
      <c r="B512" s="201">
        <v>282</v>
      </c>
      <c r="C512" s="187">
        <v>189</v>
      </c>
      <c r="D512" s="180">
        <v>737</v>
      </c>
      <c r="E512" s="180">
        <v>838</v>
      </c>
      <c r="F512" s="180">
        <v>667</v>
      </c>
      <c r="G512" s="180">
        <v>832</v>
      </c>
      <c r="H512" s="180">
        <v>356</v>
      </c>
      <c r="I512" s="180">
        <v>199</v>
      </c>
      <c r="J512" s="180">
        <v>1007</v>
      </c>
      <c r="K512" s="191">
        <v>588</v>
      </c>
      <c r="L512" s="180">
        <v>24</v>
      </c>
      <c r="M512" s="180">
        <v>435</v>
      </c>
      <c r="N512" s="180">
        <v>110</v>
      </c>
      <c r="O512" s="180">
        <v>457</v>
      </c>
      <c r="P512" s="180">
        <v>917</v>
      </c>
      <c r="Q512" s="180">
        <v>562</v>
      </c>
      <c r="R512" s="180">
        <v>210</v>
      </c>
      <c r="S512" s="180">
        <v>373</v>
      </c>
      <c r="T512" s="180">
        <v>809</v>
      </c>
      <c r="U512" s="180">
        <v>654</v>
      </c>
      <c r="V512" s="180">
        <v>851</v>
      </c>
      <c r="W512" s="180">
        <v>760</v>
      </c>
      <c r="X512" s="202">
        <v>172</v>
      </c>
      <c r="Y512" s="180">
        <v>271</v>
      </c>
      <c r="Z512" s="180">
        <v>551</v>
      </c>
      <c r="AA512" s="180">
        <v>900</v>
      </c>
      <c r="AB512" s="180">
        <v>480</v>
      </c>
      <c r="AC512" s="180">
        <v>123</v>
      </c>
      <c r="AD512" s="180">
        <v>422</v>
      </c>
      <c r="AE512" s="180">
        <v>1</v>
      </c>
      <c r="AF512" s="203">
        <v>605</v>
      </c>
      <c r="AG512" s="204">
        <v>1018</v>
      </c>
      <c r="AH512" s="5">
        <f t="shared" si="91"/>
        <v>16400</v>
      </c>
      <c r="AI512" s="5">
        <f t="shared" si="92"/>
        <v>11201200</v>
      </c>
      <c r="AJ512" s="2">
        <f t="shared" si="93"/>
        <v>8606720000</v>
      </c>
    </row>
    <row r="513" spans="1:36" x14ac:dyDescent="0.2">
      <c r="A513" s="3" t="s">
        <v>0</v>
      </c>
      <c r="B513" s="5">
        <f>SUM(B481:B512)</f>
        <v>16400</v>
      </c>
      <c r="C513" s="5">
        <f t="shared" ref="C513:AG513" si="94">SUM(C481:C512)</f>
        <v>16400</v>
      </c>
      <c r="D513" s="5">
        <f t="shared" si="94"/>
        <v>16400</v>
      </c>
      <c r="E513" s="5">
        <f t="shared" si="94"/>
        <v>16400</v>
      </c>
      <c r="F513" s="5">
        <f t="shared" si="94"/>
        <v>16400</v>
      </c>
      <c r="G513" s="5">
        <f t="shared" si="94"/>
        <v>16400</v>
      </c>
      <c r="H513" s="5">
        <f t="shared" si="94"/>
        <v>16400</v>
      </c>
      <c r="I513" s="5">
        <f t="shared" si="94"/>
        <v>16400</v>
      </c>
      <c r="J513" s="5">
        <f t="shared" si="94"/>
        <v>16400</v>
      </c>
      <c r="K513" s="5">
        <f t="shared" si="94"/>
        <v>16400</v>
      </c>
      <c r="L513" s="5">
        <f t="shared" si="94"/>
        <v>16400</v>
      </c>
      <c r="M513" s="5">
        <f t="shared" si="94"/>
        <v>16400</v>
      </c>
      <c r="N513" s="5">
        <f t="shared" si="94"/>
        <v>16400</v>
      </c>
      <c r="O513" s="5">
        <f t="shared" si="94"/>
        <v>16400</v>
      </c>
      <c r="P513" s="5">
        <f t="shared" si="94"/>
        <v>16400</v>
      </c>
      <c r="Q513" s="5">
        <f t="shared" si="94"/>
        <v>16400</v>
      </c>
      <c r="R513" s="5">
        <f t="shared" si="94"/>
        <v>16400</v>
      </c>
      <c r="S513" s="5">
        <f t="shared" si="94"/>
        <v>16400</v>
      </c>
      <c r="T513" s="5">
        <f t="shared" si="94"/>
        <v>16400</v>
      </c>
      <c r="U513" s="5">
        <f t="shared" si="94"/>
        <v>16400</v>
      </c>
      <c r="V513" s="5">
        <f t="shared" si="94"/>
        <v>16400</v>
      </c>
      <c r="W513" s="5">
        <f t="shared" si="94"/>
        <v>16400</v>
      </c>
      <c r="X513" s="5">
        <f t="shared" si="94"/>
        <v>16400</v>
      </c>
      <c r="Y513" s="5">
        <f t="shared" si="94"/>
        <v>16400</v>
      </c>
      <c r="Z513" s="5">
        <f t="shared" si="94"/>
        <v>16400</v>
      </c>
      <c r="AA513" s="5">
        <f t="shared" si="94"/>
        <v>16400</v>
      </c>
      <c r="AB513" s="5">
        <f t="shared" si="94"/>
        <v>16400</v>
      </c>
      <c r="AC513" s="5">
        <f t="shared" si="94"/>
        <v>16400</v>
      </c>
      <c r="AD513" s="5">
        <f t="shared" si="94"/>
        <v>16400</v>
      </c>
      <c r="AE513" s="5">
        <f t="shared" si="94"/>
        <v>16400</v>
      </c>
      <c r="AF513" s="5">
        <f t="shared" si="94"/>
        <v>16400</v>
      </c>
      <c r="AG513" s="5">
        <f t="shared" si="94"/>
        <v>16400</v>
      </c>
      <c r="AH513" s="5"/>
      <c r="AI513" s="5"/>
    </row>
    <row r="514" spans="1:36" x14ac:dyDescent="0.2">
      <c r="A514" s="3" t="s">
        <v>1</v>
      </c>
      <c r="B514" s="5">
        <f>SUMSQ(B481:B512)</f>
        <v>11201200</v>
      </c>
      <c r="C514" s="5">
        <f t="shared" ref="C514:AG514" si="95">SUMSQ(C481:C512)</f>
        <v>11201200</v>
      </c>
      <c r="D514" s="5">
        <f t="shared" si="95"/>
        <v>11201200</v>
      </c>
      <c r="E514" s="5">
        <f t="shared" si="95"/>
        <v>11201200</v>
      </c>
      <c r="F514" s="5">
        <f t="shared" si="95"/>
        <v>11201200</v>
      </c>
      <c r="G514" s="5">
        <f t="shared" si="95"/>
        <v>11201200</v>
      </c>
      <c r="H514" s="5">
        <f t="shared" si="95"/>
        <v>11201200</v>
      </c>
      <c r="I514" s="5">
        <f t="shared" si="95"/>
        <v>11201200</v>
      </c>
      <c r="J514" s="5">
        <f t="shared" si="95"/>
        <v>11201200</v>
      </c>
      <c r="K514" s="5">
        <f t="shared" si="95"/>
        <v>11201200</v>
      </c>
      <c r="L514" s="5">
        <f t="shared" si="95"/>
        <v>11201200</v>
      </c>
      <c r="M514" s="5">
        <f t="shared" si="95"/>
        <v>11201200</v>
      </c>
      <c r="N514" s="5">
        <f t="shared" si="95"/>
        <v>11201200</v>
      </c>
      <c r="O514" s="5">
        <f t="shared" si="95"/>
        <v>11201200</v>
      </c>
      <c r="P514" s="5">
        <f t="shared" si="95"/>
        <v>11201200</v>
      </c>
      <c r="Q514" s="5">
        <f t="shared" si="95"/>
        <v>11201200</v>
      </c>
      <c r="R514" s="5">
        <f t="shared" si="95"/>
        <v>11201200</v>
      </c>
      <c r="S514" s="5">
        <f t="shared" si="95"/>
        <v>11201200</v>
      </c>
      <c r="T514" s="5">
        <f t="shared" si="95"/>
        <v>11201200</v>
      </c>
      <c r="U514" s="5">
        <f t="shared" si="95"/>
        <v>11201200</v>
      </c>
      <c r="V514" s="5">
        <f t="shared" si="95"/>
        <v>11201200</v>
      </c>
      <c r="W514" s="5">
        <f t="shared" si="95"/>
        <v>11201200</v>
      </c>
      <c r="X514" s="5">
        <f t="shared" si="95"/>
        <v>11201200</v>
      </c>
      <c r="Y514" s="5">
        <f t="shared" si="95"/>
        <v>11201200</v>
      </c>
      <c r="Z514" s="5">
        <f t="shared" si="95"/>
        <v>11201200</v>
      </c>
      <c r="AA514" s="5">
        <f t="shared" si="95"/>
        <v>11201200</v>
      </c>
      <c r="AB514" s="5">
        <f t="shared" si="95"/>
        <v>11201200</v>
      </c>
      <c r="AC514" s="5">
        <f t="shared" si="95"/>
        <v>11201200</v>
      </c>
      <c r="AD514" s="5">
        <f t="shared" si="95"/>
        <v>11201200</v>
      </c>
      <c r="AE514" s="5">
        <f t="shared" si="95"/>
        <v>11201200</v>
      </c>
      <c r="AF514" s="5">
        <f t="shared" si="95"/>
        <v>11201200</v>
      </c>
      <c r="AG514" s="5">
        <f t="shared" si="95"/>
        <v>11201200</v>
      </c>
      <c r="AH514" s="5"/>
      <c r="AI514" s="5"/>
    </row>
    <row r="515" spans="1:36" x14ac:dyDescent="0.2">
      <c r="A515" s="3" t="s">
        <v>2</v>
      </c>
      <c r="B515" s="2">
        <f>B481^3+B482^3+B483^3+B484^3+B485^3+B486^3+B487^3+B488^3+B489^3+B490^3+B491^3+B492^3+B493^3+B494^3+B495^3+B496^3+B497^3+B498^3+B499^3+B500^3+B501^3+B502^3+B503^3+B504^3+B505^3+B506^3+B507^3+B508^3+B509^3+B510^3+B511^3+B512^3</f>
        <v>8606720000</v>
      </c>
      <c r="C515" s="2">
        <f t="shared" ref="C515:AG515" si="96">C481^3+C482^3+C483^3+C484^3+C485^3+C486^3+C487^3+C488^3+C489^3+C490^3+C491^3+C492^3+C493^3+C494^3+C495^3+C496^3+C497^3+C498^3+C499^3+C500^3+C501^3+C502^3+C503^3+C504^3+C505^3+C506^3+C507^3+C508^3+C509^3+C510^3+C511^3+C512^3</f>
        <v>8606720000</v>
      </c>
      <c r="D515" s="2">
        <f t="shared" si="96"/>
        <v>8606720000</v>
      </c>
      <c r="E515" s="2">
        <f t="shared" si="96"/>
        <v>8606720000</v>
      </c>
      <c r="F515" s="2">
        <f t="shared" si="96"/>
        <v>8606720000</v>
      </c>
      <c r="G515" s="2">
        <f t="shared" si="96"/>
        <v>8606720000</v>
      </c>
      <c r="H515" s="2">
        <f t="shared" si="96"/>
        <v>8606720000</v>
      </c>
      <c r="I515" s="2">
        <f t="shared" si="96"/>
        <v>8606720000</v>
      </c>
      <c r="J515" s="2">
        <f t="shared" si="96"/>
        <v>8606720000</v>
      </c>
      <c r="K515" s="2">
        <f t="shared" si="96"/>
        <v>8606720000</v>
      </c>
      <c r="L515" s="2">
        <f t="shared" si="96"/>
        <v>8606720000</v>
      </c>
      <c r="M515" s="2">
        <f t="shared" si="96"/>
        <v>8606720000</v>
      </c>
      <c r="N515" s="2">
        <f t="shared" si="96"/>
        <v>8606720000</v>
      </c>
      <c r="O515" s="2">
        <f t="shared" si="96"/>
        <v>8606720000</v>
      </c>
      <c r="P515" s="2">
        <f t="shared" si="96"/>
        <v>8606720000</v>
      </c>
      <c r="Q515" s="2">
        <f t="shared" si="96"/>
        <v>8606720000</v>
      </c>
      <c r="R515" s="2">
        <f t="shared" si="96"/>
        <v>8606720000</v>
      </c>
      <c r="S515" s="2">
        <f t="shared" si="96"/>
        <v>8606720000</v>
      </c>
      <c r="T515" s="2">
        <f t="shared" si="96"/>
        <v>8606720000</v>
      </c>
      <c r="U515" s="2">
        <f t="shared" si="96"/>
        <v>8606720000</v>
      </c>
      <c r="V515" s="2">
        <f t="shared" si="96"/>
        <v>8606720000</v>
      </c>
      <c r="W515" s="2">
        <f t="shared" si="96"/>
        <v>8606720000</v>
      </c>
      <c r="X515" s="2">
        <f t="shared" si="96"/>
        <v>8606720000</v>
      </c>
      <c r="Y515" s="2">
        <f t="shared" si="96"/>
        <v>8606720000</v>
      </c>
      <c r="Z515" s="2">
        <f t="shared" si="96"/>
        <v>8606720000</v>
      </c>
      <c r="AA515" s="2">
        <f t="shared" si="96"/>
        <v>8606720000</v>
      </c>
      <c r="AB515" s="2">
        <f t="shared" si="96"/>
        <v>8606720000</v>
      </c>
      <c r="AC515" s="2">
        <f t="shared" si="96"/>
        <v>8606720000</v>
      </c>
      <c r="AD515" s="2">
        <f t="shared" si="96"/>
        <v>8606720000</v>
      </c>
      <c r="AE515" s="2">
        <f t="shared" si="96"/>
        <v>8606720000</v>
      </c>
      <c r="AF515" s="2">
        <f t="shared" si="96"/>
        <v>8606720000</v>
      </c>
      <c r="AG515" s="2">
        <f t="shared" si="96"/>
        <v>8606720000</v>
      </c>
      <c r="AH515" s="5"/>
      <c r="AI515" s="5"/>
    </row>
    <row r="516" spans="1:36" x14ac:dyDescent="0.2">
      <c r="AH516" s="5"/>
      <c r="AI516" s="5"/>
    </row>
    <row r="517" spans="1:36" x14ac:dyDescent="0.2">
      <c r="A517" s="3" t="s">
        <v>1173</v>
      </c>
      <c r="B517" s="2">
        <f>B481</f>
        <v>15</v>
      </c>
      <c r="C517" s="2">
        <f>C482</f>
        <v>59</v>
      </c>
      <c r="D517" s="2">
        <f>D483</f>
        <v>85</v>
      </c>
      <c r="E517" s="2">
        <f>E484</f>
        <v>97</v>
      </c>
      <c r="F517" s="2">
        <f>F485</f>
        <v>148</v>
      </c>
      <c r="G517" s="2">
        <f>G486</f>
        <v>168</v>
      </c>
      <c r="H517" s="2">
        <f>H487</f>
        <v>202</v>
      </c>
      <c r="I517" s="2">
        <f>I488</f>
        <v>254</v>
      </c>
      <c r="J517" s="2">
        <f>J489</f>
        <v>263</v>
      </c>
      <c r="K517" s="2">
        <f>K490</f>
        <v>307</v>
      </c>
      <c r="L517" s="2">
        <f>L491</f>
        <v>349</v>
      </c>
      <c r="M517" s="2">
        <f>M492</f>
        <v>361</v>
      </c>
      <c r="N517" s="2">
        <f>N493</f>
        <v>412</v>
      </c>
      <c r="O517" s="2">
        <f>O494</f>
        <v>432</v>
      </c>
      <c r="P517" s="2">
        <f>P495</f>
        <v>450</v>
      </c>
      <c r="Q517" s="2">
        <f>Q496</f>
        <v>502</v>
      </c>
      <c r="R517" s="2">
        <f>R497</f>
        <v>515</v>
      </c>
      <c r="S517" s="2">
        <f>S498</f>
        <v>567</v>
      </c>
      <c r="T517" s="2">
        <f>T499</f>
        <v>601</v>
      </c>
      <c r="U517" s="2">
        <f>U500</f>
        <v>621</v>
      </c>
      <c r="V517" s="2">
        <f>V501</f>
        <v>672</v>
      </c>
      <c r="W517" s="2">
        <f>W502</f>
        <v>684</v>
      </c>
      <c r="X517" s="2">
        <f>X503</f>
        <v>710</v>
      </c>
      <c r="Y517" s="2">
        <f>Y504</f>
        <v>754</v>
      </c>
      <c r="Z517" s="2">
        <f>Z505</f>
        <v>779</v>
      </c>
      <c r="AA517" s="2">
        <f>AA506</f>
        <v>831</v>
      </c>
      <c r="AB517" s="2">
        <f>AB507</f>
        <v>849</v>
      </c>
      <c r="AC517" s="2">
        <f>AC508</f>
        <v>869</v>
      </c>
      <c r="AD517" s="2">
        <f>AD509</f>
        <v>920</v>
      </c>
      <c r="AE517" s="2">
        <f>AE510</f>
        <v>932</v>
      </c>
      <c r="AF517" s="2">
        <f>AF511</f>
        <v>974</v>
      </c>
      <c r="AG517" s="2">
        <f>AG512</f>
        <v>1018</v>
      </c>
      <c r="AH517" s="217">
        <f t="shared" ref="AH517:AH520" si="97">SUM(B517:AG517)</f>
        <v>16400</v>
      </c>
      <c r="AI517" s="5">
        <f t="shared" ref="AI517:AI520" si="98">SUMSQ(B517:AG517)</f>
        <v>11201200</v>
      </c>
      <c r="AJ517" s="2">
        <f t="shared" si="93"/>
        <v>8606720000</v>
      </c>
    </row>
    <row r="518" spans="1:36" x14ac:dyDescent="0.2">
      <c r="A518" s="3" t="s">
        <v>1174</v>
      </c>
      <c r="B518" s="2">
        <f>B512</f>
        <v>282</v>
      </c>
      <c r="C518" s="2">
        <f>C511</f>
        <v>302</v>
      </c>
      <c r="D518" s="2">
        <f>D510</f>
        <v>324</v>
      </c>
      <c r="E518" s="2">
        <f>E509</f>
        <v>376</v>
      </c>
      <c r="F518" s="2">
        <f>F508</f>
        <v>389</v>
      </c>
      <c r="G518" s="2">
        <f>G507</f>
        <v>433</v>
      </c>
      <c r="H518" s="2">
        <f>H506</f>
        <v>479</v>
      </c>
      <c r="I518" s="2">
        <f>I505</f>
        <v>491</v>
      </c>
      <c r="J518" s="2">
        <f>J504</f>
        <v>18</v>
      </c>
      <c r="K518" s="2">
        <f>K503</f>
        <v>38</v>
      </c>
      <c r="L518" s="2">
        <f>L502</f>
        <v>76</v>
      </c>
      <c r="M518" s="2">
        <f>M501</f>
        <v>128</v>
      </c>
      <c r="N518" s="2">
        <f>N500</f>
        <v>141</v>
      </c>
      <c r="O518" s="2">
        <f>O499</f>
        <v>185</v>
      </c>
      <c r="P518" s="2">
        <f>P498</f>
        <v>215</v>
      </c>
      <c r="Q518" s="2">
        <f>Q497</f>
        <v>227</v>
      </c>
      <c r="R518" s="2">
        <f>R496</f>
        <v>790</v>
      </c>
      <c r="S518" s="2">
        <f>S495</f>
        <v>802</v>
      </c>
      <c r="T518" s="2">
        <f>T494</f>
        <v>848</v>
      </c>
      <c r="U518" s="2">
        <f>U493</f>
        <v>892</v>
      </c>
      <c r="V518" s="2">
        <f>V492</f>
        <v>905</v>
      </c>
      <c r="W518" s="2">
        <f>W491</f>
        <v>957</v>
      </c>
      <c r="X518" s="2">
        <f>X490</f>
        <v>979</v>
      </c>
      <c r="Y518" s="2">
        <f>Y489</f>
        <v>999</v>
      </c>
      <c r="Z518" s="2">
        <f>Z488</f>
        <v>542</v>
      </c>
      <c r="AA518" s="2">
        <f>AA487</f>
        <v>554</v>
      </c>
      <c r="AB518" s="2">
        <f>AB486</f>
        <v>584</v>
      </c>
      <c r="AC518" s="2">
        <f>AC485</f>
        <v>628</v>
      </c>
      <c r="AD518" s="2">
        <f>AD484</f>
        <v>641</v>
      </c>
      <c r="AE518" s="2">
        <f>AE483</f>
        <v>693</v>
      </c>
      <c r="AF518" s="2">
        <f>AF482</f>
        <v>731</v>
      </c>
      <c r="AG518" s="2">
        <f>AG481</f>
        <v>751</v>
      </c>
      <c r="AH518" s="217">
        <f t="shared" si="97"/>
        <v>16400</v>
      </c>
      <c r="AI518" s="5">
        <f t="shared" si="98"/>
        <v>11201200</v>
      </c>
      <c r="AJ518" s="2">
        <f t="shared" si="93"/>
        <v>8606720000</v>
      </c>
    </row>
    <row r="519" spans="1:36" x14ac:dyDescent="0.2">
      <c r="A519" s="3" t="s">
        <v>1175</v>
      </c>
      <c r="B519" s="2">
        <f>B497</f>
        <v>971</v>
      </c>
      <c r="C519" s="2">
        <f>C498</f>
        <v>1023</v>
      </c>
      <c r="D519" s="2">
        <f>D499</f>
        <v>913</v>
      </c>
      <c r="E519" s="2">
        <f>E500</f>
        <v>933</v>
      </c>
      <c r="F519" s="2">
        <f>F501</f>
        <v>856</v>
      </c>
      <c r="G519" s="2">
        <f>G502</f>
        <v>868</v>
      </c>
      <c r="H519" s="2">
        <f>H503</f>
        <v>782</v>
      </c>
      <c r="I519" s="2">
        <f>I504</f>
        <v>826</v>
      </c>
      <c r="J519" s="2">
        <f>J505</f>
        <v>707</v>
      </c>
      <c r="K519" s="2">
        <f>K506</f>
        <v>759</v>
      </c>
      <c r="L519" s="2">
        <f>L507</f>
        <v>665</v>
      </c>
      <c r="M519" s="2">
        <f>M508</f>
        <v>685</v>
      </c>
      <c r="N519" s="2">
        <f>N509</f>
        <v>608</v>
      </c>
      <c r="O519" s="2">
        <f>O510</f>
        <v>620</v>
      </c>
      <c r="P519" s="2">
        <f>P511</f>
        <v>518</v>
      </c>
      <c r="Q519" s="2">
        <f>Q512</f>
        <v>562</v>
      </c>
      <c r="R519" s="2">
        <f>R481</f>
        <v>455</v>
      </c>
      <c r="S519" s="2">
        <f>S482</f>
        <v>499</v>
      </c>
      <c r="T519" s="2">
        <f>T483</f>
        <v>413</v>
      </c>
      <c r="U519" s="2">
        <f>U484</f>
        <v>425</v>
      </c>
      <c r="V519" s="2">
        <f>V485</f>
        <v>348</v>
      </c>
      <c r="W519" s="2">
        <f>W486</f>
        <v>368</v>
      </c>
      <c r="X519" s="2">
        <f>X487</f>
        <v>258</v>
      </c>
      <c r="Y519" s="2">
        <f>Y488</f>
        <v>310</v>
      </c>
      <c r="Z519" s="2">
        <f>Z489</f>
        <v>207</v>
      </c>
      <c r="AA519" s="2">
        <f>AA490</f>
        <v>251</v>
      </c>
      <c r="AB519" s="2">
        <f>AB491</f>
        <v>149</v>
      </c>
      <c r="AC519" s="2">
        <f>AC492</f>
        <v>161</v>
      </c>
      <c r="AD519" s="2">
        <f>AD493</f>
        <v>84</v>
      </c>
      <c r="AE519" s="2">
        <f>AE494</f>
        <v>104</v>
      </c>
      <c r="AF519" s="2">
        <f>AF495</f>
        <v>10</v>
      </c>
      <c r="AG519" s="2">
        <f>AG496</f>
        <v>62</v>
      </c>
      <c r="AH519" s="217">
        <f t="shared" si="97"/>
        <v>16400</v>
      </c>
      <c r="AI519" s="5">
        <f t="shared" si="98"/>
        <v>11201200</v>
      </c>
      <c r="AJ519" s="2">
        <f t="shared" si="93"/>
        <v>8606720000</v>
      </c>
    </row>
    <row r="520" spans="1:36" x14ac:dyDescent="0.2">
      <c r="A520" s="3" t="s">
        <v>1176</v>
      </c>
      <c r="B520" s="2">
        <f>B496</f>
        <v>734</v>
      </c>
      <c r="C520" s="2">
        <f>C495</f>
        <v>746</v>
      </c>
      <c r="D520" s="2">
        <f>D494</f>
        <v>648</v>
      </c>
      <c r="E520" s="2">
        <f>E493</f>
        <v>692</v>
      </c>
      <c r="F520" s="2">
        <f>F492</f>
        <v>577</v>
      </c>
      <c r="G520" s="2">
        <f>G491</f>
        <v>629</v>
      </c>
      <c r="H520" s="2">
        <f>H490</f>
        <v>539</v>
      </c>
      <c r="I520" s="2">
        <f>I489</f>
        <v>559</v>
      </c>
      <c r="J520" s="2">
        <f>J488</f>
        <v>982</v>
      </c>
      <c r="K520" s="2">
        <f>K487</f>
        <v>994</v>
      </c>
      <c r="L520" s="2">
        <f>L486</f>
        <v>912</v>
      </c>
      <c r="M520" s="2">
        <f>M485</f>
        <v>956</v>
      </c>
      <c r="N520" s="2">
        <f>N484</f>
        <v>841</v>
      </c>
      <c r="O520" s="2">
        <f>O483</f>
        <v>893</v>
      </c>
      <c r="P520" s="2">
        <f>P482</f>
        <v>787</v>
      </c>
      <c r="Q520" s="2">
        <f>Q481</f>
        <v>807</v>
      </c>
      <c r="R520" s="2">
        <f>R512</f>
        <v>210</v>
      </c>
      <c r="S520" s="2">
        <f>S511</f>
        <v>230</v>
      </c>
      <c r="T520" s="2">
        <f>T510</f>
        <v>140</v>
      </c>
      <c r="U520" s="2">
        <f>U509</f>
        <v>192</v>
      </c>
      <c r="V520" s="2">
        <f>V508</f>
        <v>77</v>
      </c>
      <c r="W520" s="2">
        <f>W507</f>
        <v>121</v>
      </c>
      <c r="X520" s="2">
        <f>X506</f>
        <v>23</v>
      </c>
      <c r="Y520" s="2">
        <f>Y505</f>
        <v>35</v>
      </c>
      <c r="Z520" s="2">
        <f>Z504</f>
        <v>474</v>
      </c>
      <c r="AA520" s="2">
        <f>AA503</f>
        <v>494</v>
      </c>
      <c r="AB520" s="2">
        <f>AB502</f>
        <v>388</v>
      </c>
      <c r="AC520" s="2">
        <f>AC501</f>
        <v>440</v>
      </c>
      <c r="AD520" s="2">
        <f>AD500</f>
        <v>325</v>
      </c>
      <c r="AE520" s="2">
        <f>AE499</f>
        <v>369</v>
      </c>
      <c r="AF520" s="2">
        <f>AF498</f>
        <v>287</v>
      </c>
      <c r="AG520" s="2">
        <f>AG497</f>
        <v>299</v>
      </c>
      <c r="AH520" s="217">
        <f t="shared" si="97"/>
        <v>16400</v>
      </c>
      <c r="AI520" s="5">
        <f t="shared" si="98"/>
        <v>11201200</v>
      </c>
      <c r="AJ520" s="2">
        <f t="shared" si="93"/>
        <v>8606720000</v>
      </c>
    </row>
    <row r="523" spans="1:36" ht="13.5" thickBot="1" x14ac:dyDescent="0.25">
      <c r="A523" s="71" t="s">
        <v>5</v>
      </c>
      <c r="B523" s="1" t="s">
        <v>1252</v>
      </c>
      <c r="D523" s="94"/>
      <c r="M523" s="2" t="s">
        <v>5</v>
      </c>
    </row>
    <row r="524" spans="1:36" x14ac:dyDescent="0.2">
      <c r="A524" s="1">
        <v>1</v>
      </c>
      <c r="B524" s="259">
        <v>2</v>
      </c>
      <c r="C524" s="177">
        <v>421</v>
      </c>
      <c r="D524" s="134">
        <v>1017</v>
      </c>
      <c r="E524" s="134">
        <v>606</v>
      </c>
      <c r="F524" s="134">
        <v>899</v>
      </c>
      <c r="G524" s="134">
        <v>552</v>
      </c>
      <c r="H524" s="134">
        <v>124</v>
      </c>
      <c r="I524" s="134">
        <v>479</v>
      </c>
      <c r="J524" s="134">
        <v>458</v>
      </c>
      <c r="K524" s="134">
        <v>109</v>
      </c>
      <c r="L524" s="134">
        <v>561</v>
      </c>
      <c r="M524" s="134">
        <v>918</v>
      </c>
      <c r="N524" s="134">
        <v>587</v>
      </c>
      <c r="O524" s="134">
        <v>1008</v>
      </c>
      <c r="P524" s="134">
        <v>436</v>
      </c>
      <c r="Q524" s="135">
        <v>23</v>
      </c>
      <c r="R524" s="206">
        <v>759</v>
      </c>
      <c r="S524" s="134">
        <v>852</v>
      </c>
      <c r="T524" s="134">
        <v>272</v>
      </c>
      <c r="U524" s="134">
        <v>171</v>
      </c>
      <c r="V524" s="134">
        <v>374</v>
      </c>
      <c r="W524" s="134">
        <v>209</v>
      </c>
      <c r="X524" s="134">
        <v>653</v>
      </c>
      <c r="Y524" s="134">
        <v>810</v>
      </c>
      <c r="Z524" s="134">
        <v>831</v>
      </c>
      <c r="AA524" s="134">
        <v>668</v>
      </c>
      <c r="AB524" s="134">
        <v>200</v>
      </c>
      <c r="AC524" s="134">
        <v>355</v>
      </c>
      <c r="AD524" s="134">
        <v>190</v>
      </c>
      <c r="AE524" s="134">
        <v>281</v>
      </c>
      <c r="AF524" s="134">
        <v>837</v>
      </c>
      <c r="AG524" s="264">
        <v>738</v>
      </c>
      <c r="AH524" s="5">
        <f>SUM(B524:AG524)</f>
        <v>16400</v>
      </c>
      <c r="AI524" s="5">
        <f>SUMSQ(B524:AG524)</f>
        <v>11201200</v>
      </c>
      <c r="AJ524" s="2">
        <f>B524^3+C524^3+D524^3+E524^3+F524^3+G524^3+H524^3+I524^3+J524^3+K524^3+L524^3+M524^3+N524^3+O524^3+P524^3+Q524^3+R524^3+S524^3+T524^3+U524^3+V524^3+W524^3+X524^3+Y524^3+Z524^3+AA524^3+AB524^3+AC524^3+AD524^3+AE524^3+AF524^3+AG524^3</f>
        <v>8606720000</v>
      </c>
    </row>
    <row r="525" spans="1:36" x14ac:dyDescent="0.2">
      <c r="A525" s="1">
        <v>2</v>
      </c>
      <c r="B525" s="178">
        <v>401</v>
      </c>
      <c r="C525" s="260">
        <v>54</v>
      </c>
      <c r="D525" s="109">
        <v>618</v>
      </c>
      <c r="E525" s="109">
        <v>973</v>
      </c>
      <c r="F525" s="109">
        <v>532</v>
      </c>
      <c r="G525" s="109">
        <v>951</v>
      </c>
      <c r="H525" s="109">
        <v>491</v>
      </c>
      <c r="I525" s="109">
        <v>80</v>
      </c>
      <c r="J525" s="109">
        <v>89</v>
      </c>
      <c r="K525" s="109">
        <v>510</v>
      </c>
      <c r="L525" s="109">
        <v>930</v>
      </c>
      <c r="M525" s="109">
        <v>517</v>
      </c>
      <c r="N525" s="109">
        <v>988</v>
      </c>
      <c r="O525" s="109">
        <v>639</v>
      </c>
      <c r="P525" s="110">
        <v>35</v>
      </c>
      <c r="Q525" s="109">
        <v>392</v>
      </c>
      <c r="R525" s="109">
        <v>872</v>
      </c>
      <c r="S525" s="112">
        <v>707</v>
      </c>
      <c r="T525" s="109">
        <v>159</v>
      </c>
      <c r="U525" s="109">
        <v>316</v>
      </c>
      <c r="V525" s="109">
        <v>229</v>
      </c>
      <c r="W525" s="109">
        <v>322</v>
      </c>
      <c r="X525" s="109">
        <v>798</v>
      </c>
      <c r="Y525" s="109">
        <v>697</v>
      </c>
      <c r="Z525" s="109">
        <v>688</v>
      </c>
      <c r="AA525" s="109">
        <v>779</v>
      </c>
      <c r="AB525" s="109">
        <v>343</v>
      </c>
      <c r="AC525" s="109">
        <v>244</v>
      </c>
      <c r="AD525" s="109">
        <v>301</v>
      </c>
      <c r="AE525" s="109">
        <v>138</v>
      </c>
      <c r="AF525" s="111">
        <v>726</v>
      </c>
      <c r="AG525" s="139">
        <v>881</v>
      </c>
      <c r="AH525" s="5">
        <f t="shared" ref="AH525:AH555" si="99">SUM(B525:AG525)</f>
        <v>16400</v>
      </c>
      <c r="AI525" s="5">
        <f t="shared" ref="AI525:AI555" si="100">SUMSQ(B525:AG525)</f>
        <v>11201200</v>
      </c>
      <c r="AJ525" s="2">
        <f t="shared" ref="AJ525:AJ555" si="101">B525^3+C525^3+D525^3+E525^3+F525^3+G525^3+H525^3+I525^3+J525^3+K525^3+L525^3+M525^3+N525^3+O525^3+P525^3+Q525^3+R525^3+S525^3+T525^3+U525^3+V525^3+W525^3+X525^3+Y525^3+Z525^3+AA525^3+AB525^3+AC525^3+AD525^3+AE525^3+AF525^3+AG525^3</f>
        <v>8606720000</v>
      </c>
    </row>
    <row r="526" spans="1:36" x14ac:dyDescent="0.2">
      <c r="A526" s="1">
        <v>3</v>
      </c>
      <c r="B526" s="140">
        <v>931</v>
      </c>
      <c r="C526" s="109">
        <v>520</v>
      </c>
      <c r="D526" s="260">
        <v>92</v>
      </c>
      <c r="E526" s="6">
        <v>511</v>
      </c>
      <c r="F526" s="109">
        <v>34</v>
      </c>
      <c r="G526" s="109">
        <v>389</v>
      </c>
      <c r="H526" s="109">
        <v>985</v>
      </c>
      <c r="I526" s="109">
        <v>638</v>
      </c>
      <c r="J526" s="109">
        <v>619</v>
      </c>
      <c r="K526" s="109">
        <v>976</v>
      </c>
      <c r="L526" s="109">
        <v>404</v>
      </c>
      <c r="M526" s="109">
        <v>55</v>
      </c>
      <c r="N526" s="109">
        <v>490</v>
      </c>
      <c r="O526" s="110">
        <v>77</v>
      </c>
      <c r="P526" s="109">
        <v>529</v>
      </c>
      <c r="Q526" s="109">
        <v>950</v>
      </c>
      <c r="R526" s="109">
        <v>342</v>
      </c>
      <c r="S526" s="109">
        <v>241</v>
      </c>
      <c r="T526" s="112">
        <v>685</v>
      </c>
      <c r="U526" s="109">
        <v>778</v>
      </c>
      <c r="V526" s="109">
        <v>727</v>
      </c>
      <c r="W526" s="109">
        <v>884</v>
      </c>
      <c r="X526" s="109">
        <v>304</v>
      </c>
      <c r="Y526" s="109">
        <v>139</v>
      </c>
      <c r="Z526" s="109">
        <v>158</v>
      </c>
      <c r="AA526" s="109">
        <v>313</v>
      </c>
      <c r="AB526" s="109">
        <v>869</v>
      </c>
      <c r="AC526" s="109">
        <v>706</v>
      </c>
      <c r="AD526" s="109">
        <v>799</v>
      </c>
      <c r="AE526" s="111">
        <v>700</v>
      </c>
      <c r="AF526" s="109">
        <v>232</v>
      </c>
      <c r="AG526" s="139">
        <v>323</v>
      </c>
      <c r="AH526" s="5">
        <f t="shared" si="99"/>
        <v>16400</v>
      </c>
      <c r="AI526" s="5">
        <f t="shared" si="100"/>
        <v>11201200</v>
      </c>
      <c r="AJ526" s="2">
        <f t="shared" si="101"/>
        <v>8606720000</v>
      </c>
    </row>
    <row r="527" spans="1:36" x14ac:dyDescent="0.2">
      <c r="A527" s="1">
        <v>4</v>
      </c>
      <c r="B527" s="140">
        <v>564</v>
      </c>
      <c r="C527" s="109">
        <v>919</v>
      </c>
      <c r="D527" s="6">
        <v>459</v>
      </c>
      <c r="E527" s="260">
        <v>112</v>
      </c>
      <c r="F527" s="109">
        <v>433</v>
      </c>
      <c r="G527" s="109">
        <v>22</v>
      </c>
      <c r="H527" s="109">
        <v>586</v>
      </c>
      <c r="I527" s="109">
        <v>1005</v>
      </c>
      <c r="J527" s="109">
        <v>1020</v>
      </c>
      <c r="K527" s="109">
        <v>607</v>
      </c>
      <c r="L527" s="109">
        <v>3</v>
      </c>
      <c r="M527" s="109">
        <v>424</v>
      </c>
      <c r="N527" s="110">
        <v>121</v>
      </c>
      <c r="O527" s="109">
        <v>478</v>
      </c>
      <c r="P527" s="109">
        <v>898</v>
      </c>
      <c r="Q527" s="109">
        <v>549</v>
      </c>
      <c r="R527" s="109">
        <v>197</v>
      </c>
      <c r="S527" s="109">
        <v>354</v>
      </c>
      <c r="T527" s="109">
        <v>830</v>
      </c>
      <c r="U527" s="112">
        <v>665</v>
      </c>
      <c r="V527" s="109">
        <v>840</v>
      </c>
      <c r="W527" s="109">
        <v>739</v>
      </c>
      <c r="X527" s="109">
        <v>191</v>
      </c>
      <c r="Y527" s="109">
        <v>284</v>
      </c>
      <c r="Z527" s="109">
        <v>269</v>
      </c>
      <c r="AA527" s="109">
        <v>170</v>
      </c>
      <c r="AB527" s="109">
        <v>758</v>
      </c>
      <c r="AC527" s="109">
        <v>849</v>
      </c>
      <c r="AD527" s="111">
        <v>656</v>
      </c>
      <c r="AE527" s="109">
        <v>811</v>
      </c>
      <c r="AF527" s="109">
        <v>375</v>
      </c>
      <c r="AG527" s="139">
        <v>212</v>
      </c>
      <c r="AH527" s="5">
        <f t="shared" si="99"/>
        <v>16400</v>
      </c>
      <c r="AI527" s="5">
        <f t="shared" si="100"/>
        <v>11201200</v>
      </c>
      <c r="AJ527" s="2">
        <f t="shared" si="101"/>
        <v>8606720000</v>
      </c>
    </row>
    <row r="528" spans="1:36" x14ac:dyDescent="0.2">
      <c r="A528" s="1">
        <v>5</v>
      </c>
      <c r="B528" s="140">
        <v>800</v>
      </c>
      <c r="C528" s="109">
        <v>699</v>
      </c>
      <c r="D528" s="109">
        <v>231</v>
      </c>
      <c r="E528" s="109">
        <v>324</v>
      </c>
      <c r="F528" s="260">
        <v>157</v>
      </c>
      <c r="G528" s="6">
        <v>314</v>
      </c>
      <c r="H528" s="109">
        <v>870</v>
      </c>
      <c r="I528" s="109">
        <v>705</v>
      </c>
      <c r="J528" s="109">
        <v>728</v>
      </c>
      <c r="K528" s="109">
        <v>883</v>
      </c>
      <c r="L528" s="109">
        <v>303</v>
      </c>
      <c r="M528" s="110">
        <v>140</v>
      </c>
      <c r="N528" s="109">
        <v>341</v>
      </c>
      <c r="O528" s="109">
        <v>242</v>
      </c>
      <c r="P528" s="109">
        <v>686</v>
      </c>
      <c r="Q528" s="109">
        <v>777</v>
      </c>
      <c r="R528" s="109">
        <v>489</v>
      </c>
      <c r="S528" s="109">
        <v>78</v>
      </c>
      <c r="T528" s="109">
        <v>530</v>
      </c>
      <c r="U528" s="109">
        <v>949</v>
      </c>
      <c r="V528" s="112">
        <v>620</v>
      </c>
      <c r="W528" s="109">
        <v>975</v>
      </c>
      <c r="X528" s="109">
        <v>403</v>
      </c>
      <c r="Y528" s="109">
        <v>56</v>
      </c>
      <c r="Z528" s="109">
        <v>33</v>
      </c>
      <c r="AA528" s="109">
        <v>390</v>
      </c>
      <c r="AB528" s="109">
        <v>986</v>
      </c>
      <c r="AC528" s="111">
        <v>637</v>
      </c>
      <c r="AD528" s="109">
        <v>932</v>
      </c>
      <c r="AE528" s="109">
        <v>519</v>
      </c>
      <c r="AF528" s="109">
        <v>91</v>
      </c>
      <c r="AG528" s="139">
        <v>512</v>
      </c>
      <c r="AH528" s="5">
        <f t="shared" si="99"/>
        <v>16400</v>
      </c>
      <c r="AI528" s="5">
        <f t="shared" si="100"/>
        <v>11201200</v>
      </c>
      <c r="AJ528" s="2">
        <f t="shared" si="101"/>
        <v>8606720000</v>
      </c>
    </row>
    <row r="529" spans="1:36" x14ac:dyDescent="0.2">
      <c r="A529" s="1">
        <v>6</v>
      </c>
      <c r="B529" s="140">
        <v>655</v>
      </c>
      <c r="C529" s="109">
        <v>812</v>
      </c>
      <c r="D529" s="109">
        <v>376</v>
      </c>
      <c r="E529" s="109">
        <v>211</v>
      </c>
      <c r="F529" s="6">
        <v>270</v>
      </c>
      <c r="G529" s="260">
        <v>169</v>
      </c>
      <c r="H529" s="109">
        <v>757</v>
      </c>
      <c r="I529" s="109">
        <v>850</v>
      </c>
      <c r="J529" s="109">
        <v>839</v>
      </c>
      <c r="K529" s="109">
        <v>740</v>
      </c>
      <c r="L529" s="110">
        <v>192</v>
      </c>
      <c r="M529" s="109">
        <v>283</v>
      </c>
      <c r="N529" s="109">
        <v>198</v>
      </c>
      <c r="O529" s="109">
        <v>353</v>
      </c>
      <c r="P529" s="109">
        <v>829</v>
      </c>
      <c r="Q529" s="109">
        <v>666</v>
      </c>
      <c r="R529" s="109">
        <v>122</v>
      </c>
      <c r="S529" s="109">
        <v>477</v>
      </c>
      <c r="T529" s="109">
        <v>897</v>
      </c>
      <c r="U529" s="109">
        <v>550</v>
      </c>
      <c r="V529" s="109">
        <v>1019</v>
      </c>
      <c r="W529" s="112">
        <v>608</v>
      </c>
      <c r="X529" s="109">
        <v>4</v>
      </c>
      <c r="Y529" s="109">
        <v>423</v>
      </c>
      <c r="Z529" s="109">
        <v>434</v>
      </c>
      <c r="AA529" s="109">
        <v>21</v>
      </c>
      <c r="AB529" s="111">
        <v>585</v>
      </c>
      <c r="AC529" s="109">
        <v>1006</v>
      </c>
      <c r="AD529" s="109">
        <v>563</v>
      </c>
      <c r="AE529" s="109">
        <v>920</v>
      </c>
      <c r="AF529" s="109">
        <v>460</v>
      </c>
      <c r="AG529" s="139">
        <v>111</v>
      </c>
      <c r="AH529" s="5">
        <f t="shared" si="99"/>
        <v>16400</v>
      </c>
      <c r="AI529" s="5">
        <f t="shared" si="100"/>
        <v>11201200</v>
      </c>
      <c r="AJ529" s="2">
        <f t="shared" si="101"/>
        <v>8606720000</v>
      </c>
    </row>
    <row r="530" spans="1:36" x14ac:dyDescent="0.2">
      <c r="A530" s="1">
        <v>7</v>
      </c>
      <c r="B530" s="140">
        <v>189</v>
      </c>
      <c r="C530" s="109">
        <v>282</v>
      </c>
      <c r="D530" s="109">
        <v>838</v>
      </c>
      <c r="E530" s="109">
        <v>737</v>
      </c>
      <c r="F530" s="109">
        <v>832</v>
      </c>
      <c r="G530" s="109">
        <v>667</v>
      </c>
      <c r="H530" s="260">
        <v>199</v>
      </c>
      <c r="I530" s="6">
        <v>356</v>
      </c>
      <c r="J530" s="109">
        <v>373</v>
      </c>
      <c r="K530" s="110">
        <v>210</v>
      </c>
      <c r="L530" s="109">
        <v>654</v>
      </c>
      <c r="M530" s="109">
        <v>809</v>
      </c>
      <c r="N530" s="109">
        <v>760</v>
      </c>
      <c r="O530" s="109">
        <v>851</v>
      </c>
      <c r="P530" s="109">
        <v>271</v>
      </c>
      <c r="Q530" s="109">
        <v>172</v>
      </c>
      <c r="R530" s="109">
        <v>588</v>
      </c>
      <c r="S530" s="109">
        <v>1007</v>
      </c>
      <c r="T530" s="109">
        <v>435</v>
      </c>
      <c r="U530" s="109">
        <v>24</v>
      </c>
      <c r="V530" s="109">
        <v>457</v>
      </c>
      <c r="W530" s="109">
        <v>110</v>
      </c>
      <c r="X530" s="112">
        <v>562</v>
      </c>
      <c r="Y530" s="109">
        <v>917</v>
      </c>
      <c r="Z530" s="109">
        <v>900</v>
      </c>
      <c r="AA530" s="111">
        <v>551</v>
      </c>
      <c r="AB530" s="109">
        <v>123</v>
      </c>
      <c r="AC530" s="109">
        <v>480</v>
      </c>
      <c r="AD530" s="109">
        <v>1</v>
      </c>
      <c r="AE530" s="109">
        <v>422</v>
      </c>
      <c r="AF530" s="109">
        <v>1018</v>
      </c>
      <c r="AG530" s="139">
        <v>605</v>
      </c>
      <c r="AH530" s="5">
        <f t="shared" si="99"/>
        <v>16400</v>
      </c>
      <c r="AI530" s="5">
        <f t="shared" si="100"/>
        <v>11201200</v>
      </c>
      <c r="AJ530" s="2">
        <f t="shared" si="101"/>
        <v>8606720000</v>
      </c>
    </row>
    <row r="531" spans="1:36" x14ac:dyDescent="0.2">
      <c r="A531" s="1">
        <v>8</v>
      </c>
      <c r="B531" s="140">
        <v>302</v>
      </c>
      <c r="C531" s="109">
        <v>137</v>
      </c>
      <c r="D531" s="109">
        <v>725</v>
      </c>
      <c r="E531" s="109">
        <v>882</v>
      </c>
      <c r="F531" s="109">
        <v>687</v>
      </c>
      <c r="G531" s="109">
        <v>780</v>
      </c>
      <c r="H531" s="6">
        <v>344</v>
      </c>
      <c r="I531" s="260">
        <v>243</v>
      </c>
      <c r="J531" s="110">
        <v>230</v>
      </c>
      <c r="K531" s="109">
        <v>321</v>
      </c>
      <c r="L531" s="109">
        <v>797</v>
      </c>
      <c r="M531" s="109">
        <v>698</v>
      </c>
      <c r="N531" s="109">
        <v>871</v>
      </c>
      <c r="O531" s="109">
        <v>708</v>
      </c>
      <c r="P531" s="109">
        <v>160</v>
      </c>
      <c r="Q531" s="109">
        <v>315</v>
      </c>
      <c r="R531" s="109">
        <v>987</v>
      </c>
      <c r="S531" s="109">
        <v>640</v>
      </c>
      <c r="T531" s="109">
        <v>36</v>
      </c>
      <c r="U531" s="109">
        <v>391</v>
      </c>
      <c r="V531" s="109">
        <v>90</v>
      </c>
      <c r="W531" s="109">
        <v>509</v>
      </c>
      <c r="X531" s="109">
        <v>929</v>
      </c>
      <c r="Y531" s="112">
        <v>518</v>
      </c>
      <c r="Z531" s="111">
        <v>531</v>
      </c>
      <c r="AA531" s="109">
        <v>952</v>
      </c>
      <c r="AB531" s="109">
        <v>492</v>
      </c>
      <c r="AC531" s="109">
        <v>79</v>
      </c>
      <c r="AD531" s="109">
        <v>402</v>
      </c>
      <c r="AE531" s="109">
        <v>53</v>
      </c>
      <c r="AF531" s="109">
        <v>617</v>
      </c>
      <c r="AG531" s="139">
        <v>974</v>
      </c>
      <c r="AH531" s="5">
        <f t="shared" si="99"/>
        <v>16400</v>
      </c>
      <c r="AI531" s="5">
        <f t="shared" si="100"/>
        <v>11201200</v>
      </c>
      <c r="AJ531" s="2">
        <f t="shared" si="101"/>
        <v>8606720000</v>
      </c>
    </row>
    <row r="532" spans="1:36" x14ac:dyDescent="0.2">
      <c r="A532" s="1">
        <v>9</v>
      </c>
      <c r="B532" s="140">
        <v>966</v>
      </c>
      <c r="C532" s="109">
        <v>609</v>
      </c>
      <c r="D532" s="109">
        <v>61</v>
      </c>
      <c r="E532" s="109">
        <v>410</v>
      </c>
      <c r="F532" s="109">
        <v>71</v>
      </c>
      <c r="G532" s="109">
        <v>484</v>
      </c>
      <c r="H532" s="109">
        <v>960</v>
      </c>
      <c r="I532" s="110">
        <v>539</v>
      </c>
      <c r="J532" s="260">
        <v>526</v>
      </c>
      <c r="K532" s="6">
        <v>937</v>
      </c>
      <c r="L532" s="109">
        <v>501</v>
      </c>
      <c r="M532" s="109">
        <v>82</v>
      </c>
      <c r="N532" s="109">
        <v>399</v>
      </c>
      <c r="O532" s="109">
        <v>44</v>
      </c>
      <c r="P532" s="109">
        <v>632</v>
      </c>
      <c r="Q532" s="109">
        <v>979</v>
      </c>
      <c r="R532" s="109">
        <v>307</v>
      </c>
      <c r="S532" s="109">
        <v>152</v>
      </c>
      <c r="T532" s="109">
        <v>716</v>
      </c>
      <c r="U532" s="109">
        <v>879</v>
      </c>
      <c r="V532" s="109">
        <v>690</v>
      </c>
      <c r="W532" s="109">
        <v>789</v>
      </c>
      <c r="X532" s="109">
        <v>329</v>
      </c>
      <c r="Y532" s="111">
        <v>238</v>
      </c>
      <c r="Z532" s="112">
        <v>251</v>
      </c>
      <c r="AA532" s="109">
        <v>352</v>
      </c>
      <c r="AB532" s="109">
        <v>772</v>
      </c>
      <c r="AC532" s="109">
        <v>679</v>
      </c>
      <c r="AD532" s="109">
        <v>890</v>
      </c>
      <c r="AE532" s="109">
        <v>733</v>
      </c>
      <c r="AF532" s="109">
        <v>129</v>
      </c>
      <c r="AG532" s="139">
        <v>294</v>
      </c>
      <c r="AH532" s="5">
        <f t="shared" si="99"/>
        <v>16400</v>
      </c>
      <c r="AI532" s="5">
        <f t="shared" si="100"/>
        <v>11201200</v>
      </c>
      <c r="AJ532" s="2">
        <f t="shared" si="101"/>
        <v>8606720000</v>
      </c>
    </row>
    <row r="533" spans="1:36" x14ac:dyDescent="0.2">
      <c r="A533" s="1">
        <v>10</v>
      </c>
      <c r="B533" s="140">
        <v>597</v>
      </c>
      <c r="C533" s="109">
        <v>1010</v>
      </c>
      <c r="D533" s="109">
        <v>430</v>
      </c>
      <c r="E533" s="109">
        <v>9</v>
      </c>
      <c r="F533" s="109">
        <v>472</v>
      </c>
      <c r="G533" s="109">
        <v>115</v>
      </c>
      <c r="H533" s="110">
        <v>559</v>
      </c>
      <c r="I533" s="109">
        <v>908</v>
      </c>
      <c r="J533" s="6">
        <v>925</v>
      </c>
      <c r="K533" s="260">
        <v>570</v>
      </c>
      <c r="L533" s="109">
        <v>102</v>
      </c>
      <c r="M533" s="109">
        <v>449</v>
      </c>
      <c r="N533" s="109">
        <v>32</v>
      </c>
      <c r="O533" s="109">
        <v>443</v>
      </c>
      <c r="P533" s="109">
        <v>999</v>
      </c>
      <c r="Q533" s="109">
        <v>580</v>
      </c>
      <c r="R533" s="109">
        <v>164</v>
      </c>
      <c r="S533" s="109">
        <v>263</v>
      </c>
      <c r="T533" s="109">
        <v>859</v>
      </c>
      <c r="U533" s="109">
        <v>768</v>
      </c>
      <c r="V533" s="109">
        <v>801</v>
      </c>
      <c r="W533" s="109">
        <v>646</v>
      </c>
      <c r="X533" s="111">
        <v>218</v>
      </c>
      <c r="Y533" s="109">
        <v>381</v>
      </c>
      <c r="Z533" s="109">
        <v>364</v>
      </c>
      <c r="AA533" s="112">
        <v>207</v>
      </c>
      <c r="AB533" s="109">
        <v>659</v>
      </c>
      <c r="AC533" s="109">
        <v>824</v>
      </c>
      <c r="AD533" s="109">
        <v>745</v>
      </c>
      <c r="AE533" s="109">
        <v>846</v>
      </c>
      <c r="AF533" s="109">
        <v>274</v>
      </c>
      <c r="AG533" s="139">
        <v>181</v>
      </c>
      <c r="AH533" s="5">
        <f t="shared" si="99"/>
        <v>16400</v>
      </c>
      <c r="AI533" s="5">
        <f t="shared" si="100"/>
        <v>11201200</v>
      </c>
      <c r="AJ533" s="2">
        <f t="shared" si="101"/>
        <v>8606720000</v>
      </c>
    </row>
    <row r="534" spans="1:36" x14ac:dyDescent="0.2">
      <c r="A534" s="1">
        <v>11</v>
      </c>
      <c r="B534" s="140">
        <v>103</v>
      </c>
      <c r="C534" s="109">
        <v>452</v>
      </c>
      <c r="D534" s="109">
        <v>928</v>
      </c>
      <c r="E534" s="109">
        <v>571</v>
      </c>
      <c r="F534" s="109">
        <v>998</v>
      </c>
      <c r="G534" s="110">
        <v>577</v>
      </c>
      <c r="H534" s="109">
        <v>29</v>
      </c>
      <c r="I534" s="109">
        <v>442</v>
      </c>
      <c r="J534" s="109">
        <v>431</v>
      </c>
      <c r="K534" s="109">
        <v>12</v>
      </c>
      <c r="L534" s="260">
        <v>600</v>
      </c>
      <c r="M534" s="6">
        <v>1011</v>
      </c>
      <c r="N534" s="109">
        <v>558</v>
      </c>
      <c r="O534" s="109">
        <v>905</v>
      </c>
      <c r="P534" s="109">
        <v>469</v>
      </c>
      <c r="Q534" s="109">
        <v>114</v>
      </c>
      <c r="R534" s="109">
        <v>658</v>
      </c>
      <c r="S534" s="109">
        <v>821</v>
      </c>
      <c r="T534" s="109">
        <v>361</v>
      </c>
      <c r="U534" s="109">
        <v>206</v>
      </c>
      <c r="V534" s="109">
        <v>275</v>
      </c>
      <c r="W534" s="111">
        <v>184</v>
      </c>
      <c r="X534" s="109">
        <v>748</v>
      </c>
      <c r="Y534" s="109">
        <v>847</v>
      </c>
      <c r="Z534" s="109">
        <v>858</v>
      </c>
      <c r="AA534" s="109">
        <v>765</v>
      </c>
      <c r="AB534" s="112">
        <v>161</v>
      </c>
      <c r="AC534" s="109">
        <v>262</v>
      </c>
      <c r="AD534" s="109">
        <v>219</v>
      </c>
      <c r="AE534" s="109">
        <v>384</v>
      </c>
      <c r="AF534" s="109">
        <v>804</v>
      </c>
      <c r="AG534" s="139">
        <v>647</v>
      </c>
      <c r="AH534" s="5">
        <f t="shared" si="99"/>
        <v>16400</v>
      </c>
      <c r="AI534" s="5">
        <f t="shared" si="100"/>
        <v>11201200</v>
      </c>
      <c r="AJ534" s="2">
        <f t="shared" si="101"/>
        <v>8606720000</v>
      </c>
    </row>
    <row r="535" spans="1:36" x14ac:dyDescent="0.2">
      <c r="A535" s="1">
        <v>12</v>
      </c>
      <c r="B535" s="140">
        <v>504</v>
      </c>
      <c r="C535" s="109">
        <v>83</v>
      </c>
      <c r="D535" s="109">
        <v>527</v>
      </c>
      <c r="E535" s="109">
        <v>940</v>
      </c>
      <c r="F535" s="110">
        <v>629</v>
      </c>
      <c r="G535" s="109">
        <v>978</v>
      </c>
      <c r="H535" s="109">
        <v>398</v>
      </c>
      <c r="I535" s="109">
        <v>41</v>
      </c>
      <c r="J535" s="109">
        <v>64</v>
      </c>
      <c r="K535" s="109">
        <v>411</v>
      </c>
      <c r="L535" s="6">
        <v>967</v>
      </c>
      <c r="M535" s="260">
        <v>612</v>
      </c>
      <c r="N535" s="109">
        <v>957</v>
      </c>
      <c r="O535" s="109">
        <v>538</v>
      </c>
      <c r="P535" s="109">
        <v>70</v>
      </c>
      <c r="Q535" s="109">
        <v>481</v>
      </c>
      <c r="R535" s="109">
        <v>769</v>
      </c>
      <c r="S535" s="109">
        <v>678</v>
      </c>
      <c r="T535" s="109">
        <v>250</v>
      </c>
      <c r="U535" s="109">
        <v>349</v>
      </c>
      <c r="V535" s="111">
        <v>132</v>
      </c>
      <c r="W535" s="109">
        <v>295</v>
      </c>
      <c r="X535" s="109">
        <v>891</v>
      </c>
      <c r="Y535" s="109">
        <v>736</v>
      </c>
      <c r="Z535" s="109">
        <v>713</v>
      </c>
      <c r="AA535" s="109">
        <v>878</v>
      </c>
      <c r="AB535" s="109">
        <v>306</v>
      </c>
      <c r="AC535" s="112">
        <v>149</v>
      </c>
      <c r="AD535" s="109">
        <v>332</v>
      </c>
      <c r="AE535" s="109">
        <v>239</v>
      </c>
      <c r="AF535" s="109">
        <v>691</v>
      </c>
      <c r="AG535" s="139">
        <v>792</v>
      </c>
      <c r="AH535" s="5">
        <f t="shared" si="99"/>
        <v>16400</v>
      </c>
      <c r="AI535" s="5">
        <f t="shared" si="100"/>
        <v>11201200</v>
      </c>
      <c r="AJ535" s="2">
        <f t="shared" si="101"/>
        <v>8606720000</v>
      </c>
    </row>
    <row r="536" spans="1:36" x14ac:dyDescent="0.2">
      <c r="A536" s="1">
        <v>13</v>
      </c>
      <c r="B536" s="140">
        <v>220</v>
      </c>
      <c r="C536" s="109">
        <v>383</v>
      </c>
      <c r="D536" s="109">
        <v>803</v>
      </c>
      <c r="E536" s="110">
        <v>648</v>
      </c>
      <c r="F536" s="109">
        <v>857</v>
      </c>
      <c r="G536" s="109">
        <v>766</v>
      </c>
      <c r="H536" s="109">
        <v>162</v>
      </c>
      <c r="I536" s="109">
        <v>261</v>
      </c>
      <c r="J536" s="109">
        <v>276</v>
      </c>
      <c r="K536" s="109">
        <v>183</v>
      </c>
      <c r="L536" s="109">
        <v>747</v>
      </c>
      <c r="M536" s="109">
        <v>848</v>
      </c>
      <c r="N536" s="260">
        <v>657</v>
      </c>
      <c r="O536" s="6">
        <v>822</v>
      </c>
      <c r="P536" s="109">
        <v>362</v>
      </c>
      <c r="Q536" s="109">
        <v>205</v>
      </c>
      <c r="R536" s="109">
        <v>557</v>
      </c>
      <c r="S536" s="109">
        <v>906</v>
      </c>
      <c r="T536" s="109">
        <v>470</v>
      </c>
      <c r="U536" s="111">
        <v>113</v>
      </c>
      <c r="V536" s="109">
        <v>432</v>
      </c>
      <c r="W536" s="109">
        <v>11</v>
      </c>
      <c r="X536" s="109">
        <v>599</v>
      </c>
      <c r="Y536" s="109">
        <v>1012</v>
      </c>
      <c r="Z536" s="109">
        <v>997</v>
      </c>
      <c r="AA536" s="109">
        <v>578</v>
      </c>
      <c r="AB536" s="109">
        <v>30</v>
      </c>
      <c r="AC536" s="109">
        <v>441</v>
      </c>
      <c r="AD536" s="112">
        <v>104</v>
      </c>
      <c r="AE536" s="109">
        <v>451</v>
      </c>
      <c r="AF536" s="109">
        <v>927</v>
      </c>
      <c r="AG536" s="139">
        <v>572</v>
      </c>
      <c r="AH536" s="5">
        <f t="shared" si="99"/>
        <v>16400</v>
      </c>
      <c r="AI536" s="5">
        <f t="shared" si="100"/>
        <v>11201200</v>
      </c>
      <c r="AJ536" s="2">
        <f t="shared" si="101"/>
        <v>8606720000</v>
      </c>
    </row>
    <row r="537" spans="1:36" x14ac:dyDescent="0.2">
      <c r="A537" s="1">
        <v>14</v>
      </c>
      <c r="B537" s="140">
        <v>331</v>
      </c>
      <c r="C537" s="109">
        <v>240</v>
      </c>
      <c r="D537" s="110">
        <v>692</v>
      </c>
      <c r="E537" s="109">
        <v>791</v>
      </c>
      <c r="F537" s="109">
        <v>714</v>
      </c>
      <c r="G537" s="109">
        <v>877</v>
      </c>
      <c r="H537" s="109">
        <v>305</v>
      </c>
      <c r="I537" s="109">
        <v>150</v>
      </c>
      <c r="J537" s="109">
        <v>131</v>
      </c>
      <c r="K537" s="109">
        <v>296</v>
      </c>
      <c r="L537" s="109">
        <v>892</v>
      </c>
      <c r="M537" s="109">
        <v>735</v>
      </c>
      <c r="N537" s="6">
        <v>770</v>
      </c>
      <c r="O537" s="260">
        <v>677</v>
      </c>
      <c r="P537" s="109">
        <v>249</v>
      </c>
      <c r="Q537" s="109">
        <v>350</v>
      </c>
      <c r="R537" s="109">
        <v>958</v>
      </c>
      <c r="S537" s="109">
        <v>537</v>
      </c>
      <c r="T537" s="111">
        <v>69</v>
      </c>
      <c r="U537" s="109">
        <v>482</v>
      </c>
      <c r="V537" s="109">
        <v>63</v>
      </c>
      <c r="W537" s="109">
        <v>412</v>
      </c>
      <c r="X537" s="109">
        <v>968</v>
      </c>
      <c r="Y537" s="109">
        <v>611</v>
      </c>
      <c r="Z537" s="109">
        <v>630</v>
      </c>
      <c r="AA537" s="109">
        <v>977</v>
      </c>
      <c r="AB537" s="109">
        <v>397</v>
      </c>
      <c r="AC537" s="109">
        <v>42</v>
      </c>
      <c r="AD537" s="109">
        <v>503</v>
      </c>
      <c r="AE537" s="112">
        <v>84</v>
      </c>
      <c r="AF537" s="109">
        <v>528</v>
      </c>
      <c r="AG537" s="139">
        <v>939</v>
      </c>
      <c r="AH537" s="5">
        <f t="shared" si="99"/>
        <v>16400</v>
      </c>
      <c r="AI537" s="5">
        <f t="shared" si="100"/>
        <v>11201200</v>
      </c>
      <c r="AJ537" s="2">
        <f t="shared" si="101"/>
        <v>8606720000</v>
      </c>
    </row>
    <row r="538" spans="1:36" x14ac:dyDescent="0.2">
      <c r="A538" s="1">
        <v>15</v>
      </c>
      <c r="B538" s="140">
        <v>889</v>
      </c>
      <c r="C538" s="110">
        <v>734</v>
      </c>
      <c r="D538" s="109">
        <v>130</v>
      </c>
      <c r="E538" s="109">
        <v>293</v>
      </c>
      <c r="F538" s="109">
        <v>252</v>
      </c>
      <c r="G538" s="109">
        <v>351</v>
      </c>
      <c r="H538" s="109">
        <v>771</v>
      </c>
      <c r="I538" s="109">
        <v>680</v>
      </c>
      <c r="J538" s="109">
        <v>689</v>
      </c>
      <c r="K538" s="109">
        <v>790</v>
      </c>
      <c r="L538" s="109">
        <v>330</v>
      </c>
      <c r="M538" s="109">
        <v>237</v>
      </c>
      <c r="N538" s="109">
        <v>308</v>
      </c>
      <c r="O538" s="109">
        <v>151</v>
      </c>
      <c r="P538" s="260">
        <v>715</v>
      </c>
      <c r="Q538" s="6">
        <v>880</v>
      </c>
      <c r="R538" s="109">
        <v>400</v>
      </c>
      <c r="S538" s="111">
        <v>43</v>
      </c>
      <c r="T538" s="109">
        <v>631</v>
      </c>
      <c r="U538" s="109">
        <v>980</v>
      </c>
      <c r="V538" s="109">
        <v>525</v>
      </c>
      <c r="W538" s="109">
        <v>938</v>
      </c>
      <c r="X538" s="109">
        <v>502</v>
      </c>
      <c r="Y538" s="109">
        <v>81</v>
      </c>
      <c r="Z538" s="109">
        <v>72</v>
      </c>
      <c r="AA538" s="109">
        <v>483</v>
      </c>
      <c r="AB538" s="109">
        <v>959</v>
      </c>
      <c r="AC538" s="109">
        <v>540</v>
      </c>
      <c r="AD538" s="109">
        <v>965</v>
      </c>
      <c r="AE538" s="109">
        <v>610</v>
      </c>
      <c r="AF538" s="112">
        <v>62</v>
      </c>
      <c r="AG538" s="139">
        <v>409</v>
      </c>
      <c r="AH538" s="5">
        <f t="shared" si="99"/>
        <v>16400</v>
      </c>
      <c r="AI538" s="5">
        <f t="shared" si="100"/>
        <v>11201200</v>
      </c>
      <c r="AJ538" s="2">
        <f t="shared" si="101"/>
        <v>8606720000</v>
      </c>
    </row>
    <row r="539" spans="1:36" x14ac:dyDescent="0.2">
      <c r="A539" s="1">
        <v>16</v>
      </c>
      <c r="B539" s="141">
        <v>746</v>
      </c>
      <c r="C539" s="109">
        <v>845</v>
      </c>
      <c r="D539" s="109">
        <v>273</v>
      </c>
      <c r="E539" s="109">
        <v>182</v>
      </c>
      <c r="F539" s="109">
        <v>363</v>
      </c>
      <c r="G539" s="109">
        <v>208</v>
      </c>
      <c r="H539" s="109">
        <v>660</v>
      </c>
      <c r="I539" s="109">
        <v>823</v>
      </c>
      <c r="J539" s="109">
        <v>802</v>
      </c>
      <c r="K539" s="109">
        <v>645</v>
      </c>
      <c r="L539" s="109">
        <v>217</v>
      </c>
      <c r="M539" s="109">
        <v>382</v>
      </c>
      <c r="N539" s="109">
        <v>163</v>
      </c>
      <c r="O539" s="109">
        <v>264</v>
      </c>
      <c r="P539" s="6">
        <v>860</v>
      </c>
      <c r="Q539" s="260">
        <v>767</v>
      </c>
      <c r="R539" s="111">
        <v>31</v>
      </c>
      <c r="S539" s="109">
        <v>444</v>
      </c>
      <c r="T539" s="109">
        <v>1000</v>
      </c>
      <c r="U539" s="109">
        <v>579</v>
      </c>
      <c r="V539" s="109">
        <v>926</v>
      </c>
      <c r="W539" s="109">
        <v>569</v>
      </c>
      <c r="X539" s="109">
        <v>101</v>
      </c>
      <c r="Y539" s="109">
        <v>450</v>
      </c>
      <c r="Z539" s="109">
        <v>471</v>
      </c>
      <c r="AA539" s="109">
        <v>116</v>
      </c>
      <c r="AB539" s="109">
        <v>560</v>
      </c>
      <c r="AC539" s="109">
        <v>907</v>
      </c>
      <c r="AD539" s="109">
        <v>598</v>
      </c>
      <c r="AE539" s="109">
        <v>1009</v>
      </c>
      <c r="AF539" s="109">
        <v>429</v>
      </c>
      <c r="AG539" s="210">
        <v>10</v>
      </c>
      <c r="AH539" s="5">
        <f t="shared" si="99"/>
        <v>16400</v>
      </c>
      <c r="AI539" s="5">
        <f t="shared" si="100"/>
        <v>11201200</v>
      </c>
      <c r="AJ539" s="2">
        <f t="shared" si="101"/>
        <v>8606720000</v>
      </c>
    </row>
    <row r="540" spans="1:36" x14ac:dyDescent="0.2">
      <c r="A540" s="1">
        <v>17</v>
      </c>
      <c r="B540" s="143">
        <v>279</v>
      </c>
      <c r="C540" s="109">
        <v>180</v>
      </c>
      <c r="D540" s="109">
        <v>752</v>
      </c>
      <c r="E540" s="109">
        <v>843</v>
      </c>
      <c r="F540" s="109">
        <v>662</v>
      </c>
      <c r="G540" s="109">
        <v>817</v>
      </c>
      <c r="H540" s="109">
        <v>365</v>
      </c>
      <c r="I540" s="109">
        <v>202</v>
      </c>
      <c r="J540" s="109">
        <v>223</v>
      </c>
      <c r="K540" s="109">
        <v>380</v>
      </c>
      <c r="L540" s="109">
        <v>808</v>
      </c>
      <c r="M540" s="109">
        <v>643</v>
      </c>
      <c r="N540" s="109">
        <v>862</v>
      </c>
      <c r="O540" s="109">
        <v>761</v>
      </c>
      <c r="P540" s="109">
        <v>165</v>
      </c>
      <c r="Q540" s="112">
        <v>258</v>
      </c>
      <c r="R540" s="262">
        <v>994</v>
      </c>
      <c r="S540" s="109">
        <v>581</v>
      </c>
      <c r="T540" s="109">
        <v>25</v>
      </c>
      <c r="U540" s="109">
        <v>446</v>
      </c>
      <c r="V540" s="109">
        <v>99</v>
      </c>
      <c r="W540" s="109">
        <v>456</v>
      </c>
      <c r="X540" s="109">
        <v>924</v>
      </c>
      <c r="Y540" s="109">
        <v>575</v>
      </c>
      <c r="Z540" s="109">
        <v>554</v>
      </c>
      <c r="AA540" s="109">
        <v>909</v>
      </c>
      <c r="AB540" s="109">
        <v>465</v>
      </c>
      <c r="AC540" s="109">
        <v>118</v>
      </c>
      <c r="AD540" s="109">
        <v>427</v>
      </c>
      <c r="AE540" s="109">
        <v>16</v>
      </c>
      <c r="AF540" s="6">
        <v>596</v>
      </c>
      <c r="AG540" s="211">
        <v>1015</v>
      </c>
      <c r="AH540" s="5">
        <f t="shared" si="99"/>
        <v>16400</v>
      </c>
      <c r="AI540" s="5">
        <f t="shared" si="100"/>
        <v>11201200</v>
      </c>
      <c r="AJ540" s="2">
        <f t="shared" si="101"/>
        <v>8606720000</v>
      </c>
    </row>
    <row r="541" spans="1:36" x14ac:dyDescent="0.2">
      <c r="A541" s="1">
        <v>18</v>
      </c>
      <c r="B541" s="140">
        <v>136</v>
      </c>
      <c r="C541" s="111">
        <v>291</v>
      </c>
      <c r="D541" s="109">
        <v>895</v>
      </c>
      <c r="E541" s="109">
        <v>732</v>
      </c>
      <c r="F541" s="109">
        <v>773</v>
      </c>
      <c r="G541" s="109">
        <v>674</v>
      </c>
      <c r="H541" s="109">
        <v>254</v>
      </c>
      <c r="I541" s="109">
        <v>345</v>
      </c>
      <c r="J541" s="109">
        <v>336</v>
      </c>
      <c r="K541" s="109">
        <v>235</v>
      </c>
      <c r="L541" s="109">
        <v>695</v>
      </c>
      <c r="M541" s="109">
        <v>788</v>
      </c>
      <c r="N541" s="109">
        <v>717</v>
      </c>
      <c r="O541" s="109">
        <v>874</v>
      </c>
      <c r="P541" s="112">
        <v>310</v>
      </c>
      <c r="Q541" s="109">
        <v>145</v>
      </c>
      <c r="R541" s="109">
        <v>625</v>
      </c>
      <c r="S541" s="262">
        <v>982</v>
      </c>
      <c r="T541" s="109">
        <v>394</v>
      </c>
      <c r="U541" s="109">
        <v>45</v>
      </c>
      <c r="V541" s="109">
        <v>500</v>
      </c>
      <c r="W541" s="109">
        <v>87</v>
      </c>
      <c r="X541" s="109">
        <v>523</v>
      </c>
      <c r="Y541" s="109">
        <v>944</v>
      </c>
      <c r="Z541" s="109">
        <v>953</v>
      </c>
      <c r="AA541" s="109">
        <v>542</v>
      </c>
      <c r="AB541" s="109">
        <v>66</v>
      </c>
      <c r="AC541" s="109">
        <v>485</v>
      </c>
      <c r="AD541" s="109">
        <v>60</v>
      </c>
      <c r="AE541" s="109">
        <v>415</v>
      </c>
      <c r="AF541" s="108">
        <v>963</v>
      </c>
      <c r="AG541" s="179">
        <v>616</v>
      </c>
      <c r="AH541" s="5">
        <f t="shared" si="99"/>
        <v>16400</v>
      </c>
      <c r="AI541" s="5">
        <f t="shared" si="100"/>
        <v>11201200</v>
      </c>
      <c r="AJ541" s="2">
        <f t="shared" si="101"/>
        <v>8606720000</v>
      </c>
    </row>
    <row r="542" spans="1:36" x14ac:dyDescent="0.2">
      <c r="A542" s="1">
        <v>19</v>
      </c>
      <c r="B542" s="140">
        <v>694</v>
      </c>
      <c r="C542" s="109">
        <v>785</v>
      </c>
      <c r="D542" s="111">
        <v>333</v>
      </c>
      <c r="E542" s="109">
        <v>234</v>
      </c>
      <c r="F542" s="109">
        <v>311</v>
      </c>
      <c r="G542" s="109">
        <v>148</v>
      </c>
      <c r="H542" s="109">
        <v>720</v>
      </c>
      <c r="I542" s="109">
        <v>875</v>
      </c>
      <c r="J542" s="109">
        <v>894</v>
      </c>
      <c r="K542" s="109">
        <v>729</v>
      </c>
      <c r="L542" s="109">
        <v>133</v>
      </c>
      <c r="M542" s="109">
        <v>290</v>
      </c>
      <c r="N542" s="109">
        <v>255</v>
      </c>
      <c r="O542" s="112">
        <v>348</v>
      </c>
      <c r="P542" s="109">
        <v>776</v>
      </c>
      <c r="Q542" s="109">
        <v>675</v>
      </c>
      <c r="R542" s="109">
        <v>67</v>
      </c>
      <c r="S542" s="109">
        <v>488</v>
      </c>
      <c r="T542" s="262">
        <v>956</v>
      </c>
      <c r="U542" s="109">
        <v>543</v>
      </c>
      <c r="V542" s="109">
        <v>962</v>
      </c>
      <c r="W542" s="109">
        <v>613</v>
      </c>
      <c r="X542" s="109">
        <v>57</v>
      </c>
      <c r="Y542" s="109">
        <v>414</v>
      </c>
      <c r="Z542" s="109">
        <v>395</v>
      </c>
      <c r="AA542" s="109">
        <v>48</v>
      </c>
      <c r="AB542" s="109">
        <v>628</v>
      </c>
      <c r="AC542" s="109">
        <v>983</v>
      </c>
      <c r="AD542" s="6">
        <v>522</v>
      </c>
      <c r="AE542" s="108">
        <v>941</v>
      </c>
      <c r="AF542" s="109">
        <v>497</v>
      </c>
      <c r="AG542" s="139">
        <v>86</v>
      </c>
      <c r="AH542" s="5">
        <f t="shared" si="99"/>
        <v>16400</v>
      </c>
      <c r="AI542" s="5">
        <f t="shared" si="100"/>
        <v>11201200</v>
      </c>
      <c r="AJ542" s="2">
        <f t="shared" si="101"/>
        <v>8606720000</v>
      </c>
    </row>
    <row r="543" spans="1:36" x14ac:dyDescent="0.2">
      <c r="A543" s="1">
        <v>20</v>
      </c>
      <c r="B543" s="140">
        <v>805</v>
      </c>
      <c r="C543" s="109">
        <v>642</v>
      </c>
      <c r="D543" s="109">
        <v>222</v>
      </c>
      <c r="E543" s="111">
        <v>377</v>
      </c>
      <c r="F543" s="109">
        <v>168</v>
      </c>
      <c r="G543" s="109">
        <v>259</v>
      </c>
      <c r="H543" s="109">
        <v>863</v>
      </c>
      <c r="I543" s="109">
        <v>764</v>
      </c>
      <c r="J543" s="109">
        <v>749</v>
      </c>
      <c r="K543" s="109">
        <v>842</v>
      </c>
      <c r="L543" s="109">
        <v>278</v>
      </c>
      <c r="M543" s="109">
        <v>177</v>
      </c>
      <c r="N543" s="112">
        <v>368</v>
      </c>
      <c r="O543" s="109">
        <v>203</v>
      </c>
      <c r="P543" s="109">
        <v>663</v>
      </c>
      <c r="Q543" s="109">
        <v>820</v>
      </c>
      <c r="R543" s="109">
        <v>468</v>
      </c>
      <c r="S543" s="109">
        <v>119</v>
      </c>
      <c r="T543" s="109">
        <v>555</v>
      </c>
      <c r="U543" s="262">
        <v>912</v>
      </c>
      <c r="V543" s="109">
        <v>593</v>
      </c>
      <c r="W543" s="109">
        <v>1014</v>
      </c>
      <c r="X543" s="109">
        <v>426</v>
      </c>
      <c r="Y543" s="109">
        <v>13</v>
      </c>
      <c r="Z543" s="109">
        <v>28</v>
      </c>
      <c r="AA543" s="109">
        <v>447</v>
      </c>
      <c r="AB543" s="109">
        <v>995</v>
      </c>
      <c r="AC543" s="109">
        <v>584</v>
      </c>
      <c r="AD543" s="108">
        <v>921</v>
      </c>
      <c r="AE543" s="6">
        <v>574</v>
      </c>
      <c r="AF543" s="109">
        <v>98</v>
      </c>
      <c r="AG543" s="139">
        <v>453</v>
      </c>
      <c r="AH543" s="5">
        <f t="shared" si="99"/>
        <v>16400</v>
      </c>
      <c r="AI543" s="5">
        <f t="shared" si="100"/>
        <v>11201200</v>
      </c>
      <c r="AJ543" s="2">
        <f t="shared" si="101"/>
        <v>8606720000</v>
      </c>
    </row>
    <row r="544" spans="1:36" x14ac:dyDescent="0.2">
      <c r="A544" s="1">
        <v>21</v>
      </c>
      <c r="B544" s="140">
        <v>521</v>
      </c>
      <c r="C544" s="109">
        <v>942</v>
      </c>
      <c r="D544" s="109">
        <v>498</v>
      </c>
      <c r="E544" s="109">
        <v>85</v>
      </c>
      <c r="F544" s="111">
        <v>396</v>
      </c>
      <c r="G544" s="109">
        <v>47</v>
      </c>
      <c r="H544" s="109">
        <v>627</v>
      </c>
      <c r="I544" s="109">
        <v>984</v>
      </c>
      <c r="J544" s="109">
        <v>961</v>
      </c>
      <c r="K544" s="109">
        <v>614</v>
      </c>
      <c r="L544" s="109">
        <v>58</v>
      </c>
      <c r="M544" s="112">
        <v>413</v>
      </c>
      <c r="N544" s="109">
        <v>68</v>
      </c>
      <c r="O544" s="109">
        <v>487</v>
      </c>
      <c r="P544" s="109">
        <v>955</v>
      </c>
      <c r="Q544" s="109">
        <v>544</v>
      </c>
      <c r="R544" s="109">
        <v>256</v>
      </c>
      <c r="S544" s="109">
        <v>347</v>
      </c>
      <c r="T544" s="109">
        <v>775</v>
      </c>
      <c r="U544" s="109">
        <v>676</v>
      </c>
      <c r="V544" s="262">
        <v>893</v>
      </c>
      <c r="W544" s="109">
        <v>730</v>
      </c>
      <c r="X544" s="109">
        <v>134</v>
      </c>
      <c r="Y544" s="109">
        <v>289</v>
      </c>
      <c r="Z544" s="109">
        <v>312</v>
      </c>
      <c r="AA544" s="109">
        <v>147</v>
      </c>
      <c r="AB544" s="6">
        <v>719</v>
      </c>
      <c r="AC544" s="108">
        <v>876</v>
      </c>
      <c r="AD544" s="109">
        <v>693</v>
      </c>
      <c r="AE544" s="109">
        <v>786</v>
      </c>
      <c r="AF544" s="109">
        <v>334</v>
      </c>
      <c r="AG544" s="139">
        <v>233</v>
      </c>
      <c r="AH544" s="5">
        <f t="shared" si="99"/>
        <v>16400</v>
      </c>
      <c r="AI544" s="5">
        <f t="shared" si="100"/>
        <v>11201200</v>
      </c>
      <c r="AJ544" s="2">
        <f t="shared" si="101"/>
        <v>8606720000</v>
      </c>
    </row>
    <row r="545" spans="1:36" x14ac:dyDescent="0.2">
      <c r="A545" s="1">
        <v>22</v>
      </c>
      <c r="B545" s="140">
        <v>922</v>
      </c>
      <c r="C545" s="109">
        <v>573</v>
      </c>
      <c r="D545" s="109">
        <v>97</v>
      </c>
      <c r="E545" s="109">
        <v>454</v>
      </c>
      <c r="F545" s="109">
        <v>27</v>
      </c>
      <c r="G545" s="111">
        <v>448</v>
      </c>
      <c r="H545" s="109">
        <v>996</v>
      </c>
      <c r="I545" s="109">
        <v>583</v>
      </c>
      <c r="J545" s="109">
        <v>594</v>
      </c>
      <c r="K545" s="109">
        <v>1013</v>
      </c>
      <c r="L545" s="112">
        <v>425</v>
      </c>
      <c r="M545" s="109">
        <v>14</v>
      </c>
      <c r="N545" s="109">
        <v>467</v>
      </c>
      <c r="O545" s="109">
        <v>120</v>
      </c>
      <c r="P545" s="109">
        <v>556</v>
      </c>
      <c r="Q545" s="109">
        <v>911</v>
      </c>
      <c r="R545" s="109">
        <v>367</v>
      </c>
      <c r="S545" s="109">
        <v>204</v>
      </c>
      <c r="T545" s="109">
        <v>664</v>
      </c>
      <c r="U545" s="109">
        <v>819</v>
      </c>
      <c r="V545" s="109">
        <v>750</v>
      </c>
      <c r="W545" s="262">
        <v>841</v>
      </c>
      <c r="X545" s="109">
        <v>277</v>
      </c>
      <c r="Y545" s="109">
        <v>178</v>
      </c>
      <c r="Z545" s="109">
        <v>167</v>
      </c>
      <c r="AA545" s="109">
        <v>260</v>
      </c>
      <c r="AB545" s="108">
        <v>864</v>
      </c>
      <c r="AC545" s="6">
        <v>763</v>
      </c>
      <c r="AD545" s="109">
        <v>806</v>
      </c>
      <c r="AE545" s="109">
        <v>641</v>
      </c>
      <c r="AF545" s="109">
        <v>221</v>
      </c>
      <c r="AG545" s="139">
        <v>378</v>
      </c>
      <c r="AH545" s="5">
        <f t="shared" si="99"/>
        <v>16400</v>
      </c>
      <c r="AI545" s="5">
        <f t="shared" si="100"/>
        <v>11201200</v>
      </c>
      <c r="AJ545" s="2">
        <f t="shared" si="101"/>
        <v>8606720000</v>
      </c>
    </row>
    <row r="546" spans="1:36" x14ac:dyDescent="0.2">
      <c r="A546" s="1">
        <v>23</v>
      </c>
      <c r="B546" s="140">
        <v>428</v>
      </c>
      <c r="C546" s="109">
        <v>15</v>
      </c>
      <c r="D546" s="109">
        <v>595</v>
      </c>
      <c r="E546" s="109">
        <v>1016</v>
      </c>
      <c r="F546" s="109">
        <v>553</v>
      </c>
      <c r="G546" s="109">
        <v>910</v>
      </c>
      <c r="H546" s="111">
        <v>466</v>
      </c>
      <c r="I546" s="109">
        <v>117</v>
      </c>
      <c r="J546" s="109">
        <v>100</v>
      </c>
      <c r="K546" s="112">
        <v>455</v>
      </c>
      <c r="L546" s="109">
        <v>923</v>
      </c>
      <c r="M546" s="109">
        <v>576</v>
      </c>
      <c r="N546" s="109">
        <v>993</v>
      </c>
      <c r="O546" s="109">
        <v>582</v>
      </c>
      <c r="P546" s="109">
        <v>26</v>
      </c>
      <c r="Q546" s="109">
        <v>445</v>
      </c>
      <c r="R546" s="109">
        <v>861</v>
      </c>
      <c r="S546" s="109">
        <v>762</v>
      </c>
      <c r="T546" s="109">
        <v>166</v>
      </c>
      <c r="U546" s="109">
        <v>257</v>
      </c>
      <c r="V546" s="109">
        <v>224</v>
      </c>
      <c r="W546" s="109">
        <v>379</v>
      </c>
      <c r="X546" s="262">
        <v>807</v>
      </c>
      <c r="Y546" s="109">
        <v>644</v>
      </c>
      <c r="Z546" s="6">
        <v>661</v>
      </c>
      <c r="AA546" s="108">
        <v>818</v>
      </c>
      <c r="AB546" s="109">
        <v>366</v>
      </c>
      <c r="AC546" s="109">
        <v>201</v>
      </c>
      <c r="AD546" s="109">
        <v>280</v>
      </c>
      <c r="AE546" s="109">
        <v>179</v>
      </c>
      <c r="AF546" s="109">
        <v>751</v>
      </c>
      <c r="AG546" s="139">
        <v>844</v>
      </c>
      <c r="AH546" s="5">
        <f t="shared" si="99"/>
        <v>16400</v>
      </c>
      <c r="AI546" s="5">
        <f t="shared" si="100"/>
        <v>11201200</v>
      </c>
      <c r="AJ546" s="2">
        <f t="shared" si="101"/>
        <v>8606720000</v>
      </c>
    </row>
    <row r="547" spans="1:36" x14ac:dyDescent="0.2">
      <c r="A547" s="1">
        <v>24</v>
      </c>
      <c r="B547" s="140">
        <v>59</v>
      </c>
      <c r="C547" s="109">
        <v>416</v>
      </c>
      <c r="D547" s="109">
        <v>964</v>
      </c>
      <c r="E547" s="109">
        <v>615</v>
      </c>
      <c r="F547" s="109">
        <v>954</v>
      </c>
      <c r="G547" s="109">
        <v>541</v>
      </c>
      <c r="H547" s="109">
        <v>65</v>
      </c>
      <c r="I547" s="111">
        <v>486</v>
      </c>
      <c r="J547" s="112">
        <v>499</v>
      </c>
      <c r="K547" s="109">
        <v>88</v>
      </c>
      <c r="L547" s="109">
        <v>524</v>
      </c>
      <c r="M547" s="109">
        <v>943</v>
      </c>
      <c r="N547" s="109">
        <v>626</v>
      </c>
      <c r="O547" s="109">
        <v>981</v>
      </c>
      <c r="P547" s="109">
        <v>393</v>
      </c>
      <c r="Q547" s="109">
        <v>46</v>
      </c>
      <c r="R547" s="109">
        <v>718</v>
      </c>
      <c r="S547" s="109">
        <v>873</v>
      </c>
      <c r="T547" s="109">
        <v>309</v>
      </c>
      <c r="U547" s="109">
        <v>146</v>
      </c>
      <c r="V547" s="109">
        <v>335</v>
      </c>
      <c r="W547" s="109">
        <v>236</v>
      </c>
      <c r="X547" s="109">
        <v>696</v>
      </c>
      <c r="Y547" s="262">
        <v>787</v>
      </c>
      <c r="Z547" s="108">
        <v>774</v>
      </c>
      <c r="AA547" s="6">
        <v>673</v>
      </c>
      <c r="AB547" s="109">
        <v>253</v>
      </c>
      <c r="AC547" s="109">
        <v>346</v>
      </c>
      <c r="AD547" s="109">
        <v>135</v>
      </c>
      <c r="AE547" s="109">
        <v>292</v>
      </c>
      <c r="AF547" s="109">
        <v>896</v>
      </c>
      <c r="AG547" s="139">
        <v>731</v>
      </c>
      <c r="AH547" s="5">
        <f t="shared" si="99"/>
        <v>16400</v>
      </c>
      <c r="AI547" s="5">
        <f t="shared" si="100"/>
        <v>11201200</v>
      </c>
      <c r="AJ547" s="2">
        <f t="shared" si="101"/>
        <v>8606720000</v>
      </c>
    </row>
    <row r="548" spans="1:36" x14ac:dyDescent="0.2">
      <c r="A548" s="1">
        <v>25</v>
      </c>
      <c r="B548" s="140">
        <v>723</v>
      </c>
      <c r="C548" s="109">
        <v>888</v>
      </c>
      <c r="D548" s="109">
        <v>300</v>
      </c>
      <c r="E548" s="109">
        <v>143</v>
      </c>
      <c r="F548" s="109">
        <v>338</v>
      </c>
      <c r="G548" s="109">
        <v>245</v>
      </c>
      <c r="H548" s="109">
        <v>681</v>
      </c>
      <c r="I548" s="112">
        <v>782</v>
      </c>
      <c r="J548" s="111">
        <v>795</v>
      </c>
      <c r="K548" s="109">
        <v>704</v>
      </c>
      <c r="L548" s="109">
        <v>228</v>
      </c>
      <c r="M548" s="109">
        <v>327</v>
      </c>
      <c r="N548" s="109">
        <v>154</v>
      </c>
      <c r="O548" s="109">
        <v>317</v>
      </c>
      <c r="P548" s="109">
        <v>865</v>
      </c>
      <c r="Q548" s="109">
        <v>710</v>
      </c>
      <c r="R548" s="109">
        <v>38</v>
      </c>
      <c r="S548" s="109">
        <v>385</v>
      </c>
      <c r="T548" s="109">
        <v>989</v>
      </c>
      <c r="U548" s="109">
        <v>634</v>
      </c>
      <c r="V548" s="109">
        <v>935</v>
      </c>
      <c r="W548" s="109">
        <v>516</v>
      </c>
      <c r="X548" s="6">
        <v>96</v>
      </c>
      <c r="Y548" s="108">
        <v>507</v>
      </c>
      <c r="Z548" s="262">
        <v>494</v>
      </c>
      <c r="AA548" s="109">
        <v>73</v>
      </c>
      <c r="AB548" s="109">
        <v>533</v>
      </c>
      <c r="AC548" s="109">
        <v>946</v>
      </c>
      <c r="AD548" s="109">
        <v>623</v>
      </c>
      <c r="AE548" s="109">
        <v>972</v>
      </c>
      <c r="AF548" s="109">
        <v>408</v>
      </c>
      <c r="AG548" s="139">
        <v>51</v>
      </c>
      <c r="AH548" s="5">
        <f t="shared" si="99"/>
        <v>16400</v>
      </c>
      <c r="AI548" s="5">
        <f t="shared" si="100"/>
        <v>11201200</v>
      </c>
      <c r="AJ548" s="2">
        <f t="shared" si="101"/>
        <v>8606720000</v>
      </c>
    </row>
    <row r="549" spans="1:36" x14ac:dyDescent="0.2">
      <c r="A549" s="1">
        <v>26</v>
      </c>
      <c r="B549" s="140">
        <v>836</v>
      </c>
      <c r="C549" s="109">
        <v>743</v>
      </c>
      <c r="D549" s="109">
        <v>187</v>
      </c>
      <c r="E549" s="109">
        <v>288</v>
      </c>
      <c r="F549" s="109">
        <v>193</v>
      </c>
      <c r="G549" s="109">
        <v>358</v>
      </c>
      <c r="H549" s="112">
        <v>826</v>
      </c>
      <c r="I549" s="109">
        <v>669</v>
      </c>
      <c r="J549" s="109">
        <v>652</v>
      </c>
      <c r="K549" s="111">
        <v>815</v>
      </c>
      <c r="L549" s="109">
        <v>371</v>
      </c>
      <c r="M549" s="109">
        <v>216</v>
      </c>
      <c r="N549" s="109">
        <v>265</v>
      </c>
      <c r="O549" s="109">
        <v>174</v>
      </c>
      <c r="P549" s="109">
        <v>754</v>
      </c>
      <c r="Q549" s="109">
        <v>853</v>
      </c>
      <c r="R549" s="109">
        <v>437</v>
      </c>
      <c r="S549" s="109">
        <v>18</v>
      </c>
      <c r="T549" s="109">
        <v>590</v>
      </c>
      <c r="U549" s="109">
        <v>1001</v>
      </c>
      <c r="V549" s="109">
        <v>568</v>
      </c>
      <c r="W549" s="109">
        <v>915</v>
      </c>
      <c r="X549" s="108">
        <v>463</v>
      </c>
      <c r="Y549" s="6">
        <v>108</v>
      </c>
      <c r="Z549" s="109">
        <v>125</v>
      </c>
      <c r="AA549" s="262">
        <v>474</v>
      </c>
      <c r="AB549" s="109">
        <v>902</v>
      </c>
      <c r="AC549" s="109">
        <v>545</v>
      </c>
      <c r="AD549" s="109">
        <v>1024</v>
      </c>
      <c r="AE549" s="109">
        <v>603</v>
      </c>
      <c r="AF549" s="109">
        <v>7</v>
      </c>
      <c r="AG549" s="139">
        <v>420</v>
      </c>
      <c r="AH549" s="5">
        <f t="shared" si="99"/>
        <v>16400</v>
      </c>
      <c r="AI549" s="5">
        <f t="shared" si="100"/>
        <v>11201200</v>
      </c>
      <c r="AJ549" s="2">
        <f t="shared" si="101"/>
        <v>8606720000</v>
      </c>
    </row>
    <row r="550" spans="1:36" x14ac:dyDescent="0.2">
      <c r="A550" s="1">
        <v>27</v>
      </c>
      <c r="B550" s="140">
        <v>370</v>
      </c>
      <c r="C550" s="109">
        <v>213</v>
      </c>
      <c r="D550" s="109">
        <v>649</v>
      </c>
      <c r="E550" s="109">
        <v>814</v>
      </c>
      <c r="F550" s="109">
        <v>755</v>
      </c>
      <c r="G550" s="112">
        <v>856</v>
      </c>
      <c r="H550" s="109">
        <v>268</v>
      </c>
      <c r="I550" s="109">
        <v>175</v>
      </c>
      <c r="J550" s="109">
        <v>186</v>
      </c>
      <c r="K550" s="109">
        <v>285</v>
      </c>
      <c r="L550" s="111">
        <v>833</v>
      </c>
      <c r="M550" s="109">
        <v>742</v>
      </c>
      <c r="N550" s="109">
        <v>827</v>
      </c>
      <c r="O550" s="109">
        <v>672</v>
      </c>
      <c r="P550" s="109">
        <v>196</v>
      </c>
      <c r="Q550" s="109">
        <v>359</v>
      </c>
      <c r="R550" s="109">
        <v>903</v>
      </c>
      <c r="S550" s="109">
        <v>548</v>
      </c>
      <c r="T550" s="109">
        <v>128</v>
      </c>
      <c r="U550" s="109">
        <v>475</v>
      </c>
      <c r="V550" s="6">
        <v>6</v>
      </c>
      <c r="W550" s="108">
        <v>417</v>
      </c>
      <c r="X550" s="109">
        <v>1021</v>
      </c>
      <c r="Y550" s="109">
        <v>602</v>
      </c>
      <c r="Z550" s="109">
        <v>591</v>
      </c>
      <c r="AA550" s="109">
        <v>1004</v>
      </c>
      <c r="AB550" s="262">
        <v>440</v>
      </c>
      <c r="AC550" s="109">
        <v>19</v>
      </c>
      <c r="AD550" s="109">
        <v>462</v>
      </c>
      <c r="AE550" s="109">
        <v>105</v>
      </c>
      <c r="AF550" s="109">
        <v>565</v>
      </c>
      <c r="AG550" s="139">
        <v>914</v>
      </c>
      <c r="AH550" s="5">
        <f t="shared" si="99"/>
        <v>16400</v>
      </c>
      <c r="AI550" s="5">
        <f t="shared" si="100"/>
        <v>11201200</v>
      </c>
      <c r="AJ550" s="2">
        <f t="shared" si="101"/>
        <v>8606720000</v>
      </c>
    </row>
    <row r="551" spans="1:36" x14ac:dyDescent="0.2">
      <c r="A551" s="1">
        <v>28</v>
      </c>
      <c r="B551" s="140">
        <v>225</v>
      </c>
      <c r="C551" s="109">
        <v>326</v>
      </c>
      <c r="D551" s="109">
        <v>794</v>
      </c>
      <c r="E551" s="109">
        <v>701</v>
      </c>
      <c r="F551" s="112">
        <v>868</v>
      </c>
      <c r="G551" s="109">
        <v>711</v>
      </c>
      <c r="H551" s="109">
        <v>155</v>
      </c>
      <c r="I551" s="109">
        <v>320</v>
      </c>
      <c r="J551" s="109">
        <v>297</v>
      </c>
      <c r="K551" s="109">
        <v>142</v>
      </c>
      <c r="L551" s="109">
        <v>722</v>
      </c>
      <c r="M551" s="111">
        <v>885</v>
      </c>
      <c r="N551" s="109">
        <v>684</v>
      </c>
      <c r="O551" s="109">
        <v>783</v>
      </c>
      <c r="P551" s="109">
        <v>339</v>
      </c>
      <c r="Q551" s="109">
        <v>248</v>
      </c>
      <c r="R551" s="109">
        <v>536</v>
      </c>
      <c r="S551" s="109">
        <v>947</v>
      </c>
      <c r="T551" s="109">
        <v>495</v>
      </c>
      <c r="U551" s="109">
        <v>76</v>
      </c>
      <c r="V551" s="108">
        <v>405</v>
      </c>
      <c r="W551" s="6">
        <v>50</v>
      </c>
      <c r="X551" s="109">
        <v>622</v>
      </c>
      <c r="Y551" s="109">
        <v>969</v>
      </c>
      <c r="Z551" s="109">
        <v>992</v>
      </c>
      <c r="AA551" s="109">
        <v>635</v>
      </c>
      <c r="AB551" s="109">
        <v>39</v>
      </c>
      <c r="AC551" s="262">
        <v>388</v>
      </c>
      <c r="AD551" s="109">
        <v>93</v>
      </c>
      <c r="AE551" s="109">
        <v>506</v>
      </c>
      <c r="AF551" s="109">
        <v>934</v>
      </c>
      <c r="AG551" s="139">
        <v>513</v>
      </c>
      <c r="AH551" s="5">
        <f t="shared" si="99"/>
        <v>16400</v>
      </c>
      <c r="AI551" s="5">
        <f t="shared" si="100"/>
        <v>11201200</v>
      </c>
      <c r="AJ551" s="2">
        <f t="shared" si="101"/>
        <v>8606720000</v>
      </c>
    </row>
    <row r="552" spans="1:36" x14ac:dyDescent="0.2">
      <c r="A552" s="1">
        <v>29</v>
      </c>
      <c r="B552" s="140">
        <v>461</v>
      </c>
      <c r="C552" s="109">
        <v>106</v>
      </c>
      <c r="D552" s="109">
        <v>566</v>
      </c>
      <c r="E552" s="112">
        <v>913</v>
      </c>
      <c r="F552" s="109">
        <v>592</v>
      </c>
      <c r="G552" s="109">
        <v>1003</v>
      </c>
      <c r="H552" s="109">
        <v>439</v>
      </c>
      <c r="I552" s="109">
        <v>20</v>
      </c>
      <c r="J552" s="109">
        <v>5</v>
      </c>
      <c r="K552" s="109">
        <v>418</v>
      </c>
      <c r="L552" s="109">
        <v>1022</v>
      </c>
      <c r="M552" s="109">
        <v>601</v>
      </c>
      <c r="N552" s="111">
        <v>904</v>
      </c>
      <c r="O552" s="109">
        <v>547</v>
      </c>
      <c r="P552" s="109">
        <v>127</v>
      </c>
      <c r="Q552" s="109">
        <v>476</v>
      </c>
      <c r="R552" s="109">
        <v>828</v>
      </c>
      <c r="S552" s="109">
        <v>671</v>
      </c>
      <c r="T552" s="6">
        <v>195</v>
      </c>
      <c r="U552" s="108">
        <v>360</v>
      </c>
      <c r="V552" s="109">
        <v>185</v>
      </c>
      <c r="W552" s="109">
        <v>286</v>
      </c>
      <c r="X552" s="109">
        <v>834</v>
      </c>
      <c r="Y552" s="109">
        <v>741</v>
      </c>
      <c r="Z552" s="109">
        <v>756</v>
      </c>
      <c r="AA552" s="109">
        <v>855</v>
      </c>
      <c r="AB552" s="109">
        <v>267</v>
      </c>
      <c r="AC552" s="109">
        <v>176</v>
      </c>
      <c r="AD552" s="262">
        <v>369</v>
      </c>
      <c r="AE552" s="109">
        <v>214</v>
      </c>
      <c r="AF552" s="109">
        <v>650</v>
      </c>
      <c r="AG552" s="139">
        <v>813</v>
      </c>
      <c r="AH552" s="5">
        <f t="shared" si="99"/>
        <v>16400</v>
      </c>
      <c r="AI552" s="5">
        <f t="shared" si="100"/>
        <v>11201200</v>
      </c>
      <c r="AJ552" s="2">
        <f t="shared" si="101"/>
        <v>8606720000</v>
      </c>
    </row>
    <row r="553" spans="1:36" x14ac:dyDescent="0.2">
      <c r="A553" s="1">
        <v>30</v>
      </c>
      <c r="B553" s="140">
        <v>94</v>
      </c>
      <c r="C553" s="109">
        <v>505</v>
      </c>
      <c r="D553" s="112">
        <v>933</v>
      </c>
      <c r="E553" s="109">
        <v>514</v>
      </c>
      <c r="F553" s="109">
        <v>991</v>
      </c>
      <c r="G553" s="109">
        <v>636</v>
      </c>
      <c r="H553" s="109">
        <v>40</v>
      </c>
      <c r="I553" s="109">
        <v>387</v>
      </c>
      <c r="J553" s="109">
        <v>406</v>
      </c>
      <c r="K553" s="109">
        <v>49</v>
      </c>
      <c r="L553" s="109">
        <v>621</v>
      </c>
      <c r="M553" s="109">
        <v>970</v>
      </c>
      <c r="N553" s="109">
        <v>535</v>
      </c>
      <c r="O553" s="111">
        <v>948</v>
      </c>
      <c r="P553" s="109">
        <v>496</v>
      </c>
      <c r="Q553" s="109">
        <v>75</v>
      </c>
      <c r="R553" s="109">
        <v>683</v>
      </c>
      <c r="S553" s="109">
        <v>784</v>
      </c>
      <c r="T553" s="108">
        <v>340</v>
      </c>
      <c r="U553" s="6">
        <v>247</v>
      </c>
      <c r="V553" s="109">
        <v>298</v>
      </c>
      <c r="W553" s="109">
        <v>141</v>
      </c>
      <c r="X553" s="109">
        <v>721</v>
      </c>
      <c r="Y553" s="109">
        <v>886</v>
      </c>
      <c r="Z553" s="109">
        <v>867</v>
      </c>
      <c r="AA553" s="109">
        <v>712</v>
      </c>
      <c r="AB553" s="109">
        <v>156</v>
      </c>
      <c r="AC553" s="109">
        <v>319</v>
      </c>
      <c r="AD553" s="109">
        <v>226</v>
      </c>
      <c r="AE553" s="262">
        <v>325</v>
      </c>
      <c r="AF553" s="109">
        <v>793</v>
      </c>
      <c r="AG553" s="139">
        <v>702</v>
      </c>
      <c r="AH553" s="5">
        <f t="shared" si="99"/>
        <v>16400</v>
      </c>
      <c r="AI553" s="5">
        <f t="shared" si="100"/>
        <v>11201200</v>
      </c>
      <c r="AJ553" s="2">
        <f t="shared" si="101"/>
        <v>8606720000</v>
      </c>
    </row>
    <row r="554" spans="1:36" x14ac:dyDescent="0.2">
      <c r="A554" s="1">
        <v>31</v>
      </c>
      <c r="B554" s="140">
        <v>624</v>
      </c>
      <c r="C554" s="112">
        <v>971</v>
      </c>
      <c r="D554" s="109">
        <v>407</v>
      </c>
      <c r="E554" s="109">
        <v>52</v>
      </c>
      <c r="F554" s="109">
        <v>493</v>
      </c>
      <c r="G554" s="109">
        <v>74</v>
      </c>
      <c r="H554" s="109">
        <v>534</v>
      </c>
      <c r="I554" s="109">
        <v>945</v>
      </c>
      <c r="J554" s="109">
        <v>936</v>
      </c>
      <c r="K554" s="109">
        <v>515</v>
      </c>
      <c r="L554" s="109">
        <v>95</v>
      </c>
      <c r="M554" s="109">
        <v>508</v>
      </c>
      <c r="N554" s="109">
        <v>37</v>
      </c>
      <c r="O554" s="109">
        <v>386</v>
      </c>
      <c r="P554" s="111">
        <v>990</v>
      </c>
      <c r="Q554" s="109">
        <v>633</v>
      </c>
      <c r="R554" s="6">
        <v>153</v>
      </c>
      <c r="S554" s="108">
        <v>318</v>
      </c>
      <c r="T554" s="109">
        <v>866</v>
      </c>
      <c r="U554" s="109">
        <v>709</v>
      </c>
      <c r="V554" s="109">
        <v>796</v>
      </c>
      <c r="W554" s="109">
        <v>703</v>
      </c>
      <c r="X554" s="109">
        <v>227</v>
      </c>
      <c r="Y554" s="109">
        <v>328</v>
      </c>
      <c r="Z554" s="109">
        <v>337</v>
      </c>
      <c r="AA554" s="109">
        <v>246</v>
      </c>
      <c r="AB554" s="109">
        <v>682</v>
      </c>
      <c r="AC554" s="109">
        <v>781</v>
      </c>
      <c r="AD554" s="109">
        <v>724</v>
      </c>
      <c r="AE554" s="109">
        <v>887</v>
      </c>
      <c r="AF554" s="262">
        <v>299</v>
      </c>
      <c r="AG554" s="139">
        <v>144</v>
      </c>
      <c r="AH554" s="5">
        <f t="shared" si="99"/>
        <v>16400</v>
      </c>
      <c r="AI554" s="5">
        <f t="shared" si="100"/>
        <v>11201200</v>
      </c>
      <c r="AJ554" s="2">
        <f t="shared" si="101"/>
        <v>8606720000</v>
      </c>
    </row>
    <row r="555" spans="1:36" ht="13.5" thickBot="1" x14ac:dyDescent="0.25">
      <c r="A555" s="1">
        <v>32</v>
      </c>
      <c r="B555" s="146">
        <v>1023</v>
      </c>
      <c r="C555" s="147">
        <v>604</v>
      </c>
      <c r="D555" s="147">
        <v>8</v>
      </c>
      <c r="E555" s="147">
        <v>419</v>
      </c>
      <c r="F555" s="147">
        <v>126</v>
      </c>
      <c r="G555" s="147">
        <v>473</v>
      </c>
      <c r="H555" s="147">
        <v>901</v>
      </c>
      <c r="I555" s="147">
        <v>546</v>
      </c>
      <c r="J555" s="147">
        <v>567</v>
      </c>
      <c r="K555" s="147">
        <v>916</v>
      </c>
      <c r="L555" s="147">
        <v>464</v>
      </c>
      <c r="M555" s="147">
        <v>107</v>
      </c>
      <c r="N555" s="147">
        <v>438</v>
      </c>
      <c r="O555" s="147">
        <v>17</v>
      </c>
      <c r="P555" s="147">
        <v>589</v>
      </c>
      <c r="Q555" s="148">
        <v>1002</v>
      </c>
      <c r="R555" s="214">
        <v>266</v>
      </c>
      <c r="S555" s="180">
        <v>173</v>
      </c>
      <c r="T555" s="147">
        <v>753</v>
      </c>
      <c r="U555" s="147">
        <v>854</v>
      </c>
      <c r="V555" s="147">
        <v>651</v>
      </c>
      <c r="W555" s="147">
        <v>816</v>
      </c>
      <c r="X555" s="147">
        <v>372</v>
      </c>
      <c r="Y555" s="147">
        <v>215</v>
      </c>
      <c r="Z555" s="147">
        <v>194</v>
      </c>
      <c r="AA555" s="147">
        <v>357</v>
      </c>
      <c r="AB555" s="147">
        <v>825</v>
      </c>
      <c r="AC555" s="147">
        <v>670</v>
      </c>
      <c r="AD555" s="147">
        <v>835</v>
      </c>
      <c r="AE555" s="147">
        <v>744</v>
      </c>
      <c r="AF555" s="147">
        <v>188</v>
      </c>
      <c r="AG555" s="265">
        <v>287</v>
      </c>
      <c r="AH555" s="5">
        <f t="shared" si="99"/>
        <v>16400</v>
      </c>
      <c r="AI555" s="5">
        <f t="shared" si="100"/>
        <v>11201200</v>
      </c>
      <c r="AJ555" s="2">
        <f t="shared" si="101"/>
        <v>8606720000</v>
      </c>
    </row>
    <row r="556" spans="1:36" x14ac:dyDescent="0.2">
      <c r="A556" s="3" t="s">
        <v>0</v>
      </c>
      <c r="B556" s="5">
        <f>SUM(B524:B555)</f>
        <v>16400</v>
      </c>
      <c r="C556" s="5">
        <f t="shared" ref="C556:AG556" si="102">SUM(C524:C555)</f>
        <v>16400</v>
      </c>
      <c r="D556" s="5">
        <f t="shared" si="102"/>
        <v>16400</v>
      </c>
      <c r="E556" s="5">
        <f t="shared" si="102"/>
        <v>16400</v>
      </c>
      <c r="F556" s="5">
        <f t="shared" si="102"/>
        <v>16400</v>
      </c>
      <c r="G556" s="5">
        <f t="shared" si="102"/>
        <v>16400</v>
      </c>
      <c r="H556" s="5">
        <f t="shared" si="102"/>
        <v>16400</v>
      </c>
      <c r="I556" s="5">
        <f t="shared" si="102"/>
        <v>16400</v>
      </c>
      <c r="J556" s="5">
        <f t="shared" si="102"/>
        <v>16400</v>
      </c>
      <c r="K556" s="5">
        <f t="shared" si="102"/>
        <v>16400</v>
      </c>
      <c r="L556" s="5">
        <f t="shared" si="102"/>
        <v>16400</v>
      </c>
      <c r="M556" s="5">
        <f t="shared" si="102"/>
        <v>16400</v>
      </c>
      <c r="N556" s="5">
        <f t="shared" si="102"/>
        <v>16400</v>
      </c>
      <c r="O556" s="5">
        <f t="shared" si="102"/>
        <v>16400</v>
      </c>
      <c r="P556" s="5">
        <f t="shared" si="102"/>
        <v>16400</v>
      </c>
      <c r="Q556" s="5">
        <f t="shared" si="102"/>
        <v>16400</v>
      </c>
      <c r="R556" s="5">
        <f t="shared" si="102"/>
        <v>16400</v>
      </c>
      <c r="S556" s="5">
        <f t="shared" si="102"/>
        <v>16400</v>
      </c>
      <c r="T556" s="5">
        <f t="shared" si="102"/>
        <v>16400</v>
      </c>
      <c r="U556" s="5">
        <f t="shared" si="102"/>
        <v>16400</v>
      </c>
      <c r="V556" s="5">
        <f t="shared" si="102"/>
        <v>16400</v>
      </c>
      <c r="W556" s="5">
        <f t="shared" si="102"/>
        <v>16400</v>
      </c>
      <c r="X556" s="5">
        <f t="shared" si="102"/>
        <v>16400</v>
      </c>
      <c r="Y556" s="5">
        <f t="shared" si="102"/>
        <v>16400</v>
      </c>
      <c r="Z556" s="5">
        <f t="shared" si="102"/>
        <v>16400</v>
      </c>
      <c r="AA556" s="5">
        <f t="shared" si="102"/>
        <v>16400</v>
      </c>
      <c r="AB556" s="5">
        <f t="shared" si="102"/>
        <v>16400</v>
      </c>
      <c r="AC556" s="5">
        <f t="shared" si="102"/>
        <v>16400</v>
      </c>
      <c r="AD556" s="5">
        <f t="shared" si="102"/>
        <v>16400</v>
      </c>
      <c r="AE556" s="5">
        <f t="shared" si="102"/>
        <v>16400</v>
      </c>
      <c r="AF556" s="5">
        <f t="shared" si="102"/>
        <v>16400</v>
      </c>
      <c r="AG556" s="5">
        <f t="shared" si="102"/>
        <v>16400</v>
      </c>
      <c r="AH556" s="5"/>
      <c r="AI556" s="5"/>
    </row>
    <row r="557" spans="1:36" x14ac:dyDescent="0.2">
      <c r="A557" s="3" t="s">
        <v>1</v>
      </c>
      <c r="B557" s="5">
        <f>SUMSQ(B524:B555)</f>
        <v>11201200</v>
      </c>
      <c r="C557" s="5">
        <f t="shared" ref="C557:AG557" si="103">SUMSQ(C524:C555)</f>
        <v>11201200</v>
      </c>
      <c r="D557" s="5">
        <f t="shared" si="103"/>
        <v>11201200</v>
      </c>
      <c r="E557" s="5">
        <f t="shared" si="103"/>
        <v>11201200</v>
      </c>
      <c r="F557" s="5">
        <f t="shared" si="103"/>
        <v>11201200</v>
      </c>
      <c r="G557" s="5">
        <f t="shared" si="103"/>
        <v>11201200</v>
      </c>
      <c r="H557" s="5">
        <f t="shared" si="103"/>
        <v>11201200</v>
      </c>
      <c r="I557" s="5">
        <f t="shared" si="103"/>
        <v>11201200</v>
      </c>
      <c r="J557" s="5">
        <f t="shared" si="103"/>
        <v>11201200</v>
      </c>
      <c r="K557" s="5">
        <f t="shared" si="103"/>
        <v>11201200</v>
      </c>
      <c r="L557" s="5">
        <f t="shared" si="103"/>
        <v>11201200</v>
      </c>
      <c r="M557" s="5">
        <f t="shared" si="103"/>
        <v>11201200</v>
      </c>
      <c r="N557" s="5">
        <f t="shared" si="103"/>
        <v>11201200</v>
      </c>
      <c r="O557" s="5">
        <f t="shared" si="103"/>
        <v>11201200</v>
      </c>
      <c r="P557" s="5">
        <f t="shared" si="103"/>
        <v>11201200</v>
      </c>
      <c r="Q557" s="5">
        <f t="shared" si="103"/>
        <v>11201200</v>
      </c>
      <c r="R557" s="5">
        <f t="shared" si="103"/>
        <v>11201200</v>
      </c>
      <c r="S557" s="5">
        <f t="shared" si="103"/>
        <v>11201200</v>
      </c>
      <c r="T557" s="5">
        <f t="shared" si="103"/>
        <v>11201200</v>
      </c>
      <c r="U557" s="5">
        <f t="shared" si="103"/>
        <v>11201200</v>
      </c>
      <c r="V557" s="5">
        <f t="shared" si="103"/>
        <v>11201200</v>
      </c>
      <c r="W557" s="5">
        <f t="shared" si="103"/>
        <v>11201200</v>
      </c>
      <c r="X557" s="5">
        <f t="shared" si="103"/>
        <v>11201200</v>
      </c>
      <c r="Y557" s="5">
        <f t="shared" si="103"/>
        <v>11201200</v>
      </c>
      <c r="Z557" s="5">
        <f t="shared" si="103"/>
        <v>11201200</v>
      </c>
      <c r="AA557" s="5">
        <f t="shared" si="103"/>
        <v>11201200</v>
      </c>
      <c r="AB557" s="5">
        <f t="shared" si="103"/>
        <v>11201200</v>
      </c>
      <c r="AC557" s="5">
        <f t="shared" si="103"/>
        <v>11201200</v>
      </c>
      <c r="AD557" s="5">
        <f t="shared" si="103"/>
        <v>11201200</v>
      </c>
      <c r="AE557" s="5">
        <f t="shared" si="103"/>
        <v>11201200</v>
      </c>
      <c r="AF557" s="5">
        <f t="shared" si="103"/>
        <v>11201200</v>
      </c>
      <c r="AG557" s="5">
        <f t="shared" si="103"/>
        <v>11201200</v>
      </c>
      <c r="AH557" s="5"/>
      <c r="AI557" s="5"/>
    </row>
    <row r="558" spans="1:36" x14ac:dyDescent="0.2">
      <c r="A558" s="3" t="s">
        <v>2</v>
      </c>
      <c r="B558" s="2">
        <f>B524^3+B525^3+B526^3+B527^3+B528^3+B529^3+B530^3+B531^3+B532^3+B533^3+B534^3+B535^3+B536^3+B537^3+B538^3+B539^3+B540^3+B541^3+B542^3+B543^3+B544^3+B545^3+B546^3+B547^3+B548^3+B549^3+B550^3+B551^3+B552^3+B553^3+B554^3+B555^3</f>
        <v>8606720000</v>
      </c>
      <c r="C558" s="2">
        <f t="shared" ref="C558:AG558" si="104">C524^3+C525^3+C526^3+C527^3+C528^3+C529^3+C530^3+C531^3+C532^3+C533^3+C534^3+C535^3+C536^3+C537^3+C538^3+C539^3+C540^3+C541^3+C542^3+C543^3+C544^3+C545^3+C546^3+C547^3+C548^3+C549^3+C550^3+C551^3+C552^3+C553^3+C554^3+C555^3</f>
        <v>8606720000</v>
      </c>
      <c r="D558" s="2">
        <f t="shared" si="104"/>
        <v>8606720000</v>
      </c>
      <c r="E558" s="2">
        <f t="shared" si="104"/>
        <v>8606720000</v>
      </c>
      <c r="F558" s="2">
        <f t="shared" si="104"/>
        <v>8606720000</v>
      </c>
      <c r="G558" s="2">
        <f t="shared" si="104"/>
        <v>8606720000</v>
      </c>
      <c r="H558" s="2">
        <f t="shared" si="104"/>
        <v>8606720000</v>
      </c>
      <c r="I558" s="2">
        <f t="shared" si="104"/>
        <v>8606720000</v>
      </c>
      <c r="J558" s="2">
        <f t="shared" si="104"/>
        <v>8606720000</v>
      </c>
      <c r="K558" s="2">
        <f t="shared" si="104"/>
        <v>8606720000</v>
      </c>
      <c r="L558" s="2">
        <f t="shared" si="104"/>
        <v>8606720000</v>
      </c>
      <c r="M558" s="2">
        <f t="shared" si="104"/>
        <v>8606720000</v>
      </c>
      <c r="N558" s="2">
        <f t="shared" si="104"/>
        <v>8606720000</v>
      </c>
      <c r="O558" s="2">
        <f t="shared" si="104"/>
        <v>8606720000</v>
      </c>
      <c r="P558" s="2">
        <f t="shared" si="104"/>
        <v>8606720000</v>
      </c>
      <c r="Q558" s="2">
        <f t="shared" si="104"/>
        <v>8606720000</v>
      </c>
      <c r="R558" s="2">
        <f t="shared" si="104"/>
        <v>8606720000</v>
      </c>
      <c r="S558" s="2">
        <f t="shared" si="104"/>
        <v>8606720000</v>
      </c>
      <c r="T558" s="2">
        <f t="shared" si="104"/>
        <v>8606720000</v>
      </c>
      <c r="U558" s="2">
        <f t="shared" si="104"/>
        <v>8606720000</v>
      </c>
      <c r="V558" s="2">
        <f t="shared" si="104"/>
        <v>8606720000</v>
      </c>
      <c r="W558" s="2">
        <f t="shared" si="104"/>
        <v>8606720000</v>
      </c>
      <c r="X558" s="2">
        <f t="shared" si="104"/>
        <v>8606720000</v>
      </c>
      <c r="Y558" s="2">
        <f t="shared" si="104"/>
        <v>8606720000</v>
      </c>
      <c r="Z558" s="2">
        <f t="shared" si="104"/>
        <v>8606720000</v>
      </c>
      <c r="AA558" s="2">
        <f t="shared" si="104"/>
        <v>8606720000</v>
      </c>
      <c r="AB558" s="2">
        <f t="shared" si="104"/>
        <v>8606720000</v>
      </c>
      <c r="AC558" s="2">
        <f t="shared" si="104"/>
        <v>8606720000</v>
      </c>
      <c r="AD558" s="2">
        <f t="shared" si="104"/>
        <v>8606720000</v>
      </c>
      <c r="AE558" s="2">
        <f t="shared" si="104"/>
        <v>8606720000</v>
      </c>
      <c r="AF558" s="2">
        <f t="shared" si="104"/>
        <v>8606720000</v>
      </c>
      <c r="AG558" s="2">
        <f t="shared" si="104"/>
        <v>8606720000</v>
      </c>
      <c r="AH558" s="5" t="s">
        <v>5</v>
      </c>
      <c r="AI558" s="5"/>
      <c r="AJ558" s="114"/>
    </row>
    <row r="559" spans="1:36" x14ac:dyDescent="0.2">
      <c r="B559" s="2" t="s">
        <v>5</v>
      </c>
      <c r="AH559" s="5"/>
      <c r="AI559" s="5"/>
      <c r="AJ559" s="116"/>
    </row>
    <row r="560" spans="1:36" x14ac:dyDescent="0.2">
      <c r="A560" s="3" t="s">
        <v>1173</v>
      </c>
      <c r="B560" s="2">
        <f>B524</f>
        <v>2</v>
      </c>
      <c r="C560" s="2">
        <f>C525</f>
        <v>54</v>
      </c>
      <c r="D560" s="2">
        <f>D526</f>
        <v>92</v>
      </c>
      <c r="E560" s="2">
        <f>E527</f>
        <v>112</v>
      </c>
      <c r="F560" s="2">
        <f>F528</f>
        <v>157</v>
      </c>
      <c r="G560" s="2">
        <f>G529</f>
        <v>169</v>
      </c>
      <c r="H560" s="2">
        <f>H530</f>
        <v>199</v>
      </c>
      <c r="I560" s="2">
        <f>I531</f>
        <v>243</v>
      </c>
      <c r="J560" s="2">
        <f>J532</f>
        <v>526</v>
      </c>
      <c r="K560" s="2">
        <f>K533</f>
        <v>570</v>
      </c>
      <c r="L560" s="2">
        <f>L534</f>
        <v>600</v>
      </c>
      <c r="M560" s="2">
        <f>M535</f>
        <v>612</v>
      </c>
      <c r="N560" s="2">
        <f>N536</f>
        <v>657</v>
      </c>
      <c r="O560" s="2">
        <f>O537</f>
        <v>677</v>
      </c>
      <c r="P560" s="2">
        <f>P538</f>
        <v>715</v>
      </c>
      <c r="Q560" s="2">
        <f>Q539</f>
        <v>767</v>
      </c>
      <c r="R560" s="2">
        <f>R540</f>
        <v>994</v>
      </c>
      <c r="S560" s="2">
        <f>S541</f>
        <v>982</v>
      </c>
      <c r="T560" s="2">
        <f>T542</f>
        <v>956</v>
      </c>
      <c r="U560" s="2">
        <f>U543</f>
        <v>912</v>
      </c>
      <c r="V560" s="2">
        <f>V544</f>
        <v>893</v>
      </c>
      <c r="W560" s="2">
        <f>W545</f>
        <v>841</v>
      </c>
      <c r="X560" s="2">
        <f>X546</f>
        <v>807</v>
      </c>
      <c r="Y560" s="2">
        <f>Y547</f>
        <v>787</v>
      </c>
      <c r="Z560" s="2">
        <f>Z548</f>
        <v>494</v>
      </c>
      <c r="AA560" s="2">
        <f>AA549</f>
        <v>474</v>
      </c>
      <c r="AB560" s="2">
        <f>AB550</f>
        <v>440</v>
      </c>
      <c r="AC560" s="2">
        <f>AC551</f>
        <v>388</v>
      </c>
      <c r="AD560" s="2">
        <f>AD552</f>
        <v>369</v>
      </c>
      <c r="AE560" s="2">
        <f>AE553</f>
        <v>325</v>
      </c>
      <c r="AF560" s="2">
        <f>AF554</f>
        <v>299</v>
      </c>
      <c r="AG560" s="2">
        <f>AG555</f>
        <v>287</v>
      </c>
      <c r="AH560" s="152">
        <f t="shared" ref="AH560:AH563" si="105">SUM(B560:AG560)</f>
        <v>16400</v>
      </c>
      <c r="AI560" s="5">
        <f t="shared" ref="AI560:AI563" si="106">SUMSQ(B560:AG560)</f>
        <v>11201200</v>
      </c>
      <c r="AJ560" s="2">
        <f t="shared" ref="AJ560:AJ563" si="107">B560^3+C560^3+D560^3+E560^3+F560^3+G560^3+H560^3+I560^3+J560^3+K560^3+L560^3+M560^3+N560^3+O560^3+P560^3+Q560^3+R560^3+S560^3+T560^3+U560^3+V560^3+W560^3+X560^3+Y560^3+Z560^3+AA560^3+AB560^3+AC560^3+AD560^3+AE560^3+AF560^3+AG560^3</f>
        <v>8606720000</v>
      </c>
    </row>
    <row r="561" spans="1:36" x14ac:dyDescent="0.2">
      <c r="A561" s="3" t="s">
        <v>1174</v>
      </c>
      <c r="B561" s="2">
        <f>B555</f>
        <v>1023</v>
      </c>
      <c r="C561" s="2">
        <f>C554</f>
        <v>971</v>
      </c>
      <c r="D561" s="2">
        <f>D553</f>
        <v>933</v>
      </c>
      <c r="E561" s="2">
        <f>E552</f>
        <v>913</v>
      </c>
      <c r="F561" s="2">
        <f>F551</f>
        <v>868</v>
      </c>
      <c r="G561" s="2">
        <f>G550</f>
        <v>856</v>
      </c>
      <c r="H561" s="2">
        <f>H549</f>
        <v>826</v>
      </c>
      <c r="I561" s="2">
        <f>I548</f>
        <v>782</v>
      </c>
      <c r="J561" s="2">
        <f>J547</f>
        <v>499</v>
      </c>
      <c r="K561" s="2">
        <f>K546</f>
        <v>455</v>
      </c>
      <c r="L561" s="2">
        <f>L545</f>
        <v>425</v>
      </c>
      <c r="M561" s="2">
        <f>M544</f>
        <v>413</v>
      </c>
      <c r="N561" s="2">
        <f>N543</f>
        <v>368</v>
      </c>
      <c r="O561" s="2">
        <f>O542</f>
        <v>348</v>
      </c>
      <c r="P561" s="2">
        <f>P541</f>
        <v>310</v>
      </c>
      <c r="Q561" s="2">
        <f>Q540</f>
        <v>258</v>
      </c>
      <c r="R561" s="2">
        <f>R539</f>
        <v>31</v>
      </c>
      <c r="S561" s="2">
        <f>S538</f>
        <v>43</v>
      </c>
      <c r="T561" s="2">
        <f>T537</f>
        <v>69</v>
      </c>
      <c r="U561" s="2">
        <f>U536</f>
        <v>113</v>
      </c>
      <c r="V561" s="2">
        <f>V535</f>
        <v>132</v>
      </c>
      <c r="W561" s="2">
        <f>W534</f>
        <v>184</v>
      </c>
      <c r="X561" s="2">
        <f>X533</f>
        <v>218</v>
      </c>
      <c r="Y561" s="2">
        <f>Y532</f>
        <v>238</v>
      </c>
      <c r="Z561" s="2">
        <f>Z531</f>
        <v>531</v>
      </c>
      <c r="AA561" s="2">
        <f>AA530</f>
        <v>551</v>
      </c>
      <c r="AB561" s="2">
        <f>AB529</f>
        <v>585</v>
      </c>
      <c r="AC561" s="2">
        <f>AC528</f>
        <v>637</v>
      </c>
      <c r="AD561" s="2">
        <f>AD527</f>
        <v>656</v>
      </c>
      <c r="AE561" s="2">
        <f>AE526</f>
        <v>700</v>
      </c>
      <c r="AF561" s="2">
        <f>AF525</f>
        <v>726</v>
      </c>
      <c r="AG561" s="2">
        <f>AG524</f>
        <v>738</v>
      </c>
      <c r="AH561" s="152">
        <f t="shared" si="105"/>
        <v>16400</v>
      </c>
      <c r="AI561" s="5">
        <f t="shared" si="106"/>
        <v>11201200</v>
      </c>
      <c r="AJ561" s="2">
        <f t="shared" si="107"/>
        <v>8606720000</v>
      </c>
    </row>
    <row r="562" spans="1:36" x14ac:dyDescent="0.2">
      <c r="A562" s="3" t="s">
        <v>1175</v>
      </c>
      <c r="B562" s="2">
        <f>B540</f>
        <v>279</v>
      </c>
      <c r="C562" s="2">
        <f>C541</f>
        <v>291</v>
      </c>
      <c r="D562" s="2">
        <f>D542</f>
        <v>333</v>
      </c>
      <c r="E562" s="2">
        <f>E543</f>
        <v>377</v>
      </c>
      <c r="F562" s="2">
        <f>F544</f>
        <v>396</v>
      </c>
      <c r="G562" s="2">
        <f>G545</f>
        <v>448</v>
      </c>
      <c r="H562" s="2">
        <f>H546</f>
        <v>466</v>
      </c>
      <c r="I562" s="2">
        <f>I547</f>
        <v>486</v>
      </c>
      <c r="J562" s="2">
        <f>J548</f>
        <v>795</v>
      </c>
      <c r="K562" s="2">
        <f>K549</f>
        <v>815</v>
      </c>
      <c r="L562" s="2">
        <f>L550</f>
        <v>833</v>
      </c>
      <c r="M562" s="2">
        <f>M551</f>
        <v>885</v>
      </c>
      <c r="N562" s="2">
        <f>N552</f>
        <v>904</v>
      </c>
      <c r="O562" s="2">
        <f>O553</f>
        <v>948</v>
      </c>
      <c r="P562" s="2">
        <f>P554</f>
        <v>990</v>
      </c>
      <c r="Q562" s="2">
        <f>Q555</f>
        <v>1002</v>
      </c>
      <c r="R562" s="2">
        <f>R524</f>
        <v>759</v>
      </c>
      <c r="S562" s="2">
        <f>S525</f>
        <v>707</v>
      </c>
      <c r="T562" s="2">
        <f>T526</f>
        <v>685</v>
      </c>
      <c r="U562" s="2">
        <f>U527</f>
        <v>665</v>
      </c>
      <c r="V562" s="2">
        <f>V528</f>
        <v>620</v>
      </c>
      <c r="W562" s="2">
        <f>W529</f>
        <v>608</v>
      </c>
      <c r="X562" s="2">
        <f>X530</f>
        <v>562</v>
      </c>
      <c r="Y562" s="2">
        <f>Y531</f>
        <v>518</v>
      </c>
      <c r="Z562" s="2">
        <f>Z532</f>
        <v>251</v>
      </c>
      <c r="AA562" s="2">
        <f>AA533</f>
        <v>207</v>
      </c>
      <c r="AB562" s="2">
        <f>AB534</f>
        <v>161</v>
      </c>
      <c r="AC562" s="2">
        <f>AC535</f>
        <v>149</v>
      </c>
      <c r="AD562" s="2">
        <f>AD536</f>
        <v>104</v>
      </c>
      <c r="AE562" s="2">
        <f>AE537</f>
        <v>84</v>
      </c>
      <c r="AF562" s="2">
        <f>AF538</f>
        <v>62</v>
      </c>
      <c r="AG562" s="2">
        <f>AG539</f>
        <v>10</v>
      </c>
      <c r="AH562" s="152">
        <f t="shared" si="105"/>
        <v>16400</v>
      </c>
      <c r="AI562" s="5">
        <f t="shared" si="106"/>
        <v>11201200</v>
      </c>
      <c r="AJ562" s="2">
        <f t="shared" si="107"/>
        <v>8606720000</v>
      </c>
    </row>
    <row r="563" spans="1:36" x14ac:dyDescent="0.2">
      <c r="A563" s="3" t="s">
        <v>1176</v>
      </c>
      <c r="B563" s="2">
        <f>B539</f>
        <v>746</v>
      </c>
      <c r="C563" s="2">
        <f>C538</f>
        <v>734</v>
      </c>
      <c r="D563" s="2">
        <f>D537</f>
        <v>692</v>
      </c>
      <c r="E563" s="2">
        <f>E536</f>
        <v>648</v>
      </c>
      <c r="F563" s="2">
        <f>F535</f>
        <v>629</v>
      </c>
      <c r="G563" s="2">
        <f>G534</f>
        <v>577</v>
      </c>
      <c r="H563" s="2">
        <f>H533</f>
        <v>559</v>
      </c>
      <c r="I563" s="2">
        <f>I532</f>
        <v>539</v>
      </c>
      <c r="J563" s="2">
        <f>J531</f>
        <v>230</v>
      </c>
      <c r="K563" s="2">
        <f>K530</f>
        <v>210</v>
      </c>
      <c r="L563" s="2">
        <f>L529</f>
        <v>192</v>
      </c>
      <c r="M563" s="2">
        <f>M528</f>
        <v>140</v>
      </c>
      <c r="N563" s="2">
        <f>N527</f>
        <v>121</v>
      </c>
      <c r="O563" s="2">
        <f>O526</f>
        <v>77</v>
      </c>
      <c r="P563" s="2">
        <f>P525</f>
        <v>35</v>
      </c>
      <c r="Q563" s="2">
        <f>Q524</f>
        <v>23</v>
      </c>
      <c r="R563" s="2">
        <f>R555</f>
        <v>266</v>
      </c>
      <c r="S563" s="2">
        <f>S554</f>
        <v>318</v>
      </c>
      <c r="T563" s="2">
        <f>T553</f>
        <v>340</v>
      </c>
      <c r="U563" s="2">
        <f>U552</f>
        <v>360</v>
      </c>
      <c r="V563" s="2">
        <f>V551</f>
        <v>405</v>
      </c>
      <c r="W563" s="2">
        <f>W550</f>
        <v>417</v>
      </c>
      <c r="X563" s="2">
        <f>X549</f>
        <v>463</v>
      </c>
      <c r="Y563" s="2">
        <f>Y548</f>
        <v>507</v>
      </c>
      <c r="Z563" s="2">
        <f>Z547</f>
        <v>774</v>
      </c>
      <c r="AA563" s="2">
        <f>AA546</f>
        <v>818</v>
      </c>
      <c r="AB563" s="2">
        <f>AB545</f>
        <v>864</v>
      </c>
      <c r="AC563" s="2">
        <f>AC544</f>
        <v>876</v>
      </c>
      <c r="AD563" s="2">
        <f>AD543</f>
        <v>921</v>
      </c>
      <c r="AE563" s="2">
        <f>AE542</f>
        <v>941</v>
      </c>
      <c r="AF563" s="2">
        <f>AF541</f>
        <v>963</v>
      </c>
      <c r="AG563" s="2">
        <f>AG540</f>
        <v>1015</v>
      </c>
      <c r="AH563" s="152">
        <f t="shared" si="105"/>
        <v>16400</v>
      </c>
      <c r="AI563" s="5">
        <f t="shared" si="106"/>
        <v>11201200</v>
      </c>
      <c r="AJ563" s="2">
        <f t="shared" si="107"/>
        <v>8606720000</v>
      </c>
    </row>
    <row r="566" spans="1:36" ht="13.5" thickBot="1" x14ac:dyDescent="0.25">
      <c r="A566" s="71" t="s">
        <v>5</v>
      </c>
      <c r="B566" s="1" t="s">
        <v>1253</v>
      </c>
      <c r="D566" s="94"/>
      <c r="H566" s="2" t="s">
        <v>5</v>
      </c>
      <c r="M566" s="2" t="s">
        <v>5</v>
      </c>
    </row>
    <row r="567" spans="1:36" x14ac:dyDescent="0.2">
      <c r="A567" s="1">
        <v>1</v>
      </c>
      <c r="B567" s="259">
        <v>3</v>
      </c>
      <c r="C567" s="177">
        <v>424</v>
      </c>
      <c r="D567" s="134">
        <v>1020</v>
      </c>
      <c r="E567" s="134">
        <v>607</v>
      </c>
      <c r="F567" s="134">
        <v>898</v>
      </c>
      <c r="G567" s="134">
        <v>549</v>
      </c>
      <c r="H567" s="134">
        <v>121</v>
      </c>
      <c r="I567" s="134">
        <v>478</v>
      </c>
      <c r="J567" s="134">
        <v>459</v>
      </c>
      <c r="K567" s="134">
        <v>112</v>
      </c>
      <c r="L567" s="134">
        <v>564</v>
      </c>
      <c r="M567" s="134">
        <v>919</v>
      </c>
      <c r="N567" s="134">
        <v>586</v>
      </c>
      <c r="O567" s="134">
        <v>1005</v>
      </c>
      <c r="P567" s="134">
        <v>433</v>
      </c>
      <c r="Q567" s="135">
        <v>22</v>
      </c>
      <c r="R567" s="206">
        <v>758</v>
      </c>
      <c r="S567" s="134">
        <v>849</v>
      </c>
      <c r="T567" s="134">
        <v>269</v>
      </c>
      <c r="U567" s="134">
        <v>170</v>
      </c>
      <c r="V567" s="134">
        <v>375</v>
      </c>
      <c r="W567" s="134">
        <v>212</v>
      </c>
      <c r="X567" s="134">
        <v>656</v>
      </c>
      <c r="Y567" s="134">
        <v>811</v>
      </c>
      <c r="Z567" s="134">
        <v>830</v>
      </c>
      <c r="AA567" s="134">
        <v>665</v>
      </c>
      <c r="AB567" s="134">
        <v>197</v>
      </c>
      <c r="AC567" s="134">
        <v>354</v>
      </c>
      <c r="AD567" s="134">
        <v>191</v>
      </c>
      <c r="AE567" s="134">
        <v>284</v>
      </c>
      <c r="AF567" s="134">
        <v>840</v>
      </c>
      <c r="AG567" s="264">
        <v>739</v>
      </c>
      <c r="AH567" s="5">
        <f>SUM(B567:AG567)</f>
        <v>16400</v>
      </c>
      <c r="AI567" s="5">
        <f>SUMSQ(B567:AG567)</f>
        <v>11201200</v>
      </c>
      <c r="AJ567" s="2">
        <f>B567^3+C567^3+D567^3+E567^3+F567^3+G567^3+H567^3+I567^3+J567^3+K567^3+L567^3+M567^3+N567^3+O567^3+P567^3+Q567^3+R567^3+S567^3+T567^3+U567^3+V567^3+W567^3+X567^3+Y567^3+Z567^3+AA567^3+AB567^3+AC567^3+AD567^3+AE567^3+AF567^3+AG567^3</f>
        <v>8606720000</v>
      </c>
    </row>
    <row r="568" spans="1:36" x14ac:dyDescent="0.2">
      <c r="A568" s="1">
        <v>2</v>
      </c>
      <c r="B568" s="178">
        <v>404</v>
      </c>
      <c r="C568" s="260">
        <v>55</v>
      </c>
      <c r="D568" s="109">
        <v>619</v>
      </c>
      <c r="E568" s="109">
        <v>976</v>
      </c>
      <c r="F568" s="109">
        <v>529</v>
      </c>
      <c r="G568" s="109">
        <v>950</v>
      </c>
      <c r="H568" s="109">
        <v>490</v>
      </c>
      <c r="I568" s="109">
        <v>77</v>
      </c>
      <c r="J568" s="109">
        <v>92</v>
      </c>
      <c r="K568" s="109">
        <v>511</v>
      </c>
      <c r="L568" s="109">
        <v>931</v>
      </c>
      <c r="M568" s="109">
        <v>520</v>
      </c>
      <c r="N568" s="109">
        <v>985</v>
      </c>
      <c r="O568" s="109">
        <v>638</v>
      </c>
      <c r="P568" s="110">
        <v>34</v>
      </c>
      <c r="Q568" s="109">
        <v>389</v>
      </c>
      <c r="R568" s="109">
        <v>869</v>
      </c>
      <c r="S568" s="112">
        <v>706</v>
      </c>
      <c r="T568" s="109">
        <v>158</v>
      </c>
      <c r="U568" s="109">
        <v>313</v>
      </c>
      <c r="V568" s="109">
        <v>232</v>
      </c>
      <c r="W568" s="109">
        <v>323</v>
      </c>
      <c r="X568" s="109">
        <v>799</v>
      </c>
      <c r="Y568" s="109">
        <v>700</v>
      </c>
      <c r="Z568" s="109">
        <v>685</v>
      </c>
      <c r="AA568" s="109">
        <v>778</v>
      </c>
      <c r="AB568" s="109">
        <v>342</v>
      </c>
      <c r="AC568" s="109">
        <v>241</v>
      </c>
      <c r="AD568" s="109">
        <v>304</v>
      </c>
      <c r="AE568" s="109">
        <v>139</v>
      </c>
      <c r="AF568" s="111">
        <v>727</v>
      </c>
      <c r="AG568" s="139">
        <v>884</v>
      </c>
      <c r="AH568" s="5">
        <f t="shared" ref="AH568:AH598" si="108">SUM(B568:AG568)</f>
        <v>16400</v>
      </c>
      <c r="AI568" s="5">
        <f t="shared" ref="AI568:AI598" si="109">SUMSQ(B568:AG568)</f>
        <v>11201200</v>
      </c>
      <c r="AJ568" s="2">
        <f t="shared" ref="AJ568:AJ598" si="110">B568^3+C568^3+D568^3+E568^3+F568^3+G568^3+H568^3+I568^3+J568^3+K568^3+L568^3+M568^3+N568^3+O568^3+P568^3+Q568^3+R568^3+S568^3+T568^3+U568^3+V568^3+W568^3+X568^3+Y568^3+Z568^3+AA568^3+AB568^3+AC568^3+AD568^3+AE568^3+AF568^3+AG568^3</f>
        <v>8606720000</v>
      </c>
    </row>
    <row r="569" spans="1:36" x14ac:dyDescent="0.2">
      <c r="A569" s="1">
        <v>3</v>
      </c>
      <c r="B569" s="140">
        <v>930</v>
      </c>
      <c r="C569" s="109">
        <v>517</v>
      </c>
      <c r="D569" s="260">
        <v>89</v>
      </c>
      <c r="E569" s="6">
        <v>510</v>
      </c>
      <c r="F569" s="109">
        <v>35</v>
      </c>
      <c r="G569" s="109">
        <v>392</v>
      </c>
      <c r="H569" s="109">
        <v>988</v>
      </c>
      <c r="I569" s="109">
        <v>639</v>
      </c>
      <c r="J569" s="109">
        <v>618</v>
      </c>
      <c r="K569" s="109">
        <v>973</v>
      </c>
      <c r="L569" s="109">
        <v>401</v>
      </c>
      <c r="M569" s="109">
        <v>54</v>
      </c>
      <c r="N569" s="109">
        <v>491</v>
      </c>
      <c r="O569" s="110">
        <v>80</v>
      </c>
      <c r="P569" s="109">
        <v>532</v>
      </c>
      <c r="Q569" s="109">
        <v>951</v>
      </c>
      <c r="R569" s="109">
        <v>343</v>
      </c>
      <c r="S569" s="109">
        <v>244</v>
      </c>
      <c r="T569" s="112">
        <v>688</v>
      </c>
      <c r="U569" s="109">
        <v>779</v>
      </c>
      <c r="V569" s="109">
        <v>726</v>
      </c>
      <c r="W569" s="109">
        <v>881</v>
      </c>
      <c r="X569" s="109">
        <v>301</v>
      </c>
      <c r="Y569" s="109">
        <v>138</v>
      </c>
      <c r="Z569" s="109">
        <v>159</v>
      </c>
      <c r="AA569" s="109">
        <v>316</v>
      </c>
      <c r="AB569" s="109">
        <v>872</v>
      </c>
      <c r="AC569" s="109">
        <v>707</v>
      </c>
      <c r="AD569" s="109">
        <v>798</v>
      </c>
      <c r="AE569" s="111">
        <v>697</v>
      </c>
      <c r="AF569" s="109">
        <v>229</v>
      </c>
      <c r="AG569" s="139">
        <v>322</v>
      </c>
      <c r="AH569" s="5">
        <f t="shared" si="108"/>
        <v>16400</v>
      </c>
      <c r="AI569" s="5">
        <f t="shared" si="109"/>
        <v>11201200</v>
      </c>
      <c r="AJ569" s="2">
        <f t="shared" si="110"/>
        <v>8606720000</v>
      </c>
    </row>
    <row r="570" spans="1:36" x14ac:dyDescent="0.2">
      <c r="A570" s="1">
        <v>4</v>
      </c>
      <c r="B570" s="140">
        <v>561</v>
      </c>
      <c r="C570" s="109">
        <v>918</v>
      </c>
      <c r="D570" s="6">
        <v>458</v>
      </c>
      <c r="E570" s="260">
        <v>109</v>
      </c>
      <c r="F570" s="109">
        <v>436</v>
      </c>
      <c r="G570" s="109">
        <v>23</v>
      </c>
      <c r="H570" s="109">
        <v>587</v>
      </c>
      <c r="I570" s="109">
        <v>1008</v>
      </c>
      <c r="J570" s="109">
        <v>1017</v>
      </c>
      <c r="K570" s="109">
        <v>606</v>
      </c>
      <c r="L570" s="109">
        <v>2</v>
      </c>
      <c r="M570" s="109">
        <v>421</v>
      </c>
      <c r="N570" s="110">
        <v>124</v>
      </c>
      <c r="O570" s="109">
        <v>479</v>
      </c>
      <c r="P570" s="109">
        <v>899</v>
      </c>
      <c r="Q570" s="109">
        <v>552</v>
      </c>
      <c r="R570" s="109">
        <v>200</v>
      </c>
      <c r="S570" s="109">
        <v>355</v>
      </c>
      <c r="T570" s="109">
        <v>831</v>
      </c>
      <c r="U570" s="112">
        <v>668</v>
      </c>
      <c r="V570" s="109">
        <v>837</v>
      </c>
      <c r="W570" s="109">
        <v>738</v>
      </c>
      <c r="X570" s="109">
        <v>190</v>
      </c>
      <c r="Y570" s="109">
        <v>281</v>
      </c>
      <c r="Z570" s="109">
        <v>272</v>
      </c>
      <c r="AA570" s="109">
        <v>171</v>
      </c>
      <c r="AB570" s="109">
        <v>759</v>
      </c>
      <c r="AC570" s="109">
        <v>852</v>
      </c>
      <c r="AD570" s="111">
        <v>653</v>
      </c>
      <c r="AE570" s="109">
        <v>810</v>
      </c>
      <c r="AF570" s="109">
        <v>374</v>
      </c>
      <c r="AG570" s="139">
        <v>209</v>
      </c>
      <c r="AH570" s="5">
        <f t="shared" si="108"/>
        <v>16400</v>
      </c>
      <c r="AI570" s="5">
        <f t="shared" si="109"/>
        <v>11201200</v>
      </c>
      <c r="AJ570" s="2">
        <f t="shared" si="110"/>
        <v>8606720000</v>
      </c>
    </row>
    <row r="571" spans="1:36" x14ac:dyDescent="0.2">
      <c r="A571" s="1">
        <v>5</v>
      </c>
      <c r="B571" s="140">
        <v>797</v>
      </c>
      <c r="C571" s="109">
        <v>698</v>
      </c>
      <c r="D571" s="109">
        <v>230</v>
      </c>
      <c r="E571" s="109">
        <v>321</v>
      </c>
      <c r="F571" s="260">
        <v>160</v>
      </c>
      <c r="G571" s="6">
        <v>315</v>
      </c>
      <c r="H571" s="109">
        <v>871</v>
      </c>
      <c r="I571" s="109">
        <v>708</v>
      </c>
      <c r="J571" s="109">
        <v>725</v>
      </c>
      <c r="K571" s="109">
        <v>882</v>
      </c>
      <c r="L571" s="109">
        <v>302</v>
      </c>
      <c r="M571" s="110">
        <v>137</v>
      </c>
      <c r="N571" s="109">
        <v>344</v>
      </c>
      <c r="O571" s="109">
        <v>243</v>
      </c>
      <c r="P571" s="109">
        <v>687</v>
      </c>
      <c r="Q571" s="109">
        <v>780</v>
      </c>
      <c r="R571" s="109">
        <v>492</v>
      </c>
      <c r="S571" s="109">
        <v>79</v>
      </c>
      <c r="T571" s="109">
        <v>531</v>
      </c>
      <c r="U571" s="109">
        <v>952</v>
      </c>
      <c r="V571" s="112">
        <v>617</v>
      </c>
      <c r="W571" s="109">
        <v>974</v>
      </c>
      <c r="X571" s="109">
        <v>402</v>
      </c>
      <c r="Y571" s="109">
        <v>53</v>
      </c>
      <c r="Z571" s="109">
        <v>36</v>
      </c>
      <c r="AA571" s="109">
        <v>391</v>
      </c>
      <c r="AB571" s="109">
        <v>987</v>
      </c>
      <c r="AC571" s="111">
        <v>640</v>
      </c>
      <c r="AD571" s="109">
        <v>929</v>
      </c>
      <c r="AE571" s="109">
        <v>518</v>
      </c>
      <c r="AF571" s="109">
        <v>90</v>
      </c>
      <c r="AG571" s="139">
        <v>509</v>
      </c>
      <c r="AH571" s="5">
        <f t="shared" si="108"/>
        <v>16400</v>
      </c>
      <c r="AI571" s="5">
        <f t="shared" si="109"/>
        <v>11201200</v>
      </c>
      <c r="AJ571" s="2">
        <f t="shared" si="110"/>
        <v>8606720000</v>
      </c>
    </row>
    <row r="572" spans="1:36" x14ac:dyDescent="0.2">
      <c r="A572" s="1">
        <v>6</v>
      </c>
      <c r="B572" s="140">
        <v>654</v>
      </c>
      <c r="C572" s="109">
        <v>809</v>
      </c>
      <c r="D572" s="109">
        <v>373</v>
      </c>
      <c r="E572" s="109">
        <v>210</v>
      </c>
      <c r="F572" s="6">
        <v>271</v>
      </c>
      <c r="G572" s="260">
        <v>172</v>
      </c>
      <c r="H572" s="109">
        <v>760</v>
      </c>
      <c r="I572" s="109">
        <v>851</v>
      </c>
      <c r="J572" s="109">
        <v>838</v>
      </c>
      <c r="K572" s="109">
        <v>737</v>
      </c>
      <c r="L572" s="110">
        <v>189</v>
      </c>
      <c r="M572" s="109">
        <v>282</v>
      </c>
      <c r="N572" s="109">
        <v>199</v>
      </c>
      <c r="O572" s="109">
        <v>356</v>
      </c>
      <c r="P572" s="109">
        <v>832</v>
      </c>
      <c r="Q572" s="109">
        <v>667</v>
      </c>
      <c r="R572" s="109">
        <v>123</v>
      </c>
      <c r="S572" s="109">
        <v>480</v>
      </c>
      <c r="T572" s="109">
        <v>900</v>
      </c>
      <c r="U572" s="109">
        <v>551</v>
      </c>
      <c r="V572" s="109">
        <v>1018</v>
      </c>
      <c r="W572" s="112">
        <v>605</v>
      </c>
      <c r="X572" s="109">
        <v>1</v>
      </c>
      <c r="Y572" s="109">
        <v>422</v>
      </c>
      <c r="Z572" s="109">
        <v>435</v>
      </c>
      <c r="AA572" s="109">
        <v>24</v>
      </c>
      <c r="AB572" s="111">
        <v>588</v>
      </c>
      <c r="AC572" s="109">
        <v>1007</v>
      </c>
      <c r="AD572" s="109">
        <v>562</v>
      </c>
      <c r="AE572" s="109">
        <v>917</v>
      </c>
      <c r="AF572" s="109">
        <v>457</v>
      </c>
      <c r="AG572" s="139">
        <v>110</v>
      </c>
      <c r="AH572" s="5">
        <f t="shared" si="108"/>
        <v>16400</v>
      </c>
      <c r="AI572" s="5">
        <f t="shared" si="109"/>
        <v>11201200</v>
      </c>
      <c r="AJ572" s="2">
        <f t="shared" si="110"/>
        <v>8606720000</v>
      </c>
    </row>
    <row r="573" spans="1:36" x14ac:dyDescent="0.2">
      <c r="A573" s="1">
        <v>7</v>
      </c>
      <c r="B573" s="140">
        <v>192</v>
      </c>
      <c r="C573" s="109">
        <v>283</v>
      </c>
      <c r="D573" s="109">
        <v>839</v>
      </c>
      <c r="E573" s="109">
        <v>740</v>
      </c>
      <c r="F573" s="109">
        <v>829</v>
      </c>
      <c r="G573" s="109">
        <v>666</v>
      </c>
      <c r="H573" s="260">
        <v>198</v>
      </c>
      <c r="I573" s="6">
        <v>353</v>
      </c>
      <c r="J573" s="109">
        <v>376</v>
      </c>
      <c r="K573" s="110">
        <v>211</v>
      </c>
      <c r="L573" s="109">
        <v>655</v>
      </c>
      <c r="M573" s="109">
        <v>812</v>
      </c>
      <c r="N573" s="109">
        <v>757</v>
      </c>
      <c r="O573" s="109">
        <v>850</v>
      </c>
      <c r="P573" s="109">
        <v>270</v>
      </c>
      <c r="Q573" s="109">
        <v>169</v>
      </c>
      <c r="R573" s="109">
        <v>585</v>
      </c>
      <c r="S573" s="109">
        <v>1006</v>
      </c>
      <c r="T573" s="109">
        <v>434</v>
      </c>
      <c r="U573" s="109">
        <v>21</v>
      </c>
      <c r="V573" s="109">
        <v>460</v>
      </c>
      <c r="W573" s="109">
        <v>111</v>
      </c>
      <c r="X573" s="112">
        <v>563</v>
      </c>
      <c r="Y573" s="109">
        <v>920</v>
      </c>
      <c r="Z573" s="109">
        <v>897</v>
      </c>
      <c r="AA573" s="111">
        <v>550</v>
      </c>
      <c r="AB573" s="109">
        <v>122</v>
      </c>
      <c r="AC573" s="109">
        <v>477</v>
      </c>
      <c r="AD573" s="109">
        <v>4</v>
      </c>
      <c r="AE573" s="109">
        <v>423</v>
      </c>
      <c r="AF573" s="109">
        <v>1019</v>
      </c>
      <c r="AG573" s="139">
        <v>608</v>
      </c>
      <c r="AH573" s="5">
        <f t="shared" si="108"/>
        <v>16400</v>
      </c>
      <c r="AI573" s="5">
        <f t="shared" si="109"/>
        <v>11201200</v>
      </c>
      <c r="AJ573" s="2">
        <f t="shared" si="110"/>
        <v>8606720000</v>
      </c>
    </row>
    <row r="574" spans="1:36" x14ac:dyDescent="0.2">
      <c r="A574" s="1">
        <v>8</v>
      </c>
      <c r="B574" s="140">
        <v>303</v>
      </c>
      <c r="C574" s="109">
        <v>140</v>
      </c>
      <c r="D574" s="109">
        <v>728</v>
      </c>
      <c r="E574" s="109">
        <v>883</v>
      </c>
      <c r="F574" s="109">
        <v>686</v>
      </c>
      <c r="G574" s="109">
        <v>777</v>
      </c>
      <c r="H574" s="6">
        <v>341</v>
      </c>
      <c r="I574" s="260">
        <v>242</v>
      </c>
      <c r="J574" s="110">
        <v>231</v>
      </c>
      <c r="K574" s="109">
        <v>324</v>
      </c>
      <c r="L574" s="109">
        <v>800</v>
      </c>
      <c r="M574" s="109">
        <v>699</v>
      </c>
      <c r="N574" s="109">
        <v>870</v>
      </c>
      <c r="O574" s="109">
        <v>705</v>
      </c>
      <c r="P574" s="109">
        <v>157</v>
      </c>
      <c r="Q574" s="109">
        <v>314</v>
      </c>
      <c r="R574" s="109">
        <v>986</v>
      </c>
      <c r="S574" s="109">
        <v>637</v>
      </c>
      <c r="T574" s="109">
        <v>33</v>
      </c>
      <c r="U574" s="109">
        <v>390</v>
      </c>
      <c r="V574" s="109">
        <v>91</v>
      </c>
      <c r="W574" s="109">
        <v>512</v>
      </c>
      <c r="X574" s="109">
        <v>932</v>
      </c>
      <c r="Y574" s="112">
        <v>519</v>
      </c>
      <c r="Z574" s="111">
        <v>530</v>
      </c>
      <c r="AA574" s="109">
        <v>949</v>
      </c>
      <c r="AB574" s="109">
        <v>489</v>
      </c>
      <c r="AC574" s="109">
        <v>78</v>
      </c>
      <c r="AD574" s="109">
        <v>403</v>
      </c>
      <c r="AE574" s="109">
        <v>56</v>
      </c>
      <c r="AF574" s="109">
        <v>620</v>
      </c>
      <c r="AG574" s="139">
        <v>975</v>
      </c>
      <c r="AH574" s="5">
        <f t="shared" si="108"/>
        <v>16400</v>
      </c>
      <c r="AI574" s="5">
        <f t="shared" si="109"/>
        <v>11201200</v>
      </c>
      <c r="AJ574" s="2">
        <f t="shared" si="110"/>
        <v>8606720000</v>
      </c>
    </row>
    <row r="575" spans="1:36" x14ac:dyDescent="0.2">
      <c r="A575" s="1">
        <v>9</v>
      </c>
      <c r="B575" s="140">
        <v>967</v>
      </c>
      <c r="C575" s="109">
        <v>612</v>
      </c>
      <c r="D575" s="109">
        <v>64</v>
      </c>
      <c r="E575" s="109">
        <v>411</v>
      </c>
      <c r="F575" s="109">
        <v>70</v>
      </c>
      <c r="G575" s="109">
        <v>481</v>
      </c>
      <c r="H575" s="109">
        <v>957</v>
      </c>
      <c r="I575" s="110">
        <v>538</v>
      </c>
      <c r="J575" s="260">
        <v>527</v>
      </c>
      <c r="K575" s="6">
        <v>940</v>
      </c>
      <c r="L575" s="109">
        <v>504</v>
      </c>
      <c r="M575" s="109">
        <v>83</v>
      </c>
      <c r="N575" s="109">
        <v>398</v>
      </c>
      <c r="O575" s="109">
        <v>41</v>
      </c>
      <c r="P575" s="109">
        <v>629</v>
      </c>
      <c r="Q575" s="109">
        <v>978</v>
      </c>
      <c r="R575" s="109">
        <v>306</v>
      </c>
      <c r="S575" s="109">
        <v>149</v>
      </c>
      <c r="T575" s="109">
        <v>713</v>
      </c>
      <c r="U575" s="109">
        <v>878</v>
      </c>
      <c r="V575" s="109">
        <v>691</v>
      </c>
      <c r="W575" s="109">
        <v>792</v>
      </c>
      <c r="X575" s="109">
        <v>332</v>
      </c>
      <c r="Y575" s="111">
        <v>239</v>
      </c>
      <c r="Z575" s="112">
        <v>250</v>
      </c>
      <c r="AA575" s="109">
        <v>349</v>
      </c>
      <c r="AB575" s="109">
        <v>769</v>
      </c>
      <c r="AC575" s="109">
        <v>678</v>
      </c>
      <c r="AD575" s="109">
        <v>891</v>
      </c>
      <c r="AE575" s="109">
        <v>736</v>
      </c>
      <c r="AF575" s="109">
        <v>132</v>
      </c>
      <c r="AG575" s="139">
        <v>295</v>
      </c>
      <c r="AH575" s="5">
        <f t="shared" si="108"/>
        <v>16400</v>
      </c>
      <c r="AI575" s="5">
        <f t="shared" si="109"/>
        <v>11201200</v>
      </c>
      <c r="AJ575" s="2">
        <f t="shared" si="110"/>
        <v>8606720000</v>
      </c>
    </row>
    <row r="576" spans="1:36" x14ac:dyDescent="0.2">
      <c r="A576" s="1">
        <v>10</v>
      </c>
      <c r="B576" s="140">
        <v>600</v>
      </c>
      <c r="C576" s="109">
        <v>1011</v>
      </c>
      <c r="D576" s="109">
        <v>431</v>
      </c>
      <c r="E576" s="109">
        <v>12</v>
      </c>
      <c r="F576" s="109">
        <v>469</v>
      </c>
      <c r="G576" s="109">
        <v>114</v>
      </c>
      <c r="H576" s="110">
        <v>558</v>
      </c>
      <c r="I576" s="109">
        <v>905</v>
      </c>
      <c r="J576" s="6">
        <v>928</v>
      </c>
      <c r="K576" s="260">
        <v>571</v>
      </c>
      <c r="L576" s="109">
        <v>103</v>
      </c>
      <c r="M576" s="109">
        <v>452</v>
      </c>
      <c r="N576" s="109">
        <v>29</v>
      </c>
      <c r="O576" s="109">
        <v>442</v>
      </c>
      <c r="P576" s="109">
        <v>998</v>
      </c>
      <c r="Q576" s="109">
        <v>577</v>
      </c>
      <c r="R576" s="109">
        <v>161</v>
      </c>
      <c r="S576" s="109">
        <v>262</v>
      </c>
      <c r="T576" s="109">
        <v>858</v>
      </c>
      <c r="U576" s="109">
        <v>765</v>
      </c>
      <c r="V576" s="109">
        <v>804</v>
      </c>
      <c r="W576" s="109">
        <v>647</v>
      </c>
      <c r="X576" s="111">
        <v>219</v>
      </c>
      <c r="Y576" s="109">
        <v>384</v>
      </c>
      <c r="Z576" s="109">
        <v>361</v>
      </c>
      <c r="AA576" s="112">
        <v>206</v>
      </c>
      <c r="AB576" s="109">
        <v>658</v>
      </c>
      <c r="AC576" s="109">
        <v>821</v>
      </c>
      <c r="AD576" s="109">
        <v>748</v>
      </c>
      <c r="AE576" s="109">
        <v>847</v>
      </c>
      <c r="AF576" s="109">
        <v>275</v>
      </c>
      <c r="AG576" s="139">
        <v>184</v>
      </c>
      <c r="AH576" s="5">
        <f t="shared" si="108"/>
        <v>16400</v>
      </c>
      <c r="AI576" s="5">
        <f t="shared" si="109"/>
        <v>11201200</v>
      </c>
      <c r="AJ576" s="2">
        <f t="shared" si="110"/>
        <v>8606720000</v>
      </c>
    </row>
    <row r="577" spans="1:36" x14ac:dyDescent="0.2">
      <c r="A577" s="1">
        <v>11</v>
      </c>
      <c r="B577" s="140">
        <v>102</v>
      </c>
      <c r="C577" s="109">
        <v>449</v>
      </c>
      <c r="D577" s="109">
        <v>925</v>
      </c>
      <c r="E577" s="109">
        <v>570</v>
      </c>
      <c r="F577" s="109">
        <v>999</v>
      </c>
      <c r="G577" s="110">
        <v>580</v>
      </c>
      <c r="H577" s="109">
        <v>32</v>
      </c>
      <c r="I577" s="109">
        <v>443</v>
      </c>
      <c r="J577" s="109">
        <v>430</v>
      </c>
      <c r="K577" s="109">
        <v>9</v>
      </c>
      <c r="L577" s="260">
        <v>597</v>
      </c>
      <c r="M577" s="6">
        <v>1010</v>
      </c>
      <c r="N577" s="109">
        <v>559</v>
      </c>
      <c r="O577" s="109">
        <v>908</v>
      </c>
      <c r="P577" s="109">
        <v>472</v>
      </c>
      <c r="Q577" s="109">
        <v>115</v>
      </c>
      <c r="R577" s="109">
        <v>659</v>
      </c>
      <c r="S577" s="109">
        <v>824</v>
      </c>
      <c r="T577" s="109">
        <v>364</v>
      </c>
      <c r="U577" s="109">
        <v>207</v>
      </c>
      <c r="V577" s="109">
        <v>274</v>
      </c>
      <c r="W577" s="111">
        <v>181</v>
      </c>
      <c r="X577" s="109">
        <v>745</v>
      </c>
      <c r="Y577" s="109">
        <v>846</v>
      </c>
      <c r="Z577" s="109">
        <v>859</v>
      </c>
      <c r="AA577" s="109">
        <v>768</v>
      </c>
      <c r="AB577" s="112">
        <v>164</v>
      </c>
      <c r="AC577" s="109">
        <v>263</v>
      </c>
      <c r="AD577" s="109">
        <v>218</v>
      </c>
      <c r="AE577" s="109">
        <v>381</v>
      </c>
      <c r="AF577" s="109">
        <v>801</v>
      </c>
      <c r="AG577" s="139">
        <v>646</v>
      </c>
      <c r="AH577" s="5">
        <f t="shared" si="108"/>
        <v>16400</v>
      </c>
      <c r="AI577" s="5">
        <f t="shared" si="109"/>
        <v>11201200</v>
      </c>
      <c r="AJ577" s="2">
        <f t="shared" si="110"/>
        <v>8606720000</v>
      </c>
    </row>
    <row r="578" spans="1:36" x14ac:dyDescent="0.2">
      <c r="A578" s="1">
        <v>12</v>
      </c>
      <c r="B578" s="140">
        <v>501</v>
      </c>
      <c r="C578" s="109">
        <v>82</v>
      </c>
      <c r="D578" s="109">
        <v>526</v>
      </c>
      <c r="E578" s="109">
        <v>937</v>
      </c>
      <c r="F578" s="110">
        <v>632</v>
      </c>
      <c r="G578" s="109">
        <v>979</v>
      </c>
      <c r="H578" s="109">
        <v>399</v>
      </c>
      <c r="I578" s="109">
        <v>44</v>
      </c>
      <c r="J578" s="109">
        <v>61</v>
      </c>
      <c r="K578" s="109">
        <v>410</v>
      </c>
      <c r="L578" s="6">
        <v>966</v>
      </c>
      <c r="M578" s="260">
        <v>609</v>
      </c>
      <c r="N578" s="109">
        <v>960</v>
      </c>
      <c r="O578" s="109">
        <v>539</v>
      </c>
      <c r="P578" s="109">
        <v>71</v>
      </c>
      <c r="Q578" s="109">
        <v>484</v>
      </c>
      <c r="R578" s="109">
        <v>772</v>
      </c>
      <c r="S578" s="109">
        <v>679</v>
      </c>
      <c r="T578" s="109">
        <v>251</v>
      </c>
      <c r="U578" s="109">
        <v>352</v>
      </c>
      <c r="V578" s="111">
        <v>129</v>
      </c>
      <c r="W578" s="109">
        <v>294</v>
      </c>
      <c r="X578" s="109">
        <v>890</v>
      </c>
      <c r="Y578" s="109">
        <v>733</v>
      </c>
      <c r="Z578" s="109">
        <v>716</v>
      </c>
      <c r="AA578" s="109">
        <v>879</v>
      </c>
      <c r="AB578" s="109">
        <v>307</v>
      </c>
      <c r="AC578" s="112">
        <v>152</v>
      </c>
      <c r="AD578" s="109">
        <v>329</v>
      </c>
      <c r="AE578" s="109">
        <v>238</v>
      </c>
      <c r="AF578" s="109">
        <v>690</v>
      </c>
      <c r="AG578" s="139">
        <v>789</v>
      </c>
      <c r="AH578" s="5">
        <f t="shared" si="108"/>
        <v>16400</v>
      </c>
      <c r="AI578" s="5">
        <f t="shared" si="109"/>
        <v>11201200</v>
      </c>
      <c r="AJ578" s="2">
        <f t="shared" si="110"/>
        <v>8606720000</v>
      </c>
    </row>
    <row r="579" spans="1:36" x14ac:dyDescent="0.2">
      <c r="A579" s="1">
        <v>13</v>
      </c>
      <c r="B579" s="140">
        <v>217</v>
      </c>
      <c r="C579" s="109">
        <v>382</v>
      </c>
      <c r="D579" s="109">
        <v>802</v>
      </c>
      <c r="E579" s="110">
        <v>645</v>
      </c>
      <c r="F579" s="109">
        <v>860</v>
      </c>
      <c r="G579" s="109">
        <v>767</v>
      </c>
      <c r="H579" s="109">
        <v>163</v>
      </c>
      <c r="I579" s="109">
        <v>264</v>
      </c>
      <c r="J579" s="109">
        <v>273</v>
      </c>
      <c r="K579" s="109">
        <v>182</v>
      </c>
      <c r="L579" s="109">
        <v>746</v>
      </c>
      <c r="M579" s="109">
        <v>845</v>
      </c>
      <c r="N579" s="260">
        <v>660</v>
      </c>
      <c r="O579" s="6">
        <v>823</v>
      </c>
      <c r="P579" s="109">
        <v>363</v>
      </c>
      <c r="Q579" s="109">
        <v>208</v>
      </c>
      <c r="R579" s="109">
        <v>560</v>
      </c>
      <c r="S579" s="109">
        <v>907</v>
      </c>
      <c r="T579" s="109">
        <v>471</v>
      </c>
      <c r="U579" s="111">
        <v>116</v>
      </c>
      <c r="V579" s="109">
        <v>429</v>
      </c>
      <c r="W579" s="109">
        <v>10</v>
      </c>
      <c r="X579" s="109">
        <v>598</v>
      </c>
      <c r="Y579" s="109">
        <v>1009</v>
      </c>
      <c r="Z579" s="109">
        <v>1000</v>
      </c>
      <c r="AA579" s="109">
        <v>579</v>
      </c>
      <c r="AB579" s="109">
        <v>31</v>
      </c>
      <c r="AC579" s="109">
        <v>444</v>
      </c>
      <c r="AD579" s="112">
        <v>101</v>
      </c>
      <c r="AE579" s="109">
        <v>450</v>
      </c>
      <c r="AF579" s="109">
        <v>926</v>
      </c>
      <c r="AG579" s="139">
        <v>569</v>
      </c>
      <c r="AH579" s="5">
        <f t="shared" si="108"/>
        <v>16400</v>
      </c>
      <c r="AI579" s="5">
        <f t="shared" si="109"/>
        <v>11201200</v>
      </c>
      <c r="AJ579" s="2">
        <f t="shared" si="110"/>
        <v>8606720000</v>
      </c>
    </row>
    <row r="580" spans="1:36" x14ac:dyDescent="0.2">
      <c r="A580" s="1">
        <v>14</v>
      </c>
      <c r="B580" s="140">
        <v>330</v>
      </c>
      <c r="C580" s="109">
        <v>237</v>
      </c>
      <c r="D580" s="110">
        <v>689</v>
      </c>
      <c r="E580" s="109">
        <v>790</v>
      </c>
      <c r="F580" s="109">
        <v>715</v>
      </c>
      <c r="G580" s="109">
        <v>880</v>
      </c>
      <c r="H580" s="109">
        <v>308</v>
      </c>
      <c r="I580" s="109">
        <v>151</v>
      </c>
      <c r="J580" s="109">
        <v>130</v>
      </c>
      <c r="K580" s="109">
        <v>293</v>
      </c>
      <c r="L580" s="109">
        <v>889</v>
      </c>
      <c r="M580" s="109">
        <v>734</v>
      </c>
      <c r="N580" s="6">
        <v>771</v>
      </c>
      <c r="O580" s="260">
        <v>680</v>
      </c>
      <c r="P580" s="109">
        <v>252</v>
      </c>
      <c r="Q580" s="109">
        <v>351</v>
      </c>
      <c r="R580" s="109">
        <v>959</v>
      </c>
      <c r="S580" s="109">
        <v>540</v>
      </c>
      <c r="T580" s="111">
        <v>72</v>
      </c>
      <c r="U580" s="109">
        <v>483</v>
      </c>
      <c r="V580" s="109">
        <v>62</v>
      </c>
      <c r="W580" s="109">
        <v>409</v>
      </c>
      <c r="X580" s="109">
        <v>965</v>
      </c>
      <c r="Y580" s="109">
        <v>610</v>
      </c>
      <c r="Z580" s="109">
        <v>631</v>
      </c>
      <c r="AA580" s="109">
        <v>980</v>
      </c>
      <c r="AB580" s="109">
        <v>400</v>
      </c>
      <c r="AC580" s="109">
        <v>43</v>
      </c>
      <c r="AD580" s="109">
        <v>502</v>
      </c>
      <c r="AE580" s="112">
        <v>81</v>
      </c>
      <c r="AF580" s="109">
        <v>525</v>
      </c>
      <c r="AG580" s="139">
        <v>938</v>
      </c>
      <c r="AH580" s="5">
        <f t="shared" si="108"/>
        <v>16400</v>
      </c>
      <c r="AI580" s="5">
        <f t="shared" si="109"/>
        <v>11201200</v>
      </c>
      <c r="AJ580" s="2">
        <f t="shared" si="110"/>
        <v>8606720000</v>
      </c>
    </row>
    <row r="581" spans="1:36" x14ac:dyDescent="0.2">
      <c r="A581" s="1">
        <v>15</v>
      </c>
      <c r="B581" s="140">
        <v>892</v>
      </c>
      <c r="C581" s="110">
        <v>735</v>
      </c>
      <c r="D581" s="109">
        <v>131</v>
      </c>
      <c r="E581" s="109">
        <v>296</v>
      </c>
      <c r="F581" s="109">
        <v>249</v>
      </c>
      <c r="G581" s="109">
        <v>350</v>
      </c>
      <c r="H581" s="109">
        <v>770</v>
      </c>
      <c r="I581" s="109">
        <v>677</v>
      </c>
      <c r="J581" s="109">
        <v>692</v>
      </c>
      <c r="K581" s="109">
        <v>791</v>
      </c>
      <c r="L581" s="109">
        <v>331</v>
      </c>
      <c r="M581" s="109">
        <v>240</v>
      </c>
      <c r="N581" s="109">
        <v>305</v>
      </c>
      <c r="O581" s="109">
        <v>150</v>
      </c>
      <c r="P581" s="260">
        <v>714</v>
      </c>
      <c r="Q581" s="6">
        <v>877</v>
      </c>
      <c r="R581" s="109">
        <v>397</v>
      </c>
      <c r="S581" s="111">
        <v>42</v>
      </c>
      <c r="T581" s="109">
        <v>630</v>
      </c>
      <c r="U581" s="109">
        <v>977</v>
      </c>
      <c r="V581" s="109">
        <v>528</v>
      </c>
      <c r="W581" s="109">
        <v>939</v>
      </c>
      <c r="X581" s="109">
        <v>503</v>
      </c>
      <c r="Y581" s="109">
        <v>84</v>
      </c>
      <c r="Z581" s="109">
        <v>69</v>
      </c>
      <c r="AA581" s="109">
        <v>482</v>
      </c>
      <c r="AB581" s="109">
        <v>958</v>
      </c>
      <c r="AC581" s="109">
        <v>537</v>
      </c>
      <c r="AD581" s="109">
        <v>968</v>
      </c>
      <c r="AE581" s="109">
        <v>611</v>
      </c>
      <c r="AF581" s="112">
        <v>63</v>
      </c>
      <c r="AG581" s="139">
        <v>412</v>
      </c>
      <c r="AH581" s="5">
        <f t="shared" si="108"/>
        <v>16400</v>
      </c>
      <c r="AI581" s="5">
        <f t="shared" si="109"/>
        <v>11201200</v>
      </c>
      <c r="AJ581" s="2">
        <f t="shared" si="110"/>
        <v>8606720000</v>
      </c>
    </row>
    <row r="582" spans="1:36" x14ac:dyDescent="0.2">
      <c r="A582" s="1">
        <v>16</v>
      </c>
      <c r="B582" s="141">
        <v>747</v>
      </c>
      <c r="C582" s="109">
        <v>848</v>
      </c>
      <c r="D582" s="109">
        <v>276</v>
      </c>
      <c r="E582" s="109">
        <v>183</v>
      </c>
      <c r="F582" s="109">
        <v>362</v>
      </c>
      <c r="G582" s="109">
        <v>205</v>
      </c>
      <c r="H582" s="109">
        <v>657</v>
      </c>
      <c r="I582" s="109">
        <v>822</v>
      </c>
      <c r="J582" s="109">
        <v>803</v>
      </c>
      <c r="K582" s="109">
        <v>648</v>
      </c>
      <c r="L582" s="109">
        <v>220</v>
      </c>
      <c r="M582" s="109">
        <v>383</v>
      </c>
      <c r="N582" s="109">
        <v>162</v>
      </c>
      <c r="O582" s="109">
        <v>261</v>
      </c>
      <c r="P582" s="6">
        <v>857</v>
      </c>
      <c r="Q582" s="260">
        <v>766</v>
      </c>
      <c r="R582" s="111">
        <v>30</v>
      </c>
      <c r="S582" s="109">
        <v>441</v>
      </c>
      <c r="T582" s="109">
        <v>997</v>
      </c>
      <c r="U582" s="109">
        <v>578</v>
      </c>
      <c r="V582" s="109">
        <v>927</v>
      </c>
      <c r="W582" s="109">
        <v>572</v>
      </c>
      <c r="X582" s="109">
        <v>104</v>
      </c>
      <c r="Y582" s="109">
        <v>451</v>
      </c>
      <c r="Z582" s="109">
        <v>470</v>
      </c>
      <c r="AA582" s="109">
        <v>113</v>
      </c>
      <c r="AB582" s="109">
        <v>557</v>
      </c>
      <c r="AC582" s="109">
        <v>906</v>
      </c>
      <c r="AD582" s="109">
        <v>599</v>
      </c>
      <c r="AE582" s="109">
        <v>1012</v>
      </c>
      <c r="AF582" s="109">
        <v>432</v>
      </c>
      <c r="AG582" s="210">
        <v>11</v>
      </c>
      <c r="AH582" s="5">
        <f t="shared" si="108"/>
        <v>16400</v>
      </c>
      <c r="AI582" s="5">
        <f t="shared" si="109"/>
        <v>11201200</v>
      </c>
      <c r="AJ582" s="2">
        <f t="shared" si="110"/>
        <v>8606720000</v>
      </c>
    </row>
    <row r="583" spans="1:36" x14ac:dyDescent="0.2">
      <c r="A583" s="1">
        <v>17</v>
      </c>
      <c r="B583" s="143">
        <v>278</v>
      </c>
      <c r="C583" s="109">
        <v>177</v>
      </c>
      <c r="D583" s="109">
        <v>749</v>
      </c>
      <c r="E583" s="109">
        <v>842</v>
      </c>
      <c r="F583" s="109">
        <v>663</v>
      </c>
      <c r="G583" s="109">
        <v>820</v>
      </c>
      <c r="H583" s="109">
        <v>368</v>
      </c>
      <c r="I583" s="109">
        <v>203</v>
      </c>
      <c r="J583" s="109">
        <v>222</v>
      </c>
      <c r="K583" s="109">
        <v>377</v>
      </c>
      <c r="L583" s="109">
        <v>805</v>
      </c>
      <c r="M583" s="109">
        <v>642</v>
      </c>
      <c r="N583" s="109">
        <v>863</v>
      </c>
      <c r="O583" s="109">
        <v>764</v>
      </c>
      <c r="P583" s="109">
        <v>168</v>
      </c>
      <c r="Q583" s="112">
        <v>259</v>
      </c>
      <c r="R583" s="262">
        <v>995</v>
      </c>
      <c r="S583" s="109">
        <v>584</v>
      </c>
      <c r="T583" s="109">
        <v>28</v>
      </c>
      <c r="U583" s="109">
        <v>447</v>
      </c>
      <c r="V583" s="109">
        <v>98</v>
      </c>
      <c r="W583" s="109">
        <v>453</v>
      </c>
      <c r="X583" s="109">
        <v>921</v>
      </c>
      <c r="Y583" s="109">
        <v>574</v>
      </c>
      <c r="Z583" s="109">
        <v>555</v>
      </c>
      <c r="AA583" s="109">
        <v>912</v>
      </c>
      <c r="AB583" s="109">
        <v>468</v>
      </c>
      <c r="AC583" s="109">
        <v>119</v>
      </c>
      <c r="AD583" s="109">
        <v>426</v>
      </c>
      <c r="AE583" s="109">
        <v>13</v>
      </c>
      <c r="AF583" s="6">
        <v>593</v>
      </c>
      <c r="AG583" s="211">
        <v>1014</v>
      </c>
      <c r="AH583" s="5">
        <f t="shared" si="108"/>
        <v>16400</v>
      </c>
      <c r="AI583" s="5">
        <f t="shared" si="109"/>
        <v>11201200</v>
      </c>
      <c r="AJ583" s="2">
        <f t="shared" si="110"/>
        <v>8606720000</v>
      </c>
    </row>
    <row r="584" spans="1:36" x14ac:dyDescent="0.2">
      <c r="A584" s="1">
        <v>18</v>
      </c>
      <c r="B584" s="140">
        <v>133</v>
      </c>
      <c r="C584" s="111">
        <v>290</v>
      </c>
      <c r="D584" s="109">
        <v>894</v>
      </c>
      <c r="E584" s="109">
        <v>729</v>
      </c>
      <c r="F584" s="109">
        <v>776</v>
      </c>
      <c r="G584" s="109">
        <v>675</v>
      </c>
      <c r="H584" s="109">
        <v>255</v>
      </c>
      <c r="I584" s="109">
        <v>348</v>
      </c>
      <c r="J584" s="109">
        <v>333</v>
      </c>
      <c r="K584" s="109">
        <v>234</v>
      </c>
      <c r="L584" s="109">
        <v>694</v>
      </c>
      <c r="M584" s="109">
        <v>785</v>
      </c>
      <c r="N584" s="109">
        <v>720</v>
      </c>
      <c r="O584" s="109">
        <v>875</v>
      </c>
      <c r="P584" s="112">
        <v>311</v>
      </c>
      <c r="Q584" s="109">
        <v>148</v>
      </c>
      <c r="R584" s="109">
        <v>628</v>
      </c>
      <c r="S584" s="262">
        <v>983</v>
      </c>
      <c r="T584" s="109">
        <v>395</v>
      </c>
      <c r="U584" s="109">
        <v>48</v>
      </c>
      <c r="V584" s="109">
        <v>497</v>
      </c>
      <c r="W584" s="109">
        <v>86</v>
      </c>
      <c r="X584" s="109">
        <v>522</v>
      </c>
      <c r="Y584" s="109">
        <v>941</v>
      </c>
      <c r="Z584" s="109">
        <v>956</v>
      </c>
      <c r="AA584" s="109">
        <v>543</v>
      </c>
      <c r="AB584" s="109">
        <v>67</v>
      </c>
      <c r="AC584" s="109">
        <v>488</v>
      </c>
      <c r="AD584" s="109">
        <v>57</v>
      </c>
      <c r="AE584" s="109">
        <v>414</v>
      </c>
      <c r="AF584" s="108">
        <v>962</v>
      </c>
      <c r="AG584" s="179">
        <v>613</v>
      </c>
      <c r="AH584" s="5">
        <f t="shared" si="108"/>
        <v>16400</v>
      </c>
      <c r="AI584" s="5">
        <f t="shared" si="109"/>
        <v>11201200</v>
      </c>
      <c r="AJ584" s="2">
        <f t="shared" si="110"/>
        <v>8606720000</v>
      </c>
    </row>
    <row r="585" spans="1:36" x14ac:dyDescent="0.2">
      <c r="A585" s="1">
        <v>19</v>
      </c>
      <c r="B585" s="140">
        <v>695</v>
      </c>
      <c r="C585" s="109">
        <v>788</v>
      </c>
      <c r="D585" s="111">
        <v>336</v>
      </c>
      <c r="E585" s="109">
        <v>235</v>
      </c>
      <c r="F585" s="109">
        <v>310</v>
      </c>
      <c r="G585" s="109">
        <v>145</v>
      </c>
      <c r="H585" s="109">
        <v>717</v>
      </c>
      <c r="I585" s="109">
        <v>874</v>
      </c>
      <c r="J585" s="109">
        <v>895</v>
      </c>
      <c r="K585" s="109">
        <v>732</v>
      </c>
      <c r="L585" s="109">
        <v>136</v>
      </c>
      <c r="M585" s="109">
        <v>291</v>
      </c>
      <c r="N585" s="109">
        <v>254</v>
      </c>
      <c r="O585" s="112">
        <v>345</v>
      </c>
      <c r="P585" s="109">
        <v>773</v>
      </c>
      <c r="Q585" s="109">
        <v>674</v>
      </c>
      <c r="R585" s="109">
        <v>66</v>
      </c>
      <c r="S585" s="109">
        <v>485</v>
      </c>
      <c r="T585" s="262">
        <v>953</v>
      </c>
      <c r="U585" s="109">
        <v>542</v>
      </c>
      <c r="V585" s="109">
        <v>963</v>
      </c>
      <c r="W585" s="109">
        <v>616</v>
      </c>
      <c r="X585" s="109">
        <v>60</v>
      </c>
      <c r="Y585" s="109">
        <v>415</v>
      </c>
      <c r="Z585" s="109">
        <v>394</v>
      </c>
      <c r="AA585" s="109">
        <v>45</v>
      </c>
      <c r="AB585" s="109">
        <v>625</v>
      </c>
      <c r="AC585" s="109">
        <v>982</v>
      </c>
      <c r="AD585" s="6">
        <v>523</v>
      </c>
      <c r="AE585" s="108">
        <v>944</v>
      </c>
      <c r="AF585" s="109">
        <v>500</v>
      </c>
      <c r="AG585" s="139">
        <v>87</v>
      </c>
      <c r="AH585" s="5">
        <f t="shared" si="108"/>
        <v>16400</v>
      </c>
      <c r="AI585" s="5">
        <f t="shared" si="109"/>
        <v>11201200</v>
      </c>
      <c r="AJ585" s="2">
        <f t="shared" si="110"/>
        <v>8606720000</v>
      </c>
    </row>
    <row r="586" spans="1:36" x14ac:dyDescent="0.2">
      <c r="A586" s="1">
        <v>20</v>
      </c>
      <c r="B586" s="140">
        <v>808</v>
      </c>
      <c r="C586" s="109">
        <v>643</v>
      </c>
      <c r="D586" s="109">
        <v>223</v>
      </c>
      <c r="E586" s="111">
        <v>380</v>
      </c>
      <c r="F586" s="109">
        <v>165</v>
      </c>
      <c r="G586" s="109">
        <v>258</v>
      </c>
      <c r="H586" s="109">
        <v>862</v>
      </c>
      <c r="I586" s="109">
        <v>761</v>
      </c>
      <c r="J586" s="109">
        <v>752</v>
      </c>
      <c r="K586" s="109">
        <v>843</v>
      </c>
      <c r="L586" s="109">
        <v>279</v>
      </c>
      <c r="M586" s="109">
        <v>180</v>
      </c>
      <c r="N586" s="112">
        <v>365</v>
      </c>
      <c r="O586" s="109">
        <v>202</v>
      </c>
      <c r="P586" s="109">
        <v>662</v>
      </c>
      <c r="Q586" s="109">
        <v>817</v>
      </c>
      <c r="R586" s="109">
        <v>465</v>
      </c>
      <c r="S586" s="109">
        <v>118</v>
      </c>
      <c r="T586" s="109">
        <v>554</v>
      </c>
      <c r="U586" s="262">
        <v>909</v>
      </c>
      <c r="V586" s="109">
        <v>596</v>
      </c>
      <c r="W586" s="109">
        <v>1015</v>
      </c>
      <c r="X586" s="109">
        <v>427</v>
      </c>
      <c r="Y586" s="109">
        <v>16</v>
      </c>
      <c r="Z586" s="109">
        <v>25</v>
      </c>
      <c r="AA586" s="109">
        <v>446</v>
      </c>
      <c r="AB586" s="109">
        <v>994</v>
      </c>
      <c r="AC586" s="109">
        <v>581</v>
      </c>
      <c r="AD586" s="108">
        <v>924</v>
      </c>
      <c r="AE586" s="6">
        <v>575</v>
      </c>
      <c r="AF586" s="109">
        <v>99</v>
      </c>
      <c r="AG586" s="139">
        <v>456</v>
      </c>
      <c r="AH586" s="5">
        <f t="shared" si="108"/>
        <v>16400</v>
      </c>
      <c r="AI586" s="5">
        <f t="shared" si="109"/>
        <v>11201200</v>
      </c>
      <c r="AJ586" s="2">
        <f t="shared" si="110"/>
        <v>8606720000</v>
      </c>
    </row>
    <row r="587" spans="1:36" x14ac:dyDescent="0.2">
      <c r="A587" s="1">
        <v>21</v>
      </c>
      <c r="B587" s="140">
        <v>524</v>
      </c>
      <c r="C587" s="109">
        <v>943</v>
      </c>
      <c r="D587" s="109">
        <v>499</v>
      </c>
      <c r="E587" s="109">
        <v>88</v>
      </c>
      <c r="F587" s="111">
        <v>393</v>
      </c>
      <c r="G587" s="109">
        <v>46</v>
      </c>
      <c r="H587" s="109">
        <v>626</v>
      </c>
      <c r="I587" s="109">
        <v>981</v>
      </c>
      <c r="J587" s="109">
        <v>964</v>
      </c>
      <c r="K587" s="109">
        <v>615</v>
      </c>
      <c r="L587" s="109">
        <v>59</v>
      </c>
      <c r="M587" s="112">
        <v>416</v>
      </c>
      <c r="N587" s="109">
        <v>65</v>
      </c>
      <c r="O587" s="109">
        <v>486</v>
      </c>
      <c r="P587" s="109">
        <v>954</v>
      </c>
      <c r="Q587" s="109">
        <v>541</v>
      </c>
      <c r="R587" s="109">
        <v>253</v>
      </c>
      <c r="S587" s="109">
        <v>346</v>
      </c>
      <c r="T587" s="109">
        <v>774</v>
      </c>
      <c r="U587" s="109">
        <v>673</v>
      </c>
      <c r="V587" s="262">
        <v>896</v>
      </c>
      <c r="W587" s="109">
        <v>731</v>
      </c>
      <c r="X587" s="109">
        <v>135</v>
      </c>
      <c r="Y587" s="109">
        <v>292</v>
      </c>
      <c r="Z587" s="109">
        <v>309</v>
      </c>
      <c r="AA587" s="109">
        <v>146</v>
      </c>
      <c r="AB587" s="6">
        <v>718</v>
      </c>
      <c r="AC587" s="108">
        <v>873</v>
      </c>
      <c r="AD587" s="109">
        <v>696</v>
      </c>
      <c r="AE587" s="109">
        <v>787</v>
      </c>
      <c r="AF587" s="109">
        <v>335</v>
      </c>
      <c r="AG587" s="139">
        <v>236</v>
      </c>
      <c r="AH587" s="5">
        <f t="shared" si="108"/>
        <v>16400</v>
      </c>
      <c r="AI587" s="5">
        <f t="shared" si="109"/>
        <v>11201200</v>
      </c>
      <c r="AJ587" s="2">
        <f t="shared" si="110"/>
        <v>8606720000</v>
      </c>
    </row>
    <row r="588" spans="1:36" x14ac:dyDescent="0.2">
      <c r="A588" s="1">
        <v>22</v>
      </c>
      <c r="B588" s="140">
        <v>923</v>
      </c>
      <c r="C588" s="109">
        <v>576</v>
      </c>
      <c r="D588" s="109">
        <v>100</v>
      </c>
      <c r="E588" s="109">
        <v>455</v>
      </c>
      <c r="F588" s="109">
        <v>26</v>
      </c>
      <c r="G588" s="111">
        <v>445</v>
      </c>
      <c r="H588" s="109">
        <v>993</v>
      </c>
      <c r="I588" s="109">
        <v>582</v>
      </c>
      <c r="J588" s="109">
        <v>595</v>
      </c>
      <c r="K588" s="109">
        <v>1016</v>
      </c>
      <c r="L588" s="112">
        <v>428</v>
      </c>
      <c r="M588" s="109">
        <v>15</v>
      </c>
      <c r="N588" s="109">
        <v>466</v>
      </c>
      <c r="O588" s="109">
        <v>117</v>
      </c>
      <c r="P588" s="109">
        <v>553</v>
      </c>
      <c r="Q588" s="109">
        <v>910</v>
      </c>
      <c r="R588" s="109">
        <v>366</v>
      </c>
      <c r="S588" s="109">
        <v>201</v>
      </c>
      <c r="T588" s="109">
        <v>661</v>
      </c>
      <c r="U588" s="109">
        <v>818</v>
      </c>
      <c r="V588" s="109">
        <v>751</v>
      </c>
      <c r="W588" s="262">
        <v>844</v>
      </c>
      <c r="X588" s="109">
        <v>280</v>
      </c>
      <c r="Y588" s="109">
        <v>179</v>
      </c>
      <c r="Z588" s="109">
        <v>166</v>
      </c>
      <c r="AA588" s="109">
        <v>257</v>
      </c>
      <c r="AB588" s="108">
        <v>861</v>
      </c>
      <c r="AC588" s="6">
        <v>762</v>
      </c>
      <c r="AD588" s="109">
        <v>807</v>
      </c>
      <c r="AE588" s="109">
        <v>644</v>
      </c>
      <c r="AF588" s="109">
        <v>224</v>
      </c>
      <c r="AG588" s="139">
        <v>379</v>
      </c>
      <c r="AH588" s="5">
        <f t="shared" si="108"/>
        <v>16400</v>
      </c>
      <c r="AI588" s="5">
        <f t="shared" si="109"/>
        <v>11201200</v>
      </c>
      <c r="AJ588" s="2">
        <f t="shared" si="110"/>
        <v>8606720000</v>
      </c>
    </row>
    <row r="589" spans="1:36" x14ac:dyDescent="0.2">
      <c r="A589" s="1">
        <v>23</v>
      </c>
      <c r="B589" s="140">
        <v>425</v>
      </c>
      <c r="C589" s="109">
        <v>14</v>
      </c>
      <c r="D589" s="109">
        <v>594</v>
      </c>
      <c r="E589" s="109">
        <v>1013</v>
      </c>
      <c r="F589" s="109">
        <v>556</v>
      </c>
      <c r="G589" s="109">
        <v>911</v>
      </c>
      <c r="H589" s="111">
        <v>467</v>
      </c>
      <c r="I589" s="109">
        <v>120</v>
      </c>
      <c r="J589" s="109">
        <v>97</v>
      </c>
      <c r="K589" s="112">
        <v>454</v>
      </c>
      <c r="L589" s="109">
        <v>922</v>
      </c>
      <c r="M589" s="109">
        <v>573</v>
      </c>
      <c r="N589" s="109">
        <v>996</v>
      </c>
      <c r="O589" s="109">
        <v>583</v>
      </c>
      <c r="P589" s="109">
        <v>27</v>
      </c>
      <c r="Q589" s="109">
        <v>448</v>
      </c>
      <c r="R589" s="109">
        <v>864</v>
      </c>
      <c r="S589" s="109">
        <v>763</v>
      </c>
      <c r="T589" s="109">
        <v>167</v>
      </c>
      <c r="U589" s="109">
        <v>260</v>
      </c>
      <c r="V589" s="109">
        <v>221</v>
      </c>
      <c r="W589" s="109">
        <v>378</v>
      </c>
      <c r="X589" s="262">
        <v>806</v>
      </c>
      <c r="Y589" s="109">
        <v>641</v>
      </c>
      <c r="Z589" s="6">
        <v>664</v>
      </c>
      <c r="AA589" s="108">
        <v>819</v>
      </c>
      <c r="AB589" s="109">
        <v>367</v>
      </c>
      <c r="AC589" s="109">
        <v>204</v>
      </c>
      <c r="AD589" s="109">
        <v>277</v>
      </c>
      <c r="AE589" s="109">
        <v>178</v>
      </c>
      <c r="AF589" s="109">
        <v>750</v>
      </c>
      <c r="AG589" s="139">
        <v>841</v>
      </c>
      <c r="AH589" s="5">
        <f t="shared" si="108"/>
        <v>16400</v>
      </c>
      <c r="AI589" s="5">
        <f t="shared" si="109"/>
        <v>11201200</v>
      </c>
      <c r="AJ589" s="2">
        <f t="shared" si="110"/>
        <v>8606720000</v>
      </c>
    </row>
    <row r="590" spans="1:36" x14ac:dyDescent="0.2">
      <c r="A590" s="1">
        <v>24</v>
      </c>
      <c r="B590" s="140">
        <v>58</v>
      </c>
      <c r="C590" s="109">
        <v>413</v>
      </c>
      <c r="D590" s="109">
        <v>961</v>
      </c>
      <c r="E590" s="109">
        <v>614</v>
      </c>
      <c r="F590" s="109">
        <v>955</v>
      </c>
      <c r="G590" s="109">
        <v>544</v>
      </c>
      <c r="H590" s="109">
        <v>68</v>
      </c>
      <c r="I590" s="111">
        <v>487</v>
      </c>
      <c r="J590" s="112">
        <v>498</v>
      </c>
      <c r="K590" s="109">
        <v>85</v>
      </c>
      <c r="L590" s="109">
        <v>521</v>
      </c>
      <c r="M590" s="109">
        <v>942</v>
      </c>
      <c r="N590" s="109">
        <v>627</v>
      </c>
      <c r="O590" s="109">
        <v>984</v>
      </c>
      <c r="P590" s="109">
        <v>396</v>
      </c>
      <c r="Q590" s="109">
        <v>47</v>
      </c>
      <c r="R590" s="109">
        <v>719</v>
      </c>
      <c r="S590" s="109">
        <v>876</v>
      </c>
      <c r="T590" s="109">
        <v>312</v>
      </c>
      <c r="U590" s="109">
        <v>147</v>
      </c>
      <c r="V590" s="109">
        <v>334</v>
      </c>
      <c r="W590" s="109">
        <v>233</v>
      </c>
      <c r="X590" s="109">
        <v>693</v>
      </c>
      <c r="Y590" s="262">
        <v>786</v>
      </c>
      <c r="Z590" s="108">
        <v>775</v>
      </c>
      <c r="AA590" s="6">
        <v>676</v>
      </c>
      <c r="AB590" s="109">
        <v>256</v>
      </c>
      <c r="AC590" s="109">
        <v>347</v>
      </c>
      <c r="AD590" s="109">
        <v>134</v>
      </c>
      <c r="AE590" s="109">
        <v>289</v>
      </c>
      <c r="AF590" s="109">
        <v>893</v>
      </c>
      <c r="AG590" s="139">
        <v>730</v>
      </c>
      <c r="AH590" s="5">
        <f t="shared" si="108"/>
        <v>16400</v>
      </c>
      <c r="AI590" s="5">
        <f t="shared" si="109"/>
        <v>11201200</v>
      </c>
      <c r="AJ590" s="2">
        <f t="shared" si="110"/>
        <v>8606720000</v>
      </c>
    </row>
    <row r="591" spans="1:36" x14ac:dyDescent="0.2">
      <c r="A591" s="1">
        <v>25</v>
      </c>
      <c r="B591" s="140">
        <v>722</v>
      </c>
      <c r="C591" s="109">
        <v>885</v>
      </c>
      <c r="D591" s="109">
        <v>297</v>
      </c>
      <c r="E591" s="109">
        <v>142</v>
      </c>
      <c r="F591" s="109">
        <v>339</v>
      </c>
      <c r="G591" s="109">
        <v>248</v>
      </c>
      <c r="H591" s="109">
        <v>684</v>
      </c>
      <c r="I591" s="112">
        <v>783</v>
      </c>
      <c r="J591" s="111">
        <v>794</v>
      </c>
      <c r="K591" s="109">
        <v>701</v>
      </c>
      <c r="L591" s="109">
        <v>225</v>
      </c>
      <c r="M591" s="109">
        <v>326</v>
      </c>
      <c r="N591" s="109">
        <v>155</v>
      </c>
      <c r="O591" s="109">
        <v>320</v>
      </c>
      <c r="P591" s="109">
        <v>868</v>
      </c>
      <c r="Q591" s="109">
        <v>711</v>
      </c>
      <c r="R591" s="109">
        <v>39</v>
      </c>
      <c r="S591" s="109">
        <v>388</v>
      </c>
      <c r="T591" s="109">
        <v>992</v>
      </c>
      <c r="U591" s="109">
        <v>635</v>
      </c>
      <c r="V591" s="109">
        <v>934</v>
      </c>
      <c r="W591" s="109">
        <v>513</v>
      </c>
      <c r="X591" s="6">
        <v>93</v>
      </c>
      <c r="Y591" s="108">
        <v>506</v>
      </c>
      <c r="Z591" s="262">
        <v>495</v>
      </c>
      <c r="AA591" s="109">
        <v>76</v>
      </c>
      <c r="AB591" s="109">
        <v>536</v>
      </c>
      <c r="AC591" s="109">
        <v>947</v>
      </c>
      <c r="AD591" s="109">
        <v>622</v>
      </c>
      <c r="AE591" s="109">
        <v>969</v>
      </c>
      <c r="AF591" s="109">
        <v>405</v>
      </c>
      <c r="AG591" s="139">
        <v>50</v>
      </c>
      <c r="AH591" s="5">
        <f t="shared" si="108"/>
        <v>16400</v>
      </c>
      <c r="AI591" s="5">
        <f t="shared" si="109"/>
        <v>11201200</v>
      </c>
      <c r="AJ591" s="2">
        <f t="shared" si="110"/>
        <v>8606720000</v>
      </c>
    </row>
    <row r="592" spans="1:36" x14ac:dyDescent="0.2">
      <c r="A592" s="1">
        <v>26</v>
      </c>
      <c r="B592" s="140">
        <v>833</v>
      </c>
      <c r="C592" s="109">
        <v>742</v>
      </c>
      <c r="D592" s="109">
        <v>186</v>
      </c>
      <c r="E592" s="109">
        <v>285</v>
      </c>
      <c r="F592" s="109">
        <v>196</v>
      </c>
      <c r="G592" s="109">
        <v>359</v>
      </c>
      <c r="H592" s="112">
        <v>827</v>
      </c>
      <c r="I592" s="109">
        <v>672</v>
      </c>
      <c r="J592" s="109">
        <v>649</v>
      </c>
      <c r="K592" s="111">
        <v>814</v>
      </c>
      <c r="L592" s="109">
        <v>370</v>
      </c>
      <c r="M592" s="109">
        <v>213</v>
      </c>
      <c r="N592" s="109">
        <v>268</v>
      </c>
      <c r="O592" s="109">
        <v>175</v>
      </c>
      <c r="P592" s="109">
        <v>755</v>
      </c>
      <c r="Q592" s="109">
        <v>856</v>
      </c>
      <c r="R592" s="109">
        <v>440</v>
      </c>
      <c r="S592" s="109">
        <v>19</v>
      </c>
      <c r="T592" s="109">
        <v>591</v>
      </c>
      <c r="U592" s="109">
        <v>1004</v>
      </c>
      <c r="V592" s="109">
        <v>565</v>
      </c>
      <c r="W592" s="109">
        <v>914</v>
      </c>
      <c r="X592" s="108">
        <v>462</v>
      </c>
      <c r="Y592" s="6">
        <v>105</v>
      </c>
      <c r="Z592" s="109">
        <v>128</v>
      </c>
      <c r="AA592" s="262">
        <v>475</v>
      </c>
      <c r="AB592" s="109">
        <v>903</v>
      </c>
      <c r="AC592" s="109">
        <v>548</v>
      </c>
      <c r="AD592" s="109">
        <v>1021</v>
      </c>
      <c r="AE592" s="109">
        <v>602</v>
      </c>
      <c r="AF592" s="109">
        <v>6</v>
      </c>
      <c r="AG592" s="139">
        <v>417</v>
      </c>
      <c r="AH592" s="5">
        <f t="shared" si="108"/>
        <v>16400</v>
      </c>
      <c r="AI592" s="5">
        <f t="shared" si="109"/>
        <v>11201200</v>
      </c>
      <c r="AJ592" s="2">
        <f t="shared" si="110"/>
        <v>8606720000</v>
      </c>
    </row>
    <row r="593" spans="1:36" x14ac:dyDescent="0.2">
      <c r="A593" s="1">
        <v>27</v>
      </c>
      <c r="B593" s="140">
        <v>371</v>
      </c>
      <c r="C593" s="109">
        <v>216</v>
      </c>
      <c r="D593" s="109">
        <v>652</v>
      </c>
      <c r="E593" s="109">
        <v>815</v>
      </c>
      <c r="F593" s="109">
        <v>754</v>
      </c>
      <c r="G593" s="112">
        <v>853</v>
      </c>
      <c r="H593" s="109">
        <v>265</v>
      </c>
      <c r="I593" s="109">
        <v>174</v>
      </c>
      <c r="J593" s="109">
        <v>187</v>
      </c>
      <c r="K593" s="109">
        <v>288</v>
      </c>
      <c r="L593" s="111">
        <v>836</v>
      </c>
      <c r="M593" s="109">
        <v>743</v>
      </c>
      <c r="N593" s="109">
        <v>826</v>
      </c>
      <c r="O593" s="109">
        <v>669</v>
      </c>
      <c r="P593" s="109">
        <v>193</v>
      </c>
      <c r="Q593" s="109">
        <v>358</v>
      </c>
      <c r="R593" s="109">
        <v>902</v>
      </c>
      <c r="S593" s="109">
        <v>545</v>
      </c>
      <c r="T593" s="109">
        <v>125</v>
      </c>
      <c r="U593" s="109">
        <v>474</v>
      </c>
      <c r="V593" s="6">
        <v>7</v>
      </c>
      <c r="W593" s="108">
        <v>420</v>
      </c>
      <c r="X593" s="109">
        <v>1024</v>
      </c>
      <c r="Y593" s="109">
        <v>603</v>
      </c>
      <c r="Z593" s="109">
        <v>590</v>
      </c>
      <c r="AA593" s="109">
        <v>1001</v>
      </c>
      <c r="AB593" s="262">
        <v>437</v>
      </c>
      <c r="AC593" s="109">
        <v>18</v>
      </c>
      <c r="AD593" s="109">
        <v>463</v>
      </c>
      <c r="AE593" s="109">
        <v>108</v>
      </c>
      <c r="AF593" s="109">
        <v>568</v>
      </c>
      <c r="AG593" s="139">
        <v>915</v>
      </c>
      <c r="AH593" s="5">
        <f t="shared" si="108"/>
        <v>16400</v>
      </c>
      <c r="AI593" s="5">
        <f t="shared" si="109"/>
        <v>11201200</v>
      </c>
      <c r="AJ593" s="2">
        <f t="shared" si="110"/>
        <v>8606720000</v>
      </c>
    </row>
    <row r="594" spans="1:36" x14ac:dyDescent="0.2">
      <c r="A594" s="1">
        <v>28</v>
      </c>
      <c r="B594" s="140">
        <v>228</v>
      </c>
      <c r="C594" s="109">
        <v>327</v>
      </c>
      <c r="D594" s="109">
        <v>795</v>
      </c>
      <c r="E594" s="109">
        <v>704</v>
      </c>
      <c r="F594" s="112">
        <v>865</v>
      </c>
      <c r="G594" s="109">
        <v>710</v>
      </c>
      <c r="H594" s="109">
        <v>154</v>
      </c>
      <c r="I594" s="109">
        <v>317</v>
      </c>
      <c r="J594" s="109">
        <v>300</v>
      </c>
      <c r="K594" s="109">
        <v>143</v>
      </c>
      <c r="L594" s="109">
        <v>723</v>
      </c>
      <c r="M594" s="111">
        <v>888</v>
      </c>
      <c r="N594" s="109">
        <v>681</v>
      </c>
      <c r="O594" s="109">
        <v>782</v>
      </c>
      <c r="P594" s="109">
        <v>338</v>
      </c>
      <c r="Q594" s="109">
        <v>245</v>
      </c>
      <c r="R594" s="109">
        <v>533</v>
      </c>
      <c r="S594" s="109">
        <v>946</v>
      </c>
      <c r="T594" s="109">
        <v>494</v>
      </c>
      <c r="U594" s="109">
        <v>73</v>
      </c>
      <c r="V594" s="108">
        <v>408</v>
      </c>
      <c r="W594" s="6">
        <v>51</v>
      </c>
      <c r="X594" s="109">
        <v>623</v>
      </c>
      <c r="Y594" s="109">
        <v>972</v>
      </c>
      <c r="Z594" s="109">
        <v>989</v>
      </c>
      <c r="AA594" s="109">
        <v>634</v>
      </c>
      <c r="AB594" s="109">
        <v>38</v>
      </c>
      <c r="AC594" s="262">
        <v>385</v>
      </c>
      <c r="AD594" s="109">
        <v>96</v>
      </c>
      <c r="AE594" s="109">
        <v>507</v>
      </c>
      <c r="AF594" s="109">
        <v>935</v>
      </c>
      <c r="AG594" s="139">
        <v>516</v>
      </c>
      <c r="AH594" s="5">
        <f t="shared" si="108"/>
        <v>16400</v>
      </c>
      <c r="AI594" s="5">
        <f t="shared" si="109"/>
        <v>11201200</v>
      </c>
      <c r="AJ594" s="2">
        <f t="shared" si="110"/>
        <v>8606720000</v>
      </c>
    </row>
    <row r="595" spans="1:36" x14ac:dyDescent="0.2">
      <c r="A595" s="1">
        <v>29</v>
      </c>
      <c r="B595" s="140">
        <v>464</v>
      </c>
      <c r="C595" s="109">
        <v>107</v>
      </c>
      <c r="D595" s="109">
        <v>567</v>
      </c>
      <c r="E595" s="112">
        <v>916</v>
      </c>
      <c r="F595" s="109">
        <v>589</v>
      </c>
      <c r="G595" s="109">
        <v>1002</v>
      </c>
      <c r="H595" s="109">
        <v>438</v>
      </c>
      <c r="I595" s="109">
        <v>17</v>
      </c>
      <c r="J595" s="109">
        <v>8</v>
      </c>
      <c r="K595" s="109">
        <v>419</v>
      </c>
      <c r="L595" s="109">
        <v>1023</v>
      </c>
      <c r="M595" s="109">
        <v>604</v>
      </c>
      <c r="N595" s="111">
        <v>901</v>
      </c>
      <c r="O595" s="109">
        <v>546</v>
      </c>
      <c r="P595" s="109">
        <v>126</v>
      </c>
      <c r="Q595" s="109">
        <v>473</v>
      </c>
      <c r="R595" s="109">
        <v>825</v>
      </c>
      <c r="S595" s="109">
        <v>670</v>
      </c>
      <c r="T595" s="6">
        <v>194</v>
      </c>
      <c r="U595" s="108">
        <v>357</v>
      </c>
      <c r="V595" s="109">
        <v>188</v>
      </c>
      <c r="W595" s="109">
        <v>287</v>
      </c>
      <c r="X595" s="109">
        <v>835</v>
      </c>
      <c r="Y595" s="109">
        <v>744</v>
      </c>
      <c r="Z595" s="109">
        <v>753</v>
      </c>
      <c r="AA595" s="109">
        <v>854</v>
      </c>
      <c r="AB595" s="109">
        <v>266</v>
      </c>
      <c r="AC595" s="109">
        <v>173</v>
      </c>
      <c r="AD595" s="262">
        <v>372</v>
      </c>
      <c r="AE595" s="109">
        <v>215</v>
      </c>
      <c r="AF595" s="109">
        <v>651</v>
      </c>
      <c r="AG595" s="139">
        <v>816</v>
      </c>
      <c r="AH595" s="5">
        <f t="shared" si="108"/>
        <v>16400</v>
      </c>
      <c r="AI595" s="5">
        <f t="shared" si="109"/>
        <v>11201200</v>
      </c>
      <c r="AJ595" s="2">
        <f t="shared" si="110"/>
        <v>8606720000</v>
      </c>
    </row>
    <row r="596" spans="1:36" x14ac:dyDescent="0.2">
      <c r="A596" s="1">
        <v>30</v>
      </c>
      <c r="B596" s="140">
        <v>95</v>
      </c>
      <c r="C596" s="109">
        <v>508</v>
      </c>
      <c r="D596" s="112">
        <v>936</v>
      </c>
      <c r="E596" s="109">
        <v>515</v>
      </c>
      <c r="F596" s="109">
        <v>990</v>
      </c>
      <c r="G596" s="109">
        <v>633</v>
      </c>
      <c r="H596" s="109">
        <v>37</v>
      </c>
      <c r="I596" s="109">
        <v>386</v>
      </c>
      <c r="J596" s="109">
        <v>407</v>
      </c>
      <c r="K596" s="109">
        <v>52</v>
      </c>
      <c r="L596" s="109">
        <v>624</v>
      </c>
      <c r="M596" s="109">
        <v>971</v>
      </c>
      <c r="N596" s="109">
        <v>534</v>
      </c>
      <c r="O596" s="111">
        <v>945</v>
      </c>
      <c r="P596" s="109">
        <v>493</v>
      </c>
      <c r="Q596" s="109">
        <v>74</v>
      </c>
      <c r="R596" s="109">
        <v>682</v>
      </c>
      <c r="S596" s="109">
        <v>781</v>
      </c>
      <c r="T596" s="108">
        <v>337</v>
      </c>
      <c r="U596" s="6">
        <v>246</v>
      </c>
      <c r="V596" s="109">
        <v>299</v>
      </c>
      <c r="W596" s="109">
        <v>144</v>
      </c>
      <c r="X596" s="109">
        <v>724</v>
      </c>
      <c r="Y596" s="109">
        <v>887</v>
      </c>
      <c r="Z596" s="109">
        <v>866</v>
      </c>
      <c r="AA596" s="109">
        <v>709</v>
      </c>
      <c r="AB596" s="109">
        <v>153</v>
      </c>
      <c r="AC596" s="109">
        <v>318</v>
      </c>
      <c r="AD596" s="109">
        <v>227</v>
      </c>
      <c r="AE596" s="262">
        <v>328</v>
      </c>
      <c r="AF596" s="109">
        <v>796</v>
      </c>
      <c r="AG596" s="139">
        <v>703</v>
      </c>
      <c r="AH596" s="5">
        <f t="shared" si="108"/>
        <v>16400</v>
      </c>
      <c r="AI596" s="5">
        <f t="shared" si="109"/>
        <v>11201200</v>
      </c>
      <c r="AJ596" s="2">
        <f t="shared" si="110"/>
        <v>8606720000</v>
      </c>
    </row>
    <row r="597" spans="1:36" x14ac:dyDescent="0.2">
      <c r="A597" s="1">
        <v>31</v>
      </c>
      <c r="B597" s="140">
        <v>621</v>
      </c>
      <c r="C597" s="112">
        <v>970</v>
      </c>
      <c r="D597" s="109">
        <v>406</v>
      </c>
      <c r="E597" s="109">
        <v>49</v>
      </c>
      <c r="F597" s="109">
        <v>496</v>
      </c>
      <c r="G597" s="109">
        <v>75</v>
      </c>
      <c r="H597" s="109">
        <v>535</v>
      </c>
      <c r="I597" s="109">
        <v>948</v>
      </c>
      <c r="J597" s="109">
        <v>933</v>
      </c>
      <c r="K597" s="109">
        <v>514</v>
      </c>
      <c r="L597" s="109">
        <v>94</v>
      </c>
      <c r="M597" s="109">
        <v>505</v>
      </c>
      <c r="N597" s="109">
        <v>40</v>
      </c>
      <c r="O597" s="109">
        <v>387</v>
      </c>
      <c r="P597" s="111">
        <v>991</v>
      </c>
      <c r="Q597" s="109">
        <v>636</v>
      </c>
      <c r="R597" s="6">
        <v>156</v>
      </c>
      <c r="S597" s="108">
        <v>319</v>
      </c>
      <c r="T597" s="109">
        <v>867</v>
      </c>
      <c r="U597" s="109">
        <v>712</v>
      </c>
      <c r="V597" s="109">
        <v>793</v>
      </c>
      <c r="W597" s="109">
        <v>702</v>
      </c>
      <c r="X597" s="109">
        <v>226</v>
      </c>
      <c r="Y597" s="109">
        <v>325</v>
      </c>
      <c r="Z597" s="109">
        <v>340</v>
      </c>
      <c r="AA597" s="109">
        <v>247</v>
      </c>
      <c r="AB597" s="109">
        <v>683</v>
      </c>
      <c r="AC597" s="109">
        <v>784</v>
      </c>
      <c r="AD597" s="109">
        <v>721</v>
      </c>
      <c r="AE597" s="109">
        <v>886</v>
      </c>
      <c r="AF597" s="262">
        <v>298</v>
      </c>
      <c r="AG597" s="139">
        <v>141</v>
      </c>
      <c r="AH597" s="5">
        <f t="shared" si="108"/>
        <v>16400</v>
      </c>
      <c r="AI597" s="5">
        <f t="shared" si="109"/>
        <v>11201200</v>
      </c>
      <c r="AJ597" s="2">
        <f t="shared" si="110"/>
        <v>8606720000</v>
      </c>
    </row>
    <row r="598" spans="1:36" ht="13.5" thickBot="1" x14ac:dyDescent="0.25">
      <c r="A598" s="1">
        <v>32</v>
      </c>
      <c r="B598" s="146">
        <v>1022</v>
      </c>
      <c r="C598" s="147">
        <v>601</v>
      </c>
      <c r="D598" s="147">
        <v>5</v>
      </c>
      <c r="E598" s="147">
        <v>418</v>
      </c>
      <c r="F598" s="147">
        <v>127</v>
      </c>
      <c r="G598" s="147">
        <v>476</v>
      </c>
      <c r="H598" s="147">
        <v>904</v>
      </c>
      <c r="I598" s="147">
        <v>547</v>
      </c>
      <c r="J598" s="147">
        <v>566</v>
      </c>
      <c r="K598" s="147">
        <v>913</v>
      </c>
      <c r="L598" s="147">
        <v>461</v>
      </c>
      <c r="M598" s="147">
        <v>106</v>
      </c>
      <c r="N598" s="147">
        <v>439</v>
      </c>
      <c r="O598" s="147">
        <v>20</v>
      </c>
      <c r="P598" s="147">
        <v>592</v>
      </c>
      <c r="Q598" s="148">
        <v>1003</v>
      </c>
      <c r="R598" s="214">
        <v>267</v>
      </c>
      <c r="S598" s="180">
        <v>176</v>
      </c>
      <c r="T598" s="147">
        <v>756</v>
      </c>
      <c r="U598" s="147">
        <v>855</v>
      </c>
      <c r="V598" s="147">
        <v>650</v>
      </c>
      <c r="W598" s="147">
        <v>813</v>
      </c>
      <c r="X598" s="147">
        <v>369</v>
      </c>
      <c r="Y598" s="147">
        <v>214</v>
      </c>
      <c r="Z598" s="147">
        <v>195</v>
      </c>
      <c r="AA598" s="147">
        <v>360</v>
      </c>
      <c r="AB598" s="147">
        <v>828</v>
      </c>
      <c r="AC598" s="147">
        <v>671</v>
      </c>
      <c r="AD598" s="147">
        <v>834</v>
      </c>
      <c r="AE598" s="147">
        <v>741</v>
      </c>
      <c r="AF598" s="147">
        <v>185</v>
      </c>
      <c r="AG598" s="265">
        <v>286</v>
      </c>
      <c r="AH598" s="5">
        <f t="shared" si="108"/>
        <v>16400</v>
      </c>
      <c r="AI598" s="5">
        <f t="shared" si="109"/>
        <v>11201200</v>
      </c>
      <c r="AJ598" s="2">
        <f t="shared" si="110"/>
        <v>8606720000</v>
      </c>
    </row>
    <row r="599" spans="1:36" x14ac:dyDescent="0.2">
      <c r="A599" s="3" t="s">
        <v>0</v>
      </c>
      <c r="B599" s="5">
        <f>SUM(B567:B598)</f>
        <v>16400</v>
      </c>
      <c r="C599" s="5">
        <f t="shared" ref="C599:AG599" si="111">SUM(C567:C598)</f>
        <v>16400</v>
      </c>
      <c r="D599" s="5">
        <f t="shared" si="111"/>
        <v>16400</v>
      </c>
      <c r="E599" s="5">
        <f t="shared" si="111"/>
        <v>16400</v>
      </c>
      <c r="F599" s="5">
        <f t="shared" si="111"/>
        <v>16400</v>
      </c>
      <c r="G599" s="5">
        <f t="shared" si="111"/>
        <v>16400</v>
      </c>
      <c r="H599" s="5">
        <f t="shared" si="111"/>
        <v>16400</v>
      </c>
      <c r="I599" s="5">
        <f t="shared" si="111"/>
        <v>16400</v>
      </c>
      <c r="J599" s="5">
        <f t="shared" si="111"/>
        <v>16400</v>
      </c>
      <c r="K599" s="5">
        <f t="shared" si="111"/>
        <v>16400</v>
      </c>
      <c r="L599" s="5">
        <f t="shared" si="111"/>
        <v>16400</v>
      </c>
      <c r="M599" s="5">
        <f t="shared" si="111"/>
        <v>16400</v>
      </c>
      <c r="N599" s="5">
        <f t="shared" si="111"/>
        <v>16400</v>
      </c>
      <c r="O599" s="5">
        <f t="shared" si="111"/>
        <v>16400</v>
      </c>
      <c r="P599" s="5">
        <f t="shared" si="111"/>
        <v>16400</v>
      </c>
      <c r="Q599" s="5">
        <f t="shared" si="111"/>
        <v>16400</v>
      </c>
      <c r="R599" s="5">
        <f t="shared" si="111"/>
        <v>16400</v>
      </c>
      <c r="S599" s="5">
        <f t="shared" si="111"/>
        <v>16400</v>
      </c>
      <c r="T599" s="5">
        <f t="shared" si="111"/>
        <v>16400</v>
      </c>
      <c r="U599" s="5">
        <f t="shared" si="111"/>
        <v>16400</v>
      </c>
      <c r="V599" s="5">
        <f t="shared" si="111"/>
        <v>16400</v>
      </c>
      <c r="W599" s="5">
        <f t="shared" si="111"/>
        <v>16400</v>
      </c>
      <c r="X599" s="5">
        <f t="shared" si="111"/>
        <v>16400</v>
      </c>
      <c r="Y599" s="5">
        <f t="shared" si="111"/>
        <v>16400</v>
      </c>
      <c r="Z599" s="5">
        <f t="shared" si="111"/>
        <v>16400</v>
      </c>
      <c r="AA599" s="5">
        <f t="shared" si="111"/>
        <v>16400</v>
      </c>
      <c r="AB599" s="5">
        <f t="shared" si="111"/>
        <v>16400</v>
      </c>
      <c r="AC599" s="5">
        <f t="shared" si="111"/>
        <v>16400</v>
      </c>
      <c r="AD599" s="5">
        <f t="shared" si="111"/>
        <v>16400</v>
      </c>
      <c r="AE599" s="5">
        <f t="shared" si="111"/>
        <v>16400</v>
      </c>
      <c r="AF599" s="5">
        <f t="shared" si="111"/>
        <v>16400</v>
      </c>
      <c r="AG599" s="5">
        <f t="shared" si="111"/>
        <v>16400</v>
      </c>
      <c r="AH599" s="5"/>
      <c r="AI599" s="5"/>
    </row>
    <row r="600" spans="1:36" x14ac:dyDescent="0.2">
      <c r="A600" s="3" t="s">
        <v>1</v>
      </c>
      <c r="B600" s="5">
        <f>SUMSQ(B567:B598)</f>
        <v>11201200</v>
      </c>
      <c r="C600" s="5">
        <f t="shared" ref="C600:AG600" si="112">SUMSQ(C567:C598)</f>
        <v>11201200</v>
      </c>
      <c r="D600" s="5">
        <f t="shared" si="112"/>
        <v>11201200</v>
      </c>
      <c r="E600" s="5">
        <f t="shared" si="112"/>
        <v>11201200</v>
      </c>
      <c r="F600" s="5">
        <f t="shared" si="112"/>
        <v>11201200</v>
      </c>
      <c r="G600" s="5">
        <f t="shared" si="112"/>
        <v>11201200</v>
      </c>
      <c r="H600" s="5">
        <f t="shared" si="112"/>
        <v>11201200</v>
      </c>
      <c r="I600" s="5">
        <f t="shared" si="112"/>
        <v>11201200</v>
      </c>
      <c r="J600" s="5">
        <f t="shared" si="112"/>
        <v>11201200</v>
      </c>
      <c r="K600" s="5">
        <f t="shared" si="112"/>
        <v>11201200</v>
      </c>
      <c r="L600" s="5">
        <f t="shared" si="112"/>
        <v>11201200</v>
      </c>
      <c r="M600" s="5">
        <f t="shared" si="112"/>
        <v>11201200</v>
      </c>
      <c r="N600" s="5">
        <f t="shared" si="112"/>
        <v>11201200</v>
      </c>
      <c r="O600" s="5">
        <f t="shared" si="112"/>
        <v>11201200</v>
      </c>
      <c r="P600" s="5">
        <f t="shared" si="112"/>
        <v>11201200</v>
      </c>
      <c r="Q600" s="5">
        <f t="shared" si="112"/>
        <v>11201200</v>
      </c>
      <c r="R600" s="5">
        <f t="shared" si="112"/>
        <v>11201200</v>
      </c>
      <c r="S600" s="5">
        <f t="shared" si="112"/>
        <v>11201200</v>
      </c>
      <c r="T600" s="5">
        <f t="shared" si="112"/>
        <v>11201200</v>
      </c>
      <c r="U600" s="5">
        <f t="shared" si="112"/>
        <v>11201200</v>
      </c>
      <c r="V600" s="5">
        <f t="shared" si="112"/>
        <v>11201200</v>
      </c>
      <c r="W600" s="5">
        <f t="shared" si="112"/>
        <v>11201200</v>
      </c>
      <c r="X600" s="5">
        <f t="shared" si="112"/>
        <v>11201200</v>
      </c>
      <c r="Y600" s="5">
        <f t="shared" si="112"/>
        <v>11201200</v>
      </c>
      <c r="Z600" s="5">
        <f t="shared" si="112"/>
        <v>11201200</v>
      </c>
      <c r="AA600" s="5">
        <f t="shared" si="112"/>
        <v>11201200</v>
      </c>
      <c r="AB600" s="5">
        <f t="shared" si="112"/>
        <v>11201200</v>
      </c>
      <c r="AC600" s="5">
        <f t="shared" si="112"/>
        <v>11201200</v>
      </c>
      <c r="AD600" s="5">
        <f t="shared" si="112"/>
        <v>11201200</v>
      </c>
      <c r="AE600" s="5">
        <f t="shared" si="112"/>
        <v>11201200</v>
      </c>
      <c r="AF600" s="5">
        <f t="shared" si="112"/>
        <v>11201200</v>
      </c>
      <c r="AG600" s="5">
        <f t="shared" si="112"/>
        <v>11201200</v>
      </c>
      <c r="AH600" s="5"/>
      <c r="AI600" s="5"/>
    </row>
    <row r="601" spans="1:36" x14ac:dyDescent="0.2">
      <c r="A601" s="3" t="s">
        <v>2</v>
      </c>
      <c r="B601" s="2">
        <f>B567^3+B568^3+B569^3+B570^3+B571^3+B572^3+B573^3+B574^3+B575^3+B576^3+B577^3+B578^3+B579^3+B580^3+B581^3+B582^3+B583^3+B584^3+B585^3+B586^3+B587^3+B588^3+B589^3+B590^3+B591^3+B592^3+B593^3+B594^3+B595^3+B596^3+B597^3+B598^3</f>
        <v>8606720000</v>
      </c>
      <c r="C601" s="2">
        <f t="shared" ref="C601:AG601" si="113">C567^3+C568^3+C569^3+C570^3+C571^3+C572^3+C573^3+C574^3+C575^3+C576^3+C577^3+C578^3+C579^3+C580^3+C581^3+C582^3+C583^3+C584^3+C585^3+C586^3+C587^3+C588^3+C589^3+C590^3+C591^3+C592^3+C593^3+C594^3+C595^3+C596^3+C597^3+C598^3</f>
        <v>8606720000</v>
      </c>
      <c r="D601" s="2">
        <f t="shared" si="113"/>
        <v>8606720000</v>
      </c>
      <c r="E601" s="2">
        <f t="shared" si="113"/>
        <v>8606720000</v>
      </c>
      <c r="F601" s="2">
        <f t="shared" si="113"/>
        <v>8606720000</v>
      </c>
      <c r="G601" s="2">
        <f t="shared" si="113"/>
        <v>8606720000</v>
      </c>
      <c r="H601" s="2">
        <f t="shared" si="113"/>
        <v>8606720000</v>
      </c>
      <c r="I601" s="2">
        <f t="shared" si="113"/>
        <v>8606720000</v>
      </c>
      <c r="J601" s="2">
        <f t="shared" si="113"/>
        <v>8606720000</v>
      </c>
      <c r="K601" s="2">
        <f t="shared" si="113"/>
        <v>8606720000</v>
      </c>
      <c r="L601" s="2">
        <f t="shared" si="113"/>
        <v>8606720000</v>
      </c>
      <c r="M601" s="2">
        <f t="shared" si="113"/>
        <v>8606720000</v>
      </c>
      <c r="N601" s="2">
        <f t="shared" si="113"/>
        <v>8606720000</v>
      </c>
      <c r="O601" s="2">
        <f t="shared" si="113"/>
        <v>8606720000</v>
      </c>
      <c r="P601" s="2">
        <f t="shared" si="113"/>
        <v>8606720000</v>
      </c>
      <c r="Q601" s="2">
        <f t="shared" si="113"/>
        <v>8606720000</v>
      </c>
      <c r="R601" s="2">
        <f t="shared" si="113"/>
        <v>8606720000</v>
      </c>
      <c r="S601" s="2">
        <f t="shared" si="113"/>
        <v>8606720000</v>
      </c>
      <c r="T601" s="2">
        <f t="shared" si="113"/>
        <v>8606720000</v>
      </c>
      <c r="U601" s="2">
        <f t="shared" si="113"/>
        <v>8606720000</v>
      </c>
      <c r="V601" s="2">
        <f t="shared" si="113"/>
        <v>8606720000</v>
      </c>
      <c r="W601" s="2">
        <f t="shared" si="113"/>
        <v>8606720000</v>
      </c>
      <c r="X601" s="2">
        <f t="shared" si="113"/>
        <v>8606720000</v>
      </c>
      <c r="Y601" s="2">
        <f t="shared" si="113"/>
        <v>8606720000</v>
      </c>
      <c r="Z601" s="2">
        <f t="shared" si="113"/>
        <v>8606720000</v>
      </c>
      <c r="AA601" s="2">
        <f t="shared" si="113"/>
        <v>8606720000</v>
      </c>
      <c r="AB601" s="2">
        <f t="shared" si="113"/>
        <v>8606720000</v>
      </c>
      <c r="AC601" s="2">
        <f t="shared" si="113"/>
        <v>8606720000</v>
      </c>
      <c r="AD601" s="2">
        <f t="shared" si="113"/>
        <v>8606720000</v>
      </c>
      <c r="AE601" s="2">
        <f t="shared" si="113"/>
        <v>8606720000</v>
      </c>
      <c r="AF601" s="2">
        <f t="shared" si="113"/>
        <v>8606720000</v>
      </c>
      <c r="AG601" s="2">
        <f t="shared" si="113"/>
        <v>8606720000</v>
      </c>
      <c r="AH601" s="5" t="s">
        <v>5</v>
      </c>
      <c r="AI601" s="5"/>
      <c r="AJ601" s="114" t="s">
        <v>5</v>
      </c>
    </row>
    <row r="602" spans="1:36" x14ac:dyDescent="0.2">
      <c r="B602" s="2" t="s">
        <v>5</v>
      </c>
      <c r="AH602" s="5"/>
      <c r="AI602" s="5"/>
      <c r="AJ602" s="116"/>
    </row>
    <row r="603" spans="1:36" x14ac:dyDescent="0.2">
      <c r="A603" s="3" t="s">
        <v>1173</v>
      </c>
      <c r="B603" s="2">
        <f>B567</f>
        <v>3</v>
      </c>
      <c r="C603" s="2">
        <f>C568</f>
        <v>55</v>
      </c>
      <c r="D603" s="2">
        <f>D569</f>
        <v>89</v>
      </c>
      <c r="E603" s="2">
        <f>E570</f>
        <v>109</v>
      </c>
      <c r="F603" s="2">
        <f>F571</f>
        <v>160</v>
      </c>
      <c r="G603" s="2">
        <f>G572</f>
        <v>172</v>
      </c>
      <c r="H603" s="2">
        <f>H573</f>
        <v>198</v>
      </c>
      <c r="I603" s="2">
        <f>I574</f>
        <v>242</v>
      </c>
      <c r="J603" s="2">
        <f>J575</f>
        <v>527</v>
      </c>
      <c r="K603" s="2">
        <f>K576</f>
        <v>571</v>
      </c>
      <c r="L603" s="2">
        <f>L577</f>
        <v>597</v>
      </c>
      <c r="M603" s="2">
        <f>M578</f>
        <v>609</v>
      </c>
      <c r="N603" s="2">
        <f>N579</f>
        <v>660</v>
      </c>
      <c r="O603" s="2">
        <f>O580</f>
        <v>680</v>
      </c>
      <c r="P603" s="2">
        <f>P581</f>
        <v>714</v>
      </c>
      <c r="Q603" s="2">
        <f>Q582</f>
        <v>766</v>
      </c>
      <c r="R603" s="2">
        <f>R583</f>
        <v>995</v>
      </c>
      <c r="S603" s="2">
        <f>S584</f>
        <v>983</v>
      </c>
      <c r="T603" s="2">
        <f>T585</f>
        <v>953</v>
      </c>
      <c r="U603" s="2">
        <f>U586</f>
        <v>909</v>
      </c>
      <c r="V603" s="2">
        <f>V587</f>
        <v>896</v>
      </c>
      <c r="W603" s="2">
        <f>W588</f>
        <v>844</v>
      </c>
      <c r="X603" s="2">
        <f>X589</f>
        <v>806</v>
      </c>
      <c r="Y603" s="2">
        <f>Y590</f>
        <v>786</v>
      </c>
      <c r="Z603" s="2">
        <f>Z591</f>
        <v>495</v>
      </c>
      <c r="AA603" s="2">
        <f>AA592</f>
        <v>475</v>
      </c>
      <c r="AB603" s="2">
        <f>AB593</f>
        <v>437</v>
      </c>
      <c r="AC603" s="2">
        <f>AC594</f>
        <v>385</v>
      </c>
      <c r="AD603" s="2">
        <f>AD595</f>
        <v>372</v>
      </c>
      <c r="AE603" s="2">
        <f>AE596</f>
        <v>328</v>
      </c>
      <c r="AF603" s="2">
        <f>AF597</f>
        <v>298</v>
      </c>
      <c r="AG603" s="2">
        <f>AG598</f>
        <v>286</v>
      </c>
      <c r="AH603" s="152">
        <f t="shared" ref="AH603:AH606" si="114">SUM(B603:AG603)</f>
        <v>16400</v>
      </c>
      <c r="AI603" s="5">
        <f t="shared" ref="AI603:AI606" si="115">SUMSQ(B603:AG603)</f>
        <v>11201200</v>
      </c>
      <c r="AJ603" s="2">
        <f t="shared" ref="AJ603:AJ606" si="116">B603^3+C603^3+D603^3+E603^3+F603^3+G603^3+H603^3+I603^3+J603^3+K603^3+L603^3+M603^3+N603^3+O603^3+P603^3+Q603^3+R603^3+S603^3+T603^3+U603^3+V603^3+W603^3+X603^3+Y603^3+Z603^3+AA603^3+AB603^3+AC603^3+AD603^3+AE603^3+AF603^3+AG603^3</f>
        <v>8606720000</v>
      </c>
    </row>
    <row r="604" spans="1:36" x14ac:dyDescent="0.2">
      <c r="A604" s="3" t="s">
        <v>1174</v>
      </c>
      <c r="B604" s="2">
        <f>B598</f>
        <v>1022</v>
      </c>
      <c r="C604" s="2">
        <f>C597</f>
        <v>970</v>
      </c>
      <c r="D604" s="2">
        <f>D596</f>
        <v>936</v>
      </c>
      <c r="E604" s="2">
        <f>E595</f>
        <v>916</v>
      </c>
      <c r="F604" s="2">
        <f>F594</f>
        <v>865</v>
      </c>
      <c r="G604" s="2">
        <f>G593</f>
        <v>853</v>
      </c>
      <c r="H604" s="2">
        <f>H592</f>
        <v>827</v>
      </c>
      <c r="I604" s="2">
        <f>I591</f>
        <v>783</v>
      </c>
      <c r="J604" s="2">
        <f>J590</f>
        <v>498</v>
      </c>
      <c r="K604" s="2">
        <f>K589</f>
        <v>454</v>
      </c>
      <c r="L604" s="2">
        <f>L588</f>
        <v>428</v>
      </c>
      <c r="M604" s="2">
        <f>M587</f>
        <v>416</v>
      </c>
      <c r="N604" s="2">
        <f>N586</f>
        <v>365</v>
      </c>
      <c r="O604" s="2">
        <f>O585</f>
        <v>345</v>
      </c>
      <c r="P604" s="2">
        <f>P584</f>
        <v>311</v>
      </c>
      <c r="Q604" s="2">
        <f>Q583</f>
        <v>259</v>
      </c>
      <c r="R604" s="2">
        <f>R582</f>
        <v>30</v>
      </c>
      <c r="S604" s="2">
        <f>S581</f>
        <v>42</v>
      </c>
      <c r="T604" s="2">
        <f>T580</f>
        <v>72</v>
      </c>
      <c r="U604" s="2">
        <f>U579</f>
        <v>116</v>
      </c>
      <c r="V604" s="2">
        <f>V578</f>
        <v>129</v>
      </c>
      <c r="W604" s="2">
        <f>W577</f>
        <v>181</v>
      </c>
      <c r="X604" s="2">
        <f>X576</f>
        <v>219</v>
      </c>
      <c r="Y604" s="2">
        <f>Y575</f>
        <v>239</v>
      </c>
      <c r="Z604" s="2">
        <f>Z574</f>
        <v>530</v>
      </c>
      <c r="AA604" s="2">
        <f>AA573</f>
        <v>550</v>
      </c>
      <c r="AB604" s="2">
        <f>AB572</f>
        <v>588</v>
      </c>
      <c r="AC604" s="2">
        <f>AC571</f>
        <v>640</v>
      </c>
      <c r="AD604" s="2">
        <f>AD570</f>
        <v>653</v>
      </c>
      <c r="AE604" s="2">
        <f>AE569</f>
        <v>697</v>
      </c>
      <c r="AF604" s="2">
        <f>AF568</f>
        <v>727</v>
      </c>
      <c r="AG604" s="2">
        <f>AG567</f>
        <v>739</v>
      </c>
      <c r="AH604" s="152">
        <f t="shared" si="114"/>
        <v>16400</v>
      </c>
      <c r="AI604" s="5">
        <f t="shared" si="115"/>
        <v>11201200</v>
      </c>
      <c r="AJ604" s="2">
        <f t="shared" si="116"/>
        <v>8606720000</v>
      </c>
    </row>
    <row r="605" spans="1:36" x14ac:dyDescent="0.2">
      <c r="A605" s="3" t="s">
        <v>1175</v>
      </c>
      <c r="B605" s="2">
        <f>B583</f>
        <v>278</v>
      </c>
      <c r="C605" s="2">
        <f>C584</f>
        <v>290</v>
      </c>
      <c r="D605" s="2">
        <f>D585</f>
        <v>336</v>
      </c>
      <c r="E605" s="2">
        <f>E586</f>
        <v>380</v>
      </c>
      <c r="F605" s="2">
        <f>F587</f>
        <v>393</v>
      </c>
      <c r="G605" s="2">
        <f>G588</f>
        <v>445</v>
      </c>
      <c r="H605" s="2">
        <f>H589</f>
        <v>467</v>
      </c>
      <c r="I605" s="2">
        <f>I590</f>
        <v>487</v>
      </c>
      <c r="J605" s="2">
        <f>J591</f>
        <v>794</v>
      </c>
      <c r="K605" s="2">
        <f>K592</f>
        <v>814</v>
      </c>
      <c r="L605" s="2">
        <f>L593</f>
        <v>836</v>
      </c>
      <c r="M605" s="2">
        <f>M594</f>
        <v>888</v>
      </c>
      <c r="N605" s="2">
        <f>N595</f>
        <v>901</v>
      </c>
      <c r="O605" s="2">
        <f>O596</f>
        <v>945</v>
      </c>
      <c r="P605" s="2">
        <f>P597</f>
        <v>991</v>
      </c>
      <c r="Q605" s="2">
        <f>Q598</f>
        <v>1003</v>
      </c>
      <c r="R605" s="2">
        <f>R567</f>
        <v>758</v>
      </c>
      <c r="S605" s="2">
        <f>S568</f>
        <v>706</v>
      </c>
      <c r="T605" s="2">
        <f>T569</f>
        <v>688</v>
      </c>
      <c r="U605" s="2">
        <f>U570</f>
        <v>668</v>
      </c>
      <c r="V605" s="2">
        <f>V571</f>
        <v>617</v>
      </c>
      <c r="W605" s="2">
        <f>W572</f>
        <v>605</v>
      </c>
      <c r="X605" s="2">
        <f>X573</f>
        <v>563</v>
      </c>
      <c r="Y605" s="2">
        <f>Y574</f>
        <v>519</v>
      </c>
      <c r="Z605" s="2">
        <f>Z575</f>
        <v>250</v>
      </c>
      <c r="AA605" s="2">
        <f>AA576</f>
        <v>206</v>
      </c>
      <c r="AB605" s="2">
        <f>AB577</f>
        <v>164</v>
      </c>
      <c r="AC605" s="2">
        <f>AC578</f>
        <v>152</v>
      </c>
      <c r="AD605" s="2">
        <f>AD579</f>
        <v>101</v>
      </c>
      <c r="AE605" s="2">
        <f>AE580</f>
        <v>81</v>
      </c>
      <c r="AF605" s="2">
        <f>AF581</f>
        <v>63</v>
      </c>
      <c r="AG605" s="2">
        <f>AG582</f>
        <v>11</v>
      </c>
      <c r="AH605" s="152">
        <f t="shared" si="114"/>
        <v>16400</v>
      </c>
      <c r="AI605" s="5">
        <f t="shared" si="115"/>
        <v>11201200</v>
      </c>
      <c r="AJ605" s="2">
        <f t="shared" si="116"/>
        <v>8606720000</v>
      </c>
    </row>
    <row r="606" spans="1:36" x14ac:dyDescent="0.2">
      <c r="A606" s="3" t="s">
        <v>1176</v>
      </c>
      <c r="B606" s="2">
        <f>B582</f>
        <v>747</v>
      </c>
      <c r="C606" s="2">
        <f>C581</f>
        <v>735</v>
      </c>
      <c r="D606" s="2">
        <f>D580</f>
        <v>689</v>
      </c>
      <c r="E606" s="2">
        <f>E579</f>
        <v>645</v>
      </c>
      <c r="F606" s="2">
        <f>F578</f>
        <v>632</v>
      </c>
      <c r="G606" s="2">
        <f>G577</f>
        <v>580</v>
      </c>
      <c r="H606" s="2">
        <f>H576</f>
        <v>558</v>
      </c>
      <c r="I606" s="2">
        <f>I575</f>
        <v>538</v>
      </c>
      <c r="J606" s="2">
        <f>J574</f>
        <v>231</v>
      </c>
      <c r="K606" s="2">
        <f>K573</f>
        <v>211</v>
      </c>
      <c r="L606" s="2">
        <f>L572</f>
        <v>189</v>
      </c>
      <c r="M606" s="2">
        <f>M571</f>
        <v>137</v>
      </c>
      <c r="N606" s="2">
        <f>N570</f>
        <v>124</v>
      </c>
      <c r="O606" s="2">
        <f>O569</f>
        <v>80</v>
      </c>
      <c r="P606" s="2">
        <f>P568</f>
        <v>34</v>
      </c>
      <c r="Q606" s="2">
        <f>Q567</f>
        <v>22</v>
      </c>
      <c r="R606" s="2">
        <f>R598</f>
        <v>267</v>
      </c>
      <c r="S606" s="2">
        <f>S597</f>
        <v>319</v>
      </c>
      <c r="T606" s="2">
        <f>T596</f>
        <v>337</v>
      </c>
      <c r="U606" s="2">
        <f>U595</f>
        <v>357</v>
      </c>
      <c r="V606" s="2">
        <f>V594</f>
        <v>408</v>
      </c>
      <c r="W606" s="2">
        <f>W593</f>
        <v>420</v>
      </c>
      <c r="X606" s="2">
        <f>X592</f>
        <v>462</v>
      </c>
      <c r="Y606" s="2">
        <f>Y591</f>
        <v>506</v>
      </c>
      <c r="Z606" s="2">
        <f>Z590</f>
        <v>775</v>
      </c>
      <c r="AA606" s="2">
        <f>AA589</f>
        <v>819</v>
      </c>
      <c r="AB606" s="2">
        <f>AB588</f>
        <v>861</v>
      </c>
      <c r="AC606" s="2">
        <f>AC587</f>
        <v>873</v>
      </c>
      <c r="AD606" s="2">
        <f>AD586</f>
        <v>924</v>
      </c>
      <c r="AE606" s="2">
        <f>AE585</f>
        <v>944</v>
      </c>
      <c r="AF606" s="2">
        <f>AF584</f>
        <v>962</v>
      </c>
      <c r="AG606" s="2">
        <f>AG583</f>
        <v>1014</v>
      </c>
      <c r="AH606" s="152">
        <f t="shared" si="114"/>
        <v>16400</v>
      </c>
      <c r="AI606" s="5">
        <f t="shared" si="115"/>
        <v>11201200</v>
      </c>
      <c r="AJ606" s="2">
        <f t="shared" si="116"/>
        <v>8606720000</v>
      </c>
    </row>
    <row r="609" spans="1:36" ht="13.5" thickBot="1" x14ac:dyDescent="0.25">
      <c r="A609" s="71" t="s">
        <v>5</v>
      </c>
      <c r="B609" s="1" t="s">
        <v>1254</v>
      </c>
      <c r="D609" s="94" t="s">
        <v>5</v>
      </c>
      <c r="H609" s="2" t="s">
        <v>5</v>
      </c>
      <c r="M609" s="2" t="s">
        <v>5</v>
      </c>
      <c r="S609" s="2" t="s">
        <v>5</v>
      </c>
    </row>
    <row r="610" spans="1:36" x14ac:dyDescent="0.2">
      <c r="A610" s="1">
        <v>1</v>
      </c>
      <c r="B610" s="259">
        <v>6</v>
      </c>
      <c r="C610" s="177">
        <v>417</v>
      </c>
      <c r="D610" s="134">
        <v>1021</v>
      </c>
      <c r="E610" s="134">
        <v>602</v>
      </c>
      <c r="F610" s="134">
        <v>903</v>
      </c>
      <c r="G610" s="134">
        <v>548</v>
      </c>
      <c r="H610" s="134">
        <v>128</v>
      </c>
      <c r="I610" s="134">
        <v>475</v>
      </c>
      <c r="J610" s="134">
        <v>462</v>
      </c>
      <c r="K610" s="134">
        <v>105</v>
      </c>
      <c r="L610" s="134">
        <v>565</v>
      </c>
      <c r="M610" s="134">
        <v>914</v>
      </c>
      <c r="N610" s="134">
        <v>591</v>
      </c>
      <c r="O610" s="134">
        <v>1004</v>
      </c>
      <c r="P610" s="134">
        <v>440</v>
      </c>
      <c r="Q610" s="135">
        <v>19</v>
      </c>
      <c r="R610" s="206">
        <v>755</v>
      </c>
      <c r="S610" s="134">
        <v>856</v>
      </c>
      <c r="T610" s="134">
        <v>268</v>
      </c>
      <c r="U610" s="134">
        <v>175</v>
      </c>
      <c r="V610" s="134">
        <v>370</v>
      </c>
      <c r="W610" s="134">
        <v>213</v>
      </c>
      <c r="X610" s="134">
        <v>649</v>
      </c>
      <c r="Y610" s="134">
        <v>814</v>
      </c>
      <c r="Z610" s="134">
        <v>827</v>
      </c>
      <c r="AA610" s="134">
        <v>672</v>
      </c>
      <c r="AB610" s="134">
        <v>196</v>
      </c>
      <c r="AC610" s="134">
        <v>359</v>
      </c>
      <c r="AD610" s="134">
        <v>186</v>
      </c>
      <c r="AE610" s="134">
        <v>285</v>
      </c>
      <c r="AF610" s="134">
        <v>833</v>
      </c>
      <c r="AG610" s="264">
        <v>742</v>
      </c>
      <c r="AH610" s="5">
        <f>SUM(B610:AG610)</f>
        <v>16400</v>
      </c>
      <c r="AI610" s="5">
        <f>SUMSQ(B610:AG610)</f>
        <v>11201200</v>
      </c>
      <c r="AJ610" s="2">
        <f>B610^3+C610^3+D610^3+E610^3+F610^3+G610^3+H610^3+I610^3+J610^3+K610^3+L610^3+M610^3+N610^3+O610^3+P610^3+Q610^3+R610^3+S610^3+T610^3+U610^3+V610^3+W610^3+X610^3+Y610^3+Z610^3+AA610^3+AB610^3+AC610^3+AD610^3+AE610^3+AF610^3+AG610^3</f>
        <v>8606720000</v>
      </c>
    </row>
    <row r="611" spans="1:36" x14ac:dyDescent="0.2">
      <c r="A611" s="1">
        <v>2</v>
      </c>
      <c r="B611" s="178">
        <v>405</v>
      </c>
      <c r="C611" s="260">
        <v>50</v>
      </c>
      <c r="D611" s="109">
        <v>622</v>
      </c>
      <c r="E611" s="109">
        <v>969</v>
      </c>
      <c r="F611" s="109">
        <v>536</v>
      </c>
      <c r="G611" s="109">
        <v>947</v>
      </c>
      <c r="H611" s="109">
        <v>495</v>
      </c>
      <c r="I611" s="109">
        <v>76</v>
      </c>
      <c r="J611" s="109">
        <v>93</v>
      </c>
      <c r="K611" s="109">
        <v>506</v>
      </c>
      <c r="L611" s="109">
        <v>934</v>
      </c>
      <c r="M611" s="109">
        <v>513</v>
      </c>
      <c r="N611" s="109">
        <v>992</v>
      </c>
      <c r="O611" s="109">
        <v>635</v>
      </c>
      <c r="P611" s="110">
        <v>39</v>
      </c>
      <c r="Q611" s="109">
        <v>388</v>
      </c>
      <c r="R611" s="109">
        <v>868</v>
      </c>
      <c r="S611" s="112">
        <v>711</v>
      </c>
      <c r="T611" s="109">
        <v>155</v>
      </c>
      <c r="U611" s="109">
        <v>320</v>
      </c>
      <c r="V611" s="109">
        <v>225</v>
      </c>
      <c r="W611" s="109">
        <v>326</v>
      </c>
      <c r="X611" s="109">
        <v>794</v>
      </c>
      <c r="Y611" s="109">
        <v>701</v>
      </c>
      <c r="Z611" s="109">
        <v>684</v>
      </c>
      <c r="AA611" s="109">
        <v>783</v>
      </c>
      <c r="AB611" s="109">
        <v>339</v>
      </c>
      <c r="AC611" s="109">
        <v>248</v>
      </c>
      <c r="AD611" s="109">
        <v>297</v>
      </c>
      <c r="AE611" s="109">
        <v>142</v>
      </c>
      <c r="AF611" s="111">
        <v>722</v>
      </c>
      <c r="AG611" s="139">
        <v>885</v>
      </c>
      <c r="AH611" s="5">
        <f t="shared" ref="AH611:AH641" si="117">SUM(B611:AG611)</f>
        <v>16400</v>
      </c>
      <c r="AI611" s="5">
        <f t="shared" ref="AI611:AI641" si="118">SUMSQ(B611:AG611)</f>
        <v>11201200</v>
      </c>
      <c r="AJ611" s="2">
        <f t="shared" ref="AJ611:AJ641" si="119">B611^3+C611^3+D611^3+E611^3+F611^3+G611^3+H611^3+I611^3+J611^3+K611^3+L611^3+M611^3+N611^3+O611^3+P611^3+Q611^3+R611^3+S611^3+T611^3+U611^3+V611^3+W611^3+X611^3+Y611^3+Z611^3+AA611^3+AB611^3+AC611^3+AD611^3+AE611^3+AF611^3+AG611^3</f>
        <v>8606720000</v>
      </c>
    </row>
    <row r="612" spans="1:36" x14ac:dyDescent="0.2">
      <c r="A612" s="1">
        <v>3</v>
      </c>
      <c r="B612" s="140">
        <v>935</v>
      </c>
      <c r="C612" s="109">
        <v>516</v>
      </c>
      <c r="D612" s="260">
        <v>96</v>
      </c>
      <c r="E612" s="6">
        <v>507</v>
      </c>
      <c r="F612" s="109">
        <v>38</v>
      </c>
      <c r="G612" s="109">
        <v>385</v>
      </c>
      <c r="H612" s="109">
        <v>989</v>
      </c>
      <c r="I612" s="109">
        <v>634</v>
      </c>
      <c r="J612" s="109">
        <v>623</v>
      </c>
      <c r="K612" s="109">
        <v>972</v>
      </c>
      <c r="L612" s="109">
        <v>408</v>
      </c>
      <c r="M612" s="109">
        <v>51</v>
      </c>
      <c r="N612" s="109">
        <v>494</v>
      </c>
      <c r="O612" s="110">
        <v>73</v>
      </c>
      <c r="P612" s="109">
        <v>533</v>
      </c>
      <c r="Q612" s="109">
        <v>946</v>
      </c>
      <c r="R612" s="109">
        <v>338</v>
      </c>
      <c r="S612" s="109">
        <v>245</v>
      </c>
      <c r="T612" s="112">
        <v>681</v>
      </c>
      <c r="U612" s="109">
        <v>782</v>
      </c>
      <c r="V612" s="109">
        <v>723</v>
      </c>
      <c r="W612" s="109">
        <v>888</v>
      </c>
      <c r="X612" s="109">
        <v>300</v>
      </c>
      <c r="Y612" s="109">
        <v>143</v>
      </c>
      <c r="Z612" s="109">
        <v>154</v>
      </c>
      <c r="AA612" s="109">
        <v>317</v>
      </c>
      <c r="AB612" s="109">
        <v>865</v>
      </c>
      <c r="AC612" s="109">
        <v>710</v>
      </c>
      <c r="AD612" s="109">
        <v>795</v>
      </c>
      <c r="AE612" s="111">
        <v>704</v>
      </c>
      <c r="AF612" s="109">
        <v>228</v>
      </c>
      <c r="AG612" s="139">
        <v>327</v>
      </c>
      <c r="AH612" s="5">
        <f t="shared" si="117"/>
        <v>16400</v>
      </c>
      <c r="AI612" s="5">
        <f t="shared" si="118"/>
        <v>11201200</v>
      </c>
      <c r="AJ612" s="2">
        <f t="shared" si="119"/>
        <v>8606720000</v>
      </c>
    </row>
    <row r="613" spans="1:36" x14ac:dyDescent="0.2">
      <c r="A613" s="1">
        <v>4</v>
      </c>
      <c r="B613" s="140">
        <v>568</v>
      </c>
      <c r="C613" s="109">
        <v>915</v>
      </c>
      <c r="D613" s="6">
        <v>463</v>
      </c>
      <c r="E613" s="260">
        <v>108</v>
      </c>
      <c r="F613" s="109">
        <v>437</v>
      </c>
      <c r="G613" s="109">
        <v>18</v>
      </c>
      <c r="H613" s="109">
        <v>590</v>
      </c>
      <c r="I613" s="109">
        <v>1001</v>
      </c>
      <c r="J613" s="109">
        <v>1024</v>
      </c>
      <c r="K613" s="109">
        <v>603</v>
      </c>
      <c r="L613" s="109">
        <v>7</v>
      </c>
      <c r="M613" s="109">
        <v>420</v>
      </c>
      <c r="N613" s="110">
        <v>125</v>
      </c>
      <c r="O613" s="109">
        <v>474</v>
      </c>
      <c r="P613" s="109">
        <v>902</v>
      </c>
      <c r="Q613" s="109">
        <v>545</v>
      </c>
      <c r="R613" s="109">
        <v>193</v>
      </c>
      <c r="S613" s="109">
        <v>358</v>
      </c>
      <c r="T613" s="109">
        <v>826</v>
      </c>
      <c r="U613" s="112">
        <v>669</v>
      </c>
      <c r="V613" s="109">
        <v>836</v>
      </c>
      <c r="W613" s="109">
        <v>743</v>
      </c>
      <c r="X613" s="109">
        <v>187</v>
      </c>
      <c r="Y613" s="109">
        <v>288</v>
      </c>
      <c r="Z613" s="109">
        <v>265</v>
      </c>
      <c r="AA613" s="109">
        <v>174</v>
      </c>
      <c r="AB613" s="109">
        <v>754</v>
      </c>
      <c r="AC613" s="109">
        <v>853</v>
      </c>
      <c r="AD613" s="111">
        <v>652</v>
      </c>
      <c r="AE613" s="109">
        <v>815</v>
      </c>
      <c r="AF613" s="109">
        <v>371</v>
      </c>
      <c r="AG613" s="139">
        <v>216</v>
      </c>
      <c r="AH613" s="5">
        <f t="shared" si="117"/>
        <v>16400</v>
      </c>
      <c r="AI613" s="5">
        <f t="shared" si="118"/>
        <v>11201200</v>
      </c>
      <c r="AJ613" s="2">
        <f t="shared" si="119"/>
        <v>8606720000</v>
      </c>
    </row>
    <row r="614" spans="1:36" x14ac:dyDescent="0.2">
      <c r="A614" s="1">
        <v>5</v>
      </c>
      <c r="B614" s="140">
        <v>796</v>
      </c>
      <c r="C614" s="109">
        <v>703</v>
      </c>
      <c r="D614" s="109">
        <v>227</v>
      </c>
      <c r="E614" s="109">
        <v>328</v>
      </c>
      <c r="F614" s="260">
        <v>153</v>
      </c>
      <c r="G614" s="6">
        <v>318</v>
      </c>
      <c r="H614" s="109">
        <v>866</v>
      </c>
      <c r="I614" s="109">
        <v>709</v>
      </c>
      <c r="J614" s="109">
        <v>724</v>
      </c>
      <c r="K614" s="109">
        <v>887</v>
      </c>
      <c r="L614" s="109">
        <v>299</v>
      </c>
      <c r="M614" s="110">
        <v>144</v>
      </c>
      <c r="N614" s="109">
        <v>337</v>
      </c>
      <c r="O614" s="109">
        <v>246</v>
      </c>
      <c r="P614" s="109">
        <v>682</v>
      </c>
      <c r="Q614" s="109">
        <v>781</v>
      </c>
      <c r="R614" s="109">
        <v>493</v>
      </c>
      <c r="S614" s="109">
        <v>74</v>
      </c>
      <c r="T614" s="109">
        <v>534</v>
      </c>
      <c r="U614" s="109">
        <v>945</v>
      </c>
      <c r="V614" s="112">
        <v>624</v>
      </c>
      <c r="W614" s="109">
        <v>971</v>
      </c>
      <c r="X614" s="109">
        <v>407</v>
      </c>
      <c r="Y614" s="109">
        <v>52</v>
      </c>
      <c r="Z614" s="109">
        <v>37</v>
      </c>
      <c r="AA614" s="109">
        <v>386</v>
      </c>
      <c r="AB614" s="109">
        <v>990</v>
      </c>
      <c r="AC614" s="111">
        <v>633</v>
      </c>
      <c r="AD614" s="109">
        <v>936</v>
      </c>
      <c r="AE614" s="109">
        <v>515</v>
      </c>
      <c r="AF614" s="109">
        <v>95</v>
      </c>
      <c r="AG614" s="139">
        <v>508</v>
      </c>
      <c r="AH614" s="5">
        <f t="shared" si="117"/>
        <v>16400</v>
      </c>
      <c r="AI614" s="5">
        <f t="shared" si="118"/>
        <v>11201200</v>
      </c>
      <c r="AJ614" s="2">
        <f t="shared" si="119"/>
        <v>8606720000</v>
      </c>
    </row>
    <row r="615" spans="1:36" x14ac:dyDescent="0.2">
      <c r="A615" s="1">
        <v>6</v>
      </c>
      <c r="B615" s="140">
        <v>651</v>
      </c>
      <c r="C615" s="109">
        <v>816</v>
      </c>
      <c r="D615" s="109">
        <v>372</v>
      </c>
      <c r="E615" s="109">
        <v>215</v>
      </c>
      <c r="F615" s="6">
        <v>266</v>
      </c>
      <c r="G615" s="260">
        <v>173</v>
      </c>
      <c r="H615" s="109">
        <v>753</v>
      </c>
      <c r="I615" s="109">
        <v>854</v>
      </c>
      <c r="J615" s="109">
        <v>835</v>
      </c>
      <c r="K615" s="109">
        <v>744</v>
      </c>
      <c r="L615" s="110">
        <v>188</v>
      </c>
      <c r="M615" s="109">
        <v>287</v>
      </c>
      <c r="N615" s="109">
        <v>194</v>
      </c>
      <c r="O615" s="109">
        <v>357</v>
      </c>
      <c r="P615" s="109">
        <v>825</v>
      </c>
      <c r="Q615" s="109">
        <v>670</v>
      </c>
      <c r="R615" s="109">
        <v>126</v>
      </c>
      <c r="S615" s="109">
        <v>473</v>
      </c>
      <c r="T615" s="109">
        <v>901</v>
      </c>
      <c r="U615" s="109">
        <v>546</v>
      </c>
      <c r="V615" s="109">
        <v>1023</v>
      </c>
      <c r="W615" s="112">
        <v>604</v>
      </c>
      <c r="X615" s="109">
        <v>8</v>
      </c>
      <c r="Y615" s="109">
        <v>419</v>
      </c>
      <c r="Z615" s="109">
        <v>438</v>
      </c>
      <c r="AA615" s="109">
        <v>17</v>
      </c>
      <c r="AB615" s="111">
        <v>589</v>
      </c>
      <c r="AC615" s="109">
        <v>1002</v>
      </c>
      <c r="AD615" s="109">
        <v>567</v>
      </c>
      <c r="AE615" s="109">
        <v>916</v>
      </c>
      <c r="AF615" s="109">
        <v>464</v>
      </c>
      <c r="AG615" s="139">
        <v>107</v>
      </c>
      <c r="AH615" s="5">
        <f t="shared" si="117"/>
        <v>16400</v>
      </c>
      <c r="AI615" s="5">
        <f t="shared" si="118"/>
        <v>11201200</v>
      </c>
      <c r="AJ615" s="2">
        <f t="shared" si="119"/>
        <v>8606720000</v>
      </c>
    </row>
    <row r="616" spans="1:36" x14ac:dyDescent="0.2">
      <c r="A616" s="1">
        <v>7</v>
      </c>
      <c r="B616" s="140">
        <v>185</v>
      </c>
      <c r="C616" s="109">
        <v>286</v>
      </c>
      <c r="D616" s="109">
        <v>834</v>
      </c>
      <c r="E616" s="109">
        <v>741</v>
      </c>
      <c r="F616" s="109">
        <v>828</v>
      </c>
      <c r="G616" s="109">
        <v>671</v>
      </c>
      <c r="H616" s="260">
        <v>195</v>
      </c>
      <c r="I616" s="6">
        <v>360</v>
      </c>
      <c r="J616" s="109">
        <v>369</v>
      </c>
      <c r="K616" s="110">
        <v>214</v>
      </c>
      <c r="L616" s="109">
        <v>650</v>
      </c>
      <c r="M616" s="109">
        <v>813</v>
      </c>
      <c r="N616" s="109">
        <v>756</v>
      </c>
      <c r="O616" s="109">
        <v>855</v>
      </c>
      <c r="P616" s="109">
        <v>267</v>
      </c>
      <c r="Q616" s="109">
        <v>176</v>
      </c>
      <c r="R616" s="109">
        <v>592</v>
      </c>
      <c r="S616" s="109">
        <v>1003</v>
      </c>
      <c r="T616" s="109">
        <v>439</v>
      </c>
      <c r="U616" s="109">
        <v>20</v>
      </c>
      <c r="V616" s="109">
        <v>461</v>
      </c>
      <c r="W616" s="109">
        <v>106</v>
      </c>
      <c r="X616" s="112">
        <v>566</v>
      </c>
      <c r="Y616" s="109">
        <v>913</v>
      </c>
      <c r="Z616" s="109">
        <v>904</v>
      </c>
      <c r="AA616" s="111">
        <v>547</v>
      </c>
      <c r="AB616" s="109">
        <v>127</v>
      </c>
      <c r="AC616" s="109">
        <v>476</v>
      </c>
      <c r="AD616" s="109">
        <v>5</v>
      </c>
      <c r="AE616" s="109">
        <v>418</v>
      </c>
      <c r="AF616" s="109">
        <v>1022</v>
      </c>
      <c r="AG616" s="139">
        <v>601</v>
      </c>
      <c r="AH616" s="5">
        <f t="shared" si="117"/>
        <v>16400</v>
      </c>
      <c r="AI616" s="5">
        <f t="shared" si="118"/>
        <v>11201200</v>
      </c>
      <c r="AJ616" s="2">
        <f t="shared" si="119"/>
        <v>8606720000</v>
      </c>
    </row>
    <row r="617" spans="1:36" x14ac:dyDescent="0.2">
      <c r="A617" s="1">
        <v>8</v>
      </c>
      <c r="B617" s="140">
        <v>298</v>
      </c>
      <c r="C617" s="109">
        <v>141</v>
      </c>
      <c r="D617" s="109">
        <v>721</v>
      </c>
      <c r="E617" s="109">
        <v>886</v>
      </c>
      <c r="F617" s="109">
        <v>683</v>
      </c>
      <c r="G617" s="109">
        <v>784</v>
      </c>
      <c r="H617" s="6">
        <v>340</v>
      </c>
      <c r="I617" s="260">
        <v>247</v>
      </c>
      <c r="J617" s="110">
        <v>226</v>
      </c>
      <c r="K617" s="109">
        <v>325</v>
      </c>
      <c r="L617" s="109">
        <v>793</v>
      </c>
      <c r="M617" s="109">
        <v>702</v>
      </c>
      <c r="N617" s="109">
        <v>867</v>
      </c>
      <c r="O617" s="109">
        <v>712</v>
      </c>
      <c r="P617" s="109">
        <v>156</v>
      </c>
      <c r="Q617" s="109">
        <v>319</v>
      </c>
      <c r="R617" s="109">
        <v>991</v>
      </c>
      <c r="S617" s="109">
        <v>636</v>
      </c>
      <c r="T617" s="109">
        <v>40</v>
      </c>
      <c r="U617" s="109">
        <v>387</v>
      </c>
      <c r="V617" s="109">
        <v>94</v>
      </c>
      <c r="W617" s="109">
        <v>505</v>
      </c>
      <c r="X617" s="109">
        <v>933</v>
      </c>
      <c r="Y617" s="112">
        <v>514</v>
      </c>
      <c r="Z617" s="111">
        <v>535</v>
      </c>
      <c r="AA617" s="109">
        <v>948</v>
      </c>
      <c r="AB617" s="109">
        <v>496</v>
      </c>
      <c r="AC617" s="109">
        <v>75</v>
      </c>
      <c r="AD617" s="109">
        <v>406</v>
      </c>
      <c r="AE617" s="109">
        <v>49</v>
      </c>
      <c r="AF617" s="109">
        <v>621</v>
      </c>
      <c r="AG617" s="139">
        <v>970</v>
      </c>
      <c r="AH617" s="5">
        <f t="shared" si="117"/>
        <v>16400</v>
      </c>
      <c r="AI617" s="5">
        <f t="shared" si="118"/>
        <v>11201200</v>
      </c>
      <c r="AJ617" s="2">
        <f t="shared" si="119"/>
        <v>8606720000</v>
      </c>
    </row>
    <row r="618" spans="1:36" x14ac:dyDescent="0.2">
      <c r="A618" s="1">
        <v>9</v>
      </c>
      <c r="B618" s="140">
        <v>962</v>
      </c>
      <c r="C618" s="109">
        <v>613</v>
      </c>
      <c r="D618" s="109">
        <v>57</v>
      </c>
      <c r="E618" s="109">
        <v>414</v>
      </c>
      <c r="F618" s="109">
        <v>67</v>
      </c>
      <c r="G618" s="109">
        <v>488</v>
      </c>
      <c r="H618" s="109">
        <v>956</v>
      </c>
      <c r="I618" s="110">
        <v>543</v>
      </c>
      <c r="J618" s="260">
        <v>522</v>
      </c>
      <c r="K618" s="6">
        <v>941</v>
      </c>
      <c r="L618" s="109">
        <v>497</v>
      </c>
      <c r="M618" s="109">
        <v>86</v>
      </c>
      <c r="N618" s="109">
        <v>395</v>
      </c>
      <c r="O618" s="109">
        <v>48</v>
      </c>
      <c r="P618" s="109">
        <v>628</v>
      </c>
      <c r="Q618" s="109">
        <v>983</v>
      </c>
      <c r="R618" s="109">
        <v>311</v>
      </c>
      <c r="S618" s="109">
        <v>148</v>
      </c>
      <c r="T618" s="109">
        <v>720</v>
      </c>
      <c r="U618" s="109">
        <v>875</v>
      </c>
      <c r="V618" s="109">
        <v>694</v>
      </c>
      <c r="W618" s="109">
        <v>785</v>
      </c>
      <c r="X618" s="109">
        <v>333</v>
      </c>
      <c r="Y618" s="111">
        <v>234</v>
      </c>
      <c r="Z618" s="112">
        <v>255</v>
      </c>
      <c r="AA618" s="109">
        <v>348</v>
      </c>
      <c r="AB618" s="109">
        <v>776</v>
      </c>
      <c r="AC618" s="109">
        <v>675</v>
      </c>
      <c r="AD618" s="109">
        <v>894</v>
      </c>
      <c r="AE618" s="109">
        <v>729</v>
      </c>
      <c r="AF618" s="109">
        <v>133</v>
      </c>
      <c r="AG618" s="139">
        <v>290</v>
      </c>
      <c r="AH618" s="5">
        <f t="shared" si="117"/>
        <v>16400</v>
      </c>
      <c r="AI618" s="5">
        <f t="shared" si="118"/>
        <v>11201200</v>
      </c>
      <c r="AJ618" s="2">
        <f t="shared" si="119"/>
        <v>8606720000</v>
      </c>
    </row>
    <row r="619" spans="1:36" x14ac:dyDescent="0.2">
      <c r="A619" s="1">
        <v>10</v>
      </c>
      <c r="B619" s="140">
        <v>593</v>
      </c>
      <c r="C619" s="109">
        <v>1014</v>
      </c>
      <c r="D619" s="109">
        <v>426</v>
      </c>
      <c r="E619" s="109">
        <v>13</v>
      </c>
      <c r="F619" s="109">
        <v>468</v>
      </c>
      <c r="G619" s="109">
        <v>119</v>
      </c>
      <c r="H619" s="110">
        <v>555</v>
      </c>
      <c r="I619" s="109">
        <v>912</v>
      </c>
      <c r="J619" s="6">
        <v>921</v>
      </c>
      <c r="K619" s="260">
        <v>574</v>
      </c>
      <c r="L619" s="109">
        <v>98</v>
      </c>
      <c r="M619" s="109">
        <v>453</v>
      </c>
      <c r="N619" s="109">
        <v>28</v>
      </c>
      <c r="O619" s="109">
        <v>447</v>
      </c>
      <c r="P619" s="109">
        <v>995</v>
      </c>
      <c r="Q619" s="109">
        <v>584</v>
      </c>
      <c r="R619" s="109">
        <v>168</v>
      </c>
      <c r="S619" s="109">
        <v>259</v>
      </c>
      <c r="T619" s="109">
        <v>863</v>
      </c>
      <c r="U619" s="109">
        <v>764</v>
      </c>
      <c r="V619" s="109">
        <v>805</v>
      </c>
      <c r="W619" s="109">
        <v>642</v>
      </c>
      <c r="X619" s="111">
        <v>222</v>
      </c>
      <c r="Y619" s="109">
        <v>377</v>
      </c>
      <c r="Z619" s="109">
        <v>368</v>
      </c>
      <c r="AA619" s="112">
        <v>203</v>
      </c>
      <c r="AB619" s="109">
        <v>663</v>
      </c>
      <c r="AC619" s="109">
        <v>820</v>
      </c>
      <c r="AD619" s="109">
        <v>749</v>
      </c>
      <c r="AE619" s="109">
        <v>842</v>
      </c>
      <c r="AF619" s="109">
        <v>278</v>
      </c>
      <c r="AG619" s="139">
        <v>177</v>
      </c>
      <c r="AH619" s="5">
        <f t="shared" si="117"/>
        <v>16400</v>
      </c>
      <c r="AI619" s="5">
        <f t="shared" si="118"/>
        <v>11201200</v>
      </c>
      <c r="AJ619" s="2">
        <f t="shared" si="119"/>
        <v>8606720000</v>
      </c>
    </row>
    <row r="620" spans="1:36" x14ac:dyDescent="0.2">
      <c r="A620" s="1">
        <v>11</v>
      </c>
      <c r="B620" s="140">
        <v>99</v>
      </c>
      <c r="C620" s="109">
        <v>456</v>
      </c>
      <c r="D620" s="109">
        <v>924</v>
      </c>
      <c r="E620" s="109">
        <v>575</v>
      </c>
      <c r="F620" s="109">
        <v>994</v>
      </c>
      <c r="G620" s="110">
        <v>581</v>
      </c>
      <c r="H620" s="109">
        <v>25</v>
      </c>
      <c r="I620" s="109">
        <v>446</v>
      </c>
      <c r="J620" s="109">
        <v>427</v>
      </c>
      <c r="K620" s="109">
        <v>16</v>
      </c>
      <c r="L620" s="260">
        <v>596</v>
      </c>
      <c r="M620" s="6">
        <v>1015</v>
      </c>
      <c r="N620" s="109">
        <v>554</v>
      </c>
      <c r="O620" s="109">
        <v>909</v>
      </c>
      <c r="P620" s="109">
        <v>465</v>
      </c>
      <c r="Q620" s="109">
        <v>118</v>
      </c>
      <c r="R620" s="109">
        <v>662</v>
      </c>
      <c r="S620" s="109">
        <v>817</v>
      </c>
      <c r="T620" s="109">
        <v>365</v>
      </c>
      <c r="U620" s="109">
        <v>202</v>
      </c>
      <c r="V620" s="109">
        <v>279</v>
      </c>
      <c r="W620" s="111">
        <v>180</v>
      </c>
      <c r="X620" s="109">
        <v>752</v>
      </c>
      <c r="Y620" s="109">
        <v>843</v>
      </c>
      <c r="Z620" s="109">
        <v>862</v>
      </c>
      <c r="AA620" s="109">
        <v>761</v>
      </c>
      <c r="AB620" s="112">
        <v>165</v>
      </c>
      <c r="AC620" s="109">
        <v>258</v>
      </c>
      <c r="AD620" s="109">
        <v>223</v>
      </c>
      <c r="AE620" s="109">
        <v>380</v>
      </c>
      <c r="AF620" s="109">
        <v>808</v>
      </c>
      <c r="AG620" s="139">
        <v>643</v>
      </c>
      <c r="AH620" s="5">
        <f t="shared" si="117"/>
        <v>16400</v>
      </c>
      <c r="AI620" s="5">
        <f t="shared" si="118"/>
        <v>11201200</v>
      </c>
      <c r="AJ620" s="2">
        <f t="shared" si="119"/>
        <v>8606720000</v>
      </c>
    </row>
    <row r="621" spans="1:36" x14ac:dyDescent="0.2">
      <c r="A621" s="1">
        <v>12</v>
      </c>
      <c r="B621" s="140">
        <v>500</v>
      </c>
      <c r="C621" s="109">
        <v>87</v>
      </c>
      <c r="D621" s="109">
        <v>523</v>
      </c>
      <c r="E621" s="109">
        <v>944</v>
      </c>
      <c r="F621" s="110">
        <v>625</v>
      </c>
      <c r="G621" s="109">
        <v>982</v>
      </c>
      <c r="H621" s="109">
        <v>394</v>
      </c>
      <c r="I621" s="109">
        <v>45</v>
      </c>
      <c r="J621" s="109">
        <v>60</v>
      </c>
      <c r="K621" s="109">
        <v>415</v>
      </c>
      <c r="L621" s="6">
        <v>963</v>
      </c>
      <c r="M621" s="260">
        <v>616</v>
      </c>
      <c r="N621" s="109">
        <v>953</v>
      </c>
      <c r="O621" s="109">
        <v>542</v>
      </c>
      <c r="P621" s="109">
        <v>66</v>
      </c>
      <c r="Q621" s="109">
        <v>485</v>
      </c>
      <c r="R621" s="109">
        <v>773</v>
      </c>
      <c r="S621" s="109">
        <v>674</v>
      </c>
      <c r="T621" s="109">
        <v>254</v>
      </c>
      <c r="U621" s="109">
        <v>345</v>
      </c>
      <c r="V621" s="111">
        <v>136</v>
      </c>
      <c r="W621" s="109">
        <v>291</v>
      </c>
      <c r="X621" s="109">
        <v>895</v>
      </c>
      <c r="Y621" s="109">
        <v>732</v>
      </c>
      <c r="Z621" s="109">
        <v>717</v>
      </c>
      <c r="AA621" s="109">
        <v>874</v>
      </c>
      <c r="AB621" s="109">
        <v>310</v>
      </c>
      <c r="AC621" s="112">
        <v>145</v>
      </c>
      <c r="AD621" s="109">
        <v>336</v>
      </c>
      <c r="AE621" s="109">
        <v>235</v>
      </c>
      <c r="AF621" s="109">
        <v>695</v>
      </c>
      <c r="AG621" s="139">
        <v>788</v>
      </c>
      <c r="AH621" s="5">
        <f t="shared" si="117"/>
        <v>16400</v>
      </c>
      <c r="AI621" s="5">
        <f t="shared" si="118"/>
        <v>11201200</v>
      </c>
      <c r="AJ621" s="2">
        <f t="shared" si="119"/>
        <v>8606720000</v>
      </c>
    </row>
    <row r="622" spans="1:36" x14ac:dyDescent="0.2">
      <c r="A622" s="1">
        <v>13</v>
      </c>
      <c r="B622" s="140">
        <v>224</v>
      </c>
      <c r="C622" s="109">
        <v>379</v>
      </c>
      <c r="D622" s="109">
        <v>807</v>
      </c>
      <c r="E622" s="110">
        <v>644</v>
      </c>
      <c r="F622" s="109">
        <v>861</v>
      </c>
      <c r="G622" s="109">
        <v>762</v>
      </c>
      <c r="H622" s="109">
        <v>166</v>
      </c>
      <c r="I622" s="109">
        <v>257</v>
      </c>
      <c r="J622" s="109">
        <v>280</v>
      </c>
      <c r="K622" s="109">
        <v>179</v>
      </c>
      <c r="L622" s="109">
        <v>751</v>
      </c>
      <c r="M622" s="109">
        <v>844</v>
      </c>
      <c r="N622" s="260">
        <v>661</v>
      </c>
      <c r="O622" s="6">
        <v>818</v>
      </c>
      <c r="P622" s="109">
        <v>366</v>
      </c>
      <c r="Q622" s="109">
        <v>201</v>
      </c>
      <c r="R622" s="109">
        <v>553</v>
      </c>
      <c r="S622" s="109">
        <v>910</v>
      </c>
      <c r="T622" s="109">
        <v>466</v>
      </c>
      <c r="U622" s="111">
        <v>117</v>
      </c>
      <c r="V622" s="109">
        <v>428</v>
      </c>
      <c r="W622" s="109">
        <v>15</v>
      </c>
      <c r="X622" s="109">
        <v>595</v>
      </c>
      <c r="Y622" s="109">
        <v>1016</v>
      </c>
      <c r="Z622" s="109">
        <v>993</v>
      </c>
      <c r="AA622" s="109">
        <v>582</v>
      </c>
      <c r="AB622" s="109">
        <v>26</v>
      </c>
      <c r="AC622" s="109">
        <v>445</v>
      </c>
      <c r="AD622" s="112">
        <v>100</v>
      </c>
      <c r="AE622" s="109">
        <v>455</v>
      </c>
      <c r="AF622" s="109">
        <v>923</v>
      </c>
      <c r="AG622" s="139">
        <v>576</v>
      </c>
      <c r="AH622" s="5">
        <f t="shared" si="117"/>
        <v>16400</v>
      </c>
      <c r="AI622" s="5">
        <f t="shared" si="118"/>
        <v>11201200</v>
      </c>
      <c r="AJ622" s="2">
        <f t="shared" si="119"/>
        <v>8606720000</v>
      </c>
    </row>
    <row r="623" spans="1:36" x14ac:dyDescent="0.2">
      <c r="A623" s="1">
        <v>14</v>
      </c>
      <c r="B623" s="140">
        <v>335</v>
      </c>
      <c r="C623" s="109">
        <v>236</v>
      </c>
      <c r="D623" s="110">
        <v>696</v>
      </c>
      <c r="E623" s="109">
        <v>787</v>
      </c>
      <c r="F623" s="109">
        <v>718</v>
      </c>
      <c r="G623" s="109">
        <v>873</v>
      </c>
      <c r="H623" s="109">
        <v>309</v>
      </c>
      <c r="I623" s="109">
        <v>146</v>
      </c>
      <c r="J623" s="109">
        <v>135</v>
      </c>
      <c r="K623" s="109">
        <v>292</v>
      </c>
      <c r="L623" s="109">
        <v>896</v>
      </c>
      <c r="M623" s="109">
        <v>731</v>
      </c>
      <c r="N623" s="6">
        <v>774</v>
      </c>
      <c r="O623" s="260">
        <v>673</v>
      </c>
      <c r="P623" s="109">
        <v>253</v>
      </c>
      <c r="Q623" s="109">
        <v>346</v>
      </c>
      <c r="R623" s="109">
        <v>954</v>
      </c>
      <c r="S623" s="109">
        <v>541</v>
      </c>
      <c r="T623" s="111">
        <v>65</v>
      </c>
      <c r="U623" s="109">
        <v>486</v>
      </c>
      <c r="V623" s="109">
        <v>59</v>
      </c>
      <c r="W623" s="109">
        <v>416</v>
      </c>
      <c r="X623" s="109">
        <v>964</v>
      </c>
      <c r="Y623" s="109">
        <v>615</v>
      </c>
      <c r="Z623" s="109">
        <v>626</v>
      </c>
      <c r="AA623" s="109">
        <v>981</v>
      </c>
      <c r="AB623" s="109">
        <v>393</v>
      </c>
      <c r="AC623" s="109">
        <v>46</v>
      </c>
      <c r="AD623" s="109">
        <v>499</v>
      </c>
      <c r="AE623" s="112">
        <v>88</v>
      </c>
      <c r="AF623" s="109">
        <v>524</v>
      </c>
      <c r="AG623" s="139">
        <v>943</v>
      </c>
      <c r="AH623" s="5">
        <f t="shared" si="117"/>
        <v>16400</v>
      </c>
      <c r="AI623" s="5">
        <f t="shared" si="118"/>
        <v>11201200</v>
      </c>
      <c r="AJ623" s="2">
        <f t="shared" si="119"/>
        <v>8606720000</v>
      </c>
    </row>
    <row r="624" spans="1:36" x14ac:dyDescent="0.2">
      <c r="A624" s="1">
        <v>15</v>
      </c>
      <c r="B624" s="140">
        <v>893</v>
      </c>
      <c r="C624" s="110">
        <v>730</v>
      </c>
      <c r="D624" s="109">
        <v>134</v>
      </c>
      <c r="E624" s="109">
        <v>289</v>
      </c>
      <c r="F624" s="109">
        <v>256</v>
      </c>
      <c r="G624" s="109">
        <v>347</v>
      </c>
      <c r="H624" s="109">
        <v>775</v>
      </c>
      <c r="I624" s="109">
        <v>676</v>
      </c>
      <c r="J624" s="109">
        <v>693</v>
      </c>
      <c r="K624" s="109">
        <v>786</v>
      </c>
      <c r="L624" s="109">
        <v>334</v>
      </c>
      <c r="M624" s="109">
        <v>233</v>
      </c>
      <c r="N624" s="109">
        <v>312</v>
      </c>
      <c r="O624" s="109">
        <v>147</v>
      </c>
      <c r="P624" s="260">
        <v>719</v>
      </c>
      <c r="Q624" s="6">
        <v>876</v>
      </c>
      <c r="R624" s="109">
        <v>396</v>
      </c>
      <c r="S624" s="111">
        <v>47</v>
      </c>
      <c r="T624" s="109">
        <v>627</v>
      </c>
      <c r="U624" s="109">
        <v>984</v>
      </c>
      <c r="V624" s="109">
        <v>521</v>
      </c>
      <c r="W624" s="109">
        <v>942</v>
      </c>
      <c r="X624" s="109">
        <v>498</v>
      </c>
      <c r="Y624" s="109">
        <v>85</v>
      </c>
      <c r="Z624" s="109">
        <v>68</v>
      </c>
      <c r="AA624" s="109">
        <v>487</v>
      </c>
      <c r="AB624" s="109">
        <v>955</v>
      </c>
      <c r="AC624" s="109">
        <v>544</v>
      </c>
      <c r="AD624" s="109">
        <v>961</v>
      </c>
      <c r="AE624" s="109">
        <v>614</v>
      </c>
      <c r="AF624" s="112">
        <v>58</v>
      </c>
      <c r="AG624" s="139">
        <v>413</v>
      </c>
      <c r="AH624" s="5">
        <f t="shared" si="117"/>
        <v>16400</v>
      </c>
      <c r="AI624" s="5">
        <f t="shared" si="118"/>
        <v>11201200</v>
      </c>
      <c r="AJ624" s="2">
        <f t="shared" si="119"/>
        <v>8606720000</v>
      </c>
    </row>
    <row r="625" spans="1:36" x14ac:dyDescent="0.2">
      <c r="A625" s="1">
        <v>16</v>
      </c>
      <c r="B625" s="141">
        <v>750</v>
      </c>
      <c r="C625" s="109">
        <v>841</v>
      </c>
      <c r="D625" s="109">
        <v>277</v>
      </c>
      <c r="E625" s="109">
        <v>178</v>
      </c>
      <c r="F625" s="109">
        <v>367</v>
      </c>
      <c r="G625" s="109">
        <v>204</v>
      </c>
      <c r="H625" s="109">
        <v>664</v>
      </c>
      <c r="I625" s="109">
        <v>819</v>
      </c>
      <c r="J625" s="109">
        <v>806</v>
      </c>
      <c r="K625" s="109">
        <v>641</v>
      </c>
      <c r="L625" s="109">
        <v>221</v>
      </c>
      <c r="M625" s="109">
        <v>378</v>
      </c>
      <c r="N625" s="109">
        <v>167</v>
      </c>
      <c r="O625" s="109">
        <v>260</v>
      </c>
      <c r="P625" s="6">
        <v>864</v>
      </c>
      <c r="Q625" s="260">
        <v>763</v>
      </c>
      <c r="R625" s="111">
        <v>27</v>
      </c>
      <c r="S625" s="109">
        <v>448</v>
      </c>
      <c r="T625" s="109">
        <v>996</v>
      </c>
      <c r="U625" s="109">
        <v>583</v>
      </c>
      <c r="V625" s="109">
        <v>922</v>
      </c>
      <c r="W625" s="109">
        <v>573</v>
      </c>
      <c r="X625" s="109">
        <v>97</v>
      </c>
      <c r="Y625" s="109">
        <v>454</v>
      </c>
      <c r="Z625" s="109">
        <v>467</v>
      </c>
      <c r="AA625" s="109">
        <v>120</v>
      </c>
      <c r="AB625" s="109">
        <v>556</v>
      </c>
      <c r="AC625" s="109">
        <v>911</v>
      </c>
      <c r="AD625" s="109">
        <v>594</v>
      </c>
      <c r="AE625" s="109">
        <v>1013</v>
      </c>
      <c r="AF625" s="109">
        <v>425</v>
      </c>
      <c r="AG625" s="210">
        <v>14</v>
      </c>
      <c r="AH625" s="5">
        <f t="shared" si="117"/>
        <v>16400</v>
      </c>
      <c r="AI625" s="5">
        <f t="shared" si="118"/>
        <v>11201200</v>
      </c>
      <c r="AJ625" s="2">
        <f t="shared" si="119"/>
        <v>8606720000</v>
      </c>
    </row>
    <row r="626" spans="1:36" x14ac:dyDescent="0.2">
      <c r="A626" s="1">
        <v>17</v>
      </c>
      <c r="B626" s="143">
        <v>275</v>
      </c>
      <c r="C626" s="109">
        <v>184</v>
      </c>
      <c r="D626" s="109">
        <v>748</v>
      </c>
      <c r="E626" s="109">
        <v>847</v>
      </c>
      <c r="F626" s="109">
        <v>658</v>
      </c>
      <c r="G626" s="109">
        <v>821</v>
      </c>
      <c r="H626" s="109">
        <v>361</v>
      </c>
      <c r="I626" s="109">
        <v>206</v>
      </c>
      <c r="J626" s="109">
        <v>219</v>
      </c>
      <c r="K626" s="109">
        <v>384</v>
      </c>
      <c r="L626" s="109">
        <v>804</v>
      </c>
      <c r="M626" s="109">
        <v>647</v>
      </c>
      <c r="N626" s="109">
        <v>858</v>
      </c>
      <c r="O626" s="109">
        <v>765</v>
      </c>
      <c r="P626" s="109">
        <v>161</v>
      </c>
      <c r="Q626" s="112">
        <v>262</v>
      </c>
      <c r="R626" s="262">
        <v>998</v>
      </c>
      <c r="S626" s="109">
        <v>577</v>
      </c>
      <c r="T626" s="109">
        <v>29</v>
      </c>
      <c r="U626" s="109">
        <v>442</v>
      </c>
      <c r="V626" s="109">
        <v>103</v>
      </c>
      <c r="W626" s="109">
        <v>452</v>
      </c>
      <c r="X626" s="109">
        <v>928</v>
      </c>
      <c r="Y626" s="109">
        <v>571</v>
      </c>
      <c r="Z626" s="109">
        <v>558</v>
      </c>
      <c r="AA626" s="109">
        <v>905</v>
      </c>
      <c r="AB626" s="109">
        <v>469</v>
      </c>
      <c r="AC626" s="109">
        <v>114</v>
      </c>
      <c r="AD626" s="109">
        <v>431</v>
      </c>
      <c r="AE626" s="109">
        <v>12</v>
      </c>
      <c r="AF626" s="6">
        <v>600</v>
      </c>
      <c r="AG626" s="211">
        <v>1011</v>
      </c>
      <c r="AH626" s="5">
        <f t="shared" si="117"/>
        <v>16400</v>
      </c>
      <c r="AI626" s="5">
        <f t="shared" si="118"/>
        <v>11201200</v>
      </c>
      <c r="AJ626" s="2">
        <f t="shared" si="119"/>
        <v>8606720000</v>
      </c>
    </row>
    <row r="627" spans="1:36" x14ac:dyDescent="0.2">
      <c r="A627" s="1">
        <v>18</v>
      </c>
      <c r="B627" s="140">
        <v>132</v>
      </c>
      <c r="C627" s="111">
        <v>295</v>
      </c>
      <c r="D627" s="109">
        <v>891</v>
      </c>
      <c r="E627" s="109">
        <v>736</v>
      </c>
      <c r="F627" s="109">
        <v>769</v>
      </c>
      <c r="G627" s="109">
        <v>678</v>
      </c>
      <c r="H627" s="109">
        <v>250</v>
      </c>
      <c r="I627" s="109">
        <v>349</v>
      </c>
      <c r="J627" s="109">
        <v>332</v>
      </c>
      <c r="K627" s="109">
        <v>239</v>
      </c>
      <c r="L627" s="109">
        <v>691</v>
      </c>
      <c r="M627" s="109">
        <v>792</v>
      </c>
      <c r="N627" s="109">
        <v>713</v>
      </c>
      <c r="O627" s="109">
        <v>878</v>
      </c>
      <c r="P627" s="112">
        <v>306</v>
      </c>
      <c r="Q627" s="109">
        <v>149</v>
      </c>
      <c r="R627" s="109">
        <v>629</v>
      </c>
      <c r="S627" s="262">
        <v>978</v>
      </c>
      <c r="T627" s="109">
        <v>398</v>
      </c>
      <c r="U627" s="109">
        <v>41</v>
      </c>
      <c r="V627" s="109">
        <v>504</v>
      </c>
      <c r="W627" s="109">
        <v>83</v>
      </c>
      <c r="X627" s="109">
        <v>527</v>
      </c>
      <c r="Y627" s="109">
        <v>940</v>
      </c>
      <c r="Z627" s="109">
        <v>957</v>
      </c>
      <c r="AA627" s="109">
        <v>538</v>
      </c>
      <c r="AB627" s="109">
        <v>70</v>
      </c>
      <c r="AC627" s="109">
        <v>481</v>
      </c>
      <c r="AD627" s="109">
        <v>64</v>
      </c>
      <c r="AE627" s="109">
        <v>411</v>
      </c>
      <c r="AF627" s="108">
        <v>967</v>
      </c>
      <c r="AG627" s="179">
        <v>612</v>
      </c>
      <c r="AH627" s="5">
        <f t="shared" si="117"/>
        <v>16400</v>
      </c>
      <c r="AI627" s="5">
        <f t="shared" si="118"/>
        <v>11201200</v>
      </c>
      <c r="AJ627" s="2">
        <f t="shared" si="119"/>
        <v>8606720000</v>
      </c>
    </row>
    <row r="628" spans="1:36" x14ac:dyDescent="0.2">
      <c r="A628" s="1">
        <v>19</v>
      </c>
      <c r="B628" s="140">
        <v>690</v>
      </c>
      <c r="C628" s="109">
        <v>789</v>
      </c>
      <c r="D628" s="111">
        <v>329</v>
      </c>
      <c r="E628" s="109">
        <v>238</v>
      </c>
      <c r="F628" s="109">
        <v>307</v>
      </c>
      <c r="G628" s="109">
        <v>152</v>
      </c>
      <c r="H628" s="109">
        <v>716</v>
      </c>
      <c r="I628" s="109">
        <v>879</v>
      </c>
      <c r="J628" s="109">
        <v>890</v>
      </c>
      <c r="K628" s="109">
        <v>733</v>
      </c>
      <c r="L628" s="109">
        <v>129</v>
      </c>
      <c r="M628" s="109">
        <v>294</v>
      </c>
      <c r="N628" s="109">
        <v>251</v>
      </c>
      <c r="O628" s="112">
        <v>352</v>
      </c>
      <c r="P628" s="109">
        <v>772</v>
      </c>
      <c r="Q628" s="109">
        <v>679</v>
      </c>
      <c r="R628" s="109">
        <v>71</v>
      </c>
      <c r="S628" s="109">
        <v>484</v>
      </c>
      <c r="T628" s="262">
        <v>960</v>
      </c>
      <c r="U628" s="109">
        <v>539</v>
      </c>
      <c r="V628" s="109">
        <v>966</v>
      </c>
      <c r="W628" s="109">
        <v>609</v>
      </c>
      <c r="X628" s="109">
        <v>61</v>
      </c>
      <c r="Y628" s="109">
        <v>410</v>
      </c>
      <c r="Z628" s="109">
        <v>399</v>
      </c>
      <c r="AA628" s="109">
        <v>44</v>
      </c>
      <c r="AB628" s="109">
        <v>632</v>
      </c>
      <c r="AC628" s="109">
        <v>979</v>
      </c>
      <c r="AD628" s="6">
        <v>526</v>
      </c>
      <c r="AE628" s="108">
        <v>937</v>
      </c>
      <c r="AF628" s="109">
        <v>501</v>
      </c>
      <c r="AG628" s="139">
        <v>82</v>
      </c>
      <c r="AH628" s="5">
        <f t="shared" si="117"/>
        <v>16400</v>
      </c>
      <c r="AI628" s="5">
        <f t="shared" si="118"/>
        <v>11201200</v>
      </c>
      <c r="AJ628" s="2">
        <f t="shared" si="119"/>
        <v>8606720000</v>
      </c>
    </row>
    <row r="629" spans="1:36" x14ac:dyDescent="0.2">
      <c r="A629" s="1">
        <v>20</v>
      </c>
      <c r="B629" s="140">
        <v>801</v>
      </c>
      <c r="C629" s="109">
        <v>646</v>
      </c>
      <c r="D629" s="109">
        <v>218</v>
      </c>
      <c r="E629" s="111">
        <v>381</v>
      </c>
      <c r="F629" s="109">
        <v>164</v>
      </c>
      <c r="G629" s="109">
        <v>263</v>
      </c>
      <c r="H629" s="109">
        <v>859</v>
      </c>
      <c r="I629" s="109">
        <v>768</v>
      </c>
      <c r="J629" s="109">
        <v>745</v>
      </c>
      <c r="K629" s="109">
        <v>846</v>
      </c>
      <c r="L629" s="109">
        <v>274</v>
      </c>
      <c r="M629" s="109">
        <v>181</v>
      </c>
      <c r="N629" s="112">
        <v>364</v>
      </c>
      <c r="O629" s="109">
        <v>207</v>
      </c>
      <c r="P629" s="109">
        <v>659</v>
      </c>
      <c r="Q629" s="109">
        <v>824</v>
      </c>
      <c r="R629" s="109">
        <v>472</v>
      </c>
      <c r="S629" s="109">
        <v>115</v>
      </c>
      <c r="T629" s="109">
        <v>559</v>
      </c>
      <c r="U629" s="262">
        <v>908</v>
      </c>
      <c r="V629" s="109">
        <v>597</v>
      </c>
      <c r="W629" s="109">
        <v>1010</v>
      </c>
      <c r="X629" s="109">
        <v>430</v>
      </c>
      <c r="Y629" s="109">
        <v>9</v>
      </c>
      <c r="Z629" s="109">
        <v>32</v>
      </c>
      <c r="AA629" s="109">
        <v>443</v>
      </c>
      <c r="AB629" s="109">
        <v>999</v>
      </c>
      <c r="AC629" s="109">
        <v>580</v>
      </c>
      <c r="AD629" s="108">
        <v>925</v>
      </c>
      <c r="AE629" s="6">
        <v>570</v>
      </c>
      <c r="AF629" s="109">
        <v>102</v>
      </c>
      <c r="AG629" s="139">
        <v>449</v>
      </c>
      <c r="AH629" s="5">
        <f t="shared" si="117"/>
        <v>16400</v>
      </c>
      <c r="AI629" s="5">
        <f t="shared" si="118"/>
        <v>11201200</v>
      </c>
      <c r="AJ629" s="2">
        <f t="shared" si="119"/>
        <v>8606720000</v>
      </c>
    </row>
    <row r="630" spans="1:36" x14ac:dyDescent="0.2">
      <c r="A630" s="1">
        <v>21</v>
      </c>
      <c r="B630" s="140">
        <v>525</v>
      </c>
      <c r="C630" s="109">
        <v>938</v>
      </c>
      <c r="D630" s="109">
        <v>502</v>
      </c>
      <c r="E630" s="109">
        <v>81</v>
      </c>
      <c r="F630" s="111">
        <v>400</v>
      </c>
      <c r="G630" s="109">
        <v>43</v>
      </c>
      <c r="H630" s="109">
        <v>631</v>
      </c>
      <c r="I630" s="109">
        <v>980</v>
      </c>
      <c r="J630" s="109">
        <v>965</v>
      </c>
      <c r="K630" s="109">
        <v>610</v>
      </c>
      <c r="L630" s="109">
        <v>62</v>
      </c>
      <c r="M630" s="112">
        <v>409</v>
      </c>
      <c r="N630" s="109">
        <v>72</v>
      </c>
      <c r="O630" s="109">
        <v>483</v>
      </c>
      <c r="P630" s="109">
        <v>959</v>
      </c>
      <c r="Q630" s="109">
        <v>540</v>
      </c>
      <c r="R630" s="109">
        <v>252</v>
      </c>
      <c r="S630" s="109">
        <v>351</v>
      </c>
      <c r="T630" s="109">
        <v>771</v>
      </c>
      <c r="U630" s="109">
        <v>680</v>
      </c>
      <c r="V630" s="262">
        <v>889</v>
      </c>
      <c r="W630" s="109">
        <v>734</v>
      </c>
      <c r="X630" s="109">
        <v>130</v>
      </c>
      <c r="Y630" s="109">
        <v>293</v>
      </c>
      <c r="Z630" s="109">
        <v>308</v>
      </c>
      <c r="AA630" s="109">
        <v>151</v>
      </c>
      <c r="AB630" s="6">
        <v>715</v>
      </c>
      <c r="AC630" s="108">
        <v>880</v>
      </c>
      <c r="AD630" s="109">
        <v>689</v>
      </c>
      <c r="AE630" s="109">
        <v>790</v>
      </c>
      <c r="AF630" s="109">
        <v>330</v>
      </c>
      <c r="AG630" s="139">
        <v>237</v>
      </c>
      <c r="AH630" s="5">
        <f t="shared" si="117"/>
        <v>16400</v>
      </c>
      <c r="AI630" s="5">
        <f t="shared" si="118"/>
        <v>11201200</v>
      </c>
      <c r="AJ630" s="2">
        <f t="shared" si="119"/>
        <v>8606720000</v>
      </c>
    </row>
    <row r="631" spans="1:36" x14ac:dyDescent="0.2">
      <c r="A631" s="1">
        <v>22</v>
      </c>
      <c r="B631" s="140">
        <v>926</v>
      </c>
      <c r="C631" s="109">
        <v>569</v>
      </c>
      <c r="D631" s="109">
        <v>101</v>
      </c>
      <c r="E631" s="109">
        <v>450</v>
      </c>
      <c r="F631" s="109">
        <v>31</v>
      </c>
      <c r="G631" s="111">
        <v>444</v>
      </c>
      <c r="H631" s="109">
        <v>1000</v>
      </c>
      <c r="I631" s="109">
        <v>579</v>
      </c>
      <c r="J631" s="109">
        <v>598</v>
      </c>
      <c r="K631" s="109">
        <v>1009</v>
      </c>
      <c r="L631" s="112">
        <v>429</v>
      </c>
      <c r="M631" s="109">
        <v>10</v>
      </c>
      <c r="N631" s="109">
        <v>471</v>
      </c>
      <c r="O631" s="109">
        <v>116</v>
      </c>
      <c r="P631" s="109">
        <v>560</v>
      </c>
      <c r="Q631" s="109">
        <v>907</v>
      </c>
      <c r="R631" s="109">
        <v>363</v>
      </c>
      <c r="S631" s="109">
        <v>208</v>
      </c>
      <c r="T631" s="109">
        <v>660</v>
      </c>
      <c r="U631" s="109">
        <v>823</v>
      </c>
      <c r="V631" s="109">
        <v>746</v>
      </c>
      <c r="W631" s="262">
        <v>845</v>
      </c>
      <c r="X631" s="109">
        <v>273</v>
      </c>
      <c r="Y631" s="109">
        <v>182</v>
      </c>
      <c r="Z631" s="109">
        <v>163</v>
      </c>
      <c r="AA631" s="109">
        <v>264</v>
      </c>
      <c r="AB631" s="108">
        <v>860</v>
      </c>
      <c r="AC631" s="6">
        <v>767</v>
      </c>
      <c r="AD631" s="109">
        <v>802</v>
      </c>
      <c r="AE631" s="109">
        <v>645</v>
      </c>
      <c r="AF631" s="109">
        <v>217</v>
      </c>
      <c r="AG631" s="139">
        <v>382</v>
      </c>
      <c r="AH631" s="5">
        <f t="shared" si="117"/>
        <v>16400</v>
      </c>
      <c r="AI631" s="5">
        <f t="shared" si="118"/>
        <v>11201200</v>
      </c>
      <c r="AJ631" s="2">
        <f t="shared" si="119"/>
        <v>8606720000</v>
      </c>
    </row>
    <row r="632" spans="1:36" x14ac:dyDescent="0.2">
      <c r="A632" s="1">
        <v>23</v>
      </c>
      <c r="B632" s="140">
        <v>432</v>
      </c>
      <c r="C632" s="109">
        <v>11</v>
      </c>
      <c r="D632" s="109">
        <v>599</v>
      </c>
      <c r="E632" s="109">
        <v>1012</v>
      </c>
      <c r="F632" s="109">
        <v>557</v>
      </c>
      <c r="G632" s="109">
        <v>906</v>
      </c>
      <c r="H632" s="111">
        <v>470</v>
      </c>
      <c r="I632" s="109">
        <v>113</v>
      </c>
      <c r="J632" s="109">
        <v>104</v>
      </c>
      <c r="K632" s="112">
        <v>451</v>
      </c>
      <c r="L632" s="109">
        <v>927</v>
      </c>
      <c r="M632" s="109">
        <v>572</v>
      </c>
      <c r="N632" s="109">
        <v>997</v>
      </c>
      <c r="O632" s="109">
        <v>578</v>
      </c>
      <c r="P632" s="109">
        <v>30</v>
      </c>
      <c r="Q632" s="109">
        <v>441</v>
      </c>
      <c r="R632" s="109">
        <v>857</v>
      </c>
      <c r="S632" s="109">
        <v>766</v>
      </c>
      <c r="T632" s="109">
        <v>162</v>
      </c>
      <c r="U632" s="109">
        <v>261</v>
      </c>
      <c r="V632" s="109">
        <v>220</v>
      </c>
      <c r="W632" s="109">
        <v>383</v>
      </c>
      <c r="X632" s="262">
        <v>803</v>
      </c>
      <c r="Y632" s="109">
        <v>648</v>
      </c>
      <c r="Z632" s="6">
        <v>657</v>
      </c>
      <c r="AA632" s="108">
        <v>822</v>
      </c>
      <c r="AB632" s="109">
        <v>362</v>
      </c>
      <c r="AC632" s="109">
        <v>205</v>
      </c>
      <c r="AD632" s="109">
        <v>276</v>
      </c>
      <c r="AE632" s="109">
        <v>183</v>
      </c>
      <c r="AF632" s="109">
        <v>747</v>
      </c>
      <c r="AG632" s="139">
        <v>848</v>
      </c>
      <c r="AH632" s="5">
        <f t="shared" si="117"/>
        <v>16400</v>
      </c>
      <c r="AI632" s="5">
        <f t="shared" si="118"/>
        <v>11201200</v>
      </c>
      <c r="AJ632" s="2">
        <f t="shared" si="119"/>
        <v>8606720000</v>
      </c>
    </row>
    <row r="633" spans="1:36" x14ac:dyDescent="0.2">
      <c r="A633" s="1">
        <v>24</v>
      </c>
      <c r="B633" s="140">
        <v>63</v>
      </c>
      <c r="C633" s="109">
        <v>412</v>
      </c>
      <c r="D633" s="109">
        <v>968</v>
      </c>
      <c r="E633" s="109">
        <v>611</v>
      </c>
      <c r="F633" s="109">
        <v>958</v>
      </c>
      <c r="G633" s="109">
        <v>537</v>
      </c>
      <c r="H633" s="109">
        <v>69</v>
      </c>
      <c r="I633" s="111">
        <v>482</v>
      </c>
      <c r="J633" s="112">
        <v>503</v>
      </c>
      <c r="K633" s="109">
        <v>84</v>
      </c>
      <c r="L633" s="109">
        <v>528</v>
      </c>
      <c r="M633" s="109">
        <v>939</v>
      </c>
      <c r="N633" s="109">
        <v>630</v>
      </c>
      <c r="O633" s="109">
        <v>977</v>
      </c>
      <c r="P633" s="109">
        <v>397</v>
      </c>
      <c r="Q633" s="109">
        <v>42</v>
      </c>
      <c r="R633" s="109">
        <v>714</v>
      </c>
      <c r="S633" s="109">
        <v>877</v>
      </c>
      <c r="T633" s="109">
        <v>305</v>
      </c>
      <c r="U633" s="109">
        <v>150</v>
      </c>
      <c r="V633" s="109">
        <v>331</v>
      </c>
      <c r="W633" s="109">
        <v>240</v>
      </c>
      <c r="X633" s="109">
        <v>692</v>
      </c>
      <c r="Y633" s="262">
        <v>791</v>
      </c>
      <c r="Z633" s="108">
        <v>770</v>
      </c>
      <c r="AA633" s="6">
        <v>677</v>
      </c>
      <c r="AB633" s="109">
        <v>249</v>
      </c>
      <c r="AC633" s="109">
        <v>350</v>
      </c>
      <c r="AD633" s="109">
        <v>131</v>
      </c>
      <c r="AE633" s="109">
        <v>296</v>
      </c>
      <c r="AF633" s="109">
        <v>892</v>
      </c>
      <c r="AG633" s="139">
        <v>735</v>
      </c>
      <c r="AH633" s="5">
        <f t="shared" si="117"/>
        <v>16400</v>
      </c>
      <c r="AI633" s="5">
        <f t="shared" si="118"/>
        <v>11201200</v>
      </c>
      <c r="AJ633" s="2">
        <f t="shared" si="119"/>
        <v>8606720000</v>
      </c>
    </row>
    <row r="634" spans="1:36" x14ac:dyDescent="0.2">
      <c r="A634" s="1">
        <v>25</v>
      </c>
      <c r="B634" s="140">
        <v>727</v>
      </c>
      <c r="C634" s="109">
        <v>884</v>
      </c>
      <c r="D634" s="109">
        <v>304</v>
      </c>
      <c r="E634" s="109">
        <v>139</v>
      </c>
      <c r="F634" s="109">
        <v>342</v>
      </c>
      <c r="G634" s="109">
        <v>241</v>
      </c>
      <c r="H634" s="109">
        <v>685</v>
      </c>
      <c r="I634" s="112">
        <v>778</v>
      </c>
      <c r="J634" s="111">
        <v>799</v>
      </c>
      <c r="K634" s="109">
        <v>700</v>
      </c>
      <c r="L634" s="109">
        <v>232</v>
      </c>
      <c r="M634" s="109">
        <v>323</v>
      </c>
      <c r="N634" s="109">
        <v>158</v>
      </c>
      <c r="O634" s="109">
        <v>313</v>
      </c>
      <c r="P634" s="109">
        <v>869</v>
      </c>
      <c r="Q634" s="109">
        <v>706</v>
      </c>
      <c r="R634" s="109">
        <v>34</v>
      </c>
      <c r="S634" s="109">
        <v>389</v>
      </c>
      <c r="T634" s="109">
        <v>985</v>
      </c>
      <c r="U634" s="109">
        <v>638</v>
      </c>
      <c r="V634" s="109">
        <v>931</v>
      </c>
      <c r="W634" s="109">
        <v>520</v>
      </c>
      <c r="X634" s="6">
        <v>92</v>
      </c>
      <c r="Y634" s="108">
        <v>511</v>
      </c>
      <c r="Z634" s="262">
        <v>490</v>
      </c>
      <c r="AA634" s="109">
        <v>77</v>
      </c>
      <c r="AB634" s="109">
        <v>529</v>
      </c>
      <c r="AC634" s="109">
        <v>950</v>
      </c>
      <c r="AD634" s="109">
        <v>619</v>
      </c>
      <c r="AE634" s="109">
        <v>976</v>
      </c>
      <c r="AF634" s="109">
        <v>404</v>
      </c>
      <c r="AG634" s="139">
        <v>55</v>
      </c>
      <c r="AH634" s="5">
        <f t="shared" si="117"/>
        <v>16400</v>
      </c>
      <c r="AI634" s="5">
        <f t="shared" si="118"/>
        <v>11201200</v>
      </c>
      <c r="AJ634" s="2">
        <f t="shared" si="119"/>
        <v>8606720000</v>
      </c>
    </row>
    <row r="635" spans="1:36" x14ac:dyDescent="0.2">
      <c r="A635" s="1">
        <v>26</v>
      </c>
      <c r="B635" s="140">
        <v>840</v>
      </c>
      <c r="C635" s="109">
        <v>739</v>
      </c>
      <c r="D635" s="109">
        <v>191</v>
      </c>
      <c r="E635" s="109">
        <v>284</v>
      </c>
      <c r="F635" s="109">
        <v>197</v>
      </c>
      <c r="G635" s="109">
        <v>354</v>
      </c>
      <c r="H635" s="112">
        <v>830</v>
      </c>
      <c r="I635" s="109">
        <v>665</v>
      </c>
      <c r="J635" s="109">
        <v>656</v>
      </c>
      <c r="K635" s="111">
        <v>811</v>
      </c>
      <c r="L635" s="109">
        <v>375</v>
      </c>
      <c r="M635" s="109">
        <v>212</v>
      </c>
      <c r="N635" s="109">
        <v>269</v>
      </c>
      <c r="O635" s="109">
        <v>170</v>
      </c>
      <c r="P635" s="109">
        <v>758</v>
      </c>
      <c r="Q635" s="109">
        <v>849</v>
      </c>
      <c r="R635" s="109">
        <v>433</v>
      </c>
      <c r="S635" s="109">
        <v>22</v>
      </c>
      <c r="T635" s="109">
        <v>586</v>
      </c>
      <c r="U635" s="109">
        <v>1005</v>
      </c>
      <c r="V635" s="109">
        <v>564</v>
      </c>
      <c r="W635" s="109">
        <v>919</v>
      </c>
      <c r="X635" s="108">
        <v>459</v>
      </c>
      <c r="Y635" s="6">
        <v>112</v>
      </c>
      <c r="Z635" s="109">
        <v>121</v>
      </c>
      <c r="AA635" s="262">
        <v>478</v>
      </c>
      <c r="AB635" s="109">
        <v>898</v>
      </c>
      <c r="AC635" s="109">
        <v>549</v>
      </c>
      <c r="AD635" s="109">
        <v>1020</v>
      </c>
      <c r="AE635" s="109">
        <v>607</v>
      </c>
      <c r="AF635" s="109">
        <v>3</v>
      </c>
      <c r="AG635" s="139">
        <v>424</v>
      </c>
      <c r="AH635" s="5">
        <f t="shared" si="117"/>
        <v>16400</v>
      </c>
      <c r="AI635" s="5">
        <f t="shared" si="118"/>
        <v>11201200</v>
      </c>
      <c r="AJ635" s="2">
        <f t="shared" si="119"/>
        <v>8606720000</v>
      </c>
    </row>
    <row r="636" spans="1:36" x14ac:dyDescent="0.2">
      <c r="A636" s="1">
        <v>27</v>
      </c>
      <c r="B636" s="140">
        <v>374</v>
      </c>
      <c r="C636" s="109">
        <v>209</v>
      </c>
      <c r="D636" s="109">
        <v>653</v>
      </c>
      <c r="E636" s="109">
        <v>810</v>
      </c>
      <c r="F636" s="109">
        <v>759</v>
      </c>
      <c r="G636" s="112">
        <v>852</v>
      </c>
      <c r="H636" s="109">
        <v>272</v>
      </c>
      <c r="I636" s="109">
        <v>171</v>
      </c>
      <c r="J636" s="109">
        <v>190</v>
      </c>
      <c r="K636" s="109">
        <v>281</v>
      </c>
      <c r="L636" s="111">
        <v>837</v>
      </c>
      <c r="M636" s="109">
        <v>738</v>
      </c>
      <c r="N636" s="109">
        <v>831</v>
      </c>
      <c r="O636" s="109">
        <v>668</v>
      </c>
      <c r="P636" s="109">
        <v>200</v>
      </c>
      <c r="Q636" s="109">
        <v>355</v>
      </c>
      <c r="R636" s="109">
        <v>899</v>
      </c>
      <c r="S636" s="109">
        <v>552</v>
      </c>
      <c r="T636" s="109">
        <v>124</v>
      </c>
      <c r="U636" s="109">
        <v>479</v>
      </c>
      <c r="V636" s="6">
        <v>2</v>
      </c>
      <c r="W636" s="108">
        <v>421</v>
      </c>
      <c r="X636" s="109">
        <v>1017</v>
      </c>
      <c r="Y636" s="109">
        <v>606</v>
      </c>
      <c r="Z636" s="109">
        <v>587</v>
      </c>
      <c r="AA636" s="109">
        <v>1008</v>
      </c>
      <c r="AB636" s="262">
        <v>436</v>
      </c>
      <c r="AC636" s="109">
        <v>23</v>
      </c>
      <c r="AD636" s="109">
        <v>458</v>
      </c>
      <c r="AE636" s="109">
        <v>109</v>
      </c>
      <c r="AF636" s="109">
        <v>561</v>
      </c>
      <c r="AG636" s="139">
        <v>918</v>
      </c>
      <c r="AH636" s="5">
        <f t="shared" si="117"/>
        <v>16400</v>
      </c>
      <c r="AI636" s="5">
        <f t="shared" si="118"/>
        <v>11201200</v>
      </c>
      <c r="AJ636" s="2">
        <f t="shared" si="119"/>
        <v>8606720000</v>
      </c>
    </row>
    <row r="637" spans="1:36" x14ac:dyDescent="0.2">
      <c r="A637" s="1">
        <v>28</v>
      </c>
      <c r="B637" s="140">
        <v>229</v>
      </c>
      <c r="C637" s="109">
        <v>322</v>
      </c>
      <c r="D637" s="109">
        <v>798</v>
      </c>
      <c r="E637" s="109">
        <v>697</v>
      </c>
      <c r="F637" s="112">
        <v>872</v>
      </c>
      <c r="G637" s="109">
        <v>707</v>
      </c>
      <c r="H637" s="109">
        <v>159</v>
      </c>
      <c r="I637" s="109">
        <v>316</v>
      </c>
      <c r="J637" s="109">
        <v>301</v>
      </c>
      <c r="K637" s="109">
        <v>138</v>
      </c>
      <c r="L637" s="109">
        <v>726</v>
      </c>
      <c r="M637" s="111">
        <v>881</v>
      </c>
      <c r="N637" s="109">
        <v>688</v>
      </c>
      <c r="O637" s="109">
        <v>779</v>
      </c>
      <c r="P637" s="109">
        <v>343</v>
      </c>
      <c r="Q637" s="109">
        <v>244</v>
      </c>
      <c r="R637" s="109">
        <v>532</v>
      </c>
      <c r="S637" s="109">
        <v>951</v>
      </c>
      <c r="T637" s="109">
        <v>491</v>
      </c>
      <c r="U637" s="109">
        <v>80</v>
      </c>
      <c r="V637" s="108">
        <v>401</v>
      </c>
      <c r="W637" s="6">
        <v>54</v>
      </c>
      <c r="X637" s="109">
        <v>618</v>
      </c>
      <c r="Y637" s="109">
        <v>973</v>
      </c>
      <c r="Z637" s="109">
        <v>988</v>
      </c>
      <c r="AA637" s="109">
        <v>639</v>
      </c>
      <c r="AB637" s="109">
        <v>35</v>
      </c>
      <c r="AC637" s="262">
        <v>392</v>
      </c>
      <c r="AD637" s="109">
        <v>89</v>
      </c>
      <c r="AE637" s="109">
        <v>510</v>
      </c>
      <c r="AF637" s="109">
        <v>930</v>
      </c>
      <c r="AG637" s="139">
        <v>517</v>
      </c>
      <c r="AH637" s="5">
        <f t="shared" si="117"/>
        <v>16400</v>
      </c>
      <c r="AI637" s="5">
        <f t="shared" si="118"/>
        <v>11201200</v>
      </c>
      <c r="AJ637" s="2">
        <f t="shared" si="119"/>
        <v>8606720000</v>
      </c>
    </row>
    <row r="638" spans="1:36" x14ac:dyDescent="0.2">
      <c r="A638" s="1">
        <v>29</v>
      </c>
      <c r="B638" s="140">
        <v>457</v>
      </c>
      <c r="C638" s="109">
        <v>110</v>
      </c>
      <c r="D638" s="109">
        <v>562</v>
      </c>
      <c r="E638" s="112">
        <v>917</v>
      </c>
      <c r="F638" s="109">
        <v>588</v>
      </c>
      <c r="G638" s="109">
        <v>1007</v>
      </c>
      <c r="H638" s="109">
        <v>435</v>
      </c>
      <c r="I638" s="109">
        <v>24</v>
      </c>
      <c r="J638" s="109">
        <v>1</v>
      </c>
      <c r="K638" s="109">
        <v>422</v>
      </c>
      <c r="L638" s="109">
        <v>1018</v>
      </c>
      <c r="M638" s="109">
        <v>605</v>
      </c>
      <c r="N638" s="111">
        <v>900</v>
      </c>
      <c r="O638" s="109">
        <v>551</v>
      </c>
      <c r="P638" s="109">
        <v>123</v>
      </c>
      <c r="Q638" s="109">
        <v>480</v>
      </c>
      <c r="R638" s="109">
        <v>832</v>
      </c>
      <c r="S638" s="109">
        <v>667</v>
      </c>
      <c r="T638" s="6">
        <v>199</v>
      </c>
      <c r="U638" s="108">
        <v>356</v>
      </c>
      <c r="V638" s="109">
        <v>189</v>
      </c>
      <c r="W638" s="109">
        <v>282</v>
      </c>
      <c r="X638" s="109">
        <v>838</v>
      </c>
      <c r="Y638" s="109">
        <v>737</v>
      </c>
      <c r="Z638" s="109">
        <v>760</v>
      </c>
      <c r="AA638" s="109">
        <v>851</v>
      </c>
      <c r="AB638" s="109">
        <v>271</v>
      </c>
      <c r="AC638" s="109">
        <v>172</v>
      </c>
      <c r="AD638" s="262">
        <v>373</v>
      </c>
      <c r="AE638" s="109">
        <v>210</v>
      </c>
      <c r="AF638" s="109">
        <v>654</v>
      </c>
      <c r="AG638" s="139">
        <v>809</v>
      </c>
      <c r="AH638" s="5">
        <f t="shared" si="117"/>
        <v>16400</v>
      </c>
      <c r="AI638" s="5">
        <f t="shared" si="118"/>
        <v>11201200</v>
      </c>
      <c r="AJ638" s="2">
        <f t="shared" si="119"/>
        <v>8606720000</v>
      </c>
    </row>
    <row r="639" spans="1:36" x14ac:dyDescent="0.2">
      <c r="A639" s="1">
        <v>30</v>
      </c>
      <c r="B639" s="140">
        <v>90</v>
      </c>
      <c r="C639" s="109">
        <v>509</v>
      </c>
      <c r="D639" s="112">
        <v>929</v>
      </c>
      <c r="E639" s="109">
        <v>518</v>
      </c>
      <c r="F639" s="109">
        <v>987</v>
      </c>
      <c r="G639" s="109">
        <v>640</v>
      </c>
      <c r="H639" s="109">
        <v>36</v>
      </c>
      <c r="I639" s="109">
        <v>391</v>
      </c>
      <c r="J639" s="109">
        <v>402</v>
      </c>
      <c r="K639" s="109">
        <v>53</v>
      </c>
      <c r="L639" s="109">
        <v>617</v>
      </c>
      <c r="M639" s="109">
        <v>974</v>
      </c>
      <c r="N639" s="109">
        <v>531</v>
      </c>
      <c r="O639" s="111">
        <v>952</v>
      </c>
      <c r="P639" s="109">
        <v>492</v>
      </c>
      <c r="Q639" s="109">
        <v>79</v>
      </c>
      <c r="R639" s="109">
        <v>687</v>
      </c>
      <c r="S639" s="109">
        <v>780</v>
      </c>
      <c r="T639" s="108">
        <v>344</v>
      </c>
      <c r="U639" s="6">
        <v>243</v>
      </c>
      <c r="V639" s="109">
        <v>302</v>
      </c>
      <c r="W639" s="109">
        <v>137</v>
      </c>
      <c r="X639" s="109">
        <v>725</v>
      </c>
      <c r="Y639" s="109">
        <v>882</v>
      </c>
      <c r="Z639" s="109">
        <v>871</v>
      </c>
      <c r="AA639" s="109">
        <v>708</v>
      </c>
      <c r="AB639" s="109">
        <v>160</v>
      </c>
      <c r="AC639" s="109">
        <v>315</v>
      </c>
      <c r="AD639" s="109">
        <v>230</v>
      </c>
      <c r="AE639" s="262">
        <v>321</v>
      </c>
      <c r="AF639" s="109">
        <v>797</v>
      </c>
      <c r="AG639" s="139">
        <v>698</v>
      </c>
      <c r="AH639" s="5">
        <f t="shared" si="117"/>
        <v>16400</v>
      </c>
      <c r="AI639" s="5">
        <f t="shared" si="118"/>
        <v>11201200</v>
      </c>
      <c r="AJ639" s="2">
        <f t="shared" si="119"/>
        <v>8606720000</v>
      </c>
    </row>
    <row r="640" spans="1:36" x14ac:dyDescent="0.2">
      <c r="A640" s="1">
        <v>31</v>
      </c>
      <c r="B640" s="140">
        <v>620</v>
      </c>
      <c r="C640" s="112">
        <v>975</v>
      </c>
      <c r="D640" s="109">
        <v>403</v>
      </c>
      <c r="E640" s="109">
        <v>56</v>
      </c>
      <c r="F640" s="109">
        <v>489</v>
      </c>
      <c r="G640" s="109">
        <v>78</v>
      </c>
      <c r="H640" s="109">
        <v>530</v>
      </c>
      <c r="I640" s="109">
        <v>949</v>
      </c>
      <c r="J640" s="109">
        <v>932</v>
      </c>
      <c r="K640" s="109">
        <v>519</v>
      </c>
      <c r="L640" s="109">
        <v>91</v>
      </c>
      <c r="M640" s="109">
        <v>512</v>
      </c>
      <c r="N640" s="109">
        <v>33</v>
      </c>
      <c r="O640" s="109">
        <v>390</v>
      </c>
      <c r="P640" s="111">
        <v>986</v>
      </c>
      <c r="Q640" s="109">
        <v>637</v>
      </c>
      <c r="R640" s="6">
        <v>157</v>
      </c>
      <c r="S640" s="108">
        <v>314</v>
      </c>
      <c r="T640" s="109">
        <v>870</v>
      </c>
      <c r="U640" s="109">
        <v>705</v>
      </c>
      <c r="V640" s="109">
        <v>800</v>
      </c>
      <c r="W640" s="109">
        <v>699</v>
      </c>
      <c r="X640" s="109">
        <v>231</v>
      </c>
      <c r="Y640" s="109">
        <v>324</v>
      </c>
      <c r="Z640" s="109">
        <v>341</v>
      </c>
      <c r="AA640" s="109">
        <v>242</v>
      </c>
      <c r="AB640" s="109">
        <v>686</v>
      </c>
      <c r="AC640" s="109">
        <v>777</v>
      </c>
      <c r="AD640" s="109">
        <v>728</v>
      </c>
      <c r="AE640" s="109">
        <v>883</v>
      </c>
      <c r="AF640" s="262">
        <v>303</v>
      </c>
      <c r="AG640" s="139">
        <v>140</v>
      </c>
      <c r="AH640" s="5">
        <f t="shared" si="117"/>
        <v>16400</v>
      </c>
      <c r="AI640" s="5">
        <f t="shared" si="118"/>
        <v>11201200</v>
      </c>
      <c r="AJ640" s="2">
        <f t="shared" si="119"/>
        <v>8606720000</v>
      </c>
    </row>
    <row r="641" spans="1:36" ht="13.5" thickBot="1" x14ac:dyDescent="0.25">
      <c r="A641" s="1">
        <v>32</v>
      </c>
      <c r="B641" s="146">
        <v>1019</v>
      </c>
      <c r="C641" s="147">
        <v>608</v>
      </c>
      <c r="D641" s="147">
        <v>4</v>
      </c>
      <c r="E641" s="147">
        <v>423</v>
      </c>
      <c r="F641" s="147">
        <v>122</v>
      </c>
      <c r="G641" s="147">
        <v>477</v>
      </c>
      <c r="H641" s="147">
        <v>897</v>
      </c>
      <c r="I641" s="147">
        <v>550</v>
      </c>
      <c r="J641" s="147">
        <v>563</v>
      </c>
      <c r="K641" s="147">
        <v>920</v>
      </c>
      <c r="L641" s="147">
        <v>460</v>
      </c>
      <c r="M641" s="147">
        <v>111</v>
      </c>
      <c r="N641" s="147">
        <v>434</v>
      </c>
      <c r="O641" s="147">
        <v>21</v>
      </c>
      <c r="P641" s="147">
        <v>585</v>
      </c>
      <c r="Q641" s="148">
        <v>1006</v>
      </c>
      <c r="R641" s="214">
        <v>270</v>
      </c>
      <c r="S641" s="180">
        <v>169</v>
      </c>
      <c r="T641" s="147">
        <v>757</v>
      </c>
      <c r="U641" s="147">
        <v>850</v>
      </c>
      <c r="V641" s="147">
        <v>655</v>
      </c>
      <c r="W641" s="147">
        <v>812</v>
      </c>
      <c r="X641" s="147">
        <v>376</v>
      </c>
      <c r="Y641" s="147">
        <v>211</v>
      </c>
      <c r="Z641" s="147">
        <v>198</v>
      </c>
      <c r="AA641" s="147">
        <v>353</v>
      </c>
      <c r="AB641" s="147">
        <v>829</v>
      </c>
      <c r="AC641" s="147">
        <v>666</v>
      </c>
      <c r="AD641" s="147">
        <v>839</v>
      </c>
      <c r="AE641" s="147">
        <v>740</v>
      </c>
      <c r="AF641" s="147">
        <v>192</v>
      </c>
      <c r="AG641" s="265">
        <v>283</v>
      </c>
      <c r="AH641" s="5">
        <f t="shared" si="117"/>
        <v>16400</v>
      </c>
      <c r="AI641" s="5">
        <f t="shared" si="118"/>
        <v>11201200</v>
      </c>
      <c r="AJ641" s="2">
        <f t="shared" si="119"/>
        <v>8606720000</v>
      </c>
    </row>
    <row r="642" spans="1:36" x14ac:dyDescent="0.2">
      <c r="A642" s="3" t="s">
        <v>0</v>
      </c>
      <c r="B642" s="5">
        <f>SUM(B610:B641)</f>
        <v>16400</v>
      </c>
      <c r="C642" s="5">
        <f t="shared" ref="C642:AG642" si="120">SUM(C610:C641)</f>
        <v>16400</v>
      </c>
      <c r="D642" s="5">
        <f t="shared" si="120"/>
        <v>16400</v>
      </c>
      <c r="E642" s="5">
        <f t="shared" si="120"/>
        <v>16400</v>
      </c>
      <c r="F642" s="5">
        <f t="shared" si="120"/>
        <v>16400</v>
      </c>
      <c r="G642" s="5">
        <f t="shared" si="120"/>
        <v>16400</v>
      </c>
      <c r="H642" s="5">
        <f t="shared" si="120"/>
        <v>16400</v>
      </c>
      <c r="I642" s="5">
        <f t="shared" si="120"/>
        <v>16400</v>
      </c>
      <c r="J642" s="5">
        <f t="shared" si="120"/>
        <v>16400</v>
      </c>
      <c r="K642" s="5">
        <f t="shared" si="120"/>
        <v>16400</v>
      </c>
      <c r="L642" s="5">
        <f t="shared" si="120"/>
        <v>16400</v>
      </c>
      <c r="M642" s="5">
        <f t="shared" si="120"/>
        <v>16400</v>
      </c>
      <c r="N642" s="5">
        <f t="shared" si="120"/>
        <v>16400</v>
      </c>
      <c r="O642" s="5">
        <f t="shared" si="120"/>
        <v>16400</v>
      </c>
      <c r="P642" s="5">
        <f t="shared" si="120"/>
        <v>16400</v>
      </c>
      <c r="Q642" s="5">
        <f t="shared" si="120"/>
        <v>16400</v>
      </c>
      <c r="R642" s="5">
        <f t="shared" si="120"/>
        <v>16400</v>
      </c>
      <c r="S642" s="5">
        <f t="shared" si="120"/>
        <v>16400</v>
      </c>
      <c r="T642" s="5">
        <f t="shared" si="120"/>
        <v>16400</v>
      </c>
      <c r="U642" s="5">
        <f t="shared" si="120"/>
        <v>16400</v>
      </c>
      <c r="V642" s="5">
        <f t="shared" si="120"/>
        <v>16400</v>
      </c>
      <c r="W642" s="5">
        <f t="shared" si="120"/>
        <v>16400</v>
      </c>
      <c r="X642" s="5">
        <f t="shared" si="120"/>
        <v>16400</v>
      </c>
      <c r="Y642" s="5">
        <f t="shared" si="120"/>
        <v>16400</v>
      </c>
      <c r="Z642" s="5">
        <f t="shared" si="120"/>
        <v>16400</v>
      </c>
      <c r="AA642" s="5">
        <f t="shared" si="120"/>
        <v>16400</v>
      </c>
      <c r="AB642" s="5">
        <f t="shared" si="120"/>
        <v>16400</v>
      </c>
      <c r="AC642" s="5">
        <f t="shared" si="120"/>
        <v>16400</v>
      </c>
      <c r="AD642" s="5">
        <f t="shared" si="120"/>
        <v>16400</v>
      </c>
      <c r="AE642" s="5">
        <f t="shared" si="120"/>
        <v>16400</v>
      </c>
      <c r="AF642" s="5">
        <f t="shared" si="120"/>
        <v>16400</v>
      </c>
      <c r="AG642" s="5">
        <f t="shared" si="120"/>
        <v>16400</v>
      </c>
      <c r="AH642" s="5"/>
      <c r="AI642" s="5"/>
    </row>
    <row r="643" spans="1:36" x14ac:dyDescent="0.2">
      <c r="A643" s="3" t="s">
        <v>1</v>
      </c>
      <c r="B643" s="5">
        <f>SUMSQ(B610:B641)</f>
        <v>11201200</v>
      </c>
      <c r="C643" s="5">
        <f t="shared" ref="C643:AG643" si="121">SUMSQ(C610:C641)</f>
        <v>11201200</v>
      </c>
      <c r="D643" s="5">
        <f t="shared" si="121"/>
        <v>11201200</v>
      </c>
      <c r="E643" s="5">
        <f t="shared" si="121"/>
        <v>11201200</v>
      </c>
      <c r="F643" s="5">
        <f t="shared" si="121"/>
        <v>11201200</v>
      </c>
      <c r="G643" s="5">
        <f t="shared" si="121"/>
        <v>11201200</v>
      </c>
      <c r="H643" s="5">
        <f t="shared" si="121"/>
        <v>11201200</v>
      </c>
      <c r="I643" s="5">
        <f t="shared" si="121"/>
        <v>11201200</v>
      </c>
      <c r="J643" s="5">
        <f t="shared" si="121"/>
        <v>11201200</v>
      </c>
      <c r="K643" s="5">
        <f t="shared" si="121"/>
        <v>11201200</v>
      </c>
      <c r="L643" s="5">
        <f t="shared" si="121"/>
        <v>11201200</v>
      </c>
      <c r="M643" s="5">
        <f t="shared" si="121"/>
        <v>11201200</v>
      </c>
      <c r="N643" s="5">
        <f t="shared" si="121"/>
        <v>11201200</v>
      </c>
      <c r="O643" s="5">
        <f t="shared" si="121"/>
        <v>11201200</v>
      </c>
      <c r="P643" s="5">
        <f t="shared" si="121"/>
        <v>11201200</v>
      </c>
      <c r="Q643" s="5">
        <f t="shared" si="121"/>
        <v>11201200</v>
      </c>
      <c r="R643" s="5">
        <f t="shared" si="121"/>
        <v>11201200</v>
      </c>
      <c r="S643" s="5">
        <f t="shared" si="121"/>
        <v>11201200</v>
      </c>
      <c r="T643" s="5">
        <f t="shared" si="121"/>
        <v>11201200</v>
      </c>
      <c r="U643" s="5">
        <f t="shared" si="121"/>
        <v>11201200</v>
      </c>
      <c r="V643" s="5">
        <f t="shared" si="121"/>
        <v>11201200</v>
      </c>
      <c r="W643" s="5">
        <f t="shared" si="121"/>
        <v>11201200</v>
      </c>
      <c r="X643" s="5">
        <f t="shared" si="121"/>
        <v>11201200</v>
      </c>
      <c r="Y643" s="5">
        <f t="shared" si="121"/>
        <v>11201200</v>
      </c>
      <c r="Z643" s="5">
        <f t="shared" si="121"/>
        <v>11201200</v>
      </c>
      <c r="AA643" s="5">
        <f t="shared" si="121"/>
        <v>11201200</v>
      </c>
      <c r="AB643" s="5">
        <f t="shared" si="121"/>
        <v>11201200</v>
      </c>
      <c r="AC643" s="5">
        <f t="shared" si="121"/>
        <v>11201200</v>
      </c>
      <c r="AD643" s="5">
        <f t="shared" si="121"/>
        <v>11201200</v>
      </c>
      <c r="AE643" s="5">
        <f t="shared" si="121"/>
        <v>11201200</v>
      </c>
      <c r="AF643" s="5">
        <f t="shared" si="121"/>
        <v>11201200</v>
      </c>
      <c r="AG643" s="5">
        <f t="shared" si="121"/>
        <v>11201200</v>
      </c>
      <c r="AH643" s="5"/>
      <c r="AI643" s="5"/>
    </row>
    <row r="644" spans="1:36" x14ac:dyDescent="0.2">
      <c r="A644" s="3" t="s">
        <v>2</v>
      </c>
      <c r="B644" s="2">
        <f>B610^3+B611^3+B612^3+B613^3+B614^3+B615^3+B616^3+B617^3+B618^3+B619^3+B620^3+B621^3+B622^3+B623^3+B624^3+B625^3+B626^3+B627^3+B628^3+B629^3+B630^3+B631^3+B632^3+B633^3+B634^3+B635^3+B636^3+B637^3+B638^3+B639^3+B640^3+B641^3</f>
        <v>8606720000</v>
      </c>
      <c r="C644" s="2">
        <f t="shared" ref="C644:AG644" si="122">C610^3+C611^3+C612^3+C613^3+C614^3+C615^3+C616^3+C617^3+C618^3+C619^3+C620^3+C621^3+C622^3+C623^3+C624^3+C625^3+C626^3+C627^3+C628^3+C629^3+C630^3+C631^3+C632^3+C633^3+C634^3+C635^3+C636^3+C637^3+C638^3+C639^3+C640^3+C641^3</f>
        <v>8606720000</v>
      </c>
      <c r="D644" s="2">
        <f t="shared" si="122"/>
        <v>8606720000</v>
      </c>
      <c r="E644" s="2">
        <f t="shared" si="122"/>
        <v>8606720000</v>
      </c>
      <c r="F644" s="2">
        <f t="shared" si="122"/>
        <v>8606720000</v>
      </c>
      <c r="G644" s="2">
        <f t="shared" si="122"/>
        <v>8606720000</v>
      </c>
      <c r="H644" s="2">
        <f t="shared" si="122"/>
        <v>8606720000</v>
      </c>
      <c r="I644" s="2">
        <f t="shared" si="122"/>
        <v>8606720000</v>
      </c>
      <c r="J644" s="2">
        <f t="shared" si="122"/>
        <v>8606720000</v>
      </c>
      <c r="K644" s="2">
        <f t="shared" si="122"/>
        <v>8606720000</v>
      </c>
      <c r="L644" s="2">
        <f t="shared" si="122"/>
        <v>8606720000</v>
      </c>
      <c r="M644" s="2">
        <f t="shared" si="122"/>
        <v>8606720000</v>
      </c>
      <c r="N644" s="2">
        <f t="shared" si="122"/>
        <v>8606720000</v>
      </c>
      <c r="O644" s="2">
        <f t="shared" si="122"/>
        <v>8606720000</v>
      </c>
      <c r="P644" s="2">
        <f t="shared" si="122"/>
        <v>8606720000</v>
      </c>
      <c r="Q644" s="2">
        <f t="shared" si="122"/>
        <v>8606720000</v>
      </c>
      <c r="R644" s="2">
        <f t="shared" si="122"/>
        <v>8606720000</v>
      </c>
      <c r="S644" s="2">
        <f t="shared" si="122"/>
        <v>8606720000</v>
      </c>
      <c r="T644" s="2">
        <f t="shared" si="122"/>
        <v>8606720000</v>
      </c>
      <c r="U644" s="2">
        <f t="shared" si="122"/>
        <v>8606720000</v>
      </c>
      <c r="V644" s="2">
        <f t="shared" si="122"/>
        <v>8606720000</v>
      </c>
      <c r="W644" s="2">
        <f t="shared" si="122"/>
        <v>8606720000</v>
      </c>
      <c r="X644" s="2">
        <f t="shared" si="122"/>
        <v>8606720000</v>
      </c>
      <c r="Y644" s="2">
        <f t="shared" si="122"/>
        <v>8606720000</v>
      </c>
      <c r="Z644" s="2">
        <f t="shared" si="122"/>
        <v>8606720000</v>
      </c>
      <c r="AA644" s="2">
        <f t="shared" si="122"/>
        <v>8606720000</v>
      </c>
      <c r="AB644" s="2">
        <f t="shared" si="122"/>
        <v>8606720000</v>
      </c>
      <c r="AC644" s="2">
        <f t="shared" si="122"/>
        <v>8606720000</v>
      </c>
      <c r="AD644" s="2">
        <f t="shared" si="122"/>
        <v>8606720000</v>
      </c>
      <c r="AE644" s="2">
        <f t="shared" si="122"/>
        <v>8606720000</v>
      </c>
      <c r="AF644" s="2">
        <f t="shared" si="122"/>
        <v>8606720000</v>
      </c>
      <c r="AG644" s="2">
        <f t="shared" si="122"/>
        <v>8606720000</v>
      </c>
      <c r="AH644" s="5" t="s">
        <v>5</v>
      </c>
      <c r="AI644" s="5"/>
      <c r="AJ644" s="114" t="s">
        <v>5</v>
      </c>
    </row>
    <row r="645" spans="1:36" x14ac:dyDescent="0.2">
      <c r="B645" s="2" t="s">
        <v>5</v>
      </c>
      <c r="AH645" s="5"/>
      <c r="AI645" s="5"/>
      <c r="AJ645" s="116"/>
    </row>
    <row r="646" spans="1:36" x14ac:dyDescent="0.2">
      <c r="A646" s="3" t="s">
        <v>1173</v>
      </c>
      <c r="B646" s="2">
        <f>B610</f>
        <v>6</v>
      </c>
      <c r="C646" s="2">
        <f>C611</f>
        <v>50</v>
      </c>
      <c r="D646" s="2">
        <f>D612</f>
        <v>96</v>
      </c>
      <c r="E646" s="2">
        <f>E613</f>
        <v>108</v>
      </c>
      <c r="F646" s="2">
        <f>F614</f>
        <v>153</v>
      </c>
      <c r="G646" s="2">
        <f>G615</f>
        <v>173</v>
      </c>
      <c r="H646" s="2">
        <f>H616</f>
        <v>195</v>
      </c>
      <c r="I646" s="2">
        <f>I617</f>
        <v>247</v>
      </c>
      <c r="J646" s="2">
        <f>J618</f>
        <v>522</v>
      </c>
      <c r="K646" s="2">
        <f>K619</f>
        <v>574</v>
      </c>
      <c r="L646" s="2">
        <f>L620</f>
        <v>596</v>
      </c>
      <c r="M646" s="2">
        <f>M621</f>
        <v>616</v>
      </c>
      <c r="N646" s="2">
        <f>N622</f>
        <v>661</v>
      </c>
      <c r="O646" s="2">
        <f>O623</f>
        <v>673</v>
      </c>
      <c r="P646" s="2">
        <f>P624</f>
        <v>719</v>
      </c>
      <c r="Q646" s="2">
        <f>Q625</f>
        <v>763</v>
      </c>
      <c r="R646" s="2">
        <f>R626</f>
        <v>998</v>
      </c>
      <c r="S646" s="2">
        <f>S627</f>
        <v>978</v>
      </c>
      <c r="T646" s="2">
        <f>T628</f>
        <v>960</v>
      </c>
      <c r="U646" s="2">
        <f>U629</f>
        <v>908</v>
      </c>
      <c r="V646" s="2">
        <f>V630</f>
        <v>889</v>
      </c>
      <c r="W646" s="2">
        <f>W631</f>
        <v>845</v>
      </c>
      <c r="X646" s="2">
        <f>X632</f>
        <v>803</v>
      </c>
      <c r="Y646" s="2">
        <f>Y633</f>
        <v>791</v>
      </c>
      <c r="Z646" s="2">
        <f>Z634</f>
        <v>490</v>
      </c>
      <c r="AA646" s="2">
        <f>AA635</f>
        <v>478</v>
      </c>
      <c r="AB646" s="2">
        <f>AB636</f>
        <v>436</v>
      </c>
      <c r="AC646" s="2">
        <f>AC637</f>
        <v>392</v>
      </c>
      <c r="AD646" s="2">
        <f>AD638</f>
        <v>373</v>
      </c>
      <c r="AE646" s="2">
        <f>AE639</f>
        <v>321</v>
      </c>
      <c r="AF646" s="2">
        <f>AF640</f>
        <v>303</v>
      </c>
      <c r="AG646" s="2">
        <f>AG641</f>
        <v>283</v>
      </c>
      <c r="AH646" s="152">
        <f t="shared" ref="AH646:AH649" si="123">SUM(B646:AG646)</f>
        <v>16400</v>
      </c>
      <c r="AI646" s="5">
        <f t="shared" ref="AI646:AI649" si="124">SUMSQ(B646:AG646)</f>
        <v>11201200</v>
      </c>
      <c r="AJ646" s="2">
        <f t="shared" ref="AJ646:AJ649" si="125">B646^3+C646^3+D646^3+E646^3+F646^3+G646^3+H646^3+I646^3+J646^3+K646^3+L646^3+M646^3+N646^3+O646^3+P646^3+Q646^3+R646^3+S646^3+T646^3+U646^3+V646^3+W646^3+X646^3+Y646^3+Z646^3+AA646^3+AB646^3+AC646^3+AD646^3+AE646^3+AF646^3+AG646^3</f>
        <v>8606720000</v>
      </c>
    </row>
    <row r="647" spans="1:36" x14ac:dyDescent="0.2">
      <c r="A647" s="3" t="s">
        <v>1174</v>
      </c>
      <c r="B647" s="2">
        <f>B641</f>
        <v>1019</v>
      </c>
      <c r="C647" s="2">
        <f>C640</f>
        <v>975</v>
      </c>
      <c r="D647" s="2">
        <f>D639</f>
        <v>929</v>
      </c>
      <c r="E647" s="2">
        <f>E638</f>
        <v>917</v>
      </c>
      <c r="F647" s="2">
        <f>F637</f>
        <v>872</v>
      </c>
      <c r="G647" s="2">
        <f>G636</f>
        <v>852</v>
      </c>
      <c r="H647" s="2">
        <f>H635</f>
        <v>830</v>
      </c>
      <c r="I647" s="2">
        <f>I634</f>
        <v>778</v>
      </c>
      <c r="J647" s="2">
        <f>J633</f>
        <v>503</v>
      </c>
      <c r="K647" s="2">
        <f>K632</f>
        <v>451</v>
      </c>
      <c r="L647" s="2">
        <f>L631</f>
        <v>429</v>
      </c>
      <c r="M647" s="2">
        <f>M630</f>
        <v>409</v>
      </c>
      <c r="N647" s="2">
        <f>N629</f>
        <v>364</v>
      </c>
      <c r="O647" s="2">
        <f>O628</f>
        <v>352</v>
      </c>
      <c r="P647" s="2">
        <f>P627</f>
        <v>306</v>
      </c>
      <c r="Q647" s="2">
        <f>Q626</f>
        <v>262</v>
      </c>
      <c r="R647" s="2">
        <f>R625</f>
        <v>27</v>
      </c>
      <c r="S647" s="2">
        <f>S624</f>
        <v>47</v>
      </c>
      <c r="T647" s="2">
        <f>T623</f>
        <v>65</v>
      </c>
      <c r="U647" s="2">
        <f>U622</f>
        <v>117</v>
      </c>
      <c r="V647" s="2">
        <f>V621</f>
        <v>136</v>
      </c>
      <c r="W647" s="2">
        <f>W620</f>
        <v>180</v>
      </c>
      <c r="X647" s="2">
        <f>X619</f>
        <v>222</v>
      </c>
      <c r="Y647" s="2">
        <f>Y618</f>
        <v>234</v>
      </c>
      <c r="Z647" s="2">
        <f>Z617</f>
        <v>535</v>
      </c>
      <c r="AA647" s="2">
        <f>AA616</f>
        <v>547</v>
      </c>
      <c r="AB647" s="2">
        <f>AB615</f>
        <v>589</v>
      </c>
      <c r="AC647" s="2">
        <f>AC614</f>
        <v>633</v>
      </c>
      <c r="AD647" s="2">
        <f>AD613</f>
        <v>652</v>
      </c>
      <c r="AE647" s="2">
        <f>AE612</f>
        <v>704</v>
      </c>
      <c r="AF647" s="2">
        <f>AF611</f>
        <v>722</v>
      </c>
      <c r="AG647" s="2">
        <f>AG610</f>
        <v>742</v>
      </c>
      <c r="AH647" s="152">
        <f t="shared" si="123"/>
        <v>16400</v>
      </c>
      <c r="AI647" s="5">
        <f t="shared" si="124"/>
        <v>11201200</v>
      </c>
      <c r="AJ647" s="2">
        <f t="shared" si="125"/>
        <v>8606720000</v>
      </c>
    </row>
    <row r="648" spans="1:36" x14ac:dyDescent="0.2">
      <c r="A648" s="3" t="s">
        <v>1175</v>
      </c>
      <c r="B648" s="2">
        <f>B626</f>
        <v>275</v>
      </c>
      <c r="C648" s="2">
        <f>C627</f>
        <v>295</v>
      </c>
      <c r="D648" s="2">
        <f>D628</f>
        <v>329</v>
      </c>
      <c r="E648" s="2">
        <f>E629</f>
        <v>381</v>
      </c>
      <c r="F648" s="2">
        <f>F630</f>
        <v>400</v>
      </c>
      <c r="G648" s="2">
        <f>G631</f>
        <v>444</v>
      </c>
      <c r="H648" s="2">
        <f>H632</f>
        <v>470</v>
      </c>
      <c r="I648" s="2">
        <f>I633</f>
        <v>482</v>
      </c>
      <c r="J648" s="2">
        <f>J634</f>
        <v>799</v>
      </c>
      <c r="K648" s="2">
        <f>K635</f>
        <v>811</v>
      </c>
      <c r="L648" s="2">
        <f>L636</f>
        <v>837</v>
      </c>
      <c r="M648" s="2">
        <f>M637</f>
        <v>881</v>
      </c>
      <c r="N648" s="2">
        <f>N638</f>
        <v>900</v>
      </c>
      <c r="O648" s="2">
        <f>O639</f>
        <v>952</v>
      </c>
      <c r="P648" s="2">
        <f>P640</f>
        <v>986</v>
      </c>
      <c r="Q648" s="2">
        <f>Q641</f>
        <v>1006</v>
      </c>
      <c r="R648" s="2">
        <f>R610</f>
        <v>755</v>
      </c>
      <c r="S648" s="2">
        <f>S611</f>
        <v>711</v>
      </c>
      <c r="T648" s="2">
        <f>T612</f>
        <v>681</v>
      </c>
      <c r="U648" s="2">
        <f>U613</f>
        <v>669</v>
      </c>
      <c r="V648" s="2">
        <f>V614</f>
        <v>624</v>
      </c>
      <c r="W648" s="2">
        <f>W615</f>
        <v>604</v>
      </c>
      <c r="X648" s="2">
        <f>X616</f>
        <v>566</v>
      </c>
      <c r="Y648" s="2">
        <f>Y617</f>
        <v>514</v>
      </c>
      <c r="Z648" s="2">
        <f>Z618</f>
        <v>255</v>
      </c>
      <c r="AA648" s="2">
        <f>AA619</f>
        <v>203</v>
      </c>
      <c r="AB648" s="2">
        <f>AB620</f>
        <v>165</v>
      </c>
      <c r="AC648" s="2">
        <f>AC621</f>
        <v>145</v>
      </c>
      <c r="AD648" s="2">
        <f>AD622</f>
        <v>100</v>
      </c>
      <c r="AE648" s="2">
        <f>AE623</f>
        <v>88</v>
      </c>
      <c r="AF648" s="2">
        <f>AF624</f>
        <v>58</v>
      </c>
      <c r="AG648" s="2">
        <f>AG625</f>
        <v>14</v>
      </c>
      <c r="AH648" s="152">
        <f t="shared" si="123"/>
        <v>16400</v>
      </c>
      <c r="AI648" s="5">
        <f t="shared" si="124"/>
        <v>11201200</v>
      </c>
      <c r="AJ648" s="2">
        <f t="shared" si="125"/>
        <v>8606720000</v>
      </c>
    </row>
    <row r="649" spans="1:36" x14ac:dyDescent="0.2">
      <c r="A649" s="3" t="s">
        <v>1176</v>
      </c>
      <c r="B649" s="2">
        <f>B625</f>
        <v>750</v>
      </c>
      <c r="C649" s="2">
        <f>C624</f>
        <v>730</v>
      </c>
      <c r="D649" s="2">
        <f>D623</f>
        <v>696</v>
      </c>
      <c r="E649" s="2">
        <f>E622</f>
        <v>644</v>
      </c>
      <c r="F649" s="2">
        <f>F621</f>
        <v>625</v>
      </c>
      <c r="G649" s="2">
        <f>G620</f>
        <v>581</v>
      </c>
      <c r="H649" s="2">
        <f>H619</f>
        <v>555</v>
      </c>
      <c r="I649" s="2">
        <f>I618</f>
        <v>543</v>
      </c>
      <c r="J649" s="2">
        <f>J617</f>
        <v>226</v>
      </c>
      <c r="K649" s="2">
        <f>K616</f>
        <v>214</v>
      </c>
      <c r="L649" s="2">
        <f>L615</f>
        <v>188</v>
      </c>
      <c r="M649" s="2">
        <f>M614</f>
        <v>144</v>
      </c>
      <c r="N649" s="2">
        <f>N613</f>
        <v>125</v>
      </c>
      <c r="O649" s="2">
        <f>O612</f>
        <v>73</v>
      </c>
      <c r="P649" s="2">
        <f>P611</f>
        <v>39</v>
      </c>
      <c r="Q649" s="2">
        <f>Q610</f>
        <v>19</v>
      </c>
      <c r="R649" s="2">
        <f>R641</f>
        <v>270</v>
      </c>
      <c r="S649" s="2">
        <f>S640</f>
        <v>314</v>
      </c>
      <c r="T649" s="2">
        <f>T639</f>
        <v>344</v>
      </c>
      <c r="U649" s="2">
        <f>U638</f>
        <v>356</v>
      </c>
      <c r="V649" s="2">
        <f>V637</f>
        <v>401</v>
      </c>
      <c r="W649" s="2">
        <f>W636</f>
        <v>421</v>
      </c>
      <c r="X649" s="2">
        <f>X635</f>
        <v>459</v>
      </c>
      <c r="Y649" s="2">
        <f>Y634</f>
        <v>511</v>
      </c>
      <c r="Z649" s="2">
        <f>Z633</f>
        <v>770</v>
      </c>
      <c r="AA649" s="2">
        <f>AA632</f>
        <v>822</v>
      </c>
      <c r="AB649" s="2">
        <f>AB631</f>
        <v>860</v>
      </c>
      <c r="AC649" s="2">
        <f>AC630</f>
        <v>880</v>
      </c>
      <c r="AD649" s="2">
        <f>AD629</f>
        <v>925</v>
      </c>
      <c r="AE649" s="2">
        <f>AE628</f>
        <v>937</v>
      </c>
      <c r="AF649" s="2">
        <f>AF627</f>
        <v>967</v>
      </c>
      <c r="AG649" s="2">
        <f>AG626</f>
        <v>1011</v>
      </c>
      <c r="AH649" s="152">
        <f t="shared" si="123"/>
        <v>16400</v>
      </c>
      <c r="AI649" s="5">
        <f t="shared" si="124"/>
        <v>11201200</v>
      </c>
      <c r="AJ649" s="2">
        <f t="shared" si="125"/>
        <v>8606720000</v>
      </c>
    </row>
    <row r="652" spans="1:36" ht="13.5" thickBot="1" x14ac:dyDescent="0.25">
      <c r="A652" s="71" t="s">
        <v>5</v>
      </c>
      <c r="B652" s="1" t="s">
        <v>1257</v>
      </c>
      <c r="D652" s="94" t="s">
        <v>5</v>
      </c>
      <c r="H652" s="2" t="s">
        <v>5</v>
      </c>
      <c r="M652" s="2" t="s">
        <v>5</v>
      </c>
      <c r="R652" s="2" t="s">
        <v>5</v>
      </c>
    </row>
    <row r="653" spans="1:36" x14ac:dyDescent="0.2">
      <c r="A653" s="1">
        <v>1</v>
      </c>
      <c r="B653" s="259">
        <v>7</v>
      </c>
      <c r="C653" s="177">
        <v>420</v>
      </c>
      <c r="D653" s="134">
        <v>1024</v>
      </c>
      <c r="E653" s="134">
        <v>603</v>
      </c>
      <c r="F653" s="134">
        <v>902</v>
      </c>
      <c r="G653" s="134">
        <v>545</v>
      </c>
      <c r="H653" s="134">
        <v>125</v>
      </c>
      <c r="I653" s="134">
        <v>474</v>
      </c>
      <c r="J653" s="134">
        <v>463</v>
      </c>
      <c r="K653" s="134">
        <v>108</v>
      </c>
      <c r="L653" s="134">
        <v>568</v>
      </c>
      <c r="M653" s="134">
        <v>915</v>
      </c>
      <c r="N653" s="134">
        <v>590</v>
      </c>
      <c r="O653" s="134">
        <v>1001</v>
      </c>
      <c r="P653" s="134">
        <v>437</v>
      </c>
      <c r="Q653" s="135">
        <v>18</v>
      </c>
      <c r="R653" s="206">
        <v>754</v>
      </c>
      <c r="S653" s="134">
        <v>853</v>
      </c>
      <c r="T653" s="134">
        <v>265</v>
      </c>
      <c r="U653" s="134">
        <v>174</v>
      </c>
      <c r="V653" s="134">
        <v>371</v>
      </c>
      <c r="W653" s="134">
        <v>216</v>
      </c>
      <c r="X653" s="134">
        <v>652</v>
      </c>
      <c r="Y653" s="134">
        <v>815</v>
      </c>
      <c r="Z653" s="134">
        <v>826</v>
      </c>
      <c r="AA653" s="134">
        <v>669</v>
      </c>
      <c r="AB653" s="134">
        <v>193</v>
      </c>
      <c r="AC653" s="134">
        <v>358</v>
      </c>
      <c r="AD653" s="134">
        <v>187</v>
      </c>
      <c r="AE653" s="134">
        <v>288</v>
      </c>
      <c r="AF653" s="134">
        <v>836</v>
      </c>
      <c r="AG653" s="264">
        <v>743</v>
      </c>
      <c r="AH653" s="5">
        <f>SUM(B653:AG653)</f>
        <v>16400</v>
      </c>
      <c r="AI653" s="5">
        <f>SUMSQ(B653:AG653)</f>
        <v>11201200</v>
      </c>
      <c r="AJ653" s="2">
        <f>B653^3+C653^3+D653^3+E653^3+F653^3+G653^3+H653^3+I653^3+J653^3+K653^3+L653^3+M653^3+N653^3+O653^3+P653^3+Q653^3+R653^3+S653^3+T653^3+U653^3+V653^3+W653^3+X653^3+Y653^3+Z653^3+AA653^3+AB653^3+AC653^3+AD653^3+AE653^3+AF653^3+AG653^3</f>
        <v>8606720000</v>
      </c>
    </row>
    <row r="654" spans="1:36" x14ac:dyDescent="0.2">
      <c r="A654" s="1">
        <v>2</v>
      </c>
      <c r="B654" s="178">
        <v>408</v>
      </c>
      <c r="C654" s="260">
        <v>51</v>
      </c>
      <c r="D654" s="109">
        <v>623</v>
      </c>
      <c r="E654" s="109">
        <v>972</v>
      </c>
      <c r="F654" s="109">
        <v>533</v>
      </c>
      <c r="G654" s="109">
        <v>946</v>
      </c>
      <c r="H654" s="109">
        <v>494</v>
      </c>
      <c r="I654" s="109">
        <v>73</v>
      </c>
      <c r="J654" s="109">
        <v>96</v>
      </c>
      <c r="K654" s="109">
        <v>507</v>
      </c>
      <c r="L654" s="109">
        <v>935</v>
      </c>
      <c r="M654" s="109">
        <v>516</v>
      </c>
      <c r="N654" s="109">
        <v>989</v>
      </c>
      <c r="O654" s="109">
        <v>634</v>
      </c>
      <c r="P654" s="110">
        <v>38</v>
      </c>
      <c r="Q654" s="109">
        <v>385</v>
      </c>
      <c r="R654" s="109">
        <v>865</v>
      </c>
      <c r="S654" s="112">
        <v>710</v>
      </c>
      <c r="T654" s="109">
        <v>154</v>
      </c>
      <c r="U654" s="109">
        <v>317</v>
      </c>
      <c r="V654" s="109">
        <v>228</v>
      </c>
      <c r="W654" s="109">
        <v>327</v>
      </c>
      <c r="X654" s="109">
        <v>795</v>
      </c>
      <c r="Y654" s="109">
        <v>704</v>
      </c>
      <c r="Z654" s="109">
        <v>681</v>
      </c>
      <c r="AA654" s="109">
        <v>782</v>
      </c>
      <c r="AB654" s="109">
        <v>338</v>
      </c>
      <c r="AC654" s="109">
        <v>245</v>
      </c>
      <c r="AD654" s="109">
        <v>300</v>
      </c>
      <c r="AE654" s="109">
        <v>143</v>
      </c>
      <c r="AF654" s="111">
        <v>723</v>
      </c>
      <c r="AG654" s="139">
        <v>888</v>
      </c>
      <c r="AH654" s="5">
        <f t="shared" ref="AH654:AH684" si="126">SUM(B654:AG654)</f>
        <v>16400</v>
      </c>
      <c r="AI654" s="5">
        <f t="shared" ref="AI654:AI684" si="127">SUMSQ(B654:AG654)</f>
        <v>11201200</v>
      </c>
      <c r="AJ654" s="2">
        <f t="shared" ref="AJ654:AJ684" si="128">B654^3+C654^3+D654^3+E654^3+F654^3+G654^3+H654^3+I654^3+J654^3+K654^3+L654^3+M654^3+N654^3+O654^3+P654^3+Q654^3+R654^3+S654^3+T654^3+U654^3+V654^3+W654^3+X654^3+Y654^3+Z654^3+AA654^3+AB654^3+AC654^3+AD654^3+AE654^3+AF654^3+AG654^3</f>
        <v>8606720000</v>
      </c>
    </row>
    <row r="655" spans="1:36" x14ac:dyDescent="0.2">
      <c r="A655" s="1">
        <v>3</v>
      </c>
      <c r="B655" s="140">
        <v>934</v>
      </c>
      <c r="C655" s="109">
        <v>513</v>
      </c>
      <c r="D655" s="260">
        <v>93</v>
      </c>
      <c r="E655" s="6">
        <v>506</v>
      </c>
      <c r="F655" s="109">
        <v>39</v>
      </c>
      <c r="G655" s="109">
        <v>388</v>
      </c>
      <c r="H655" s="109">
        <v>992</v>
      </c>
      <c r="I655" s="109">
        <v>635</v>
      </c>
      <c r="J655" s="109">
        <v>622</v>
      </c>
      <c r="K655" s="109">
        <v>969</v>
      </c>
      <c r="L655" s="109">
        <v>405</v>
      </c>
      <c r="M655" s="109">
        <v>50</v>
      </c>
      <c r="N655" s="109">
        <v>495</v>
      </c>
      <c r="O655" s="110">
        <v>76</v>
      </c>
      <c r="P655" s="109">
        <v>536</v>
      </c>
      <c r="Q655" s="109">
        <v>947</v>
      </c>
      <c r="R655" s="109">
        <v>339</v>
      </c>
      <c r="S655" s="109">
        <v>248</v>
      </c>
      <c r="T655" s="112">
        <v>684</v>
      </c>
      <c r="U655" s="109">
        <v>783</v>
      </c>
      <c r="V655" s="109">
        <v>722</v>
      </c>
      <c r="W655" s="109">
        <v>885</v>
      </c>
      <c r="X655" s="109">
        <v>297</v>
      </c>
      <c r="Y655" s="109">
        <v>142</v>
      </c>
      <c r="Z655" s="109">
        <v>155</v>
      </c>
      <c r="AA655" s="109">
        <v>320</v>
      </c>
      <c r="AB655" s="109">
        <v>868</v>
      </c>
      <c r="AC655" s="109">
        <v>711</v>
      </c>
      <c r="AD655" s="109">
        <v>794</v>
      </c>
      <c r="AE655" s="111">
        <v>701</v>
      </c>
      <c r="AF655" s="109">
        <v>225</v>
      </c>
      <c r="AG655" s="139">
        <v>326</v>
      </c>
      <c r="AH655" s="5">
        <f t="shared" si="126"/>
        <v>16400</v>
      </c>
      <c r="AI655" s="5">
        <f t="shared" si="127"/>
        <v>11201200</v>
      </c>
      <c r="AJ655" s="2">
        <f t="shared" si="128"/>
        <v>8606720000</v>
      </c>
    </row>
    <row r="656" spans="1:36" x14ac:dyDescent="0.2">
      <c r="A656" s="1">
        <v>4</v>
      </c>
      <c r="B656" s="140">
        <v>565</v>
      </c>
      <c r="C656" s="109">
        <v>914</v>
      </c>
      <c r="D656" s="6">
        <v>462</v>
      </c>
      <c r="E656" s="260">
        <v>105</v>
      </c>
      <c r="F656" s="109">
        <v>440</v>
      </c>
      <c r="G656" s="109">
        <v>19</v>
      </c>
      <c r="H656" s="109">
        <v>591</v>
      </c>
      <c r="I656" s="109">
        <v>1004</v>
      </c>
      <c r="J656" s="109">
        <v>1021</v>
      </c>
      <c r="K656" s="109">
        <v>602</v>
      </c>
      <c r="L656" s="109">
        <v>6</v>
      </c>
      <c r="M656" s="109">
        <v>417</v>
      </c>
      <c r="N656" s="110">
        <v>128</v>
      </c>
      <c r="O656" s="109">
        <v>475</v>
      </c>
      <c r="P656" s="109">
        <v>903</v>
      </c>
      <c r="Q656" s="109">
        <v>548</v>
      </c>
      <c r="R656" s="109">
        <v>196</v>
      </c>
      <c r="S656" s="109">
        <v>359</v>
      </c>
      <c r="T656" s="109">
        <v>827</v>
      </c>
      <c r="U656" s="112">
        <v>672</v>
      </c>
      <c r="V656" s="109">
        <v>833</v>
      </c>
      <c r="W656" s="109">
        <v>742</v>
      </c>
      <c r="X656" s="109">
        <v>186</v>
      </c>
      <c r="Y656" s="109">
        <v>285</v>
      </c>
      <c r="Z656" s="109">
        <v>268</v>
      </c>
      <c r="AA656" s="109">
        <v>175</v>
      </c>
      <c r="AB656" s="109">
        <v>755</v>
      </c>
      <c r="AC656" s="109">
        <v>856</v>
      </c>
      <c r="AD656" s="111">
        <v>649</v>
      </c>
      <c r="AE656" s="109">
        <v>814</v>
      </c>
      <c r="AF656" s="109">
        <v>370</v>
      </c>
      <c r="AG656" s="139">
        <v>213</v>
      </c>
      <c r="AH656" s="5">
        <f t="shared" si="126"/>
        <v>16400</v>
      </c>
      <c r="AI656" s="5">
        <f t="shared" si="127"/>
        <v>11201200</v>
      </c>
      <c r="AJ656" s="2">
        <f t="shared" si="128"/>
        <v>8606720000</v>
      </c>
    </row>
    <row r="657" spans="1:36" x14ac:dyDescent="0.2">
      <c r="A657" s="1">
        <v>5</v>
      </c>
      <c r="B657" s="140">
        <v>793</v>
      </c>
      <c r="C657" s="109">
        <v>702</v>
      </c>
      <c r="D657" s="109">
        <v>226</v>
      </c>
      <c r="E657" s="109">
        <v>325</v>
      </c>
      <c r="F657" s="260">
        <v>156</v>
      </c>
      <c r="G657" s="6">
        <v>319</v>
      </c>
      <c r="H657" s="109">
        <v>867</v>
      </c>
      <c r="I657" s="109">
        <v>712</v>
      </c>
      <c r="J657" s="109">
        <v>721</v>
      </c>
      <c r="K657" s="109">
        <v>886</v>
      </c>
      <c r="L657" s="109">
        <v>298</v>
      </c>
      <c r="M657" s="110">
        <v>141</v>
      </c>
      <c r="N657" s="109">
        <v>340</v>
      </c>
      <c r="O657" s="109">
        <v>247</v>
      </c>
      <c r="P657" s="109">
        <v>683</v>
      </c>
      <c r="Q657" s="109">
        <v>784</v>
      </c>
      <c r="R657" s="109">
        <v>496</v>
      </c>
      <c r="S657" s="109">
        <v>75</v>
      </c>
      <c r="T657" s="109">
        <v>535</v>
      </c>
      <c r="U657" s="109">
        <v>948</v>
      </c>
      <c r="V657" s="112">
        <v>621</v>
      </c>
      <c r="W657" s="109">
        <v>970</v>
      </c>
      <c r="X657" s="109">
        <v>406</v>
      </c>
      <c r="Y657" s="109">
        <v>49</v>
      </c>
      <c r="Z657" s="109">
        <v>40</v>
      </c>
      <c r="AA657" s="109">
        <v>387</v>
      </c>
      <c r="AB657" s="109">
        <v>991</v>
      </c>
      <c r="AC657" s="111">
        <v>636</v>
      </c>
      <c r="AD657" s="109">
        <v>933</v>
      </c>
      <c r="AE657" s="109">
        <v>514</v>
      </c>
      <c r="AF657" s="109">
        <v>94</v>
      </c>
      <c r="AG657" s="139">
        <v>505</v>
      </c>
      <c r="AH657" s="5">
        <f t="shared" si="126"/>
        <v>16400</v>
      </c>
      <c r="AI657" s="5">
        <f t="shared" si="127"/>
        <v>11201200</v>
      </c>
      <c r="AJ657" s="2">
        <f t="shared" si="128"/>
        <v>8606720000</v>
      </c>
    </row>
    <row r="658" spans="1:36" x14ac:dyDescent="0.2">
      <c r="A658" s="1">
        <v>6</v>
      </c>
      <c r="B658" s="140">
        <v>650</v>
      </c>
      <c r="C658" s="109">
        <v>813</v>
      </c>
      <c r="D658" s="109">
        <v>369</v>
      </c>
      <c r="E658" s="109">
        <v>214</v>
      </c>
      <c r="F658" s="6">
        <v>267</v>
      </c>
      <c r="G658" s="260">
        <v>176</v>
      </c>
      <c r="H658" s="109">
        <v>756</v>
      </c>
      <c r="I658" s="109">
        <v>855</v>
      </c>
      <c r="J658" s="109">
        <v>834</v>
      </c>
      <c r="K658" s="109">
        <v>741</v>
      </c>
      <c r="L658" s="110">
        <v>185</v>
      </c>
      <c r="M658" s="109">
        <v>286</v>
      </c>
      <c r="N658" s="109">
        <v>195</v>
      </c>
      <c r="O658" s="109">
        <v>360</v>
      </c>
      <c r="P658" s="109">
        <v>828</v>
      </c>
      <c r="Q658" s="109">
        <v>671</v>
      </c>
      <c r="R658" s="109">
        <v>127</v>
      </c>
      <c r="S658" s="109">
        <v>476</v>
      </c>
      <c r="T658" s="109">
        <v>904</v>
      </c>
      <c r="U658" s="109">
        <v>547</v>
      </c>
      <c r="V658" s="109">
        <v>1022</v>
      </c>
      <c r="W658" s="112">
        <v>601</v>
      </c>
      <c r="X658" s="109">
        <v>5</v>
      </c>
      <c r="Y658" s="109">
        <v>418</v>
      </c>
      <c r="Z658" s="109">
        <v>439</v>
      </c>
      <c r="AA658" s="109">
        <v>20</v>
      </c>
      <c r="AB658" s="111">
        <v>592</v>
      </c>
      <c r="AC658" s="109">
        <v>1003</v>
      </c>
      <c r="AD658" s="109">
        <v>566</v>
      </c>
      <c r="AE658" s="109">
        <v>913</v>
      </c>
      <c r="AF658" s="109">
        <v>461</v>
      </c>
      <c r="AG658" s="139">
        <v>106</v>
      </c>
      <c r="AH658" s="5">
        <f t="shared" si="126"/>
        <v>16400</v>
      </c>
      <c r="AI658" s="5">
        <f t="shared" si="127"/>
        <v>11201200</v>
      </c>
      <c r="AJ658" s="2">
        <f t="shared" si="128"/>
        <v>8606720000</v>
      </c>
    </row>
    <row r="659" spans="1:36" x14ac:dyDescent="0.2">
      <c r="A659" s="1">
        <v>7</v>
      </c>
      <c r="B659" s="140">
        <v>188</v>
      </c>
      <c r="C659" s="109">
        <v>287</v>
      </c>
      <c r="D659" s="109">
        <v>835</v>
      </c>
      <c r="E659" s="109">
        <v>744</v>
      </c>
      <c r="F659" s="109">
        <v>825</v>
      </c>
      <c r="G659" s="109">
        <v>670</v>
      </c>
      <c r="H659" s="260">
        <v>194</v>
      </c>
      <c r="I659" s="6">
        <v>357</v>
      </c>
      <c r="J659" s="109">
        <v>372</v>
      </c>
      <c r="K659" s="110">
        <v>215</v>
      </c>
      <c r="L659" s="109">
        <v>651</v>
      </c>
      <c r="M659" s="109">
        <v>816</v>
      </c>
      <c r="N659" s="109">
        <v>753</v>
      </c>
      <c r="O659" s="109">
        <v>854</v>
      </c>
      <c r="P659" s="109">
        <v>266</v>
      </c>
      <c r="Q659" s="109">
        <v>173</v>
      </c>
      <c r="R659" s="109">
        <v>589</v>
      </c>
      <c r="S659" s="109">
        <v>1002</v>
      </c>
      <c r="T659" s="109">
        <v>438</v>
      </c>
      <c r="U659" s="109">
        <v>17</v>
      </c>
      <c r="V659" s="109">
        <v>464</v>
      </c>
      <c r="W659" s="109">
        <v>107</v>
      </c>
      <c r="X659" s="112">
        <v>567</v>
      </c>
      <c r="Y659" s="109">
        <v>916</v>
      </c>
      <c r="Z659" s="109">
        <v>901</v>
      </c>
      <c r="AA659" s="111">
        <v>546</v>
      </c>
      <c r="AB659" s="109">
        <v>126</v>
      </c>
      <c r="AC659" s="109">
        <v>473</v>
      </c>
      <c r="AD659" s="109">
        <v>8</v>
      </c>
      <c r="AE659" s="109">
        <v>419</v>
      </c>
      <c r="AF659" s="109">
        <v>1023</v>
      </c>
      <c r="AG659" s="139">
        <v>604</v>
      </c>
      <c r="AH659" s="5">
        <f t="shared" si="126"/>
        <v>16400</v>
      </c>
      <c r="AI659" s="5">
        <f t="shared" si="127"/>
        <v>11201200</v>
      </c>
      <c r="AJ659" s="2">
        <f t="shared" si="128"/>
        <v>8606720000</v>
      </c>
    </row>
    <row r="660" spans="1:36" x14ac:dyDescent="0.2">
      <c r="A660" s="1">
        <v>8</v>
      </c>
      <c r="B660" s="140">
        <v>299</v>
      </c>
      <c r="C660" s="109">
        <v>144</v>
      </c>
      <c r="D660" s="109">
        <v>724</v>
      </c>
      <c r="E660" s="109">
        <v>887</v>
      </c>
      <c r="F660" s="109">
        <v>682</v>
      </c>
      <c r="G660" s="109">
        <v>781</v>
      </c>
      <c r="H660" s="6">
        <v>337</v>
      </c>
      <c r="I660" s="260">
        <v>246</v>
      </c>
      <c r="J660" s="110">
        <v>227</v>
      </c>
      <c r="K660" s="109">
        <v>328</v>
      </c>
      <c r="L660" s="109">
        <v>796</v>
      </c>
      <c r="M660" s="109">
        <v>703</v>
      </c>
      <c r="N660" s="109">
        <v>866</v>
      </c>
      <c r="O660" s="109">
        <v>709</v>
      </c>
      <c r="P660" s="109">
        <v>153</v>
      </c>
      <c r="Q660" s="109">
        <v>318</v>
      </c>
      <c r="R660" s="109">
        <v>990</v>
      </c>
      <c r="S660" s="109">
        <v>633</v>
      </c>
      <c r="T660" s="109">
        <v>37</v>
      </c>
      <c r="U660" s="109">
        <v>386</v>
      </c>
      <c r="V660" s="109">
        <v>95</v>
      </c>
      <c r="W660" s="109">
        <v>508</v>
      </c>
      <c r="X660" s="109">
        <v>936</v>
      </c>
      <c r="Y660" s="112">
        <v>515</v>
      </c>
      <c r="Z660" s="111">
        <v>534</v>
      </c>
      <c r="AA660" s="109">
        <v>945</v>
      </c>
      <c r="AB660" s="109">
        <v>493</v>
      </c>
      <c r="AC660" s="109">
        <v>74</v>
      </c>
      <c r="AD660" s="109">
        <v>407</v>
      </c>
      <c r="AE660" s="109">
        <v>52</v>
      </c>
      <c r="AF660" s="109">
        <v>624</v>
      </c>
      <c r="AG660" s="139">
        <v>971</v>
      </c>
      <c r="AH660" s="5">
        <f t="shared" si="126"/>
        <v>16400</v>
      </c>
      <c r="AI660" s="5">
        <f t="shared" si="127"/>
        <v>11201200</v>
      </c>
      <c r="AJ660" s="2">
        <f t="shared" si="128"/>
        <v>8606720000</v>
      </c>
    </row>
    <row r="661" spans="1:36" x14ac:dyDescent="0.2">
      <c r="A661" s="1">
        <v>9</v>
      </c>
      <c r="B661" s="140">
        <v>963</v>
      </c>
      <c r="C661" s="109">
        <v>616</v>
      </c>
      <c r="D661" s="109">
        <v>60</v>
      </c>
      <c r="E661" s="109">
        <v>415</v>
      </c>
      <c r="F661" s="109">
        <v>66</v>
      </c>
      <c r="G661" s="109">
        <v>485</v>
      </c>
      <c r="H661" s="109">
        <v>953</v>
      </c>
      <c r="I661" s="110">
        <v>542</v>
      </c>
      <c r="J661" s="260">
        <v>523</v>
      </c>
      <c r="K661" s="6">
        <v>944</v>
      </c>
      <c r="L661" s="109">
        <v>500</v>
      </c>
      <c r="M661" s="109">
        <v>87</v>
      </c>
      <c r="N661" s="109">
        <v>394</v>
      </c>
      <c r="O661" s="109">
        <v>45</v>
      </c>
      <c r="P661" s="109">
        <v>625</v>
      </c>
      <c r="Q661" s="109">
        <v>982</v>
      </c>
      <c r="R661" s="109">
        <v>310</v>
      </c>
      <c r="S661" s="109">
        <v>145</v>
      </c>
      <c r="T661" s="109">
        <v>717</v>
      </c>
      <c r="U661" s="109">
        <v>874</v>
      </c>
      <c r="V661" s="109">
        <v>695</v>
      </c>
      <c r="W661" s="109">
        <v>788</v>
      </c>
      <c r="X661" s="109">
        <v>336</v>
      </c>
      <c r="Y661" s="111">
        <v>235</v>
      </c>
      <c r="Z661" s="112">
        <v>254</v>
      </c>
      <c r="AA661" s="109">
        <v>345</v>
      </c>
      <c r="AB661" s="109">
        <v>773</v>
      </c>
      <c r="AC661" s="109">
        <v>674</v>
      </c>
      <c r="AD661" s="109">
        <v>895</v>
      </c>
      <c r="AE661" s="109">
        <v>732</v>
      </c>
      <c r="AF661" s="109">
        <v>136</v>
      </c>
      <c r="AG661" s="139">
        <v>291</v>
      </c>
      <c r="AH661" s="5">
        <f t="shared" si="126"/>
        <v>16400</v>
      </c>
      <c r="AI661" s="5">
        <f t="shared" si="127"/>
        <v>11201200</v>
      </c>
      <c r="AJ661" s="2">
        <f t="shared" si="128"/>
        <v>8606720000</v>
      </c>
    </row>
    <row r="662" spans="1:36" x14ac:dyDescent="0.2">
      <c r="A662" s="1">
        <v>10</v>
      </c>
      <c r="B662" s="140">
        <v>596</v>
      </c>
      <c r="C662" s="109">
        <v>1015</v>
      </c>
      <c r="D662" s="109">
        <v>427</v>
      </c>
      <c r="E662" s="109">
        <v>16</v>
      </c>
      <c r="F662" s="109">
        <v>465</v>
      </c>
      <c r="G662" s="109">
        <v>118</v>
      </c>
      <c r="H662" s="110">
        <v>554</v>
      </c>
      <c r="I662" s="109">
        <v>909</v>
      </c>
      <c r="J662" s="6">
        <v>924</v>
      </c>
      <c r="K662" s="260">
        <v>575</v>
      </c>
      <c r="L662" s="109">
        <v>99</v>
      </c>
      <c r="M662" s="109">
        <v>456</v>
      </c>
      <c r="N662" s="109">
        <v>25</v>
      </c>
      <c r="O662" s="109">
        <v>446</v>
      </c>
      <c r="P662" s="109">
        <v>994</v>
      </c>
      <c r="Q662" s="109">
        <v>581</v>
      </c>
      <c r="R662" s="109">
        <v>165</v>
      </c>
      <c r="S662" s="109">
        <v>258</v>
      </c>
      <c r="T662" s="109">
        <v>862</v>
      </c>
      <c r="U662" s="109">
        <v>761</v>
      </c>
      <c r="V662" s="109">
        <v>808</v>
      </c>
      <c r="W662" s="109">
        <v>643</v>
      </c>
      <c r="X662" s="111">
        <v>223</v>
      </c>
      <c r="Y662" s="109">
        <v>380</v>
      </c>
      <c r="Z662" s="109">
        <v>365</v>
      </c>
      <c r="AA662" s="112">
        <v>202</v>
      </c>
      <c r="AB662" s="109">
        <v>662</v>
      </c>
      <c r="AC662" s="109">
        <v>817</v>
      </c>
      <c r="AD662" s="109">
        <v>752</v>
      </c>
      <c r="AE662" s="109">
        <v>843</v>
      </c>
      <c r="AF662" s="109">
        <v>279</v>
      </c>
      <c r="AG662" s="139">
        <v>180</v>
      </c>
      <c r="AH662" s="5">
        <f t="shared" si="126"/>
        <v>16400</v>
      </c>
      <c r="AI662" s="5">
        <f t="shared" si="127"/>
        <v>11201200</v>
      </c>
      <c r="AJ662" s="2">
        <f t="shared" si="128"/>
        <v>8606720000</v>
      </c>
    </row>
    <row r="663" spans="1:36" x14ac:dyDescent="0.2">
      <c r="A663" s="1">
        <v>11</v>
      </c>
      <c r="B663" s="140">
        <v>98</v>
      </c>
      <c r="C663" s="109">
        <v>453</v>
      </c>
      <c r="D663" s="109">
        <v>921</v>
      </c>
      <c r="E663" s="109">
        <v>574</v>
      </c>
      <c r="F663" s="109">
        <v>995</v>
      </c>
      <c r="G663" s="110">
        <v>584</v>
      </c>
      <c r="H663" s="109">
        <v>28</v>
      </c>
      <c r="I663" s="109">
        <v>447</v>
      </c>
      <c r="J663" s="109">
        <v>426</v>
      </c>
      <c r="K663" s="109">
        <v>13</v>
      </c>
      <c r="L663" s="260">
        <v>593</v>
      </c>
      <c r="M663" s="6">
        <v>1014</v>
      </c>
      <c r="N663" s="109">
        <v>555</v>
      </c>
      <c r="O663" s="109">
        <v>912</v>
      </c>
      <c r="P663" s="109">
        <v>468</v>
      </c>
      <c r="Q663" s="109">
        <v>119</v>
      </c>
      <c r="R663" s="109">
        <v>663</v>
      </c>
      <c r="S663" s="109">
        <v>820</v>
      </c>
      <c r="T663" s="109">
        <v>368</v>
      </c>
      <c r="U663" s="109">
        <v>203</v>
      </c>
      <c r="V663" s="109">
        <v>278</v>
      </c>
      <c r="W663" s="111">
        <v>177</v>
      </c>
      <c r="X663" s="109">
        <v>749</v>
      </c>
      <c r="Y663" s="109">
        <v>842</v>
      </c>
      <c r="Z663" s="109">
        <v>863</v>
      </c>
      <c r="AA663" s="109">
        <v>764</v>
      </c>
      <c r="AB663" s="112">
        <v>168</v>
      </c>
      <c r="AC663" s="109">
        <v>259</v>
      </c>
      <c r="AD663" s="109">
        <v>222</v>
      </c>
      <c r="AE663" s="109">
        <v>377</v>
      </c>
      <c r="AF663" s="109">
        <v>805</v>
      </c>
      <c r="AG663" s="139">
        <v>642</v>
      </c>
      <c r="AH663" s="5">
        <f t="shared" si="126"/>
        <v>16400</v>
      </c>
      <c r="AI663" s="5">
        <f t="shared" si="127"/>
        <v>11201200</v>
      </c>
      <c r="AJ663" s="2">
        <f t="shared" si="128"/>
        <v>8606720000</v>
      </c>
    </row>
    <row r="664" spans="1:36" x14ac:dyDescent="0.2">
      <c r="A664" s="1">
        <v>12</v>
      </c>
      <c r="B664" s="140">
        <v>497</v>
      </c>
      <c r="C664" s="109">
        <v>86</v>
      </c>
      <c r="D664" s="109">
        <v>522</v>
      </c>
      <c r="E664" s="109">
        <v>941</v>
      </c>
      <c r="F664" s="110">
        <v>628</v>
      </c>
      <c r="G664" s="109">
        <v>983</v>
      </c>
      <c r="H664" s="109">
        <v>395</v>
      </c>
      <c r="I664" s="109">
        <v>48</v>
      </c>
      <c r="J664" s="109">
        <v>57</v>
      </c>
      <c r="K664" s="109">
        <v>414</v>
      </c>
      <c r="L664" s="6">
        <v>962</v>
      </c>
      <c r="M664" s="260">
        <v>613</v>
      </c>
      <c r="N664" s="109">
        <v>956</v>
      </c>
      <c r="O664" s="109">
        <v>543</v>
      </c>
      <c r="P664" s="109">
        <v>67</v>
      </c>
      <c r="Q664" s="109">
        <v>488</v>
      </c>
      <c r="R664" s="109">
        <v>776</v>
      </c>
      <c r="S664" s="109">
        <v>675</v>
      </c>
      <c r="T664" s="109">
        <v>255</v>
      </c>
      <c r="U664" s="109">
        <v>348</v>
      </c>
      <c r="V664" s="111">
        <v>133</v>
      </c>
      <c r="W664" s="109">
        <v>290</v>
      </c>
      <c r="X664" s="109">
        <v>894</v>
      </c>
      <c r="Y664" s="109">
        <v>729</v>
      </c>
      <c r="Z664" s="109">
        <v>720</v>
      </c>
      <c r="AA664" s="109">
        <v>875</v>
      </c>
      <c r="AB664" s="109">
        <v>311</v>
      </c>
      <c r="AC664" s="112">
        <v>148</v>
      </c>
      <c r="AD664" s="109">
        <v>333</v>
      </c>
      <c r="AE664" s="109">
        <v>234</v>
      </c>
      <c r="AF664" s="109">
        <v>694</v>
      </c>
      <c r="AG664" s="139">
        <v>785</v>
      </c>
      <c r="AH664" s="5">
        <f t="shared" si="126"/>
        <v>16400</v>
      </c>
      <c r="AI664" s="5">
        <f t="shared" si="127"/>
        <v>11201200</v>
      </c>
      <c r="AJ664" s="2">
        <f t="shared" si="128"/>
        <v>8606720000</v>
      </c>
    </row>
    <row r="665" spans="1:36" x14ac:dyDescent="0.2">
      <c r="A665" s="1">
        <v>13</v>
      </c>
      <c r="B665" s="140">
        <v>221</v>
      </c>
      <c r="C665" s="109">
        <v>378</v>
      </c>
      <c r="D665" s="109">
        <v>806</v>
      </c>
      <c r="E665" s="110">
        <v>641</v>
      </c>
      <c r="F665" s="109">
        <v>864</v>
      </c>
      <c r="G665" s="109">
        <v>763</v>
      </c>
      <c r="H665" s="109">
        <v>167</v>
      </c>
      <c r="I665" s="109">
        <v>260</v>
      </c>
      <c r="J665" s="109">
        <v>277</v>
      </c>
      <c r="K665" s="109">
        <v>178</v>
      </c>
      <c r="L665" s="109">
        <v>750</v>
      </c>
      <c r="M665" s="109">
        <v>841</v>
      </c>
      <c r="N665" s="260">
        <v>664</v>
      </c>
      <c r="O665" s="6">
        <v>819</v>
      </c>
      <c r="P665" s="109">
        <v>367</v>
      </c>
      <c r="Q665" s="109">
        <v>204</v>
      </c>
      <c r="R665" s="109">
        <v>556</v>
      </c>
      <c r="S665" s="109">
        <v>911</v>
      </c>
      <c r="T665" s="109">
        <v>467</v>
      </c>
      <c r="U665" s="111">
        <v>120</v>
      </c>
      <c r="V665" s="109">
        <v>425</v>
      </c>
      <c r="W665" s="109">
        <v>14</v>
      </c>
      <c r="X665" s="109">
        <v>594</v>
      </c>
      <c r="Y665" s="109">
        <v>1013</v>
      </c>
      <c r="Z665" s="109">
        <v>996</v>
      </c>
      <c r="AA665" s="109">
        <v>583</v>
      </c>
      <c r="AB665" s="109">
        <v>27</v>
      </c>
      <c r="AC665" s="109">
        <v>448</v>
      </c>
      <c r="AD665" s="112">
        <v>97</v>
      </c>
      <c r="AE665" s="109">
        <v>454</v>
      </c>
      <c r="AF665" s="109">
        <v>922</v>
      </c>
      <c r="AG665" s="139">
        <v>573</v>
      </c>
      <c r="AH665" s="5">
        <f t="shared" si="126"/>
        <v>16400</v>
      </c>
      <c r="AI665" s="5">
        <f t="shared" si="127"/>
        <v>11201200</v>
      </c>
      <c r="AJ665" s="2">
        <f t="shared" si="128"/>
        <v>8606720000</v>
      </c>
    </row>
    <row r="666" spans="1:36" x14ac:dyDescent="0.2">
      <c r="A666" s="1">
        <v>14</v>
      </c>
      <c r="B666" s="140">
        <v>334</v>
      </c>
      <c r="C666" s="109">
        <v>233</v>
      </c>
      <c r="D666" s="110">
        <v>693</v>
      </c>
      <c r="E666" s="109">
        <v>786</v>
      </c>
      <c r="F666" s="109">
        <v>719</v>
      </c>
      <c r="G666" s="109">
        <v>876</v>
      </c>
      <c r="H666" s="109">
        <v>312</v>
      </c>
      <c r="I666" s="109">
        <v>147</v>
      </c>
      <c r="J666" s="109">
        <v>134</v>
      </c>
      <c r="K666" s="109">
        <v>289</v>
      </c>
      <c r="L666" s="109">
        <v>893</v>
      </c>
      <c r="M666" s="109">
        <v>730</v>
      </c>
      <c r="N666" s="6">
        <v>775</v>
      </c>
      <c r="O666" s="260">
        <v>676</v>
      </c>
      <c r="P666" s="109">
        <v>256</v>
      </c>
      <c r="Q666" s="109">
        <v>347</v>
      </c>
      <c r="R666" s="109">
        <v>955</v>
      </c>
      <c r="S666" s="109">
        <v>544</v>
      </c>
      <c r="T666" s="111">
        <v>68</v>
      </c>
      <c r="U666" s="109">
        <v>487</v>
      </c>
      <c r="V666" s="109">
        <v>58</v>
      </c>
      <c r="W666" s="109">
        <v>413</v>
      </c>
      <c r="X666" s="109">
        <v>961</v>
      </c>
      <c r="Y666" s="109">
        <v>614</v>
      </c>
      <c r="Z666" s="109">
        <v>627</v>
      </c>
      <c r="AA666" s="109">
        <v>984</v>
      </c>
      <c r="AB666" s="109">
        <v>396</v>
      </c>
      <c r="AC666" s="109">
        <v>47</v>
      </c>
      <c r="AD666" s="109">
        <v>498</v>
      </c>
      <c r="AE666" s="112">
        <v>85</v>
      </c>
      <c r="AF666" s="109">
        <v>521</v>
      </c>
      <c r="AG666" s="139">
        <v>942</v>
      </c>
      <c r="AH666" s="5">
        <f t="shared" si="126"/>
        <v>16400</v>
      </c>
      <c r="AI666" s="5">
        <f t="shared" si="127"/>
        <v>11201200</v>
      </c>
      <c r="AJ666" s="2">
        <f t="shared" si="128"/>
        <v>8606720000</v>
      </c>
    </row>
    <row r="667" spans="1:36" x14ac:dyDescent="0.2">
      <c r="A667" s="1">
        <v>15</v>
      </c>
      <c r="B667" s="140">
        <v>896</v>
      </c>
      <c r="C667" s="110">
        <v>731</v>
      </c>
      <c r="D667" s="109">
        <v>135</v>
      </c>
      <c r="E667" s="109">
        <v>292</v>
      </c>
      <c r="F667" s="109">
        <v>253</v>
      </c>
      <c r="G667" s="109">
        <v>346</v>
      </c>
      <c r="H667" s="109">
        <v>774</v>
      </c>
      <c r="I667" s="109">
        <v>673</v>
      </c>
      <c r="J667" s="109">
        <v>696</v>
      </c>
      <c r="K667" s="109">
        <v>787</v>
      </c>
      <c r="L667" s="109">
        <v>335</v>
      </c>
      <c r="M667" s="109">
        <v>236</v>
      </c>
      <c r="N667" s="109">
        <v>309</v>
      </c>
      <c r="O667" s="109">
        <v>146</v>
      </c>
      <c r="P667" s="260">
        <v>718</v>
      </c>
      <c r="Q667" s="6">
        <v>873</v>
      </c>
      <c r="R667" s="109">
        <v>393</v>
      </c>
      <c r="S667" s="111">
        <v>46</v>
      </c>
      <c r="T667" s="109">
        <v>626</v>
      </c>
      <c r="U667" s="109">
        <v>981</v>
      </c>
      <c r="V667" s="109">
        <v>524</v>
      </c>
      <c r="W667" s="109">
        <v>943</v>
      </c>
      <c r="X667" s="109">
        <v>499</v>
      </c>
      <c r="Y667" s="109">
        <v>88</v>
      </c>
      <c r="Z667" s="109">
        <v>65</v>
      </c>
      <c r="AA667" s="109">
        <v>486</v>
      </c>
      <c r="AB667" s="109">
        <v>954</v>
      </c>
      <c r="AC667" s="109">
        <v>541</v>
      </c>
      <c r="AD667" s="109">
        <v>964</v>
      </c>
      <c r="AE667" s="109">
        <v>615</v>
      </c>
      <c r="AF667" s="112">
        <v>59</v>
      </c>
      <c r="AG667" s="139">
        <v>416</v>
      </c>
      <c r="AH667" s="5">
        <f t="shared" si="126"/>
        <v>16400</v>
      </c>
      <c r="AI667" s="5">
        <f t="shared" si="127"/>
        <v>11201200</v>
      </c>
      <c r="AJ667" s="2">
        <f t="shared" si="128"/>
        <v>8606720000</v>
      </c>
    </row>
    <row r="668" spans="1:36" x14ac:dyDescent="0.2">
      <c r="A668" s="1">
        <v>16</v>
      </c>
      <c r="B668" s="141">
        <v>751</v>
      </c>
      <c r="C668" s="109">
        <v>844</v>
      </c>
      <c r="D668" s="109">
        <v>280</v>
      </c>
      <c r="E668" s="109">
        <v>179</v>
      </c>
      <c r="F668" s="109">
        <v>366</v>
      </c>
      <c r="G668" s="109">
        <v>201</v>
      </c>
      <c r="H668" s="109">
        <v>661</v>
      </c>
      <c r="I668" s="109">
        <v>818</v>
      </c>
      <c r="J668" s="109">
        <v>807</v>
      </c>
      <c r="K668" s="109">
        <v>644</v>
      </c>
      <c r="L668" s="109">
        <v>224</v>
      </c>
      <c r="M668" s="109">
        <v>379</v>
      </c>
      <c r="N668" s="109">
        <v>166</v>
      </c>
      <c r="O668" s="109">
        <v>257</v>
      </c>
      <c r="P668" s="6">
        <v>861</v>
      </c>
      <c r="Q668" s="260">
        <v>762</v>
      </c>
      <c r="R668" s="111">
        <v>26</v>
      </c>
      <c r="S668" s="109">
        <v>445</v>
      </c>
      <c r="T668" s="109">
        <v>993</v>
      </c>
      <c r="U668" s="109">
        <v>582</v>
      </c>
      <c r="V668" s="109">
        <v>923</v>
      </c>
      <c r="W668" s="109">
        <v>576</v>
      </c>
      <c r="X668" s="109">
        <v>100</v>
      </c>
      <c r="Y668" s="109">
        <v>455</v>
      </c>
      <c r="Z668" s="109">
        <v>466</v>
      </c>
      <c r="AA668" s="109">
        <v>117</v>
      </c>
      <c r="AB668" s="109">
        <v>553</v>
      </c>
      <c r="AC668" s="109">
        <v>910</v>
      </c>
      <c r="AD668" s="109">
        <v>595</v>
      </c>
      <c r="AE668" s="109">
        <v>1016</v>
      </c>
      <c r="AF668" s="109">
        <v>428</v>
      </c>
      <c r="AG668" s="210">
        <v>15</v>
      </c>
      <c r="AH668" s="5">
        <f t="shared" si="126"/>
        <v>16400</v>
      </c>
      <c r="AI668" s="5">
        <f t="shared" si="127"/>
        <v>11201200</v>
      </c>
      <c r="AJ668" s="2">
        <f t="shared" si="128"/>
        <v>8606720000</v>
      </c>
    </row>
    <row r="669" spans="1:36" x14ac:dyDescent="0.2">
      <c r="A669" s="1">
        <v>17</v>
      </c>
      <c r="B669" s="143">
        <v>274</v>
      </c>
      <c r="C669" s="109">
        <v>181</v>
      </c>
      <c r="D669" s="109">
        <v>745</v>
      </c>
      <c r="E669" s="109">
        <v>846</v>
      </c>
      <c r="F669" s="109">
        <v>659</v>
      </c>
      <c r="G669" s="109">
        <v>824</v>
      </c>
      <c r="H669" s="109">
        <v>364</v>
      </c>
      <c r="I669" s="109">
        <v>207</v>
      </c>
      <c r="J669" s="109">
        <v>218</v>
      </c>
      <c r="K669" s="109">
        <v>381</v>
      </c>
      <c r="L669" s="109">
        <v>801</v>
      </c>
      <c r="M669" s="109">
        <v>646</v>
      </c>
      <c r="N669" s="109">
        <v>859</v>
      </c>
      <c r="O669" s="109">
        <v>768</v>
      </c>
      <c r="P669" s="109">
        <v>164</v>
      </c>
      <c r="Q669" s="112">
        <v>263</v>
      </c>
      <c r="R669" s="262">
        <v>999</v>
      </c>
      <c r="S669" s="109">
        <v>580</v>
      </c>
      <c r="T669" s="109">
        <v>32</v>
      </c>
      <c r="U669" s="109">
        <v>443</v>
      </c>
      <c r="V669" s="109">
        <v>102</v>
      </c>
      <c r="W669" s="109">
        <v>449</v>
      </c>
      <c r="X669" s="109">
        <v>925</v>
      </c>
      <c r="Y669" s="109">
        <v>570</v>
      </c>
      <c r="Z669" s="109">
        <v>559</v>
      </c>
      <c r="AA669" s="109">
        <v>908</v>
      </c>
      <c r="AB669" s="109">
        <v>472</v>
      </c>
      <c r="AC669" s="109">
        <v>115</v>
      </c>
      <c r="AD669" s="109">
        <v>430</v>
      </c>
      <c r="AE669" s="109">
        <v>9</v>
      </c>
      <c r="AF669" s="6">
        <v>597</v>
      </c>
      <c r="AG669" s="211">
        <v>1010</v>
      </c>
      <c r="AH669" s="5">
        <f t="shared" si="126"/>
        <v>16400</v>
      </c>
      <c r="AI669" s="5">
        <f t="shared" si="127"/>
        <v>11201200</v>
      </c>
      <c r="AJ669" s="2">
        <f t="shared" si="128"/>
        <v>8606720000</v>
      </c>
    </row>
    <row r="670" spans="1:36" x14ac:dyDescent="0.2">
      <c r="A670" s="1">
        <v>18</v>
      </c>
      <c r="B670" s="140">
        <v>129</v>
      </c>
      <c r="C670" s="111">
        <v>294</v>
      </c>
      <c r="D670" s="109">
        <v>890</v>
      </c>
      <c r="E670" s="109">
        <v>733</v>
      </c>
      <c r="F670" s="109">
        <v>772</v>
      </c>
      <c r="G670" s="109">
        <v>679</v>
      </c>
      <c r="H670" s="109">
        <v>251</v>
      </c>
      <c r="I670" s="109">
        <v>352</v>
      </c>
      <c r="J670" s="109">
        <v>329</v>
      </c>
      <c r="K670" s="109">
        <v>238</v>
      </c>
      <c r="L670" s="109">
        <v>690</v>
      </c>
      <c r="M670" s="109">
        <v>789</v>
      </c>
      <c r="N670" s="109">
        <v>716</v>
      </c>
      <c r="O670" s="109">
        <v>879</v>
      </c>
      <c r="P670" s="112">
        <v>307</v>
      </c>
      <c r="Q670" s="109">
        <v>152</v>
      </c>
      <c r="R670" s="109">
        <v>632</v>
      </c>
      <c r="S670" s="262">
        <v>979</v>
      </c>
      <c r="T670" s="109">
        <v>399</v>
      </c>
      <c r="U670" s="109">
        <v>44</v>
      </c>
      <c r="V670" s="109">
        <v>501</v>
      </c>
      <c r="W670" s="109">
        <v>82</v>
      </c>
      <c r="X670" s="109">
        <v>526</v>
      </c>
      <c r="Y670" s="109">
        <v>937</v>
      </c>
      <c r="Z670" s="109">
        <v>960</v>
      </c>
      <c r="AA670" s="109">
        <v>539</v>
      </c>
      <c r="AB670" s="109">
        <v>71</v>
      </c>
      <c r="AC670" s="109">
        <v>484</v>
      </c>
      <c r="AD670" s="109">
        <v>61</v>
      </c>
      <c r="AE670" s="109">
        <v>410</v>
      </c>
      <c r="AF670" s="108">
        <v>966</v>
      </c>
      <c r="AG670" s="179">
        <v>609</v>
      </c>
      <c r="AH670" s="5">
        <f t="shared" si="126"/>
        <v>16400</v>
      </c>
      <c r="AI670" s="5">
        <f t="shared" si="127"/>
        <v>11201200</v>
      </c>
      <c r="AJ670" s="2">
        <f t="shared" si="128"/>
        <v>8606720000</v>
      </c>
    </row>
    <row r="671" spans="1:36" x14ac:dyDescent="0.2">
      <c r="A671" s="1">
        <v>19</v>
      </c>
      <c r="B671" s="140">
        <v>691</v>
      </c>
      <c r="C671" s="109">
        <v>792</v>
      </c>
      <c r="D671" s="111">
        <v>332</v>
      </c>
      <c r="E671" s="109">
        <v>239</v>
      </c>
      <c r="F671" s="109">
        <v>306</v>
      </c>
      <c r="G671" s="109">
        <v>149</v>
      </c>
      <c r="H671" s="109">
        <v>713</v>
      </c>
      <c r="I671" s="109">
        <v>878</v>
      </c>
      <c r="J671" s="109">
        <v>891</v>
      </c>
      <c r="K671" s="109">
        <v>736</v>
      </c>
      <c r="L671" s="109">
        <v>132</v>
      </c>
      <c r="M671" s="109">
        <v>295</v>
      </c>
      <c r="N671" s="109">
        <v>250</v>
      </c>
      <c r="O671" s="112">
        <v>349</v>
      </c>
      <c r="P671" s="109">
        <v>769</v>
      </c>
      <c r="Q671" s="109">
        <v>678</v>
      </c>
      <c r="R671" s="109">
        <v>70</v>
      </c>
      <c r="S671" s="109">
        <v>481</v>
      </c>
      <c r="T671" s="262">
        <v>957</v>
      </c>
      <c r="U671" s="109">
        <v>538</v>
      </c>
      <c r="V671" s="109">
        <v>967</v>
      </c>
      <c r="W671" s="109">
        <v>612</v>
      </c>
      <c r="X671" s="109">
        <v>64</v>
      </c>
      <c r="Y671" s="109">
        <v>411</v>
      </c>
      <c r="Z671" s="109">
        <v>398</v>
      </c>
      <c r="AA671" s="109">
        <v>41</v>
      </c>
      <c r="AB671" s="109">
        <v>629</v>
      </c>
      <c r="AC671" s="109">
        <v>978</v>
      </c>
      <c r="AD671" s="6">
        <v>527</v>
      </c>
      <c r="AE671" s="108">
        <v>940</v>
      </c>
      <c r="AF671" s="109">
        <v>504</v>
      </c>
      <c r="AG671" s="139">
        <v>83</v>
      </c>
      <c r="AH671" s="5">
        <f t="shared" si="126"/>
        <v>16400</v>
      </c>
      <c r="AI671" s="5">
        <f t="shared" si="127"/>
        <v>11201200</v>
      </c>
      <c r="AJ671" s="2">
        <f t="shared" si="128"/>
        <v>8606720000</v>
      </c>
    </row>
    <row r="672" spans="1:36" x14ac:dyDescent="0.2">
      <c r="A672" s="1">
        <v>20</v>
      </c>
      <c r="B672" s="140">
        <v>804</v>
      </c>
      <c r="C672" s="109">
        <v>647</v>
      </c>
      <c r="D672" s="109">
        <v>219</v>
      </c>
      <c r="E672" s="111">
        <v>384</v>
      </c>
      <c r="F672" s="109">
        <v>161</v>
      </c>
      <c r="G672" s="109">
        <v>262</v>
      </c>
      <c r="H672" s="109">
        <v>858</v>
      </c>
      <c r="I672" s="109">
        <v>765</v>
      </c>
      <c r="J672" s="109">
        <v>748</v>
      </c>
      <c r="K672" s="109">
        <v>847</v>
      </c>
      <c r="L672" s="109">
        <v>275</v>
      </c>
      <c r="M672" s="109">
        <v>184</v>
      </c>
      <c r="N672" s="112">
        <v>361</v>
      </c>
      <c r="O672" s="109">
        <v>206</v>
      </c>
      <c r="P672" s="109">
        <v>658</v>
      </c>
      <c r="Q672" s="109">
        <v>821</v>
      </c>
      <c r="R672" s="109">
        <v>469</v>
      </c>
      <c r="S672" s="109">
        <v>114</v>
      </c>
      <c r="T672" s="109">
        <v>558</v>
      </c>
      <c r="U672" s="262">
        <v>905</v>
      </c>
      <c r="V672" s="109">
        <v>600</v>
      </c>
      <c r="W672" s="109">
        <v>1011</v>
      </c>
      <c r="X672" s="109">
        <v>431</v>
      </c>
      <c r="Y672" s="109">
        <v>12</v>
      </c>
      <c r="Z672" s="109">
        <v>29</v>
      </c>
      <c r="AA672" s="109">
        <v>442</v>
      </c>
      <c r="AB672" s="109">
        <v>998</v>
      </c>
      <c r="AC672" s="109">
        <v>577</v>
      </c>
      <c r="AD672" s="108">
        <v>928</v>
      </c>
      <c r="AE672" s="6">
        <v>571</v>
      </c>
      <c r="AF672" s="109">
        <v>103</v>
      </c>
      <c r="AG672" s="139">
        <v>452</v>
      </c>
      <c r="AH672" s="5">
        <f t="shared" si="126"/>
        <v>16400</v>
      </c>
      <c r="AI672" s="5">
        <f t="shared" si="127"/>
        <v>11201200</v>
      </c>
      <c r="AJ672" s="2">
        <f t="shared" si="128"/>
        <v>8606720000</v>
      </c>
    </row>
    <row r="673" spans="1:36" x14ac:dyDescent="0.2">
      <c r="A673" s="1">
        <v>21</v>
      </c>
      <c r="B673" s="140">
        <v>528</v>
      </c>
      <c r="C673" s="109">
        <v>939</v>
      </c>
      <c r="D673" s="109">
        <v>503</v>
      </c>
      <c r="E673" s="109">
        <v>84</v>
      </c>
      <c r="F673" s="111">
        <v>397</v>
      </c>
      <c r="G673" s="109">
        <v>42</v>
      </c>
      <c r="H673" s="109">
        <v>630</v>
      </c>
      <c r="I673" s="109">
        <v>977</v>
      </c>
      <c r="J673" s="109">
        <v>968</v>
      </c>
      <c r="K673" s="109">
        <v>611</v>
      </c>
      <c r="L673" s="109">
        <v>63</v>
      </c>
      <c r="M673" s="112">
        <v>412</v>
      </c>
      <c r="N673" s="109">
        <v>69</v>
      </c>
      <c r="O673" s="109">
        <v>482</v>
      </c>
      <c r="P673" s="109">
        <v>958</v>
      </c>
      <c r="Q673" s="109">
        <v>537</v>
      </c>
      <c r="R673" s="109">
        <v>249</v>
      </c>
      <c r="S673" s="109">
        <v>350</v>
      </c>
      <c r="T673" s="109">
        <v>770</v>
      </c>
      <c r="U673" s="109">
        <v>677</v>
      </c>
      <c r="V673" s="262">
        <v>892</v>
      </c>
      <c r="W673" s="109">
        <v>735</v>
      </c>
      <c r="X673" s="109">
        <v>131</v>
      </c>
      <c r="Y673" s="109">
        <v>296</v>
      </c>
      <c r="Z673" s="109">
        <v>305</v>
      </c>
      <c r="AA673" s="109">
        <v>150</v>
      </c>
      <c r="AB673" s="6">
        <v>714</v>
      </c>
      <c r="AC673" s="108">
        <v>877</v>
      </c>
      <c r="AD673" s="109">
        <v>692</v>
      </c>
      <c r="AE673" s="109">
        <v>791</v>
      </c>
      <c r="AF673" s="109">
        <v>331</v>
      </c>
      <c r="AG673" s="139">
        <v>240</v>
      </c>
      <c r="AH673" s="5">
        <f t="shared" si="126"/>
        <v>16400</v>
      </c>
      <c r="AI673" s="5">
        <f t="shared" si="127"/>
        <v>11201200</v>
      </c>
      <c r="AJ673" s="2">
        <f t="shared" si="128"/>
        <v>8606720000</v>
      </c>
    </row>
    <row r="674" spans="1:36" x14ac:dyDescent="0.2">
      <c r="A674" s="1">
        <v>22</v>
      </c>
      <c r="B674" s="140">
        <v>927</v>
      </c>
      <c r="C674" s="109">
        <v>572</v>
      </c>
      <c r="D674" s="109">
        <v>104</v>
      </c>
      <c r="E674" s="109">
        <v>451</v>
      </c>
      <c r="F674" s="109">
        <v>30</v>
      </c>
      <c r="G674" s="111">
        <v>441</v>
      </c>
      <c r="H674" s="109">
        <v>997</v>
      </c>
      <c r="I674" s="109">
        <v>578</v>
      </c>
      <c r="J674" s="109">
        <v>599</v>
      </c>
      <c r="K674" s="109">
        <v>1012</v>
      </c>
      <c r="L674" s="112">
        <v>432</v>
      </c>
      <c r="M674" s="109">
        <v>11</v>
      </c>
      <c r="N674" s="109">
        <v>470</v>
      </c>
      <c r="O674" s="109">
        <v>113</v>
      </c>
      <c r="P674" s="109">
        <v>557</v>
      </c>
      <c r="Q674" s="109">
        <v>906</v>
      </c>
      <c r="R674" s="109">
        <v>362</v>
      </c>
      <c r="S674" s="109">
        <v>205</v>
      </c>
      <c r="T674" s="109">
        <v>657</v>
      </c>
      <c r="U674" s="109">
        <v>822</v>
      </c>
      <c r="V674" s="109">
        <v>747</v>
      </c>
      <c r="W674" s="262">
        <v>848</v>
      </c>
      <c r="X674" s="109">
        <v>276</v>
      </c>
      <c r="Y674" s="109">
        <v>183</v>
      </c>
      <c r="Z674" s="109">
        <v>162</v>
      </c>
      <c r="AA674" s="109">
        <v>261</v>
      </c>
      <c r="AB674" s="108">
        <v>857</v>
      </c>
      <c r="AC674" s="6">
        <v>766</v>
      </c>
      <c r="AD674" s="109">
        <v>803</v>
      </c>
      <c r="AE674" s="109">
        <v>648</v>
      </c>
      <c r="AF674" s="109">
        <v>220</v>
      </c>
      <c r="AG674" s="139">
        <v>383</v>
      </c>
      <c r="AH674" s="5">
        <f t="shared" si="126"/>
        <v>16400</v>
      </c>
      <c r="AI674" s="5">
        <f t="shared" si="127"/>
        <v>11201200</v>
      </c>
      <c r="AJ674" s="2">
        <f t="shared" si="128"/>
        <v>8606720000</v>
      </c>
    </row>
    <row r="675" spans="1:36" x14ac:dyDescent="0.2">
      <c r="A675" s="1">
        <v>23</v>
      </c>
      <c r="B675" s="140">
        <v>429</v>
      </c>
      <c r="C675" s="109">
        <v>10</v>
      </c>
      <c r="D675" s="109">
        <v>598</v>
      </c>
      <c r="E675" s="109">
        <v>1009</v>
      </c>
      <c r="F675" s="109">
        <v>560</v>
      </c>
      <c r="G675" s="109">
        <v>907</v>
      </c>
      <c r="H675" s="111">
        <v>471</v>
      </c>
      <c r="I675" s="109">
        <v>116</v>
      </c>
      <c r="J675" s="109">
        <v>101</v>
      </c>
      <c r="K675" s="112">
        <v>450</v>
      </c>
      <c r="L675" s="109">
        <v>926</v>
      </c>
      <c r="M675" s="109">
        <v>569</v>
      </c>
      <c r="N675" s="109">
        <v>1000</v>
      </c>
      <c r="O675" s="109">
        <v>579</v>
      </c>
      <c r="P675" s="109">
        <v>31</v>
      </c>
      <c r="Q675" s="109">
        <v>444</v>
      </c>
      <c r="R675" s="109">
        <v>860</v>
      </c>
      <c r="S675" s="109">
        <v>767</v>
      </c>
      <c r="T675" s="109">
        <v>163</v>
      </c>
      <c r="U675" s="109">
        <v>264</v>
      </c>
      <c r="V675" s="109">
        <v>217</v>
      </c>
      <c r="W675" s="109">
        <v>382</v>
      </c>
      <c r="X675" s="262">
        <v>802</v>
      </c>
      <c r="Y675" s="109">
        <v>645</v>
      </c>
      <c r="Z675" s="6">
        <v>660</v>
      </c>
      <c r="AA675" s="108">
        <v>823</v>
      </c>
      <c r="AB675" s="109">
        <v>363</v>
      </c>
      <c r="AC675" s="109">
        <v>208</v>
      </c>
      <c r="AD675" s="109">
        <v>273</v>
      </c>
      <c r="AE675" s="109">
        <v>182</v>
      </c>
      <c r="AF675" s="109">
        <v>746</v>
      </c>
      <c r="AG675" s="139">
        <v>845</v>
      </c>
      <c r="AH675" s="5">
        <f t="shared" si="126"/>
        <v>16400</v>
      </c>
      <c r="AI675" s="5">
        <f t="shared" si="127"/>
        <v>11201200</v>
      </c>
      <c r="AJ675" s="2">
        <f t="shared" si="128"/>
        <v>8606720000</v>
      </c>
    </row>
    <row r="676" spans="1:36" x14ac:dyDescent="0.2">
      <c r="A676" s="1">
        <v>24</v>
      </c>
      <c r="B676" s="140">
        <v>62</v>
      </c>
      <c r="C676" s="109">
        <v>409</v>
      </c>
      <c r="D676" s="109">
        <v>965</v>
      </c>
      <c r="E676" s="109">
        <v>610</v>
      </c>
      <c r="F676" s="109">
        <v>959</v>
      </c>
      <c r="G676" s="109">
        <v>540</v>
      </c>
      <c r="H676" s="109">
        <v>72</v>
      </c>
      <c r="I676" s="111">
        <v>483</v>
      </c>
      <c r="J676" s="112">
        <v>502</v>
      </c>
      <c r="K676" s="109">
        <v>81</v>
      </c>
      <c r="L676" s="109">
        <v>525</v>
      </c>
      <c r="M676" s="109">
        <v>938</v>
      </c>
      <c r="N676" s="109">
        <v>631</v>
      </c>
      <c r="O676" s="109">
        <v>980</v>
      </c>
      <c r="P676" s="109">
        <v>400</v>
      </c>
      <c r="Q676" s="109">
        <v>43</v>
      </c>
      <c r="R676" s="109">
        <v>715</v>
      </c>
      <c r="S676" s="109">
        <v>880</v>
      </c>
      <c r="T676" s="109">
        <v>308</v>
      </c>
      <c r="U676" s="109">
        <v>151</v>
      </c>
      <c r="V676" s="109">
        <v>330</v>
      </c>
      <c r="W676" s="109">
        <v>237</v>
      </c>
      <c r="X676" s="109">
        <v>689</v>
      </c>
      <c r="Y676" s="262">
        <v>790</v>
      </c>
      <c r="Z676" s="108">
        <v>771</v>
      </c>
      <c r="AA676" s="6">
        <v>680</v>
      </c>
      <c r="AB676" s="109">
        <v>252</v>
      </c>
      <c r="AC676" s="109">
        <v>351</v>
      </c>
      <c r="AD676" s="109">
        <v>130</v>
      </c>
      <c r="AE676" s="109">
        <v>293</v>
      </c>
      <c r="AF676" s="109">
        <v>889</v>
      </c>
      <c r="AG676" s="139">
        <v>734</v>
      </c>
      <c r="AH676" s="5">
        <f t="shared" si="126"/>
        <v>16400</v>
      </c>
      <c r="AI676" s="5">
        <f t="shared" si="127"/>
        <v>11201200</v>
      </c>
      <c r="AJ676" s="2">
        <f t="shared" si="128"/>
        <v>8606720000</v>
      </c>
    </row>
    <row r="677" spans="1:36" x14ac:dyDescent="0.2">
      <c r="A677" s="1">
        <v>25</v>
      </c>
      <c r="B677" s="140">
        <v>726</v>
      </c>
      <c r="C677" s="109">
        <v>881</v>
      </c>
      <c r="D677" s="109">
        <v>301</v>
      </c>
      <c r="E677" s="109">
        <v>138</v>
      </c>
      <c r="F677" s="109">
        <v>343</v>
      </c>
      <c r="G677" s="109">
        <v>244</v>
      </c>
      <c r="H677" s="109">
        <v>688</v>
      </c>
      <c r="I677" s="112">
        <v>779</v>
      </c>
      <c r="J677" s="111">
        <v>798</v>
      </c>
      <c r="K677" s="109">
        <v>697</v>
      </c>
      <c r="L677" s="109">
        <v>229</v>
      </c>
      <c r="M677" s="109">
        <v>322</v>
      </c>
      <c r="N677" s="109">
        <v>159</v>
      </c>
      <c r="O677" s="109">
        <v>316</v>
      </c>
      <c r="P677" s="109">
        <v>872</v>
      </c>
      <c r="Q677" s="109">
        <v>707</v>
      </c>
      <c r="R677" s="109">
        <v>35</v>
      </c>
      <c r="S677" s="109">
        <v>392</v>
      </c>
      <c r="T677" s="109">
        <v>988</v>
      </c>
      <c r="U677" s="109">
        <v>639</v>
      </c>
      <c r="V677" s="109">
        <v>930</v>
      </c>
      <c r="W677" s="109">
        <v>517</v>
      </c>
      <c r="X677" s="6">
        <v>89</v>
      </c>
      <c r="Y677" s="108">
        <v>510</v>
      </c>
      <c r="Z677" s="262">
        <v>491</v>
      </c>
      <c r="AA677" s="109">
        <v>80</v>
      </c>
      <c r="AB677" s="109">
        <v>532</v>
      </c>
      <c r="AC677" s="109">
        <v>951</v>
      </c>
      <c r="AD677" s="109">
        <v>618</v>
      </c>
      <c r="AE677" s="109">
        <v>973</v>
      </c>
      <c r="AF677" s="109">
        <v>401</v>
      </c>
      <c r="AG677" s="139">
        <v>54</v>
      </c>
      <c r="AH677" s="5">
        <f t="shared" si="126"/>
        <v>16400</v>
      </c>
      <c r="AI677" s="5">
        <f t="shared" si="127"/>
        <v>11201200</v>
      </c>
      <c r="AJ677" s="2">
        <f t="shared" si="128"/>
        <v>8606720000</v>
      </c>
    </row>
    <row r="678" spans="1:36" x14ac:dyDescent="0.2">
      <c r="A678" s="1">
        <v>26</v>
      </c>
      <c r="B678" s="140">
        <v>837</v>
      </c>
      <c r="C678" s="109">
        <v>738</v>
      </c>
      <c r="D678" s="109">
        <v>190</v>
      </c>
      <c r="E678" s="109">
        <v>281</v>
      </c>
      <c r="F678" s="109">
        <v>200</v>
      </c>
      <c r="G678" s="109">
        <v>355</v>
      </c>
      <c r="H678" s="112">
        <v>831</v>
      </c>
      <c r="I678" s="109">
        <v>668</v>
      </c>
      <c r="J678" s="109">
        <v>653</v>
      </c>
      <c r="K678" s="111">
        <v>810</v>
      </c>
      <c r="L678" s="109">
        <v>374</v>
      </c>
      <c r="M678" s="109">
        <v>209</v>
      </c>
      <c r="N678" s="109">
        <v>272</v>
      </c>
      <c r="O678" s="109">
        <v>171</v>
      </c>
      <c r="P678" s="109">
        <v>759</v>
      </c>
      <c r="Q678" s="109">
        <v>852</v>
      </c>
      <c r="R678" s="109">
        <v>436</v>
      </c>
      <c r="S678" s="109">
        <v>23</v>
      </c>
      <c r="T678" s="109">
        <v>587</v>
      </c>
      <c r="U678" s="109">
        <v>1008</v>
      </c>
      <c r="V678" s="109">
        <v>561</v>
      </c>
      <c r="W678" s="109">
        <v>918</v>
      </c>
      <c r="X678" s="108">
        <v>458</v>
      </c>
      <c r="Y678" s="6">
        <v>109</v>
      </c>
      <c r="Z678" s="109">
        <v>124</v>
      </c>
      <c r="AA678" s="262">
        <v>479</v>
      </c>
      <c r="AB678" s="109">
        <v>899</v>
      </c>
      <c r="AC678" s="109">
        <v>552</v>
      </c>
      <c r="AD678" s="109">
        <v>1017</v>
      </c>
      <c r="AE678" s="109">
        <v>606</v>
      </c>
      <c r="AF678" s="109">
        <v>2</v>
      </c>
      <c r="AG678" s="139">
        <v>421</v>
      </c>
      <c r="AH678" s="5">
        <f t="shared" si="126"/>
        <v>16400</v>
      </c>
      <c r="AI678" s="5">
        <f t="shared" si="127"/>
        <v>11201200</v>
      </c>
      <c r="AJ678" s="2">
        <f t="shared" si="128"/>
        <v>8606720000</v>
      </c>
    </row>
    <row r="679" spans="1:36" x14ac:dyDescent="0.2">
      <c r="A679" s="1">
        <v>27</v>
      </c>
      <c r="B679" s="140">
        <v>375</v>
      </c>
      <c r="C679" s="109">
        <v>212</v>
      </c>
      <c r="D679" s="109">
        <v>656</v>
      </c>
      <c r="E679" s="109">
        <v>811</v>
      </c>
      <c r="F679" s="109">
        <v>758</v>
      </c>
      <c r="G679" s="112">
        <v>849</v>
      </c>
      <c r="H679" s="109">
        <v>269</v>
      </c>
      <c r="I679" s="109">
        <v>170</v>
      </c>
      <c r="J679" s="109">
        <v>191</v>
      </c>
      <c r="K679" s="109">
        <v>284</v>
      </c>
      <c r="L679" s="111">
        <v>840</v>
      </c>
      <c r="M679" s="109">
        <v>739</v>
      </c>
      <c r="N679" s="109">
        <v>830</v>
      </c>
      <c r="O679" s="109">
        <v>665</v>
      </c>
      <c r="P679" s="109">
        <v>197</v>
      </c>
      <c r="Q679" s="109">
        <v>354</v>
      </c>
      <c r="R679" s="109">
        <v>898</v>
      </c>
      <c r="S679" s="109">
        <v>549</v>
      </c>
      <c r="T679" s="109">
        <v>121</v>
      </c>
      <c r="U679" s="109">
        <v>478</v>
      </c>
      <c r="V679" s="6">
        <v>3</v>
      </c>
      <c r="W679" s="108">
        <v>424</v>
      </c>
      <c r="X679" s="109">
        <v>1020</v>
      </c>
      <c r="Y679" s="109">
        <v>607</v>
      </c>
      <c r="Z679" s="109">
        <v>586</v>
      </c>
      <c r="AA679" s="109">
        <v>1005</v>
      </c>
      <c r="AB679" s="262">
        <v>433</v>
      </c>
      <c r="AC679" s="109">
        <v>22</v>
      </c>
      <c r="AD679" s="109">
        <v>459</v>
      </c>
      <c r="AE679" s="109">
        <v>112</v>
      </c>
      <c r="AF679" s="109">
        <v>564</v>
      </c>
      <c r="AG679" s="139">
        <v>919</v>
      </c>
      <c r="AH679" s="5">
        <f t="shared" si="126"/>
        <v>16400</v>
      </c>
      <c r="AI679" s="5">
        <f t="shared" si="127"/>
        <v>11201200</v>
      </c>
      <c r="AJ679" s="2">
        <f t="shared" si="128"/>
        <v>8606720000</v>
      </c>
    </row>
    <row r="680" spans="1:36" x14ac:dyDescent="0.2">
      <c r="A680" s="1">
        <v>28</v>
      </c>
      <c r="B680" s="140">
        <v>232</v>
      </c>
      <c r="C680" s="109">
        <v>323</v>
      </c>
      <c r="D680" s="109">
        <v>799</v>
      </c>
      <c r="E680" s="109">
        <v>700</v>
      </c>
      <c r="F680" s="112">
        <v>869</v>
      </c>
      <c r="G680" s="109">
        <v>706</v>
      </c>
      <c r="H680" s="109">
        <v>158</v>
      </c>
      <c r="I680" s="109">
        <v>313</v>
      </c>
      <c r="J680" s="109">
        <v>304</v>
      </c>
      <c r="K680" s="109">
        <v>139</v>
      </c>
      <c r="L680" s="109">
        <v>727</v>
      </c>
      <c r="M680" s="111">
        <v>884</v>
      </c>
      <c r="N680" s="109">
        <v>685</v>
      </c>
      <c r="O680" s="109">
        <v>778</v>
      </c>
      <c r="P680" s="109">
        <v>342</v>
      </c>
      <c r="Q680" s="109">
        <v>241</v>
      </c>
      <c r="R680" s="109">
        <v>529</v>
      </c>
      <c r="S680" s="109">
        <v>950</v>
      </c>
      <c r="T680" s="109">
        <v>490</v>
      </c>
      <c r="U680" s="109">
        <v>77</v>
      </c>
      <c r="V680" s="108">
        <v>404</v>
      </c>
      <c r="W680" s="6">
        <v>55</v>
      </c>
      <c r="X680" s="109">
        <v>619</v>
      </c>
      <c r="Y680" s="109">
        <v>976</v>
      </c>
      <c r="Z680" s="109">
        <v>985</v>
      </c>
      <c r="AA680" s="109">
        <v>638</v>
      </c>
      <c r="AB680" s="109">
        <v>34</v>
      </c>
      <c r="AC680" s="262">
        <v>389</v>
      </c>
      <c r="AD680" s="109">
        <v>92</v>
      </c>
      <c r="AE680" s="109">
        <v>511</v>
      </c>
      <c r="AF680" s="109">
        <v>931</v>
      </c>
      <c r="AG680" s="139">
        <v>520</v>
      </c>
      <c r="AH680" s="5">
        <f t="shared" si="126"/>
        <v>16400</v>
      </c>
      <c r="AI680" s="5">
        <f t="shared" si="127"/>
        <v>11201200</v>
      </c>
      <c r="AJ680" s="2">
        <f t="shared" si="128"/>
        <v>8606720000</v>
      </c>
    </row>
    <row r="681" spans="1:36" x14ac:dyDescent="0.2">
      <c r="A681" s="1">
        <v>29</v>
      </c>
      <c r="B681" s="140">
        <v>460</v>
      </c>
      <c r="C681" s="109">
        <v>111</v>
      </c>
      <c r="D681" s="109">
        <v>563</v>
      </c>
      <c r="E681" s="112">
        <v>920</v>
      </c>
      <c r="F681" s="109">
        <v>585</v>
      </c>
      <c r="G681" s="109">
        <v>1006</v>
      </c>
      <c r="H681" s="109">
        <v>434</v>
      </c>
      <c r="I681" s="109">
        <v>21</v>
      </c>
      <c r="J681" s="109">
        <v>4</v>
      </c>
      <c r="K681" s="109">
        <v>423</v>
      </c>
      <c r="L681" s="109">
        <v>1019</v>
      </c>
      <c r="M681" s="109">
        <v>608</v>
      </c>
      <c r="N681" s="111">
        <v>897</v>
      </c>
      <c r="O681" s="109">
        <v>550</v>
      </c>
      <c r="P681" s="109">
        <v>122</v>
      </c>
      <c r="Q681" s="109">
        <v>477</v>
      </c>
      <c r="R681" s="109">
        <v>829</v>
      </c>
      <c r="S681" s="109">
        <v>666</v>
      </c>
      <c r="T681" s="6">
        <v>198</v>
      </c>
      <c r="U681" s="108">
        <v>353</v>
      </c>
      <c r="V681" s="109">
        <v>192</v>
      </c>
      <c r="W681" s="109">
        <v>283</v>
      </c>
      <c r="X681" s="109">
        <v>839</v>
      </c>
      <c r="Y681" s="109">
        <v>740</v>
      </c>
      <c r="Z681" s="109">
        <v>757</v>
      </c>
      <c r="AA681" s="109">
        <v>850</v>
      </c>
      <c r="AB681" s="109">
        <v>270</v>
      </c>
      <c r="AC681" s="109">
        <v>169</v>
      </c>
      <c r="AD681" s="262">
        <v>376</v>
      </c>
      <c r="AE681" s="109">
        <v>211</v>
      </c>
      <c r="AF681" s="109">
        <v>655</v>
      </c>
      <c r="AG681" s="139">
        <v>812</v>
      </c>
      <c r="AH681" s="5">
        <f t="shared" si="126"/>
        <v>16400</v>
      </c>
      <c r="AI681" s="5">
        <f t="shared" si="127"/>
        <v>11201200</v>
      </c>
      <c r="AJ681" s="2">
        <f t="shared" si="128"/>
        <v>8606720000</v>
      </c>
    </row>
    <row r="682" spans="1:36" x14ac:dyDescent="0.2">
      <c r="A682" s="1">
        <v>30</v>
      </c>
      <c r="B682" s="140">
        <v>91</v>
      </c>
      <c r="C682" s="109">
        <v>512</v>
      </c>
      <c r="D682" s="112">
        <v>932</v>
      </c>
      <c r="E682" s="109">
        <v>519</v>
      </c>
      <c r="F682" s="109">
        <v>986</v>
      </c>
      <c r="G682" s="109">
        <v>637</v>
      </c>
      <c r="H682" s="109">
        <v>33</v>
      </c>
      <c r="I682" s="109">
        <v>390</v>
      </c>
      <c r="J682" s="109">
        <v>403</v>
      </c>
      <c r="K682" s="109">
        <v>56</v>
      </c>
      <c r="L682" s="109">
        <v>620</v>
      </c>
      <c r="M682" s="109">
        <v>975</v>
      </c>
      <c r="N682" s="109">
        <v>530</v>
      </c>
      <c r="O682" s="111">
        <v>949</v>
      </c>
      <c r="P682" s="109">
        <v>489</v>
      </c>
      <c r="Q682" s="109">
        <v>78</v>
      </c>
      <c r="R682" s="109">
        <v>686</v>
      </c>
      <c r="S682" s="109">
        <v>777</v>
      </c>
      <c r="T682" s="108">
        <v>341</v>
      </c>
      <c r="U682" s="6">
        <v>242</v>
      </c>
      <c r="V682" s="109">
        <v>303</v>
      </c>
      <c r="W682" s="109">
        <v>140</v>
      </c>
      <c r="X682" s="109">
        <v>728</v>
      </c>
      <c r="Y682" s="109">
        <v>883</v>
      </c>
      <c r="Z682" s="109">
        <v>870</v>
      </c>
      <c r="AA682" s="109">
        <v>705</v>
      </c>
      <c r="AB682" s="109">
        <v>157</v>
      </c>
      <c r="AC682" s="109">
        <v>314</v>
      </c>
      <c r="AD682" s="109">
        <v>231</v>
      </c>
      <c r="AE682" s="262">
        <v>324</v>
      </c>
      <c r="AF682" s="109">
        <v>800</v>
      </c>
      <c r="AG682" s="139">
        <v>699</v>
      </c>
      <c r="AH682" s="5">
        <f t="shared" si="126"/>
        <v>16400</v>
      </c>
      <c r="AI682" s="5">
        <f t="shared" si="127"/>
        <v>11201200</v>
      </c>
      <c r="AJ682" s="2">
        <f t="shared" si="128"/>
        <v>8606720000</v>
      </c>
    </row>
    <row r="683" spans="1:36" x14ac:dyDescent="0.2">
      <c r="A683" s="1">
        <v>31</v>
      </c>
      <c r="B683" s="140">
        <v>617</v>
      </c>
      <c r="C683" s="112">
        <v>974</v>
      </c>
      <c r="D683" s="109">
        <v>402</v>
      </c>
      <c r="E683" s="109">
        <v>53</v>
      </c>
      <c r="F683" s="109">
        <v>492</v>
      </c>
      <c r="G683" s="109">
        <v>79</v>
      </c>
      <c r="H683" s="109">
        <v>531</v>
      </c>
      <c r="I683" s="109">
        <v>952</v>
      </c>
      <c r="J683" s="109">
        <v>929</v>
      </c>
      <c r="K683" s="109">
        <v>518</v>
      </c>
      <c r="L683" s="109">
        <v>90</v>
      </c>
      <c r="M683" s="109">
        <v>509</v>
      </c>
      <c r="N683" s="109">
        <v>36</v>
      </c>
      <c r="O683" s="109">
        <v>391</v>
      </c>
      <c r="P683" s="111">
        <v>987</v>
      </c>
      <c r="Q683" s="109">
        <v>640</v>
      </c>
      <c r="R683" s="6">
        <v>160</v>
      </c>
      <c r="S683" s="108">
        <v>315</v>
      </c>
      <c r="T683" s="109">
        <v>871</v>
      </c>
      <c r="U683" s="109">
        <v>708</v>
      </c>
      <c r="V683" s="109">
        <v>797</v>
      </c>
      <c r="W683" s="109">
        <v>698</v>
      </c>
      <c r="X683" s="109">
        <v>230</v>
      </c>
      <c r="Y683" s="109">
        <v>321</v>
      </c>
      <c r="Z683" s="109">
        <v>344</v>
      </c>
      <c r="AA683" s="109">
        <v>243</v>
      </c>
      <c r="AB683" s="109">
        <v>687</v>
      </c>
      <c r="AC683" s="109">
        <v>780</v>
      </c>
      <c r="AD683" s="109">
        <v>725</v>
      </c>
      <c r="AE683" s="109">
        <v>882</v>
      </c>
      <c r="AF683" s="262">
        <v>302</v>
      </c>
      <c r="AG683" s="139">
        <v>137</v>
      </c>
      <c r="AH683" s="5">
        <f t="shared" si="126"/>
        <v>16400</v>
      </c>
      <c r="AI683" s="5">
        <f t="shared" si="127"/>
        <v>11201200</v>
      </c>
      <c r="AJ683" s="2">
        <f t="shared" si="128"/>
        <v>8606720000</v>
      </c>
    </row>
    <row r="684" spans="1:36" ht="13.5" thickBot="1" x14ac:dyDescent="0.25">
      <c r="A684" s="1">
        <v>32</v>
      </c>
      <c r="B684" s="146">
        <v>1018</v>
      </c>
      <c r="C684" s="147">
        <v>605</v>
      </c>
      <c r="D684" s="147">
        <v>1</v>
      </c>
      <c r="E684" s="147">
        <v>422</v>
      </c>
      <c r="F684" s="147">
        <v>123</v>
      </c>
      <c r="G684" s="147">
        <v>480</v>
      </c>
      <c r="H684" s="147">
        <v>900</v>
      </c>
      <c r="I684" s="147">
        <v>551</v>
      </c>
      <c r="J684" s="147">
        <v>562</v>
      </c>
      <c r="K684" s="147">
        <v>917</v>
      </c>
      <c r="L684" s="147">
        <v>457</v>
      </c>
      <c r="M684" s="147">
        <v>110</v>
      </c>
      <c r="N684" s="147">
        <v>435</v>
      </c>
      <c r="O684" s="147">
        <v>24</v>
      </c>
      <c r="P684" s="147">
        <v>588</v>
      </c>
      <c r="Q684" s="148">
        <v>1007</v>
      </c>
      <c r="R684" s="214">
        <v>271</v>
      </c>
      <c r="S684" s="180">
        <v>172</v>
      </c>
      <c r="T684" s="147">
        <v>760</v>
      </c>
      <c r="U684" s="147">
        <v>851</v>
      </c>
      <c r="V684" s="147">
        <v>654</v>
      </c>
      <c r="W684" s="147">
        <v>809</v>
      </c>
      <c r="X684" s="147">
        <v>373</v>
      </c>
      <c r="Y684" s="147">
        <v>210</v>
      </c>
      <c r="Z684" s="147">
        <v>199</v>
      </c>
      <c r="AA684" s="147">
        <v>356</v>
      </c>
      <c r="AB684" s="147">
        <v>832</v>
      </c>
      <c r="AC684" s="147">
        <v>667</v>
      </c>
      <c r="AD684" s="147">
        <v>838</v>
      </c>
      <c r="AE684" s="147">
        <v>737</v>
      </c>
      <c r="AF684" s="147">
        <v>189</v>
      </c>
      <c r="AG684" s="265">
        <v>282</v>
      </c>
      <c r="AH684" s="5">
        <f t="shared" si="126"/>
        <v>16400</v>
      </c>
      <c r="AI684" s="5">
        <f t="shared" si="127"/>
        <v>11201200</v>
      </c>
      <c r="AJ684" s="2">
        <f t="shared" si="128"/>
        <v>8606720000</v>
      </c>
    </row>
    <row r="685" spans="1:36" x14ac:dyDescent="0.2">
      <c r="A685" s="3" t="s">
        <v>0</v>
      </c>
      <c r="B685" s="5">
        <f>SUM(B653:B684)</f>
        <v>16400</v>
      </c>
      <c r="C685" s="5">
        <f t="shared" ref="C685:AG685" si="129">SUM(C653:C684)</f>
        <v>16400</v>
      </c>
      <c r="D685" s="5">
        <f t="shared" si="129"/>
        <v>16400</v>
      </c>
      <c r="E685" s="5">
        <f t="shared" si="129"/>
        <v>16400</v>
      </c>
      <c r="F685" s="5">
        <f t="shared" si="129"/>
        <v>16400</v>
      </c>
      <c r="G685" s="5">
        <f t="shared" si="129"/>
        <v>16400</v>
      </c>
      <c r="H685" s="5">
        <f t="shared" si="129"/>
        <v>16400</v>
      </c>
      <c r="I685" s="5">
        <f t="shared" si="129"/>
        <v>16400</v>
      </c>
      <c r="J685" s="5">
        <f t="shared" si="129"/>
        <v>16400</v>
      </c>
      <c r="K685" s="5">
        <f t="shared" si="129"/>
        <v>16400</v>
      </c>
      <c r="L685" s="5">
        <f t="shared" si="129"/>
        <v>16400</v>
      </c>
      <c r="M685" s="5">
        <f t="shared" si="129"/>
        <v>16400</v>
      </c>
      <c r="N685" s="5">
        <f t="shared" si="129"/>
        <v>16400</v>
      </c>
      <c r="O685" s="5">
        <f t="shared" si="129"/>
        <v>16400</v>
      </c>
      <c r="P685" s="5">
        <f t="shared" si="129"/>
        <v>16400</v>
      </c>
      <c r="Q685" s="5">
        <f t="shared" si="129"/>
        <v>16400</v>
      </c>
      <c r="R685" s="5">
        <f t="shared" si="129"/>
        <v>16400</v>
      </c>
      <c r="S685" s="5">
        <f t="shared" si="129"/>
        <v>16400</v>
      </c>
      <c r="T685" s="5">
        <f t="shared" si="129"/>
        <v>16400</v>
      </c>
      <c r="U685" s="5">
        <f t="shared" si="129"/>
        <v>16400</v>
      </c>
      <c r="V685" s="5">
        <f t="shared" si="129"/>
        <v>16400</v>
      </c>
      <c r="W685" s="5">
        <f t="shared" si="129"/>
        <v>16400</v>
      </c>
      <c r="X685" s="5">
        <f t="shared" si="129"/>
        <v>16400</v>
      </c>
      <c r="Y685" s="5">
        <f t="shared" si="129"/>
        <v>16400</v>
      </c>
      <c r="Z685" s="5">
        <f t="shared" si="129"/>
        <v>16400</v>
      </c>
      <c r="AA685" s="5">
        <f t="shared" si="129"/>
        <v>16400</v>
      </c>
      <c r="AB685" s="5">
        <f t="shared" si="129"/>
        <v>16400</v>
      </c>
      <c r="AC685" s="5">
        <f t="shared" si="129"/>
        <v>16400</v>
      </c>
      <c r="AD685" s="5">
        <f t="shared" si="129"/>
        <v>16400</v>
      </c>
      <c r="AE685" s="5">
        <f t="shared" si="129"/>
        <v>16400</v>
      </c>
      <c r="AF685" s="5">
        <f t="shared" si="129"/>
        <v>16400</v>
      </c>
      <c r="AG685" s="5">
        <f t="shared" si="129"/>
        <v>16400</v>
      </c>
      <c r="AH685" s="5"/>
      <c r="AI685" s="5"/>
    </row>
    <row r="686" spans="1:36" x14ac:dyDescent="0.2">
      <c r="A686" s="3" t="s">
        <v>1</v>
      </c>
      <c r="B686" s="5">
        <f>SUMSQ(B653:B684)</f>
        <v>11201200</v>
      </c>
      <c r="C686" s="5">
        <f t="shared" ref="C686:AG686" si="130">SUMSQ(C653:C684)</f>
        <v>11201200</v>
      </c>
      <c r="D686" s="5">
        <f t="shared" si="130"/>
        <v>11201200</v>
      </c>
      <c r="E686" s="5">
        <f t="shared" si="130"/>
        <v>11201200</v>
      </c>
      <c r="F686" s="5">
        <f t="shared" si="130"/>
        <v>11201200</v>
      </c>
      <c r="G686" s="5">
        <f t="shared" si="130"/>
        <v>11201200</v>
      </c>
      <c r="H686" s="5">
        <f t="shared" si="130"/>
        <v>11201200</v>
      </c>
      <c r="I686" s="5">
        <f t="shared" si="130"/>
        <v>11201200</v>
      </c>
      <c r="J686" s="5">
        <f t="shared" si="130"/>
        <v>11201200</v>
      </c>
      <c r="K686" s="5">
        <f t="shared" si="130"/>
        <v>11201200</v>
      </c>
      <c r="L686" s="5">
        <f t="shared" si="130"/>
        <v>11201200</v>
      </c>
      <c r="M686" s="5">
        <f t="shared" si="130"/>
        <v>11201200</v>
      </c>
      <c r="N686" s="5">
        <f t="shared" si="130"/>
        <v>11201200</v>
      </c>
      <c r="O686" s="5">
        <f t="shared" si="130"/>
        <v>11201200</v>
      </c>
      <c r="P686" s="5">
        <f t="shared" si="130"/>
        <v>11201200</v>
      </c>
      <c r="Q686" s="5">
        <f t="shared" si="130"/>
        <v>11201200</v>
      </c>
      <c r="R686" s="5">
        <f t="shared" si="130"/>
        <v>11201200</v>
      </c>
      <c r="S686" s="5">
        <f t="shared" si="130"/>
        <v>11201200</v>
      </c>
      <c r="T686" s="5">
        <f t="shared" si="130"/>
        <v>11201200</v>
      </c>
      <c r="U686" s="5">
        <f t="shared" si="130"/>
        <v>11201200</v>
      </c>
      <c r="V686" s="5">
        <f t="shared" si="130"/>
        <v>11201200</v>
      </c>
      <c r="W686" s="5">
        <f t="shared" si="130"/>
        <v>11201200</v>
      </c>
      <c r="X686" s="5">
        <f t="shared" si="130"/>
        <v>11201200</v>
      </c>
      <c r="Y686" s="5">
        <f t="shared" si="130"/>
        <v>11201200</v>
      </c>
      <c r="Z686" s="5">
        <f t="shared" si="130"/>
        <v>11201200</v>
      </c>
      <c r="AA686" s="5">
        <f t="shared" si="130"/>
        <v>11201200</v>
      </c>
      <c r="AB686" s="5">
        <f t="shared" si="130"/>
        <v>11201200</v>
      </c>
      <c r="AC686" s="5">
        <f t="shared" si="130"/>
        <v>11201200</v>
      </c>
      <c r="AD686" s="5">
        <f t="shared" si="130"/>
        <v>11201200</v>
      </c>
      <c r="AE686" s="5">
        <f t="shared" si="130"/>
        <v>11201200</v>
      </c>
      <c r="AF686" s="5">
        <f t="shared" si="130"/>
        <v>11201200</v>
      </c>
      <c r="AG686" s="5">
        <f t="shared" si="130"/>
        <v>11201200</v>
      </c>
      <c r="AH686" s="5"/>
      <c r="AI686" s="5"/>
    </row>
    <row r="687" spans="1:36" x14ac:dyDescent="0.2">
      <c r="A687" s="3" t="s">
        <v>2</v>
      </c>
      <c r="B687" s="2">
        <f>B653^3+B654^3+B655^3+B656^3+B657^3+B658^3+B659^3+B660^3+B661^3+B662^3+B663^3+B664^3+B665^3+B666^3+B667^3+B668^3+B669^3+B670^3+B671^3+B672^3+B673^3+B674^3+B675^3+B676^3+B677^3+B678^3+B679^3+B680^3+B681^3+B682^3+B683^3+B684^3</f>
        <v>8606720000</v>
      </c>
      <c r="C687" s="2">
        <f t="shared" ref="C687:AG687" si="131">C653^3+C654^3+C655^3+C656^3+C657^3+C658^3+C659^3+C660^3+C661^3+C662^3+C663^3+C664^3+C665^3+C666^3+C667^3+C668^3+C669^3+C670^3+C671^3+C672^3+C673^3+C674^3+C675^3+C676^3+C677^3+C678^3+C679^3+C680^3+C681^3+C682^3+C683^3+C684^3</f>
        <v>8606720000</v>
      </c>
      <c r="D687" s="2">
        <f t="shared" si="131"/>
        <v>8606720000</v>
      </c>
      <c r="E687" s="2">
        <f t="shared" si="131"/>
        <v>8606720000</v>
      </c>
      <c r="F687" s="2">
        <f t="shared" si="131"/>
        <v>8606720000</v>
      </c>
      <c r="G687" s="2">
        <f t="shared" si="131"/>
        <v>8606720000</v>
      </c>
      <c r="H687" s="2">
        <f t="shared" si="131"/>
        <v>8606720000</v>
      </c>
      <c r="I687" s="2">
        <f t="shared" si="131"/>
        <v>8606720000</v>
      </c>
      <c r="J687" s="2">
        <f t="shared" si="131"/>
        <v>8606720000</v>
      </c>
      <c r="K687" s="2">
        <f t="shared" si="131"/>
        <v>8606720000</v>
      </c>
      <c r="L687" s="2">
        <f t="shared" si="131"/>
        <v>8606720000</v>
      </c>
      <c r="M687" s="2">
        <f t="shared" si="131"/>
        <v>8606720000</v>
      </c>
      <c r="N687" s="2">
        <f t="shared" si="131"/>
        <v>8606720000</v>
      </c>
      <c r="O687" s="2">
        <f t="shared" si="131"/>
        <v>8606720000</v>
      </c>
      <c r="P687" s="2">
        <f t="shared" si="131"/>
        <v>8606720000</v>
      </c>
      <c r="Q687" s="2">
        <f t="shared" si="131"/>
        <v>8606720000</v>
      </c>
      <c r="R687" s="2">
        <f t="shared" si="131"/>
        <v>8606720000</v>
      </c>
      <c r="S687" s="2">
        <f t="shared" si="131"/>
        <v>8606720000</v>
      </c>
      <c r="T687" s="2">
        <f t="shared" si="131"/>
        <v>8606720000</v>
      </c>
      <c r="U687" s="2">
        <f t="shared" si="131"/>
        <v>8606720000</v>
      </c>
      <c r="V687" s="2">
        <f t="shared" si="131"/>
        <v>8606720000</v>
      </c>
      <c r="W687" s="2">
        <f t="shared" si="131"/>
        <v>8606720000</v>
      </c>
      <c r="X687" s="2">
        <f t="shared" si="131"/>
        <v>8606720000</v>
      </c>
      <c r="Y687" s="2">
        <f t="shared" si="131"/>
        <v>8606720000</v>
      </c>
      <c r="Z687" s="2">
        <f t="shared" si="131"/>
        <v>8606720000</v>
      </c>
      <c r="AA687" s="2">
        <f t="shared" si="131"/>
        <v>8606720000</v>
      </c>
      <c r="AB687" s="2">
        <f t="shared" si="131"/>
        <v>8606720000</v>
      </c>
      <c r="AC687" s="2">
        <f t="shared" si="131"/>
        <v>8606720000</v>
      </c>
      <c r="AD687" s="2">
        <f t="shared" si="131"/>
        <v>8606720000</v>
      </c>
      <c r="AE687" s="2">
        <f t="shared" si="131"/>
        <v>8606720000</v>
      </c>
      <c r="AF687" s="2">
        <f t="shared" si="131"/>
        <v>8606720000</v>
      </c>
      <c r="AG687" s="2">
        <f t="shared" si="131"/>
        <v>8606720000</v>
      </c>
      <c r="AH687" s="5" t="s">
        <v>5</v>
      </c>
      <c r="AI687" s="5"/>
      <c r="AJ687" s="114" t="s">
        <v>5</v>
      </c>
    </row>
    <row r="688" spans="1:36" x14ac:dyDescent="0.2">
      <c r="B688" s="2" t="s">
        <v>5</v>
      </c>
      <c r="AH688" s="5"/>
      <c r="AI688" s="5"/>
      <c r="AJ688" s="116"/>
    </row>
    <row r="689" spans="1:36" x14ac:dyDescent="0.2">
      <c r="A689" s="3" t="s">
        <v>1173</v>
      </c>
      <c r="B689" s="2">
        <f>B653</f>
        <v>7</v>
      </c>
      <c r="C689" s="2">
        <f>C654</f>
        <v>51</v>
      </c>
      <c r="D689" s="2">
        <f>D655</f>
        <v>93</v>
      </c>
      <c r="E689" s="2">
        <f>E656</f>
        <v>105</v>
      </c>
      <c r="F689" s="2">
        <f>F657</f>
        <v>156</v>
      </c>
      <c r="G689" s="2">
        <f>G658</f>
        <v>176</v>
      </c>
      <c r="H689" s="2">
        <f>H659</f>
        <v>194</v>
      </c>
      <c r="I689" s="2">
        <f>I660</f>
        <v>246</v>
      </c>
      <c r="J689" s="2">
        <f>J661</f>
        <v>523</v>
      </c>
      <c r="K689" s="2">
        <f>K662</f>
        <v>575</v>
      </c>
      <c r="L689" s="2">
        <f>L663</f>
        <v>593</v>
      </c>
      <c r="M689" s="2">
        <f>M664</f>
        <v>613</v>
      </c>
      <c r="N689" s="2">
        <f>N665</f>
        <v>664</v>
      </c>
      <c r="O689" s="2">
        <f>O666</f>
        <v>676</v>
      </c>
      <c r="P689" s="2">
        <f>P667</f>
        <v>718</v>
      </c>
      <c r="Q689" s="2">
        <f>Q668</f>
        <v>762</v>
      </c>
      <c r="R689" s="2">
        <f>R669</f>
        <v>999</v>
      </c>
      <c r="S689" s="2">
        <f>S670</f>
        <v>979</v>
      </c>
      <c r="T689" s="2">
        <f>T671</f>
        <v>957</v>
      </c>
      <c r="U689" s="2">
        <f>U672</f>
        <v>905</v>
      </c>
      <c r="V689" s="2">
        <f>V673</f>
        <v>892</v>
      </c>
      <c r="W689" s="2">
        <f>W674</f>
        <v>848</v>
      </c>
      <c r="X689" s="2">
        <f>X675</f>
        <v>802</v>
      </c>
      <c r="Y689" s="2">
        <f>Y676</f>
        <v>790</v>
      </c>
      <c r="Z689" s="2">
        <f>Z677</f>
        <v>491</v>
      </c>
      <c r="AA689" s="2">
        <f>AA678</f>
        <v>479</v>
      </c>
      <c r="AB689" s="2">
        <f>AB679</f>
        <v>433</v>
      </c>
      <c r="AC689" s="2">
        <f>AC680</f>
        <v>389</v>
      </c>
      <c r="AD689" s="2">
        <f>AD681</f>
        <v>376</v>
      </c>
      <c r="AE689" s="2">
        <f>AE682</f>
        <v>324</v>
      </c>
      <c r="AF689" s="2">
        <f>AF683</f>
        <v>302</v>
      </c>
      <c r="AG689" s="2">
        <f>AG684</f>
        <v>282</v>
      </c>
      <c r="AH689" s="152">
        <f t="shared" ref="AH689:AH692" si="132">SUM(B689:AG689)</f>
        <v>16400</v>
      </c>
      <c r="AI689" s="5">
        <f t="shared" ref="AI689:AI692" si="133">SUMSQ(B689:AG689)</f>
        <v>11201200</v>
      </c>
      <c r="AJ689" s="2">
        <f t="shared" ref="AJ689:AJ692" si="134">B689^3+C689^3+D689^3+E689^3+F689^3+G689^3+H689^3+I689^3+J689^3+K689^3+L689^3+M689^3+N689^3+O689^3+P689^3+Q689^3+R689^3+S689^3+T689^3+U689^3+V689^3+W689^3+X689^3+Y689^3+Z689^3+AA689^3+AB689^3+AC689^3+AD689^3+AE689^3+AF689^3+AG689^3</f>
        <v>8606720000</v>
      </c>
    </row>
    <row r="690" spans="1:36" x14ac:dyDescent="0.2">
      <c r="A690" s="3" t="s">
        <v>1174</v>
      </c>
      <c r="B690" s="2">
        <f>B684</f>
        <v>1018</v>
      </c>
      <c r="C690" s="2">
        <f>C683</f>
        <v>974</v>
      </c>
      <c r="D690" s="2">
        <f>D682</f>
        <v>932</v>
      </c>
      <c r="E690" s="2">
        <f>E681</f>
        <v>920</v>
      </c>
      <c r="F690" s="2">
        <f>F680</f>
        <v>869</v>
      </c>
      <c r="G690" s="2">
        <f>G679</f>
        <v>849</v>
      </c>
      <c r="H690" s="2">
        <f>H678</f>
        <v>831</v>
      </c>
      <c r="I690" s="2">
        <f>I677</f>
        <v>779</v>
      </c>
      <c r="J690" s="2">
        <f>J676</f>
        <v>502</v>
      </c>
      <c r="K690" s="2">
        <f>K675</f>
        <v>450</v>
      </c>
      <c r="L690" s="2">
        <f>L674</f>
        <v>432</v>
      </c>
      <c r="M690" s="2">
        <f>M673</f>
        <v>412</v>
      </c>
      <c r="N690" s="2">
        <f>N672</f>
        <v>361</v>
      </c>
      <c r="O690" s="2">
        <f>O671</f>
        <v>349</v>
      </c>
      <c r="P690" s="2">
        <f>P670</f>
        <v>307</v>
      </c>
      <c r="Q690" s="2">
        <f>Q669</f>
        <v>263</v>
      </c>
      <c r="R690" s="2">
        <f>R668</f>
        <v>26</v>
      </c>
      <c r="S690" s="2">
        <f>S667</f>
        <v>46</v>
      </c>
      <c r="T690" s="2">
        <f>T666</f>
        <v>68</v>
      </c>
      <c r="U690" s="2">
        <f>U665</f>
        <v>120</v>
      </c>
      <c r="V690" s="2">
        <f>V664</f>
        <v>133</v>
      </c>
      <c r="W690" s="2">
        <f>W663</f>
        <v>177</v>
      </c>
      <c r="X690" s="2">
        <f>X662</f>
        <v>223</v>
      </c>
      <c r="Y690" s="2">
        <f>Y661</f>
        <v>235</v>
      </c>
      <c r="Z690" s="2">
        <f>Z660</f>
        <v>534</v>
      </c>
      <c r="AA690" s="2">
        <f>AA659</f>
        <v>546</v>
      </c>
      <c r="AB690" s="2">
        <f>AB658</f>
        <v>592</v>
      </c>
      <c r="AC690" s="2">
        <f>AC657</f>
        <v>636</v>
      </c>
      <c r="AD690" s="2">
        <f>AD656</f>
        <v>649</v>
      </c>
      <c r="AE690" s="2">
        <f>AE655</f>
        <v>701</v>
      </c>
      <c r="AF690" s="2">
        <f>AF654</f>
        <v>723</v>
      </c>
      <c r="AG690" s="2">
        <f>AG653</f>
        <v>743</v>
      </c>
      <c r="AH690" s="152">
        <f t="shared" si="132"/>
        <v>16400</v>
      </c>
      <c r="AI690" s="5">
        <f t="shared" si="133"/>
        <v>11201200</v>
      </c>
      <c r="AJ690" s="2">
        <f t="shared" si="134"/>
        <v>8606720000</v>
      </c>
    </row>
    <row r="691" spans="1:36" x14ac:dyDescent="0.2">
      <c r="A691" s="3" t="s">
        <v>1175</v>
      </c>
      <c r="B691" s="2">
        <f>B669</f>
        <v>274</v>
      </c>
      <c r="C691" s="2">
        <f>C670</f>
        <v>294</v>
      </c>
      <c r="D691" s="2">
        <f>D671</f>
        <v>332</v>
      </c>
      <c r="E691" s="2">
        <f>E672</f>
        <v>384</v>
      </c>
      <c r="F691" s="2">
        <f>F673</f>
        <v>397</v>
      </c>
      <c r="G691" s="2">
        <f>G674</f>
        <v>441</v>
      </c>
      <c r="H691" s="2">
        <f>H675</f>
        <v>471</v>
      </c>
      <c r="I691" s="2">
        <f>I676</f>
        <v>483</v>
      </c>
      <c r="J691" s="2">
        <f>J677</f>
        <v>798</v>
      </c>
      <c r="K691" s="2">
        <f>K678</f>
        <v>810</v>
      </c>
      <c r="L691" s="2">
        <f>L679</f>
        <v>840</v>
      </c>
      <c r="M691" s="2">
        <f>M680</f>
        <v>884</v>
      </c>
      <c r="N691" s="2">
        <f>N681</f>
        <v>897</v>
      </c>
      <c r="O691" s="2">
        <f>O682</f>
        <v>949</v>
      </c>
      <c r="P691" s="2">
        <f>P683</f>
        <v>987</v>
      </c>
      <c r="Q691" s="2">
        <f>Q684</f>
        <v>1007</v>
      </c>
      <c r="R691" s="2">
        <f>R653</f>
        <v>754</v>
      </c>
      <c r="S691" s="2">
        <f>S654</f>
        <v>710</v>
      </c>
      <c r="T691" s="2">
        <f>T655</f>
        <v>684</v>
      </c>
      <c r="U691" s="2">
        <f>U656</f>
        <v>672</v>
      </c>
      <c r="V691" s="2">
        <f>V657</f>
        <v>621</v>
      </c>
      <c r="W691" s="2">
        <f>W658</f>
        <v>601</v>
      </c>
      <c r="X691" s="2">
        <f>X659</f>
        <v>567</v>
      </c>
      <c r="Y691" s="2">
        <f>Y660</f>
        <v>515</v>
      </c>
      <c r="Z691" s="2">
        <f>Z661</f>
        <v>254</v>
      </c>
      <c r="AA691" s="2">
        <f>AA662</f>
        <v>202</v>
      </c>
      <c r="AB691" s="2">
        <f>AB663</f>
        <v>168</v>
      </c>
      <c r="AC691" s="2">
        <f>AC664</f>
        <v>148</v>
      </c>
      <c r="AD691" s="2">
        <f>AD665</f>
        <v>97</v>
      </c>
      <c r="AE691" s="2">
        <f>AE666</f>
        <v>85</v>
      </c>
      <c r="AF691" s="2">
        <f>AF667</f>
        <v>59</v>
      </c>
      <c r="AG691" s="2">
        <f>AG668</f>
        <v>15</v>
      </c>
      <c r="AH691" s="152">
        <f t="shared" si="132"/>
        <v>16400</v>
      </c>
      <c r="AI691" s="5">
        <f t="shared" si="133"/>
        <v>11201200</v>
      </c>
      <c r="AJ691" s="2">
        <f t="shared" si="134"/>
        <v>8606720000</v>
      </c>
    </row>
    <row r="692" spans="1:36" x14ac:dyDescent="0.2">
      <c r="A692" s="3" t="s">
        <v>1176</v>
      </c>
      <c r="B692" s="2">
        <f>B668</f>
        <v>751</v>
      </c>
      <c r="C692" s="2">
        <f>C667</f>
        <v>731</v>
      </c>
      <c r="D692" s="2">
        <f>D666</f>
        <v>693</v>
      </c>
      <c r="E692" s="2">
        <f>E665</f>
        <v>641</v>
      </c>
      <c r="F692" s="2">
        <f>F664</f>
        <v>628</v>
      </c>
      <c r="G692" s="2">
        <f>G663</f>
        <v>584</v>
      </c>
      <c r="H692" s="2">
        <f>H662</f>
        <v>554</v>
      </c>
      <c r="I692" s="2">
        <f>I661</f>
        <v>542</v>
      </c>
      <c r="J692" s="2">
        <f>J660</f>
        <v>227</v>
      </c>
      <c r="K692" s="2">
        <f>K659</f>
        <v>215</v>
      </c>
      <c r="L692" s="2">
        <f>L658</f>
        <v>185</v>
      </c>
      <c r="M692" s="2">
        <f>M657</f>
        <v>141</v>
      </c>
      <c r="N692" s="2">
        <f>N656</f>
        <v>128</v>
      </c>
      <c r="O692" s="2">
        <f>O655</f>
        <v>76</v>
      </c>
      <c r="P692" s="2">
        <f>P654</f>
        <v>38</v>
      </c>
      <c r="Q692" s="2">
        <f>Q653</f>
        <v>18</v>
      </c>
      <c r="R692" s="2">
        <f>R684</f>
        <v>271</v>
      </c>
      <c r="S692" s="2">
        <f>S683</f>
        <v>315</v>
      </c>
      <c r="T692" s="2">
        <f>T682</f>
        <v>341</v>
      </c>
      <c r="U692" s="2">
        <f>U681</f>
        <v>353</v>
      </c>
      <c r="V692" s="2">
        <f>V680</f>
        <v>404</v>
      </c>
      <c r="W692" s="2">
        <f>W679</f>
        <v>424</v>
      </c>
      <c r="X692" s="2">
        <f>X678</f>
        <v>458</v>
      </c>
      <c r="Y692" s="2">
        <f>Y677</f>
        <v>510</v>
      </c>
      <c r="Z692" s="2">
        <f>Z676</f>
        <v>771</v>
      </c>
      <c r="AA692" s="2">
        <f>AA675</f>
        <v>823</v>
      </c>
      <c r="AB692" s="2">
        <f>AB674</f>
        <v>857</v>
      </c>
      <c r="AC692" s="2">
        <f>AC673</f>
        <v>877</v>
      </c>
      <c r="AD692" s="2">
        <f>AD672</f>
        <v>928</v>
      </c>
      <c r="AE692" s="2">
        <f>AE671</f>
        <v>940</v>
      </c>
      <c r="AF692" s="2">
        <f>AF670</f>
        <v>966</v>
      </c>
      <c r="AG692" s="2">
        <f>AG669</f>
        <v>1010</v>
      </c>
      <c r="AH692" s="152">
        <f t="shared" si="132"/>
        <v>16400</v>
      </c>
      <c r="AI692" s="5">
        <f t="shared" si="133"/>
        <v>11201200</v>
      </c>
      <c r="AJ692" s="2">
        <f t="shared" si="134"/>
        <v>8606720000</v>
      </c>
    </row>
    <row r="695" spans="1:36" ht="13.5" thickBot="1" x14ac:dyDescent="0.25">
      <c r="A695" s="71" t="s">
        <v>5</v>
      </c>
      <c r="B695" s="1" t="s">
        <v>1256</v>
      </c>
      <c r="D695" s="94"/>
      <c r="H695" s="2" t="s">
        <v>5</v>
      </c>
      <c r="M695" s="2" t="s">
        <v>5</v>
      </c>
      <c r="Q695" s="2" t="s">
        <v>5</v>
      </c>
      <c r="U695" s="2" t="s">
        <v>5</v>
      </c>
    </row>
    <row r="696" spans="1:36" x14ac:dyDescent="0.2">
      <c r="A696" s="1">
        <v>1</v>
      </c>
      <c r="B696" s="259">
        <v>10</v>
      </c>
      <c r="C696" s="177">
        <v>429</v>
      </c>
      <c r="D696" s="134">
        <v>1009</v>
      </c>
      <c r="E696" s="134">
        <v>598</v>
      </c>
      <c r="F696" s="134">
        <v>907</v>
      </c>
      <c r="G696" s="134">
        <v>560</v>
      </c>
      <c r="H696" s="134">
        <v>116</v>
      </c>
      <c r="I696" s="134">
        <v>471</v>
      </c>
      <c r="J696" s="134">
        <v>450</v>
      </c>
      <c r="K696" s="134">
        <v>101</v>
      </c>
      <c r="L696" s="134">
        <v>569</v>
      </c>
      <c r="M696" s="134">
        <v>926</v>
      </c>
      <c r="N696" s="134">
        <v>579</v>
      </c>
      <c r="O696" s="134">
        <v>1000</v>
      </c>
      <c r="P696" s="134">
        <v>444</v>
      </c>
      <c r="Q696" s="135">
        <v>31</v>
      </c>
      <c r="R696" s="206">
        <v>767</v>
      </c>
      <c r="S696" s="134">
        <v>860</v>
      </c>
      <c r="T696" s="134">
        <v>264</v>
      </c>
      <c r="U696" s="134">
        <v>163</v>
      </c>
      <c r="V696" s="134">
        <v>382</v>
      </c>
      <c r="W696" s="134">
        <v>217</v>
      </c>
      <c r="X696" s="134">
        <v>645</v>
      </c>
      <c r="Y696" s="134">
        <v>802</v>
      </c>
      <c r="Z696" s="134">
        <v>823</v>
      </c>
      <c r="AA696" s="134">
        <v>660</v>
      </c>
      <c r="AB696" s="134">
        <v>208</v>
      </c>
      <c r="AC696" s="134">
        <v>363</v>
      </c>
      <c r="AD696" s="134">
        <v>182</v>
      </c>
      <c r="AE696" s="134">
        <v>273</v>
      </c>
      <c r="AF696" s="134">
        <v>845</v>
      </c>
      <c r="AG696" s="264">
        <v>746</v>
      </c>
      <c r="AH696" s="5">
        <f>SUM(B696:AG696)</f>
        <v>16400</v>
      </c>
      <c r="AI696" s="5">
        <f>SUMSQ(B696:AG696)</f>
        <v>11201200</v>
      </c>
      <c r="AJ696" s="2">
        <f>B696^3+C696^3+D696^3+E696^3+F696^3+G696^3+H696^3+I696^3+J696^3+K696^3+L696^3+M696^3+N696^3+O696^3+P696^3+Q696^3+R696^3+S696^3+T696^3+U696^3+V696^3+W696^3+X696^3+Y696^3+Z696^3+AA696^3+AB696^3+AC696^3+AD696^3+AE696^3+AF696^3+AG696^3</f>
        <v>8606720000</v>
      </c>
    </row>
    <row r="697" spans="1:36" x14ac:dyDescent="0.2">
      <c r="A697" s="1">
        <v>2</v>
      </c>
      <c r="B697" s="178">
        <v>409</v>
      </c>
      <c r="C697" s="260">
        <v>62</v>
      </c>
      <c r="D697" s="109">
        <v>610</v>
      </c>
      <c r="E697" s="109">
        <v>965</v>
      </c>
      <c r="F697" s="109">
        <v>540</v>
      </c>
      <c r="G697" s="109">
        <v>959</v>
      </c>
      <c r="H697" s="109">
        <v>483</v>
      </c>
      <c r="I697" s="109">
        <v>72</v>
      </c>
      <c r="J697" s="109">
        <v>81</v>
      </c>
      <c r="K697" s="109">
        <v>502</v>
      </c>
      <c r="L697" s="109">
        <v>938</v>
      </c>
      <c r="M697" s="109">
        <v>525</v>
      </c>
      <c r="N697" s="109">
        <v>980</v>
      </c>
      <c r="O697" s="109">
        <v>631</v>
      </c>
      <c r="P697" s="110">
        <v>43</v>
      </c>
      <c r="Q697" s="109">
        <v>400</v>
      </c>
      <c r="R697" s="109">
        <v>880</v>
      </c>
      <c r="S697" s="112">
        <v>715</v>
      </c>
      <c r="T697" s="109">
        <v>151</v>
      </c>
      <c r="U697" s="109">
        <v>308</v>
      </c>
      <c r="V697" s="109">
        <v>237</v>
      </c>
      <c r="W697" s="109">
        <v>330</v>
      </c>
      <c r="X697" s="109">
        <v>790</v>
      </c>
      <c r="Y697" s="109">
        <v>689</v>
      </c>
      <c r="Z697" s="109">
        <v>680</v>
      </c>
      <c r="AA697" s="109">
        <v>771</v>
      </c>
      <c r="AB697" s="109">
        <v>351</v>
      </c>
      <c r="AC697" s="109">
        <v>252</v>
      </c>
      <c r="AD697" s="109">
        <v>293</v>
      </c>
      <c r="AE697" s="109">
        <v>130</v>
      </c>
      <c r="AF697" s="111">
        <v>734</v>
      </c>
      <c r="AG697" s="139">
        <v>889</v>
      </c>
      <c r="AH697" s="5">
        <f t="shared" ref="AH697:AH727" si="135">SUM(B697:AG697)</f>
        <v>16400</v>
      </c>
      <c r="AI697" s="5">
        <f t="shared" ref="AI697:AI727" si="136">SUMSQ(B697:AG697)</f>
        <v>11201200</v>
      </c>
      <c r="AJ697" s="2">
        <f t="shared" ref="AJ697:AJ727" si="137">B697^3+C697^3+D697^3+E697^3+F697^3+G697^3+H697^3+I697^3+J697^3+K697^3+L697^3+M697^3+N697^3+O697^3+P697^3+Q697^3+R697^3+S697^3+T697^3+U697^3+V697^3+W697^3+X697^3+Y697^3+Z697^3+AA697^3+AB697^3+AC697^3+AD697^3+AE697^3+AF697^3+AG697^3</f>
        <v>8606720000</v>
      </c>
    </row>
    <row r="698" spans="1:36" x14ac:dyDescent="0.2">
      <c r="A698" s="1">
        <v>3</v>
      </c>
      <c r="B698" s="140">
        <v>939</v>
      </c>
      <c r="C698" s="109">
        <v>528</v>
      </c>
      <c r="D698" s="260">
        <v>84</v>
      </c>
      <c r="E698" s="6">
        <v>503</v>
      </c>
      <c r="F698" s="109">
        <v>42</v>
      </c>
      <c r="G698" s="109">
        <v>397</v>
      </c>
      <c r="H698" s="109">
        <v>977</v>
      </c>
      <c r="I698" s="109">
        <v>630</v>
      </c>
      <c r="J698" s="109">
        <v>611</v>
      </c>
      <c r="K698" s="109">
        <v>968</v>
      </c>
      <c r="L698" s="109">
        <v>412</v>
      </c>
      <c r="M698" s="109">
        <v>63</v>
      </c>
      <c r="N698" s="109">
        <v>482</v>
      </c>
      <c r="O698" s="110">
        <v>69</v>
      </c>
      <c r="P698" s="109">
        <v>537</v>
      </c>
      <c r="Q698" s="109">
        <v>958</v>
      </c>
      <c r="R698" s="109">
        <v>350</v>
      </c>
      <c r="S698" s="109">
        <v>249</v>
      </c>
      <c r="T698" s="112">
        <v>677</v>
      </c>
      <c r="U698" s="109">
        <v>770</v>
      </c>
      <c r="V698" s="109">
        <v>735</v>
      </c>
      <c r="W698" s="109">
        <v>892</v>
      </c>
      <c r="X698" s="109">
        <v>296</v>
      </c>
      <c r="Y698" s="109">
        <v>131</v>
      </c>
      <c r="Z698" s="109">
        <v>150</v>
      </c>
      <c r="AA698" s="109">
        <v>305</v>
      </c>
      <c r="AB698" s="109">
        <v>877</v>
      </c>
      <c r="AC698" s="109">
        <v>714</v>
      </c>
      <c r="AD698" s="109">
        <v>791</v>
      </c>
      <c r="AE698" s="111">
        <v>692</v>
      </c>
      <c r="AF698" s="109">
        <v>240</v>
      </c>
      <c r="AG698" s="139">
        <v>331</v>
      </c>
      <c r="AH698" s="5">
        <f t="shared" si="135"/>
        <v>16400</v>
      </c>
      <c r="AI698" s="5">
        <f t="shared" si="136"/>
        <v>11201200</v>
      </c>
      <c r="AJ698" s="2">
        <f t="shared" si="137"/>
        <v>8606720000</v>
      </c>
    </row>
    <row r="699" spans="1:36" x14ac:dyDescent="0.2">
      <c r="A699" s="1">
        <v>4</v>
      </c>
      <c r="B699" s="140">
        <v>572</v>
      </c>
      <c r="C699" s="109">
        <v>927</v>
      </c>
      <c r="D699" s="6">
        <v>451</v>
      </c>
      <c r="E699" s="260">
        <v>104</v>
      </c>
      <c r="F699" s="109">
        <v>441</v>
      </c>
      <c r="G699" s="109">
        <v>30</v>
      </c>
      <c r="H699" s="109">
        <v>578</v>
      </c>
      <c r="I699" s="109">
        <v>997</v>
      </c>
      <c r="J699" s="109">
        <v>1012</v>
      </c>
      <c r="K699" s="109">
        <v>599</v>
      </c>
      <c r="L699" s="109">
        <v>11</v>
      </c>
      <c r="M699" s="109">
        <v>432</v>
      </c>
      <c r="N699" s="110">
        <v>113</v>
      </c>
      <c r="O699" s="109">
        <v>470</v>
      </c>
      <c r="P699" s="109">
        <v>906</v>
      </c>
      <c r="Q699" s="109">
        <v>557</v>
      </c>
      <c r="R699" s="109">
        <v>205</v>
      </c>
      <c r="S699" s="109">
        <v>362</v>
      </c>
      <c r="T699" s="109">
        <v>822</v>
      </c>
      <c r="U699" s="112">
        <v>657</v>
      </c>
      <c r="V699" s="109">
        <v>848</v>
      </c>
      <c r="W699" s="109">
        <v>747</v>
      </c>
      <c r="X699" s="109">
        <v>183</v>
      </c>
      <c r="Y699" s="109">
        <v>276</v>
      </c>
      <c r="Z699" s="109">
        <v>261</v>
      </c>
      <c r="AA699" s="109">
        <v>162</v>
      </c>
      <c r="AB699" s="109">
        <v>766</v>
      </c>
      <c r="AC699" s="109">
        <v>857</v>
      </c>
      <c r="AD699" s="111">
        <v>648</v>
      </c>
      <c r="AE699" s="109">
        <v>803</v>
      </c>
      <c r="AF699" s="109">
        <v>383</v>
      </c>
      <c r="AG699" s="139">
        <v>220</v>
      </c>
      <c r="AH699" s="5">
        <f t="shared" si="135"/>
        <v>16400</v>
      </c>
      <c r="AI699" s="5">
        <f t="shared" si="136"/>
        <v>11201200</v>
      </c>
      <c r="AJ699" s="2">
        <f t="shared" si="137"/>
        <v>8606720000</v>
      </c>
    </row>
    <row r="700" spans="1:36" x14ac:dyDescent="0.2">
      <c r="A700" s="1">
        <v>5</v>
      </c>
      <c r="B700" s="140">
        <v>792</v>
      </c>
      <c r="C700" s="109">
        <v>691</v>
      </c>
      <c r="D700" s="109">
        <v>239</v>
      </c>
      <c r="E700" s="109">
        <v>332</v>
      </c>
      <c r="F700" s="260">
        <v>149</v>
      </c>
      <c r="G700" s="6">
        <v>306</v>
      </c>
      <c r="H700" s="109">
        <v>878</v>
      </c>
      <c r="I700" s="109">
        <v>713</v>
      </c>
      <c r="J700" s="109">
        <v>736</v>
      </c>
      <c r="K700" s="109">
        <v>891</v>
      </c>
      <c r="L700" s="109">
        <v>295</v>
      </c>
      <c r="M700" s="110">
        <v>132</v>
      </c>
      <c r="N700" s="109">
        <v>349</v>
      </c>
      <c r="O700" s="109">
        <v>250</v>
      </c>
      <c r="P700" s="109">
        <v>678</v>
      </c>
      <c r="Q700" s="109">
        <v>769</v>
      </c>
      <c r="R700" s="109">
        <v>481</v>
      </c>
      <c r="S700" s="109">
        <v>70</v>
      </c>
      <c r="T700" s="109">
        <v>538</v>
      </c>
      <c r="U700" s="109">
        <v>957</v>
      </c>
      <c r="V700" s="112">
        <v>612</v>
      </c>
      <c r="W700" s="109">
        <v>967</v>
      </c>
      <c r="X700" s="109">
        <v>411</v>
      </c>
      <c r="Y700" s="109">
        <v>64</v>
      </c>
      <c r="Z700" s="109">
        <v>41</v>
      </c>
      <c r="AA700" s="109">
        <v>398</v>
      </c>
      <c r="AB700" s="109">
        <v>978</v>
      </c>
      <c r="AC700" s="111">
        <v>629</v>
      </c>
      <c r="AD700" s="109">
        <v>940</v>
      </c>
      <c r="AE700" s="109">
        <v>527</v>
      </c>
      <c r="AF700" s="109">
        <v>83</v>
      </c>
      <c r="AG700" s="139">
        <v>504</v>
      </c>
      <c r="AH700" s="5">
        <f t="shared" si="135"/>
        <v>16400</v>
      </c>
      <c r="AI700" s="5">
        <f t="shared" si="136"/>
        <v>11201200</v>
      </c>
      <c r="AJ700" s="2">
        <f t="shared" si="137"/>
        <v>8606720000</v>
      </c>
    </row>
    <row r="701" spans="1:36" x14ac:dyDescent="0.2">
      <c r="A701" s="1">
        <v>6</v>
      </c>
      <c r="B701" s="140">
        <v>647</v>
      </c>
      <c r="C701" s="109">
        <v>804</v>
      </c>
      <c r="D701" s="109">
        <v>384</v>
      </c>
      <c r="E701" s="109">
        <v>219</v>
      </c>
      <c r="F701" s="6">
        <v>262</v>
      </c>
      <c r="G701" s="260">
        <v>161</v>
      </c>
      <c r="H701" s="109">
        <v>765</v>
      </c>
      <c r="I701" s="109">
        <v>858</v>
      </c>
      <c r="J701" s="109">
        <v>847</v>
      </c>
      <c r="K701" s="109">
        <v>748</v>
      </c>
      <c r="L701" s="110">
        <v>184</v>
      </c>
      <c r="M701" s="109">
        <v>275</v>
      </c>
      <c r="N701" s="109">
        <v>206</v>
      </c>
      <c r="O701" s="109">
        <v>361</v>
      </c>
      <c r="P701" s="109">
        <v>821</v>
      </c>
      <c r="Q701" s="109">
        <v>658</v>
      </c>
      <c r="R701" s="109">
        <v>114</v>
      </c>
      <c r="S701" s="109">
        <v>469</v>
      </c>
      <c r="T701" s="109">
        <v>905</v>
      </c>
      <c r="U701" s="109">
        <v>558</v>
      </c>
      <c r="V701" s="109">
        <v>1011</v>
      </c>
      <c r="W701" s="112">
        <v>600</v>
      </c>
      <c r="X701" s="109">
        <v>12</v>
      </c>
      <c r="Y701" s="109">
        <v>431</v>
      </c>
      <c r="Z701" s="109">
        <v>442</v>
      </c>
      <c r="AA701" s="109">
        <v>29</v>
      </c>
      <c r="AB701" s="111">
        <v>577</v>
      </c>
      <c r="AC701" s="109">
        <v>998</v>
      </c>
      <c r="AD701" s="109">
        <v>571</v>
      </c>
      <c r="AE701" s="109">
        <v>928</v>
      </c>
      <c r="AF701" s="109">
        <v>452</v>
      </c>
      <c r="AG701" s="139">
        <v>103</v>
      </c>
      <c r="AH701" s="5">
        <f t="shared" si="135"/>
        <v>16400</v>
      </c>
      <c r="AI701" s="5">
        <f t="shared" si="136"/>
        <v>11201200</v>
      </c>
      <c r="AJ701" s="2">
        <f t="shared" si="137"/>
        <v>8606720000</v>
      </c>
    </row>
    <row r="702" spans="1:36" x14ac:dyDescent="0.2">
      <c r="A702" s="1">
        <v>7</v>
      </c>
      <c r="B702" s="140">
        <v>181</v>
      </c>
      <c r="C702" s="109">
        <v>274</v>
      </c>
      <c r="D702" s="109">
        <v>846</v>
      </c>
      <c r="E702" s="109">
        <v>745</v>
      </c>
      <c r="F702" s="109">
        <v>824</v>
      </c>
      <c r="G702" s="109">
        <v>659</v>
      </c>
      <c r="H702" s="260">
        <v>207</v>
      </c>
      <c r="I702" s="6">
        <v>364</v>
      </c>
      <c r="J702" s="109">
        <v>381</v>
      </c>
      <c r="K702" s="110">
        <v>218</v>
      </c>
      <c r="L702" s="109">
        <v>646</v>
      </c>
      <c r="M702" s="109">
        <v>801</v>
      </c>
      <c r="N702" s="109">
        <v>768</v>
      </c>
      <c r="O702" s="109">
        <v>859</v>
      </c>
      <c r="P702" s="109">
        <v>263</v>
      </c>
      <c r="Q702" s="109">
        <v>164</v>
      </c>
      <c r="R702" s="109">
        <v>580</v>
      </c>
      <c r="S702" s="109">
        <v>999</v>
      </c>
      <c r="T702" s="109">
        <v>443</v>
      </c>
      <c r="U702" s="109">
        <v>32</v>
      </c>
      <c r="V702" s="109">
        <v>449</v>
      </c>
      <c r="W702" s="109">
        <v>102</v>
      </c>
      <c r="X702" s="112">
        <v>570</v>
      </c>
      <c r="Y702" s="109">
        <v>925</v>
      </c>
      <c r="Z702" s="109">
        <v>908</v>
      </c>
      <c r="AA702" s="111">
        <v>559</v>
      </c>
      <c r="AB702" s="109">
        <v>115</v>
      </c>
      <c r="AC702" s="109">
        <v>472</v>
      </c>
      <c r="AD702" s="109">
        <v>9</v>
      </c>
      <c r="AE702" s="109">
        <v>430</v>
      </c>
      <c r="AF702" s="109">
        <v>1010</v>
      </c>
      <c r="AG702" s="139">
        <v>597</v>
      </c>
      <c r="AH702" s="5">
        <f t="shared" si="135"/>
        <v>16400</v>
      </c>
      <c r="AI702" s="5">
        <f t="shared" si="136"/>
        <v>11201200</v>
      </c>
      <c r="AJ702" s="2">
        <f t="shared" si="137"/>
        <v>8606720000</v>
      </c>
    </row>
    <row r="703" spans="1:36" x14ac:dyDescent="0.2">
      <c r="A703" s="1">
        <v>8</v>
      </c>
      <c r="B703" s="140">
        <v>294</v>
      </c>
      <c r="C703" s="109">
        <v>129</v>
      </c>
      <c r="D703" s="109">
        <v>733</v>
      </c>
      <c r="E703" s="109">
        <v>890</v>
      </c>
      <c r="F703" s="109">
        <v>679</v>
      </c>
      <c r="G703" s="109">
        <v>772</v>
      </c>
      <c r="H703" s="6">
        <v>352</v>
      </c>
      <c r="I703" s="260">
        <v>251</v>
      </c>
      <c r="J703" s="110">
        <v>238</v>
      </c>
      <c r="K703" s="109">
        <v>329</v>
      </c>
      <c r="L703" s="109">
        <v>789</v>
      </c>
      <c r="M703" s="109">
        <v>690</v>
      </c>
      <c r="N703" s="109">
        <v>879</v>
      </c>
      <c r="O703" s="109">
        <v>716</v>
      </c>
      <c r="P703" s="109">
        <v>152</v>
      </c>
      <c r="Q703" s="109">
        <v>307</v>
      </c>
      <c r="R703" s="109">
        <v>979</v>
      </c>
      <c r="S703" s="109">
        <v>632</v>
      </c>
      <c r="T703" s="109">
        <v>44</v>
      </c>
      <c r="U703" s="109">
        <v>399</v>
      </c>
      <c r="V703" s="109">
        <v>82</v>
      </c>
      <c r="W703" s="109">
        <v>501</v>
      </c>
      <c r="X703" s="109">
        <v>937</v>
      </c>
      <c r="Y703" s="112">
        <v>526</v>
      </c>
      <c r="Z703" s="111">
        <v>539</v>
      </c>
      <c r="AA703" s="109">
        <v>960</v>
      </c>
      <c r="AB703" s="109">
        <v>484</v>
      </c>
      <c r="AC703" s="109">
        <v>71</v>
      </c>
      <c r="AD703" s="109">
        <v>410</v>
      </c>
      <c r="AE703" s="109">
        <v>61</v>
      </c>
      <c r="AF703" s="109">
        <v>609</v>
      </c>
      <c r="AG703" s="139">
        <v>966</v>
      </c>
      <c r="AH703" s="5">
        <f t="shared" si="135"/>
        <v>16400</v>
      </c>
      <c r="AI703" s="5">
        <f t="shared" si="136"/>
        <v>11201200</v>
      </c>
      <c r="AJ703" s="2">
        <f t="shared" si="137"/>
        <v>8606720000</v>
      </c>
    </row>
    <row r="704" spans="1:36" x14ac:dyDescent="0.2">
      <c r="A704" s="1">
        <v>9</v>
      </c>
      <c r="B704" s="140">
        <v>974</v>
      </c>
      <c r="C704" s="109">
        <v>617</v>
      </c>
      <c r="D704" s="109">
        <v>53</v>
      </c>
      <c r="E704" s="109">
        <v>402</v>
      </c>
      <c r="F704" s="109">
        <v>79</v>
      </c>
      <c r="G704" s="109">
        <v>492</v>
      </c>
      <c r="H704" s="109">
        <v>952</v>
      </c>
      <c r="I704" s="110">
        <v>531</v>
      </c>
      <c r="J704" s="260">
        <v>518</v>
      </c>
      <c r="K704" s="6">
        <v>929</v>
      </c>
      <c r="L704" s="109">
        <v>509</v>
      </c>
      <c r="M704" s="109">
        <v>90</v>
      </c>
      <c r="N704" s="109">
        <v>391</v>
      </c>
      <c r="O704" s="109">
        <v>36</v>
      </c>
      <c r="P704" s="109">
        <v>640</v>
      </c>
      <c r="Q704" s="109">
        <v>987</v>
      </c>
      <c r="R704" s="109">
        <v>315</v>
      </c>
      <c r="S704" s="109">
        <v>160</v>
      </c>
      <c r="T704" s="109">
        <v>708</v>
      </c>
      <c r="U704" s="109">
        <v>871</v>
      </c>
      <c r="V704" s="109">
        <v>698</v>
      </c>
      <c r="W704" s="109">
        <v>797</v>
      </c>
      <c r="X704" s="109">
        <v>321</v>
      </c>
      <c r="Y704" s="111">
        <v>230</v>
      </c>
      <c r="Z704" s="112">
        <v>243</v>
      </c>
      <c r="AA704" s="109">
        <v>344</v>
      </c>
      <c r="AB704" s="109">
        <v>780</v>
      </c>
      <c r="AC704" s="109">
        <v>687</v>
      </c>
      <c r="AD704" s="109">
        <v>882</v>
      </c>
      <c r="AE704" s="109">
        <v>725</v>
      </c>
      <c r="AF704" s="109">
        <v>137</v>
      </c>
      <c r="AG704" s="139">
        <v>302</v>
      </c>
      <c r="AH704" s="5">
        <f t="shared" si="135"/>
        <v>16400</v>
      </c>
      <c r="AI704" s="5">
        <f t="shared" si="136"/>
        <v>11201200</v>
      </c>
      <c r="AJ704" s="2">
        <f t="shared" si="137"/>
        <v>8606720000</v>
      </c>
    </row>
    <row r="705" spans="1:36" x14ac:dyDescent="0.2">
      <c r="A705" s="1">
        <v>10</v>
      </c>
      <c r="B705" s="140">
        <v>605</v>
      </c>
      <c r="C705" s="109">
        <v>1018</v>
      </c>
      <c r="D705" s="109">
        <v>422</v>
      </c>
      <c r="E705" s="109">
        <v>1</v>
      </c>
      <c r="F705" s="109">
        <v>480</v>
      </c>
      <c r="G705" s="109">
        <v>123</v>
      </c>
      <c r="H705" s="110">
        <v>551</v>
      </c>
      <c r="I705" s="109">
        <v>900</v>
      </c>
      <c r="J705" s="6">
        <v>917</v>
      </c>
      <c r="K705" s="260">
        <v>562</v>
      </c>
      <c r="L705" s="109">
        <v>110</v>
      </c>
      <c r="M705" s="109">
        <v>457</v>
      </c>
      <c r="N705" s="109">
        <v>24</v>
      </c>
      <c r="O705" s="109">
        <v>435</v>
      </c>
      <c r="P705" s="109">
        <v>1007</v>
      </c>
      <c r="Q705" s="109">
        <v>588</v>
      </c>
      <c r="R705" s="109">
        <v>172</v>
      </c>
      <c r="S705" s="109">
        <v>271</v>
      </c>
      <c r="T705" s="109">
        <v>851</v>
      </c>
      <c r="U705" s="109">
        <v>760</v>
      </c>
      <c r="V705" s="109">
        <v>809</v>
      </c>
      <c r="W705" s="109">
        <v>654</v>
      </c>
      <c r="X705" s="111">
        <v>210</v>
      </c>
      <c r="Y705" s="109">
        <v>373</v>
      </c>
      <c r="Z705" s="109">
        <v>356</v>
      </c>
      <c r="AA705" s="112">
        <v>199</v>
      </c>
      <c r="AB705" s="109">
        <v>667</v>
      </c>
      <c r="AC705" s="109">
        <v>832</v>
      </c>
      <c r="AD705" s="109">
        <v>737</v>
      </c>
      <c r="AE705" s="109">
        <v>838</v>
      </c>
      <c r="AF705" s="109">
        <v>282</v>
      </c>
      <c r="AG705" s="139">
        <v>189</v>
      </c>
      <c r="AH705" s="5">
        <f t="shared" si="135"/>
        <v>16400</v>
      </c>
      <c r="AI705" s="5">
        <f t="shared" si="136"/>
        <v>11201200</v>
      </c>
      <c r="AJ705" s="2">
        <f t="shared" si="137"/>
        <v>8606720000</v>
      </c>
    </row>
    <row r="706" spans="1:36" x14ac:dyDescent="0.2">
      <c r="A706" s="1">
        <v>11</v>
      </c>
      <c r="B706" s="140">
        <v>111</v>
      </c>
      <c r="C706" s="109">
        <v>460</v>
      </c>
      <c r="D706" s="109">
        <v>920</v>
      </c>
      <c r="E706" s="109">
        <v>563</v>
      </c>
      <c r="F706" s="109">
        <v>1006</v>
      </c>
      <c r="G706" s="110">
        <v>585</v>
      </c>
      <c r="H706" s="109">
        <v>21</v>
      </c>
      <c r="I706" s="109">
        <v>434</v>
      </c>
      <c r="J706" s="109">
        <v>423</v>
      </c>
      <c r="K706" s="109">
        <v>4</v>
      </c>
      <c r="L706" s="260">
        <v>608</v>
      </c>
      <c r="M706" s="6">
        <v>1019</v>
      </c>
      <c r="N706" s="109">
        <v>550</v>
      </c>
      <c r="O706" s="109">
        <v>897</v>
      </c>
      <c r="P706" s="109">
        <v>477</v>
      </c>
      <c r="Q706" s="109">
        <v>122</v>
      </c>
      <c r="R706" s="109">
        <v>666</v>
      </c>
      <c r="S706" s="109">
        <v>829</v>
      </c>
      <c r="T706" s="109">
        <v>353</v>
      </c>
      <c r="U706" s="109">
        <v>198</v>
      </c>
      <c r="V706" s="109">
        <v>283</v>
      </c>
      <c r="W706" s="111">
        <v>192</v>
      </c>
      <c r="X706" s="109">
        <v>740</v>
      </c>
      <c r="Y706" s="109">
        <v>839</v>
      </c>
      <c r="Z706" s="109">
        <v>850</v>
      </c>
      <c r="AA706" s="109">
        <v>757</v>
      </c>
      <c r="AB706" s="112">
        <v>169</v>
      </c>
      <c r="AC706" s="109">
        <v>270</v>
      </c>
      <c r="AD706" s="109">
        <v>211</v>
      </c>
      <c r="AE706" s="109">
        <v>376</v>
      </c>
      <c r="AF706" s="109">
        <v>812</v>
      </c>
      <c r="AG706" s="139">
        <v>655</v>
      </c>
      <c r="AH706" s="5">
        <f t="shared" si="135"/>
        <v>16400</v>
      </c>
      <c r="AI706" s="5">
        <f t="shared" si="136"/>
        <v>11201200</v>
      </c>
      <c r="AJ706" s="2">
        <f t="shared" si="137"/>
        <v>8606720000</v>
      </c>
    </row>
    <row r="707" spans="1:36" x14ac:dyDescent="0.2">
      <c r="A707" s="1">
        <v>12</v>
      </c>
      <c r="B707" s="140">
        <v>512</v>
      </c>
      <c r="C707" s="109">
        <v>91</v>
      </c>
      <c r="D707" s="109">
        <v>519</v>
      </c>
      <c r="E707" s="109">
        <v>932</v>
      </c>
      <c r="F707" s="110">
        <v>637</v>
      </c>
      <c r="G707" s="109">
        <v>986</v>
      </c>
      <c r="H707" s="109">
        <v>390</v>
      </c>
      <c r="I707" s="109">
        <v>33</v>
      </c>
      <c r="J707" s="109">
        <v>56</v>
      </c>
      <c r="K707" s="109">
        <v>403</v>
      </c>
      <c r="L707" s="6">
        <v>975</v>
      </c>
      <c r="M707" s="260">
        <v>620</v>
      </c>
      <c r="N707" s="109">
        <v>949</v>
      </c>
      <c r="O707" s="109">
        <v>530</v>
      </c>
      <c r="P707" s="109">
        <v>78</v>
      </c>
      <c r="Q707" s="109">
        <v>489</v>
      </c>
      <c r="R707" s="109">
        <v>777</v>
      </c>
      <c r="S707" s="109">
        <v>686</v>
      </c>
      <c r="T707" s="109">
        <v>242</v>
      </c>
      <c r="U707" s="109">
        <v>341</v>
      </c>
      <c r="V707" s="111">
        <v>140</v>
      </c>
      <c r="W707" s="109">
        <v>303</v>
      </c>
      <c r="X707" s="109">
        <v>883</v>
      </c>
      <c r="Y707" s="109">
        <v>728</v>
      </c>
      <c r="Z707" s="109">
        <v>705</v>
      </c>
      <c r="AA707" s="109">
        <v>870</v>
      </c>
      <c r="AB707" s="109">
        <v>314</v>
      </c>
      <c r="AC707" s="112">
        <v>157</v>
      </c>
      <c r="AD707" s="109">
        <v>324</v>
      </c>
      <c r="AE707" s="109">
        <v>231</v>
      </c>
      <c r="AF707" s="109">
        <v>699</v>
      </c>
      <c r="AG707" s="139">
        <v>800</v>
      </c>
      <c r="AH707" s="5">
        <f t="shared" si="135"/>
        <v>16400</v>
      </c>
      <c r="AI707" s="5">
        <f t="shared" si="136"/>
        <v>11201200</v>
      </c>
      <c r="AJ707" s="2">
        <f t="shared" si="137"/>
        <v>8606720000</v>
      </c>
    </row>
    <row r="708" spans="1:36" x14ac:dyDescent="0.2">
      <c r="A708" s="1">
        <v>13</v>
      </c>
      <c r="B708" s="140">
        <v>212</v>
      </c>
      <c r="C708" s="109">
        <v>375</v>
      </c>
      <c r="D708" s="109">
        <v>811</v>
      </c>
      <c r="E708" s="110">
        <v>656</v>
      </c>
      <c r="F708" s="109">
        <v>849</v>
      </c>
      <c r="G708" s="109">
        <v>758</v>
      </c>
      <c r="H708" s="109">
        <v>170</v>
      </c>
      <c r="I708" s="109">
        <v>269</v>
      </c>
      <c r="J708" s="109">
        <v>284</v>
      </c>
      <c r="K708" s="109">
        <v>191</v>
      </c>
      <c r="L708" s="109">
        <v>739</v>
      </c>
      <c r="M708" s="109">
        <v>840</v>
      </c>
      <c r="N708" s="260">
        <v>665</v>
      </c>
      <c r="O708" s="6">
        <v>830</v>
      </c>
      <c r="P708" s="109">
        <v>354</v>
      </c>
      <c r="Q708" s="109">
        <v>197</v>
      </c>
      <c r="R708" s="109">
        <v>549</v>
      </c>
      <c r="S708" s="109">
        <v>898</v>
      </c>
      <c r="T708" s="109">
        <v>478</v>
      </c>
      <c r="U708" s="111">
        <v>121</v>
      </c>
      <c r="V708" s="109">
        <v>424</v>
      </c>
      <c r="W708" s="109">
        <v>3</v>
      </c>
      <c r="X708" s="109">
        <v>607</v>
      </c>
      <c r="Y708" s="109">
        <v>1020</v>
      </c>
      <c r="Z708" s="109">
        <v>1005</v>
      </c>
      <c r="AA708" s="109">
        <v>586</v>
      </c>
      <c r="AB708" s="109">
        <v>22</v>
      </c>
      <c r="AC708" s="109">
        <v>433</v>
      </c>
      <c r="AD708" s="112">
        <v>112</v>
      </c>
      <c r="AE708" s="109">
        <v>459</v>
      </c>
      <c r="AF708" s="109">
        <v>919</v>
      </c>
      <c r="AG708" s="139">
        <v>564</v>
      </c>
      <c r="AH708" s="5">
        <f t="shared" si="135"/>
        <v>16400</v>
      </c>
      <c r="AI708" s="5">
        <f t="shared" si="136"/>
        <v>11201200</v>
      </c>
      <c r="AJ708" s="2">
        <f t="shared" si="137"/>
        <v>8606720000</v>
      </c>
    </row>
    <row r="709" spans="1:36" x14ac:dyDescent="0.2">
      <c r="A709" s="1">
        <v>14</v>
      </c>
      <c r="B709" s="140">
        <v>323</v>
      </c>
      <c r="C709" s="109">
        <v>232</v>
      </c>
      <c r="D709" s="110">
        <v>700</v>
      </c>
      <c r="E709" s="109">
        <v>799</v>
      </c>
      <c r="F709" s="109">
        <v>706</v>
      </c>
      <c r="G709" s="109">
        <v>869</v>
      </c>
      <c r="H709" s="109">
        <v>313</v>
      </c>
      <c r="I709" s="109">
        <v>158</v>
      </c>
      <c r="J709" s="109">
        <v>139</v>
      </c>
      <c r="K709" s="109">
        <v>304</v>
      </c>
      <c r="L709" s="109">
        <v>884</v>
      </c>
      <c r="M709" s="109">
        <v>727</v>
      </c>
      <c r="N709" s="6">
        <v>778</v>
      </c>
      <c r="O709" s="260">
        <v>685</v>
      </c>
      <c r="P709" s="109">
        <v>241</v>
      </c>
      <c r="Q709" s="109">
        <v>342</v>
      </c>
      <c r="R709" s="109">
        <v>950</v>
      </c>
      <c r="S709" s="109">
        <v>529</v>
      </c>
      <c r="T709" s="111">
        <v>77</v>
      </c>
      <c r="U709" s="109">
        <v>490</v>
      </c>
      <c r="V709" s="109">
        <v>55</v>
      </c>
      <c r="W709" s="109">
        <v>404</v>
      </c>
      <c r="X709" s="109">
        <v>976</v>
      </c>
      <c r="Y709" s="109">
        <v>619</v>
      </c>
      <c r="Z709" s="109">
        <v>638</v>
      </c>
      <c r="AA709" s="109">
        <v>985</v>
      </c>
      <c r="AB709" s="109">
        <v>389</v>
      </c>
      <c r="AC709" s="109">
        <v>34</v>
      </c>
      <c r="AD709" s="109">
        <v>511</v>
      </c>
      <c r="AE709" s="112">
        <v>92</v>
      </c>
      <c r="AF709" s="109">
        <v>520</v>
      </c>
      <c r="AG709" s="139">
        <v>931</v>
      </c>
      <c r="AH709" s="5">
        <f t="shared" si="135"/>
        <v>16400</v>
      </c>
      <c r="AI709" s="5">
        <f t="shared" si="136"/>
        <v>11201200</v>
      </c>
      <c r="AJ709" s="2">
        <f t="shared" si="137"/>
        <v>8606720000</v>
      </c>
    </row>
    <row r="710" spans="1:36" x14ac:dyDescent="0.2">
      <c r="A710" s="1">
        <v>15</v>
      </c>
      <c r="B710" s="140">
        <v>881</v>
      </c>
      <c r="C710" s="110">
        <v>726</v>
      </c>
      <c r="D710" s="109">
        <v>138</v>
      </c>
      <c r="E710" s="109">
        <v>301</v>
      </c>
      <c r="F710" s="109">
        <v>244</v>
      </c>
      <c r="G710" s="109">
        <v>343</v>
      </c>
      <c r="H710" s="109">
        <v>779</v>
      </c>
      <c r="I710" s="109">
        <v>688</v>
      </c>
      <c r="J710" s="109">
        <v>697</v>
      </c>
      <c r="K710" s="109">
        <v>798</v>
      </c>
      <c r="L710" s="109">
        <v>322</v>
      </c>
      <c r="M710" s="109">
        <v>229</v>
      </c>
      <c r="N710" s="109">
        <v>316</v>
      </c>
      <c r="O710" s="109">
        <v>159</v>
      </c>
      <c r="P710" s="260">
        <v>707</v>
      </c>
      <c r="Q710" s="6">
        <v>872</v>
      </c>
      <c r="R710" s="109">
        <v>392</v>
      </c>
      <c r="S710" s="111">
        <v>35</v>
      </c>
      <c r="T710" s="109">
        <v>639</v>
      </c>
      <c r="U710" s="109">
        <v>988</v>
      </c>
      <c r="V710" s="109">
        <v>517</v>
      </c>
      <c r="W710" s="109">
        <v>930</v>
      </c>
      <c r="X710" s="109">
        <v>510</v>
      </c>
      <c r="Y710" s="109">
        <v>89</v>
      </c>
      <c r="Z710" s="109">
        <v>80</v>
      </c>
      <c r="AA710" s="109">
        <v>491</v>
      </c>
      <c r="AB710" s="109">
        <v>951</v>
      </c>
      <c r="AC710" s="109">
        <v>532</v>
      </c>
      <c r="AD710" s="109">
        <v>973</v>
      </c>
      <c r="AE710" s="109">
        <v>618</v>
      </c>
      <c r="AF710" s="112">
        <v>54</v>
      </c>
      <c r="AG710" s="139">
        <v>401</v>
      </c>
      <c r="AH710" s="5">
        <f t="shared" si="135"/>
        <v>16400</v>
      </c>
      <c r="AI710" s="5">
        <f t="shared" si="136"/>
        <v>11201200</v>
      </c>
      <c r="AJ710" s="2">
        <f t="shared" si="137"/>
        <v>8606720000</v>
      </c>
    </row>
    <row r="711" spans="1:36" x14ac:dyDescent="0.2">
      <c r="A711" s="1">
        <v>16</v>
      </c>
      <c r="B711" s="141">
        <v>738</v>
      </c>
      <c r="C711" s="109">
        <v>837</v>
      </c>
      <c r="D711" s="109">
        <v>281</v>
      </c>
      <c r="E711" s="109">
        <v>190</v>
      </c>
      <c r="F711" s="109">
        <v>355</v>
      </c>
      <c r="G711" s="109">
        <v>200</v>
      </c>
      <c r="H711" s="109">
        <v>668</v>
      </c>
      <c r="I711" s="109">
        <v>831</v>
      </c>
      <c r="J711" s="109">
        <v>810</v>
      </c>
      <c r="K711" s="109">
        <v>653</v>
      </c>
      <c r="L711" s="109">
        <v>209</v>
      </c>
      <c r="M711" s="109">
        <v>374</v>
      </c>
      <c r="N711" s="109">
        <v>171</v>
      </c>
      <c r="O711" s="109">
        <v>272</v>
      </c>
      <c r="P711" s="6">
        <v>852</v>
      </c>
      <c r="Q711" s="260">
        <v>759</v>
      </c>
      <c r="R711" s="111">
        <v>23</v>
      </c>
      <c r="S711" s="109">
        <v>436</v>
      </c>
      <c r="T711" s="109">
        <v>1008</v>
      </c>
      <c r="U711" s="109">
        <v>587</v>
      </c>
      <c r="V711" s="109">
        <v>918</v>
      </c>
      <c r="W711" s="109">
        <v>561</v>
      </c>
      <c r="X711" s="109">
        <v>109</v>
      </c>
      <c r="Y711" s="109">
        <v>458</v>
      </c>
      <c r="Z711" s="109">
        <v>479</v>
      </c>
      <c r="AA711" s="109">
        <v>124</v>
      </c>
      <c r="AB711" s="109">
        <v>552</v>
      </c>
      <c r="AC711" s="109">
        <v>899</v>
      </c>
      <c r="AD711" s="109">
        <v>606</v>
      </c>
      <c r="AE711" s="109">
        <v>1017</v>
      </c>
      <c r="AF711" s="109">
        <v>421</v>
      </c>
      <c r="AG711" s="210">
        <v>2</v>
      </c>
      <c r="AH711" s="5">
        <f t="shared" si="135"/>
        <v>16400</v>
      </c>
      <c r="AI711" s="5">
        <f t="shared" si="136"/>
        <v>11201200</v>
      </c>
      <c r="AJ711" s="2">
        <f t="shared" si="137"/>
        <v>8606720000</v>
      </c>
    </row>
    <row r="712" spans="1:36" x14ac:dyDescent="0.2">
      <c r="A712" s="1">
        <v>17</v>
      </c>
      <c r="B712" s="143">
        <v>287</v>
      </c>
      <c r="C712" s="109">
        <v>188</v>
      </c>
      <c r="D712" s="109">
        <v>744</v>
      </c>
      <c r="E712" s="109">
        <v>835</v>
      </c>
      <c r="F712" s="109">
        <v>670</v>
      </c>
      <c r="G712" s="109">
        <v>825</v>
      </c>
      <c r="H712" s="109">
        <v>357</v>
      </c>
      <c r="I712" s="109">
        <v>194</v>
      </c>
      <c r="J712" s="109">
        <v>215</v>
      </c>
      <c r="K712" s="109">
        <v>372</v>
      </c>
      <c r="L712" s="109">
        <v>816</v>
      </c>
      <c r="M712" s="109">
        <v>651</v>
      </c>
      <c r="N712" s="109">
        <v>854</v>
      </c>
      <c r="O712" s="109">
        <v>753</v>
      </c>
      <c r="P712" s="109">
        <v>173</v>
      </c>
      <c r="Q712" s="112">
        <v>266</v>
      </c>
      <c r="R712" s="262">
        <v>1002</v>
      </c>
      <c r="S712" s="109">
        <v>589</v>
      </c>
      <c r="T712" s="109">
        <v>17</v>
      </c>
      <c r="U712" s="109">
        <v>438</v>
      </c>
      <c r="V712" s="109">
        <v>107</v>
      </c>
      <c r="W712" s="109">
        <v>464</v>
      </c>
      <c r="X712" s="109">
        <v>916</v>
      </c>
      <c r="Y712" s="109">
        <v>567</v>
      </c>
      <c r="Z712" s="109">
        <v>546</v>
      </c>
      <c r="AA712" s="109">
        <v>901</v>
      </c>
      <c r="AB712" s="109">
        <v>473</v>
      </c>
      <c r="AC712" s="109">
        <v>126</v>
      </c>
      <c r="AD712" s="109">
        <v>419</v>
      </c>
      <c r="AE712" s="109">
        <v>8</v>
      </c>
      <c r="AF712" s="6">
        <v>604</v>
      </c>
      <c r="AG712" s="211">
        <v>1023</v>
      </c>
      <c r="AH712" s="5">
        <f t="shared" si="135"/>
        <v>16400</v>
      </c>
      <c r="AI712" s="5">
        <f t="shared" si="136"/>
        <v>11201200</v>
      </c>
      <c r="AJ712" s="2">
        <f t="shared" si="137"/>
        <v>8606720000</v>
      </c>
    </row>
    <row r="713" spans="1:36" x14ac:dyDescent="0.2">
      <c r="A713" s="1">
        <v>18</v>
      </c>
      <c r="B713" s="140">
        <v>144</v>
      </c>
      <c r="C713" s="111">
        <v>299</v>
      </c>
      <c r="D713" s="109">
        <v>887</v>
      </c>
      <c r="E713" s="109">
        <v>724</v>
      </c>
      <c r="F713" s="109">
        <v>781</v>
      </c>
      <c r="G713" s="109">
        <v>682</v>
      </c>
      <c r="H713" s="109">
        <v>246</v>
      </c>
      <c r="I713" s="109">
        <v>337</v>
      </c>
      <c r="J713" s="109">
        <v>328</v>
      </c>
      <c r="K713" s="109">
        <v>227</v>
      </c>
      <c r="L713" s="109">
        <v>703</v>
      </c>
      <c r="M713" s="109">
        <v>796</v>
      </c>
      <c r="N713" s="109">
        <v>709</v>
      </c>
      <c r="O713" s="109">
        <v>866</v>
      </c>
      <c r="P713" s="112">
        <v>318</v>
      </c>
      <c r="Q713" s="109">
        <v>153</v>
      </c>
      <c r="R713" s="109">
        <v>633</v>
      </c>
      <c r="S713" s="262">
        <v>990</v>
      </c>
      <c r="T713" s="109">
        <v>386</v>
      </c>
      <c r="U713" s="109">
        <v>37</v>
      </c>
      <c r="V713" s="109">
        <v>508</v>
      </c>
      <c r="W713" s="109">
        <v>95</v>
      </c>
      <c r="X713" s="109">
        <v>515</v>
      </c>
      <c r="Y713" s="109">
        <v>936</v>
      </c>
      <c r="Z713" s="109">
        <v>945</v>
      </c>
      <c r="AA713" s="109">
        <v>534</v>
      </c>
      <c r="AB713" s="109">
        <v>74</v>
      </c>
      <c r="AC713" s="109">
        <v>493</v>
      </c>
      <c r="AD713" s="109">
        <v>52</v>
      </c>
      <c r="AE713" s="109">
        <v>407</v>
      </c>
      <c r="AF713" s="108">
        <v>971</v>
      </c>
      <c r="AG713" s="179">
        <v>624</v>
      </c>
      <c r="AH713" s="5">
        <f t="shared" si="135"/>
        <v>16400</v>
      </c>
      <c r="AI713" s="5">
        <f t="shared" si="136"/>
        <v>11201200</v>
      </c>
      <c r="AJ713" s="2">
        <f t="shared" si="137"/>
        <v>8606720000</v>
      </c>
    </row>
    <row r="714" spans="1:36" x14ac:dyDescent="0.2">
      <c r="A714" s="1">
        <v>19</v>
      </c>
      <c r="B714" s="140">
        <v>702</v>
      </c>
      <c r="C714" s="109">
        <v>793</v>
      </c>
      <c r="D714" s="111">
        <v>325</v>
      </c>
      <c r="E714" s="109">
        <v>226</v>
      </c>
      <c r="F714" s="109">
        <v>319</v>
      </c>
      <c r="G714" s="109">
        <v>156</v>
      </c>
      <c r="H714" s="109">
        <v>712</v>
      </c>
      <c r="I714" s="109">
        <v>867</v>
      </c>
      <c r="J714" s="109">
        <v>886</v>
      </c>
      <c r="K714" s="109">
        <v>721</v>
      </c>
      <c r="L714" s="109">
        <v>141</v>
      </c>
      <c r="M714" s="109">
        <v>298</v>
      </c>
      <c r="N714" s="109">
        <v>247</v>
      </c>
      <c r="O714" s="112">
        <v>340</v>
      </c>
      <c r="P714" s="109">
        <v>784</v>
      </c>
      <c r="Q714" s="109">
        <v>683</v>
      </c>
      <c r="R714" s="109">
        <v>75</v>
      </c>
      <c r="S714" s="109">
        <v>496</v>
      </c>
      <c r="T714" s="262">
        <v>948</v>
      </c>
      <c r="U714" s="109">
        <v>535</v>
      </c>
      <c r="V714" s="109">
        <v>970</v>
      </c>
      <c r="W714" s="109">
        <v>621</v>
      </c>
      <c r="X714" s="109">
        <v>49</v>
      </c>
      <c r="Y714" s="109">
        <v>406</v>
      </c>
      <c r="Z714" s="109">
        <v>387</v>
      </c>
      <c r="AA714" s="109">
        <v>40</v>
      </c>
      <c r="AB714" s="109">
        <v>636</v>
      </c>
      <c r="AC714" s="109">
        <v>991</v>
      </c>
      <c r="AD714" s="6">
        <v>514</v>
      </c>
      <c r="AE714" s="108">
        <v>933</v>
      </c>
      <c r="AF714" s="109">
        <v>505</v>
      </c>
      <c r="AG714" s="139">
        <v>94</v>
      </c>
      <c r="AH714" s="5">
        <f t="shared" si="135"/>
        <v>16400</v>
      </c>
      <c r="AI714" s="5">
        <f t="shared" si="136"/>
        <v>11201200</v>
      </c>
      <c r="AJ714" s="2">
        <f t="shared" si="137"/>
        <v>8606720000</v>
      </c>
    </row>
    <row r="715" spans="1:36" x14ac:dyDescent="0.2">
      <c r="A715" s="1">
        <v>20</v>
      </c>
      <c r="B715" s="140">
        <v>813</v>
      </c>
      <c r="C715" s="109">
        <v>650</v>
      </c>
      <c r="D715" s="109">
        <v>214</v>
      </c>
      <c r="E715" s="111">
        <v>369</v>
      </c>
      <c r="F715" s="109">
        <v>176</v>
      </c>
      <c r="G715" s="109">
        <v>267</v>
      </c>
      <c r="H715" s="109">
        <v>855</v>
      </c>
      <c r="I715" s="109">
        <v>756</v>
      </c>
      <c r="J715" s="109">
        <v>741</v>
      </c>
      <c r="K715" s="109">
        <v>834</v>
      </c>
      <c r="L715" s="109">
        <v>286</v>
      </c>
      <c r="M715" s="109">
        <v>185</v>
      </c>
      <c r="N715" s="112">
        <v>360</v>
      </c>
      <c r="O715" s="109">
        <v>195</v>
      </c>
      <c r="P715" s="109">
        <v>671</v>
      </c>
      <c r="Q715" s="109">
        <v>828</v>
      </c>
      <c r="R715" s="109">
        <v>476</v>
      </c>
      <c r="S715" s="109">
        <v>127</v>
      </c>
      <c r="T715" s="109">
        <v>547</v>
      </c>
      <c r="U715" s="262">
        <v>904</v>
      </c>
      <c r="V715" s="109">
        <v>601</v>
      </c>
      <c r="W715" s="109">
        <v>1022</v>
      </c>
      <c r="X715" s="109">
        <v>418</v>
      </c>
      <c r="Y715" s="109">
        <v>5</v>
      </c>
      <c r="Z715" s="109">
        <v>20</v>
      </c>
      <c r="AA715" s="109">
        <v>439</v>
      </c>
      <c r="AB715" s="109">
        <v>1003</v>
      </c>
      <c r="AC715" s="109">
        <v>592</v>
      </c>
      <c r="AD715" s="108">
        <v>913</v>
      </c>
      <c r="AE715" s="6">
        <v>566</v>
      </c>
      <c r="AF715" s="109">
        <v>106</v>
      </c>
      <c r="AG715" s="139">
        <v>461</v>
      </c>
      <c r="AH715" s="5">
        <f t="shared" si="135"/>
        <v>16400</v>
      </c>
      <c r="AI715" s="5">
        <f t="shared" si="136"/>
        <v>11201200</v>
      </c>
      <c r="AJ715" s="2">
        <f t="shared" si="137"/>
        <v>8606720000</v>
      </c>
    </row>
    <row r="716" spans="1:36" x14ac:dyDescent="0.2">
      <c r="A716" s="1">
        <v>21</v>
      </c>
      <c r="B716" s="140">
        <v>513</v>
      </c>
      <c r="C716" s="109">
        <v>934</v>
      </c>
      <c r="D716" s="109">
        <v>506</v>
      </c>
      <c r="E716" s="109">
        <v>93</v>
      </c>
      <c r="F716" s="111">
        <v>388</v>
      </c>
      <c r="G716" s="109">
        <v>39</v>
      </c>
      <c r="H716" s="109">
        <v>635</v>
      </c>
      <c r="I716" s="109">
        <v>992</v>
      </c>
      <c r="J716" s="109">
        <v>969</v>
      </c>
      <c r="K716" s="109">
        <v>622</v>
      </c>
      <c r="L716" s="109">
        <v>50</v>
      </c>
      <c r="M716" s="112">
        <v>405</v>
      </c>
      <c r="N716" s="109">
        <v>76</v>
      </c>
      <c r="O716" s="109">
        <v>495</v>
      </c>
      <c r="P716" s="109">
        <v>947</v>
      </c>
      <c r="Q716" s="109">
        <v>536</v>
      </c>
      <c r="R716" s="109">
        <v>248</v>
      </c>
      <c r="S716" s="109">
        <v>339</v>
      </c>
      <c r="T716" s="109">
        <v>783</v>
      </c>
      <c r="U716" s="109">
        <v>684</v>
      </c>
      <c r="V716" s="262">
        <v>885</v>
      </c>
      <c r="W716" s="109">
        <v>722</v>
      </c>
      <c r="X716" s="109">
        <v>142</v>
      </c>
      <c r="Y716" s="109">
        <v>297</v>
      </c>
      <c r="Z716" s="109">
        <v>320</v>
      </c>
      <c r="AA716" s="109">
        <v>155</v>
      </c>
      <c r="AB716" s="6">
        <v>711</v>
      </c>
      <c r="AC716" s="108">
        <v>868</v>
      </c>
      <c r="AD716" s="109">
        <v>701</v>
      </c>
      <c r="AE716" s="109">
        <v>794</v>
      </c>
      <c r="AF716" s="109">
        <v>326</v>
      </c>
      <c r="AG716" s="139">
        <v>225</v>
      </c>
      <c r="AH716" s="5">
        <f t="shared" si="135"/>
        <v>16400</v>
      </c>
      <c r="AI716" s="5">
        <f t="shared" si="136"/>
        <v>11201200</v>
      </c>
      <c r="AJ716" s="2">
        <f t="shared" si="137"/>
        <v>8606720000</v>
      </c>
    </row>
    <row r="717" spans="1:36" x14ac:dyDescent="0.2">
      <c r="A717" s="1">
        <v>22</v>
      </c>
      <c r="B717" s="140">
        <v>914</v>
      </c>
      <c r="C717" s="109">
        <v>565</v>
      </c>
      <c r="D717" s="109">
        <v>105</v>
      </c>
      <c r="E717" s="109">
        <v>462</v>
      </c>
      <c r="F717" s="109">
        <v>19</v>
      </c>
      <c r="G717" s="111">
        <v>440</v>
      </c>
      <c r="H717" s="109">
        <v>1004</v>
      </c>
      <c r="I717" s="109">
        <v>591</v>
      </c>
      <c r="J717" s="109">
        <v>602</v>
      </c>
      <c r="K717" s="109">
        <v>1021</v>
      </c>
      <c r="L717" s="112">
        <v>417</v>
      </c>
      <c r="M717" s="109">
        <v>6</v>
      </c>
      <c r="N717" s="109">
        <v>475</v>
      </c>
      <c r="O717" s="109">
        <v>128</v>
      </c>
      <c r="P717" s="109">
        <v>548</v>
      </c>
      <c r="Q717" s="109">
        <v>903</v>
      </c>
      <c r="R717" s="109">
        <v>359</v>
      </c>
      <c r="S717" s="109">
        <v>196</v>
      </c>
      <c r="T717" s="109">
        <v>672</v>
      </c>
      <c r="U717" s="109">
        <v>827</v>
      </c>
      <c r="V717" s="109">
        <v>742</v>
      </c>
      <c r="W717" s="262">
        <v>833</v>
      </c>
      <c r="X717" s="109">
        <v>285</v>
      </c>
      <c r="Y717" s="109">
        <v>186</v>
      </c>
      <c r="Z717" s="109">
        <v>175</v>
      </c>
      <c r="AA717" s="109">
        <v>268</v>
      </c>
      <c r="AB717" s="108">
        <v>856</v>
      </c>
      <c r="AC717" s="6">
        <v>755</v>
      </c>
      <c r="AD717" s="109">
        <v>814</v>
      </c>
      <c r="AE717" s="109">
        <v>649</v>
      </c>
      <c r="AF717" s="109">
        <v>213</v>
      </c>
      <c r="AG717" s="139">
        <v>370</v>
      </c>
      <c r="AH717" s="5">
        <f t="shared" si="135"/>
        <v>16400</v>
      </c>
      <c r="AI717" s="5">
        <f t="shared" si="136"/>
        <v>11201200</v>
      </c>
      <c r="AJ717" s="2">
        <f t="shared" si="137"/>
        <v>8606720000</v>
      </c>
    </row>
    <row r="718" spans="1:36" x14ac:dyDescent="0.2">
      <c r="A718" s="1">
        <v>23</v>
      </c>
      <c r="B718" s="140">
        <v>420</v>
      </c>
      <c r="C718" s="109">
        <v>7</v>
      </c>
      <c r="D718" s="109">
        <v>603</v>
      </c>
      <c r="E718" s="109">
        <v>1024</v>
      </c>
      <c r="F718" s="109">
        <v>545</v>
      </c>
      <c r="G718" s="109">
        <v>902</v>
      </c>
      <c r="H718" s="111">
        <v>474</v>
      </c>
      <c r="I718" s="109">
        <v>125</v>
      </c>
      <c r="J718" s="109">
        <v>108</v>
      </c>
      <c r="K718" s="112">
        <v>463</v>
      </c>
      <c r="L718" s="109">
        <v>915</v>
      </c>
      <c r="M718" s="109">
        <v>568</v>
      </c>
      <c r="N718" s="109">
        <v>1001</v>
      </c>
      <c r="O718" s="109">
        <v>590</v>
      </c>
      <c r="P718" s="109">
        <v>18</v>
      </c>
      <c r="Q718" s="109">
        <v>437</v>
      </c>
      <c r="R718" s="109">
        <v>853</v>
      </c>
      <c r="S718" s="109">
        <v>754</v>
      </c>
      <c r="T718" s="109">
        <v>174</v>
      </c>
      <c r="U718" s="109">
        <v>265</v>
      </c>
      <c r="V718" s="109">
        <v>216</v>
      </c>
      <c r="W718" s="109">
        <v>371</v>
      </c>
      <c r="X718" s="262">
        <v>815</v>
      </c>
      <c r="Y718" s="109">
        <v>652</v>
      </c>
      <c r="Z718" s="6">
        <v>669</v>
      </c>
      <c r="AA718" s="108">
        <v>826</v>
      </c>
      <c r="AB718" s="109">
        <v>358</v>
      </c>
      <c r="AC718" s="109">
        <v>193</v>
      </c>
      <c r="AD718" s="109">
        <v>288</v>
      </c>
      <c r="AE718" s="109">
        <v>187</v>
      </c>
      <c r="AF718" s="109">
        <v>743</v>
      </c>
      <c r="AG718" s="139">
        <v>836</v>
      </c>
      <c r="AH718" s="5">
        <f t="shared" si="135"/>
        <v>16400</v>
      </c>
      <c r="AI718" s="5">
        <f t="shared" si="136"/>
        <v>11201200</v>
      </c>
      <c r="AJ718" s="2">
        <f t="shared" si="137"/>
        <v>8606720000</v>
      </c>
    </row>
    <row r="719" spans="1:36" x14ac:dyDescent="0.2">
      <c r="A719" s="1">
        <v>24</v>
      </c>
      <c r="B719" s="140">
        <v>51</v>
      </c>
      <c r="C719" s="109">
        <v>408</v>
      </c>
      <c r="D719" s="109">
        <v>972</v>
      </c>
      <c r="E719" s="109">
        <v>623</v>
      </c>
      <c r="F719" s="109">
        <v>946</v>
      </c>
      <c r="G719" s="109">
        <v>533</v>
      </c>
      <c r="H719" s="109">
        <v>73</v>
      </c>
      <c r="I719" s="111">
        <v>494</v>
      </c>
      <c r="J719" s="112">
        <v>507</v>
      </c>
      <c r="K719" s="109">
        <v>96</v>
      </c>
      <c r="L719" s="109">
        <v>516</v>
      </c>
      <c r="M719" s="109">
        <v>935</v>
      </c>
      <c r="N719" s="109">
        <v>634</v>
      </c>
      <c r="O719" s="109">
        <v>989</v>
      </c>
      <c r="P719" s="109">
        <v>385</v>
      </c>
      <c r="Q719" s="109">
        <v>38</v>
      </c>
      <c r="R719" s="109">
        <v>710</v>
      </c>
      <c r="S719" s="109">
        <v>865</v>
      </c>
      <c r="T719" s="109">
        <v>317</v>
      </c>
      <c r="U719" s="109">
        <v>154</v>
      </c>
      <c r="V719" s="109">
        <v>327</v>
      </c>
      <c r="W719" s="109">
        <v>228</v>
      </c>
      <c r="X719" s="109">
        <v>704</v>
      </c>
      <c r="Y719" s="262">
        <v>795</v>
      </c>
      <c r="Z719" s="108">
        <v>782</v>
      </c>
      <c r="AA719" s="6">
        <v>681</v>
      </c>
      <c r="AB719" s="109">
        <v>245</v>
      </c>
      <c r="AC719" s="109">
        <v>338</v>
      </c>
      <c r="AD719" s="109">
        <v>143</v>
      </c>
      <c r="AE719" s="109">
        <v>300</v>
      </c>
      <c r="AF719" s="109">
        <v>888</v>
      </c>
      <c r="AG719" s="139">
        <v>723</v>
      </c>
      <c r="AH719" s="5">
        <f t="shared" si="135"/>
        <v>16400</v>
      </c>
      <c r="AI719" s="5">
        <f t="shared" si="136"/>
        <v>11201200</v>
      </c>
      <c r="AJ719" s="2">
        <f t="shared" si="137"/>
        <v>8606720000</v>
      </c>
    </row>
    <row r="720" spans="1:36" x14ac:dyDescent="0.2">
      <c r="A720" s="1">
        <v>25</v>
      </c>
      <c r="B720" s="140">
        <v>731</v>
      </c>
      <c r="C720" s="109">
        <v>896</v>
      </c>
      <c r="D720" s="109">
        <v>292</v>
      </c>
      <c r="E720" s="109">
        <v>135</v>
      </c>
      <c r="F720" s="109">
        <v>346</v>
      </c>
      <c r="G720" s="109">
        <v>253</v>
      </c>
      <c r="H720" s="109">
        <v>673</v>
      </c>
      <c r="I720" s="112">
        <v>774</v>
      </c>
      <c r="J720" s="111">
        <v>787</v>
      </c>
      <c r="K720" s="109">
        <v>696</v>
      </c>
      <c r="L720" s="109">
        <v>236</v>
      </c>
      <c r="M720" s="109">
        <v>335</v>
      </c>
      <c r="N720" s="109">
        <v>146</v>
      </c>
      <c r="O720" s="109">
        <v>309</v>
      </c>
      <c r="P720" s="109">
        <v>873</v>
      </c>
      <c r="Q720" s="109">
        <v>718</v>
      </c>
      <c r="R720" s="109">
        <v>46</v>
      </c>
      <c r="S720" s="109">
        <v>393</v>
      </c>
      <c r="T720" s="109">
        <v>981</v>
      </c>
      <c r="U720" s="109">
        <v>626</v>
      </c>
      <c r="V720" s="109">
        <v>943</v>
      </c>
      <c r="W720" s="109">
        <v>524</v>
      </c>
      <c r="X720" s="6">
        <v>88</v>
      </c>
      <c r="Y720" s="108">
        <v>499</v>
      </c>
      <c r="Z720" s="262">
        <v>486</v>
      </c>
      <c r="AA720" s="109">
        <v>65</v>
      </c>
      <c r="AB720" s="109">
        <v>541</v>
      </c>
      <c r="AC720" s="109">
        <v>954</v>
      </c>
      <c r="AD720" s="109">
        <v>615</v>
      </c>
      <c r="AE720" s="109">
        <v>964</v>
      </c>
      <c r="AF720" s="109">
        <v>416</v>
      </c>
      <c r="AG720" s="139">
        <v>59</v>
      </c>
      <c r="AH720" s="5">
        <f t="shared" si="135"/>
        <v>16400</v>
      </c>
      <c r="AI720" s="5">
        <f t="shared" si="136"/>
        <v>11201200</v>
      </c>
      <c r="AJ720" s="2">
        <f t="shared" si="137"/>
        <v>8606720000</v>
      </c>
    </row>
    <row r="721" spans="1:36" x14ac:dyDescent="0.2">
      <c r="A721" s="1">
        <v>26</v>
      </c>
      <c r="B721" s="140">
        <v>844</v>
      </c>
      <c r="C721" s="109">
        <v>751</v>
      </c>
      <c r="D721" s="109">
        <v>179</v>
      </c>
      <c r="E721" s="109">
        <v>280</v>
      </c>
      <c r="F721" s="109">
        <v>201</v>
      </c>
      <c r="G721" s="109">
        <v>366</v>
      </c>
      <c r="H721" s="112">
        <v>818</v>
      </c>
      <c r="I721" s="109">
        <v>661</v>
      </c>
      <c r="J721" s="109">
        <v>644</v>
      </c>
      <c r="K721" s="111">
        <v>807</v>
      </c>
      <c r="L721" s="109">
        <v>379</v>
      </c>
      <c r="M721" s="109">
        <v>224</v>
      </c>
      <c r="N721" s="109">
        <v>257</v>
      </c>
      <c r="O721" s="109">
        <v>166</v>
      </c>
      <c r="P721" s="109">
        <v>762</v>
      </c>
      <c r="Q721" s="109">
        <v>861</v>
      </c>
      <c r="R721" s="109">
        <v>445</v>
      </c>
      <c r="S721" s="109">
        <v>26</v>
      </c>
      <c r="T721" s="109">
        <v>582</v>
      </c>
      <c r="U721" s="109">
        <v>993</v>
      </c>
      <c r="V721" s="109">
        <v>576</v>
      </c>
      <c r="W721" s="109">
        <v>923</v>
      </c>
      <c r="X721" s="108">
        <v>455</v>
      </c>
      <c r="Y721" s="6">
        <v>100</v>
      </c>
      <c r="Z721" s="109">
        <v>117</v>
      </c>
      <c r="AA721" s="262">
        <v>466</v>
      </c>
      <c r="AB721" s="109">
        <v>910</v>
      </c>
      <c r="AC721" s="109">
        <v>553</v>
      </c>
      <c r="AD721" s="109">
        <v>1016</v>
      </c>
      <c r="AE721" s="109">
        <v>595</v>
      </c>
      <c r="AF721" s="109">
        <v>15</v>
      </c>
      <c r="AG721" s="139">
        <v>428</v>
      </c>
      <c r="AH721" s="5">
        <f t="shared" si="135"/>
        <v>16400</v>
      </c>
      <c r="AI721" s="5">
        <f t="shared" si="136"/>
        <v>11201200</v>
      </c>
      <c r="AJ721" s="2">
        <f t="shared" si="137"/>
        <v>8606720000</v>
      </c>
    </row>
    <row r="722" spans="1:36" x14ac:dyDescent="0.2">
      <c r="A722" s="1">
        <v>27</v>
      </c>
      <c r="B722" s="140">
        <v>378</v>
      </c>
      <c r="C722" s="109">
        <v>221</v>
      </c>
      <c r="D722" s="109">
        <v>641</v>
      </c>
      <c r="E722" s="109">
        <v>806</v>
      </c>
      <c r="F722" s="109">
        <v>763</v>
      </c>
      <c r="G722" s="112">
        <v>864</v>
      </c>
      <c r="H722" s="109">
        <v>260</v>
      </c>
      <c r="I722" s="109">
        <v>167</v>
      </c>
      <c r="J722" s="109">
        <v>178</v>
      </c>
      <c r="K722" s="109">
        <v>277</v>
      </c>
      <c r="L722" s="111">
        <v>841</v>
      </c>
      <c r="M722" s="109">
        <v>750</v>
      </c>
      <c r="N722" s="109">
        <v>819</v>
      </c>
      <c r="O722" s="109">
        <v>664</v>
      </c>
      <c r="P722" s="109">
        <v>204</v>
      </c>
      <c r="Q722" s="109">
        <v>367</v>
      </c>
      <c r="R722" s="109">
        <v>911</v>
      </c>
      <c r="S722" s="109">
        <v>556</v>
      </c>
      <c r="T722" s="109">
        <v>120</v>
      </c>
      <c r="U722" s="109">
        <v>467</v>
      </c>
      <c r="V722" s="6">
        <v>14</v>
      </c>
      <c r="W722" s="108">
        <v>425</v>
      </c>
      <c r="X722" s="109">
        <v>1013</v>
      </c>
      <c r="Y722" s="109">
        <v>594</v>
      </c>
      <c r="Z722" s="109">
        <v>583</v>
      </c>
      <c r="AA722" s="109">
        <v>996</v>
      </c>
      <c r="AB722" s="262">
        <v>448</v>
      </c>
      <c r="AC722" s="109">
        <v>27</v>
      </c>
      <c r="AD722" s="109">
        <v>454</v>
      </c>
      <c r="AE722" s="109">
        <v>97</v>
      </c>
      <c r="AF722" s="109">
        <v>573</v>
      </c>
      <c r="AG722" s="139">
        <v>922</v>
      </c>
      <c r="AH722" s="5">
        <f t="shared" si="135"/>
        <v>16400</v>
      </c>
      <c r="AI722" s="5">
        <f t="shared" si="136"/>
        <v>11201200</v>
      </c>
      <c r="AJ722" s="2">
        <f t="shared" si="137"/>
        <v>8606720000</v>
      </c>
    </row>
    <row r="723" spans="1:36" x14ac:dyDescent="0.2">
      <c r="A723" s="1">
        <v>28</v>
      </c>
      <c r="B723" s="140">
        <v>233</v>
      </c>
      <c r="C723" s="109">
        <v>334</v>
      </c>
      <c r="D723" s="109">
        <v>786</v>
      </c>
      <c r="E723" s="109">
        <v>693</v>
      </c>
      <c r="F723" s="112">
        <v>876</v>
      </c>
      <c r="G723" s="109">
        <v>719</v>
      </c>
      <c r="H723" s="109">
        <v>147</v>
      </c>
      <c r="I723" s="109">
        <v>312</v>
      </c>
      <c r="J723" s="109">
        <v>289</v>
      </c>
      <c r="K723" s="109">
        <v>134</v>
      </c>
      <c r="L723" s="109">
        <v>730</v>
      </c>
      <c r="M723" s="111">
        <v>893</v>
      </c>
      <c r="N723" s="109">
        <v>676</v>
      </c>
      <c r="O723" s="109">
        <v>775</v>
      </c>
      <c r="P723" s="109">
        <v>347</v>
      </c>
      <c r="Q723" s="109">
        <v>256</v>
      </c>
      <c r="R723" s="109">
        <v>544</v>
      </c>
      <c r="S723" s="109">
        <v>955</v>
      </c>
      <c r="T723" s="109">
        <v>487</v>
      </c>
      <c r="U723" s="109">
        <v>68</v>
      </c>
      <c r="V723" s="108">
        <v>413</v>
      </c>
      <c r="W723" s="6">
        <v>58</v>
      </c>
      <c r="X723" s="109">
        <v>614</v>
      </c>
      <c r="Y723" s="109">
        <v>961</v>
      </c>
      <c r="Z723" s="109">
        <v>984</v>
      </c>
      <c r="AA723" s="109">
        <v>627</v>
      </c>
      <c r="AB723" s="109">
        <v>47</v>
      </c>
      <c r="AC723" s="262">
        <v>396</v>
      </c>
      <c r="AD723" s="109">
        <v>85</v>
      </c>
      <c r="AE723" s="109">
        <v>498</v>
      </c>
      <c r="AF723" s="109">
        <v>942</v>
      </c>
      <c r="AG723" s="139">
        <v>521</v>
      </c>
      <c r="AH723" s="5">
        <f t="shared" si="135"/>
        <v>16400</v>
      </c>
      <c r="AI723" s="5">
        <f t="shared" si="136"/>
        <v>11201200</v>
      </c>
      <c r="AJ723" s="2">
        <f t="shared" si="137"/>
        <v>8606720000</v>
      </c>
    </row>
    <row r="724" spans="1:36" x14ac:dyDescent="0.2">
      <c r="A724" s="1">
        <v>29</v>
      </c>
      <c r="B724" s="140">
        <v>453</v>
      </c>
      <c r="C724" s="109">
        <v>98</v>
      </c>
      <c r="D724" s="109">
        <v>574</v>
      </c>
      <c r="E724" s="112">
        <v>921</v>
      </c>
      <c r="F724" s="109">
        <v>584</v>
      </c>
      <c r="G724" s="109">
        <v>995</v>
      </c>
      <c r="H724" s="109">
        <v>447</v>
      </c>
      <c r="I724" s="109">
        <v>28</v>
      </c>
      <c r="J724" s="109">
        <v>13</v>
      </c>
      <c r="K724" s="109">
        <v>426</v>
      </c>
      <c r="L724" s="109">
        <v>1014</v>
      </c>
      <c r="M724" s="109">
        <v>593</v>
      </c>
      <c r="N724" s="111">
        <v>912</v>
      </c>
      <c r="O724" s="109">
        <v>555</v>
      </c>
      <c r="P724" s="109">
        <v>119</v>
      </c>
      <c r="Q724" s="109">
        <v>468</v>
      </c>
      <c r="R724" s="109">
        <v>820</v>
      </c>
      <c r="S724" s="109">
        <v>663</v>
      </c>
      <c r="T724" s="6">
        <v>203</v>
      </c>
      <c r="U724" s="108">
        <v>368</v>
      </c>
      <c r="V724" s="109">
        <v>177</v>
      </c>
      <c r="W724" s="109">
        <v>278</v>
      </c>
      <c r="X724" s="109">
        <v>842</v>
      </c>
      <c r="Y724" s="109">
        <v>749</v>
      </c>
      <c r="Z724" s="109">
        <v>764</v>
      </c>
      <c r="AA724" s="109">
        <v>863</v>
      </c>
      <c r="AB724" s="109">
        <v>259</v>
      </c>
      <c r="AC724" s="109">
        <v>168</v>
      </c>
      <c r="AD724" s="262">
        <v>377</v>
      </c>
      <c r="AE724" s="109">
        <v>222</v>
      </c>
      <c r="AF724" s="109">
        <v>642</v>
      </c>
      <c r="AG724" s="139">
        <v>805</v>
      </c>
      <c r="AH724" s="5">
        <f t="shared" si="135"/>
        <v>16400</v>
      </c>
      <c r="AI724" s="5">
        <f t="shared" si="136"/>
        <v>11201200</v>
      </c>
      <c r="AJ724" s="2">
        <f t="shared" si="137"/>
        <v>8606720000</v>
      </c>
    </row>
    <row r="725" spans="1:36" x14ac:dyDescent="0.2">
      <c r="A725" s="1">
        <v>30</v>
      </c>
      <c r="B725" s="140">
        <v>86</v>
      </c>
      <c r="C725" s="109">
        <v>497</v>
      </c>
      <c r="D725" s="112">
        <v>941</v>
      </c>
      <c r="E725" s="109">
        <v>522</v>
      </c>
      <c r="F725" s="109">
        <v>983</v>
      </c>
      <c r="G725" s="109">
        <v>628</v>
      </c>
      <c r="H725" s="109">
        <v>48</v>
      </c>
      <c r="I725" s="109">
        <v>395</v>
      </c>
      <c r="J725" s="109">
        <v>414</v>
      </c>
      <c r="K725" s="109">
        <v>57</v>
      </c>
      <c r="L725" s="109">
        <v>613</v>
      </c>
      <c r="M725" s="109">
        <v>962</v>
      </c>
      <c r="N725" s="109">
        <v>543</v>
      </c>
      <c r="O725" s="111">
        <v>956</v>
      </c>
      <c r="P725" s="109">
        <v>488</v>
      </c>
      <c r="Q725" s="109">
        <v>67</v>
      </c>
      <c r="R725" s="109">
        <v>675</v>
      </c>
      <c r="S725" s="109">
        <v>776</v>
      </c>
      <c r="T725" s="108">
        <v>348</v>
      </c>
      <c r="U725" s="6">
        <v>255</v>
      </c>
      <c r="V725" s="109">
        <v>290</v>
      </c>
      <c r="W725" s="109">
        <v>133</v>
      </c>
      <c r="X725" s="109">
        <v>729</v>
      </c>
      <c r="Y725" s="109">
        <v>894</v>
      </c>
      <c r="Z725" s="109">
        <v>875</v>
      </c>
      <c r="AA725" s="109">
        <v>720</v>
      </c>
      <c r="AB725" s="109">
        <v>148</v>
      </c>
      <c r="AC725" s="109">
        <v>311</v>
      </c>
      <c r="AD725" s="109">
        <v>234</v>
      </c>
      <c r="AE725" s="262">
        <v>333</v>
      </c>
      <c r="AF725" s="109">
        <v>785</v>
      </c>
      <c r="AG725" s="139">
        <v>694</v>
      </c>
      <c r="AH725" s="5">
        <f t="shared" si="135"/>
        <v>16400</v>
      </c>
      <c r="AI725" s="5">
        <f t="shared" si="136"/>
        <v>11201200</v>
      </c>
      <c r="AJ725" s="2">
        <f t="shared" si="137"/>
        <v>8606720000</v>
      </c>
    </row>
    <row r="726" spans="1:36" x14ac:dyDescent="0.2">
      <c r="A726" s="1">
        <v>31</v>
      </c>
      <c r="B726" s="140">
        <v>616</v>
      </c>
      <c r="C726" s="112">
        <v>963</v>
      </c>
      <c r="D726" s="109">
        <v>415</v>
      </c>
      <c r="E726" s="109">
        <v>60</v>
      </c>
      <c r="F726" s="109">
        <v>485</v>
      </c>
      <c r="G726" s="109">
        <v>66</v>
      </c>
      <c r="H726" s="109">
        <v>542</v>
      </c>
      <c r="I726" s="109">
        <v>953</v>
      </c>
      <c r="J726" s="109">
        <v>944</v>
      </c>
      <c r="K726" s="109">
        <v>523</v>
      </c>
      <c r="L726" s="109">
        <v>87</v>
      </c>
      <c r="M726" s="109">
        <v>500</v>
      </c>
      <c r="N726" s="109">
        <v>45</v>
      </c>
      <c r="O726" s="109">
        <v>394</v>
      </c>
      <c r="P726" s="111">
        <v>982</v>
      </c>
      <c r="Q726" s="109">
        <v>625</v>
      </c>
      <c r="R726" s="6">
        <v>145</v>
      </c>
      <c r="S726" s="108">
        <v>310</v>
      </c>
      <c r="T726" s="109">
        <v>874</v>
      </c>
      <c r="U726" s="109">
        <v>717</v>
      </c>
      <c r="V726" s="109">
        <v>788</v>
      </c>
      <c r="W726" s="109">
        <v>695</v>
      </c>
      <c r="X726" s="109">
        <v>235</v>
      </c>
      <c r="Y726" s="109">
        <v>336</v>
      </c>
      <c r="Z726" s="109">
        <v>345</v>
      </c>
      <c r="AA726" s="109">
        <v>254</v>
      </c>
      <c r="AB726" s="109">
        <v>674</v>
      </c>
      <c r="AC726" s="109">
        <v>773</v>
      </c>
      <c r="AD726" s="109">
        <v>732</v>
      </c>
      <c r="AE726" s="109">
        <v>895</v>
      </c>
      <c r="AF726" s="262">
        <v>291</v>
      </c>
      <c r="AG726" s="139">
        <v>136</v>
      </c>
      <c r="AH726" s="5">
        <f t="shared" si="135"/>
        <v>16400</v>
      </c>
      <c r="AI726" s="5">
        <f t="shared" si="136"/>
        <v>11201200</v>
      </c>
      <c r="AJ726" s="2">
        <f t="shared" si="137"/>
        <v>8606720000</v>
      </c>
    </row>
    <row r="727" spans="1:36" ht="13.5" thickBot="1" x14ac:dyDescent="0.25">
      <c r="A727" s="1">
        <v>32</v>
      </c>
      <c r="B727" s="146">
        <v>1015</v>
      </c>
      <c r="C727" s="147">
        <v>596</v>
      </c>
      <c r="D727" s="147">
        <v>16</v>
      </c>
      <c r="E727" s="147">
        <v>427</v>
      </c>
      <c r="F727" s="147">
        <v>118</v>
      </c>
      <c r="G727" s="147">
        <v>465</v>
      </c>
      <c r="H727" s="147">
        <v>909</v>
      </c>
      <c r="I727" s="147">
        <v>554</v>
      </c>
      <c r="J727" s="147">
        <v>575</v>
      </c>
      <c r="K727" s="147">
        <v>924</v>
      </c>
      <c r="L727" s="147">
        <v>456</v>
      </c>
      <c r="M727" s="147">
        <v>99</v>
      </c>
      <c r="N727" s="147">
        <v>446</v>
      </c>
      <c r="O727" s="147">
        <v>25</v>
      </c>
      <c r="P727" s="147">
        <v>581</v>
      </c>
      <c r="Q727" s="148">
        <v>994</v>
      </c>
      <c r="R727" s="214">
        <v>258</v>
      </c>
      <c r="S727" s="180">
        <v>165</v>
      </c>
      <c r="T727" s="147">
        <v>761</v>
      </c>
      <c r="U727" s="147">
        <v>862</v>
      </c>
      <c r="V727" s="147">
        <v>643</v>
      </c>
      <c r="W727" s="147">
        <v>808</v>
      </c>
      <c r="X727" s="147">
        <v>380</v>
      </c>
      <c r="Y727" s="147">
        <v>223</v>
      </c>
      <c r="Z727" s="147">
        <v>202</v>
      </c>
      <c r="AA727" s="147">
        <v>365</v>
      </c>
      <c r="AB727" s="147">
        <v>817</v>
      </c>
      <c r="AC727" s="147">
        <v>662</v>
      </c>
      <c r="AD727" s="147">
        <v>843</v>
      </c>
      <c r="AE727" s="147">
        <v>752</v>
      </c>
      <c r="AF727" s="147">
        <v>180</v>
      </c>
      <c r="AG727" s="265">
        <v>279</v>
      </c>
      <c r="AH727" s="5">
        <f t="shared" si="135"/>
        <v>16400</v>
      </c>
      <c r="AI727" s="5">
        <f t="shared" si="136"/>
        <v>11201200</v>
      </c>
      <c r="AJ727" s="2">
        <f t="shared" si="137"/>
        <v>8606720000</v>
      </c>
    </row>
    <row r="728" spans="1:36" x14ac:dyDescent="0.2">
      <c r="A728" s="3" t="s">
        <v>0</v>
      </c>
      <c r="B728" s="5">
        <f>SUM(B696:B727)</f>
        <v>16400</v>
      </c>
      <c r="C728" s="5">
        <f t="shared" ref="C728:AG728" si="138">SUM(C696:C727)</f>
        <v>16400</v>
      </c>
      <c r="D728" s="5">
        <f t="shared" si="138"/>
        <v>16400</v>
      </c>
      <c r="E728" s="5">
        <f t="shared" si="138"/>
        <v>16400</v>
      </c>
      <c r="F728" s="5">
        <f t="shared" si="138"/>
        <v>16400</v>
      </c>
      <c r="G728" s="5">
        <f t="shared" si="138"/>
        <v>16400</v>
      </c>
      <c r="H728" s="5">
        <f t="shared" si="138"/>
        <v>16400</v>
      </c>
      <c r="I728" s="5">
        <f t="shared" si="138"/>
        <v>16400</v>
      </c>
      <c r="J728" s="5">
        <f t="shared" si="138"/>
        <v>16400</v>
      </c>
      <c r="K728" s="5">
        <f t="shared" si="138"/>
        <v>16400</v>
      </c>
      <c r="L728" s="5">
        <f t="shared" si="138"/>
        <v>16400</v>
      </c>
      <c r="M728" s="5">
        <f t="shared" si="138"/>
        <v>16400</v>
      </c>
      <c r="N728" s="5">
        <f t="shared" si="138"/>
        <v>16400</v>
      </c>
      <c r="O728" s="5">
        <f t="shared" si="138"/>
        <v>16400</v>
      </c>
      <c r="P728" s="5">
        <f t="shared" si="138"/>
        <v>16400</v>
      </c>
      <c r="Q728" s="5">
        <f t="shared" si="138"/>
        <v>16400</v>
      </c>
      <c r="R728" s="5">
        <f t="shared" si="138"/>
        <v>16400</v>
      </c>
      <c r="S728" s="5">
        <f t="shared" si="138"/>
        <v>16400</v>
      </c>
      <c r="T728" s="5">
        <f t="shared" si="138"/>
        <v>16400</v>
      </c>
      <c r="U728" s="5">
        <f t="shared" si="138"/>
        <v>16400</v>
      </c>
      <c r="V728" s="5">
        <f t="shared" si="138"/>
        <v>16400</v>
      </c>
      <c r="W728" s="5">
        <f t="shared" si="138"/>
        <v>16400</v>
      </c>
      <c r="X728" s="5">
        <f t="shared" si="138"/>
        <v>16400</v>
      </c>
      <c r="Y728" s="5">
        <f t="shared" si="138"/>
        <v>16400</v>
      </c>
      <c r="Z728" s="5">
        <f t="shared" si="138"/>
        <v>16400</v>
      </c>
      <c r="AA728" s="5">
        <f t="shared" si="138"/>
        <v>16400</v>
      </c>
      <c r="AB728" s="5">
        <f t="shared" si="138"/>
        <v>16400</v>
      </c>
      <c r="AC728" s="5">
        <f t="shared" si="138"/>
        <v>16400</v>
      </c>
      <c r="AD728" s="5">
        <f t="shared" si="138"/>
        <v>16400</v>
      </c>
      <c r="AE728" s="5">
        <f t="shared" si="138"/>
        <v>16400</v>
      </c>
      <c r="AF728" s="5">
        <f t="shared" si="138"/>
        <v>16400</v>
      </c>
      <c r="AG728" s="5">
        <f t="shared" si="138"/>
        <v>16400</v>
      </c>
      <c r="AH728" s="5"/>
      <c r="AI728" s="5"/>
    </row>
    <row r="729" spans="1:36" x14ac:dyDescent="0.2">
      <c r="A729" s="3" t="s">
        <v>1</v>
      </c>
      <c r="B729" s="5">
        <f>SUMSQ(B696:B727)</f>
        <v>11201200</v>
      </c>
      <c r="C729" s="5">
        <f t="shared" ref="C729:AG729" si="139">SUMSQ(C696:C727)</f>
        <v>11201200</v>
      </c>
      <c r="D729" s="5">
        <f t="shared" si="139"/>
        <v>11201200</v>
      </c>
      <c r="E729" s="5">
        <f t="shared" si="139"/>
        <v>11201200</v>
      </c>
      <c r="F729" s="5">
        <f t="shared" si="139"/>
        <v>11201200</v>
      </c>
      <c r="G729" s="5">
        <f t="shared" si="139"/>
        <v>11201200</v>
      </c>
      <c r="H729" s="5">
        <f t="shared" si="139"/>
        <v>11201200</v>
      </c>
      <c r="I729" s="5">
        <f t="shared" si="139"/>
        <v>11201200</v>
      </c>
      <c r="J729" s="5">
        <f t="shared" si="139"/>
        <v>11201200</v>
      </c>
      <c r="K729" s="5">
        <f t="shared" si="139"/>
        <v>11201200</v>
      </c>
      <c r="L729" s="5">
        <f t="shared" si="139"/>
        <v>11201200</v>
      </c>
      <c r="M729" s="5">
        <f t="shared" si="139"/>
        <v>11201200</v>
      </c>
      <c r="N729" s="5">
        <f t="shared" si="139"/>
        <v>11201200</v>
      </c>
      <c r="O729" s="5">
        <f t="shared" si="139"/>
        <v>11201200</v>
      </c>
      <c r="P729" s="5">
        <f t="shared" si="139"/>
        <v>11201200</v>
      </c>
      <c r="Q729" s="5">
        <f t="shared" si="139"/>
        <v>11201200</v>
      </c>
      <c r="R729" s="5">
        <f t="shared" si="139"/>
        <v>11201200</v>
      </c>
      <c r="S729" s="5">
        <f t="shared" si="139"/>
        <v>11201200</v>
      </c>
      <c r="T729" s="5">
        <f t="shared" si="139"/>
        <v>11201200</v>
      </c>
      <c r="U729" s="5">
        <f t="shared" si="139"/>
        <v>11201200</v>
      </c>
      <c r="V729" s="5">
        <f t="shared" si="139"/>
        <v>11201200</v>
      </c>
      <c r="W729" s="5">
        <f t="shared" si="139"/>
        <v>11201200</v>
      </c>
      <c r="X729" s="5">
        <f t="shared" si="139"/>
        <v>11201200</v>
      </c>
      <c r="Y729" s="5">
        <f t="shared" si="139"/>
        <v>11201200</v>
      </c>
      <c r="Z729" s="5">
        <f t="shared" si="139"/>
        <v>11201200</v>
      </c>
      <c r="AA729" s="5">
        <f t="shared" si="139"/>
        <v>11201200</v>
      </c>
      <c r="AB729" s="5">
        <f t="shared" si="139"/>
        <v>11201200</v>
      </c>
      <c r="AC729" s="5">
        <f t="shared" si="139"/>
        <v>11201200</v>
      </c>
      <c r="AD729" s="5">
        <f t="shared" si="139"/>
        <v>11201200</v>
      </c>
      <c r="AE729" s="5">
        <f t="shared" si="139"/>
        <v>11201200</v>
      </c>
      <c r="AF729" s="5">
        <f t="shared" si="139"/>
        <v>11201200</v>
      </c>
      <c r="AG729" s="5">
        <f t="shared" si="139"/>
        <v>11201200</v>
      </c>
      <c r="AH729" s="5"/>
      <c r="AI729" s="5"/>
    </row>
    <row r="730" spans="1:36" x14ac:dyDescent="0.2">
      <c r="A730" s="3" t="s">
        <v>2</v>
      </c>
      <c r="B730" s="2">
        <f>B696^3+B697^3+B698^3+B699^3+B700^3+B701^3+B702^3+B703^3+B704^3+B705^3+B706^3+B707^3+B708^3+B709^3+B710^3+B711^3+B712^3+B713^3+B714^3+B715^3+B716^3+B717^3+B718^3+B719^3+B720^3+B721^3+B722^3+B723^3+B724^3+B725^3+B726^3+B727^3</f>
        <v>8606720000</v>
      </c>
      <c r="C730" s="2">
        <f t="shared" ref="C730:AG730" si="140">C696^3+C697^3+C698^3+C699^3+C700^3+C701^3+C702^3+C703^3+C704^3+C705^3+C706^3+C707^3+C708^3+C709^3+C710^3+C711^3+C712^3+C713^3+C714^3+C715^3+C716^3+C717^3+C718^3+C719^3+C720^3+C721^3+C722^3+C723^3+C724^3+C725^3+C726^3+C727^3</f>
        <v>8606720000</v>
      </c>
      <c r="D730" s="2">
        <f t="shared" si="140"/>
        <v>8606720000</v>
      </c>
      <c r="E730" s="2">
        <f t="shared" si="140"/>
        <v>8606720000</v>
      </c>
      <c r="F730" s="2">
        <f t="shared" si="140"/>
        <v>8606720000</v>
      </c>
      <c r="G730" s="2">
        <f t="shared" si="140"/>
        <v>8606720000</v>
      </c>
      <c r="H730" s="2">
        <f t="shared" si="140"/>
        <v>8606720000</v>
      </c>
      <c r="I730" s="2">
        <f t="shared" si="140"/>
        <v>8606720000</v>
      </c>
      <c r="J730" s="2">
        <f t="shared" si="140"/>
        <v>8606720000</v>
      </c>
      <c r="K730" s="2">
        <f t="shared" si="140"/>
        <v>8606720000</v>
      </c>
      <c r="L730" s="2">
        <f t="shared" si="140"/>
        <v>8606720000</v>
      </c>
      <c r="M730" s="2">
        <f t="shared" si="140"/>
        <v>8606720000</v>
      </c>
      <c r="N730" s="2">
        <f t="shared" si="140"/>
        <v>8606720000</v>
      </c>
      <c r="O730" s="2">
        <f t="shared" si="140"/>
        <v>8606720000</v>
      </c>
      <c r="P730" s="2">
        <f t="shared" si="140"/>
        <v>8606720000</v>
      </c>
      <c r="Q730" s="2">
        <f t="shared" si="140"/>
        <v>8606720000</v>
      </c>
      <c r="R730" s="2">
        <f t="shared" si="140"/>
        <v>8606720000</v>
      </c>
      <c r="S730" s="2">
        <f t="shared" si="140"/>
        <v>8606720000</v>
      </c>
      <c r="T730" s="2">
        <f t="shared" si="140"/>
        <v>8606720000</v>
      </c>
      <c r="U730" s="2">
        <f t="shared" si="140"/>
        <v>8606720000</v>
      </c>
      <c r="V730" s="2">
        <f t="shared" si="140"/>
        <v>8606720000</v>
      </c>
      <c r="W730" s="2">
        <f t="shared" si="140"/>
        <v>8606720000</v>
      </c>
      <c r="X730" s="2">
        <f t="shared" si="140"/>
        <v>8606720000</v>
      </c>
      <c r="Y730" s="2">
        <f t="shared" si="140"/>
        <v>8606720000</v>
      </c>
      <c r="Z730" s="2">
        <f t="shared" si="140"/>
        <v>8606720000</v>
      </c>
      <c r="AA730" s="2">
        <f t="shared" si="140"/>
        <v>8606720000</v>
      </c>
      <c r="AB730" s="2">
        <f t="shared" si="140"/>
        <v>8606720000</v>
      </c>
      <c r="AC730" s="2">
        <f t="shared" si="140"/>
        <v>8606720000</v>
      </c>
      <c r="AD730" s="2">
        <f t="shared" si="140"/>
        <v>8606720000</v>
      </c>
      <c r="AE730" s="2">
        <f t="shared" si="140"/>
        <v>8606720000</v>
      </c>
      <c r="AF730" s="2">
        <f t="shared" si="140"/>
        <v>8606720000</v>
      </c>
      <c r="AG730" s="2">
        <f t="shared" si="140"/>
        <v>8606720000</v>
      </c>
      <c r="AH730" s="5" t="s">
        <v>5</v>
      </c>
      <c r="AI730" s="5"/>
      <c r="AJ730" s="114" t="s">
        <v>5</v>
      </c>
    </row>
    <row r="731" spans="1:36" x14ac:dyDescent="0.2">
      <c r="B731" s="2" t="s">
        <v>5</v>
      </c>
      <c r="AH731" s="5"/>
      <c r="AI731" s="5"/>
      <c r="AJ731" s="116"/>
    </row>
    <row r="732" spans="1:36" x14ac:dyDescent="0.2">
      <c r="A732" s="3" t="s">
        <v>1173</v>
      </c>
      <c r="B732" s="2">
        <f>B696</f>
        <v>10</v>
      </c>
      <c r="C732" s="2">
        <f>C697</f>
        <v>62</v>
      </c>
      <c r="D732" s="2">
        <f>D698</f>
        <v>84</v>
      </c>
      <c r="E732" s="2">
        <f>E699</f>
        <v>104</v>
      </c>
      <c r="F732" s="2">
        <f>F700</f>
        <v>149</v>
      </c>
      <c r="G732" s="2">
        <f>G701</f>
        <v>161</v>
      </c>
      <c r="H732" s="2">
        <f>H702</f>
        <v>207</v>
      </c>
      <c r="I732" s="2">
        <f>I703</f>
        <v>251</v>
      </c>
      <c r="J732" s="2">
        <f>J704</f>
        <v>518</v>
      </c>
      <c r="K732" s="2">
        <f>K705</f>
        <v>562</v>
      </c>
      <c r="L732" s="2">
        <f>L706</f>
        <v>608</v>
      </c>
      <c r="M732" s="2">
        <f>M707</f>
        <v>620</v>
      </c>
      <c r="N732" s="2">
        <f>N708</f>
        <v>665</v>
      </c>
      <c r="O732" s="2">
        <f>O709</f>
        <v>685</v>
      </c>
      <c r="P732" s="2">
        <f>P710</f>
        <v>707</v>
      </c>
      <c r="Q732" s="2">
        <f>Q711</f>
        <v>759</v>
      </c>
      <c r="R732" s="2">
        <f>R712</f>
        <v>1002</v>
      </c>
      <c r="S732" s="2">
        <f>S713</f>
        <v>990</v>
      </c>
      <c r="T732" s="2">
        <f>T714</f>
        <v>948</v>
      </c>
      <c r="U732" s="2">
        <f>U715</f>
        <v>904</v>
      </c>
      <c r="V732" s="2">
        <f>V716</f>
        <v>885</v>
      </c>
      <c r="W732" s="2">
        <f>W717</f>
        <v>833</v>
      </c>
      <c r="X732" s="2">
        <f>X718</f>
        <v>815</v>
      </c>
      <c r="Y732" s="2">
        <f>Y719</f>
        <v>795</v>
      </c>
      <c r="Z732" s="2">
        <f>Z720</f>
        <v>486</v>
      </c>
      <c r="AA732" s="2">
        <f>AA721</f>
        <v>466</v>
      </c>
      <c r="AB732" s="2">
        <f>AB722</f>
        <v>448</v>
      </c>
      <c r="AC732" s="2">
        <f>AC723</f>
        <v>396</v>
      </c>
      <c r="AD732" s="2">
        <f>AD724</f>
        <v>377</v>
      </c>
      <c r="AE732" s="2">
        <f>AE725</f>
        <v>333</v>
      </c>
      <c r="AF732" s="2">
        <f>AF726</f>
        <v>291</v>
      </c>
      <c r="AG732" s="2">
        <f>AG727</f>
        <v>279</v>
      </c>
      <c r="AH732" s="152">
        <f t="shared" ref="AH732:AH735" si="141">SUM(B732:AG732)</f>
        <v>16400</v>
      </c>
      <c r="AI732" s="5">
        <f t="shared" ref="AI732:AI735" si="142">SUMSQ(B732:AG732)</f>
        <v>11201200</v>
      </c>
      <c r="AJ732" s="2">
        <f t="shared" ref="AJ732:AJ735" si="143">B732^3+C732^3+D732^3+E732^3+F732^3+G732^3+H732^3+I732^3+J732^3+K732^3+L732^3+M732^3+N732^3+O732^3+P732^3+Q732^3+R732^3+S732^3+T732^3+U732^3+V732^3+W732^3+X732^3+Y732^3+Z732^3+AA732^3+AB732^3+AC732^3+AD732^3+AE732^3+AF732^3+AG732^3</f>
        <v>8606720000</v>
      </c>
    </row>
    <row r="733" spans="1:36" x14ac:dyDescent="0.2">
      <c r="A733" s="3" t="s">
        <v>1174</v>
      </c>
      <c r="B733" s="2">
        <f>B727</f>
        <v>1015</v>
      </c>
      <c r="C733" s="2">
        <f>C726</f>
        <v>963</v>
      </c>
      <c r="D733" s="2">
        <f>D725</f>
        <v>941</v>
      </c>
      <c r="E733" s="2">
        <f>E724</f>
        <v>921</v>
      </c>
      <c r="F733" s="2">
        <f>F723</f>
        <v>876</v>
      </c>
      <c r="G733" s="2">
        <f>G722</f>
        <v>864</v>
      </c>
      <c r="H733" s="2">
        <f>H721</f>
        <v>818</v>
      </c>
      <c r="I733" s="2">
        <f>I720</f>
        <v>774</v>
      </c>
      <c r="J733" s="2">
        <f>J719</f>
        <v>507</v>
      </c>
      <c r="K733" s="2">
        <f>K718</f>
        <v>463</v>
      </c>
      <c r="L733" s="2">
        <f>L717</f>
        <v>417</v>
      </c>
      <c r="M733" s="2">
        <f>M716</f>
        <v>405</v>
      </c>
      <c r="N733" s="2">
        <f>N715</f>
        <v>360</v>
      </c>
      <c r="O733" s="2">
        <f>O714</f>
        <v>340</v>
      </c>
      <c r="P733" s="2">
        <f>P713</f>
        <v>318</v>
      </c>
      <c r="Q733" s="2">
        <f>Q712</f>
        <v>266</v>
      </c>
      <c r="R733" s="2">
        <f>R711</f>
        <v>23</v>
      </c>
      <c r="S733" s="2">
        <f>S710</f>
        <v>35</v>
      </c>
      <c r="T733" s="2">
        <f>T709</f>
        <v>77</v>
      </c>
      <c r="U733" s="2">
        <f>U708</f>
        <v>121</v>
      </c>
      <c r="V733" s="2">
        <f>V707</f>
        <v>140</v>
      </c>
      <c r="W733" s="2">
        <f>W706</f>
        <v>192</v>
      </c>
      <c r="X733" s="2">
        <f>X705</f>
        <v>210</v>
      </c>
      <c r="Y733" s="2">
        <f>Y704</f>
        <v>230</v>
      </c>
      <c r="Z733" s="2">
        <f>Z703</f>
        <v>539</v>
      </c>
      <c r="AA733" s="2">
        <f>AA702</f>
        <v>559</v>
      </c>
      <c r="AB733" s="2">
        <f>AB701</f>
        <v>577</v>
      </c>
      <c r="AC733" s="2">
        <f>AC700</f>
        <v>629</v>
      </c>
      <c r="AD733" s="2">
        <f>AD699</f>
        <v>648</v>
      </c>
      <c r="AE733" s="2">
        <f>AE698</f>
        <v>692</v>
      </c>
      <c r="AF733" s="2">
        <f>AF697</f>
        <v>734</v>
      </c>
      <c r="AG733" s="2">
        <f>AG696</f>
        <v>746</v>
      </c>
      <c r="AH733" s="152">
        <f t="shared" si="141"/>
        <v>16400</v>
      </c>
      <c r="AI733" s="5">
        <f t="shared" si="142"/>
        <v>11201200</v>
      </c>
      <c r="AJ733" s="2">
        <f t="shared" si="143"/>
        <v>8606720000</v>
      </c>
    </row>
    <row r="734" spans="1:36" x14ac:dyDescent="0.2">
      <c r="A734" s="3" t="s">
        <v>1175</v>
      </c>
      <c r="B734" s="2">
        <f>B712</f>
        <v>287</v>
      </c>
      <c r="C734" s="2">
        <f>C713</f>
        <v>299</v>
      </c>
      <c r="D734" s="2">
        <f>D714</f>
        <v>325</v>
      </c>
      <c r="E734" s="2">
        <f>E715</f>
        <v>369</v>
      </c>
      <c r="F734" s="2">
        <f>F716</f>
        <v>388</v>
      </c>
      <c r="G734" s="2">
        <f>G717</f>
        <v>440</v>
      </c>
      <c r="H734" s="2">
        <f>H718</f>
        <v>474</v>
      </c>
      <c r="I734" s="2">
        <f>I719</f>
        <v>494</v>
      </c>
      <c r="J734" s="2">
        <f>J720</f>
        <v>787</v>
      </c>
      <c r="K734" s="2">
        <f>K721</f>
        <v>807</v>
      </c>
      <c r="L734" s="2">
        <f>L722</f>
        <v>841</v>
      </c>
      <c r="M734" s="2">
        <f>M723</f>
        <v>893</v>
      </c>
      <c r="N734" s="2">
        <f>N724</f>
        <v>912</v>
      </c>
      <c r="O734" s="2">
        <f>O725</f>
        <v>956</v>
      </c>
      <c r="P734" s="2">
        <f>P726</f>
        <v>982</v>
      </c>
      <c r="Q734" s="2">
        <f>Q727</f>
        <v>994</v>
      </c>
      <c r="R734" s="2">
        <f>R696</f>
        <v>767</v>
      </c>
      <c r="S734" s="2">
        <f>S697</f>
        <v>715</v>
      </c>
      <c r="T734" s="2">
        <f>T698</f>
        <v>677</v>
      </c>
      <c r="U734" s="2">
        <f>U699</f>
        <v>657</v>
      </c>
      <c r="V734" s="2">
        <f>V700</f>
        <v>612</v>
      </c>
      <c r="W734" s="2">
        <f>W701</f>
        <v>600</v>
      </c>
      <c r="X734" s="2">
        <f>X702</f>
        <v>570</v>
      </c>
      <c r="Y734" s="2">
        <f>Y703</f>
        <v>526</v>
      </c>
      <c r="Z734" s="2">
        <f>Z704</f>
        <v>243</v>
      </c>
      <c r="AA734" s="2">
        <f>AA705</f>
        <v>199</v>
      </c>
      <c r="AB734" s="2">
        <f>AB706</f>
        <v>169</v>
      </c>
      <c r="AC734" s="2">
        <f>AC707</f>
        <v>157</v>
      </c>
      <c r="AD734" s="2">
        <f>AD708</f>
        <v>112</v>
      </c>
      <c r="AE734" s="2">
        <f>AE709</f>
        <v>92</v>
      </c>
      <c r="AF734" s="2">
        <f>AF710</f>
        <v>54</v>
      </c>
      <c r="AG734" s="2">
        <f>AG711</f>
        <v>2</v>
      </c>
      <c r="AH734" s="152">
        <f t="shared" si="141"/>
        <v>16400</v>
      </c>
      <c r="AI734" s="5">
        <f t="shared" si="142"/>
        <v>11201200</v>
      </c>
      <c r="AJ734" s="2">
        <f t="shared" si="143"/>
        <v>8606720000</v>
      </c>
    </row>
    <row r="735" spans="1:36" x14ac:dyDescent="0.2">
      <c r="A735" s="3" t="s">
        <v>1176</v>
      </c>
      <c r="B735" s="2">
        <f>B711</f>
        <v>738</v>
      </c>
      <c r="C735" s="2">
        <f>C710</f>
        <v>726</v>
      </c>
      <c r="D735" s="2">
        <f>D709</f>
        <v>700</v>
      </c>
      <c r="E735" s="2">
        <f>E708</f>
        <v>656</v>
      </c>
      <c r="F735" s="2">
        <f>F707</f>
        <v>637</v>
      </c>
      <c r="G735" s="2">
        <f>G706</f>
        <v>585</v>
      </c>
      <c r="H735" s="2">
        <f>H705</f>
        <v>551</v>
      </c>
      <c r="I735" s="2">
        <f>I704</f>
        <v>531</v>
      </c>
      <c r="J735" s="2">
        <f>J703</f>
        <v>238</v>
      </c>
      <c r="K735" s="2">
        <f>K702</f>
        <v>218</v>
      </c>
      <c r="L735" s="2">
        <f>L701</f>
        <v>184</v>
      </c>
      <c r="M735" s="2">
        <f>M700</f>
        <v>132</v>
      </c>
      <c r="N735" s="2">
        <f>N699</f>
        <v>113</v>
      </c>
      <c r="O735" s="2">
        <f>O698</f>
        <v>69</v>
      </c>
      <c r="P735" s="2">
        <f>P697</f>
        <v>43</v>
      </c>
      <c r="Q735" s="2">
        <f>Q696</f>
        <v>31</v>
      </c>
      <c r="R735" s="2">
        <f>R727</f>
        <v>258</v>
      </c>
      <c r="S735" s="2">
        <f>S726</f>
        <v>310</v>
      </c>
      <c r="T735" s="2">
        <f>T725</f>
        <v>348</v>
      </c>
      <c r="U735" s="2">
        <f>U724</f>
        <v>368</v>
      </c>
      <c r="V735" s="2">
        <f>V723</f>
        <v>413</v>
      </c>
      <c r="W735" s="2">
        <f>W722</f>
        <v>425</v>
      </c>
      <c r="X735" s="2">
        <f>X721</f>
        <v>455</v>
      </c>
      <c r="Y735" s="2">
        <f>Y720</f>
        <v>499</v>
      </c>
      <c r="Z735" s="2">
        <f>Z719</f>
        <v>782</v>
      </c>
      <c r="AA735" s="2">
        <f>AA718</f>
        <v>826</v>
      </c>
      <c r="AB735" s="2">
        <f>AB717</f>
        <v>856</v>
      </c>
      <c r="AC735" s="2">
        <f>AC716</f>
        <v>868</v>
      </c>
      <c r="AD735" s="2">
        <f>AD715</f>
        <v>913</v>
      </c>
      <c r="AE735" s="2">
        <f>AE714</f>
        <v>933</v>
      </c>
      <c r="AF735" s="2">
        <f>AF713</f>
        <v>971</v>
      </c>
      <c r="AG735" s="2">
        <f>AG712</f>
        <v>1023</v>
      </c>
      <c r="AH735" s="152">
        <f t="shared" si="141"/>
        <v>16400</v>
      </c>
      <c r="AI735" s="5">
        <f t="shared" si="142"/>
        <v>11201200</v>
      </c>
      <c r="AJ735" s="2">
        <f t="shared" si="143"/>
        <v>8606720000</v>
      </c>
    </row>
    <row r="738" spans="1:36" ht="13.5" thickBot="1" x14ac:dyDescent="0.25">
      <c r="A738" s="71" t="s">
        <v>5</v>
      </c>
      <c r="B738" s="1" t="s">
        <v>1255</v>
      </c>
      <c r="D738" s="94"/>
      <c r="H738" s="2" t="s">
        <v>5</v>
      </c>
      <c r="M738" s="2" t="s">
        <v>5</v>
      </c>
      <c r="R738" s="2" t="s">
        <v>5</v>
      </c>
    </row>
    <row r="739" spans="1:36" x14ac:dyDescent="0.2">
      <c r="A739" s="1">
        <v>1</v>
      </c>
      <c r="B739" s="259">
        <v>11</v>
      </c>
      <c r="C739" s="177">
        <v>432</v>
      </c>
      <c r="D739" s="134">
        <v>1012</v>
      </c>
      <c r="E739" s="134">
        <v>599</v>
      </c>
      <c r="F739" s="134">
        <v>906</v>
      </c>
      <c r="G739" s="134">
        <v>557</v>
      </c>
      <c r="H739" s="134">
        <v>113</v>
      </c>
      <c r="I739" s="134">
        <v>470</v>
      </c>
      <c r="J739" s="134">
        <v>451</v>
      </c>
      <c r="K739" s="134">
        <v>104</v>
      </c>
      <c r="L739" s="134">
        <v>572</v>
      </c>
      <c r="M739" s="134">
        <v>927</v>
      </c>
      <c r="N739" s="134">
        <v>578</v>
      </c>
      <c r="O739" s="134">
        <v>997</v>
      </c>
      <c r="P739" s="134">
        <v>441</v>
      </c>
      <c r="Q739" s="135">
        <v>30</v>
      </c>
      <c r="R739" s="206">
        <v>766</v>
      </c>
      <c r="S739" s="134">
        <v>857</v>
      </c>
      <c r="T739" s="134">
        <v>261</v>
      </c>
      <c r="U739" s="134">
        <v>162</v>
      </c>
      <c r="V739" s="134">
        <v>383</v>
      </c>
      <c r="W739" s="134">
        <v>220</v>
      </c>
      <c r="X739" s="134">
        <v>648</v>
      </c>
      <c r="Y739" s="134">
        <v>803</v>
      </c>
      <c r="Z739" s="134">
        <v>822</v>
      </c>
      <c r="AA739" s="134">
        <v>657</v>
      </c>
      <c r="AB739" s="134">
        <v>205</v>
      </c>
      <c r="AC739" s="134">
        <v>362</v>
      </c>
      <c r="AD739" s="134">
        <v>183</v>
      </c>
      <c r="AE739" s="134">
        <v>276</v>
      </c>
      <c r="AF739" s="134">
        <v>848</v>
      </c>
      <c r="AG739" s="264">
        <v>747</v>
      </c>
      <c r="AH739" s="5">
        <f>SUM(B739:AG739)</f>
        <v>16400</v>
      </c>
      <c r="AI739" s="5">
        <f>SUMSQ(B739:AG739)</f>
        <v>11201200</v>
      </c>
      <c r="AJ739" s="2">
        <f>B739^3+C739^3+D739^3+E739^3+F739^3+G739^3+H739^3+I739^3+J739^3+K739^3+L739^3+M739^3+N739^3+O739^3+P739^3+Q739^3+R739^3+S739^3+T739^3+U739^3+V739^3+W739^3+X739^3+Y739^3+Z739^3+AA739^3+AB739^3+AC739^3+AD739^3+AE739^3+AF739^3+AG739^3</f>
        <v>8606720000</v>
      </c>
    </row>
    <row r="740" spans="1:36" x14ac:dyDescent="0.2">
      <c r="A740" s="1">
        <v>2</v>
      </c>
      <c r="B740" s="178">
        <v>412</v>
      </c>
      <c r="C740" s="260">
        <v>63</v>
      </c>
      <c r="D740" s="109">
        <v>611</v>
      </c>
      <c r="E740" s="109">
        <v>968</v>
      </c>
      <c r="F740" s="109">
        <v>537</v>
      </c>
      <c r="G740" s="109">
        <v>958</v>
      </c>
      <c r="H740" s="109">
        <v>482</v>
      </c>
      <c r="I740" s="109">
        <v>69</v>
      </c>
      <c r="J740" s="109">
        <v>84</v>
      </c>
      <c r="K740" s="109">
        <v>503</v>
      </c>
      <c r="L740" s="109">
        <v>939</v>
      </c>
      <c r="M740" s="109">
        <v>528</v>
      </c>
      <c r="N740" s="109">
        <v>977</v>
      </c>
      <c r="O740" s="109">
        <v>630</v>
      </c>
      <c r="P740" s="110">
        <v>42</v>
      </c>
      <c r="Q740" s="109">
        <v>397</v>
      </c>
      <c r="R740" s="109">
        <v>877</v>
      </c>
      <c r="S740" s="112">
        <v>714</v>
      </c>
      <c r="T740" s="109">
        <v>150</v>
      </c>
      <c r="U740" s="109">
        <v>305</v>
      </c>
      <c r="V740" s="109">
        <v>240</v>
      </c>
      <c r="W740" s="109">
        <v>331</v>
      </c>
      <c r="X740" s="109">
        <v>791</v>
      </c>
      <c r="Y740" s="109">
        <v>692</v>
      </c>
      <c r="Z740" s="109">
        <v>677</v>
      </c>
      <c r="AA740" s="109">
        <v>770</v>
      </c>
      <c r="AB740" s="109">
        <v>350</v>
      </c>
      <c r="AC740" s="109">
        <v>249</v>
      </c>
      <c r="AD740" s="109">
        <v>296</v>
      </c>
      <c r="AE740" s="109">
        <v>131</v>
      </c>
      <c r="AF740" s="111">
        <v>735</v>
      </c>
      <c r="AG740" s="139">
        <v>892</v>
      </c>
      <c r="AH740" s="5">
        <f t="shared" ref="AH740:AH770" si="144">SUM(B740:AG740)</f>
        <v>16400</v>
      </c>
      <c r="AI740" s="5">
        <f t="shared" ref="AI740:AI770" si="145">SUMSQ(B740:AG740)</f>
        <v>11201200</v>
      </c>
      <c r="AJ740" s="2">
        <f t="shared" ref="AJ740:AJ770" si="146">B740^3+C740^3+D740^3+E740^3+F740^3+G740^3+H740^3+I740^3+J740^3+K740^3+L740^3+M740^3+N740^3+O740^3+P740^3+Q740^3+R740^3+S740^3+T740^3+U740^3+V740^3+W740^3+X740^3+Y740^3+Z740^3+AA740^3+AB740^3+AC740^3+AD740^3+AE740^3+AF740^3+AG740^3</f>
        <v>8606720000</v>
      </c>
    </row>
    <row r="741" spans="1:36" x14ac:dyDescent="0.2">
      <c r="A741" s="1">
        <v>3</v>
      </c>
      <c r="B741" s="140">
        <v>938</v>
      </c>
      <c r="C741" s="109">
        <v>525</v>
      </c>
      <c r="D741" s="260">
        <v>81</v>
      </c>
      <c r="E741" s="6">
        <v>502</v>
      </c>
      <c r="F741" s="109">
        <v>43</v>
      </c>
      <c r="G741" s="109">
        <v>400</v>
      </c>
      <c r="H741" s="109">
        <v>980</v>
      </c>
      <c r="I741" s="109">
        <v>631</v>
      </c>
      <c r="J741" s="109">
        <v>610</v>
      </c>
      <c r="K741" s="109">
        <v>965</v>
      </c>
      <c r="L741" s="109">
        <v>409</v>
      </c>
      <c r="M741" s="109">
        <v>62</v>
      </c>
      <c r="N741" s="109">
        <v>483</v>
      </c>
      <c r="O741" s="110">
        <v>72</v>
      </c>
      <c r="P741" s="109">
        <v>540</v>
      </c>
      <c r="Q741" s="109">
        <v>959</v>
      </c>
      <c r="R741" s="109">
        <v>351</v>
      </c>
      <c r="S741" s="109">
        <v>252</v>
      </c>
      <c r="T741" s="112">
        <v>680</v>
      </c>
      <c r="U741" s="109">
        <v>771</v>
      </c>
      <c r="V741" s="109">
        <v>734</v>
      </c>
      <c r="W741" s="109">
        <v>889</v>
      </c>
      <c r="X741" s="109">
        <v>293</v>
      </c>
      <c r="Y741" s="109">
        <v>130</v>
      </c>
      <c r="Z741" s="109">
        <v>151</v>
      </c>
      <c r="AA741" s="109">
        <v>308</v>
      </c>
      <c r="AB741" s="109">
        <v>880</v>
      </c>
      <c r="AC741" s="109">
        <v>715</v>
      </c>
      <c r="AD741" s="109">
        <v>790</v>
      </c>
      <c r="AE741" s="111">
        <v>689</v>
      </c>
      <c r="AF741" s="109">
        <v>237</v>
      </c>
      <c r="AG741" s="139">
        <v>330</v>
      </c>
      <c r="AH741" s="5">
        <f t="shared" si="144"/>
        <v>16400</v>
      </c>
      <c r="AI741" s="5">
        <f t="shared" si="145"/>
        <v>11201200</v>
      </c>
      <c r="AJ741" s="2">
        <f t="shared" si="146"/>
        <v>8606720000</v>
      </c>
    </row>
    <row r="742" spans="1:36" x14ac:dyDescent="0.2">
      <c r="A742" s="1">
        <v>4</v>
      </c>
      <c r="B742" s="140">
        <v>569</v>
      </c>
      <c r="C742" s="109">
        <v>926</v>
      </c>
      <c r="D742" s="6">
        <v>450</v>
      </c>
      <c r="E742" s="260">
        <v>101</v>
      </c>
      <c r="F742" s="109">
        <v>444</v>
      </c>
      <c r="G742" s="109">
        <v>31</v>
      </c>
      <c r="H742" s="109">
        <v>579</v>
      </c>
      <c r="I742" s="109">
        <v>1000</v>
      </c>
      <c r="J742" s="109">
        <v>1009</v>
      </c>
      <c r="K742" s="109">
        <v>598</v>
      </c>
      <c r="L742" s="109">
        <v>10</v>
      </c>
      <c r="M742" s="109">
        <v>429</v>
      </c>
      <c r="N742" s="110">
        <v>116</v>
      </c>
      <c r="O742" s="109">
        <v>471</v>
      </c>
      <c r="P742" s="109">
        <v>907</v>
      </c>
      <c r="Q742" s="109">
        <v>560</v>
      </c>
      <c r="R742" s="109">
        <v>208</v>
      </c>
      <c r="S742" s="109">
        <v>363</v>
      </c>
      <c r="T742" s="109">
        <v>823</v>
      </c>
      <c r="U742" s="112">
        <v>660</v>
      </c>
      <c r="V742" s="109">
        <v>845</v>
      </c>
      <c r="W742" s="109">
        <v>746</v>
      </c>
      <c r="X742" s="109">
        <v>182</v>
      </c>
      <c r="Y742" s="109">
        <v>273</v>
      </c>
      <c r="Z742" s="109">
        <v>264</v>
      </c>
      <c r="AA742" s="109">
        <v>163</v>
      </c>
      <c r="AB742" s="109">
        <v>767</v>
      </c>
      <c r="AC742" s="109">
        <v>860</v>
      </c>
      <c r="AD742" s="111">
        <v>645</v>
      </c>
      <c r="AE742" s="109">
        <v>802</v>
      </c>
      <c r="AF742" s="109">
        <v>382</v>
      </c>
      <c r="AG742" s="139">
        <v>217</v>
      </c>
      <c r="AH742" s="5">
        <f t="shared" si="144"/>
        <v>16400</v>
      </c>
      <c r="AI742" s="5">
        <f t="shared" si="145"/>
        <v>11201200</v>
      </c>
      <c r="AJ742" s="2">
        <f t="shared" si="146"/>
        <v>8606720000</v>
      </c>
    </row>
    <row r="743" spans="1:36" x14ac:dyDescent="0.2">
      <c r="A743" s="1">
        <v>5</v>
      </c>
      <c r="B743" s="140">
        <v>789</v>
      </c>
      <c r="C743" s="109">
        <v>690</v>
      </c>
      <c r="D743" s="109">
        <v>238</v>
      </c>
      <c r="E743" s="109">
        <v>329</v>
      </c>
      <c r="F743" s="260">
        <v>152</v>
      </c>
      <c r="G743" s="6">
        <v>307</v>
      </c>
      <c r="H743" s="109">
        <v>879</v>
      </c>
      <c r="I743" s="109">
        <v>716</v>
      </c>
      <c r="J743" s="109">
        <v>733</v>
      </c>
      <c r="K743" s="109">
        <v>890</v>
      </c>
      <c r="L743" s="109">
        <v>294</v>
      </c>
      <c r="M743" s="110">
        <v>129</v>
      </c>
      <c r="N743" s="109">
        <v>352</v>
      </c>
      <c r="O743" s="109">
        <v>251</v>
      </c>
      <c r="P743" s="109">
        <v>679</v>
      </c>
      <c r="Q743" s="109">
        <v>772</v>
      </c>
      <c r="R743" s="109">
        <v>484</v>
      </c>
      <c r="S743" s="109">
        <v>71</v>
      </c>
      <c r="T743" s="109">
        <v>539</v>
      </c>
      <c r="U743" s="109">
        <v>960</v>
      </c>
      <c r="V743" s="112">
        <v>609</v>
      </c>
      <c r="W743" s="109">
        <v>966</v>
      </c>
      <c r="X743" s="109">
        <v>410</v>
      </c>
      <c r="Y743" s="109">
        <v>61</v>
      </c>
      <c r="Z743" s="109">
        <v>44</v>
      </c>
      <c r="AA743" s="109">
        <v>399</v>
      </c>
      <c r="AB743" s="109">
        <v>979</v>
      </c>
      <c r="AC743" s="111">
        <v>632</v>
      </c>
      <c r="AD743" s="109">
        <v>937</v>
      </c>
      <c r="AE743" s="109">
        <v>526</v>
      </c>
      <c r="AF743" s="109">
        <v>82</v>
      </c>
      <c r="AG743" s="139">
        <v>501</v>
      </c>
      <c r="AH743" s="5">
        <f t="shared" si="144"/>
        <v>16400</v>
      </c>
      <c r="AI743" s="5">
        <f t="shared" si="145"/>
        <v>11201200</v>
      </c>
      <c r="AJ743" s="2">
        <f t="shared" si="146"/>
        <v>8606720000</v>
      </c>
    </row>
    <row r="744" spans="1:36" x14ac:dyDescent="0.2">
      <c r="A744" s="1">
        <v>6</v>
      </c>
      <c r="B744" s="140">
        <v>646</v>
      </c>
      <c r="C744" s="109">
        <v>801</v>
      </c>
      <c r="D744" s="109">
        <v>381</v>
      </c>
      <c r="E744" s="109">
        <v>218</v>
      </c>
      <c r="F744" s="6">
        <v>263</v>
      </c>
      <c r="G744" s="260">
        <v>164</v>
      </c>
      <c r="H744" s="109">
        <v>768</v>
      </c>
      <c r="I744" s="109">
        <v>859</v>
      </c>
      <c r="J744" s="109">
        <v>846</v>
      </c>
      <c r="K744" s="109">
        <v>745</v>
      </c>
      <c r="L744" s="110">
        <v>181</v>
      </c>
      <c r="M744" s="109">
        <v>274</v>
      </c>
      <c r="N744" s="109">
        <v>207</v>
      </c>
      <c r="O744" s="109">
        <v>364</v>
      </c>
      <c r="P744" s="109">
        <v>824</v>
      </c>
      <c r="Q744" s="109">
        <v>659</v>
      </c>
      <c r="R744" s="109">
        <v>115</v>
      </c>
      <c r="S744" s="109">
        <v>472</v>
      </c>
      <c r="T744" s="109">
        <v>908</v>
      </c>
      <c r="U744" s="109">
        <v>559</v>
      </c>
      <c r="V744" s="109">
        <v>1010</v>
      </c>
      <c r="W744" s="112">
        <v>597</v>
      </c>
      <c r="X744" s="109">
        <v>9</v>
      </c>
      <c r="Y744" s="109">
        <v>430</v>
      </c>
      <c r="Z744" s="109">
        <v>443</v>
      </c>
      <c r="AA744" s="109">
        <v>32</v>
      </c>
      <c r="AB744" s="111">
        <v>580</v>
      </c>
      <c r="AC744" s="109">
        <v>999</v>
      </c>
      <c r="AD744" s="109">
        <v>570</v>
      </c>
      <c r="AE744" s="109">
        <v>925</v>
      </c>
      <c r="AF744" s="109">
        <v>449</v>
      </c>
      <c r="AG744" s="139">
        <v>102</v>
      </c>
      <c r="AH744" s="5">
        <f t="shared" si="144"/>
        <v>16400</v>
      </c>
      <c r="AI744" s="5">
        <f t="shared" si="145"/>
        <v>11201200</v>
      </c>
      <c r="AJ744" s="2">
        <f t="shared" si="146"/>
        <v>8606720000</v>
      </c>
    </row>
    <row r="745" spans="1:36" x14ac:dyDescent="0.2">
      <c r="A745" s="1">
        <v>7</v>
      </c>
      <c r="B745" s="140">
        <v>184</v>
      </c>
      <c r="C745" s="109">
        <v>275</v>
      </c>
      <c r="D745" s="109">
        <v>847</v>
      </c>
      <c r="E745" s="109">
        <v>748</v>
      </c>
      <c r="F745" s="109">
        <v>821</v>
      </c>
      <c r="G745" s="109">
        <v>658</v>
      </c>
      <c r="H745" s="260">
        <v>206</v>
      </c>
      <c r="I745" s="6">
        <v>361</v>
      </c>
      <c r="J745" s="109">
        <v>384</v>
      </c>
      <c r="K745" s="110">
        <v>219</v>
      </c>
      <c r="L745" s="109">
        <v>647</v>
      </c>
      <c r="M745" s="109">
        <v>804</v>
      </c>
      <c r="N745" s="109">
        <v>765</v>
      </c>
      <c r="O745" s="109">
        <v>858</v>
      </c>
      <c r="P745" s="109">
        <v>262</v>
      </c>
      <c r="Q745" s="109">
        <v>161</v>
      </c>
      <c r="R745" s="109">
        <v>577</v>
      </c>
      <c r="S745" s="109">
        <v>998</v>
      </c>
      <c r="T745" s="109">
        <v>442</v>
      </c>
      <c r="U745" s="109">
        <v>29</v>
      </c>
      <c r="V745" s="109">
        <v>452</v>
      </c>
      <c r="W745" s="109">
        <v>103</v>
      </c>
      <c r="X745" s="112">
        <v>571</v>
      </c>
      <c r="Y745" s="109">
        <v>928</v>
      </c>
      <c r="Z745" s="109">
        <v>905</v>
      </c>
      <c r="AA745" s="111">
        <v>558</v>
      </c>
      <c r="AB745" s="109">
        <v>114</v>
      </c>
      <c r="AC745" s="109">
        <v>469</v>
      </c>
      <c r="AD745" s="109">
        <v>12</v>
      </c>
      <c r="AE745" s="109">
        <v>431</v>
      </c>
      <c r="AF745" s="109">
        <v>1011</v>
      </c>
      <c r="AG745" s="139">
        <v>600</v>
      </c>
      <c r="AH745" s="5">
        <f t="shared" si="144"/>
        <v>16400</v>
      </c>
      <c r="AI745" s="5">
        <f t="shared" si="145"/>
        <v>11201200</v>
      </c>
      <c r="AJ745" s="2">
        <f t="shared" si="146"/>
        <v>8606720000</v>
      </c>
    </row>
    <row r="746" spans="1:36" x14ac:dyDescent="0.2">
      <c r="A746" s="1">
        <v>8</v>
      </c>
      <c r="B746" s="140">
        <v>295</v>
      </c>
      <c r="C746" s="109">
        <v>132</v>
      </c>
      <c r="D746" s="109">
        <v>736</v>
      </c>
      <c r="E746" s="109">
        <v>891</v>
      </c>
      <c r="F746" s="109">
        <v>678</v>
      </c>
      <c r="G746" s="109">
        <v>769</v>
      </c>
      <c r="H746" s="6">
        <v>349</v>
      </c>
      <c r="I746" s="260">
        <v>250</v>
      </c>
      <c r="J746" s="110">
        <v>239</v>
      </c>
      <c r="K746" s="109">
        <v>332</v>
      </c>
      <c r="L746" s="109">
        <v>792</v>
      </c>
      <c r="M746" s="109">
        <v>691</v>
      </c>
      <c r="N746" s="109">
        <v>878</v>
      </c>
      <c r="O746" s="109">
        <v>713</v>
      </c>
      <c r="P746" s="109">
        <v>149</v>
      </c>
      <c r="Q746" s="109">
        <v>306</v>
      </c>
      <c r="R746" s="109">
        <v>978</v>
      </c>
      <c r="S746" s="109">
        <v>629</v>
      </c>
      <c r="T746" s="109">
        <v>41</v>
      </c>
      <c r="U746" s="109">
        <v>398</v>
      </c>
      <c r="V746" s="109">
        <v>83</v>
      </c>
      <c r="W746" s="109">
        <v>504</v>
      </c>
      <c r="X746" s="109">
        <v>940</v>
      </c>
      <c r="Y746" s="112">
        <v>527</v>
      </c>
      <c r="Z746" s="111">
        <v>538</v>
      </c>
      <c r="AA746" s="109">
        <v>957</v>
      </c>
      <c r="AB746" s="109">
        <v>481</v>
      </c>
      <c r="AC746" s="109">
        <v>70</v>
      </c>
      <c r="AD746" s="109">
        <v>411</v>
      </c>
      <c r="AE746" s="109">
        <v>64</v>
      </c>
      <c r="AF746" s="109">
        <v>612</v>
      </c>
      <c r="AG746" s="139">
        <v>967</v>
      </c>
      <c r="AH746" s="5">
        <f t="shared" si="144"/>
        <v>16400</v>
      </c>
      <c r="AI746" s="5">
        <f t="shared" si="145"/>
        <v>11201200</v>
      </c>
      <c r="AJ746" s="2">
        <f t="shared" si="146"/>
        <v>8606720000</v>
      </c>
    </row>
    <row r="747" spans="1:36" x14ac:dyDescent="0.2">
      <c r="A747" s="1">
        <v>9</v>
      </c>
      <c r="B747" s="140">
        <v>975</v>
      </c>
      <c r="C747" s="109">
        <v>620</v>
      </c>
      <c r="D747" s="109">
        <v>56</v>
      </c>
      <c r="E747" s="109">
        <v>403</v>
      </c>
      <c r="F747" s="109">
        <v>78</v>
      </c>
      <c r="G747" s="109">
        <v>489</v>
      </c>
      <c r="H747" s="109">
        <v>949</v>
      </c>
      <c r="I747" s="110">
        <v>530</v>
      </c>
      <c r="J747" s="260">
        <v>519</v>
      </c>
      <c r="K747" s="6">
        <v>932</v>
      </c>
      <c r="L747" s="109">
        <v>512</v>
      </c>
      <c r="M747" s="109">
        <v>91</v>
      </c>
      <c r="N747" s="109">
        <v>390</v>
      </c>
      <c r="O747" s="109">
        <v>33</v>
      </c>
      <c r="P747" s="109">
        <v>637</v>
      </c>
      <c r="Q747" s="109">
        <v>986</v>
      </c>
      <c r="R747" s="109">
        <v>314</v>
      </c>
      <c r="S747" s="109">
        <v>157</v>
      </c>
      <c r="T747" s="109">
        <v>705</v>
      </c>
      <c r="U747" s="109">
        <v>870</v>
      </c>
      <c r="V747" s="109">
        <v>699</v>
      </c>
      <c r="W747" s="109">
        <v>800</v>
      </c>
      <c r="X747" s="109">
        <v>324</v>
      </c>
      <c r="Y747" s="111">
        <v>231</v>
      </c>
      <c r="Z747" s="112">
        <v>242</v>
      </c>
      <c r="AA747" s="109">
        <v>341</v>
      </c>
      <c r="AB747" s="109">
        <v>777</v>
      </c>
      <c r="AC747" s="109">
        <v>686</v>
      </c>
      <c r="AD747" s="109">
        <v>883</v>
      </c>
      <c r="AE747" s="109">
        <v>728</v>
      </c>
      <c r="AF747" s="109">
        <v>140</v>
      </c>
      <c r="AG747" s="139">
        <v>303</v>
      </c>
      <c r="AH747" s="5">
        <f t="shared" si="144"/>
        <v>16400</v>
      </c>
      <c r="AI747" s="5">
        <f t="shared" si="145"/>
        <v>11201200</v>
      </c>
      <c r="AJ747" s="2">
        <f t="shared" si="146"/>
        <v>8606720000</v>
      </c>
    </row>
    <row r="748" spans="1:36" x14ac:dyDescent="0.2">
      <c r="A748" s="1">
        <v>10</v>
      </c>
      <c r="B748" s="140">
        <v>608</v>
      </c>
      <c r="C748" s="109">
        <v>1019</v>
      </c>
      <c r="D748" s="109">
        <v>423</v>
      </c>
      <c r="E748" s="109">
        <v>4</v>
      </c>
      <c r="F748" s="109">
        <v>477</v>
      </c>
      <c r="G748" s="109">
        <v>122</v>
      </c>
      <c r="H748" s="110">
        <v>550</v>
      </c>
      <c r="I748" s="109">
        <v>897</v>
      </c>
      <c r="J748" s="6">
        <v>920</v>
      </c>
      <c r="K748" s="260">
        <v>563</v>
      </c>
      <c r="L748" s="109">
        <v>111</v>
      </c>
      <c r="M748" s="109">
        <v>460</v>
      </c>
      <c r="N748" s="109">
        <v>21</v>
      </c>
      <c r="O748" s="109">
        <v>434</v>
      </c>
      <c r="P748" s="109">
        <v>1006</v>
      </c>
      <c r="Q748" s="109">
        <v>585</v>
      </c>
      <c r="R748" s="109">
        <v>169</v>
      </c>
      <c r="S748" s="109">
        <v>270</v>
      </c>
      <c r="T748" s="109">
        <v>850</v>
      </c>
      <c r="U748" s="109">
        <v>757</v>
      </c>
      <c r="V748" s="109">
        <v>812</v>
      </c>
      <c r="W748" s="109">
        <v>655</v>
      </c>
      <c r="X748" s="111">
        <v>211</v>
      </c>
      <c r="Y748" s="109">
        <v>376</v>
      </c>
      <c r="Z748" s="109">
        <v>353</v>
      </c>
      <c r="AA748" s="112">
        <v>198</v>
      </c>
      <c r="AB748" s="109">
        <v>666</v>
      </c>
      <c r="AC748" s="109">
        <v>829</v>
      </c>
      <c r="AD748" s="109">
        <v>740</v>
      </c>
      <c r="AE748" s="109">
        <v>839</v>
      </c>
      <c r="AF748" s="109">
        <v>283</v>
      </c>
      <c r="AG748" s="139">
        <v>192</v>
      </c>
      <c r="AH748" s="5">
        <f t="shared" si="144"/>
        <v>16400</v>
      </c>
      <c r="AI748" s="5">
        <f t="shared" si="145"/>
        <v>11201200</v>
      </c>
      <c r="AJ748" s="2">
        <f t="shared" si="146"/>
        <v>8606720000</v>
      </c>
    </row>
    <row r="749" spans="1:36" x14ac:dyDescent="0.2">
      <c r="A749" s="1">
        <v>11</v>
      </c>
      <c r="B749" s="140">
        <v>110</v>
      </c>
      <c r="C749" s="109">
        <v>457</v>
      </c>
      <c r="D749" s="109">
        <v>917</v>
      </c>
      <c r="E749" s="109">
        <v>562</v>
      </c>
      <c r="F749" s="109">
        <v>1007</v>
      </c>
      <c r="G749" s="110">
        <v>588</v>
      </c>
      <c r="H749" s="109">
        <v>24</v>
      </c>
      <c r="I749" s="109">
        <v>435</v>
      </c>
      <c r="J749" s="109">
        <v>422</v>
      </c>
      <c r="K749" s="109">
        <v>1</v>
      </c>
      <c r="L749" s="260">
        <v>605</v>
      </c>
      <c r="M749" s="6">
        <v>1018</v>
      </c>
      <c r="N749" s="109">
        <v>551</v>
      </c>
      <c r="O749" s="109">
        <v>900</v>
      </c>
      <c r="P749" s="109">
        <v>480</v>
      </c>
      <c r="Q749" s="109">
        <v>123</v>
      </c>
      <c r="R749" s="109">
        <v>667</v>
      </c>
      <c r="S749" s="109">
        <v>832</v>
      </c>
      <c r="T749" s="109">
        <v>356</v>
      </c>
      <c r="U749" s="109">
        <v>199</v>
      </c>
      <c r="V749" s="109">
        <v>282</v>
      </c>
      <c r="W749" s="111">
        <v>189</v>
      </c>
      <c r="X749" s="109">
        <v>737</v>
      </c>
      <c r="Y749" s="109">
        <v>838</v>
      </c>
      <c r="Z749" s="109">
        <v>851</v>
      </c>
      <c r="AA749" s="109">
        <v>760</v>
      </c>
      <c r="AB749" s="112">
        <v>172</v>
      </c>
      <c r="AC749" s="109">
        <v>271</v>
      </c>
      <c r="AD749" s="109">
        <v>210</v>
      </c>
      <c r="AE749" s="109">
        <v>373</v>
      </c>
      <c r="AF749" s="109">
        <v>809</v>
      </c>
      <c r="AG749" s="139">
        <v>654</v>
      </c>
      <c r="AH749" s="5">
        <f t="shared" si="144"/>
        <v>16400</v>
      </c>
      <c r="AI749" s="5">
        <f t="shared" si="145"/>
        <v>11201200</v>
      </c>
      <c r="AJ749" s="2">
        <f t="shared" si="146"/>
        <v>8606720000</v>
      </c>
    </row>
    <row r="750" spans="1:36" x14ac:dyDescent="0.2">
      <c r="A750" s="1">
        <v>12</v>
      </c>
      <c r="B750" s="140">
        <v>509</v>
      </c>
      <c r="C750" s="109">
        <v>90</v>
      </c>
      <c r="D750" s="109">
        <v>518</v>
      </c>
      <c r="E750" s="109">
        <v>929</v>
      </c>
      <c r="F750" s="110">
        <v>640</v>
      </c>
      <c r="G750" s="109">
        <v>987</v>
      </c>
      <c r="H750" s="109">
        <v>391</v>
      </c>
      <c r="I750" s="109">
        <v>36</v>
      </c>
      <c r="J750" s="109">
        <v>53</v>
      </c>
      <c r="K750" s="109">
        <v>402</v>
      </c>
      <c r="L750" s="6">
        <v>974</v>
      </c>
      <c r="M750" s="260">
        <v>617</v>
      </c>
      <c r="N750" s="109">
        <v>952</v>
      </c>
      <c r="O750" s="109">
        <v>531</v>
      </c>
      <c r="P750" s="109">
        <v>79</v>
      </c>
      <c r="Q750" s="109">
        <v>492</v>
      </c>
      <c r="R750" s="109">
        <v>780</v>
      </c>
      <c r="S750" s="109">
        <v>687</v>
      </c>
      <c r="T750" s="109">
        <v>243</v>
      </c>
      <c r="U750" s="109">
        <v>344</v>
      </c>
      <c r="V750" s="111">
        <v>137</v>
      </c>
      <c r="W750" s="109">
        <v>302</v>
      </c>
      <c r="X750" s="109">
        <v>882</v>
      </c>
      <c r="Y750" s="109">
        <v>725</v>
      </c>
      <c r="Z750" s="109">
        <v>708</v>
      </c>
      <c r="AA750" s="109">
        <v>871</v>
      </c>
      <c r="AB750" s="109">
        <v>315</v>
      </c>
      <c r="AC750" s="112">
        <v>160</v>
      </c>
      <c r="AD750" s="109">
        <v>321</v>
      </c>
      <c r="AE750" s="109">
        <v>230</v>
      </c>
      <c r="AF750" s="109">
        <v>698</v>
      </c>
      <c r="AG750" s="139">
        <v>797</v>
      </c>
      <c r="AH750" s="5">
        <f t="shared" si="144"/>
        <v>16400</v>
      </c>
      <c r="AI750" s="5">
        <f t="shared" si="145"/>
        <v>11201200</v>
      </c>
      <c r="AJ750" s="2">
        <f t="shared" si="146"/>
        <v>8606720000</v>
      </c>
    </row>
    <row r="751" spans="1:36" x14ac:dyDescent="0.2">
      <c r="A751" s="1">
        <v>13</v>
      </c>
      <c r="B751" s="140">
        <v>209</v>
      </c>
      <c r="C751" s="109">
        <v>374</v>
      </c>
      <c r="D751" s="109">
        <v>810</v>
      </c>
      <c r="E751" s="110">
        <v>653</v>
      </c>
      <c r="F751" s="109">
        <v>852</v>
      </c>
      <c r="G751" s="109">
        <v>759</v>
      </c>
      <c r="H751" s="109">
        <v>171</v>
      </c>
      <c r="I751" s="109">
        <v>272</v>
      </c>
      <c r="J751" s="109">
        <v>281</v>
      </c>
      <c r="K751" s="109">
        <v>190</v>
      </c>
      <c r="L751" s="109">
        <v>738</v>
      </c>
      <c r="M751" s="109">
        <v>837</v>
      </c>
      <c r="N751" s="260">
        <v>668</v>
      </c>
      <c r="O751" s="6">
        <v>831</v>
      </c>
      <c r="P751" s="109">
        <v>355</v>
      </c>
      <c r="Q751" s="109">
        <v>200</v>
      </c>
      <c r="R751" s="109">
        <v>552</v>
      </c>
      <c r="S751" s="109">
        <v>899</v>
      </c>
      <c r="T751" s="109">
        <v>479</v>
      </c>
      <c r="U751" s="111">
        <v>124</v>
      </c>
      <c r="V751" s="109">
        <v>421</v>
      </c>
      <c r="W751" s="109">
        <v>2</v>
      </c>
      <c r="X751" s="109">
        <v>606</v>
      </c>
      <c r="Y751" s="109">
        <v>1017</v>
      </c>
      <c r="Z751" s="109">
        <v>1008</v>
      </c>
      <c r="AA751" s="109">
        <v>587</v>
      </c>
      <c r="AB751" s="109">
        <v>23</v>
      </c>
      <c r="AC751" s="109">
        <v>436</v>
      </c>
      <c r="AD751" s="112">
        <v>109</v>
      </c>
      <c r="AE751" s="109">
        <v>458</v>
      </c>
      <c r="AF751" s="109">
        <v>918</v>
      </c>
      <c r="AG751" s="139">
        <v>561</v>
      </c>
      <c r="AH751" s="5">
        <f t="shared" si="144"/>
        <v>16400</v>
      </c>
      <c r="AI751" s="5">
        <f t="shared" si="145"/>
        <v>11201200</v>
      </c>
      <c r="AJ751" s="2">
        <f t="shared" si="146"/>
        <v>8606720000</v>
      </c>
    </row>
    <row r="752" spans="1:36" x14ac:dyDescent="0.2">
      <c r="A752" s="1">
        <v>14</v>
      </c>
      <c r="B752" s="140">
        <v>322</v>
      </c>
      <c r="C752" s="109">
        <v>229</v>
      </c>
      <c r="D752" s="110">
        <v>697</v>
      </c>
      <c r="E752" s="109">
        <v>798</v>
      </c>
      <c r="F752" s="109">
        <v>707</v>
      </c>
      <c r="G752" s="109">
        <v>872</v>
      </c>
      <c r="H752" s="109">
        <v>316</v>
      </c>
      <c r="I752" s="109">
        <v>159</v>
      </c>
      <c r="J752" s="109">
        <v>138</v>
      </c>
      <c r="K752" s="109">
        <v>301</v>
      </c>
      <c r="L752" s="109">
        <v>881</v>
      </c>
      <c r="M752" s="109">
        <v>726</v>
      </c>
      <c r="N752" s="6">
        <v>779</v>
      </c>
      <c r="O752" s="260">
        <v>688</v>
      </c>
      <c r="P752" s="109">
        <v>244</v>
      </c>
      <c r="Q752" s="109">
        <v>343</v>
      </c>
      <c r="R752" s="109">
        <v>951</v>
      </c>
      <c r="S752" s="109">
        <v>532</v>
      </c>
      <c r="T752" s="111">
        <v>80</v>
      </c>
      <c r="U752" s="109">
        <v>491</v>
      </c>
      <c r="V752" s="109">
        <v>54</v>
      </c>
      <c r="W752" s="109">
        <v>401</v>
      </c>
      <c r="X752" s="109">
        <v>973</v>
      </c>
      <c r="Y752" s="109">
        <v>618</v>
      </c>
      <c r="Z752" s="109">
        <v>639</v>
      </c>
      <c r="AA752" s="109">
        <v>988</v>
      </c>
      <c r="AB752" s="109">
        <v>392</v>
      </c>
      <c r="AC752" s="109">
        <v>35</v>
      </c>
      <c r="AD752" s="109">
        <v>510</v>
      </c>
      <c r="AE752" s="112">
        <v>89</v>
      </c>
      <c r="AF752" s="109">
        <v>517</v>
      </c>
      <c r="AG752" s="139">
        <v>930</v>
      </c>
      <c r="AH752" s="5">
        <f t="shared" si="144"/>
        <v>16400</v>
      </c>
      <c r="AI752" s="5">
        <f t="shared" si="145"/>
        <v>11201200</v>
      </c>
      <c r="AJ752" s="2">
        <f t="shared" si="146"/>
        <v>8606720000</v>
      </c>
    </row>
    <row r="753" spans="1:36" x14ac:dyDescent="0.2">
      <c r="A753" s="1">
        <v>15</v>
      </c>
      <c r="B753" s="140">
        <v>884</v>
      </c>
      <c r="C753" s="110">
        <v>727</v>
      </c>
      <c r="D753" s="109">
        <v>139</v>
      </c>
      <c r="E753" s="109">
        <v>304</v>
      </c>
      <c r="F753" s="109">
        <v>241</v>
      </c>
      <c r="G753" s="109">
        <v>342</v>
      </c>
      <c r="H753" s="109">
        <v>778</v>
      </c>
      <c r="I753" s="109">
        <v>685</v>
      </c>
      <c r="J753" s="109">
        <v>700</v>
      </c>
      <c r="K753" s="109">
        <v>799</v>
      </c>
      <c r="L753" s="109">
        <v>323</v>
      </c>
      <c r="M753" s="109">
        <v>232</v>
      </c>
      <c r="N753" s="109">
        <v>313</v>
      </c>
      <c r="O753" s="109">
        <v>158</v>
      </c>
      <c r="P753" s="260">
        <v>706</v>
      </c>
      <c r="Q753" s="6">
        <v>869</v>
      </c>
      <c r="R753" s="109">
        <v>389</v>
      </c>
      <c r="S753" s="111">
        <v>34</v>
      </c>
      <c r="T753" s="109">
        <v>638</v>
      </c>
      <c r="U753" s="109">
        <v>985</v>
      </c>
      <c r="V753" s="109">
        <v>520</v>
      </c>
      <c r="W753" s="109">
        <v>931</v>
      </c>
      <c r="X753" s="109">
        <v>511</v>
      </c>
      <c r="Y753" s="109">
        <v>92</v>
      </c>
      <c r="Z753" s="109">
        <v>77</v>
      </c>
      <c r="AA753" s="109">
        <v>490</v>
      </c>
      <c r="AB753" s="109">
        <v>950</v>
      </c>
      <c r="AC753" s="109">
        <v>529</v>
      </c>
      <c r="AD753" s="109">
        <v>976</v>
      </c>
      <c r="AE753" s="109">
        <v>619</v>
      </c>
      <c r="AF753" s="112">
        <v>55</v>
      </c>
      <c r="AG753" s="139">
        <v>404</v>
      </c>
      <c r="AH753" s="5">
        <f t="shared" si="144"/>
        <v>16400</v>
      </c>
      <c r="AI753" s="5">
        <f t="shared" si="145"/>
        <v>11201200</v>
      </c>
      <c r="AJ753" s="2">
        <f t="shared" si="146"/>
        <v>8606720000</v>
      </c>
    </row>
    <row r="754" spans="1:36" x14ac:dyDescent="0.2">
      <c r="A754" s="1">
        <v>16</v>
      </c>
      <c r="B754" s="141">
        <v>739</v>
      </c>
      <c r="C754" s="109">
        <v>840</v>
      </c>
      <c r="D754" s="109">
        <v>284</v>
      </c>
      <c r="E754" s="109">
        <v>191</v>
      </c>
      <c r="F754" s="109">
        <v>354</v>
      </c>
      <c r="G754" s="109">
        <v>197</v>
      </c>
      <c r="H754" s="109">
        <v>665</v>
      </c>
      <c r="I754" s="109">
        <v>830</v>
      </c>
      <c r="J754" s="109">
        <v>811</v>
      </c>
      <c r="K754" s="109">
        <v>656</v>
      </c>
      <c r="L754" s="109">
        <v>212</v>
      </c>
      <c r="M754" s="109">
        <v>375</v>
      </c>
      <c r="N754" s="109">
        <v>170</v>
      </c>
      <c r="O754" s="109">
        <v>269</v>
      </c>
      <c r="P754" s="6">
        <v>849</v>
      </c>
      <c r="Q754" s="260">
        <v>758</v>
      </c>
      <c r="R754" s="111">
        <v>22</v>
      </c>
      <c r="S754" s="109">
        <v>433</v>
      </c>
      <c r="T754" s="109">
        <v>1005</v>
      </c>
      <c r="U754" s="109">
        <v>586</v>
      </c>
      <c r="V754" s="109">
        <v>919</v>
      </c>
      <c r="W754" s="109">
        <v>564</v>
      </c>
      <c r="X754" s="109">
        <v>112</v>
      </c>
      <c r="Y754" s="109">
        <v>459</v>
      </c>
      <c r="Z754" s="109">
        <v>478</v>
      </c>
      <c r="AA754" s="109">
        <v>121</v>
      </c>
      <c r="AB754" s="109">
        <v>549</v>
      </c>
      <c r="AC754" s="109">
        <v>898</v>
      </c>
      <c r="AD754" s="109">
        <v>607</v>
      </c>
      <c r="AE754" s="109">
        <v>1020</v>
      </c>
      <c r="AF754" s="109">
        <v>424</v>
      </c>
      <c r="AG754" s="210">
        <v>3</v>
      </c>
      <c r="AH754" s="5">
        <f t="shared" si="144"/>
        <v>16400</v>
      </c>
      <c r="AI754" s="5">
        <f t="shared" si="145"/>
        <v>11201200</v>
      </c>
      <c r="AJ754" s="2">
        <f t="shared" si="146"/>
        <v>8606720000</v>
      </c>
    </row>
    <row r="755" spans="1:36" x14ac:dyDescent="0.2">
      <c r="A755" s="1">
        <v>17</v>
      </c>
      <c r="B755" s="143">
        <v>286</v>
      </c>
      <c r="C755" s="109">
        <v>185</v>
      </c>
      <c r="D755" s="109">
        <v>741</v>
      </c>
      <c r="E755" s="109">
        <v>834</v>
      </c>
      <c r="F755" s="109">
        <v>671</v>
      </c>
      <c r="G755" s="109">
        <v>828</v>
      </c>
      <c r="H755" s="109">
        <v>360</v>
      </c>
      <c r="I755" s="109">
        <v>195</v>
      </c>
      <c r="J755" s="109">
        <v>214</v>
      </c>
      <c r="K755" s="109">
        <v>369</v>
      </c>
      <c r="L755" s="109">
        <v>813</v>
      </c>
      <c r="M755" s="109">
        <v>650</v>
      </c>
      <c r="N755" s="109">
        <v>855</v>
      </c>
      <c r="O755" s="109">
        <v>756</v>
      </c>
      <c r="P755" s="109">
        <v>176</v>
      </c>
      <c r="Q755" s="112">
        <v>267</v>
      </c>
      <c r="R755" s="262">
        <v>1003</v>
      </c>
      <c r="S755" s="109">
        <v>592</v>
      </c>
      <c r="T755" s="109">
        <v>20</v>
      </c>
      <c r="U755" s="109">
        <v>439</v>
      </c>
      <c r="V755" s="109">
        <v>106</v>
      </c>
      <c r="W755" s="109">
        <v>461</v>
      </c>
      <c r="X755" s="109">
        <v>913</v>
      </c>
      <c r="Y755" s="109">
        <v>566</v>
      </c>
      <c r="Z755" s="109">
        <v>547</v>
      </c>
      <c r="AA755" s="109">
        <v>904</v>
      </c>
      <c r="AB755" s="109">
        <v>476</v>
      </c>
      <c r="AC755" s="109">
        <v>127</v>
      </c>
      <c r="AD755" s="109">
        <v>418</v>
      </c>
      <c r="AE755" s="109">
        <v>5</v>
      </c>
      <c r="AF755" s="6">
        <v>601</v>
      </c>
      <c r="AG755" s="211">
        <v>1022</v>
      </c>
      <c r="AH755" s="5">
        <f t="shared" si="144"/>
        <v>16400</v>
      </c>
      <c r="AI755" s="5">
        <f t="shared" si="145"/>
        <v>11201200</v>
      </c>
      <c r="AJ755" s="2">
        <f t="shared" si="146"/>
        <v>8606720000</v>
      </c>
    </row>
    <row r="756" spans="1:36" x14ac:dyDescent="0.2">
      <c r="A756" s="1">
        <v>18</v>
      </c>
      <c r="B756" s="140">
        <v>141</v>
      </c>
      <c r="C756" s="111">
        <v>298</v>
      </c>
      <c r="D756" s="109">
        <v>886</v>
      </c>
      <c r="E756" s="109">
        <v>721</v>
      </c>
      <c r="F756" s="109">
        <v>784</v>
      </c>
      <c r="G756" s="109">
        <v>683</v>
      </c>
      <c r="H756" s="109">
        <v>247</v>
      </c>
      <c r="I756" s="109">
        <v>340</v>
      </c>
      <c r="J756" s="109">
        <v>325</v>
      </c>
      <c r="K756" s="109">
        <v>226</v>
      </c>
      <c r="L756" s="109">
        <v>702</v>
      </c>
      <c r="M756" s="109">
        <v>793</v>
      </c>
      <c r="N756" s="109">
        <v>712</v>
      </c>
      <c r="O756" s="109">
        <v>867</v>
      </c>
      <c r="P756" s="112">
        <v>319</v>
      </c>
      <c r="Q756" s="109">
        <v>156</v>
      </c>
      <c r="R756" s="109">
        <v>636</v>
      </c>
      <c r="S756" s="262">
        <v>991</v>
      </c>
      <c r="T756" s="109">
        <v>387</v>
      </c>
      <c r="U756" s="109">
        <v>40</v>
      </c>
      <c r="V756" s="109">
        <v>505</v>
      </c>
      <c r="W756" s="109">
        <v>94</v>
      </c>
      <c r="X756" s="109">
        <v>514</v>
      </c>
      <c r="Y756" s="109">
        <v>933</v>
      </c>
      <c r="Z756" s="109">
        <v>948</v>
      </c>
      <c r="AA756" s="109">
        <v>535</v>
      </c>
      <c r="AB756" s="109">
        <v>75</v>
      </c>
      <c r="AC756" s="109">
        <v>496</v>
      </c>
      <c r="AD756" s="109">
        <v>49</v>
      </c>
      <c r="AE756" s="109">
        <v>406</v>
      </c>
      <c r="AF756" s="108">
        <v>970</v>
      </c>
      <c r="AG756" s="179">
        <v>621</v>
      </c>
      <c r="AH756" s="5">
        <f t="shared" si="144"/>
        <v>16400</v>
      </c>
      <c r="AI756" s="5">
        <f t="shared" si="145"/>
        <v>11201200</v>
      </c>
      <c r="AJ756" s="2">
        <f t="shared" si="146"/>
        <v>8606720000</v>
      </c>
    </row>
    <row r="757" spans="1:36" x14ac:dyDescent="0.2">
      <c r="A757" s="1">
        <v>19</v>
      </c>
      <c r="B757" s="140">
        <v>703</v>
      </c>
      <c r="C757" s="109">
        <v>796</v>
      </c>
      <c r="D757" s="111">
        <v>328</v>
      </c>
      <c r="E757" s="109">
        <v>227</v>
      </c>
      <c r="F757" s="109">
        <v>318</v>
      </c>
      <c r="G757" s="109">
        <v>153</v>
      </c>
      <c r="H757" s="109">
        <v>709</v>
      </c>
      <c r="I757" s="109">
        <v>866</v>
      </c>
      <c r="J757" s="109">
        <v>887</v>
      </c>
      <c r="K757" s="109">
        <v>724</v>
      </c>
      <c r="L757" s="109">
        <v>144</v>
      </c>
      <c r="M757" s="109">
        <v>299</v>
      </c>
      <c r="N757" s="109">
        <v>246</v>
      </c>
      <c r="O757" s="112">
        <v>337</v>
      </c>
      <c r="P757" s="109">
        <v>781</v>
      </c>
      <c r="Q757" s="109">
        <v>682</v>
      </c>
      <c r="R757" s="109">
        <v>74</v>
      </c>
      <c r="S757" s="109">
        <v>493</v>
      </c>
      <c r="T757" s="262">
        <v>945</v>
      </c>
      <c r="U757" s="109">
        <v>534</v>
      </c>
      <c r="V757" s="109">
        <v>971</v>
      </c>
      <c r="W757" s="109">
        <v>624</v>
      </c>
      <c r="X757" s="109">
        <v>52</v>
      </c>
      <c r="Y757" s="109">
        <v>407</v>
      </c>
      <c r="Z757" s="109">
        <v>386</v>
      </c>
      <c r="AA757" s="109">
        <v>37</v>
      </c>
      <c r="AB757" s="109">
        <v>633</v>
      </c>
      <c r="AC757" s="109">
        <v>990</v>
      </c>
      <c r="AD757" s="6">
        <v>515</v>
      </c>
      <c r="AE757" s="108">
        <v>936</v>
      </c>
      <c r="AF757" s="109">
        <v>508</v>
      </c>
      <c r="AG757" s="139">
        <v>95</v>
      </c>
      <c r="AH757" s="5">
        <f t="shared" si="144"/>
        <v>16400</v>
      </c>
      <c r="AI757" s="5">
        <f t="shared" si="145"/>
        <v>11201200</v>
      </c>
      <c r="AJ757" s="2">
        <f t="shared" si="146"/>
        <v>8606720000</v>
      </c>
    </row>
    <row r="758" spans="1:36" x14ac:dyDescent="0.2">
      <c r="A758" s="1">
        <v>20</v>
      </c>
      <c r="B758" s="140">
        <v>816</v>
      </c>
      <c r="C758" s="109">
        <v>651</v>
      </c>
      <c r="D758" s="109">
        <v>215</v>
      </c>
      <c r="E758" s="111">
        <v>372</v>
      </c>
      <c r="F758" s="109">
        <v>173</v>
      </c>
      <c r="G758" s="109">
        <v>266</v>
      </c>
      <c r="H758" s="109">
        <v>854</v>
      </c>
      <c r="I758" s="109">
        <v>753</v>
      </c>
      <c r="J758" s="109">
        <v>744</v>
      </c>
      <c r="K758" s="109">
        <v>835</v>
      </c>
      <c r="L758" s="109">
        <v>287</v>
      </c>
      <c r="M758" s="109">
        <v>188</v>
      </c>
      <c r="N758" s="112">
        <v>357</v>
      </c>
      <c r="O758" s="109">
        <v>194</v>
      </c>
      <c r="P758" s="109">
        <v>670</v>
      </c>
      <c r="Q758" s="109">
        <v>825</v>
      </c>
      <c r="R758" s="109">
        <v>473</v>
      </c>
      <c r="S758" s="109">
        <v>126</v>
      </c>
      <c r="T758" s="109">
        <v>546</v>
      </c>
      <c r="U758" s="262">
        <v>901</v>
      </c>
      <c r="V758" s="109">
        <v>604</v>
      </c>
      <c r="W758" s="109">
        <v>1023</v>
      </c>
      <c r="X758" s="109">
        <v>419</v>
      </c>
      <c r="Y758" s="109">
        <v>8</v>
      </c>
      <c r="Z758" s="109">
        <v>17</v>
      </c>
      <c r="AA758" s="109">
        <v>438</v>
      </c>
      <c r="AB758" s="109">
        <v>1002</v>
      </c>
      <c r="AC758" s="109">
        <v>589</v>
      </c>
      <c r="AD758" s="108">
        <v>916</v>
      </c>
      <c r="AE758" s="6">
        <v>567</v>
      </c>
      <c r="AF758" s="109">
        <v>107</v>
      </c>
      <c r="AG758" s="139">
        <v>464</v>
      </c>
      <c r="AH758" s="5">
        <f t="shared" si="144"/>
        <v>16400</v>
      </c>
      <c r="AI758" s="5">
        <f t="shared" si="145"/>
        <v>11201200</v>
      </c>
      <c r="AJ758" s="2">
        <f t="shared" si="146"/>
        <v>8606720000</v>
      </c>
    </row>
    <row r="759" spans="1:36" x14ac:dyDescent="0.2">
      <c r="A759" s="1">
        <v>21</v>
      </c>
      <c r="B759" s="140">
        <v>516</v>
      </c>
      <c r="C759" s="109">
        <v>935</v>
      </c>
      <c r="D759" s="109">
        <v>507</v>
      </c>
      <c r="E759" s="109">
        <v>96</v>
      </c>
      <c r="F759" s="111">
        <v>385</v>
      </c>
      <c r="G759" s="109">
        <v>38</v>
      </c>
      <c r="H759" s="109">
        <v>634</v>
      </c>
      <c r="I759" s="109">
        <v>989</v>
      </c>
      <c r="J759" s="109">
        <v>972</v>
      </c>
      <c r="K759" s="109">
        <v>623</v>
      </c>
      <c r="L759" s="109">
        <v>51</v>
      </c>
      <c r="M759" s="112">
        <v>408</v>
      </c>
      <c r="N759" s="109">
        <v>73</v>
      </c>
      <c r="O759" s="109">
        <v>494</v>
      </c>
      <c r="P759" s="109">
        <v>946</v>
      </c>
      <c r="Q759" s="109">
        <v>533</v>
      </c>
      <c r="R759" s="109">
        <v>245</v>
      </c>
      <c r="S759" s="109">
        <v>338</v>
      </c>
      <c r="T759" s="109">
        <v>782</v>
      </c>
      <c r="U759" s="109">
        <v>681</v>
      </c>
      <c r="V759" s="262">
        <v>888</v>
      </c>
      <c r="W759" s="109">
        <v>723</v>
      </c>
      <c r="X759" s="109">
        <v>143</v>
      </c>
      <c r="Y759" s="109">
        <v>300</v>
      </c>
      <c r="Z759" s="109">
        <v>317</v>
      </c>
      <c r="AA759" s="109">
        <v>154</v>
      </c>
      <c r="AB759" s="6">
        <v>710</v>
      </c>
      <c r="AC759" s="108">
        <v>865</v>
      </c>
      <c r="AD759" s="109">
        <v>704</v>
      </c>
      <c r="AE759" s="109">
        <v>795</v>
      </c>
      <c r="AF759" s="109">
        <v>327</v>
      </c>
      <c r="AG759" s="139">
        <v>228</v>
      </c>
      <c r="AH759" s="5">
        <f t="shared" si="144"/>
        <v>16400</v>
      </c>
      <c r="AI759" s="5">
        <f t="shared" si="145"/>
        <v>11201200</v>
      </c>
      <c r="AJ759" s="2">
        <f t="shared" si="146"/>
        <v>8606720000</v>
      </c>
    </row>
    <row r="760" spans="1:36" x14ac:dyDescent="0.2">
      <c r="A760" s="1">
        <v>22</v>
      </c>
      <c r="B760" s="140">
        <v>915</v>
      </c>
      <c r="C760" s="109">
        <v>568</v>
      </c>
      <c r="D760" s="109">
        <v>108</v>
      </c>
      <c r="E760" s="109">
        <v>463</v>
      </c>
      <c r="F760" s="109">
        <v>18</v>
      </c>
      <c r="G760" s="111">
        <v>437</v>
      </c>
      <c r="H760" s="109">
        <v>1001</v>
      </c>
      <c r="I760" s="109">
        <v>590</v>
      </c>
      <c r="J760" s="109">
        <v>603</v>
      </c>
      <c r="K760" s="109">
        <v>1024</v>
      </c>
      <c r="L760" s="112">
        <v>420</v>
      </c>
      <c r="M760" s="109">
        <v>7</v>
      </c>
      <c r="N760" s="109">
        <v>474</v>
      </c>
      <c r="O760" s="109">
        <v>125</v>
      </c>
      <c r="P760" s="109">
        <v>545</v>
      </c>
      <c r="Q760" s="109">
        <v>902</v>
      </c>
      <c r="R760" s="109">
        <v>358</v>
      </c>
      <c r="S760" s="109">
        <v>193</v>
      </c>
      <c r="T760" s="109">
        <v>669</v>
      </c>
      <c r="U760" s="109">
        <v>826</v>
      </c>
      <c r="V760" s="109">
        <v>743</v>
      </c>
      <c r="W760" s="262">
        <v>836</v>
      </c>
      <c r="X760" s="109">
        <v>288</v>
      </c>
      <c r="Y760" s="109">
        <v>187</v>
      </c>
      <c r="Z760" s="109">
        <v>174</v>
      </c>
      <c r="AA760" s="109">
        <v>265</v>
      </c>
      <c r="AB760" s="108">
        <v>853</v>
      </c>
      <c r="AC760" s="6">
        <v>754</v>
      </c>
      <c r="AD760" s="109">
        <v>815</v>
      </c>
      <c r="AE760" s="109">
        <v>652</v>
      </c>
      <c r="AF760" s="109">
        <v>216</v>
      </c>
      <c r="AG760" s="139">
        <v>371</v>
      </c>
      <c r="AH760" s="5">
        <f t="shared" si="144"/>
        <v>16400</v>
      </c>
      <c r="AI760" s="5">
        <f t="shared" si="145"/>
        <v>11201200</v>
      </c>
      <c r="AJ760" s="2">
        <f t="shared" si="146"/>
        <v>8606720000</v>
      </c>
    </row>
    <row r="761" spans="1:36" x14ac:dyDescent="0.2">
      <c r="A761" s="1">
        <v>23</v>
      </c>
      <c r="B761" s="140">
        <v>417</v>
      </c>
      <c r="C761" s="109">
        <v>6</v>
      </c>
      <c r="D761" s="109">
        <v>602</v>
      </c>
      <c r="E761" s="109">
        <v>1021</v>
      </c>
      <c r="F761" s="109">
        <v>548</v>
      </c>
      <c r="G761" s="109">
        <v>903</v>
      </c>
      <c r="H761" s="111">
        <v>475</v>
      </c>
      <c r="I761" s="109">
        <v>128</v>
      </c>
      <c r="J761" s="109">
        <v>105</v>
      </c>
      <c r="K761" s="112">
        <v>462</v>
      </c>
      <c r="L761" s="109">
        <v>914</v>
      </c>
      <c r="M761" s="109">
        <v>565</v>
      </c>
      <c r="N761" s="109">
        <v>1004</v>
      </c>
      <c r="O761" s="109">
        <v>591</v>
      </c>
      <c r="P761" s="109">
        <v>19</v>
      </c>
      <c r="Q761" s="109">
        <v>440</v>
      </c>
      <c r="R761" s="109">
        <v>856</v>
      </c>
      <c r="S761" s="109">
        <v>755</v>
      </c>
      <c r="T761" s="109">
        <v>175</v>
      </c>
      <c r="U761" s="109">
        <v>268</v>
      </c>
      <c r="V761" s="109">
        <v>213</v>
      </c>
      <c r="W761" s="109">
        <v>370</v>
      </c>
      <c r="X761" s="262">
        <v>814</v>
      </c>
      <c r="Y761" s="109">
        <v>649</v>
      </c>
      <c r="Z761" s="6">
        <v>672</v>
      </c>
      <c r="AA761" s="108">
        <v>827</v>
      </c>
      <c r="AB761" s="109">
        <v>359</v>
      </c>
      <c r="AC761" s="109">
        <v>196</v>
      </c>
      <c r="AD761" s="109">
        <v>285</v>
      </c>
      <c r="AE761" s="109">
        <v>186</v>
      </c>
      <c r="AF761" s="109">
        <v>742</v>
      </c>
      <c r="AG761" s="139">
        <v>833</v>
      </c>
      <c r="AH761" s="5">
        <f t="shared" si="144"/>
        <v>16400</v>
      </c>
      <c r="AI761" s="5">
        <f t="shared" si="145"/>
        <v>11201200</v>
      </c>
      <c r="AJ761" s="2">
        <f t="shared" si="146"/>
        <v>8606720000</v>
      </c>
    </row>
    <row r="762" spans="1:36" x14ac:dyDescent="0.2">
      <c r="A762" s="1">
        <v>24</v>
      </c>
      <c r="B762" s="140">
        <v>50</v>
      </c>
      <c r="C762" s="109">
        <v>405</v>
      </c>
      <c r="D762" s="109">
        <v>969</v>
      </c>
      <c r="E762" s="109">
        <v>622</v>
      </c>
      <c r="F762" s="109">
        <v>947</v>
      </c>
      <c r="G762" s="109">
        <v>536</v>
      </c>
      <c r="H762" s="109">
        <v>76</v>
      </c>
      <c r="I762" s="111">
        <v>495</v>
      </c>
      <c r="J762" s="112">
        <v>506</v>
      </c>
      <c r="K762" s="109">
        <v>93</v>
      </c>
      <c r="L762" s="109">
        <v>513</v>
      </c>
      <c r="M762" s="109">
        <v>934</v>
      </c>
      <c r="N762" s="109">
        <v>635</v>
      </c>
      <c r="O762" s="109">
        <v>992</v>
      </c>
      <c r="P762" s="109">
        <v>388</v>
      </c>
      <c r="Q762" s="109">
        <v>39</v>
      </c>
      <c r="R762" s="109">
        <v>711</v>
      </c>
      <c r="S762" s="109">
        <v>868</v>
      </c>
      <c r="T762" s="109">
        <v>320</v>
      </c>
      <c r="U762" s="109">
        <v>155</v>
      </c>
      <c r="V762" s="109">
        <v>326</v>
      </c>
      <c r="W762" s="109">
        <v>225</v>
      </c>
      <c r="X762" s="109">
        <v>701</v>
      </c>
      <c r="Y762" s="262">
        <v>794</v>
      </c>
      <c r="Z762" s="108">
        <v>783</v>
      </c>
      <c r="AA762" s="6">
        <v>684</v>
      </c>
      <c r="AB762" s="109">
        <v>248</v>
      </c>
      <c r="AC762" s="109">
        <v>339</v>
      </c>
      <c r="AD762" s="109">
        <v>142</v>
      </c>
      <c r="AE762" s="109">
        <v>297</v>
      </c>
      <c r="AF762" s="109">
        <v>885</v>
      </c>
      <c r="AG762" s="139">
        <v>722</v>
      </c>
      <c r="AH762" s="5">
        <f t="shared" si="144"/>
        <v>16400</v>
      </c>
      <c r="AI762" s="5">
        <f t="shared" si="145"/>
        <v>11201200</v>
      </c>
      <c r="AJ762" s="2">
        <f t="shared" si="146"/>
        <v>8606720000</v>
      </c>
    </row>
    <row r="763" spans="1:36" x14ac:dyDescent="0.2">
      <c r="A763" s="1">
        <v>25</v>
      </c>
      <c r="B763" s="140">
        <v>730</v>
      </c>
      <c r="C763" s="109">
        <v>893</v>
      </c>
      <c r="D763" s="109">
        <v>289</v>
      </c>
      <c r="E763" s="109">
        <v>134</v>
      </c>
      <c r="F763" s="109">
        <v>347</v>
      </c>
      <c r="G763" s="109">
        <v>256</v>
      </c>
      <c r="H763" s="109">
        <v>676</v>
      </c>
      <c r="I763" s="112">
        <v>775</v>
      </c>
      <c r="J763" s="111">
        <v>786</v>
      </c>
      <c r="K763" s="109">
        <v>693</v>
      </c>
      <c r="L763" s="109">
        <v>233</v>
      </c>
      <c r="M763" s="109">
        <v>334</v>
      </c>
      <c r="N763" s="109">
        <v>147</v>
      </c>
      <c r="O763" s="109">
        <v>312</v>
      </c>
      <c r="P763" s="109">
        <v>876</v>
      </c>
      <c r="Q763" s="109">
        <v>719</v>
      </c>
      <c r="R763" s="109">
        <v>47</v>
      </c>
      <c r="S763" s="109">
        <v>396</v>
      </c>
      <c r="T763" s="109">
        <v>984</v>
      </c>
      <c r="U763" s="109">
        <v>627</v>
      </c>
      <c r="V763" s="109">
        <v>942</v>
      </c>
      <c r="W763" s="109">
        <v>521</v>
      </c>
      <c r="X763" s="6">
        <v>85</v>
      </c>
      <c r="Y763" s="108">
        <v>498</v>
      </c>
      <c r="Z763" s="262">
        <v>487</v>
      </c>
      <c r="AA763" s="109">
        <v>68</v>
      </c>
      <c r="AB763" s="109">
        <v>544</v>
      </c>
      <c r="AC763" s="109">
        <v>955</v>
      </c>
      <c r="AD763" s="109">
        <v>614</v>
      </c>
      <c r="AE763" s="109">
        <v>961</v>
      </c>
      <c r="AF763" s="109">
        <v>413</v>
      </c>
      <c r="AG763" s="139">
        <v>58</v>
      </c>
      <c r="AH763" s="5">
        <f t="shared" si="144"/>
        <v>16400</v>
      </c>
      <c r="AI763" s="5">
        <f t="shared" si="145"/>
        <v>11201200</v>
      </c>
      <c r="AJ763" s="2">
        <f t="shared" si="146"/>
        <v>8606720000</v>
      </c>
    </row>
    <row r="764" spans="1:36" x14ac:dyDescent="0.2">
      <c r="A764" s="1">
        <v>26</v>
      </c>
      <c r="B764" s="140">
        <v>841</v>
      </c>
      <c r="C764" s="109">
        <v>750</v>
      </c>
      <c r="D764" s="109">
        <v>178</v>
      </c>
      <c r="E764" s="109">
        <v>277</v>
      </c>
      <c r="F764" s="109">
        <v>204</v>
      </c>
      <c r="G764" s="109">
        <v>367</v>
      </c>
      <c r="H764" s="112">
        <v>819</v>
      </c>
      <c r="I764" s="109">
        <v>664</v>
      </c>
      <c r="J764" s="109">
        <v>641</v>
      </c>
      <c r="K764" s="111">
        <v>806</v>
      </c>
      <c r="L764" s="109">
        <v>378</v>
      </c>
      <c r="M764" s="109">
        <v>221</v>
      </c>
      <c r="N764" s="109">
        <v>260</v>
      </c>
      <c r="O764" s="109">
        <v>167</v>
      </c>
      <c r="P764" s="109">
        <v>763</v>
      </c>
      <c r="Q764" s="109">
        <v>864</v>
      </c>
      <c r="R764" s="109">
        <v>448</v>
      </c>
      <c r="S764" s="109">
        <v>27</v>
      </c>
      <c r="T764" s="109">
        <v>583</v>
      </c>
      <c r="U764" s="109">
        <v>996</v>
      </c>
      <c r="V764" s="109">
        <v>573</v>
      </c>
      <c r="W764" s="109">
        <v>922</v>
      </c>
      <c r="X764" s="108">
        <v>454</v>
      </c>
      <c r="Y764" s="6">
        <v>97</v>
      </c>
      <c r="Z764" s="109">
        <v>120</v>
      </c>
      <c r="AA764" s="262">
        <v>467</v>
      </c>
      <c r="AB764" s="109">
        <v>911</v>
      </c>
      <c r="AC764" s="109">
        <v>556</v>
      </c>
      <c r="AD764" s="109">
        <v>1013</v>
      </c>
      <c r="AE764" s="109">
        <v>594</v>
      </c>
      <c r="AF764" s="109">
        <v>14</v>
      </c>
      <c r="AG764" s="139">
        <v>425</v>
      </c>
      <c r="AH764" s="5">
        <f t="shared" si="144"/>
        <v>16400</v>
      </c>
      <c r="AI764" s="5">
        <f t="shared" si="145"/>
        <v>11201200</v>
      </c>
      <c r="AJ764" s="2">
        <f t="shared" si="146"/>
        <v>8606720000</v>
      </c>
    </row>
    <row r="765" spans="1:36" x14ac:dyDescent="0.2">
      <c r="A765" s="1">
        <v>27</v>
      </c>
      <c r="B765" s="140">
        <v>379</v>
      </c>
      <c r="C765" s="109">
        <v>224</v>
      </c>
      <c r="D765" s="109">
        <v>644</v>
      </c>
      <c r="E765" s="109">
        <v>807</v>
      </c>
      <c r="F765" s="109">
        <v>762</v>
      </c>
      <c r="G765" s="112">
        <v>861</v>
      </c>
      <c r="H765" s="109">
        <v>257</v>
      </c>
      <c r="I765" s="109">
        <v>166</v>
      </c>
      <c r="J765" s="109">
        <v>179</v>
      </c>
      <c r="K765" s="109">
        <v>280</v>
      </c>
      <c r="L765" s="111">
        <v>844</v>
      </c>
      <c r="M765" s="109">
        <v>751</v>
      </c>
      <c r="N765" s="109">
        <v>818</v>
      </c>
      <c r="O765" s="109">
        <v>661</v>
      </c>
      <c r="P765" s="109">
        <v>201</v>
      </c>
      <c r="Q765" s="109">
        <v>366</v>
      </c>
      <c r="R765" s="109">
        <v>910</v>
      </c>
      <c r="S765" s="109">
        <v>553</v>
      </c>
      <c r="T765" s="109">
        <v>117</v>
      </c>
      <c r="U765" s="109">
        <v>466</v>
      </c>
      <c r="V765" s="6">
        <v>15</v>
      </c>
      <c r="W765" s="108">
        <v>428</v>
      </c>
      <c r="X765" s="109">
        <v>1016</v>
      </c>
      <c r="Y765" s="109">
        <v>595</v>
      </c>
      <c r="Z765" s="109">
        <v>582</v>
      </c>
      <c r="AA765" s="109">
        <v>993</v>
      </c>
      <c r="AB765" s="262">
        <v>445</v>
      </c>
      <c r="AC765" s="109">
        <v>26</v>
      </c>
      <c r="AD765" s="109">
        <v>455</v>
      </c>
      <c r="AE765" s="109">
        <v>100</v>
      </c>
      <c r="AF765" s="109">
        <v>576</v>
      </c>
      <c r="AG765" s="139">
        <v>923</v>
      </c>
      <c r="AH765" s="5">
        <f t="shared" si="144"/>
        <v>16400</v>
      </c>
      <c r="AI765" s="5">
        <f t="shared" si="145"/>
        <v>11201200</v>
      </c>
      <c r="AJ765" s="2">
        <f t="shared" si="146"/>
        <v>8606720000</v>
      </c>
    </row>
    <row r="766" spans="1:36" x14ac:dyDescent="0.2">
      <c r="A766" s="1">
        <v>28</v>
      </c>
      <c r="B766" s="140">
        <v>236</v>
      </c>
      <c r="C766" s="109">
        <v>335</v>
      </c>
      <c r="D766" s="109">
        <v>787</v>
      </c>
      <c r="E766" s="109">
        <v>696</v>
      </c>
      <c r="F766" s="112">
        <v>873</v>
      </c>
      <c r="G766" s="109">
        <v>718</v>
      </c>
      <c r="H766" s="109">
        <v>146</v>
      </c>
      <c r="I766" s="109">
        <v>309</v>
      </c>
      <c r="J766" s="109">
        <v>292</v>
      </c>
      <c r="K766" s="109">
        <v>135</v>
      </c>
      <c r="L766" s="109">
        <v>731</v>
      </c>
      <c r="M766" s="111">
        <v>896</v>
      </c>
      <c r="N766" s="109">
        <v>673</v>
      </c>
      <c r="O766" s="109">
        <v>774</v>
      </c>
      <c r="P766" s="109">
        <v>346</v>
      </c>
      <c r="Q766" s="109">
        <v>253</v>
      </c>
      <c r="R766" s="109">
        <v>541</v>
      </c>
      <c r="S766" s="109">
        <v>954</v>
      </c>
      <c r="T766" s="109">
        <v>486</v>
      </c>
      <c r="U766" s="109">
        <v>65</v>
      </c>
      <c r="V766" s="108">
        <v>416</v>
      </c>
      <c r="W766" s="6">
        <v>59</v>
      </c>
      <c r="X766" s="109">
        <v>615</v>
      </c>
      <c r="Y766" s="109">
        <v>964</v>
      </c>
      <c r="Z766" s="109">
        <v>981</v>
      </c>
      <c r="AA766" s="109">
        <v>626</v>
      </c>
      <c r="AB766" s="109">
        <v>46</v>
      </c>
      <c r="AC766" s="262">
        <v>393</v>
      </c>
      <c r="AD766" s="109">
        <v>88</v>
      </c>
      <c r="AE766" s="109">
        <v>499</v>
      </c>
      <c r="AF766" s="109">
        <v>943</v>
      </c>
      <c r="AG766" s="139">
        <v>524</v>
      </c>
      <c r="AH766" s="5">
        <f t="shared" si="144"/>
        <v>16400</v>
      </c>
      <c r="AI766" s="5">
        <f t="shared" si="145"/>
        <v>11201200</v>
      </c>
      <c r="AJ766" s="2">
        <f t="shared" si="146"/>
        <v>8606720000</v>
      </c>
    </row>
    <row r="767" spans="1:36" x14ac:dyDescent="0.2">
      <c r="A767" s="1">
        <v>29</v>
      </c>
      <c r="B767" s="140">
        <v>456</v>
      </c>
      <c r="C767" s="109">
        <v>99</v>
      </c>
      <c r="D767" s="109">
        <v>575</v>
      </c>
      <c r="E767" s="112">
        <v>924</v>
      </c>
      <c r="F767" s="109">
        <v>581</v>
      </c>
      <c r="G767" s="109">
        <v>994</v>
      </c>
      <c r="H767" s="109">
        <v>446</v>
      </c>
      <c r="I767" s="109">
        <v>25</v>
      </c>
      <c r="J767" s="109">
        <v>16</v>
      </c>
      <c r="K767" s="109">
        <v>427</v>
      </c>
      <c r="L767" s="109">
        <v>1015</v>
      </c>
      <c r="M767" s="109">
        <v>596</v>
      </c>
      <c r="N767" s="111">
        <v>909</v>
      </c>
      <c r="O767" s="109">
        <v>554</v>
      </c>
      <c r="P767" s="109">
        <v>118</v>
      </c>
      <c r="Q767" s="109">
        <v>465</v>
      </c>
      <c r="R767" s="109">
        <v>817</v>
      </c>
      <c r="S767" s="109">
        <v>662</v>
      </c>
      <c r="T767" s="6">
        <v>202</v>
      </c>
      <c r="U767" s="108">
        <v>365</v>
      </c>
      <c r="V767" s="109">
        <v>180</v>
      </c>
      <c r="W767" s="109">
        <v>279</v>
      </c>
      <c r="X767" s="109">
        <v>843</v>
      </c>
      <c r="Y767" s="109">
        <v>752</v>
      </c>
      <c r="Z767" s="109">
        <v>761</v>
      </c>
      <c r="AA767" s="109">
        <v>862</v>
      </c>
      <c r="AB767" s="109">
        <v>258</v>
      </c>
      <c r="AC767" s="109">
        <v>165</v>
      </c>
      <c r="AD767" s="262">
        <v>380</v>
      </c>
      <c r="AE767" s="109">
        <v>223</v>
      </c>
      <c r="AF767" s="109">
        <v>643</v>
      </c>
      <c r="AG767" s="139">
        <v>808</v>
      </c>
      <c r="AH767" s="5">
        <f t="shared" si="144"/>
        <v>16400</v>
      </c>
      <c r="AI767" s="5">
        <f t="shared" si="145"/>
        <v>11201200</v>
      </c>
      <c r="AJ767" s="2">
        <f t="shared" si="146"/>
        <v>8606720000</v>
      </c>
    </row>
    <row r="768" spans="1:36" x14ac:dyDescent="0.2">
      <c r="A768" s="1">
        <v>30</v>
      </c>
      <c r="B768" s="140">
        <v>87</v>
      </c>
      <c r="C768" s="109">
        <v>500</v>
      </c>
      <c r="D768" s="112">
        <v>944</v>
      </c>
      <c r="E768" s="109">
        <v>523</v>
      </c>
      <c r="F768" s="109">
        <v>982</v>
      </c>
      <c r="G768" s="109">
        <v>625</v>
      </c>
      <c r="H768" s="109">
        <v>45</v>
      </c>
      <c r="I768" s="109">
        <v>394</v>
      </c>
      <c r="J768" s="109">
        <v>415</v>
      </c>
      <c r="K768" s="109">
        <v>60</v>
      </c>
      <c r="L768" s="109">
        <v>616</v>
      </c>
      <c r="M768" s="109">
        <v>963</v>
      </c>
      <c r="N768" s="109">
        <v>542</v>
      </c>
      <c r="O768" s="111">
        <v>953</v>
      </c>
      <c r="P768" s="109">
        <v>485</v>
      </c>
      <c r="Q768" s="109">
        <v>66</v>
      </c>
      <c r="R768" s="109">
        <v>674</v>
      </c>
      <c r="S768" s="109">
        <v>773</v>
      </c>
      <c r="T768" s="108">
        <v>345</v>
      </c>
      <c r="U768" s="6">
        <v>254</v>
      </c>
      <c r="V768" s="109">
        <v>291</v>
      </c>
      <c r="W768" s="109">
        <v>136</v>
      </c>
      <c r="X768" s="109">
        <v>732</v>
      </c>
      <c r="Y768" s="109">
        <v>895</v>
      </c>
      <c r="Z768" s="109">
        <v>874</v>
      </c>
      <c r="AA768" s="109">
        <v>717</v>
      </c>
      <c r="AB768" s="109">
        <v>145</v>
      </c>
      <c r="AC768" s="109">
        <v>310</v>
      </c>
      <c r="AD768" s="109">
        <v>235</v>
      </c>
      <c r="AE768" s="262">
        <v>336</v>
      </c>
      <c r="AF768" s="109">
        <v>788</v>
      </c>
      <c r="AG768" s="139">
        <v>695</v>
      </c>
      <c r="AH768" s="5">
        <f t="shared" si="144"/>
        <v>16400</v>
      </c>
      <c r="AI768" s="5">
        <f t="shared" si="145"/>
        <v>11201200</v>
      </c>
      <c r="AJ768" s="2">
        <f t="shared" si="146"/>
        <v>8606720000</v>
      </c>
    </row>
    <row r="769" spans="1:36" x14ac:dyDescent="0.2">
      <c r="A769" s="1">
        <v>31</v>
      </c>
      <c r="B769" s="140">
        <v>613</v>
      </c>
      <c r="C769" s="112">
        <v>962</v>
      </c>
      <c r="D769" s="109">
        <v>414</v>
      </c>
      <c r="E769" s="109">
        <v>57</v>
      </c>
      <c r="F769" s="109">
        <v>488</v>
      </c>
      <c r="G769" s="109">
        <v>67</v>
      </c>
      <c r="H769" s="109">
        <v>543</v>
      </c>
      <c r="I769" s="109">
        <v>956</v>
      </c>
      <c r="J769" s="109">
        <v>941</v>
      </c>
      <c r="K769" s="109">
        <v>522</v>
      </c>
      <c r="L769" s="109">
        <v>86</v>
      </c>
      <c r="M769" s="109">
        <v>497</v>
      </c>
      <c r="N769" s="109">
        <v>48</v>
      </c>
      <c r="O769" s="109">
        <v>395</v>
      </c>
      <c r="P769" s="111">
        <v>983</v>
      </c>
      <c r="Q769" s="109">
        <v>628</v>
      </c>
      <c r="R769" s="6">
        <v>148</v>
      </c>
      <c r="S769" s="108">
        <v>311</v>
      </c>
      <c r="T769" s="109">
        <v>875</v>
      </c>
      <c r="U769" s="109">
        <v>720</v>
      </c>
      <c r="V769" s="109">
        <v>785</v>
      </c>
      <c r="W769" s="109">
        <v>694</v>
      </c>
      <c r="X769" s="109">
        <v>234</v>
      </c>
      <c r="Y769" s="109">
        <v>333</v>
      </c>
      <c r="Z769" s="109">
        <v>348</v>
      </c>
      <c r="AA769" s="109">
        <v>255</v>
      </c>
      <c r="AB769" s="109">
        <v>675</v>
      </c>
      <c r="AC769" s="109">
        <v>776</v>
      </c>
      <c r="AD769" s="109">
        <v>729</v>
      </c>
      <c r="AE769" s="109">
        <v>894</v>
      </c>
      <c r="AF769" s="262">
        <v>290</v>
      </c>
      <c r="AG769" s="139">
        <v>133</v>
      </c>
      <c r="AH769" s="5">
        <f t="shared" si="144"/>
        <v>16400</v>
      </c>
      <c r="AI769" s="5">
        <f t="shared" si="145"/>
        <v>11201200</v>
      </c>
      <c r="AJ769" s="2">
        <f t="shared" si="146"/>
        <v>8606720000</v>
      </c>
    </row>
    <row r="770" spans="1:36" ht="13.5" thickBot="1" x14ac:dyDescent="0.25">
      <c r="A770" s="1">
        <v>32</v>
      </c>
      <c r="B770" s="146">
        <v>1014</v>
      </c>
      <c r="C770" s="147">
        <v>593</v>
      </c>
      <c r="D770" s="147">
        <v>13</v>
      </c>
      <c r="E770" s="147">
        <v>426</v>
      </c>
      <c r="F770" s="147">
        <v>119</v>
      </c>
      <c r="G770" s="147">
        <v>468</v>
      </c>
      <c r="H770" s="147">
        <v>912</v>
      </c>
      <c r="I770" s="147">
        <v>555</v>
      </c>
      <c r="J770" s="147">
        <v>574</v>
      </c>
      <c r="K770" s="147">
        <v>921</v>
      </c>
      <c r="L770" s="147">
        <v>453</v>
      </c>
      <c r="M770" s="147">
        <v>98</v>
      </c>
      <c r="N770" s="147">
        <v>447</v>
      </c>
      <c r="O770" s="147">
        <v>28</v>
      </c>
      <c r="P770" s="147">
        <v>584</v>
      </c>
      <c r="Q770" s="148">
        <v>995</v>
      </c>
      <c r="R770" s="214">
        <v>259</v>
      </c>
      <c r="S770" s="180">
        <v>168</v>
      </c>
      <c r="T770" s="147">
        <v>764</v>
      </c>
      <c r="U770" s="147">
        <v>863</v>
      </c>
      <c r="V770" s="147">
        <v>642</v>
      </c>
      <c r="W770" s="147">
        <v>805</v>
      </c>
      <c r="X770" s="147">
        <v>377</v>
      </c>
      <c r="Y770" s="147">
        <v>222</v>
      </c>
      <c r="Z770" s="147">
        <v>203</v>
      </c>
      <c r="AA770" s="147">
        <v>368</v>
      </c>
      <c r="AB770" s="147">
        <v>820</v>
      </c>
      <c r="AC770" s="147">
        <v>663</v>
      </c>
      <c r="AD770" s="147">
        <v>842</v>
      </c>
      <c r="AE770" s="147">
        <v>749</v>
      </c>
      <c r="AF770" s="147">
        <v>177</v>
      </c>
      <c r="AG770" s="265">
        <v>278</v>
      </c>
      <c r="AH770" s="5">
        <f t="shared" si="144"/>
        <v>16400</v>
      </c>
      <c r="AI770" s="5">
        <f t="shared" si="145"/>
        <v>11201200</v>
      </c>
      <c r="AJ770" s="2">
        <f t="shared" si="146"/>
        <v>8606720000</v>
      </c>
    </row>
    <row r="771" spans="1:36" x14ac:dyDescent="0.2">
      <c r="A771" s="3" t="s">
        <v>0</v>
      </c>
      <c r="B771" s="5">
        <f>SUM(B739:B770)</f>
        <v>16400</v>
      </c>
      <c r="C771" s="5">
        <f t="shared" ref="C771:AG771" si="147">SUM(C739:C770)</f>
        <v>16400</v>
      </c>
      <c r="D771" s="5">
        <f t="shared" si="147"/>
        <v>16400</v>
      </c>
      <c r="E771" s="5">
        <f t="shared" si="147"/>
        <v>16400</v>
      </c>
      <c r="F771" s="5">
        <f t="shared" si="147"/>
        <v>16400</v>
      </c>
      <c r="G771" s="5">
        <f t="shared" si="147"/>
        <v>16400</v>
      </c>
      <c r="H771" s="5">
        <f t="shared" si="147"/>
        <v>16400</v>
      </c>
      <c r="I771" s="5">
        <f t="shared" si="147"/>
        <v>16400</v>
      </c>
      <c r="J771" s="5">
        <f t="shared" si="147"/>
        <v>16400</v>
      </c>
      <c r="K771" s="5">
        <f t="shared" si="147"/>
        <v>16400</v>
      </c>
      <c r="L771" s="5">
        <f t="shared" si="147"/>
        <v>16400</v>
      </c>
      <c r="M771" s="5">
        <f t="shared" si="147"/>
        <v>16400</v>
      </c>
      <c r="N771" s="5">
        <f t="shared" si="147"/>
        <v>16400</v>
      </c>
      <c r="O771" s="5">
        <f t="shared" si="147"/>
        <v>16400</v>
      </c>
      <c r="P771" s="5">
        <f t="shared" si="147"/>
        <v>16400</v>
      </c>
      <c r="Q771" s="5">
        <f t="shared" si="147"/>
        <v>16400</v>
      </c>
      <c r="R771" s="5">
        <f t="shared" si="147"/>
        <v>16400</v>
      </c>
      <c r="S771" s="5">
        <f t="shared" si="147"/>
        <v>16400</v>
      </c>
      <c r="T771" s="5">
        <f t="shared" si="147"/>
        <v>16400</v>
      </c>
      <c r="U771" s="5">
        <f t="shared" si="147"/>
        <v>16400</v>
      </c>
      <c r="V771" s="5">
        <f t="shared" si="147"/>
        <v>16400</v>
      </c>
      <c r="W771" s="5">
        <f t="shared" si="147"/>
        <v>16400</v>
      </c>
      <c r="X771" s="5">
        <f t="shared" si="147"/>
        <v>16400</v>
      </c>
      <c r="Y771" s="5">
        <f t="shared" si="147"/>
        <v>16400</v>
      </c>
      <c r="Z771" s="5">
        <f t="shared" si="147"/>
        <v>16400</v>
      </c>
      <c r="AA771" s="5">
        <f t="shared" si="147"/>
        <v>16400</v>
      </c>
      <c r="AB771" s="5">
        <f t="shared" si="147"/>
        <v>16400</v>
      </c>
      <c r="AC771" s="5">
        <f t="shared" si="147"/>
        <v>16400</v>
      </c>
      <c r="AD771" s="5">
        <f t="shared" si="147"/>
        <v>16400</v>
      </c>
      <c r="AE771" s="5">
        <f t="shared" si="147"/>
        <v>16400</v>
      </c>
      <c r="AF771" s="5">
        <f t="shared" si="147"/>
        <v>16400</v>
      </c>
      <c r="AG771" s="5">
        <f t="shared" si="147"/>
        <v>16400</v>
      </c>
      <c r="AH771" s="5"/>
      <c r="AI771" s="5"/>
    </row>
    <row r="772" spans="1:36" x14ac:dyDescent="0.2">
      <c r="A772" s="3" t="s">
        <v>1</v>
      </c>
      <c r="B772" s="5">
        <f>SUMSQ(B739:B770)</f>
        <v>11201200</v>
      </c>
      <c r="C772" s="5">
        <f t="shared" ref="C772:AG772" si="148">SUMSQ(C739:C770)</f>
        <v>11201200</v>
      </c>
      <c r="D772" s="5">
        <f t="shared" si="148"/>
        <v>11201200</v>
      </c>
      <c r="E772" s="5">
        <f t="shared" si="148"/>
        <v>11201200</v>
      </c>
      <c r="F772" s="5">
        <f t="shared" si="148"/>
        <v>11201200</v>
      </c>
      <c r="G772" s="5">
        <f t="shared" si="148"/>
        <v>11201200</v>
      </c>
      <c r="H772" s="5">
        <f t="shared" si="148"/>
        <v>11201200</v>
      </c>
      <c r="I772" s="5">
        <f t="shared" si="148"/>
        <v>11201200</v>
      </c>
      <c r="J772" s="5">
        <f t="shared" si="148"/>
        <v>11201200</v>
      </c>
      <c r="K772" s="5">
        <f t="shared" si="148"/>
        <v>11201200</v>
      </c>
      <c r="L772" s="5">
        <f t="shared" si="148"/>
        <v>11201200</v>
      </c>
      <c r="M772" s="5">
        <f t="shared" si="148"/>
        <v>11201200</v>
      </c>
      <c r="N772" s="5">
        <f t="shared" si="148"/>
        <v>11201200</v>
      </c>
      <c r="O772" s="5">
        <f t="shared" si="148"/>
        <v>11201200</v>
      </c>
      <c r="P772" s="5">
        <f t="shared" si="148"/>
        <v>11201200</v>
      </c>
      <c r="Q772" s="5">
        <f t="shared" si="148"/>
        <v>11201200</v>
      </c>
      <c r="R772" s="5">
        <f t="shared" si="148"/>
        <v>11201200</v>
      </c>
      <c r="S772" s="5">
        <f t="shared" si="148"/>
        <v>11201200</v>
      </c>
      <c r="T772" s="5">
        <f t="shared" si="148"/>
        <v>11201200</v>
      </c>
      <c r="U772" s="5">
        <f t="shared" si="148"/>
        <v>11201200</v>
      </c>
      <c r="V772" s="5">
        <f t="shared" si="148"/>
        <v>11201200</v>
      </c>
      <c r="W772" s="5">
        <f t="shared" si="148"/>
        <v>11201200</v>
      </c>
      <c r="X772" s="5">
        <f t="shared" si="148"/>
        <v>11201200</v>
      </c>
      <c r="Y772" s="5">
        <f t="shared" si="148"/>
        <v>11201200</v>
      </c>
      <c r="Z772" s="5">
        <f t="shared" si="148"/>
        <v>11201200</v>
      </c>
      <c r="AA772" s="5">
        <f t="shared" si="148"/>
        <v>11201200</v>
      </c>
      <c r="AB772" s="5">
        <f t="shared" si="148"/>
        <v>11201200</v>
      </c>
      <c r="AC772" s="5">
        <f t="shared" si="148"/>
        <v>11201200</v>
      </c>
      <c r="AD772" s="5">
        <f t="shared" si="148"/>
        <v>11201200</v>
      </c>
      <c r="AE772" s="5">
        <f t="shared" si="148"/>
        <v>11201200</v>
      </c>
      <c r="AF772" s="5">
        <f t="shared" si="148"/>
        <v>11201200</v>
      </c>
      <c r="AG772" s="5">
        <f t="shared" si="148"/>
        <v>11201200</v>
      </c>
      <c r="AH772" s="5"/>
      <c r="AI772" s="5"/>
    </row>
    <row r="773" spans="1:36" x14ac:dyDescent="0.2">
      <c r="A773" s="3" t="s">
        <v>2</v>
      </c>
      <c r="B773" s="2">
        <f>B739^3+B740^3+B741^3+B742^3+B743^3+B744^3+B745^3+B746^3+B747^3+B748^3+B749^3+B750^3+B751^3+B752^3+B753^3+B754^3+B755^3+B756^3+B757^3+B758^3+B759^3+B760^3+B761^3+B762^3+B763^3+B764^3+B765^3+B766^3+B767^3+B768^3+B769^3+B770^3</f>
        <v>8606720000</v>
      </c>
      <c r="C773" s="2">
        <f t="shared" ref="C773:AG773" si="149">C739^3+C740^3+C741^3+C742^3+C743^3+C744^3+C745^3+C746^3+C747^3+C748^3+C749^3+C750^3+C751^3+C752^3+C753^3+C754^3+C755^3+C756^3+C757^3+C758^3+C759^3+C760^3+C761^3+C762^3+C763^3+C764^3+C765^3+C766^3+C767^3+C768^3+C769^3+C770^3</f>
        <v>8606720000</v>
      </c>
      <c r="D773" s="2">
        <f t="shared" si="149"/>
        <v>8606720000</v>
      </c>
      <c r="E773" s="2">
        <f t="shared" si="149"/>
        <v>8606720000</v>
      </c>
      <c r="F773" s="2">
        <f t="shared" si="149"/>
        <v>8606720000</v>
      </c>
      <c r="G773" s="2">
        <f t="shared" si="149"/>
        <v>8606720000</v>
      </c>
      <c r="H773" s="2">
        <f t="shared" si="149"/>
        <v>8606720000</v>
      </c>
      <c r="I773" s="2">
        <f t="shared" si="149"/>
        <v>8606720000</v>
      </c>
      <c r="J773" s="2">
        <f t="shared" si="149"/>
        <v>8606720000</v>
      </c>
      <c r="K773" s="2">
        <f t="shared" si="149"/>
        <v>8606720000</v>
      </c>
      <c r="L773" s="2">
        <f t="shared" si="149"/>
        <v>8606720000</v>
      </c>
      <c r="M773" s="2">
        <f t="shared" si="149"/>
        <v>8606720000</v>
      </c>
      <c r="N773" s="2">
        <f t="shared" si="149"/>
        <v>8606720000</v>
      </c>
      <c r="O773" s="2">
        <f t="shared" si="149"/>
        <v>8606720000</v>
      </c>
      <c r="P773" s="2">
        <f t="shared" si="149"/>
        <v>8606720000</v>
      </c>
      <c r="Q773" s="2">
        <f t="shared" si="149"/>
        <v>8606720000</v>
      </c>
      <c r="R773" s="2">
        <f t="shared" si="149"/>
        <v>8606720000</v>
      </c>
      <c r="S773" s="2">
        <f t="shared" si="149"/>
        <v>8606720000</v>
      </c>
      <c r="T773" s="2">
        <f t="shared" si="149"/>
        <v>8606720000</v>
      </c>
      <c r="U773" s="2">
        <f t="shared" si="149"/>
        <v>8606720000</v>
      </c>
      <c r="V773" s="2">
        <f t="shared" si="149"/>
        <v>8606720000</v>
      </c>
      <c r="W773" s="2">
        <f t="shared" si="149"/>
        <v>8606720000</v>
      </c>
      <c r="X773" s="2">
        <f t="shared" si="149"/>
        <v>8606720000</v>
      </c>
      <c r="Y773" s="2">
        <f t="shared" si="149"/>
        <v>8606720000</v>
      </c>
      <c r="Z773" s="2">
        <f t="shared" si="149"/>
        <v>8606720000</v>
      </c>
      <c r="AA773" s="2">
        <f t="shared" si="149"/>
        <v>8606720000</v>
      </c>
      <c r="AB773" s="2">
        <f t="shared" si="149"/>
        <v>8606720000</v>
      </c>
      <c r="AC773" s="2">
        <f t="shared" si="149"/>
        <v>8606720000</v>
      </c>
      <c r="AD773" s="2">
        <f t="shared" si="149"/>
        <v>8606720000</v>
      </c>
      <c r="AE773" s="2">
        <f t="shared" si="149"/>
        <v>8606720000</v>
      </c>
      <c r="AF773" s="2">
        <f t="shared" si="149"/>
        <v>8606720000</v>
      </c>
      <c r="AG773" s="2">
        <f t="shared" si="149"/>
        <v>8606720000</v>
      </c>
      <c r="AH773" s="5" t="s">
        <v>5</v>
      </c>
      <c r="AI773" s="5" t="s">
        <v>5</v>
      </c>
      <c r="AJ773" s="114" t="s">
        <v>5</v>
      </c>
    </row>
    <row r="774" spans="1:36" x14ac:dyDescent="0.2">
      <c r="B774" s="2" t="s">
        <v>5</v>
      </c>
      <c r="AH774" s="5"/>
      <c r="AI774" s="5"/>
      <c r="AJ774" s="116"/>
    </row>
    <row r="775" spans="1:36" x14ac:dyDescent="0.2">
      <c r="A775" s="3" t="s">
        <v>1173</v>
      </c>
      <c r="B775" s="2">
        <f>B739</f>
        <v>11</v>
      </c>
      <c r="C775" s="2">
        <f>C740</f>
        <v>63</v>
      </c>
      <c r="D775" s="2">
        <f>D741</f>
        <v>81</v>
      </c>
      <c r="E775" s="2">
        <f>E742</f>
        <v>101</v>
      </c>
      <c r="F775" s="2">
        <f>F743</f>
        <v>152</v>
      </c>
      <c r="G775" s="2">
        <f>G744</f>
        <v>164</v>
      </c>
      <c r="H775" s="2">
        <f>H745</f>
        <v>206</v>
      </c>
      <c r="I775" s="2">
        <f>I746</f>
        <v>250</v>
      </c>
      <c r="J775" s="2">
        <f>J747</f>
        <v>519</v>
      </c>
      <c r="K775" s="2">
        <f>K748</f>
        <v>563</v>
      </c>
      <c r="L775" s="2">
        <f>L749</f>
        <v>605</v>
      </c>
      <c r="M775" s="2">
        <f>M750</f>
        <v>617</v>
      </c>
      <c r="N775" s="2">
        <f>N751</f>
        <v>668</v>
      </c>
      <c r="O775" s="2">
        <f>O752</f>
        <v>688</v>
      </c>
      <c r="P775" s="2">
        <f>P753</f>
        <v>706</v>
      </c>
      <c r="Q775" s="2">
        <f>Q754</f>
        <v>758</v>
      </c>
      <c r="R775" s="2">
        <f>R755</f>
        <v>1003</v>
      </c>
      <c r="S775" s="2">
        <f>S756</f>
        <v>991</v>
      </c>
      <c r="T775" s="2">
        <f>T757</f>
        <v>945</v>
      </c>
      <c r="U775" s="2">
        <f>U758</f>
        <v>901</v>
      </c>
      <c r="V775" s="2">
        <f>V759</f>
        <v>888</v>
      </c>
      <c r="W775" s="2">
        <f>W760</f>
        <v>836</v>
      </c>
      <c r="X775" s="2">
        <f>X761</f>
        <v>814</v>
      </c>
      <c r="Y775" s="2">
        <f>Y762</f>
        <v>794</v>
      </c>
      <c r="Z775" s="2">
        <f>Z763</f>
        <v>487</v>
      </c>
      <c r="AA775" s="2">
        <f>AA764</f>
        <v>467</v>
      </c>
      <c r="AB775" s="2">
        <f>AB765</f>
        <v>445</v>
      </c>
      <c r="AC775" s="2">
        <f>AC766</f>
        <v>393</v>
      </c>
      <c r="AD775" s="2">
        <f>AD767</f>
        <v>380</v>
      </c>
      <c r="AE775" s="2">
        <f>AE768</f>
        <v>336</v>
      </c>
      <c r="AF775" s="2">
        <f>AF769</f>
        <v>290</v>
      </c>
      <c r="AG775" s="2">
        <f>AG770</f>
        <v>278</v>
      </c>
      <c r="AH775" s="152">
        <f t="shared" ref="AH775:AH778" si="150">SUM(B775:AG775)</f>
        <v>16400</v>
      </c>
      <c r="AI775" s="5">
        <f t="shared" ref="AI775:AI778" si="151">SUMSQ(B775:AG775)</f>
        <v>11201200</v>
      </c>
      <c r="AJ775" s="2">
        <f t="shared" ref="AJ775:AJ778" si="152">B775^3+C775^3+D775^3+E775^3+F775^3+G775^3+H775^3+I775^3+J775^3+K775^3+L775^3+M775^3+N775^3+O775^3+P775^3+Q775^3+R775^3+S775^3+T775^3+U775^3+V775^3+W775^3+X775^3+Y775^3+Z775^3+AA775^3+AB775^3+AC775^3+AD775^3+AE775^3+AF775^3+AG775^3</f>
        <v>8606720000</v>
      </c>
    </row>
    <row r="776" spans="1:36" x14ac:dyDescent="0.2">
      <c r="A776" s="3" t="s">
        <v>1174</v>
      </c>
      <c r="B776" s="2">
        <f>B770</f>
        <v>1014</v>
      </c>
      <c r="C776" s="2">
        <f>C769</f>
        <v>962</v>
      </c>
      <c r="D776" s="2">
        <f>D768</f>
        <v>944</v>
      </c>
      <c r="E776" s="2">
        <f>E767</f>
        <v>924</v>
      </c>
      <c r="F776" s="2">
        <f>F766</f>
        <v>873</v>
      </c>
      <c r="G776" s="2">
        <f>G765</f>
        <v>861</v>
      </c>
      <c r="H776" s="2">
        <f>H764</f>
        <v>819</v>
      </c>
      <c r="I776" s="2">
        <f>I763</f>
        <v>775</v>
      </c>
      <c r="J776" s="2">
        <f>J762</f>
        <v>506</v>
      </c>
      <c r="K776" s="2">
        <f>K761</f>
        <v>462</v>
      </c>
      <c r="L776" s="2">
        <f>L760</f>
        <v>420</v>
      </c>
      <c r="M776" s="2">
        <f>M759</f>
        <v>408</v>
      </c>
      <c r="N776" s="2">
        <f>N758</f>
        <v>357</v>
      </c>
      <c r="O776" s="2">
        <f>O757</f>
        <v>337</v>
      </c>
      <c r="P776" s="2">
        <f>P756</f>
        <v>319</v>
      </c>
      <c r="Q776" s="2">
        <f>Q755</f>
        <v>267</v>
      </c>
      <c r="R776" s="2">
        <f>R754</f>
        <v>22</v>
      </c>
      <c r="S776" s="2">
        <f>S753</f>
        <v>34</v>
      </c>
      <c r="T776" s="2">
        <f>T752</f>
        <v>80</v>
      </c>
      <c r="U776" s="2">
        <f>U751</f>
        <v>124</v>
      </c>
      <c r="V776" s="2">
        <f>V750</f>
        <v>137</v>
      </c>
      <c r="W776" s="2">
        <f>W749</f>
        <v>189</v>
      </c>
      <c r="X776" s="2">
        <f>X748</f>
        <v>211</v>
      </c>
      <c r="Y776" s="2">
        <f>Y747</f>
        <v>231</v>
      </c>
      <c r="Z776" s="2">
        <f>Z746</f>
        <v>538</v>
      </c>
      <c r="AA776" s="2">
        <f>AA745</f>
        <v>558</v>
      </c>
      <c r="AB776" s="2">
        <f>AB744</f>
        <v>580</v>
      </c>
      <c r="AC776" s="2">
        <f>AC743</f>
        <v>632</v>
      </c>
      <c r="AD776" s="2">
        <f>AD742</f>
        <v>645</v>
      </c>
      <c r="AE776" s="2">
        <f>AE741</f>
        <v>689</v>
      </c>
      <c r="AF776" s="2">
        <f>AF740</f>
        <v>735</v>
      </c>
      <c r="AG776" s="2">
        <f>AG739</f>
        <v>747</v>
      </c>
      <c r="AH776" s="152">
        <f t="shared" si="150"/>
        <v>16400</v>
      </c>
      <c r="AI776" s="5">
        <f t="shared" si="151"/>
        <v>11201200</v>
      </c>
      <c r="AJ776" s="2">
        <f t="shared" si="152"/>
        <v>8606720000</v>
      </c>
    </row>
    <row r="777" spans="1:36" x14ac:dyDescent="0.2">
      <c r="A777" s="3" t="s">
        <v>1175</v>
      </c>
      <c r="B777" s="2">
        <f>B755</f>
        <v>286</v>
      </c>
      <c r="C777" s="2">
        <f>C756</f>
        <v>298</v>
      </c>
      <c r="D777" s="2">
        <f>D757</f>
        <v>328</v>
      </c>
      <c r="E777" s="2">
        <f>E758</f>
        <v>372</v>
      </c>
      <c r="F777" s="2">
        <f>F759</f>
        <v>385</v>
      </c>
      <c r="G777" s="2">
        <f>G760</f>
        <v>437</v>
      </c>
      <c r="H777" s="2">
        <f>H761</f>
        <v>475</v>
      </c>
      <c r="I777" s="2">
        <f>I762</f>
        <v>495</v>
      </c>
      <c r="J777" s="2">
        <f>J763</f>
        <v>786</v>
      </c>
      <c r="K777" s="2">
        <f>K764</f>
        <v>806</v>
      </c>
      <c r="L777" s="2">
        <f>L765</f>
        <v>844</v>
      </c>
      <c r="M777" s="2">
        <f>M766</f>
        <v>896</v>
      </c>
      <c r="N777" s="2">
        <f>N767</f>
        <v>909</v>
      </c>
      <c r="O777" s="2">
        <f>O768</f>
        <v>953</v>
      </c>
      <c r="P777" s="2">
        <f>P769</f>
        <v>983</v>
      </c>
      <c r="Q777" s="2">
        <f>Q770</f>
        <v>995</v>
      </c>
      <c r="R777" s="2">
        <f>R739</f>
        <v>766</v>
      </c>
      <c r="S777" s="2">
        <f>S740</f>
        <v>714</v>
      </c>
      <c r="T777" s="2">
        <f>T741</f>
        <v>680</v>
      </c>
      <c r="U777" s="2">
        <f>U742</f>
        <v>660</v>
      </c>
      <c r="V777" s="2">
        <f>V743</f>
        <v>609</v>
      </c>
      <c r="W777" s="2">
        <f>W744</f>
        <v>597</v>
      </c>
      <c r="X777" s="2">
        <f>X745</f>
        <v>571</v>
      </c>
      <c r="Y777" s="2">
        <f>Y746</f>
        <v>527</v>
      </c>
      <c r="Z777" s="2">
        <f>Z747</f>
        <v>242</v>
      </c>
      <c r="AA777" s="2">
        <f>AA748</f>
        <v>198</v>
      </c>
      <c r="AB777" s="2">
        <f>AB749</f>
        <v>172</v>
      </c>
      <c r="AC777" s="2">
        <f>AC750</f>
        <v>160</v>
      </c>
      <c r="AD777" s="2">
        <f>AD751</f>
        <v>109</v>
      </c>
      <c r="AE777" s="2">
        <f>AE752</f>
        <v>89</v>
      </c>
      <c r="AF777" s="2">
        <f>AF753</f>
        <v>55</v>
      </c>
      <c r="AG777" s="2">
        <f>AG754</f>
        <v>3</v>
      </c>
      <c r="AH777" s="152">
        <f t="shared" si="150"/>
        <v>16400</v>
      </c>
      <c r="AI777" s="5">
        <f t="shared" si="151"/>
        <v>11201200</v>
      </c>
      <c r="AJ777" s="2">
        <f t="shared" si="152"/>
        <v>8606720000</v>
      </c>
    </row>
    <row r="778" spans="1:36" x14ac:dyDescent="0.2">
      <c r="A778" s="3" t="s">
        <v>1176</v>
      </c>
      <c r="B778" s="2">
        <f>B754</f>
        <v>739</v>
      </c>
      <c r="C778" s="2">
        <f>C753</f>
        <v>727</v>
      </c>
      <c r="D778" s="2">
        <f>D752</f>
        <v>697</v>
      </c>
      <c r="E778" s="2">
        <f>E751</f>
        <v>653</v>
      </c>
      <c r="F778" s="2">
        <f>F750</f>
        <v>640</v>
      </c>
      <c r="G778" s="2">
        <f>G749</f>
        <v>588</v>
      </c>
      <c r="H778" s="2">
        <f>H748</f>
        <v>550</v>
      </c>
      <c r="I778" s="2">
        <f>I747</f>
        <v>530</v>
      </c>
      <c r="J778" s="2">
        <f>J746</f>
        <v>239</v>
      </c>
      <c r="K778" s="2">
        <f>K745</f>
        <v>219</v>
      </c>
      <c r="L778" s="2">
        <f>L744</f>
        <v>181</v>
      </c>
      <c r="M778" s="2">
        <f>M743</f>
        <v>129</v>
      </c>
      <c r="N778" s="2">
        <f>N742</f>
        <v>116</v>
      </c>
      <c r="O778" s="2">
        <f>O741</f>
        <v>72</v>
      </c>
      <c r="P778" s="2">
        <f>P740</f>
        <v>42</v>
      </c>
      <c r="Q778" s="2">
        <f>Q739</f>
        <v>30</v>
      </c>
      <c r="R778" s="2">
        <f>R770</f>
        <v>259</v>
      </c>
      <c r="S778" s="2">
        <f>S769</f>
        <v>311</v>
      </c>
      <c r="T778" s="2">
        <f>T768</f>
        <v>345</v>
      </c>
      <c r="U778" s="2">
        <f>U767</f>
        <v>365</v>
      </c>
      <c r="V778" s="2">
        <f>V766</f>
        <v>416</v>
      </c>
      <c r="W778" s="2">
        <f>W765</f>
        <v>428</v>
      </c>
      <c r="X778" s="2">
        <f>X764</f>
        <v>454</v>
      </c>
      <c r="Y778" s="2">
        <f>Y763</f>
        <v>498</v>
      </c>
      <c r="Z778" s="2">
        <f>Z762</f>
        <v>783</v>
      </c>
      <c r="AA778" s="2">
        <f>AA761</f>
        <v>827</v>
      </c>
      <c r="AB778" s="2">
        <f>AB760</f>
        <v>853</v>
      </c>
      <c r="AC778" s="2">
        <f>AC759</f>
        <v>865</v>
      </c>
      <c r="AD778" s="2">
        <f>AD758</f>
        <v>916</v>
      </c>
      <c r="AE778" s="2">
        <f>AE757</f>
        <v>936</v>
      </c>
      <c r="AF778" s="2">
        <f>AF756</f>
        <v>970</v>
      </c>
      <c r="AG778" s="2">
        <f>AG755</f>
        <v>1022</v>
      </c>
      <c r="AH778" s="152">
        <f t="shared" si="150"/>
        <v>16400</v>
      </c>
      <c r="AI778" s="5">
        <f t="shared" si="151"/>
        <v>11201200</v>
      </c>
      <c r="AJ778" s="2">
        <f t="shared" si="152"/>
        <v>8606720000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299 AH524:AI557 AI558 AH567:AI598 AH610:AI641 AH653:AI770 AH301:AI520 AI30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68DAE-8DA3-43A0-A34F-829B15DCDAE3}">
  <sheetPr>
    <tabColor rgb="FFCCECFF"/>
  </sheetPr>
  <dimension ref="A1:AJ692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1234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2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1186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1233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 t="s">
        <v>5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 t="s">
        <v>5</v>
      </c>
      <c r="M7" s="2" t="s">
        <v>5</v>
      </c>
      <c r="R7" s="2" t="s">
        <v>5</v>
      </c>
    </row>
    <row r="8" spans="1:36" x14ac:dyDescent="0.2">
      <c r="A8" s="1">
        <v>1</v>
      </c>
      <c r="B8" s="259">
        <v>2</v>
      </c>
      <c r="C8" s="133">
        <v>421</v>
      </c>
      <c r="D8" s="134">
        <v>1017</v>
      </c>
      <c r="E8" s="134">
        <v>606</v>
      </c>
      <c r="F8" s="134">
        <v>899</v>
      </c>
      <c r="G8" s="134">
        <v>552</v>
      </c>
      <c r="H8" s="134">
        <v>124</v>
      </c>
      <c r="I8" s="134">
        <v>479</v>
      </c>
      <c r="J8" s="134">
        <v>458</v>
      </c>
      <c r="K8" s="134">
        <v>109</v>
      </c>
      <c r="L8" s="134">
        <v>561</v>
      </c>
      <c r="M8" s="134">
        <v>918</v>
      </c>
      <c r="N8" s="134">
        <v>587</v>
      </c>
      <c r="O8" s="134">
        <v>1008</v>
      </c>
      <c r="P8" s="134">
        <v>436</v>
      </c>
      <c r="Q8" s="135">
        <v>23</v>
      </c>
      <c r="R8" s="136">
        <v>144</v>
      </c>
      <c r="S8" s="134">
        <v>299</v>
      </c>
      <c r="T8" s="134">
        <v>887</v>
      </c>
      <c r="U8" s="134">
        <v>724</v>
      </c>
      <c r="V8" s="134">
        <v>781</v>
      </c>
      <c r="W8" s="134">
        <v>682</v>
      </c>
      <c r="X8" s="134">
        <v>246</v>
      </c>
      <c r="Y8" s="134">
        <v>337</v>
      </c>
      <c r="Z8" s="134">
        <v>328</v>
      </c>
      <c r="AA8" s="134">
        <v>227</v>
      </c>
      <c r="AB8" s="134">
        <v>703</v>
      </c>
      <c r="AC8" s="134">
        <v>796</v>
      </c>
      <c r="AD8" s="134">
        <v>709</v>
      </c>
      <c r="AE8" s="134">
        <v>866</v>
      </c>
      <c r="AF8" s="134">
        <v>318</v>
      </c>
      <c r="AG8" s="137">
        <v>153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260">
        <v>54</v>
      </c>
      <c r="D9" s="109">
        <v>618</v>
      </c>
      <c r="E9" s="109">
        <v>973</v>
      </c>
      <c r="F9" s="109">
        <v>532</v>
      </c>
      <c r="G9" s="109">
        <v>951</v>
      </c>
      <c r="H9" s="109">
        <v>491</v>
      </c>
      <c r="I9" s="109">
        <v>80</v>
      </c>
      <c r="J9" s="109">
        <v>89</v>
      </c>
      <c r="K9" s="109">
        <v>510</v>
      </c>
      <c r="L9" s="109">
        <v>930</v>
      </c>
      <c r="M9" s="109">
        <v>517</v>
      </c>
      <c r="N9" s="109">
        <v>988</v>
      </c>
      <c r="O9" s="109">
        <v>639</v>
      </c>
      <c r="P9" s="110">
        <v>35</v>
      </c>
      <c r="Q9" s="109">
        <v>392</v>
      </c>
      <c r="R9" s="109">
        <v>287</v>
      </c>
      <c r="S9" s="111">
        <v>188</v>
      </c>
      <c r="T9" s="109">
        <v>744</v>
      </c>
      <c r="U9" s="109">
        <v>835</v>
      </c>
      <c r="V9" s="109">
        <v>670</v>
      </c>
      <c r="W9" s="109">
        <v>825</v>
      </c>
      <c r="X9" s="109">
        <v>357</v>
      </c>
      <c r="Y9" s="109">
        <v>194</v>
      </c>
      <c r="Z9" s="109">
        <v>215</v>
      </c>
      <c r="AA9" s="109">
        <v>372</v>
      </c>
      <c r="AB9" s="109">
        <v>816</v>
      </c>
      <c r="AC9" s="109">
        <v>651</v>
      </c>
      <c r="AD9" s="109">
        <v>854</v>
      </c>
      <c r="AE9" s="109">
        <v>753</v>
      </c>
      <c r="AF9" s="112">
        <v>173</v>
      </c>
      <c r="AG9" s="139">
        <v>266</v>
      </c>
      <c r="AH9" s="5">
        <f t="shared" ref="AH9:AH47" si="0">SUM(B9:AG9)</f>
        <v>16400</v>
      </c>
      <c r="AI9" s="5">
        <f t="shared" ref="AI9:AI47" si="1">SUMSQ(B9:AG9)</f>
        <v>11201200</v>
      </c>
      <c r="AJ9" s="2">
        <f t="shared" ref="AJ9:AJ47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40">
        <v>931</v>
      </c>
      <c r="C10" s="109">
        <v>520</v>
      </c>
      <c r="D10" s="260">
        <v>92</v>
      </c>
      <c r="E10" s="9">
        <v>511</v>
      </c>
      <c r="F10" s="109">
        <v>34</v>
      </c>
      <c r="G10" s="109">
        <v>389</v>
      </c>
      <c r="H10" s="109">
        <v>985</v>
      </c>
      <c r="I10" s="109">
        <v>638</v>
      </c>
      <c r="J10" s="109">
        <v>619</v>
      </c>
      <c r="K10" s="109">
        <v>976</v>
      </c>
      <c r="L10" s="109">
        <v>404</v>
      </c>
      <c r="M10" s="109">
        <v>55</v>
      </c>
      <c r="N10" s="109">
        <v>490</v>
      </c>
      <c r="O10" s="110">
        <v>77</v>
      </c>
      <c r="P10" s="109">
        <v>529</v>
      </c>
      <c r="Q10" s="109">
        <v>950</v>
      </c>
      <c r="R10" s="109">
        <v>813</v>
      </c>
      <c r="S10" s="109">
        <v>650</v>
      </c>
      <c r="T10" s="111">
        <v>214</v>
      </c>
      <c r="U10" s="109">
        <v>369</v>
      </c>
      <c r="V10" s="109">
        <v>176</v>
      </c>
      <c r="W10" s="109">
        <v>267</v>
      </c>
      <c r="X10" s="109">
        <v>855</v>
      </c>
      <c r="Y10" s="109">
        <v>756</v>
      </c>
      <c r="Z10" s="109">
        <v>741</v>
      </c>
      <c r="AA10" s="109">
        <v>834</v>
      </c>
      <c r="AB10" s="109">
        <v>286</v>
      </c>
      <c r="AC10" s="109">
        <v>185</v>
      </c>
      <c r="AD10" s="109">
        <v>360</v>
      </c>
      <c r="AE10" s="112">
        <v>195</v>
      </c>
      <c r="AF10" s="109">
        <v>671</v>
      </c>
      <c r="AG10" s="139">
        <v>828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40">
        <v>564</v>
      </c>
      <c r="C11" s="109">
        <v>919</v>
      </c>
      <c r="D11" s="9">
        <v>459</v>
      </c>
      <c r="E11" s="260">
        <v>112</v>
      </c>
      <c r="F11" s="109">
        <v>433</v>
      </c>
      <c r="G11" s="109">
        <v>22</v>
      </c>
      <c r="H11" s="109">
        <v>586</v>
      </c>
      <c r="I11" s="109">
        <v>1005</v>
      </c>
      <c r="J11" s="109">
        <v>1020</v>
      </c>
      <c r="K11" s="109">
        <v>607</v>
      </c>
      <c r="L11" s="109">
        <v>3</v>
      </c>
      <c r="M11" s="109">
        <v>424</v>
      </c>
      <c r="N11" s="110">
        <v>121</v>
      </c>
      <c r="O11" s="109">
        <v>478</v>
      </c>
      <c r="P11" s="109">
        <v>898</v>
      </c>
      <c r="Q11" s="109">
        <v>549</v>
      </c>
      <c r="R11" s="109">
        <v>702</v>
      </c>
      <c r="S11" s="109">
        <v>793</v>
      </c>
      <c r="T11" s="109">
        <v>325</v>
      </c>
      <c r="U11" s="111">
        <v>226</v>
      </c>
      <c r="V11" s="109">
        <v>319</v>
      </c>
      <c r="W11" s="109">
        <v>156</v>
      </c>
      <c r="X11" s="109">
        <v>712</v>
      </c>
      <c r="Y11" s="109">
        <v>867</v>
      </c>
      <c r="Z11" s="109">
        <v>886</v>
      </c>
      <c r="AA11" s="109">
        <v>721</v>
      </c>
      <c r="AB11" s="109">
        <v>141</v>
      </c>
      <c r="AC11" s="109">
        <v>298</v>
      </c>
      <c r="AD11" s="112">
        <v>247</v>
      </c>
      <c r="AE11" s="109">
        <v>340</v>
      </c>
      <c r="AF11" s="109">
        <v>784</v>
      </c>
      <c r="AG11" s="139">
        <v>683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40">
        <v>800</v>
      </c>
      <c r="C12" s="109">
        <v>699</v>
      </c>
      <c r="D12" s="109">
        <v>231</v>
      </c>
      <c r="E12" s="109">
        <v>324</v>
      </c>
      <c r="F12" s="260">
        <v>157</v>
      </c>
      <c r="G12" s="9">
        <v>314</v>
      </c>
      <c r="H12" s="109">
        <v>870</v>
      </c>
      <c r="I12" s="109">
        <v>705</v>
      </c>
      <c r="J12" s="109">
        <v>728</v>
      </c>
      <c r="K12" s="109">
        <v>883</v>
      </c>
      <c r="L12" s="109">
        <v>303</v>
      </c>
      <c r="M12" s="110">
        <v>140</v>
      </c>
      <c r="N12" s="109">
        <v>341</v>
      </c>
      <c r="O12" s="109">
        <v>242</v>
      </c>
      <c r="P12" s="109">
        <v>686</v>
      </c>
      <c r="Q12" s="109">
        <v>777</v>
      </c>
      <c r="R12" s="109">
        <v>914</v>
      </c>
      <c r="S12" s="109">
        <v>565</v>
      </c>
      <c r="T12" s="109">
        <v>105</v>
      </c>
      <c r="U12" s="109">
        <v>462</v>
      </c>
      <c r="V12" s="111">
        <v>19</v>
      </c>
      <c r="W12" s="109">
        <v>440</v>
      </c>
      <c r="X12" s="109">
        <v>1004</v>
      </c>
      <c r="Y12" s="109">
        <v>591</v>
      </c>
      <c r="Z12" s="109">
        <v>602</v>
      </c>
      <c r="AA12" s="109">
        <v>1021</v>
      </c>
      <c r="AB12" s="109">
        <v>417</v>
      </c>
      <c r="AC12" s="112">
        <v>6</v>
      </c>
      <c r="AD12" s="109">
        <v>475</v>
      </c>
      <c r="AE12" s="109">
        <v>128</v>
      </c>
      <c r="AF12" s="109">
        <v>548</v>
      </c>
      <c r="AG12" s="139">
        <v>903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40">
        <v>655</v>
      </c>
      <c r="C13" s="109">
        <v>812</v>
      </c>
      <c r="D13" s="109">
        <v>376</v>
      </c>
      <c r="E13" s="109">
        <v>211</v>
      </c>
      <c r="F13" s="9">
        <v>270</v>
      </c>
      <c r="G13" s="260">
        <v>169</v>
      </c>
      <c r="H13" s="109">
        <v>757</v>
      </c>
      <c r="I13" s="109">
        <v>850</v>
      </c>
      <c r="J13" s="109">
        <v>839</v>
      </c>
      <c r="K13" s="109">
        <v>740</v>
      </c>
      <c r="L13" s="110">
        <v>192</v>
      </c>
      <c r="M13" s="109">
        <v>283</v>
      </c>
      <c r="N13" s="109">
        <v>198</v>
      </c>
      <c r="O13" s="109">
        <v>353</v>
      </c>
      <c r="P13" s="109">
        <v>829</v>
      </c>
      <c r="Q13" s="109">
        <v>666</v>
      </c>
      <c r="R13" s="109">
        <v>513</v>
      </c>
      <c r="S13" s="109">
        <v>934</v>
      </c>
      <c r="T13" s="109">
        <v>506</v>
      </c>
      <c r="U13" s="109">
        <v>93</v>
      </c>
      <c r="V13" s="109">
        <v>388</v>
      </c>
      <c r="W13" s="111">
        <v>39</v>
      </c>
      <c r="X13" s="109">
        <v>635</v>
      </c>
      <c r="Y13" s="109">
        <v>992</v>
      </c>
      <c r="Z13" s="109">
        <v>969</v>
      </c>
      <c r="AA13" s="109">
        <v>622</v>
      </c>
      <c r="AB13" s="112">
        <v>50</v>
      </c>
      <c r="AC13" s="109">
        <v>405</v>
      </c>
      <c r="AD13" s="109">
        <v>76</v>
      </c>
      <c r="AE13" s="109">
        <v>495</v>
      </c>
      <c r="AF13" s="109">
        <v>947</v>
      </c>
      <c r="AG13" s="139">
        <v>536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40">
        <v>189</v>
      </c>
      <c r="C14" s="109">
        <v>282</v>
      </c>
      <c r="D14" s="109">
        <v>838</v>
      </c>
      <c r="E14" s="109">
        <v>737</v>
      </c>
      <c r="F14" s="109">
        <v>832</v>
      </c>
      <c r="G14" s="109">
        <v>667</v>
      </c>
      <c r="H14" s="260">
        <v>199</v>
      </c>
      <c r="I14" s="9">
        <v>356</v>
      </c>
      <c r="J14" s="109">
        <v>373</v>
      </c>
      <c r="K14" s="110">
        <v>210</v>
      </c>
      <c r="L14" s="109">
        <v>654</v>
      </c>
      <c r="M14" s="109">
        <v>809</v>
      </c>
      <c r="N14" s="109">
        <v>760</v>
      </c>
      <c r="O14" s="109">
        <v>851</v>
      </c>
      <c r="P14" s="109">
        <v>271</v>
      </c>
      <c r="Q14" s="109">
        <v>172</v>
      </c>
      <c r="R14" s="109">
        <v>51</v>
      </c>
      <c r="S14" s="109">
        <v>408</v>
      </c>
      <c r="T14" s="109">
        <v>972</v>
      </c>
      <c r="U14" s="109">
        <v>623</v>
      </c>
      <c r="V14" s="109">
        <v>946</v>
      </c>
      <c r="W14" s="109">
        <v>533</v>
      </c>
      <c r="X14" s="111">
        <v>73</v>
      </c>
      <c r="Y14" s="109">
        <v>494</v>
      </c>
      <c r="Z14" s="109">
        <v>507</v>
      </c>
      <c r="AA14" s="112">
        <v>96</v>
      </c>
      <c r="AB14" s="109">
        <v>516</v>
      </c>
      <c r="AC14" s="109">
        <v>935</v>
      </c>
      <c r="AD14" s="109">
        <v>634</v>
      </c>
      <c r="AE14" s="109">
        <v>989</v>
      </c>
      <c r="AF14" s="109">
        <v>385</v>
      </c>
      <c r="AG14" s="139">
        <v>38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40">
        <v>302</v>
      </c>
      <c r="C15" s="109">
        <v>137</v>
      </c>
      <c r="D15" s="109">
        <v>725</v>
      </c>
      <c r="E15" s="109">
        <v>882</v>
      </c>
      <c r="F15" s="109">
        <v>687</v>
      </c>
      <c r="G15" s="109">
        <v>780</v>
      </c>
      <c r="H15" s="9">
        <v>344</v>
      </c>
      <c r="I15" s="260">
        <v>243</v>
      </c>
      <c r="J15" s="110">
        <v>230</v>
      </c>
      <c r="K15" s="109">
        <v>321</v>
      </c>
      <c r="L15" s="109">
        <v>797</v>
      </c>
      <c r="M15" s="109">
        <v>698</v>
      </c>
      <c r="N15" s="109">
        <v>871</v>
      </c>
      <c r="O15" s="109">
        <v>708</v>
      </c>
      <c r="P15" s="109">
        <v>160</v>
      </c>
      <c r="Q15" s="109">
        <v>315</v>
      </c>
      <c r="R15" s="109">
        <v>420</v>
      </c>
      <c r="S15" s="109">
        <v>7</v>
      </c>
      <c r="T15" s="109">
        <v>603</v>
      </c>
      <c r="U15" s="109">
        <v>1024</v>
      </c>
      <c r="V15" s="109">
        <v>545</v>
      </c>
      <c r="W15" s="109">
        <v>902</v>
      </c>
      <c r="X15" s="109">
        <v>474</v>
      </c>
      <c r="Y15" s="111">
        <v>125</v>
      </c>
      <c r="Z15" s="112">
        <v>108</v>
      </c>
      <c r="AA15" s="109">
        <v>463</v>
      </c>
      <c r="AB15" s="109">
        <v>915</v>
      </c>
      <c r="AC15" s="109">
        <v>568</v>
      </c>
      <c r="AD15" s="109">
        <v>1001</v>
      </c>
      <c r="AE15" s="109">
        <v>590</v>
      </c>
      <c r="AF15" s="109">
        <v>18</v>
      </c>
      <c r="AG15" s="139">
        <v>437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40">
        <v>966</v>
      </c>
      <c r="C16" s="109">
        <v>609</v>
      </c>
      <c r="D16" s="109">
        <v>61</v>
      </c>
      <c r="E16" s="109">
        <v>410</v>
      </c>
      <c r="F16" s="109">
        <v>71</v>
      </c>
      <c r="G16" s="109">
        <v>484</v>
      </c>
      <c r="H16" s="109">
        <v>960</v>
      </c>
      <c r="I16" s="110">
        <v>539</v>
      </c>
      <c r="J16" s="260">
        <v>526</v>
      </c>
      <c r="K16" s="9">
        <v>937</v>
      </c>
      <c r="L16" s="109">
        <v>501</v>
      </c>
      <c r="M16" s="109">
        <v>82</v>
      </c>
      <c r="N16" s="109">
        <v>399</v>
      </c>
      <c r="O16" s="109">
        <v>44</v>
      </c>
      <c r="P16" s="109">
        <v>632</v>
      </c>
      <c r="Q16" s="109">
        <v>979</v>
      </c>
      <c r="R16" s="109">
        <v>844</v>
      </c>
      <c r="S16" s="109">
        <v>751</v>
      </c>
      <c r="T16" s="109">
        <v>179</v>
      </c>
      <c r="U16" s="109">
        <v>280</v>
      </c>
      <c r="V16" s="109">
        <v>201</v>
      </c>
      <c r="W16" s="109">
        <v>366</v>
      </c>
      <c r="X16" s="109">
        <v>818</v>
      </c>
      <c r="Y16" s="112">
        <v>661</v>
      </c>
      <c r="Z16" s="111">
        <v>644</v>
      </c>
      <c r="AA16" s="109">
        <v>807</v>
      </c>
      <c r="AB16" s="109">
        <v>379</v>
      </c>
      <c r="AC16" s="109">
        <v>224</v>
      </c>
      <c r="AD16" s="109">
        <v>257</v>
      </c>
      <c r="AE16" s="109">
        <v>166</v>
      </c>
      <c r="AF16" s="109">
        <v>762</v>
      </c>
      <c r="AG16" s="139">
        <v>861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40">
        <v>597</v>
      </c>
      <c r="C17" s="109">
        <v>1010</v>
      </c>
      <c r="D17" s="109">
        <v>430</v>
      </c>
      <c r="E17" s="109">
        <v>9</v>
      </c>
      <c r="F17" s="109">
        <v>472</v>
      </c>
      <c r="G17" s="109">
        <v>115</v>
      </c>
      <c r="H17" s="110">
        <v>559</v>
      </c>
      <c r="I17" s="109">
        <v>908</v>
      </c>
      <c r="J17" s="9">
        <v>925</v>
      </c>
      <c r="K17" s="260">
        <v>570</v>
      </c>
      <c r="L17" s="109">
        <v>102</v>
      </c>
      <c r="M17" s="109">
        <v>449</v>
      </c>
      <c r="N17" s="109">
        <v>32</v>
      </c>
      <c r="O17" s="109">
        <v>443</v>
      </c>
      <c r="P17" s="109">
        <v>999</v>
      </c>
      <c r="Q17" s="109">
        <v>580</v>
      </c>
      <c r="R17" s="109">
        <v>731</v>
      </c>
      <c r="S17" s="109">
        <v>896</v>
      </c>
      <c r="T17" s="109">
        <v>292</v>
      </c>
      <c r="U17" s="109">
        <v>135</v>
      </c>
      <c r="V17" s="109">
        <v>346</v>
      </c>
      <c r="W17" s="109">
        <v>253</v>
      </c>
      <c r="X17" s="112">
        <v>673</v>
      </c>
      <c r="Y17" s="109">
        <v>774</v>
      </c>
      <c r="Z17" s="109">
        <v>787</v>
      </c>
      <c r="AA17" s="111">
        <v>696</v>
      </c>
      <c r="AB17" s="109">
        <v>236</v>
      </c>
      <c r="AC17" s="109">
        <v>335</v>
      </c>
      <c r="AD17" s="109">
        <v>146</v>
      </c>
      <c r="AE17" s="109">
        <v>309</v>
      </c>
      <c r="AF17" s="109">
        <v>873</v>
      </c>
      <c r="AG17" s="139">
        <v>718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40">
        <v>103</v>
      </c>
      <c r="C18" s="109">
        <v>452</v>
      </c>
      <c r="D18" s="109">
        <v>928</v>
      </c>
      <c r="E18" s="109">
        <v>571</v>
      </c>
      <c r="F18" s="109">
        <v>998</v>
      </c>
      <c r="G18" s="110">
        <v>577</v>
      </c>
      <c r="H18" s="109">
        <v>29</v>
      </c>
      <c r="I18" s="109">
        <v>442</v>
      </c>
      <c r="J18" s="109">
        <v>431</v>
      </c>
      <c r="K18" s="109">
        <v>12</v>
      </c>
      <c r="L18" s="260">
        <v>600</v>
      </c>
      <c r="M18" s="9">
        <v>1011</v>
      </c>
      <c r="N18" s="109">
        <v>558</v>
      </c>
      <c r="O18" s="109">
        <v>905</v>
      </c>
      <c r="P18" s="109">
        <v>469</v>
      </c>
      <c r="Q18" s="109">
        <v>114</v>
      </c>
      <c r="R18" s="109">
        <v>233</v>
      </c>
      <c r="S18" s="109">
        <v>334</v>
      </c>
      <c r="T18" s="109">
        <v>786</v>
      </c>
      <c r="U18" s="109">
        <v>693</v>
      </c>
      <c r="V18" s="109">
        <v>876</v>
      </c>
      <c r="W18" s="112">
        <v>719</v>
      </c>
      <c r="X18" s="109">
        <v>147</v>
      </c>
      <c r="Y18" s="109">
        <v>312</v>
      </c>
      <c r="Z18" s="109">
        <v>289</v>
      </c>
      <c r="AA18" s="109">
        <v>134</v>
      </c>
      <c r="AB18" s="111">
        <v>730</v>
      </c>
      <c r="AC18" s="109">
        <v>893</v>
      </c>
      <c r="AD18" s="109">
        <v>676</v>
      </c>
      <c r="AE18" s="109">
        <v>775</v>
      </c>
      <c r="AF18" s="109">
        <v>347</v>
      </c>
      <c r="AG18" s="139">
        <v>256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40">
        <v>504</v>
      </c>
      <c r="C19" s="109">
        <v>83</v>
      </c>
      <c r="D19" s="109">
        <v>527</v>
      </c>
      <c r="E19" s="109">
        <v>940</v>
      </c>
      <c r="F19" s="110">
        <v>629</v>
      </c>
      <c r="G19" s="109">
        <v>978</v>
      </c>
      <c r="H19" s="109">
        <v>398</v>
      </c>
      <c r="I19" s="109">
        <v>41</v>
      </c>
      <c r="J19" s="109">
        <v>64</v>
      </c>
      <c r="K19" s="109">
        <v>411</v>
      </c>
      <c r="L19" s="9">
        <v>967</v>
      </c>
      <c r="M19" s="260">
        <v>612</v>
      </c>
      <c r="N19" s="109">
        <v>957</v>
      </c>
      <c r="O19" s="109">
        <v>538</v>
      </c>
      <c r="P19" s="109">
        <v>70</v>
      </c>
      <c r="Q19" s="109">
        <v>481</v>
      </c>
      <c r="R19" s="109">
        <v>378</v>
      </c>
      <c r="S19" s="109">
        <v>221</v>
      </c>
      <c r="T19" s="109">
        <v>641</v>
      </c>
      <c r="U19" s="109">
        <v>806</v>
      </c>
      <c r="V19" s="112">
        <v>763</v>
      </c>
      <c r="W19" s="109">
        <v>864</v>
      </c>
      <c r="X19" s="109">
        <v>260</v>
      </c>
      <c r="Y19" s="109">
        <v>167</v>
      </c>
      <c r="Z19" s="109">
        <v>178</v>
      </c>
      <c r="AA19" s="109">
        <v>277</v>
      </c>
      <c r="AB19" s="109">
        <v>841</v>
      </c>
      <c r="AC19" s="111">
        <v>750</v>
      </c>
      <c r="AD19" s="109">
        <v>819</v>
      </c>
      <c r="AE19" s="109">
        <v>664</v>
      </c>
      <c r="AF19" s="109">
        <v>204</v>
      </c>
      <c r="AG19" s="139">
        <v>367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40">
        <v>220</v>
      </c>
      <c r="C20" s="109">
        <v>383</v>
      </c>
      <c r="D20" s="109">
        <v>803</v>
      </c>
      <c r="E20" s="110">
        <v>648</v>
      </c>
      <c r="F20" s="109">
        <v>857</v>
      </c>
      <c r="G20" s="109">
        <v>766</v>
      </c>
      <c r="H20" s="109">
        <v>162</v>
      </c>
      <c r="I20" s="109">
        <v>261</v>
      </c>
      <c r="J20" s="109">
        <v>276</v>
      </c>
      <c r="K20" s="109">
        <v>183</v>
      </c>
      <c r="L20" s="109">
        <v>747</v>
      </c>
      <c r="M20" s="109">
        <v>848</v>
      </c>
      <c r="N20" s="260">
        <v>657</v>
      </c>
      <c r="O20" s="9">
        <v>822</v>
      </c>
      <c r="P20" s="109">
        <v>362</v>
      </c>
      <c r="Q20" s="109">
        <v>205</v>
      </c>
      <c r="R20" s="109">
        <v>86</v>
      </c>
      <c r="S20" s="109">
        <v>497</v>
      </c>
      <c r="T20" s="109">
        <v>941</v>
      </c>
      <c r="U20" s="112">
        <v>522</v>
      </c>
      <c r="V20" s="109">
        <v>983</v>
      </c>
      <c r="W20" s="109">
        <v>628</v>
      </c>
      <c r="X20" s="109">
        <v>48</v>
      </c>
      <c r="Y20" s="109">
        <v>395</v>
      </c>
      <c r="Z20" s="109">
        <v>414</v>
      </c>
      <c r="AA20" s="109">
        <v>57</v>
      </c>
      <c r="AB20" s="109">
        <v>613</v>
      </c>
      <c r="AC20" s="109">
        <v>962</v>
      </c>
      <c r="AD20" s="111">
        <v>543</v>
      </c>
      <c r="AE20" s="109">
        <v>956</v>
      </c>
      <c r="AF20" s="109">
        <v>488</v>
      </c>
      <c r="AG20" s="139">
        <v>67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40">
        <v>331</v>
      </c>
      <c r="C21" s="109">
        <v>240</v>
      </c>
      <c r="D21" s="110">
        <v>692</v>
      </c>
      <c r="E21" s="109">
        <v>791</v>
      </c>
      <c r="F21" s="109">
        <v>714</v>
      </c>
      <c r="G21" s="109">
        <v>877</v>
      </c>
      <c r="H21" s="109">
        <v>305</v>
      </c>
      <c r="I21" s="109">
        <v>150</v>
      </c>
      <c r="J21" s="109">
        <v>131</v>
      </c>
      <c r="K21" s="109">
        <v>296</v>
      </c>
      <c r="L21" s="109">
        <v>892</v>
      </c>
      <c r="M21" s="109">
        <v>735</v>
      </c>
      <c r="N21" s="9">
        <v>770</v>
      </c>
      <c r="O21" s="260">
        <v>677</v>
      </c>
      <c r="P21" s="109">
        <v>249</v>
      </c>
      <c r="Q21" s="109">
        <v>350</v>
      </c>
      <c r="R21" s="109">
        <v>453</v>
      </c>
      <c r="S21" s="109">
        <v>98</v>
      </c>
      <c r="T21" s="112">
        <v>574</v>
      </c>
      <c r="U21" s="109">
        <v>921</v>
      </c>
      <c r="V21" s="109">
        <v>584</v>
      </c>
      <c r="W21" s="109">
        <v>995</v>
      </c>
      <c r="X21" s="109">
        <v>447</v>
      </c>
      <c r="Y21" s="109">
        <v>28</v>
      </c>
      <c r="Z21" s="109">
        <v>13</v>
      </c>
      <c r="AA21" s="109">
        <v>426</v>
      </c>
      <c r="AB21" s="109">
        <v>1014</v>
      </c>
      <c r="AC21" s="109">
        <v>593</v>
      </c>
      <c r="AD21" s="109">
        <v>912</v>
      </c>
      <c r="AE21" s="111">
        <v>555</v>
      </c>
      <c r="AF21" s="109">
        <v>119</v>
      </c>
      <c r="AG21" s="139">
        <v>468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40">
        <v>889</v>
      </c>
      <c r="C22" s="110">
        <v>734</v>
      </c>
      <c r="D22" s="109">
        <v>130</v>
      </c>
      <c r="E22" s="109">
        <v>293</v>
      </c>
      <c r="F22" s="109">
        <v>252</v>
      </c>
      <c r="G22" s="109">
        <v>351</v>
      </c>
      <c r="H22" s="109">
        <v>771</v>
      </c>
      <c r="I22" s="109">
        <v>680</v>
      </c>
      <c r="J22" s="109">
        <v>689</v>
      </c>
      <c r="K22" s="109">
        <v>790</v>
      </c>
      <c r="L22" s="109">
        <v>330</v>
      </c>
      <c r="M22" s="109">
        <v>237</v>
      </c>
      <c r="N22" s="109">
        <v>308</v>
      </c>
      <c r="O22" s="109">
        <v>151</v>
      </c>
      <c r="P22" s="260">
        <v>715</v>
      </c>
      <c r="Q22" s="9">
        <v>880</v>
      </c>
      <c r="R22" s="109">
        <v>1015</v>
      </c>
      <c r="S22" s="112">
        <v>596</v>
      </c>
      <c r="T22" s="109">
        <v>16</v>
      </c>
      <c r="U22" s="109">
        <v>427</v>
      </c>
      <c r="V22" s="109">
        <v>118</v>
      </c>
      <c r="W22" s="109">
        <v>465</v>
      </c>
      <c r="X22" s="109">
        <v>909</v>
      </c>
      <c r="Y22" s="109">
        <v>554</v>
      </c>
      <c r="Z22" s="109">
        <v>575</v>
      </c>
      <c r="AA22" s="109">
        <v>924</v>
      </c>
      <c r="AB22" s="109">
        <v>456</v>
      </c>
      <c r="AC22" s="109">
        <v>99</v>
      </c>
      <c r="AD22" s="109">
        <v>446</v>
      </c>
      <c r="AE22" s="109">
        <v>25</v>
      </c>
      <c r="AF22" s="111">
        <v>581</v>
      </c>
      <c r="AG22" s="139">
        <v>994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41">
        <v>746</v>
      </c>
      <c r="C23" s="109">
        <v>845</v>
      </c>
      <c r="D23" s="109">
        <v>273</v>
      </c>
      <c r="E23" s="109">
        <v>182</v>
      </c>
      <c r="F23" s="109">
        <v>363</v>
      </c>
      <c r="G23" s="109">
        <v>208</v>
      </c>
      <c r="H23" s="109">
        <v>660</v>
      </c>
      <c r="I23" s="109">
        <v>823</v>
      </c>
      <c r="J23" s="109">
        <v>802</v>
      </c>
      <c r="K23" s="109">
        <v>645</v>
      </c>
      <c r="L23" s="109">
        <v>217</v>
      </c>
      <c r="M23" s="109">
        <v>382</v>
      </c>
      <c r="N23" s="109">
        <v>163</v>
      </c>
      <c r="O23" s="109">
        <v>264</v>
      </c>
      <c r="P23" s="9">
        <v>860</v>
      </c>
      <c r="Q23" s="260">
        <v>767</v>
      </c>
      <c r="R23" s="112">
        <v>616</v>
      </c>
      <c r="S23" s="109">
        <v>963</v>
      </c>
      <c r="T23" s="109">
        <v>415</v>
      </c>
      <c r="U23" s="109">
        <v>60</v>
      </c>
      <c r="V23" s="109">
        <v>485</v>
      </c>
      <c r="W23" s="109">
        <v>66</v>
      </c>
      <c r="X23" s="109">
        <v>542</v>
      </c>
      <c r="Y23" s="109">
        <v>953</v>
      </c>
      <c r="Z23" s="109">
        <v>944</v>
      </c>
      <c r="AA23" s="109">
        <v>523</v>
      </c>
      <c r="AB23" s="109">
        <v>87</v>
      </c>
      <c r="AC23" s="109">
        <v>500</v>
      </c>
      <c r="AD23" s="109">
        <v>45</v>
      </c>
      <c r="AE23" s="109">
        <v>394</v>
      </c>
      <c r="AF23" s="109">
        <v>982</v>
      </c>
      <c r="AG23" s="142">
        <v>625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43">
        <v>279</v>
      </c>
      <c r="C24" s="109">
        <v>180</v>
      </c>
      <c r="D24" s="109">
        <v>752</v>
      </c>
      <c r="E24" s="109">
        <v>843</v>
      </c>
      <c r="F24" s="109">
        <v>662</v>
      </c>
      <c r="G24" s="109">
        <v>817</v>
      </c>
      <c r="H24" s="109">
        <v>365</v>
      </c>
      <c r="I24" s="109">
        <v>202</v>
      </c>
      <c r="J24" s="109">
        <v>223</v>
      </c>
      <c r="K24" s="109">
        <v>380</v>
      </c>
      <c r="L24" s="109">
        <v>808</v>
      </c>
      <c r="M24" s="109">
        <v>643</v>
      </c>
      <c r="N24" s="109">
        <v>862</v>
      </c>
      <c r="O24" s="109">
        <v>761</v>
      </c>
      <c r="P24" s="109">
        <v>165</v>
      </c>
      <c r="Q24" s="112">
        <v>258</v>
      </c>
      <c r="R24" s="108">
        <v>409</v>
      </c>
      <c r="S24" s="9">
        <v>62</v>
      </c>
      <c r="T24" s="109">
        <v>610</v>
      </c>
      <c r="U24" s="109">
        <v>965</v>
      </c>
      <c r="V24" s="109">
        <v>540</v>
      </c>
      <c r="W24" s="109">
        <v>959</v>
      </c>
      <c r="X24" s="109">
        <v>483</v>
      </c>
      <c r="Y24" s="109">
        <v>72</v>
      </c>
      <c r="Z24" s="109">
        <v>81</v>
      </c>
      <c r="AA24" s="109">
        <v>502</v>
      </c>
      <c r="AB24" s="109">
        <v>938</v>
      </c>
      <c r="AC24" s="109">
        <v>525</v>
      </c>
      <c r="AD24" s="109">
        <v>980</v>
      </c>
      <c r="AE24" s="109">
        <v>631</v>
      </c>
      <c r="AF24" s="109">
        <v>43</v>
      </c>
      <c r="AG24" s="263">
        <v>400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40">
        <v>136</v>
      </c>
      <c r="C25" s="111">
        <v>291</v>
      </c>
      <c r="D25" s="109">
        <v>895</v>
      </c>
      <c r="E25" s="109">
        <v>732</v>
      </c>
      <c r="F25" s="109">
        <v>773</v>
      </c>
      <c r="G25" s="109">
        <v>674</v>
      </c>
      <c r="H25" s="109">
        <v>254</v>
      </c>
      <c r="I25" s="109">
        <v>345</v>
      </c>
      <c r="J25" s="109">
        <v>336</v>
      </c>
      <c r="K25" s="109">
        <v>235</v>
      </c>
      <c r="L25" s="109">
        <v>695</v>
      </c>
      <c r="M25" s="109">
        <v>788</v>
      </c>
      <c r="N25" s="109">
        <v>717</v>
      </c>
      <c r="O25" s="109">
        <v>874</v>
      </c>
      <c r="P25" s="112">
        <v>310</v>
      </c>
      <c r="Q25" s="109">
        <v>145</v>
      </c>
      <c r="R25" s="9">
        <v>10</v>
      </c>
      <c r="S25" s="108">
        <v>429</v>
      </c>
      <c r="T25" s="109">
        <v>1009</v>
      </c>
      <c r="U25" s="109">
        <v>598</v>
      </c>
      <c r="V25" s="109">
        <v>907</v>
      </c>
      <c r="W25" s="109">
        <v>560</v>
      </c>
      <c r="X25" s="109">
        <v>116</v>
      </c>
      <c r="Y25" s="109">
        <v>471</v>
      </c>
      <c r="Z25" s="109">
        <v>450</v>
      </c>
      <c r="AA25" s="109">
        <v>101</v>
      </c>
      <c r="AB25" s="109">
        <v>569</v>
      </c>
      <c r="AC25" s="109">
        <v>926</v>
      </c>
      <c r="AD25" s="109">
        <v>579</v>
      </c>
      <c r="AE25" s="109">
        <v>1000</v>
      </c>
      <c r="AF25" s="262">
        <v>444</v>
      </c>
      <c r="AG25" s="139">
        <v>31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40">
        <v>694</v>
      </c>
      <c r="C26" s="109">
        <v>785</v>
      </c>
      <c r="D26" s="111">
        <v>333</v>
      </c>
      <c r="E26" s="109">
        <v>234</v>
      </c>
      <c r="F26" s="109">
        <v>311</v>
      </c>
      <c r="G26" s="109">
        <v>148</v>
      </c>
      <c r="H26" s="109">
        <v>720</v>
      </c>
      <c r="I26" s="109">
        <v>875</v>
      </c>
      <c r="J26" s="109">
        <v>894</v>
      </c>
      <c r="K26" s="109">
        <v>729</v>
      </c>
      <c r="L26" s="109">
        <v>133</v>
      </c>
      <c r="M26" s="109">
        <v>290</v>
      </c>
      <c r="N26" s="109">
        <v>255</v>
      </c>
      <c r="O26" s="112">
        <v>348</v>
      </c>
      <c r="P26" s="109">
        <v>776</v>
      </c>
      <c r="Q26" s="109">
        <v>675</v>
      </c>
      <c r="R26" s="109">
        <v>572</v>
      </c>
      <c r="S26" s="109">
        <v>927</v>
      </c>
      <c r="T26" s="108">
        <v>451</v>
      </c>
      <c r="U26" s="9">
        <v>104</v>
      </c>
      <c r="V26" s="109">
        <v>441</v>
      </c>
      <c r="W26" s="109">
        <v>30</v>
      </c>
      <c r="X26" s="109">
        <v>578</v>
      </c>
      <c r="Y26" s="109">
        <v>997</v>
      </c>
      <c r="Z26" s="109">
        <v>1012</v>
      </c>
      <c r="AA26" s="109">
        <v>599</v>
      </c>
      <c r="AB26" s="109">
        <v>11</v>
      </c>
      <c r="AC26" s="109">
        <v>432</v>
      </c>
      <c r="AD26" s="109">
        <v>113</v>
      </c>
      <c r="AE26" s="262">
        <v>470</v>
      </c>
      <c r="AF26" s="109">
        <v>906</v>
      </c>
      <c r="AG26" s="139">
        <v>557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40">
        <v>805</v>
      </c>
      <c r="C27" s="109">
        <v>642</v>
      </c>
      <c r="D27" s="109">
        <v>222</v>
      </c>
      <c r="E27" s="111">
        <v>377</v>
      </c>
      <c r="F27" s="109">
        <v>168</v>
      </c>
      <c r="G27" s="109">
        <v>259</v>
      </c>
      <c r="H27" s="109">
        <v>863</v>
      </c>
      <c r="I27" s="109">
        <v>764</v>
      </c>
      <c r="J27" s="109">
        <v>749</v>
      </c>
      <c r="K27" s="109">
        <v>842</v>
      </c>
      <c r="L27" s="109">
        <v>278</v>
      </c>
      <c r="M27" s="109">
        <v>177</v>
      </c>
      <c r="N27" s="112">
        <v>368</v>
      </c>
      <c r="O27" s="109">
        <v>203</v>
      </c>
      <c r="P27" s="109">
        <v>663</v>
      </c>
      <c r="Q27" s="109">
        <v>820</v>
      </c>
      <c r="R27" s="109">
        <v>939</v>
      </c>
      <c r="S27" s="109">
        <v>528</v>
      </c>
      <c r="T27" s="9">
        <v>84</v>
      </c>
      <c r="U27" s="108">
        <v>503</v>
      </c>
      <c r="V27" s="109">
        <v>42</v>
      </c>
      <c r="W27" s="109">
        <v>397</v>
      </c>
      <c r="X27" s="109">
        <v>977</v>
      </c>
      <c r="Y27" s="109">
        <v>630</v>
      </c>
      <c r="Z27" s="109">
        <v>611</v>
      </c>
      <c r="AA27" s="109">
        <v>968</v>
      </c>
      <c r="AB27" s="109">
        <v>412</v>
      </c>
      <c r="AC27" s="109">
        <v>63</v>
      </c>
      <c r="AD27" s="262">
        <v>482</v>
      </c>
      <c r="AE27" s="109">
        <v>69</v>
      </c>
      <c r="AF27" s="109">
        <v>537</v>
      </c>
      <c r="AG27" s="139">
        <v>958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40">
        <v>521</v>
      </c>
      <c r="C28" s="109">
        <v>942</v>
      </c>
      <c r="D28" s="109">
        <v>498</v>
      </c>
      <c r="E28" s="109">
        <v>85</v>
      </c>
      <c r="F28" s="111">
        <v>396</v>
      </c>
      <c r="G28" s="109">
        <v>47</v>
      </c>
      <c r="H28" s="109">
        <v>627</v>
      </c>
      <c r="I28" s="109">
        <v>984</v>
      </c>
      <c r="J28" s="109">
        <v>961</v>
      </c>
      <c r="K28" s="109">
        <v>614</v>
      </c>
      <c r="L28" s="109">
        <v>58</v>
      </c>
      <c r="M28" s="112">
        <v>413</v>
      </c>
      <c r="N28" s="109">
        <v>68</v>
      </c>
      <c r="O28" s="109">
        <v>487</v>
      </c>
      <c r="P28" s="109">
        <v>955</v>
      </c>
      <c r="Q28" s="109">
        <v>544</v>
      </c>
      <c r="R28" s="109">
        <v>647</v>
      </c>
      <c r="S28" s="109">
        <v>804</v>
      </c>
      <c r="T28" s="109">
        <v>384</v>
      </c>
      <c r="U28" s="109">
        <v>219</v>
      </c>
      <c r="V28" s="108">
        <v>262</v>
      </c>
      <c r="W28" s="9">
        <v>161</v>
      </c>
      <c r="X28" s="109">
        <v>765</v>
      </c>
      <c r="Y28" s="109">
        <v>858</v>
      </c>
      <c r="Z28" s="109">
        <v>847</v>
      </c>
      <c r="AA28" s="109">
        <v>748</v>
      </c>
      <c r="AB28" s="109">
        <v>184</v>
      </c>
      <c r="AC28" s="262">
        <v>275</v>
      </c>
      <c r="AD28" s="109">
        <v>206</v>
      </c>
      <c r="AE28" s="109">
        <v>361</v>
      </c>
      <c r="AF28" s="109">
        <v>821</v>
      </c>
      <c r="AG28" s="139">
        <v>658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40">
        <v>922</v>
      </c>
      <c r="C29" s="109">
        <v>573</v>
      </c>
      <c r="D29" s="109">
        <v>97</v>
      </c>
      <c r="E29" s="109">
        <v>454</v>
      </c>
      <c r="F29" s="109">
        <v>27</v>
      </c>
      <c r="G29" s="111">
        <v>448</v>
      </c>
      <c r="H29" s="109">
        <v>996</v>
      </c>
      <c r="I29" s="109">
        <v>583</v>
      </c>
      <c r="J29" s="109">
        <v>594</v>
      </c>
      <c r="K29" s="109">
        <v>1013</v>
      </c>
      <c r="L29" s="112">
        <v>425</v>
      </c>
      <c r="M29" s="109">
        <v>14</v>
      </c>
      <c r="N29" s="109">
        <v>467</v>
      </c>
      <c r="O29" s="109">
        <v>120</v>
      </c>
      <c r="P29" s="109">
        <v>556</v>
      </c>
      <c r="Q29" s="109">
        <v>911</v>
      </c>
      <c r="R29" s="109">
        <v>792</v>
      </c>
      <c r="S29" s="109">
        <v>691</v>
      </c>
      <c r="T29" s="109">
        <v>239</v>
      </c>
      <c r="U29" s="109">
        <v>332</v>
      </c>
      <c r="V29" s="9">
        <v>149</v>
      </c>
      <c r="W29" s="108">
        <v>306</v>
      </c>
      <c r="X29" s="109">
        <v>878</v>
      </c>
      <c r="Y29" s="109">
        <v>713</v>
      </c>
      <c r="Z29" s="109">
        <v>736</v>
      </c>
      <c r="AA29" s="109">
        <v>891</v>
      </c>
      <c r="AB29" s="262">
        <v>295</v>
      </c>
      <c r="AC29" s="109">
        <v>132</v>
      </c>
      <c r="AD29" s="109">
        <v>349</v>
      </c>
      <c r="AE29" s="109">
        <v>250</v>
      </c>
      <c r="AF29" s="109">
        <v>678</v>
      </c>
      <c r="AG29" s="139">
        <v>769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40">
        <v>428</v>
      </c>
      <c r="C30" s="109">
        <v>15</v>
      </c>
      <c r="D30" s="109">
        <v>595</v>
      </c>
      <c r="E30" s="109">
        <v>1016</v>
      </c>
      <c r="F30" s="109">
        <v>553</v>
      </c>
      <c r="G30" s="109">
        <v>910</v>
      </c>
      <c r="H30" s="111">
        <v>466</v>
      </c>
      <c r="I30" s="109">
        <v>117</v>
      </c>
      <c r="J30" s="109">
        <v>100</v>
      </c>
      <c r="K30" s="112">
        <v>455</v>
      </c>
      <c r="L30" s="109">
        <v>923</v>
      </c>
      <c r="M30" s="109">
        <v>576</v>
      </c>
      <c r="N30" s="109">
        <v>993</v>
      </c>
      <c r="O30" s="109">
        <v>582</v>
      </c>
      <c r="P30" s="109">
        <v>26</v>
      </c>
      <c r="Q30" s="109">
        <v>445</v>
      </c>
      <c r="R30" s="109">
        <v>294</v>
      </c>
      <c r="S30" s="109">
        <v>129</v>
      </c>
      <c r="T30" s="109">
        <v>733</v>
      </c>
      <c r="U30" s="109">
        <v>890</v>
      </c>
      <c r="V30" s="109">
        <v>679</v>
      </c>
      <c r="W30" s="109">
        <v>772</v>
      </c>
      <c r="X30" s="108">
        <v>352</v>
      </c>
      <c r="Y30" s="9">
        <v>251</v>
      </c>
      <c r="Z30" s="109">
        <v>238</v>
      </c>
      <c r="AA30" s="262">
        <v>329</v>
      </c>
      <c r="AB30" s="109">
        <v>789</v>
      </c>
      <c r="AC30" s="109">
        <v>690</v>
      </c>
      <c r="AD30" s="109">
        <v>879</v>
      </c>
      <c r="AE30" s="109">
        <v>716</v>
      </c>
      <c r="AF30" s="109">
        <v>152</v>
      </c>
      <c r="AG30" s="139">
        <v>307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40">
        <v>59</v>
      </c>
      <c r="C31" s="109">
        <v>416</v>
      </c>
      <c r="D31" s="109">
        <v>964</v>
      </c>
      <c r="E31" s="109">
        <v>615</v>
      </c>
      <c r="F31" s="109">
        <v>954</v>
      </c>
      <c r="G31" s="109">
        <v>541</v>
      </c>
      <c r="H31" s="109">
        <v>65</v>
      </c>
      <c r="I31" s="111">
        <v>486</v>
      </c>
      <c r="J31" s="112">
        <v>499</v>
      </c>
      <c r="K31" s="109">
        <v>88</v>
      </c>
      <c r="L31" s="109">
        <v>524</v>
      </c>
      <c r="M31" s="109">
        <v>943</v>
      </c>
      <c r="N31" s="109">
        <v>626</v>
      </c>
      <c r="O31" s="109">
        <v>981</v>
      </c>
      <c r="P31" s="109">
        <v>393</v>
      </c>
      <c r="Q31" s="109">
        <v>46</v>
      </c>
      <c r="R31" s="109">
        <v>181</v>
      </c>
      <c r="S31" s="109">
        <v>274</v>
      </c>
      <c r="T31" s="109">
        <v>846</v>
      </c>
      <c r="U31" s="109">
        <v>745</v>
      </c>
      <c r="V31" s="109">
        <v>824</v>
      </c>
      <c r="W31" s="109">
        <v>659</v>
      </c>
      <c r="X31" s="9">
        <v>207</v>
      </c>
      <c r="Y31" s="108">
        <v>364</v>
      </c>
      <c r="Z31" s="262">
        <v>381</v>
      </c>
      <c r="AA31" s="109">
        <v>218</v>
      </c>
      <c r="AB31" s="109">
        <v>646</v>
      </c>
      <c r="AC31" s="109">
        <v>801</v>
      </c>
      <c r="AD31" s="109">
        <v>768</v>
      </c>
      <c r="AE31" s="109">
        <v>859</v>
      </c>
      <c r="AF31" s="109">
        <v>263</v>
      </c>
      <c r="AG31" s="139">
        <v>164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40">
        <v>723</v>
      </c>
      <c r="C32" s="109">
        <v>888</v>
      </c>
      <c r="D32" s="109">
        <v>300</v>
      </c>
      <c r="E32" s="109">
        <v>143</v>
      </c>
      <c r="F32" s="109">
        <v>338</v>
      </c>
      <c r="G32" s="109">
        <v>245</v>
      </c>
      <c r="H32" s="109">
        <v>681</v>
      </c>
      <c r="I32" s="112">
        <v>782</v>
      </c>
      <c r="J32" s="111">
        <v>795</v>
      </c>
      <c r="K32" s="109">
        <v>704</v>
      </c>
      <c r="L32" s="109">
        <v>228</v>
      </c>
      <c r="M32" s="109">
        <v>327</v>
      </c>
      <c r="N32" s="109">
        <v>154</v>
      </c>
      <c r="O32" s="109">
        <v>317</v>
      </c>
      <c r="P32" s="109">
        <v>865</v>
      </c>
      <c r="Q32" s="109">
        <v>710</v>
      </c>
      <c r="R32" s="109">
        <v>605</v>
      </c>
      <c r="S32" s="109">
        <v>1018</v>
      </c>
      <c r="T32" s="109">
        <v>422</v>
      </c>
      <c r="U32" s="109">
        <v>1</v>
      </c>
      <c r="V32" s="109">
        <v>480</v>
      </c>
      <c r="W32" s="109">
        <v>123</v>
      </c>
      <c r="X32" s="109">
        <v>551</v>
      </c>
      <c r="Y32" s="262">
        <v>900</v>
      </c>
      <c r="Z32" s="108">
        <v>917</v>
      </c>
      <c r="AA32" s="9">
        <v>562</v>
      </c>
      <c r="AB32" s="109">
        <v>110</v>
      </c>
      <c r="AC32" s="109">
        <v>457</v>
      </c>
      <c r="AD32" s="109">
        <v>24</v>
      </c>
      <c r="AE32" s="109">
        <v>435</v>
      </c>
      <c r="AF32" s="109">
        <v>1007</v>
      </c>
      <c r="AG32" s="139">
        <v>588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40">
        <v>836</v>
      </c>
      <c r="C33" s="109">
        <v>743</v>
      </c>
      <c r="D33" s="109">
        <v>187</v>
      </c>
      <c r="E33" s="109">
        <v>288</v>
      </c>
      <c r="F33" s="109">
        <v>193</v>
      </c>
      <c r="G33" s="109">
        <v>358</v>
      </c>
      <c r="H33" s="112">
        <v>826</v>
      </c>
      <c r="I33" s="109">
        <v>669</v>
      </c>
      <c r="J33" s="109">
        <v>652</v>
      </c>
      <c r="K33" s="111">
        <v>815</v>
      </c>
      <c r="L33" s="109">
        <v>371</v>
      </c>
      <c r="M33" s="109">
        <v>216</v>
      </c>
      <c r="N33" s="109">
        <v>265</v>
      </c>
      <c r="O33" s="109">
        <v>174</v>
      </c>
      <c r="P33" s="109">
        <v>754</v>
      </c>
      <c r="Q33" s="109">
        <v>853</v>
      </c>
      <c r="R33" s="109">
        <v>974</v>
      </c>
      <c r="S33" s="109">
        <v>617</v>
      </c>
      <c r="T33" s="109">
        <v>53</v>
      </c>
      <c r="U33" s="109">
        <v>402</v>
      </c>
      <c r="V33" s="109">
        <v>79</v>
      </c>
      <c r="W33" s="109">
        <v>492</v>
      </c>
      <c r="X33" s="262">
        <v>952</v>
      </c>
      <c r="Y33" s="109">
        <v>531</v>
      </c>
      <c r="Z33" s="9">
        <v>518</v>
      </c>
      <c r="AA33" s="108">
        <v>929</v>
      </c>
      <c r="AB33" s="109">
        <v>509</v>
      </c>
      <c r="AC33" s="109">
        <v>90</v>
      </c>
      <c r="AD33" s="109">
        <v>391</v>
      </c>
      <c r="AE33" s="109">
        <v>36</v>
      </c>
      <c r="AF33" s="109">
        <v>640</v>
      </c>
      <c r="AG33" s="139">
        <v>987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40">
        <v>370</v>
      </c>
      <c r="C34" s="109">
        <v>213</v>
      </c>
      <c r="D34" s="109">
        <v>649</v>
      </c>
      <c r="E34" s="109">
        <v>814</v>
      </c>
      <c r="F34" s="109">
        <v>755</v>
      </c>
      <c r="G34" s="112">
        <v>856</v>
      </c>
      <c r="H34" s="109">
        <v>268</v>
      </c>
      <c r="I34" s="109">
        <v>175</v>
      </c>
      <c r="J34" s="109">
        <v>186</v>
      </c>
      <c r="K34" s="109">
        <v>285</v>
      </c>
      <c r="L34" s="111">
        <v>833</v>
      </c>
      <c r="M34" s="109">
        <v>742</v>
      </c>
      <c r="N34" s="109">
        <v>827</v>
      </c>
      <c r="O34" s="109">
        <v>672</v>
      </c>
      <c r="P34" s="109">
        <v>196</v>
      </c>
      <c r="Q34" s="109">
        <v>359</v>
      </c>
      <c r="R34" s="109">
        <v>512</v>
      </c>
      <c r="S34" s="109">
        <v>91</v>
      </c>
      <c r="T34" s="109">
        <v>519</v>
      </c>
      <c r="U34" s="109">
        <v>932</v>
      </c>
      <c r="V34" s="109">
        <v>637</v>
      </c>
      <c r="W34" s="262">
        <v>986</v>
      </c>
      <c r="X34" s="109">
        <v>390</v>
      </c>
      <c r="Y34" s="109">
        <v>33</v>
      </c>
      <c r="Z34" s="109">
        <v>56</v>
      </c>
      <c r="AA34" s="109">
        <v>403</v>
      </c>
      <c r="AB34" s="108">
        <v>975</v>
      </c>
      <c r="AC34" s="9">
        <v>620</v>
      </c>
      <c r="AD34" s="109">
        <v>949</v>
      </c>
      <c r="AE34" s="109">
        <v>530</v>
      </c>
      <c r="AF34" s="109">
        <v>78</v>
      </c>
      <c r="AG34" s="139">
        <v>489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40">
        <v>225</v>
      </c>
      <c r="C35" s="109">
        <v>326</v>
      </c>
      <c r="D35" s="109">
        <v>794</v>
      </c>
      <c r="E35" s="109">
        <v>701</v>
      </c>
      <c r="F35" s="112">
        <v>868</v>
      </c>
      <c r="G35" s="109">
        <v>711</v>
      </c>
      <c r="H35" s="109">
        <v>155</v>
      </c>
      <c r="I35" s="109">
        <v>320</v>
      </c>
      <c r="J35" s="109">
        <v>297</v>
      </c>
      <c r="K35" s="109">
        <v>142</v>
      </c>
      <c r="L35" s="109">
        <v>722</v>
      </c>
      <c r="M35" s="111">
        <v>885</v>
      </c>
      <c r="N35" s="109">
        <v>684</v>
      </c>
      <c r="O35" s="109">
        <v>783</v>
      </c>
      <c r="P35" s="109">
        <v>339</v>
      </c>
      <c r="Q35" s="109">
        <v>248</v>
      </c>
      <c r="R35" s="109">
        <v>111</v>
      </c>
      <c r="S35" s="109">
        <v>460</v>
      </c>
      <c r="T35" s="109">
        <v>920</v>
      </c>
      <c r="U35" s="109">
        <v>563</v>
      </c>
      <c r="V35" s="262">
        <v>1006</v>
      </c>
      <c r="W35" s="109">
        <v>585</v>
      </c>
      <c r="X35" s="109">
        <v>21</v>
      </c>
      <c r="Y35" s="109">
        <v>434</v>
      </c>
      <c r="Z35" s="109">
        <v>423</v>
      </c>
      <c r="AA35" s="109">
        <v>4</v>
      </c>
      <c r="AB35" s="9">
        <v>608</v>
      </c>
      <c r="AC35" s="108">
        <v>1019</v>
      </c>
      <c r="AD35" s="109">
        <v>550</v>
      </c>
      <c r="AE35" s="109">
        <v>897</v>
      </c>
      <c r="AF35" s="109">
        <v>477</v>
      </c>
      <c r="AG35" s="139">
        <v>122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40">
        <v>461</v>
      </c>
      <c r="C36" s="109">
        <v>106</v>
      </c>
      <c r="D36" s="109">
        <v>566</v>
      </c>
      <c r="E36" s="112">
        <v>913</v>
      </c>
      <c r="F36" s="109">
        <v>592</v>
      </c>
      <c r="G36" s="109">
        <v>1003</v>
      </c>
      <c r="H36" s="109">
        <v>439</v>
      </c>
      <c r="I36" s="109">
        <v>20</v>
      </c>
      <c r="J36" s="109">
        <v>5</v>
      </c>
      <c r="K36" s="109">
        <v>418</v>
      </c>
      <c r="L36" s="109">
        <v>1022</v>
      </c>
      <c r="M36" s="109">
        <v>601</v>
      </c>
      <c r="N36" s="111">
        <v>904</v>
      </c>
      <c r="O36" s="109">
        <v>547</v>
      </c>
      <c r="P36" s="109">
        <v>127</v>
      </c>
      <c r="Q36" s="109">
        <v>476</v>
      </c>
      <c r="R36" s="109">
        <v>323</v>
      </c>
      <c r="S36" s="109">
        <v>232</v>
      </c>
      <c r="T36" s="109">
        <v>700</v>
      </c>
      <c r="U36" s="262">
        <v>799</v>
      </c>
      <c r="V36" s="109">
        <v>706</v>
      </c>
      <c r="W36" s="109">
        <v>869</v>
      </c>
      <c r="X36" s="109">
        <v>313</v>
      </c>
      <c r="Y36" s="109">
        <v>158</v>
      </c>
      <c r="Z36" s="109">
        <v>139</v>
      </c>
      <c r="AA36" s="109">
        <v>304</v>
      </c>
      <c r="AB36" s="109">
        <v>884</v>
      </c>
      <c r="AC36" s="109">
        <v>727</v>
      </c>
      <c r="AD36" s="108">
        <v>778</v>
      </c>
      <c r="AE36" s="9">
        <v>685</v>
      </c>
      <c r="AF36" s="109">
        <v>241</v>
      </c>
      <c r="AG36" s="139">
        <v>342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40">
        <v>94</v>
      </c>
      <c r="C37" s="109">
        <v>505</v>
      </c>
      <c r="D37" s="112">
        <v>933</v>
      </c>
      <c r="E37" s="109">
        <v>514</v>
      </c>
      <c r="F37" s="109">
        <v>991</v>
      </c>
      <c r="G37" s="109">
        <v>636</v>
      </c>
      <c r="H37" s="109">
        <v>40</v>
      </c>
      <c r="I37" s="109">
        <v>387</v>
      </c>
      <c r="J37" s="109">
        <v>406</v>
      </c>
      <c r="K37" s="109">
        <v>49</v>
      </c>
      <c r="L37" s="109">
        <v>621</v>
      </c>
      <c r="M37" s="109">
        <v>970</v>
      </c>
      <c r="N37" s="109">
        <v>535</v>
      </c>
      <c r="O37" s="111">
        <v>948</v>
      </c>
      <c r="P37" s="109">
        <v>496</v>
      </c>
      <c r="Q37" s="109">
        <v>75</v>
      </c>
      <c r="R37" s="109">
        <v>212</v>
      </c>
      <c r="S37" s="109">
        <v>375</v>
      </c>
      <c r="T37" s="262">
        <v>811</v>
      </c>
      <c r="U37" s="109">
        <v>656</v>
      </c>
      <c r="V37" s="109">
        <v>849</v>
      </c>
      <c r="W37" s="109">
        <v>758</v>
      </c>
      <c r="X37" s="109">
        <v>170</v>
      </c>
      <c r="Y37" s="109">
        <v>269</v>
      </c>
      <c r="Z37" s="109">
        <v>284</v>
      </c>
      <c r="AA37" s="109">
        <v>191</v>
      </c>
      <c r="AB37" s="109">
        <v>739</v>
      </c>
      <c r="AC37" s="109">
        <v>840</v>
      </c>
      <c r="AD37" s="9">
        <v>665</v>
      </c>
      <c r="AE37" s="108">
        <v>830</v>
      </c>
      <c r="AF37" s="109">
        <v>354</v>
      </c>
      <c r="AG37" s="139">
        <v>197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40">
        <v>624</v>
      </c>
      <c r="C38" s="112">
        <v>971</v>
      </c>
      <c r="D38" s="109">
        <v>407</v>
      </c>
      <c r="E38" s="109">
        <v>52</v>
      </c>
      <c r="F38" s="109">
        <v>493</v>
      </c>
      <c r="G38" s="109">
        <v>74</v>
      </c>
      <c r="H38" s="109">
        <v>534</v>
      </c>
      <c r="I38" s="109">
        <v>945</v>
      </c>
      <c r="J38" s="109">
        <v>936</v>
      </c>
      <c r="K38" s="109">
        <v>515</v>
      </c>
      <c r="L38" s="109">
        <v>95</v>
      </c>
      <c r="M38" s="109">
        <v>508</v>
      </c>
      <c r="N38" s="109">
        <v>37</v>
      </c>
      <c r="O38" s="109">
        <v>386</v>
      </c>
      <c r="P38" s="111">
        <v>990</v>
      </c>
      <c r="Q38" s="109">
        <v>633</v>
      </c>
      <c r="R38" s="109">
        <v>738</v>
      </c>
      <c r="S38" s="262">
        <v>837</v>
      </c>
      <c r="T38" s="109">
        <v>281</v>
      </c>
      <c r="U38" s="109">
        <v>190</v>
      </c>
      <c r="V38" s="109">
        <v>355</v>
      </c>
      <c r="W38" s="109">
        <v>200</v>
      </c>
      <c r="X38" s="109">
        <v>668</v>
      </c>
      <c r="Y38" s="109">
        <v>831</v>
      </c>
      <c r="Z38" s="109">
        <v>810</v>
      </c>
      <c r="AA38" s="109">
        <v>653</v>
      </c>
      <c r="AB38" s="109">
        <v>209</v>
      </c>
      <c r="AC38" s="109">
        <v>374</v>
      </c>
      <c r="AD38" s="109">
        <v>171</v>
      </c>
      <c r="AE38" s="109">
        <v>272</v>
      </c>
      <c r="AF38" s="108">
        <v>852</v>
      </c>
      <c r="AG38" s="145">
        <v>759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46">
        <v>1023</v>
      </c>
      <c r="C39" s="147">
        <v>604</v>
      </c>
      <c r="D39" s="147">
        <v>8</v>
      </c>
      <c r="E39" s="147">
        <v>419</v>
      </c>
      <c r="F39" s="147">
        <v>126</v>
      </c>
      <c r="G39" s="147">
        <v>473</v>
      </c>
      <c r="H39" s="147">
        <v>901</v>
      </c>
      <c r="I39" s="147">
        <v>546</v>
      </c>
      <c r="J39" s="147">
        <v>567</v>
      </c>
      <c r="K39" s="147">
        <v>916</v>
      </c>
      <c r="L39" s="147">
        <v>464</v>
      </c>
      <c r="M39" s="147">
        <v>107</v>
      </c>
      <c r="N39" s="147">
        <v>438</v>
      </c>
      <c r="O39" s="147">
        <v>17</v>
      </c>
      <c r="P39" s="147">
        <v>589</v>
      </c>
      <c r="Q39" s="148">
        <v>1002</v>
      </c>
      <c r="R39" s="261">
        <v>881</v>
      </c>
      <c r="S39" s="147">
        <v>726</v>
      </c>
      <c r="T39" s="147">
        <v>138</v>
      </c>
      <c r="U39" s="147">
        <v>301</v>
      </c>
      <c r="V39" s="147">
        <v>244</v>
      </c>
      <c r="W39" s="147">
        <v>343</v>
      </c>
      <c r="X39" s="147">
        <v>779</v>
      </c>
      <c r="Y39" s="147">
        <v>688</v>
      </c>
      <c r="Z39" s="147">
        <v>697</v>
      </c>
      <c r="AA39" s="147">
        <v>798</v>
      </c>
      <c r="AB39" s="147">
        <v>322</v>
      </c>
      <c r="AC39" s="147">
        <v>229</v>
      </c>
      <c r="AD39" s="147">
        <v>316</v>
      </c>
      <c r="AE39" s="147">
        <v>159</v>
      </c>
      <c r="AF39" s="150">
        <v>707</v>
      </c>
      <c r="AG39" s="151">
        <v>872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B43" s="2" t="s">
        <v>5</v>
      </c>
      <c r="AH43" s="5"/>
      <c r="AI43" s="5"/>
      <c r="AJ43" s="116">
        <f>B8^3+C9^3+D10^3+E11^3+F12^3+G13^3+H14^3+I15^3+J16^3+K17^3+L18^3+M19^3+N20^3+O21^3+P22^3+Q23^3+R39^3+S38^3+T37^3+U36^3+V35^3+W34^3+X33^3+Y32^3+Z31^3+AA30^3+AB29^3+AC28^3+AD27^3+AE26^3+AF25^3+AG24^3</f>
        <v>8606720000</v>
      </c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526</v>
      </c>
      <c r="K44" s="2">
        <f>K17</f>
        <v>570</v>
      </c>
      <c r="L44" s="2">
        <f>L18</f>
        <v>600</v>
      </c>
      <c r="M44" s="2">
        <f>M19</f>
        <v>612</v>
      </c>
      <c r="N44" s="2">
        <f>N20</f>
        <v>657</v>
      </c>
      <c r="O44" s="2">
        <f>O21</f>
        <v>677</v>
      </c>
      <c r="P44" s="2">
        <f>P22</f>
        <v>715</v>
      </c>
      <c r="Q44" s="2">
        <f>Q23</f>
        <v>767</v>
      </c>
      <c r="R44" s="2">
        <f>R24</f>
        <v>409</v>
      </c>
      <c r="S44" s="2">
        <f>S25</f>
        <v>429</v>
      </c>
      <c r="T44" s="2">
        <f>T26</f>
        <v>451</v>
      </c>
      <c r="U44" s="2">
        <f>U27</f>
        <v>503</v>
      </c>
      <c r="V44" s="2">
        <f>V28</f>
        <v>262</v>
      </c>
      <c r="W44" s="2">
        <f>W29</f>
        <v>306</v>
      </c>
      <c r="X44" s="2">
        <f>X30</f>
        <v>352</v>
      </c>
      <c r="Y44" s="2">
        <f>Y31</f>
        <v>364</v>
      </c>
      <c r="Z44" s="2">
        <f>Z32</f>
        <v>917</v>
      </c>
      <c r="AA44" s="2">
        <f>AA33</f>
        <v>929</v>
      </c>
      <c r="AB44" s="2">
        <f>AB34</f>
        <v>975</v>
      </c>
      <c r="AC44" s="2">
        <f>AC35</f>
        <v>1019</v>
      </c>
      <c r="AD44" s="2">
        <f>AD36</f>
        <v>778</v>
      </c>
      <c r="AE44" s="2">
        <f>AE37</f>
        <v>830</v>
      </c>
      <c r="AF44" s="2">
        <f>AF38</f>
        <v>852</v>
      </c>
      <c r="AG44" s="2">
        <f>AG39</f>
        <v>872</v>
      </c>
      <c r="AH44" s="152">
        <f t="shared" si="0"/>
        <v>16400</v>
      </c>
      <c r="AI44" s="5">
        <f t="shared" si="1"/>
        <v>11201200</v>
      </c>
      <c r="AJ44" s="2">
        <f t="shared" si="2"/>
        <v>8606720000</v>
      </c>
    </row>
    <row r="45" spans="1:36" x14ac:dyDescent="0.2">
      <c r="A45" s="3" t="s">
        <v>1174</v>
      </c>
      <c r="B45" s="2">
        <f>B39</f>
        <v>1023</v>
      </c>
      <c r="C45" s="2">
        <f>C38</f>
        <v>971</v>
      </c>
      <c r="D45" s="2">
        <f>D37</f>
        <v>933</v>
      </c>
      <c r="E45" s="2">
        <f>E36</f>
        <v>913</v>
      </c>
      <c r="F45" s="2">
        <f>F35</f>
        <v>868</v>
      </c>
      <c r="G45" s="2">
        <f>G34</f>
        <v>856</v>
      </c>
      <c r="H45" s="2">
        <f>H33</f>
        <v>826</v>
      </c>
      <c r="I45" s="2">
        <f>I32</f>
        <v>782</v>
      </c>
      <c r="J45" s="2">
        <f>J31</f>
        <v>499</v>
      </c>
      <c r="K45" s="2">
        <f>K30</f>
        <v>455</v>
      </c>
      <c r="L45" s="2">
        <f>L29</f>
        <v>425</v>
      </c>
      <c r="M45" s="2">
        <f>M28</f>
        <v>413</v>
      </c>
      <c r="N45" s="2">
        <f>N27</f>
        <v>368</v>
      </c>
      <c r="O45" s="2">
        <f>O26</f>
        <v>348</v>
      </c>
      <c r="P45" s="2">
        <f>P25</f>
        <v>310</v>
      </c>
      <c r="Q45" s="2">
        <f>Q24</f>
        <v>258</v>
      </c>
      <c r="R45" s="2">
        <f>R23</f>
        <v>616</v>
      </c>
      <c r="S45" s="2">
        <f>S22</f>
        <v>596</v>
      </c>
      <c r="T45" s="2">
        <f>T21</f>
        <v>574</v>
      </c>
      <c r="U45" s="2">
        <f>U20</f>
        <v>522</v>
      </c>
      <c r="V45" s="2">
        <f>V19</f>
        <v>763</v>
      </c>
      <c r="W45" s="2">
        <f>W18</f>
        <v>719</v>
      </c>
      <c r="X45" s="2">
        <f>X17</f>
        <v>673</v>
      </c>
      <c r="Y45" s="2">
        <f>Y16</f>
        <v>661</v>
      </c>
      <c r="Z45" s="2">
        <f>Z15</f>
        <v>108</v>
      </c>
      <c r="AA45" s="2">
        <f>AA14</f>
        <v>96</v>
      </c>
      <c r="AB45" s="2">
        <f>AB13</f>
        <v>50</v>
      </c>
      <c r="AC45" s="2">
        <f>AC12</f>
        <v>6</v>
      </c>
      <c r="AD45" s="2">
        <f>AD11</f>
        <v>247</v>
      </c>
      <c r="AE45" s="2">
        <f>AE10</f>
        <v>195</v>
      </c>
      <c r="AF45" s="2">
        <f>AF9</f>
        <v>173</v>
      </c>
      <c r="AG45" s="2">
        <f>AG8</f>
        <v>153</v>
      </c>
      <c r="AH45" s="152">
        <f t="shared" si="0"/>
        <v>16400</v>
      </c>
      <c r="AI45" s="5">
        <f t="shared" si="1"/>
        <v>11201200</v>
      </c>
      <c r="AJ45" s="2">
        <f t="shared" si="2"/>
        <v>8606720000</v>
      </c>
    </row>
    <row r="46" spans="1:36" x14ac:dyDescent="0.2">
      <c r="A46" s="3" t="s">
        <v>1175</v>
      </c>
      <c r="B46" s="2">
        <f>B24</f>
        <v>279</v>
      </c>
      <c r="C46" s="2">
        <f>C25</f>
        <v>291</v>
      </c>
      <c r="D46" s="2">
        <f>D26</f>
        <v>333</v>
      </c>
      <c r="E46" s="2">
        <f>E27</f>
        <v>377</v>
      </c>
      <c r="F46" s="2">
        <f>F28</f>
        <v>396</v>
      </c>
      <c r="G46" s="2">
        <f>G29</f>
        <v>448</v>
      </c>
      <c r="H46" s="2">
        <f>H30</f>
        <v>466</v>
      </c>
      <c r="I46" s="2">
        <f>I31</f>
        <v>486</v>
      </c>
      <c r="J46" s="2">
        <f>J32</f>
        <v>795</v>
      </c>
      <c r="K46" s="2">
        <f>K33</f>
        <v>815</v>
      </c>
      <c r="L46" s="2">
        <f>L34</f>
        <v>833</v>
      </c>
      <c r="M46" s="2">
        <f>M35</f>
        <v>885</v>
      </c>
      <c r="N46" s="2">
        <f>N36</f>
        <v>904</v>
      </c>
      <c r="O46" s="2">
        <f>O37</f>
        <v>948</v>
      </c>
      <c r="P46" s="2">
        <f>P38</f>
        <v>990</v>
      </c>
      <c r="Q46" s="2">
        <f>Q39</f>
        <v>1002</v>
      </c>
      <c r="R46" s="2">
        <f>R8</f>
        <v>144</v>
      </c>
      <c r="S46" s="2">
        <f>S9</f>
        <v>188</v>
      </c>
      <c r="T46" s="2">
        <f>T10</f>
        <v>214</v>
      </c>
      <c r="U46" s="2">
        <f>U11</f>
        <v>226</v>
      </c>
      <c r="V46" s="2">
        <f>V12</f>
        <v>19</v>
      </c>
      <c r="W46" s="2">
        <f>W13</f>
        <v>39</v>
      </c>
      <c r="X46" s="2">
        <f>X14</f>
        <v>73</v>
      </c>
      <c r="Y46" s="2">
        <f>Y15</f>
        <v>125</v>
      </c>
      <c r="Z46" s="2">
        <f>Z16</f>
        <v>644</v>
      </c>
      <c r="AA46" s="2">
        <f>AA17</f>
        <v>696</v>
      </c>
      <c r="AB46" s="2">
        <f>AB18</f>
        <v>730</v>
      </c>
      <c r="AC46" s="2">
        <f>AC19</f>
        <v>750</v>
      </c>
      <c r="AD46" s="2">
        <f>AD20</f>
        <v>543</v>
      </c>
      <c r="AE46" s="2">
        <f>AE21</f>
        <v>555</v>
      </c>
      <c r="AF46" s="2">
        <f>AF22</f>
        <v>581</v>
      </c>
      <c r="AG46" s="2">
        <f>AG23</f>
        <v>625</v>
      </c>
      <c r="AH46" s="152">
        <f t="shared" si="0"/>
        <v>16400</v>
      </c>
      <c r="AI46" s="5">
        <f t="shared" si="1"/>
        <v>11201200</v>
      </c>
      <c r="AJ46" s="2">
        <f t="shared" si="2"/>
        <v>8606720000</v>
      </c>
    </row>
    <row r="47" spans="1:36" x14ac:dyDescent="0.2">
      <c r="A47" s="3" t="s">
        <v>1176</v>
      </c>
      <c r="B47" s="2">
        <f>B23</f>
        <v>746</v>
      </c>
      <c r="C47" s="2">
        <f>C22</f>
        <v>734</v>
      </c>
      <c r="D47" s="2">
        <f>D21</f>
        <v>692</v>
      </c>
      <c r="E47" s="2">
        <f>E20</f>
        <v>648</v>
      </c>
      <c r="F47" s="2">
        <f>F19</f>
        <v>629</v>
      </c>
      <c r="G47" s="2">
        <f>G18</f>
        <v>577</v>
      </c>
      <c r="H47" s="2">
        <f>H17</f>
        <v>559</v>
      </c>
      <c r="I47" s="2">
        <f>I16</f>
        <v>539</v>
      </c>
      <c r="J47" s="2">
        <f>J15</f>
        <v>230</v>
      </c>
      <c r="K47" s="2">
        <f>K14</f>
        <v>210</v>
      </c>
      <c r="L47" s="2">
        <f>L13</f>
        <v>192</v>
      </c>
      <c r="M47" s="2">
        <f>M12</f>
        <v>140</v>
      </c>
      <c r="N47" s="2">
        <f>N11</f>
        <v>121</v>
      </c>
      <c r="O47" s="2">
        <f>O10</f>
        <v>77</v>
      </c>
      <c r="P47" s="2">
        <f>P9</f>
        <v>35</v>
      </c>
      <c r="Q47" s="2">
        <f>Q8</f>
        <v>23</v>
      </c>
      <c r="R47" s="2">
        <f>R39</f>
        <v>881</v>
      </c>
      <c r="S47" s="2">
        <f>S38</f>
        <v>837</v>
      </c>
      <c r="T47" s="2">
        <f>T37</f>
        <v>811</v>
      </c>
      <c r="U47" s="2">
        <f>U36</f>
        <v>799</v>
      </c>
      <c r="V47" s="2">
        <f>V35</f>
        <v>1006</v>
      </c>
      <c r="W47" s="2">
        <f>W34</f>
        <v>986</v>
      </c>
      <c r="X47" s="2">
        <f>X33</f>
        <v>952</v>
      </c>
      <c r="Y47" s="2">
        <f>Y32</f>
        <v>900</v>
      </c>
      <c r="Z47" s="2">
        <f>Z31</f>
        <v>381</v>
      </c>
      <c r="AA47" s="2">
        <f>AA30</f>
        <v>329</v>
      </c>
      <c r="AB47" s="2">
        <f>AB29</f>
        <v>295</v>
      </c>
      <c r="AC47" s="2">
        <f>AC28</f>
        <v>275</v>
      </c>
      <c r="AD47" s="2">
        <f>AD27</f>
        <v>482</v>
      </c>
      <c r="AE47" s="2">
        <f>AE26</f>
        <v>470</v>
      </c>
      <c r="AF47" s="2">
        <f>AF25</f>
        <v>444</v>
      </c>
      <c r="AG47" s="2">
        <f>AG24</f>
        <v>400</v>
      </c>
      <c r="AH47" s="152">
        <f t="shared" si="0"/>
        <v>16400</v>
      </c>
      <c r="AI47" s="5">
        <f t="shared" si="1"/>
        <v>11201200</v>
      </c>
      <c r="AJ47" s="2">
        <f t="shared" si="2"/>
        <v>8606720000</v>
      </c>
    </row>
    <row r="50" spans="1:36" ht="13.5" thickBot="1" x14ac:dyDescent="0.25">
      <c r="B50" s="1" t="s">
        <v>8</v>
      </c>
      <c r="D50" s="131"/>
    </row>
    <row r="51" spans="1:36" x14ac:dyDescent="0.2">
      <c r="A51" s="1">
        <v>1</v>
      </c>
      <c r="B51" s="153">
        <v>10</v>
      </c>
      <c r="C51" s="154">
        <v>429</v>
      </c>
      <c r="D51" s="155">
        <v>1009</v>
      </c>
      <c r="E51" s="155">
        <v>598</v>
      </c>
      <c r="F51" s="155">
        <v>907</v>
      </c>
      <c r="G51" s="155">
        <v>560</v>
      </c>
      <c r="H51" s="155">
        <v>116</v>
      </c>
      <c r="I51" s="155">
        <v>471</v>
      </c>
      <c r="J51" s="155">
        <v>450</v>
      </c>
      <c r="K51" s="155">
        <v>101</v>
      </c>
      <c r="L51" s="155">
        <v>569</v>
      </c>
      <c r="M51" s="155">
        <v>926</v>
      </c>
      <c r="N51" s="155">
        <v>579</v>
      </c>
      <c r="O51" s="155">
        <v>1000</v>
      </c>
      <c r="P51" s="156">
        <v>444</v>
      </c>
      <c r="Q51" s="155">
        <v>31</v>
      </c>
      <c r="R51" s="155">
        <v>136</v>
      </c>
      <c r="S51" s="157">
        <v>291</v>
      </c>
      <c r="T51" s="155">
        <v>895</v>
      </c>
      <c r="U51" s="155">
        <v>732</v>
      </c>
      <c r="V51" s="155">
        <v>773</v>
      </c>
      <c r="W51" s="155">
        <v>674</v>
      </c>
      <c r="X51" s="155">
        <v>254</v>
      </c>
      <c r="Y51" s="155">
        <v>345</v>
      </c>
      <c r="Z51" s="155">
        <v>336</v>
      </c>
      <c r="AA51" s="155">
        <v>235</v>
      </c>
      <c r="AB51" s="155">
        <v>695</v>
      </c>
      <c r="AC51" s="155">
        <v>788</v>
      </c>
      <c r="AD51" s="155">
        <v>717</v>
      </c>
      <c r="AE51" s="155">
        <v>874</v>
      </c>
      <c r="AF51" s="158">
        <v>310</v>
      </c>
      <c r="AG51" s="159">
        <v>145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160">
        <v>409</v>
      </c>
      <c r="C52" s="114">
        <v>62</v>
      </c>
      <c r="D52" s="104">
        <v>610</v>
      </c>
      <c r="E52" s="104">
        <v>965</v>
      </c>
      <c r="F52" s="104">
        <v>540</v>
      </c>
      <c r="G52" s="104">
        <v>959</v>
      </c>
      <c r="H52" s="104">
        <v>483</v>
      </c>
      <c r="I52" s="104">
        <v>72</v>
      </c>
      <c r="J52" s="104">
        <v>81</v>
      </c>
      <c r="K52" s="104">
        <v>502</v>
      </c>
      <c r="L52" s="104">
        <v>938</v>
      </c>
      <c r="M52" s="104">
        <v>525</v>
      </c>
      <c r="N52" s="104">
        <v>980</v>
      </c>
      <c r="O52" s="104">
        <v>631</v>
      </c>
      <c r="P52" s="104">
        <v>43</v>
      </c>
      <c r="Q52" s="105">
        <v>400</v>
      </c>
      <c r="R52" s="106">
        <v>279</v>
      </c>
      <c r="S52" s="104">
        <v>180</v>
      </c>
      <c r="T52" s="104">
        <v>752</v>
      </c>
      <c r="U52" s="104">
        <v>843</v>
      </c>
      <c r="V52" s="104">
        <v>662</v>
      </c>
      <c r="W52" s="104">
        <v>817</v>
      </c>
      <c r="X52" s="104">
        <v>365</v>
      </c>
      <c r="Y52" s="104">
        <v>202</v>
      </c>
      <c r="Z52" s="104">
        <v>223</v>
      </c>
      <c r="AA52" s="104">
        <v>380</v>
      </c>
      <c r="AB52" s="104">
        <v>808</v>
      </c>
      <c r="AC52" s="104">
        <v>643</v>
      </c>
      <c r="AD52" s="104">
        <v>862</v>
      </c>
      <c r="AE52" s="104">
        <v>761</v>
      </c>
      <c r="AF52" s="104">
        <v>165</v>
      </c>
      <c r="AG52" s="161">
        <v>258</v>
      </c>
      <c r="AH52" s="5">
        <f t="shared" ref="AH52:AH82" si="6">SUM(B52:AG52)</f>
        <v>16400</v>
      </c>
      <c r="AI52" s="5">
        <f t="shared" ref="AI52:AI82" si="7">SUMSQ(B52:AG52)</f>
        <v>11201200</v>
      </c>
      <c r="AJ52" s="2">
        <f t="shared" ref="AJ52:AJ90" si="8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62">
        <v>939</v>
      </c>
      <c r="C53" s="104">
        <v>528</v>
      </c>
      <c r="D53" s="114">
        <v>84</v>
      </c>
      <c r="E53" s="103">
        <v>503</v>
      </c>
      <c r="F53" s="104">
        <v>42</v>
      </c>
      <c r="G53" s="104">
        <v>397</v>
      </c>
      <c r="H53" s="104">
        <v>977</v>
      </c>
      <c r="I53" s="104">
        <v>630</v>
      </c>
      <c r="J53" s="104">
        <v>611</v>
      </c>
      <c r="K53" s="104">
        <v>968</v>
      </c>
      <c r="L53" s="104">
        <v>412</v>
      </c>
      <c r="M53" s="104">
        <v>63</v>
      </c>
      <c r="N53" s="105">
        <v>482</v>
      </c>
      <c r="O53" s="104">
        <v>69</v>
      </c>
      <c r="P53" s="104">
        <v>537</v>
      </c>
      <c r="Q53" s="104">
        <v>958</v>
      </c>
      <c r="R53" s="104">
        <v>805</v>
      </c>
      <c r="S53" s="104">
        <v>642</v>
      </c>
      <c r="T53" s="104">
        <v>222</v>
      </c>
      <c r="U53" s="106">
        <v>377</v>
      </c>
      <c r="V53" s="104">
        <v>168</v>
      </c>
      <c r="W53" s="104">
        <v>259</v>
      </c>
      <c r="X53" s="104">
        <v>863</v>
      </c>
      <c r="Y53" s="104">
        <v>764</v>
      </c>
      <c r="Z53" s="104">
        <v>749</v>
      </c>
      <c r="AA53" s="104">
        <v>842</v>
      </c>
      <c r="AB53" s="104">
        <v>278</v>
      </c>
      <c r="AC53" s="104">
        <v>177</v>
      </c>
      <c r="AD53" s="107">
        <v>368</v>
      </c>
      <c r="AE53" s="104">
        <v>203</v>
      </c>
      <c r="AF53" s="104">
        <v>663</v>
      </c>
      <c r="AG53" s="163">
        <v>820</v>
      </c>
      <c r="AH53" s="5">
        <f t="shared" si="6"/>
        <v>16400</v>
      </c>
      <c r="AI53" s="5">
        <f t="shared" si="7"/>
        <v>11201200</v>
      </c>
      <c r="AJ53" s="2">
        <f t="shared" si="8"/>
        <v>8606720000</v>
      </c>
    </row>
    <row r="54" spans="1:36" x14ac:dyDescent="0.2">
      <c r="A54" s="1">
        <v>4</v>
      </c>
      <c r="B54" s="162">
        <v>572</v>
      </c>
      <c r="C54" s="104">
        <v>927</v>
      </c>
      <c r="D54" s="103">
        <v>451</v>
      </c>
      <c r="E54" s="114">
        <v>104</v>
      </c>
      <c r="F54" s="104">
        <v>441</v>
      </c>
      <c r="G54" s="104">
        <v>30</v>
      </c>
      <c r="H54" s="104">
        <v>578</v>
      </c>
      <c r="I54" s="104">
        <v>997</v>
      </c>
      <c r="J54" s="104">
        <v>1012</v>
      </c>
      <c r="K54" s="104">
        <v>599</v>
      </c>
      <c r="L54" s="104">
        <v>11</v>
      </c>
      <c r="M54" s="104">
        <v>432</v>
      </c>
      <c r="N54" s="104">
        <v>113</v>
      </c>
      <c r="O54" s="105">
        <v>470</v>
      </c>
      <c r="P54" s="104">
        <v>906</v>
      </c>
      <c r="Q54" s="104">
        <v>557</v>
      </c>
      <c r="R54" s="104">
        <v>694</v>
      </c>
      <c r="S54" s="104">
        <v>785</v>
      </c>
      <c r="T54" s="106">
        <v>333</v>
      </c>
      <c r="U54" s="104">
        <v>234</v>
      </c>
      <c r="V54" s="104">
        <v>311</v>
      </c>
      <c r="W54" s="104">
        <v>148</v>
      </c>
      <c r="X54" s="104">
        <v>720</v>
      </c>
      <c r="Y54" s="104">
        <v>875</v>
      </c>
      <c r="Z54" s="104">
        <v>894</v>
      </c>
      <c r="AA54" s="104">
        <v>729</v>
      </c>
      <c r="AB54" s="104">
        <v>133</v>
      </c>
      <c r="AC54" s="104">
        <v>290</v>
      </c>
      <c r="AD54" s="104">
        <v>255</v>
      </c>
      <c r="AE54" s="107">
        <v>348</v>
      </c>
      <c r="AF54" s="104">
        <v>776</v>
      </c>
      <c r="AG54" s="163">
        <v>675</v>
      </c>
      <c r="AH54" s="5">
        <f t="shared" si="6"/>
        <v>16400</v>
      </c>
      <c r="AI54" s="5">
        <f t="shared" si="7"/>
        <v>11201200</v>
      </c>
      <c r="AJ54" s="2">
        <f t="shared" si="8"/>
        <v>8606720000</v>
      </c>
    </row>
    <row r="55" spans="1:36" x14ac:dyDescent="0.2">
      <c r="A55" s="1">
        <v>5</v>
      </c>
      <c r="B55" s="162">
        <v>792</v>
      </c>
      <c r="C55" s="104">
        <v>691</v>
      </c>
      <c r="D55" s="104">
        <v>239</v>
      </c>
      <c r="E55" s="104">
        <v>332</v>
      </c>
      <c r="F55" s="114">
        <v>149</v>
      </c>
      <c r="G55" s="103">
        <v>306</v>
      </c>
      <c r="H55" s="104">
        <v>878</v>
      </c>
      <c r="I55" s="104">
        <v>713</v>
      </c>
      <c r="J55" s="104">
        <v>736</v>
      </c>
      <c r="K55" s="104">
        <v>891</v>
      </c>
      <c r="L55" s="105">
        <v>295</v>
      </c>
      <c r="M55" s="104">
        <v>132</v>
      </c>
      <c r="N55" s="104">
        <v>349</v>
      </c>
      <c r="O55" s="104">
        <v>250</v>
      </c>
      <c r="P55" s="104">
        <v>678</v>
      </c>
      <c r="Q55" s="104">
        <v>769</v>
      </c>
      <c r="R55" s="104">
        <v>922</v>
      </c>
      <c r="S55" s="104">
        <v>573</v>
      </c>
      <c r="T55" s="104">
        <v>97</v>
      </c>
      <c r="U55" s="104">
        <v>454</v>
      </c>
      <c r="V55" s="104">
        <v>27</v>
      </c>
      <c r="W55" s="106">
        <v>448</v>
      </c>
      <c r="X55" s="104">
        <v>996</v>
      </c>
      <c r="Y55" s="104">
        <v>583</v>
      </c>
      <c r="Z55" s="104">
        <v>594</v>
      </c>
      <c r="AA55" s="104">
        <v>1013</v>
      </c>
      <c r="AB55" s="107">
        <v>425</v>
      </c>
      <c r="AC55" s="104">
        <v>14</v>
      </c>
      <c r="AD55" s="104">
        <v>467</v>
      </c>
      <c r="AE55" s="104">
        <v>120</v>
      </c>
      <c r="AF55" s="104">
        <v>556</v>
      </c>
      <c r="AG55" s="163">
        <v>911</v>
      </c>
      <c r="AH55" s="5">
        <f t="shared" si="6"/>
        <v>16400</v>
      </c>
      <c r="AI55" s="5">
        <f t="shared" si="7"/>
        <v>11201200</v>
      </c>
      <c r="AJ55" s="2">
        <f t="shared" si="8"/>
        <v>8606720000</v>
      </c>
    </row>
    <row r="56" spans="1:36" x14ac:dyDescent="0.2">
      <c r="A56" s="1">
        <v>6</v>
      </c>
      <c r="B56" s="162">
        <v>647</v>
      </c>
      <c r="C56" s="104">
        <v>804</v>
      </c>
      <c r="D56" s="104">
        <v>384</v>
      </c>
      <c r="E56" s="104">
        <v>219</v>
      </c>
      <c r="F56" s="103">
        <v>262</v>
      </c>
      <c r="G56" s="114">
        <v>161</v>
      </c>
      <c r="H56" s="104">
        <v>765</v>
      </c>
      <c r="I56" s="104">
        <v>858</v>
      </c>
      <c r="J56" s="104">
        <v>847</v>
      </c>
      <c r="K56" s="104">
        <v>748</v>
      </c>
      <c r="L56" s="104">
        <v>184</v>
      </c>
      <c r="M56" s="105">
        <v>275</v>
      </c>
      <c r="N56" s="104">
        <v>206</v>
      </c>
      <c r="O56" s="104">
        <v>361</v>
      </c>
      <c r="P56" s="104">
        <v>821</v>
      </c>
      <c r="Q56" s="104">
        <v>658</v>
      </c>
      <c r="R56" s="104">
        <v>521</v>
      </c>
      <c r="S56" s="104">
        <v>942</v>
      </c>
      <c r="T56" s="104">
        <v>498</v>
      </c>
      <c r="U56" s="104">
        <v>85</v>
      </c>
      <c r="V56" s="106">
        <v>396</v>
      </c>
      <c r="W56" s="104">
        <v>47</v>
      </c>
      <c r="X56" s="104">
        <v>627</v>
      </c>
      <c r="Y56" s="104">
        <v>984</v>
      </c>
      <c r="Z56" s="104">
        <v>961</v>
      </c>
      <c r="AA56" s="104">
        <v>614</v>
      </c>
      <c r="AB56" s="104">
        <v>58</v>
      </c>
      <c r="AC56" s="107">
        <v>413</v>
      </c>
      <c r="AD56" s="104">
        <v>68</v>
      </c>
      <c r="AE56" s="104">
        <v>487</v>
      </c>
      <c r="AF56" s="104">
        <v>955</v>
      </c>
      <c r="AG56" s="163">
        <v>544</v>
      </c>
      <c r="AH56" s="5">
        <f t="shared" si="6"/>
        <v>16400</v>
      </c>
      <c r="AI56" s="5">
        <f t="shared" si="7"/>
        <v>11201200</v>
      </c>
      <c r="AJ56" s="2">
        <f t="shared" si="8"/>
        <v>8606720000</v>
      </c>
    </row>
    <row r="57" spans="1:36" x14ac:dyDescent="0.2">
      <c r="A57" s="1">
        <v>7</v>
      </c>
      <c r="B57" s="162">
        <v>181</v>
      </c>
      <c r="C57" s="104">
        <v>274</v>
      </c>
      <c r="D57" s="104">
        <v>846</v>
      </c>
      <c r="E57" s="104">
        <v>745</v>
      </c>
      <c r="F57" s="104">
        <v>824</v>
      </c>
      <c r="G57" s="104">
        <v>659</v>
      </c>
      <c r="H57" s="114">
        <v>207</v>
      </c>
      <c r="I57" s="103">
        <v>364</v>
      </c>
      <c r="J57" s="105">
        <v>381</v>
      </c>
      <c r="K57" s="104">
        <v>218</v>
      </c>
      <c r="L57" s="104">
        <v>646</v>
      </c>
      <c r="M57" s="104">
        <v>801</v>
      </c>
      <c r="N57" s="104">
        <v>768</v>
      </c>
      <c r="O57" s="104">
        <v>859</v>
      </c>
      <c r="P57" s="104">
        <v>263</v>
      </c>
      <c r="Q57" s="104">
        <v>164</v>
      </c>
      <c r="R57" s="104">
        <v>59</v>
      </c>
      <c r="S57" s="104">
        <v>416</v>
      </c>
      <c r="T57" s="104">
        <v>964</v>
      </c>
      <c r="U57" s="104">
        <v>615</v>
      </c>
      <c r="V57" s="104">
        <v>954</v>
      </c>
      <c r="W57" s="104">
        <v>541</v>
      </c>
      <c r="X57" s="104">
        <v>65</v>
      </c>
      <c r="Y57" s="106">
        <v>486</v>
      </c>
      <c r="Z57" s="107">
        <v>499</v>
      </c>
      <c r="AA57" s="104">
        <v>88</v>
      </c>
      <c r="AB57" s="104">
        <v>524</v>
      </c>
      <c r="AC57" s="104">
        <v>943</v>
      </c>
      <c r="AD57" s="104">
        <v>626</v>
      </c>
      <c r="AE57" s="104">
        <v>981</v>
      </c>
      <c r="AF57" s="104">
        <v>393</v>
      </c>
      <c r="AG57" s="163">
        <v>46</v>
      </c>
      <c r="AH57" s="5">
        <f t="shared" si="6"/>
        <v>16400</v>
      </c>
      <c r="AI57" s="5">
        <f t="shared" si="7"/>
        <v>11201200</v>
      </c>
      <c r="AJ57" s="2">
        <f t="shared" si="8"/>
        <v>8606720000</v>
      </c>
    </row>
    <row r="58" spans="1:36" x14ac:dyDescent="0.2">
      <c r="A58" s="1">
        <v>8</v>
      </c>
      <c r="B58" s="162">
        <v>294</v>
      </c>
      <c r="C58" s="104">
        <v>129</v>
      </c>
      <c r="D58" s="104">
        <v>733</v>
      </c>
      <c r="E58" s="104">
        <v>890</v>
      </c>
      <c r="F58" s="104">
        <v>679</v>
      </c>
      <c r="G58" s="104">
        <v>772</v>
      </c>
      <c r="H58" s="103">
        <v>352</v>
      </c>
      <c r="I58" s="114">
        <v>251</v>
      </c>
      <c r="J58" s="104">
        <v>238</v>
      </c>
      <c r="K58" s="105">
        <v>329</v>
      </c>
      <c r="L58" s="104">
        <v>789</v>
      </c>
      <c r="M58" s="104">
        <v>690</v>
      </c>
      <c r="N58" s="104">
        <v>879</v>
      </c>
      <c r="O58" s="104">
        <v>716</v>
      </c>
      <c r="P58" s="104">
        <v>152</v>
      </c>
      <c r="Q58" s="104">
        <v>307</v>
      </c>
      <c r="R58" s="104">
        <v>428</v>
      </c>
      <c r="S58" s="104">
        <v>15</v>
      </c>
      <c r="T58" s="104">
        <v>595</v>
      </c>
      <c r="U58" s="104">
        <v>1016</v>
      </c>
      <c r="V58" s="104">
        <v>553</v>
      </c>
      <c r="W58" s="104">
        <v>910</v>
      </c>
      <c r="X58" s="106">
        <v>466</v>
      </c>
      <c r="Y58" s="104">
        <v>117</v>
      </c>
      <c r="Z58" s="104">
        <v>100</v>
      </c>
      <c r="AA58" s="107">
        <v>455</v>
      </c>
      <c r="AB58" s="104">
        <v>923</v>
      </c>
      <c r="AC58" s="104">
        <v>576</v>
      </c>
      <c r="AD58" s="104">
        <v>993</v>
      </c>
      <c r="AE58" s="104">
        <v>582</v>
      </c>
      <c r="AF58" s="104">
        <v>26</v>
      </c>
      <c r="AG58" s="163">
        <v>445</v>
      </c>
      <c r="AH58" s="5">
        <f t="shared" si="6"/>
        <v>16400</v>
      </c>
      <c r="AI58" s="5">
        <f t="shared" si="7"/>
        <v>11201200</v>
      </c>
      <c r="AJ58" s="2">
        <f t="shared" si="8"/>
        <v>8606720000</v>
      </c>
    </row>
    <row r="59" spans="1:36" x14ac:dyDescent="0.2">
      <c r="A59" s="1">
        <v>9</v>
      </c>
      <c r="B59" s="162">
        <v>974</v>
      </c>
      <c r="C59" s="104">
        <v>617</v>
      </c>
      <c r="D59" s="104">
        <v>53</v>
      </c>
      <c r="E59" s="104">
        <v>402</v>
      </c>
      <c r="F59" s="104">
        <v>79</v>
      </c>
      <c r="G59" s="104">
        <v>492</v>
      </c>
      <c r="H59" s="105">
        <v>952</v>
      </c>
      <c r="I59" s="104">
        <v>531</v>
      </c>
      <c r="J59" s="114">
        <v>518</v>
      </c>
      <c r="K59" s="103">
        <v>929</v>
      </c>
      <c r="L59" s="104">
        <v>509</v>
      </c>
      <c r="M59" s="104">
        <v>90</v>
      </c>
      <c r="N59" s="104">
        <v>391</v>
      </c>
      <c r="O59" s="104">
        <v>36</v>
      </c>
      <c r="P59" s="104">
        <v>640</v>
      </c>
      <c r="Q59" s="104">
        <v>987</v>
      </c>
      <c r="R59" s="104">
        <v>836</v>
      </c>
      <c r="S59" s="104">
        <v>743</v>
      </c>
      <c r="T59" s="104">
        <v>187</v>
      </c>
      <c r="U59" s="104">
        <v>288</v>
      </c>
      <c r="V59" s="104">
        <v>193</v>
      </c>
      <c r="W59" s="104">
        <v>358</v>
      </c>
      <c r="X59" s="107">
        <v>826</v>
      </c>
      <c r="Y59" s="104">
        <v>669</v>
      </c>
      <c r="Z59" s="104">
        <v>652</v>
      </c>
      <c r="AA59" s="106">
        <v>815</v>
      </c>
      <c r="AB59" s="104">
        <v>371</v>
      </c>
      <c r="AC59" s="104">
        <v>216</v>
      </c>
      <c r="AD59" s="104">
        <v>265</v>
      </c>
      <c r="AE59" s="104">
        <v>174</v>
      </c>
      <c r="AF59" s="104">
        <v>754</v>
      </c>
      <c r="AG59" s="163">
        <v>853</v>
      </c>
      <c r="AH59" s="5">
        <f t="shared" si="6"/>
        <v>16400</v>
      </c>
      <c r="AI59" s="5">
        <f t="shared" si="7"/>
        <v>11201200</v>
      </c>
      <c r="AJ59" s="2">
        <f t="shared" si="8"/>
        <v>8606720000</v>
      </c>
    </row>
    <row r="60" spans="1:36" x14ac:dyDescent="0.2">
      <c r="A60" s="1">
        <v>10</v>
      </c>
      <c r="B60" s="162">
        <v>605</v>
      </c>
      <c r="C60" s="104">
        <v>1018</v>
      </c>
      <c r="D60" s="104">
        <v>422</v>
      </c>
      <c r="E60" s="104">
        <v>1</v>
      </c>
      <c r="F60" s="104">
        <v>480</v>
      </c>
      <c r="G60" s="104">
        <v>123</v>
      </c>
      <c r="H60" s="104">
        <v>551</v>
      </c>
      <c r="I60" s="105">
        <v>900</v>
      </c>
      <c r="J60" s="103">
        <v>917</v>
      </c>
      <c r="K60" s="114">
        <v>562</v>
      </c>
      <c r="L60" s="104">
        <v>110</v>
      </c>
      <c r="M60" s="104">
        <v>457</v>
      </c>
      <c r="N60" s="104">
        <v>24</v>
      </c>
      <c r="O60" s="104">
        <v>435</v>
      </c>
      <c r="P60" s="104">
        <v>1007</v>
      </c>
      <c r="Q60" s="104">
        <v>588</v>
      </c>
      <c r="R60" s="104">
        <v>723</v>
      </c>
      <c r="S60" s="104">
        <v>888</v>
      </c>
      <c r="T60" s="104">
        <v>300</v>
      </c>
      <c r="U60" s="104">
        <v>143</v>
      </c>
      <c r="V60" s="104">
        <v>338</v>
      </c>
      <c r="W60" s="104">
        <v>245</v>
      </c>
      <c r="X60" s="104">
        <v>681</v>
      </c>
      <c r="Y60" s="107">
        <v>782</v>
      </c>
      <c r="Z60" s="106">
        <v>795</v>
      </c>
      <c r="AA60" s="104">
        <v>704</v>
      </c>
      <c r="AB60" s="104">
        <v>228</v>
      </c>
      <c r="AC60" s="104">
        <v>327</v>
      </c>
      <c r="AD60" s="104">
        <v>154</v>
      </c>
      <c r="AE60" s="104">
        <v>317</v>
      </c>
      <c r="AF60" s="104">
        <v>865</v>
      </c>
      <c r="AG60" s="163">
        <v>710</v>
      </c>
      <c r="AH60" s="5">
        <f t="shared" si="6"/>
        <v>16400</v>
      </c>
      <c r="AI60" s="5">
        <f t="shared" si="7"/>
        <v>11201200</v>
      </c>
      <c r="AJ60" s="2">
        <f t="shared" si="8"/>
        <v>8606720000</v>
      </c>
    </row>
    <row r="61" spans="1:36" x14ac:dyDescent="0.2">
      <c r="A61" s="1">
        <v>11</v>
      </c>
      <c r="B61" s="162">
        <v>111</v>
      </c>
      <c r="C61" s="104">
        <v>460</v>
      </c>
      <c r="D61" s="104">
        <v>920</v>
      </c>
      <c r="E61" s="104">
        <v>563</v>
      </c>
      <c r="F61" s="105">
        <v>1006</v>
      </c>
      <c r="G61" s="104">
        <v>585</v>
      </c>
      <c r="H61" s="104">
        <v>21</v>
      </c>
      <c r="I61" s="104">
        <v>434</v>
      </c>
      <c r="J61" s="104">
        <v>423</v>
      </c>
      <c r="K61" s="104">
        <v>4</v>
      </c>
      <c r="L61" s="114">
        <v>608</v>
      </c>
      <c r="M61" s="103">
        <v>1019</v>
      </c>
      <c r="N61" s="104">
        <v>550</v>
      </c>
      <c r="O61" s="104">
        <v>897</v>
      </c>
      <c r="P61" s="104">
        <v>477</v>
      </c>
      <c r="Q61" s="104">
        <v>122</v>
      </c>
      <c r="R61" s="104">
        <v>225</v>
      </c>
      <c r="S61" s="104">
        <v>326</v>
      </c>
      <c r="T61" s="104">
        <v>794</v>
      </c>
      <c r="U61" s="104">
        <v>701</v>
      </c>
      <c r="V61" s="107">
        <v>868</v>
      </c>
      <c r="W61" s="104">
        <v>711</v>
      </c>
      <c r="X61" s="104">
        <v>155</v>
      </c>
      <c r="Y61" s="104">
        <v>320</v>
      </c>
      <c r="Z61" s="104">
        <v>297</v>
      </c>
      <c r="AA61" s="104">
        <v>142</v>
      </c>
      <c r="AB61" s="104">
        <v>722</v>
      </c>
      <c r="AC61" s="106">
        <v>885</v>
      </c>
      <c r="AD61" s="104">
        <v>684</v>
      </c>
      <c r="AE61" s="104">
        <v>783</v>
      </c>
      <c r="AF61" s="104">
        <v>339</v>
      </c>
      <c r="AG61" s="163">
        <v>248</v>
      </c>
      <c r="AH61" s="5">
        <f t="shared" si="6"/>
        <v>16400</v>
      </c>
      <c r="AI61" s="5">
        <f t="shared" si="7"/>
        <v>11201200</v>
      </c>
      <c r="AJ61" s="2">
        <f t="shared" si="8"/>
        <v>8606720000</v>
      </c>
    </row>
    <row r="62" spans="1:36" x14ac:dyDescent="0.2">
      <c r="A62" s="1">
        <v>12</v>
      </c>
      <c r="B62" s="162">
        <v>512</v>
      </c>
      <c r="C62" s="104">
        <v>91</v>
      </c>
      <c r="D62" s="104">
        <v>519</v>
      </c>
      <c r="E62" s="104">
        <v>932</v>
      </c>
      <c r="F62" s="104">
        <v>637</v>
      </c>
      <c r="G62" s="105">
        <v>986</v>
      </c>
      <c r="H62" s="104">
        <v>390</v>
      </c>
      <c r="I62" s="104">
        <v>33</v>
      </c>
      <c r="J62" s="104">
        <v>56</v>
      </c>
      <c r="K62" s="104">
        <v>403</v>
      </c>
      <c r="L62" s="103">
        <v>975</v>
      </c>
      <c r="M62" s="114">
        <v>620</v>
      </c>
      <c r="N62" s="104">
        <v>949</v>
      </c>
      <c r="O62" s="104">
        <v>530</v>
      </c>
      <c r="P62" s="104">
        <v>78</v>
      </c>
      <c r="Q62" s="104">
        <v>489</v>
      </c>
      <c r="R62" s="104">
        <v>370</v>
      </c>
      <c r="S62" s="104">
        <v>213</v>
      </c>
      <c r="T62" s="104">
        <v>649</v>
      </c>
      <c r="U62" s="104">
        <v>814</v>
      </c>
      <c r="V62" s="104">
        <v>755</v>
      </c>
      <c r="W62" s="107">
        <v>856</v>
      </c>
      <c r="X62" s="104">
        <v>268</v>
      </c>
      <c r="Y62" s="104">
        <v>175</v>
      </c>
      <c r="Z62" s="104">
        <v>186</v>
      </c>
      <c r="AA62" s="104">
        <v>285</v>
      </c>
      <c r="AB62" s="106">
        <v>833</v>
      </c>
      <c r="AC62" s="104">
        <v>742</v>
      </c>
      <c r="AD62" s="104">
        <v>827</v>
      </c>
      <c r="AE62" s="104">
        <v>672</v>
      </c>
      <c r="AF62" s="104">
        <v>196</v>
      </c>
      <c r="AG62" s="163">
        <v>359</v>
      </c>
      <c r="AH62" s="5">
        <f t="shared" si="6"/>
        <v>16400</v>
      </c>
      <c r="AI62" s="5">
        <f t="shared" si="7"/>
        <v>11201200</v>
      </c>
      <c r="AJ62" s="2">
        <f t="shared" si="8"/>
        <v>8606720000</v>
      </c>
    </row>
    <row r="63" spans="1:36" x14ac:dyDescent="0.2">
      <c r="A63" s="1">
        <v>13</v>
      </c>
      <c r="B63" s="162">
        <v>212</v>
      </c>
      <c r="C63" s="104">
        <v>375</v>
      </c>
      <c r="D63" s="105">
        <v>811</v>
      </c>
      <c r="E63" s="104">
        <v>656</v>
      </c>
      <c r="F63" s="104">
        <v>849</v>
      </c>
      <c r="G63" s="104">
        <v>758</v>
      </c>
      <c r="H63" s="104">
        <v>170</v>
      </c>
      <c r="I63" s="104">
        <v>269</v>
      </c>
      <c r="J63" s="104">
        <v>284</v>
      </c>
      <c r="K63" s="104">
        <v>191</v>
      </c>
      <c r="L63" s="104">
        <v>739</v>
      </c>
      <c r="M63" s="104">
        <v>840</v>
      </c>
      <c r="N63" s="114">
        <v>665</v>
      </c>
      <c r="O63" s="103">
        <v>830</v>
      </c>
      <c r="P63" s="104">
        <v>354</v>
      </c>
      <c r="Q63" s="104">
        <v>197</v>
      </c>
      <c r="R63" s="104">
        <v>94</v>
      </c>
      <c r="S63" s="104">
        <v>505</v>
      </c>
      <c r="T63" s="107">
        <v>933</v>
      </c>
      <c r="U63" s="104">
        <v>514</v>
      </c>
      <c r="V63" s="104">
        <v>991</v>
      </c>
      <c r="W63" s="104">
        <v>636</v>
      </c>
      <c r="X63" s="104">
        <v>40</v>
      </c>
      <c r="Y63" s="104">
        <v>387</v>
      </c>
      <c r="Z63" s="104">
        <v>406</v>
      </c>
      <c r="AA63" s="104">
        <v>49</v>
      </c>
      <c r="AB63" s="104">
        <v>621</v>
      </c>
      <c r="AC63" s="104">
        <v>970</v>
      </c>
      <c r="AD63" s="104">
        <v>535</v>
      </c>
      <c r="AE63" s="106">
        <v>948</v>
      </c>
      <c r="AF63" s="104">
        <v>496</v>
      </c>
      <c r="AG63" s="163">
        <v>75</v>
      </c>
      <c r="AH63" s="5">
        <f t="shared" si="6"/>
        <v>16400</v>
      </c>
      <c r="AI63" s="5">
        <f t="shared" si="7"/>
        <v>11201200</v>
      </c>
      <c r="AJ63" s="2">
        <f t="shared" si="8"/>
        <v>8606720000</v>
      </c>
    </row>
    <row r="64" spans="1:36" x14ac:dyDescent="0.2">
      <c r="A64" s="1">
        <v>14</v>
      </c>
      <c r="B64" s="162">
        <v>323</v>
      </c>
      <c r="C64" s="104">
        <v>232</v>
      </c>
      <c r="D64" s="104">
        <v>700</v>
      </c>
      <c r="E64" s="105">
        <v>799</v>
      </c>
      <c r="F64" s="104">
        <v>706</v>
      </c>
      <c r="G64" s="104">
        <v>869</v>
      </c>
      <c r="H64" s="104">
        <v>313</v>
      </c>
      <c r="I64" s="104">
        <v>158</v>
      </c>
      <c r="J64" s="104">
        <v>139</v>
      </c>
      <c r="K64" s="104">
        <v>304</v>
      </c>
      <c r="L64" s="104">
        <v>884</v>
      </c>
      <c r="M64" s="104">
        <v>727</v>
      </c>
      <c r="N64" s="103">
        <v>778</v>
      </c>
      <c r="O64" s="114">
        <v>685</v>
      </c>
      <c r="P64" s="104">
        <v>241</v>
      </c>
      <c r="Q64" s="104">
        <v>342</v>
      </c>
      <c r="R64" s="104">
        <v>461</v>
      </c>
      <c r="S64" s="104">
        <v>106</v>
      </c>
      <c r="T64" s="104">
        <v>566</v>
      </c>
      <c r="U64" s="107">
        <v>913</v>
      </c>
      <c r="V64" s="104">
        <v>592</v>
      </c>
      <c r="W64" s="104">
        <v>1003</v>
      </c>
      <c r="X64" s="104">
        <v>439</v>
      </c>
      <c r="Y64" s="104">
        <v>20</v>
      </c>
      <c r="Z64" s="104">
        <v>5</v>
      </c>
      <c r="AA64" s="104">
        <v>418</v>
      </c>
      <c r="AB64" s="104">
        <v>1022</v>
      </c>
      <c r="AC64" s="104">
        <v>601</v>
      </c>
      <c r="AD64" s="106">
        <v>904</v>
      </c>
      <c r="AE64" s="104">
        <v>547</v>
      </c>
      <c r="AF64" s="104">
        <v>127</v>
      </c>
      <c r="AG64" s="163">
        <v>476</v>
      </c>
      <c r="AH64" s="5">
        <f t="shared" si="6"/>
        <v>16400</v>
      </c>
      <c r="AI64" s="5">
        <f t="shared" si="7"/>
        <v>11201200</v>
      </c>
      <c r="AJ64" s="2">
        <f t="shared" si="8"/>
        <v>8606720000</v>
      </c>
    </row>
    <row r="65" spans="1:36" x14ac:dyDescent="0.2">
      <c r="A65" s="1">
        <v>15</v>
      </c>
      <c r="B65" s="164">
        <v>881</v>
      </c>
      <c r="C65" s="104">
        <v>726</v>
      </c>
      <c r="D65" s="104">
        <v>138</v>
      </c>
      <c r="E65" s="104">
        <v>301</v>
      </c>
      <c r="F65" s="104">
        <v>244</v>
      </c>
      <c r="G65" s="104">
        <v>343</v>
      </c>
      <c r="H65" s="104">
        <v>779</v>
      </c>
      <c r="I65" s="104">
        <v>688</v>
      </c>
      <c r="J65" s="104">
        <v>697</v>
      </c>
      <c r="K65" s="104">
        <v>798</v>
      </c>
      <c r="L65" s="104">
        <v>322</v>
      </c>
      <c r="M65" s="104">
        <v>229</v>
      </c>
      <c r="N65" s="104">
        <v>316</v>
      </c>
      <c r="O65" s="104">
        <v>159</v>
      </c>
      <c r="P65" s="114">
        <v>707</v>
      </c>
      <c r="Q65" s="103">
        <v>872</v>
      </c>
      <c r="R65" s="107">
        <v>1023</v>
      </c>
      <c r="S65" s="104">
        <v>604</v>
      </c>
      <c r="T65" s="104">
        <v>8</v>
      </c>
      <c r="U65" s="104">
        <v>419</v>
      </c>
      <c r="V65" s="104">
        <v>126</v>
      </c>
      <c r="W65" s="104">
        <v>473</v>
      </c>
      <c r="X65" s="104">
        <v>901</v>
      </c>
      <c r="Y65" s="104">
        <v>546</v>
      </c>
      <c r="Z65" s="104">
        <v>567</v>
      </c>
      <c r="AA65" s="104">
        <v>916</v>
      </c>
      <c r="AB65" s="104">
        <v>464</v>
      </c>
      <c r="AC65" s="104">
        <v>107</v>
      </c>
      <c r="AD65" s="104">
        <v>438</v>
      </c>
      <c r="AE65" s="104">
        <v>17</v>
      </c>
      <c r="AF65" s="104">
        <v>589</v>
      </c>
      <c r="AG65" s="165">
        <v>1002</v>
      </c>
      <c r="AH65" s="5">
        <f t="shared" si="6"/>
        <v>16400</v>
      </c>
      <c r="AI65" s="5">
        <f t="shared" si="7"/>
        <v>11201200</v>
      </c>
      <c r="AJ65" s="2">
        <f t="shared" si="8"/>
        <v>8606720000</v>
      </c>
    </row>
    <row r="66" spans="1:36" x14ac:dyDescent="0.2">
      <c r="A66" s="1">
        <v>16</v>
      </c>
      <c r="B66" s="162">
        <v>738</v>
      </c>
      <c r="C66" s="105">
        <v>837</v>
      </c>
      <c r="D66" s="104">
        <v>281</v>
      </c>
      <c r="E66" s="104">
        <v>190</v>
      </c>
      <c r="F66" s="104">
        <v>355</v>
      </c>
      <c r="G66" s="104">
        <v>200</v>
      </c>
      <c r="H66" s="104">
        <v>668</v>
      </c>
      <c r="I66" s="104">
        <v>831</v>
      </c>
      <c r="J66" s="104">
        <v>810</v>
      </c>
      <c r="K66" s="104">
        <v>653</v>
      </c>
      <c r="L66" s="104">
        <v>209</v>
      </c>
      <c r="M66" s="104">
        <v>374</v>
      </c>
      <c r="N66" s="104">
        <v>171</v>
      </c>
      <c r="O66" s="104">
        <v>272</v>
      </c>
      <c r="P66" s="103">
        <v>852</v>
      </c>
      <c r="Q66" s="114">
        <v>759</v>
      </c>
      <c r="R66" s="104">
        <v>624</v>
      </c>
      <c r="S66" s="107">
        <v>971</v>
      </c>
      <c r="T66" s="104">
        <v>407</v>
      </c>
      <c r="U66" s="104">
        <v>52</v>
      </c>
      <c r="V66" s="104">
        <v>493</v>
      </c>
      <c r="W66" s="104">
        <v>74</v>
      </c>
      <c r="X66" s="104">
        <v>534</v>
      </c>
      <c r="Y66" s="104">
        <v>945</v>
      </c>
      <c r="Z66" s="104">
        <v>936</v>
      </c>
      <c r="AA66" s="104">
        <v>515</v>
      </c>
      <c r="AB66" s="104">
        <v>95</v>
      </c>
      <c r="AC66" s="104">
        <v>508</v>
      </c>
      <c r="AD66" s="104">
        <v>37</v>
      </c>
      <c r="AE66" s="104">
        <v>386</v>
      </c>
      <c r="AF66" s="106">
        <v>990</v>
      </c>
      <c r="AG66" s="163">
        <v>633</v>
      </c>
      <c r="AH66" s="5">
        <f t="shared" si="6"/>
        <v>16400</v>
      </c>
      <c r="AI66" s="5">
        <f t="shared" si="7"/>
        <v>11201200</v>
      </c>
      <c r="AJ66" s="2">
        <f t="shared" si="8"/>
        <v>8606720000</v>
      </c>
    </row>
    <row r="67" spans="1:36" x14ac:dyDescent="0.2">
      <c r="A67" s="1">
        <v>17</v>
      </c>
      <c r="B67" s="162">
        <v>287</v>
      </c>
      <c r="C67" s="106">
        <v>188</v>
      </c>
      <c r="D67" s="104">
        <v>744</v>
      </c>
      <c r="E67" s="104">
        <v>835</v>
      </c>
      <c r="F67" s="104">
        <v>670</v>
      </c>
      <c r="G67" s="104">
        <v>825</v>
      </c>
      <c r="H67" s="104">
        <v>357</v>
      </c>
      <c r="I67" s="104">
        <v>194</v>
      </c>
      <c r="J67" s="104">
        <v>215</v>
      </c>
      <c r="K67" s="104">
        <v>372</v>
      </c>
      <c r="L67" s="104">
        <v>816</v>
      </c>
      <c r="M67" s="104">
        <v>651</v>
      </c>
      <c r="N67" s="104">
        <v>854</v>
      </c>
      <c r="O67" s="104">
        <v>753</v>
      </c>
      <c r="P67" s="107">
        <v>173</v>
      </c>
      <c r="Q67" s="104">
        <v>266</v>
      </c>
      <c r="R67" s="114">
        <v>401</v>
      </c>
      <c r="S67" s="103">
        <v>54</v>
      </c>
      <c r="T67" s="104">
        <v>618</v>
      </c>
      <c r="U67" s="104">
        <v>973</v>
      </c>
      <c r="V67" s="104">
        <v>532</v>
      </c>
      <c r="W67" s="104">
        <v>951</v>
      </c>
      <c r="X67" s="104">
        <v>491</v>
      </c>
      <c r="Y67" s="104">
        <v>80</v>
      </c>
      <c r="Z67" s="104">
        <v>89</v>
      </c>
      <c r="AA67" s="104">
        <v>510</v>
      </c>
      <c r="AB67" s="104">
        <v>930</v>
      </c>
      <c r="AC67" s="104">
        <v>517</v>
      </c>
      <c r="AD67" s="104">
        <v>988</v>
      </c>
      <c r="AE67" s="104">
        <v>639</v>
      </c>
      <c r="AF67" s="105">
        <v>35</v>
      </c>
      <c r="AG67" s="163">
        <v>392</v>
      </c>
      <c r="AH67" s="5">
        <f t="shared" si="6"/>
        <v>16400</v>
      </c>
      <c r="AI67" s="5">
        <f t="shared" si="7"/>
        <v>11201200</v>
      </c>
      <c r="AJ67" s="2">
        <f t="shared" si="8"/>
        <v>8606720000</v>
      </c>
    </row>
    <row r="68" spans="1:36" x14ac:dyDescent="0.2">
      <c r="A68" s="1">
        <v>18</v>
      </c>
      <c r="B68" s="166">
        <v>144</v>
      </c>
      <c r="C68" s="104">
        <v>299</v>
      </c>
      <c r="D68" s="104">
        <v>887</v>
      </c>
      <c r="E68" s="104">
        <v>724</v>
      </c>
      <c r="F68" s="104">
        <v>781</v>
      </c>
      <c r="G68" s="104">
        <v>682</v>
      </c>
      <c r="H68" s="104">
        <v>246</v>
      </c>
      <c r="I68" s="104">
        <v>337</v>
      </c>
      <c r="J68" s="104">
        <v>328</v>
      </c>
      <c r="K68" s="104">
        <v>227</v>
      </c>
      <c r="L68" s="104">
        <v>703</v>
      </c>
      <c r="M68" s="104">
        <v>796</v>
      </c>
      <c r="N68" s="104">
        <v>709</v>
      </c>
      <c r="O68" s="104">
        <v>866</v>
      </c>
      <c r="P68" s="104">
        <v>318</v>
      </c>
      <c r="Q68" s="107">
        <v>153</v>
      </c>
      <c r="R68" s="103">
        <v>2</v>
      </c>
      <c r="S68" s="114">
        <v>421</v>
      </c>
      <c r="T68" s="104">
        <v>1017</v>
      </c>
      <c r="U68" s="104">
        <v>606</v>
      </c>
      <c r="V68" s="104">
        <v>899</v>
      </c>
      <c r="W68" s="104">
        <v>552</v>
      </c>
      <c r="X68" s="104">
        <v>124</v>
      </c>
      <c r="Y68" s="104">
        <v>479</v>
      </c>
      <c r="Z68" s="104">
        <v>458</v>
      </c>
      <c r="AA68" s="104">
        <v>109</v>
      </c>
      <c r="AB68" s="104">
        <v>561</v>
      </c>
      <c r="AC68" s="104">
        <v>918</v>
      </c>
      <c r="AD68" s="104">
        <v>587</v>
      </c>
      <c r="AE68" s="104">
        <v>1008</v>
      </c>
      <c r="AF68" s="104">
        <v>436</v>
      </c>
      <c r="AG68" s="167">
        <v>23</v>
      </c>
      <c r="AH68" s="5">
        <f t="shared" si="6"/>
        <v>16400</v>
      </c>
      <c r="AI68" s="5">
        <f t="shared" si="7"/>
        <v>11201200</v>
      </c>
      <c r="AJ68" s="2">
        <f t="shared" si="8"/>
        <v>8606720000</v>
      </c>
    </row>
    <row r="69" spans="1:36" x14ac:dyDescent="0.2">
      <c r="A69" s="1">
        <v>19</v>
      </c>
      <c r="B69" s="162">
        <v>702</v>
      </c>
      <c r="C69" s="104">
        <v>793</v>
      </c>
      <c r="D69" s="104">
        <v>325</v>
      </c>
      <c r="E69" s="106">
        <v>226</v>
      </c>
      <c r="F69" s="104">
        <v>319</v>
      </c>
      <c r="G69" s="104">
        <v>156</v>
      </c>
      <c r="H69" s="104">
        <v>712</v>
      </c>
      <c r="I69" s="104">
        <v>867</v>
      </c>
      <c r="J69" s="104">
        <v>886</v>
      </c>
      <c r="K69" s="104">
        <v>721</v>
      </c>
      <c r="L69" s="104">
        <v>141</v>
      </c>
      <c r="M69" s="104">
        <v>298</v>
      </c>
      <c r="N69" s="107">
        <v>247</v>
      </c>
      <c r="O69" s="104">
        <v>340</v>
      </c>
      <c r="P69" s="104">
        <v>784</v>
      </c>
      <c r="Q69" s="104">
        <v>683</v>
      </c>
      <c r="R69" s="104">
        <v>564</v>
      </c>
      <c r="S69" s="104">
        <v>919</v>
      </c>
      <c r="T69" s="114">
        <v>459</v>
      </c>
      <c r="U69" s="103">
        <v>112</v>
      </c>
      <c r="V69" s="104">
        <v>433</v>
      </c>
      <c r="W69" s="104">
        <v>22</v>
      </c>
      <c r="X69" s="104">
        <v>586</v>
      </c>
      <c r="Y69" s="104">
        <v>1005</v>
      </c>
      <c r="Z69" s="104">
        <v>1020</v>
      </c>
      <c r="AA69" s="104">
        <v>607</v>
      </c>
      <c r="AB69" s="104">
        <v>3</v>
      </c>
      <c r="AC69" s="104">
        <v>424</v>
      </c>
      <c r="AD69" s="105">
        <v>121</v>
      </c>
      <c r="AE69" s="104">
        <v>478</v>
      </c>
      <c r="AF69" s="104">
        <v>898</v>
      </c>
      <c r="AG69" s="163">
        <v>549</v>
      </c>
      <c r="AH69" s="5">
        <f t="shared" si="6"/>
        <v>16400</v>
      </c>
      <c r="AI69" s="5">
        <f t="shared" si="7"/>
        <v>11201200</v>
      </c>
      <c r="AJ69" s="2">
        <f t="shared" si="8"/>
        <v>8606720000</v>
      </c>
    </row>
    <row r="70" spans="1:36" x14ac:dyDescent="0.2">
      <c r="A70" s="1">
        <v>20</v>
      </c>
      <c r="B70" s="162">
        <v>813</v>
      </c>
      <c r="C70" s="104">
        <v>650</v>
      </c>
      <c r="D70" s="106">
        <v>214</v>
      </c>
      <c r="E70" s="104">
        <v>369</v>
      </c>
      <c r="F70" s="104">
        <v>176</v>
      </c>
      <c r="G70" s="104">
        <v>267</v>
      </c>
      <c r="H70" s="104">
        <v>855</v>
      </c>
      <c r="I70" s="104">
        <v>756</v>
      </c>
      <c r="J70" s="104">
        <v>741</v>
      </c>
      <c r="K70" s="104">
        <v>834</v>
      </c>
      <c r="L70" s="104">
        <v>286</v>
      </c>
      <c r="M70" s="104">
        <v>185</v>
      </c>
      <c r="N70" s="104">
        <v>360</v>
      </c>
      <c r="O70" s="107">
        <v>195</v>
      </c>
      <c r="P70" s="104">
        <v>671</v>
      </c>
      <c r="Q70" s="104">
        <v>828</v>
      </c>
      <c r="R70" s="104">
        <v>931</v>
      </c>
      <c r="S70" s="104">
        <v>520</v>
      </c>
      <c r="T70" s="103">
        <v>92</v>
      </c>
      <c r="U70" s="114">
        <v>511</v>
      </c>
      <c r="V70" s="104">
        <v>34</v>
      </c>
      <c r="W70" s="104">
        <v>389</v>
      </c>
      <c r="X70" s="104">
        <v>985</v>
      </c>
      <c r="Y70" s="104">
        <v>638</v>
      </c>
      <c r="Z70" s="104">
        <v>619</v>
      </c>
      <c r="AA70" s="104">
        <v>976</v>
      </c>
      <c r="AB70" s="104">
        <v>404</v>
      </c>
      <c r="AC70" s="104">
        <v>55</v>
      </c>
      <c r="AD70" s="104">
        <v>490</v>
      </c>
      <c r="AE70" s="105">
        <v>77</v>
      </c>
      <c r="AF70" s="104">
        <v>529</v>
      </c>
      <c r="AG70" s="163">
        <v>950</v>
      </c>
      <c r="AH70" s="5">
        <f t="shared" si="6"/>
        <v>16400</v>
      </c>
      <c r="AI70" s="5">
        <f t="shared" si="7"/>
        <v>11201200</v>
      </c>
      <c r="AJ70" s="2">
        <f t="shared" si="8"/>
        <v>8606720000</v>
      </c>
    </row>
    <row r="71" spans="1:36" x14ac:dyDescent="0.2">
      <c r="A71" s="1">
        <v>21</v>
      </c>
      <c r="B71" s="162">
        <v>513</v>
      </c>
      <c r="C71" s="104">
        <v>934</v>
      </c>
      <c r="D71" s="104">
        <v>506</v>
      </c>
      <c r="E71" s="104">
        <v>93</v>
      </c>
      <c r="F71" s="104">
        <v>388</v>
      </c>
      <c r="G71" s="106">
        <v>39</v>
      </c>
      <c r="H71" s="104">
        <v>635</v>
      </c>
      <c r="I71" s="104">
        <v>992</v>
      </c>
      <c r="J71" s="104">
        <v>969</v>
      </c>
      <c r="K71" s="104">
        <v>622</v>
      </c>
      <c r="L71" s="107">
        <v>50</v>
      </c>
      <c r="M71" s="104">
        <v>405</v>
      </c>
      <c r="N71" s="104">
        <v>76</v>
      </c>
      <c r="O71" s="104">
        <v>495</v>
      </c>
      <c r="P71" s="104">
        <v>947</v>
      </c>
      <c r="Q71" s="104">
        <v>536</v>
      </c>
      <c r="R71" s="104">
        <v>655</v>
      </c>
      <c r="S71" s="104">
        <v>812</v>
      </c>
      <c r="T71" s="104">
        <v>376</v>
      </c>
      <c r="U71" s="104">
        <v>211</v>
      </c>
      <c r="V71" s="114">
        <v>270</v>
      </c>
      <c r="W71" s="103">
        <v>169</v>
      </c>
      <c r="X71" s="104">
        <v>757</v>
      </c>
      <c r="Y71" s="104">
        <v>850</v>
      </c>
      <c r="Z71" s="104">
        <v>839</v>
      </c>
      <c r="AA71" s="104">
        <v>740</v>
      </c>
      <c r="AB71" s="105">
        <v>192</v>
      </c>
      <c r="AC71" s="104">
        <v>283</v>
      </c>
      <c r="AD71" s="104">
        <v>198</v>
      </c>
      <c r="AE71" s="104">
        <v>353</v>
      </c>
      <c r="AF71" s="104">
        <v>829</v>
      </c>
      <c r="AG71" s="163">
        <v>666</v>
      </c>
      <c r="AH71" s="5">
        <f t="shared" si="6"/>
        <v>16400</v>
      </c>
      <c r="AI71" s="5">
        <f t="shared" si="7"/>
        <v>11201200</v>
      </c>
      <c r="AJ71" s="2">
        <f t="shared" si="8"/>
        <v>8606720000</v>
      </c>
    </row>
    <row r="72" spans="1:36" x14ac:dyDescent="0.2">
      <c r="A72" s="1">
        <v>22</v>
      </c>
      <c r="B72" s="162">
        <v>914</v>
      </c>
      <c r="C72" s="104">
        <v>565</v>
      </c>
      <c r="D72" s="104">
        <v>105</v>
      </c>
      <c r="E72" s="104">
        <v>462</v>
      </c>
      <c r="F72" s="106">
        <v>19</v>
      </c>
      <c r="G72" s="104">
        <v>440</v>
      </c>
      <c r="H72" s="104">
        <v>1004</v>
      </c>
      <c r="I72" s="104">
        <v>591</v>
      </c>
      <c r="J72" s="104">
        <v>602</v>
      </c>
      <c r="K72" s="104">
        <v>1021</v>
      </c>
      <c r="L72" s="104">
        <v>417</v>
      </c>
      <c r="M72" s="107">
        <v>6</v>
      </c>
      <c r="N72" s="104">
        <v>475</v>
      </c>
      <c r="O72" s="104">
        <v>128</v>
      </c>
      <c r="P72" s="104">
        <v>548</v>
      </c>
      <c r="Q72" s="104">
        <v>903</v>
      </c>
      <c r="R72" s="104">
        <v>800</v>
      </c>
      <c r="S72" s="104">
        <v>699</v>
      </c>
      <c r="T72" s="104">
        <v>231</v>
      </c>
      <c r="U72" s="104">
        <v>324</v>
      </c>
      <c r="V72" s="103">
        <v>157</v>
      </c>
      <c r="W72" s="114">
        <v>314</v>
      </c>
      <c r="X72" s="104">
        <v>870</v>
      </c>
      <c r="Y72" s="104">
        <v>705</v>
      </c>
      <c r="Z72" s="104">
        <v>728</v>
      </c>
      <c r="AA72" s="104">
        <v>883</v>
      </c>
      <c r="AB72" s="104">
        <v>303</v>
      </c>
      <c r="AC72" s="105">
        <v>140</v>
      </c>
      <c r="AD72" s="104">
        <v>341</v>
      </c>
      <c r="AE72" s="104">
        <v>242</v>
      </c>
      <c r="AF72" s="104">
        <v>686</v>
      </c>
      <c r="AG72" s="163">
        <v>777</v>
      </c>
      <c r="AH72" s="5">
        <f t="shared" si="6"/>
        <v>16400</v>
      </c>
      <c r="AI72" s="5">
        <f t="shared" si="7"/>
        <v>11201200</v>
      </c>
      <c r="AJ72" s="2">
        <f t="shared" si="8"/>
        <v>8606720000</v>
      </c>
    </row>
    <row r="73" spans="1:36" x14ac:dyDescent="0.2">
      <c r="A73" s="1">
        <v>23</v>
      </c>
      <c r="B73" s="162">
        <v>420</v>
      </c>
      <c r="C73" s="104">
        <v>7</v>
      </c>
      <c r="D73" s="104">
        <v>603</v>
      </c>
      <c r="E73" s="104">
        <v>1024</v>
      </c>
      <c r="F73" s="104">
        <v>545</v>
      </c>
      <c r="G73" s="104">
        <v>902</v>
      </c>
      <c r="H73" s="104">
        <v>474</v>
      </c>
      <c r="I73" s="106">
        <v>125</v>
      </c>
      <c r="J73" s="107">
        <v>108</v>
      </c>
      <c r="K73" s="104">
        <v>463</v>
      </c>
      <c r="L73" s="104">
        <v>915</v>
      </c>
      <c r="M73" s="104">
        <v>568</v>
      </c>
      <c r="N73" s="104">
        <v>1001</v>
      </c>
      <c r="O73" s="104">
        <v>590</v>
      </c>
      <c r="P73" s="104">
        <v>18</v>
      </c>
      <c r="Q73" s="104">
        <v>437</v>
      </c>
      <c r="R73" s="104">
        <v>302</v>
      </c>
      <c r="S73" s="104">
        <v>137</v>
      </c>
      <c r="T73" s="104">
        <v>725</v>
      </c>
      <c r="U73" s="104">
        <v>882</v>
      </c>
      <c r="V73" s="104">
        <v>687</v>
      </c>
      <c r="W73" s="104">
        <v>780</v>
      </c>
      <c r="X73" s="114">
        <v>344</v>
      </c>
      <c r="Y73" s="103">
        <v>243</v>
      </c>
      <c r="Z73" s="105">
        <v>230</v>
      </c>
      <c r="AA73" s="104">
        <v>321</v>
      </c>
      <c r="AB73" s="104">
        <v>797</v>
      </c>
      <c r="AC73" s="104">
        <v>698</v>
      </c>
      <c r="AD73" s="104">
        <v>871</v>
      </c>
      <c r="AE73" s="104">
        <v>708</v>
      </c>
      <c r="AF73" s="104">
        <v>160</v>
      </c>
      <c r="AG73" s="163">
        <v>315</v>
      </c>
      <c r="AH73" s="5">
        <f t="shared" si="6"/>
        <v>16400</v>
      </c>
      <c r="AI73" s="5">
        <f t="shared" si="7"/>
        <v>11201200</v>
      </c>
      <c r="AJ73" s="2">
        <f t="shared" si="8"/>
        <v>8606720000</v>
      </c>
    </row>
    <row r="74" spans="1:36" x14ac:dyDescent="0.2">
      <c r="A74" s="1">
        <v>24</v>
      </c>
      <c r="B74" s="162">
        <v>51</v>
      </c>
      <c r="C74" s="104">
        <v>408</v>
      </c>
      <c r="D74" s="104">
        <v>972</v>
      </c>
      <c r="E74" s="104">
        <v>623</v>
      </c>
      <c r="F74" s="104">
        <v>946</v>
      </c>
      <c r="G74" s="104">
        <v>533</v>
      </c>
      <c r="H74" s="106">
        <v>73</v>
      </c>
      <c r="I74" s="104">
        <v>494</v>
      </c>
      <c r="J74" s="104">
        <v>507</v>
      </c>
      <c r="K74" s="107">
        <v>96</v>
      </c>
      <c r="L74" s="104">
        <v>516</v>
      </c>
      <c r="M74" s="104">
        <v>935</v>
      </c>
      <c r="N74" s="104">
        <v>634</v>
      </c>
      <c r="O74" s="104">
        <v>989</v>
      </c>
      <c r="P74" s="104">
        <v>385</v>
      </c>
      <c r="Q74" s="104">
        <v>38</v>
      </c>
      <c r="R74" s="104">
        <v>189</v>
      </c>
      <c r="S74" s="104">
        <v>282</v>
      </c>
      <c r="T74" s="104">
        <v>838</v>
      </c>
      <c r="U74" s="104">
        <v>737</v>
      </c>
      <c r="V74" s="104">
        <v>832</v>
      </c>
      <c r="W74" s="104">
        <v>667</v>
      </c>
      <c r="X74" s="103">
        <v>199</v>
      </c>
      <c r="Y74" s="114">
        <v>356</v>
      </c>
      <c r="Z74" s="104">
        <v>373</v>
      </c>
      <c r="AA74" s="105">
        <v>210</v>
      </c>
      <c r="AB74" s="104">
        <v>654</v>
      </c>
      <c r="AC74" s="104">
        <v>809</v>
      </c>
      <c r="AD74" s="104">
        <v>760</v>
      </c>
      <c r="AE74" s="104">
        <v>851</v>
      </c>
      <c r="AF74" s="104">
        <v>271</v>
      </c>
      <c r="AG74" s="163">
        <v>172</v>
      </c>
      <c r="AH74" s="5">
        <f t="shared" si="6"/>
        <v>16400</v>
      </c>
      <c r="AI74" s="5">
        <f t="shared" si="7"/>
        <v>11201200</v>
      </c>
      <c r="AJ74" s="2">
        <f t="shared" si="8"/>
        <v>8606720000</v>
      </c>
    </row>
    <row r="75" spans="1:36" x14ac:dyDescent="0.2">
      <c r="A75" s="1">
        <v>25</v>
      </c>
      <c r="B75" s="162">
        <v>731</v>
      </c>
      <c r="C75" s="104">
        <v>896</v>
      </c>
      <c r="D75" s="104">
        <v>292</v>
      </c>
      <c r="E75" s="104">
        <v>135</v>
      </c>
      <c r="F75" s="104">
        <v>346</v>
      </c>
      <c r="G75" s="104">
        <v>253</v>
      </c>
      <c r="H75" s="107">
        <v>673</v>
      </c>
      <c r="I75" s="104">
        <v>774</v>
      </c>
      <c r="J75" s="104">
        <v>787</v>
      </c>
      <c r="K75" s="106">
        <v>696</v>
      </c>
      <c r="L75" s="104">
        <v>236</v>
      </c>
      <c r="M75" s="104">
        <v>335</v>
      </c>
      <c r="N75" s="104">
        <v>146</v>
      </c>
      <c r="O75" s="104">
        <v>309</v>
      </c>
      <c r="P75" s="104">
        <v>873</v>
      </c>
      <c r="Q75" s="104">
        <v>718</v>
      </c>
      <c r="R75" s="104">
        <v>597</v>
      </c>
      <c r="S75" s="104">
        <v>1010</v>
      </c>
      <c r="T75" s="104">
        <v>430</v>
      </c>
      <c r="U75" s="104">
        <v>9</v>
      </c>
      <c r="V75" s="104">
        <v>472</v>
      </c>
      <c r="W75" s="104">
        <v>115</v>
      </c>
      <c r="X75" s="105">
        <v>559</v>
      </c>
      <c r="Y75" s="104">
        <v>908</v>
      </c>
      <c r="Z75" s="114">
        <v>925</v>
      </c>
      <c r="AA75" s="103">
        <v>570</v>
      </c>
      <c r="AB75" s="104">
        <v>102</v>
      </c>
      <c r="AC75" s="104">
        <v>449</v>
      </c>
      <c r="AD75" s="104">
        <v>32</v>
      </c>
      <c r="AE75" s="104">
        <v>443</v>
      </c>
      <c r="AF75" s="104">
        <v>999</v>
      </c>
      <c r="AG75" s="163">
        <v>580</v>
      </c>
      <c r="AH75" s="5">
        <f t="shared" si="6"/>
        <v>16400</v>
      </c>
      <c r="AI75" s="5">
        <f t="shared" si="7"/>
        <v>11201200</v>
      </c>
      <c r="AJ75" s="2">
        <f t="shared" si="8"/>
        <v>8606720000</v>
      </c>
    </row>
    <row r="76" spans="1:36" x14ac:dyDescent="0.2">
      <c r="A76" s="1">
        <v>26</v>
      </c>
      <c r="B76" s="162">
        <v>844</v>
      </c>
      <c r="C76" s="104">
        <v>751</v>
      </c>
      <c r="D76" s="104">
        <v>179</v>
      </c>
      <c r="E76" s="104">
        <v>280</v>
      </c>
      <c r="F76" s="104">
        <v>201</v>
      </c>
      <c r="G76" s="104">
        <v>366</v>
      </c>
      <c r="H76" s="104">
        <v>818</v>
      </c>
      <c r="I76" s="107">
        <v>661</v>
      </c>
      <c r="J76" s="106">
        <v>644</v>
      </c>
      <c r="K76" s="104">
        <v>807</v>
      </c>
      <c r="L76" s="104">
        <v>379</v>
      </c>
      <c r="M76" s="104">
        <v>224</v>
      </c>
      <c r="N76" s="104">
        <v>257</v>
      </c>
      <c r="O76" s="104">
        <v>166</v>
      </c>
      <c r="P76" s="104">
        <v>762</v>
      </c>
      <c r="Q76" s="104">
        <v>861</v>
      </c>
      <c r="R76" s="104">
        <v>966</v>
      </c>
      <c r="S76" s="104">
        <v>609</v>
      </c>
      <c r="T76" s="104">
        <v>61</v>
      </c>
      <c r="U76" s="104">
        <v>410</v>
      </c>
      <c r="V76" s="104">
        <v>71</v>
      </c>
      <c r="W76" s="104">
        <v>484</v>
      </c>
      <c r="X76" s="104">
        <v>960</v>
      </c>
      <c r="Y76" s="105">
        <v>539</v>
      </c>
      <c r="Z76" s="103">
        <v>526</v>
      </c>
      <c r="AA76" s="114">
        <v>937</v>
      </c>
      <c r="AB76" s="104">
        <v>501</v>
      </c>
      <c r="AC76" s="104">
        <v>82</v>
      </c>
      <c r="AD76" s="104">
        <v>399</v>
      </c>
      <c r="AE76" s="104">
        <v>44</v>
      </c>
      <c r="AF76" s="104">
        <v>632</v>
      </c>
      <c r="AG76" s="163">
        <v>979</v>
      </c>
      <c r="AH76" s="5">
        <f t="shared" si="6"/>
        <v>16400</v>
      </c>
      <c r="AI76" s="5">
        <f t="shared" si="7"/>
        <v>11201200</v>
      </c>
      <c r="AJ76" s="2">
        <f t="shared" si="8"/>
        <v>8606720000</v>
      </c>
    </row>
    <row r="77" spans="1:36" x14ac:dyDescent="0.2">
      <c r="A77" s="1">
        <v>27</v>
      </c>
      <c r="B77" s="162">
        <v>378</v>
      </c>
      <c r="C77" s="104">
        <v>221</v>
      </c>
      <c r="D77" s="104">
        <v>641</v>
      </c>
      <c r="E77" s="104">
        <v>806</v>
      </c>
      <c r="F77" s="107">
        <v>763</v>
      </c>
      <c r="G77" s="104">
        <v>864</v>
      </c>
      <c r="H77" s="104">
        <v>260</v>
      </c>
      <c r="I77" s="104">
        <v>167</v>
      </c>
      <c r="J77" s="104">
        <v>178</v>
      </c>
      <c r="K77" s="104">
        <v>277</v>
      </c>
      <c r="L77" s="104">
        <v>841</v>
      </c>
      <c r="M77" s="106">
        <v>750</v>
      </c>
      <c r="N77" s="104">
        <v>819</v>
      </c>
      <c r="O77" s="104">
        <v>664</v>
      </c>
      <c r="P77" s="104">
        <v>204</v>
      </c>
      <c r="Q77" s="104">
        <v>367</v>
      </c>
      <c r="R77" s="104">
        <v>504</v>
      </c>
      <c r="S77" s="104">
        <v>83</v>
      </c>
      <c r="T77" s="104">
        <v>527</v>
      </c>
      <c r="U77" s="104">
        <v>940</v>
      </c>
      <c r="V77" s="105">
        <v>629</v>
      </c>
      <c r="W77" s="104">
        <v>978</v>
      </c>
      <c r="X77" s="104">
        <v>398</v>
      </c>
      <c r="Y77" s="104">
        <v>41</v>
      </c>
      <c r="Z77" s="104">
        <v>64</v>
      </c>
      <c r="AA77" s="104">
        <v>411</v>
      </c>
      <c r="AB77" s="114">
        <v>967</v>
      </c>
      <c r="AC77" s="103">
        <v>612</v>
      </c>
      <c r="AD77" s="104">
        <v>957</v>
      </c>
      <c r="AE77" s="104">
        <v>538</v>
      </c>
      <c r="AF77" s="104">
        <v>70</v>
      </c>
      <c r="AG77" s="163">
        <v>481</v>
      </c>
      <c r="AH77" s="5">
        <f t="shared" si="6"/>
        <v>16400</v>
      </c>
      <c r="AI77" s="5">
        <f t="shared" si="7"/>
        <v>11201200</v>
      </c>
      <c r="AJ77" s="2">
        <f t="shared" si="8"/>
        <v>8606720000</v>
      </c>
    </row>
    <row r="78" spans="1:36" x14ac:dyDescent="0.2">
      <c r="A78" s="1">
        <v>28</v>
      </c>
      <c r="B78" s="162">
        <v>233</v>
      </c>
      <c r="C78" s="104">
        <v>334</v>
      </c>
      <c r="D78" s="104">
        <v>786</v>
      </c>
      <c r="E78" s="104">
        <v>693</v>
      </c>
      <c r="F78" s="104">
        <v>876</v>
      </c>
      <c r="G78" s="107">
        <v>719</v>
      </c>
      <c r="H78" s="104">
        <v>147</v>
      </c>
      <c r="I78" s="104">
        <v>312</v>
      </c>
      <c r="J78" s="104">
        <v>289</v>
      </c>
      <c r="K78" s="104">
        <v>134</v>
      </c>
      <c r="L78" s="106">
        <v>730</v>
      </c>
      <c r="M78" s="104">
        <v>893</v>
      </c>
      <c r="N78" s="104">
        <v>676</v>
      </c>
      <c r="O78" s="104">
        <v>775</v>
      </c>
      <c r="P78" s="104">
        <v>347</v>
      </c>
      <c r="Q78" s="104">
        <v>256</v>
      </c>
      <c r="R78" s="104">
        <v>103</v>
      </c>
      <c r="S78" s="104">
        <v>452</v>
      </c>
      <c r="T78" s="104">
        <v>928</v>
      </c>
      <c r="U78" s="104">
        <v>571</v>
      </c>
      <c r="V78" s="104">
        <v>998</v>
      </c>
      <c r="W78" s="105">
        <v>577</v>
      </c>
      <c r="X78" s="104">
        <v>29</v>
      </c>
      <c r="Y78" s="104">
        <v>442</v>
      </c>
      <c r="Z78" s="104">
        <v>431</v>
      </c>
      <c r="AA78" s="104">
        <v>12</v>
      </c>
      <c r="AB78" s="103">
        <v>600</v>
      </c>
      <c r="AC78" s="114">
        <v>1011</v>
      </c>
      <c r="AD78" s="104">
        <v>558</v>
      </c>
      <c r="AE78" s="104">
        <v>905</v>
      </c>
      <c r="AF78" s="104">
        <v>469</v>
      </c>
      <c r="AG78" s="163">
        <v>114</v>
      </c>
      <c r="AH78" s="5">
        <f t="shared" si="6"/>
        <v>16400</v>
      </c>
      <c r="AI78" s="5">
        <f t="shared" si="7"/>
        <v>11201200</v>
      </c>
      <c r="AJ78" s="2">
        <f t="shared" si="8"/>
        <v>8606720000</v>
      </c>
    </row>
    <row r="79" spans="1:36" x14ac:dyDescent="0.2">
      <c r="A79" s="1">
        <v>29</v>
      </c>
      <c r="B79" s="162">
        <v>453</v>
      </c>
      <c r="C79" s="104">
        <v>98</v>
      </c>
      <c r="D79" s="107">
        <v>574</v>
      </c>
      <c r="E79" s="104">
        <v>921</v>
      </c>
      <c r="F79" s="104">
        <v>584</v>
      </c>
      <c r="G79" s="104">
        <v>995</v>
      </c>
      <c r="H79" s="104">
        <v>447</v>
      </c>
      <c r="I79" s="104">
        <v>28</v>
      </c>
      <c r="J79" s="104">
        <v>13</v>
      </c>
      <c r="K79" s="104">
        <v>426</v>
      </c>
      <c r="L79" s="104">
        <v>1014</v>
      </c>
      <c r="M79" s="104">
        <v>593</v>
      </c>
      <c r="N79" s="104">
        <v>912</v>
      </c>
      <c r="O79" s="106">
        <v>555</v>
      </c>
      <c r="P79" s="104">
        <v>119</v>
      </c>
      <c r="Q79" s="104">
        <v>468</v>
      </c>
      <c r="R79" s="104">
        <v>331</v>
      </c>
      <c r="S79" s="104">
        <v>240</v>
      </c>
      <c r="T79" s="105">
        <v>692</v>
      </c>
      <c r="U79" s="104">
        <v>791</v>
      </c>
      <c r="V79" s="104">
        <v>714</v>
      </c>
      <c r="W79" s="104">
        <v>877</v>
      </c>
      <c r="X79" s="104">
        <v>305</v>
      </c>
      <c r="Y79" s="104">
        <v>150</v>
      </c>
      <c r="Z79" s="104">
        <v>131</v>
      </c>
      <c r="AA79" s="104">
        <v>296</v>
      </c>
      <c r="AB79" s="104">
        <v>892</v>
      </c>
      <c r="AC79" s="104">
        <v>735</v>
      </c>
      <c r="AD79" s="114">
        <v>770</v>
      </c>
      <c r="AE79" s="103">
        <v>677</v>
      </c>
      <c r="AF79" s="104">
        <v>249</v>
      </c>
      <c r="AG79" s="163">
        <v>350</v>
      </c>
      <c r="AH79" s="5">
        <f t="shared" si="6"/>
        <v>16400</v>
      </c>
      <c r="AI79" s="5">
        <f t="shared" si="7"/>
        <v>11201200</v>
      </c>
      <c r="AJ79" s="2">
        <f t="shared" si="8"/>
        <v>8606720000</v>
      </c>
    </row>
    <row r="80" spans="1:36" x14ac:dyDescent="0.2">
      <c r="A80" s="1">
        <v>30</v>
      </c>
      <c r="B80" s="162">
        <v>86</v>
      </c>
      <c r="C80" s="104">
        <v>497</v>
      </c>
      <c r="D80" s="104">
        <v>941</v>
      </c>
      <c r="E80" s="107">
        <v>522</v>
      </c>
      <c r="F80" s="104">
        <v>983</v>
      </c>
      <c r="G80" s="104">
        <v>628</v>
      </c>
      <c r="H80" s="104">
        <v>48</v>
      </c>
      <c r="I80" s="104">
        <v>395</v>
      </c>
      <c r="J80" s="104">
        <v>414</v>
      </c>
      <c r="K80" s="104">
        <v>57</v>
      </c>
      <c r="L80" s="104">
        <v>613</v>
      </c>
      <c r="M80" s="104">
        <v>962</v>
      </c>
      <c r="N80" s="106">
        <v>543</v>
      </c>
      <c r="O80" s="104">
        <v>956</v>
      </c>
      <c r="P80" s="104">
        <v>488</v>
      </c>
      <c r="Q80" s="104">
        <v>67</v>
      </c>
      <c r="R80" s="104">
        <v>220</v>
      </c>
      <c r="S80" s="104">
        <v>383</v>
      </c>
      <c r="T80" s="104">
        <v>803</v>
      </c>
      <c r="U80" s="105">
        <v>648</v>
      </c>
      <c r="V80" s="104">
        <v>857</v>
      </c>
      <c r="W80" s="104">
        <v>766</v>
      </c>
      <c r="X80" s="104">
        <v>162</v>
      </c>
      <c r="Y80" s="104">
        <v>261</v>
      </c>
      <c r="Z80" s="104">
        <v>276</v>
      </c>
      <c r="AA80" s="104">
        <v>183</v>
      </c>
      <c r="AB80" s="104">
        <v>747</v>
      </c>
      <c r="AC80" s="104">
        <v>848</v>
      </c>
      <c r="AD80" s="103">
        <v>657</v>
      </c>
      <c r="AE80" s="114">
        <v>822</v>
      </c>
      <c r="AF80" s="104">
        <v>362</v>
      </c>
      <c r="AG80" s="163">
        <v>205</v>
      </c>
      <c r="AH80" s="5">
        <f t="shared" si="6"/>
        <v>16400</v>
      </c>
      <c r="AI80" s="5">
        <f t="shared" si="7"/>
        <v>11201200</v>
      </c>
      <c r="AJ80" s="2">
        <f t="shared" si="8"/>
        <v>8606720000</v>
      </c>
    </row>
    <row r="81" spans="1:36" x14ac:dyDescent="0.2">
      <c r="A81" s="1">
        <v>31</v>
      </c>
      <c r="B81" s="168">
        <v>616</v>
      </c>
      <c r="C81" s="104">
        <v>963</v>
      </c>
      <c r="D81" s="104">
        <v>415</v>
      </c>
      <c r="E81" s="104">
        <v>60</v>
      </c>
      <c r="F81" s="104">
        <v>485</v>
      </c>
      <c r="G81" s="104">
        <v>66</v>
      </c>
      <c r="H81" s="104">
        <v>542</v>
      </c>
      <c r="I81" s="104">
        <v>953</v>
      </c>
      <c r="J81" s="104">
        <v>944</v>
      </c>
      <c r="K81" s="104">
        <v>523</v>
      </c>
      <c r="L81" s="104">
        <v>87</v>
      </c>
      <c r="M81" s="104">
        <v>500</v>
      </c>
      <c r="N81" s="104">
        <v>45</v>
      </c>
      <c r="O81" s="104">
        <v>394</v>
      </c>
      <c r="P81" s="104">
        <v>982</v>
      </c>
      <c r="Q81" s="106">
        <v>625</v>
      </c>
      <c r="R81" s="105">
        <v>746</v>
      </c>
      <c r="S81" s="104">
        <v>845</v>
      </c>
      <c r="T81" s="104">
        <v>273</v>
      </c>
      <c r="U81" s="104">
        <v>182</v>
      </c>
      <c r="V81" s="104">
        <v>363</v>
      </c>
      <c r="W81" s="104">
        <v>208</v>
      </c>
      <c r="X81" s="104">
        <v>660</v>
      </c>
      <c r="Y81" s="104">
        <v>823</v>
      </c>
      <c r="Z81" s="104">
        <v>802</v>
      </c>
      <c r="AA81" s="104">
        <v>645</v>
      </c>
      <c r="AB81" s="104">
        <v>217</v>
      </c>
      <c r="AC81" s="104">
        <v>382</v>
      </c>
      <c r="AD81" s="104">
        <v>163</v>
      </c>
      <c r="AE81" s="104">
        <v>264</v>
      </c>
      <c r="AF81" s="114">
        <v>860</v>
      </c>
      <c r="AG81" s="169">
        <v>767</v>
      </c>
      <c r="AH81" s="5">
        <f t="shared" si="6"/>
        <v>16400</v>
      </c>
      <c r="AI81" s="5">
        <f t="shared" si="7"/>
        <v>11201200</v>
      </c>
      <c r="AJ81" s="2">
        <f t="shared" si="8"/>
        <v>8606720000</v>
      </c>
    </row>
    <row r="82" spans="1:36" ht="13.5" thickBot="1" x14ac:dyDescent="0.25">
      <c r="A82" s="1">
        <v>32</v>
      </c>
      <c r="B82" s="170">
        <v>1015</v>
      </c>
      <c r="C82" s="171">
        <v>596</v>
      </c>
      <c r="D82" s="172">
        <v>16</v>
      </c>
      <c r="E82" s="172">
        <v>427</v>
      </c>
      <c r="F82" s="172">
        <v>118</v>
      </c>
      <c r="G82" s="172">
        <v>465</v>
      </c>
      <c r="H82" s="172">
        <v>909</v>
      </c>
      <c r="I82" s="172">
        <v>554</v>
      </c>
      <c r="J82" s="172">
        <v>575</v>
      </c>
      <c r="K82" s="172">
        <v>924</v>
      </c>
      <c r="L82" s="172">
        <v>456</v>
      </c>
      <c r="M82" s="172">
        <v>99</v>
      </c>
      <c r="N82" s="172">
        <v>446</v>
      </c>
      <c r="O82" s="172">
        <v>25</v>
      </c>
      <c r="P82" s="173">
        <v>581</v>
      </c>
      <c r="Q82" s="172">
        <v>994</v>
      </c>
      <c r="R82" s="172">
        <v>889</v>
      </c>
      <c r="S82" s="174">
        <v>734</v>
      </c>
      <c r="T82" s="172">
        <v>130</v>
      </c>
      <c r="U82" s="172">
        <v>293</v>
      </c>
      <c r="V82" s="172">
        <v>252</v>
      </c>
      <c r="W82" s="172">
        <v>351</v>
      </c>
      <c r="X82" s="172">
        <v>771</v>
      </c>
      <c r="Y82" s="172">
        <v>680</v>
      </c>
      <c r="Z82" s="172">
        <v>689</v>
      </c>
      <c r="AA82" s="172">
        <v>790</v>
      </c>
      <c r="AB82" s="172">
        <v>330</v>
      </c>
      <c r="AC82" s="172">
        <v>237</v>
      </c>
      <c r="AD82" s="172">
        <v>308</v>
      </c>
      <c r="AE82" s="172">
        <v>151</v>
      </c>
      <c r="AF82" s="175">
        <v>715</v>
      </c>
      <c r="AG82" s="176">
        <v>880</v>
      </c>
      <c r="AH82" s="5">
        <f t="shared" si="6"/>
        <v>16400</v>
      </c>
      <c r="AI82" s="5">
        <f t="shared" si="7"/>
        <v>11201200</v>
      </c>
      <c r="AJ82" s="2">
        <f t="shared" si="8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9">SUM(C51:C82)</f>
        <v>16400</v>
      </c>
      <c r="D83" s="5">
        <f t="shared" si="9"/>
        <v>16400</v>
      </c>
      <c r="E83" s="5">
        <f t="shared" si="9"/>
        <v>16400</v>
      </c>
      <c r="F83" s="5">
        <f t="shared" si="9"/>
        <v>16400</v>
      </c>
      <c r="G83" s="5">
        <f t="shared" si="9"/>
        <v>16400</v>
      </c>
      <c r="H83" s="5">
        <f t="shared" si="9"/>
        <v>16400</v>
      </c>
      <c r="I83" s="5">
        <f t="shared" si="9"/>
        <v>16400</v>
      </c>
      <c r="J83" s="5">
        <f t="shared" si="9"/>
        <v>16400</v>
      </c>
      <c r="K83" s="5">
        <f t="shared" si="9"/>
        <v>16400</v>
      </c>
      <c r="L83" s="5">
        <f t="shared" si="9"/>
        <v>16400</v>
      </c>
      <c r="M83" s="5">
        <f t="shared" si="9"/>
        <v>16400</v>
      </c>
      <c r="N83" s="5">
        <f t="shared" si="9"/>
        <v>16400</v>
      </c>
      <c r="O83" s="5">
        <f t="shared" si="9"/>
        <v>16400</v>
      </c>
      <c r="P83" s="5">
        <f t="shared" si="9"/>
        <v>16400</v>
      </c>
      <c r="Q83" s="5">
        <f t="shared" si="9"/>
        <v>16400</v>
      </c>
      <c r="R83" s="5">
        <f t="shared" si="9"/>
        <v>16400</v>
      </c>
      <c r="S83" s="5">
        <f t="shared" si="9"/>
        <v>16400</v>
      </c>
      <c r="T83" s="5">
        <f t="shared" si="9"/>
        <v>16400</v>
      </c>
      <c r="U83" s="5">
        <f t="shared" si="9"/>
        <v>16400</v>
      </c>
      <c r="V83" s="5">
        <f t="shared" si="9"/>
        <v>16400</v>
      </c>
      <c r="W83" s="5">
        <f t="shared" si="9"/>
        <v>16400</v>
      </c>
      <c r="X83" s="5">
        <f t="shared" si="9"/>
        <v>16400</v>
      </c>
      <c r="Y83" s="5">
        <f t="shared" si="9"/>
        <v>16400</v>
      </c>
      <c r="Z83" s="5">
        <f t="shared" si="9"/>
        <v>16400</v>
      </c>
      <c r="AA83" s="5">
        <f t="shared" si="9"/>
        <v>16400</v>
      </c>
      <c r="AB83" s="5">
        <f t="shared" si="9"/>
        <v>16400</v>
      </c>
      <c r="AC83" s="5">
        <f t="shared" si="9"/>
        <v>16400</v>
      </c>
      <c r="AD83" s="5">
        <f t="shared" si="9"/>
        <v>16400</v>
      </c>
      <c r="AE83" s="5">
        <f t="shared" si="9"/>
        <v>16400</v>
      </c>
      <c r="AF83" s="5">
        <f t="shared" si="9"/>
        <v>16400</v>
      </c>
      <c r="AG83" s="5">
        <f t="shared" si="9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0">SUMSQ(C51:C82)</f>
        <v>11201200</v>
      </c>
      <c r="D84" s="5">
        <f t="shared" si="10"/>
        <v>11201200</v>
      </c>
      <c r="E84" s="5">
        <f t="shared" si="10"/>
        <v>11201200</v>
      </c>
      <c r="F84" s="5">
        <f t="shared" si="10"/>
        <v>11201200</v>
      </c>
      <c r="G84" s="5">
        <f t="shared" si="10"/>
        <v>11201200</v>
      </c>
      <c r="H84" s="5">
        <f t="shared" si="10"/>
        <v>11201200</v>
      </c>
      <c r="I84" s="5">
        <f t="shared" si="10"/>
        <v>11201200</v>
      </c>
      <c r="J84" s="5">
        <f t="shared" si="10"/>
        <v>11201200</v>
      </c>
      <c r="K84" s="5">
        <f t="shared" si="10"/>
        <v>11201200</v>
      </c>
      <c r="L84" s="5">
        <f t="shared" si="10"/>
        <v>11201200</v>
      </c>
      <c r="M84" s="5">
        <f t="shared" si="10"/>
        <v>11201200</v>
      </c>
      <c r="N84" s="5">
        <f t="shared" si="10"/>
        <v>11201200</v>
      </c>
      <c r="O84" s="5">
        <f t="shared" si="10"/>
        <v>11201200</v>
      </c>
      <c r="P84" s="5">
        <f t="shared" si="10"/>
        <v>11201200</v>
      </c>
      <c r="Q84" s="5">
        <f t="shared" si="10"/>
        <v>11201200</v>
      </c>
      <c r="R84" s="5">
        <f t="shared" si="10"/>
        <v>11201200</v>
      </c>
      <c r="S84" s="5">
        <f t="shared" si="10"/>
        <v>11201200</v>
      </c>
      <c r="T84" s="5">
        <f t="shared" si="10"/>
        <v>11201200</v>
      </c>
      <c r="U84" s="5">
        <f t="shared" si="10"/>
        <v>11201200</v>
      </c>
      <c r="V84" s="5">
        <f t="shared" si="10"/>
        <v>11201200</v>
      </c>
      <c r="W84" s="5">
        <f t="shared" si="10"/>
        <v>11201200</v>
      </c>
      <c r="X84" s="5">
        <f t="shared" si="10"/>
        <v>11201200</v>
      </c>
      <c r="Y84" s="5">
        <f t="shared" si="10"/>
        <v>11201200</v>
      </c>
      <c r="Z84" s="5">
        <f t="shared" si="10"/>
        <v>11201200</v>
      </c>
      <c r="AA84" s="5">
        <f t="shared" si="10"/>
        <v>11201200</v>
      </c>
      <c r="AB84" s="5">
        <f t="shared" si="10"/>
        <v>11201200</v>
      </c>
      <c r="AC84" s="5">
        <f t="shared" si="10"/>
        <v>11201200</v>
      </c>
      <c r="AD84" s="5">
        <f t="shared" si="10"/>
        <v>11201200</v>
      </c>
      <c r="AE84" s="5">
        <f t="shared" si="10"/>
        <v>11201200</v>
      </c>
      <c r="AF84" s="5">
        <f t="shared" si="10"/>
        <v>11201200</v>
      </c>
      <c r="AG84" s="5">
        <f t="shared" si="10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1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1"/>
        <v>8606720000</v>
      </c>
      <c r="E85" s="2">
        <f t="shared" si="11"/>
        <v>8606720000</v>
      </c>
      <c r="F85" s="2">
        <f t="shared" si="11"/>
        <v>8606720000</v>
      </c>
      <c r="G85" s="2">
        <f t="shared" si="11"/>
        <v>8606720000</v>
      </c>
      <c r="H85" s="2">
        <f t="shared" si="11"/>
        <v>8606720000</v>
      </c>
      <c r="I85" s="2">
        <f t="shared" si="11"/>
        <v>8606720000</v>
      </c>
      <c r="J85" s="2">
        <f t="shared" si="11"/>
        <v>8606720000</v>
      </c>
      <c r="K85" s="2">
        <f t="shared" si="11"/>
        <v>8606720000</v>
      </c>
      <c r="L85" s="2">
        <f t="shared" si="11"/>
        <v>8606720000</v>
      </c>
      <c r="M85" s="2">
        <f t="shared" si="11"/>
        <v>8606720000</v>
      </c>
      <c r="N85" s="2">
        <f t="shared" si="11"/>
        <v>8606720000</v>
      </c>
      <c r="O85" s="2">
        <f t="shared" si="11"/>
        <v>8606720000</v>
      </c>
      <c r="P85" s="2">
        <f t="shared" si="11"/>
        <v>8606720000</v>
      </c>
      <c r="Q85" s="2">
        <f t="shared" si="11"/>
        <v>8606720000</v>
      </c>
      <c r="R85" s="2">
        <f t="shared" si="11"/>
        <v>8606720000</v>
      </c>
      <c r="S85" s="2">
        <f t="shared" si="11"/>
        <v>8606720000</v>
      </c>
      <c r="T85" s="2">
        <f t="shared" si="11"/>
        <v>8606720000</v>
      </c>
      <c r="U85" s="2">
        <f t="shared" si="11"/>
        <v>8606720000</v>
      </c>
      <c r="V85" s="2">
        <f t="shared" si="11"/>
        <v>8606720000</v>
      </c>
      <c r="W85" s="2">
        <f t="shared" si="11"/>
        <v>8606720000</v>
      </c>
      <c r="X85" s="2">
        <f t="shared" si="11"/>
        <v>8606720000</v>
      </c>
      <c r="Y85" s="2">
        <f t="shared" si="11"/>
        <v>8606720000</v>
      </c>
      <c r="Z85" s="2">
        <f t="shared" si="11"/>
        <v>8606720000</v>
      </c>
      <c r="AA85" s="2">
        <f t="shared" si="11"/>
        <v>8606720000</v>
      </c>
      <c r="AB85" s="2">
        <f t="shared" si="11"/>
        <v>8606720000</v>
      </c>
      <c r="AC85" s="2">
        <f t="shared" si="11"/>
        <v>8606720000</v>
      </c>
      <c r="AD85" s="2">
        <f t="shared" si="11"/>
        <v>8606720000</v>
      </c>
      <c r="AE85" s="2">
        <f t="shared" si="11"/>
        <v>8606720000</v>
      </c>
      <c r="AF85" s="2">
        <f t="shared" si="11"/>
        <v>8606720000</v>
      </c>
      <c r="AG85" s="2">
        <f t="shared" si="11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10</v>
      </c>
      <c r="C87" s="2">
        <f>C52</f>
        <v>62</v>
      </c>
      <c r="D87" s="2">
        <f>D53</f>
        <v>84</v>
      </c>
      <c r="E87" s="2">
        <f>E54</f>
        <v>104</v>
      </c>
      <c r="F87" s="2">
        <f>F55</f>
        <v>149</v>
      </c>
      <c r="G87" s="2">
        <f>G56</f>
        <v>161</v>
      </c>
      <c r="H87" s="2">
        <f>H57</f>
        <v>207</v>
      </c>
      <c r="I87" s="2">
        <f>I58</f>
        <v>251</v>
      </c>
      <c r="J87" s="2">
        <f>J59</f>
        <v>518</v>
      </c>
      <c r="K87" s="2">
        <f>K60</f>
        <v>562</v>
      </c>
      <c r="L87" s="2">
        <f>L61</f>
        <v>608</v>
      </c>
      <c r="M87" s="2">
        <f>M62</f>
        <v>620</v>
      </c>
      <c r="N87" s="2">
        <f>N63</f>
        <v>665</v>
      </c>
      <c r="O87" s="2">
        <f>O64</f>
        <v>685</v>
      </c>
      <c r="P87" s="2">
        <f>P65</f>
        <v>707</v>
      </c>
      <c r="Q87" s="2">
        <f>Q66</f>
        <v>759</v>
      </c>
      <c r="R87" s="2">
        <f>R67</f>
        <v>401</v>
      </c>
      <c r="S87" s="2">
        <f>S68</f>
        <v>421</v>
      </c>
      <c r="T87" s="2">
        <f>T69</f>
        <v>459</v>
      </c>
      <c r="U87" s="2">
        <f>U70</f>
        <v>511</v>
      </c>
      <c r="V87" s="2">
        <f>V71</f>
        <v>270</v>
      </c>
      <c r="W87" s="2">
        <f>W72</f>
        <v>314</v>
      </c>
      <c r="X87" s="2">
        <f>X73</f>
        <v>344</v>
      </c>
      <c r="Y87" s="2">
        <f>Y74</f>
        <v>356</v>
      </c>
      <c r="Z87" s="2">
        <f>Z75</f>
        <v>925</v>
      </c>
      <c r="AA87" s="2">
        <f>AA76</f>
        <v>937</v>
      </c>
      <c r="AB87" s="2">
        <f>AB77</f>
        <v>967</v>
      </c>
      <c r="AC87" s="2">
        <f>AC78</f>
        <v>1011</v>
      </c>
      <c r="AD87" s="2">
        <f>AD79</f>
        <v>770</v>
      </c>
      <c r="AE87" s="2">
        <f>AE80</f>
        <v>822</v>
      </c>
      <c r="AF87" s="2">
        <f>AF81</f>
        <v>860</v>
      </c>
      <c r="AG87" s="2">
        <f>AG82</f>
        <v>880</v>
      </c>
      <c r="AH87" s="152">
        <f t="shared" ref="AH87:AH90" si="12">SUM(B87:AG87)</f>
        <v>16400</v>
      </c>
      <c r="AI87" s="5">
        <f t="shared" ref="AI87:AI90" si="13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1015</v>
      </c>
      <c r="C88" s="2">
        <f>C81</f>
        <v>963</v>
      </c>
      <c r="D88" s="2">
        <f>D80</f>
        <v>941</v>
      </c>
      <c r="E88" s="2">
        <f>E79</f>
        <v>921</v>
      </c>
      <c r="F88" s="2">
        <f>F78</f>
        <v>876</v>
      </c>
      <c r="G88" s="2">
        <f>G77</f>
        <v>864</v>
      </c>
      <c r="H88" s="2">
        <f>H76</f>
        <v>818</v>
      </c>
      <c r="I88" s="2">
        <f>I75</f>
        <v>774</v>
      </c>
      <c r="J88" s="2">
        <f>J74</f>
        <v>507</v>
      </c>
      <c r="K88" s="2">
        <f>K73</f>
        <v>463</v>
      </c>
      <c r="L88" s="2">
        <f>L72</f>
        <v>417</v>
      </c>
      <c r="M88" s="2">
        <f>M71</f>
        <v>405</v>
      </c>
      <c r="N88" s="2">
        <f>N70</f>
        <v>360</v>
      </c>
      <c r="O88" s="2">
        <f>O69</f>
        <v>340</v>
      </c>
      <c r="P88" s="2">
        <f>P68</f>
        <v>318</v>
      </c>
      <c r="Q88" s="2">
        <f>Q67</f>
        <v>266</v>
      </c>
      <c r="R88" s="2">
        <f>R66</f>
        <v>624</v>
      </c>
      <c r="S88" s="2">
        <f>S65</f>
        <v>604</v>
      </c>
      <c r="T88" s="2">
        <f>T64</f>
        <v>566</v>
      </c>
      <c r="U88" s="2">
        <f>U63</f>
        <v>514</v>
      </c>
      <c r="V88" s="2">
        <f>V62</f>
        <v>755</v>
      </c>
      <c r="W88" s="2">
        <f>W61</f>
        <v>711</v>
      </c>
      <c r="X88" s="2">
        <f>X60</f>
        <v>681</v>
      </c>
      <c r="Y88" s="2">
        <f>Y59</f>
        <v>669</v>
      </c>
      <c r="Z88" s="2">
        <f>Z58</f>
        <v>100</v>
      </c>
      <c r="AA88" s="2">
        <f>AA57</f>
        <v>88</v>
      </c>
      <c r="AB88" s="2">
        <f>AB56</f>
        <v>58</v>
      </c>
      <c r="AC88" s="2">
        <f>AC55</f>
        <v>14</v>
      </c>
      <c r="AD88" s="2">
        <f>AD54</f>
        <v>255</v>
      </c>
      <c r="AE88" s="2">
        <f>AE53</f>
        <v>203</v>
      </c>
      <c r="AF88" s="2">
        <f>AF52</f>
        <v>165</v>
      </c>
      <c r="AG88" s="2">
        <f>AG51</f>
        <v>145</v>
      </c>
      <c r="AH88" s="152">
        <f t="shared" si="12"/>
        <v>16400</v>
      </c>
      <c r="AI88" s="5">
        <f t="shared" si="13"/>
        <v>11201200</v>
      </c>
      <c r="AJ88" s="2">
        <f t="shared" si="8"/>
        <v>8606720000</v>
      </c>
    </row>
    <row r="89" spans="1:36" x14ac:dyDescent="0.2">
      <c r="A89" s="3" t="s">
        <v>1175</v>
      </c>
      <c r="B89" s="2">
        <f>B67</f>
        <v>287</v>
      </c>
      <c r="C89" s="2">
        <f>C68</f>
        <v>299</v>
      </c>
      <c r="D89" s="2">
        <f>D69</f>
        <v>325</v>
      </c>
      <c r="E89" s="2">
        <f>E70</f>
        <v>369</v>
      </c>
      <c r="F89" s="2">
        <f>F71</f>
        <v>388</v>
      </c>
      <c r="G89" s="2">
        <f>G72</f>
        <v>440</v>
      </c>
      <c r="H89" s="2">
        <f>H73</f>
        <v>474</v>
      </c>
      <c r="I89" s="2">
        <f>I74</f>
        <v>494</v>
      </c>
      <c r="J89" s="2">
        <f>J75</f>
        <v>787</v>
      </c>
      <c r="K89" s="2">
        <f>K76</f>
        <v>807</v>
      </c>
      <c r="L89" s="2">
        <f>L77</f>
        <v>841</v>
      </c>
      <c r="M89" s="2">
        <f>M78</f>
        <v>893</v>
      </c>
      <c r="N89" s="2">
        <f>N79</f>
        <v>912</v>
      </c>
      <c r="O89" s="2">
        <f>O80</f>
        <v>956</v>
      </c>
      <c r="P89" s="2">
        <f>P81</f>
        <v>982</v>
      </c>
      <c r="Q89" s="2">
        <f>Q82</f>
        <v>994</v>
      </c>
      <c r="R89" s="2">
        <f>R51</f>
        <v>136</v>
      </c>
      <c r="S89" s="2">
        <f>S52</f>
        <v>180</v>
      </c>
      <c r="T89" s="2">
        <f>T53</f>
        <v>222</v>
      </c>
      <c r="U89" s="2">
        <f>U54</f>
        <v>234</v>
      </c>
      <c r="V89" s="2">
        <f>V55</f>
        <v>27</v>
      </c>
      <c r="W89" s="2">
        <f>W56</f>
        <v>47</v>
      </c>
      <c r="X89" s="2">
        <f>X57</f>
        <v>65</v>
      </c>
      <c r="Y89" s="2">
        <f>Y58</f>
        <v>117</v>
      </c>
      <c r="Z89" s="2">
        <f>Z59</f>
        <v>652</v>
      </c>
      <c r="AA89" s="2">
        <f>AA60</f>
        <v>704</v>
      </c>
      <c r="AB89" s="2">
        <f>AB61</f>
        <v>722</v>
      </c>
      <c r="AC89" s="2">
        <f>AC62</f>
        <v>742</v>
      </c>
      <c r="AD89" s="2">
        <f>AD63</f>
        <v>535</v>
      </c>
      <c r="AE89" s="2">
        <f>AE64</f>
        <v>547</v>
      </c>
      <c r="AF89" s="2">
        <f>AF65</f>
        <v>589</v>
      </c>
      <c r="AG89" s="2">
        <f>AG66</f>
        <v>633</v>
      </c>
      <c r="AH89" s="152">
        <f t="shared" si="12"/>
        <v>16400</v>
      </c>
      <c r="AI89" s="5">
        <f t="shared" si="13"/>
        <v>11201200</v>
      </c>
      <c r="AJ89" s="2">
        <f t="shared" si="8"/>
        <v>8606720000</v>
      </c>
    </row>
    <row r="90" spans="1:36" x14ac:dyDescent="0.2">
      <c r="A90" s="3" t="s">
        <v>1176</v>
      </c>
      <c r="B90" s="2">
        <f>B66</f>
        <v>738</v>
      </c>
      <c r="C90" s="2">
        <f>C65</f>
        <v>726</v>
      </c>
      <c r="D90" s="2">
        <f>D64</f>
        <v>700</v>
      </c>
      <c r="E90" s="2">
        <f>E63</f>
        <v>656</v>
      </c>
      <c r="F90" s="2">
        <f>F62</f>
        <v>637</v>
      </c>
      <c r="G90" s="2">
        <f>G61</f>
        <v>585</v>
      </c>
      <c r="H90" s="2">
        <f>H60</f>
        <v>551</v>
      </c>
      <c r="I90" s="2">
        <f>I59</f>
        <v>531</v>
      </c>
      <c r="J90" s="2">
        <f>J58</f>
        <v>238</v>
      </c>
      <c r="K90" s="2">
        <f>K57</f>
        <v>218</v>
      </c>
      <c r="L90" s="2">
        <f>L56</f>
        <v>184</v>
      </c>
      <c r="M90" s="2">
        <f>M55</f>
        <v>132</v>
      </c>
      <c r="N90" s="2">
        <f>N54</f>
        <v>113</v>
      </c>
      <c r="O90" s="2">
        <f>O53</f>
        <v>69</v>
      </c>
      <c r="P90" s="2">
        <f>P52</f>
        <v>43</v>
      </c>
      <c r="Q90" s="2">
        <f>Q51</f>
        <v>31</v>
      </c>
      <c r="R90" s="2">
        <f>R82</f>
        <v>889</v>
      </c>
      <c r="S90" s="2">
        <f>S81</f>
        <v>845</v>
      </c>
      <c r="T90" s="2">
        <f>T80</f>
        <v>803</v>
      </c>
      <c r="U90" s="2">
        <f>U79</f>
        <v>791</v>
      </c>
      <c r="V90" s="2">
        <f>V78</f>
        <v>998</v>
      </c>
      <c r="W90" s="2">
        <f>W77</f>
        <v>978</v>
      </c>
      <c r="X90" s="2">
        <f>X76</f>
        <v>960</v>
      </c>
      <c r="Y90" s="2">
        <f>Y75</f>
        <v>908</v>
      </c>
      <c r="Z90" s="2">
        <f>Z74</f>
        <v>373</v>
      </c>
      <c r="AA90" s="2">
        <f>AA73</f>
        <v>321</v>
      </c>
      <c r="AB90" s="2">
        <f>AB72</f>
        <v>303</v>
      </c>
      <c r="AC90" s="2">
        <f>AC71</f>
        <v>283</v>
      </c>
      <c r="AD90" s="2">
        <f>AD70</f>
        <v>490</v>
      </c>
      <c r="AE90" s="2">
        <f>AE69</f>
        <v>478</v>
      </c>
      <c r="AF90" s="2">
        <f>AF68</f>
        <v>436</v>
      </c>
      <c r="AG90" s="2">
        <f>AG67</f>
        <v>392</v>
      </c>
      <c r="AH90" s="152">
        <f t="shared" si="12"/>
        <v>16400</v>
      </c>
      <c r="AI90" s="5">
        <f t="shared" si="13"/>
        <v>11201200</v>
      </c>
      <c r="AJ90" s="2">
        <f t="shared" si="8"/>
        <v>8606720000</v>
      </c>
    </row>
    <row r="93" spans="1:36" ht="13.5" thickBot="1" x14ac:dyDescent="0.25">
      <c r="A93" s="71"/>
      <c r="B93" s="1" t="s">
        <v>13</v>
      </c>
      <c r="D93" s="131" t="s">
        <v>5</v>
      </c>
      <c r="F93" s="2" t="s">
        <v>5</v>
      </c>
      <c r="Q93" s="2" t="s">
        <v>5</v>
      </c>
    </row>
    <row r="94" spans="1:36" x14ac:dyDescent="0.2">
      <c r="A94" s="1">
        <v>1</v>
      </c>
      <c r="B94" s="259">
        <v>15</v>
      </c>
      <c r="C94" s="133">
        <v>428</v>
      </c>
      <c r="D94" s="177">
        <v>1016</v>
      </c>
      <c r="E94" s="177">
        <v>595</v>
      </c>
      <c r="F94" s="177">
        <v>910</v>
      </c>
      <c r="G94" s="177">
        <v>553</v>
      </c>
      <c r="H94" s="177">
        <v>117</v>
      </c>
      <c r="I94" s="177">
        <v>466</v>
      </c>
      <c r="J94" s="177">
        <v>455</v>
      </c>
      <c r="K94" s="177">
        <v>100</v>
      </c>
      <c r="L94" s="177">
        <v>576</v>
      </c>
      <c r="M94" s="177">
        <v>923</v>
      </c>
      <c r="N94" s="177">
        <v>582</v>
      </c>
      <c r="O94" s="177">
        <v>993</v>
      </c>
      <c r="P94" s="177">
        <v>445</v>
      </c>
      <c r="Q94" s="189">
        <v>26</v>
      </c>
      <c r="R94" s="185">
        <v>129</v>
      </c>
      <c r="S94" s="177">
        <v>294</v>
      </c>
      <c r="T94" s="177">
        <v>890</v>
      </c>
      <c r="U94" s="177">
        <v>733</v>
      </c>
      <c r="V94" s="177">
        <v>772</v>
      </c>
      <c r="W94" s="177">
        <v>679</v>
      </c>
      <c r="X94" s="177">
        <v>251</v>
      </c>
      <c r="Y94" s="177">
        <v>352</v>
      </c>
      <c r="Z94" s="177">
        <v>329</v>
      </c>
      <c r="AA94" s="177">
        <v>238</v>
      </c>
      <c r="AB94" s="177">
        <v>690</v>
      </c>
      <c r="AC94" s="177">
        <v>789</v>
      </c>
      <c r="AD94" s="177">
        <v>716</v>
      </c>
      <c r="AE94" s="177">
        <v>879</v>
      </c>
      <c r="AF94" s="177">
        <v>307</v>
      </c>
      <c r="AG94" s="184">
        <v>152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416</v>
      </c>
      <c r="C95" s="260">
        <v>59</v>
      </c>
      <c r="D95" s="6">
        <v>615</v>
      </c>
      <c r="E95" s="6">
        <v>964</v>
      </c>
      <c r="F95" s="6">
        <v>541</v>
      </c>
      <c r="G95" s="6">
        <v>954</v>
      </c>
      <c r="H95" s="6">
        <v>486</v>
      </c>
      <c r="I95" s="6">
        <v>65</v>
      </c>
      <c r="J95" s="6">
        <v>88</v>
      </c>
      <c r="K95" s="6">
        <v>499</v>
      </c>
      <c r="L95" s="6">
        <v>943</v>
      </c>
      <c r="M95" s="6">
        <v>524</v>
      </c>
      <c r="N95" s="6">
        <v>981</v>
      </c>
      <c r="O95" s="6">
        <v>626</v>
      </c>
      <c r="P95" s="11">
        <v>46</v>
      </c>
      <c r="Q95" s="6">
        <v>393</v>
      </c>
      <c r="R95" s="6">
        <v>274</v>
      </c>
      <c r="S95" s="12">
        <v>181</v>
      </c>
      <c r="T95" s="6">
        <v>745</v>
      </c>
      <c r="U95" s="6">
        <v>846</v>
      </c>
      <c r="V95" s="6">
        <v>659</v>
      </c>
      <c r="W95" s="6">
        <v>824</v>
      </c>
      <c r="X95" s="6">
        <v>364</v>
      </c>
      <c r="Y95" s="6">
        <v>207</v>
      </c>
      <c r="Z95" s="6">
        <v>218</v>
      </c>
      <c r="AA95" s="6">
        <v>381</v>
      </c>
      <c r="AB95" s="6">
        <v>801</v>
      </c>
      <c r="AC95" s="6">
        <v>646</v>
      </c>
      <c r="AD95" s="6">
        <v>859</v>
      </c>
      <c r="AE95" s="6">
        <v>768</v>
      </c>
      <c r="AF95" s="8">
        <v>164</v>
      </c>
      <c r="AG95" s="179">
        <v>263</v>
      </c>
      <c r="AH95" s="5">
        <f t="shared" ref="AH95:AH125" si="14">SUM(B95:AG95)</f>
        <v>16400</v>
      </c>
      <c r="AI95" s="5">
        <f t="shared" ref="AI95:AI125" si="15">SUMSQ(B95:AG95)</f>
        <v>11201200</v>
      </c>
      <c r="AJ95" s="2">
        <f t="shared" ref="AJ95:AJ133" si="16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942</v>
      </c>
      <c r="C96" s="6">
        <v>521</v>
      </c>
      <c r="D96" s="260">
        <v>85</v>
      </c>
      <c r="E96" s="9">
        <v>498</v>
      </c>
      <c r="F96" s="6">
        <v>47</v>
      </c>
      <c r="G96" s="6">
        <v>396</v>
      </c>
      <c r="H96" s="6">
        <v>984</v>
      </c>
      <c r="I96" s="6">
        <v>627</v>
      </c>
      <c r="J96" s="6">
        <v>614</v>
      </c>
      <c r="K96" s="6">
        <v>961</v>
      </c>
      <c r="L96" s="6">
        <v>413</v>
      </c>
      <c r="M96" s="6">
        <v>58</v>
      </c>
      <c r="N96" s="6">
        <v>487</v>
      </c>
      <c r="O96" s="11">
        <v>68</v>
      </c>
      <c r="P96" s="6">
        <v>544</v>
      </c>
      <c r="Q96" s="6">
        <v>955</v>
      </c>
      <c r="R96" s="6">
        <v>804</v>
      </c>
      <c r="S96" s="6">
        <v>647</v>
      </c>
      <c r="T96" s="12">
        <v>219</v>
      </c>
      <c r="U96" s="6">
        <v>384</v>
      </c>
      <c r="V96" s="6">
        <v>161</v>
      </c>
      <c r="W96" s="6">
        <v>262</v>
      </c>
      <c r="X96" s="6">
        <v>858</v>
      </c>
      <c r="Y96" s="6">
        <v>765</v>
      </c>
      <c r="Z96" s="6">
        <v>748</v>
      </c>
      <c r="AA96" s="6">
        <v>847</v>
      </c>
      <c r="AB96" s="6">
        <v>275</v>
      </c>
      <c r="AC96" s="6">
        <v>184</v>
      </c>
      <c r="AD96" s="6">
        <v>361</v>
      </c>
      <c r="AE96" s="8">
        <v>206</v>
      </c>
      <c r="AF96" s="6">
        <v>658</v>
      </c>
      <c r="AG96" s="179">
        <v>821</v>
      </c>
      <c r="AH96" s="5">
        <f t="shared" si="14"/>
        <v>16400</v>
      </c>
      <c r="AI96" s="5">
        <f t="shared" si="15"/>
        <v>11201200</v>
      </c>
      <c r="AJ96" s="2">
        <f t="shared" si="16"/>
        <v>8606720000</v>
      </c>
    </row>
    <row r="97" spans="1:36" x14ac:dyDescent="0.2">
      <c r="A97" s="1">
        <v>4</v>
      </c>
      <c r="B97" s="178">
        <v>573</v>
      </c>
      <c r="C97" s="6">
        <v>922</v>
      </c>
      <c r="D97" s="9">
        <v>454</v>
      </c>
      <c r="E97" s="260">
        <v>97</v>
      </c>
      <c r="F97" s="6">
        <v>448</v>
      </c>
      <c r="G97" s="6">
        <v>27</v>
      </c>
      <c r="H97" s="6">
        <v>583</v>
      </c>
      <c r="I97" s="6">
        <v>996</v>
      </c>
      <c r="J97" s="6">
        <v>1013</v>
      </c>
      <c r="K97" s="6">
        <v>594</v>
      </c>
      <c r="L97" s="6">
        <v>14</v>
      </c>
      <c r="M97" s="6">
        <v>425</v>
      </c>
      <c r="N97" s="11">
        <v>120</v>
      </c>
      <c r="O97" s="6">
        <v>467</v>
      </c>
      <c r="P97" s="6">
        <v>911</v>
      </c>
      <c r="Q97" s="6">
        <v>556</v>
      </c>
      <c r="R97" s="6">
        <v>691</v>
      </c>
      <c r="S97" s="6">
        <v>792</v>
      </c>
      <c r="T97" s="6">
        <v>332</v>
      </c>
      <c r="U97" s="12">
        <v>239</v>
      </c>
      <c r="V97" s="6">
        <v>306</v>
      </c>
      <c r="W97" s="6">
        <v>149</v>
      </c>
      <c r="X97" s="6">
        <v>713</v>
      </c>
      <c r="Y97" s="6">
        <v>878</v>
      </c>
      <c r="Z97" s="6">
        <v>891</v>
      </c>
      <c r="AA97" s="6">
        <v>736</v>
      </c>
      <c r="AB97" s="6">
        <v>132</v>
      </c>
      <c r="AC97" s="6">
        <v>295</v>
      </c>
      <c r="AD97" s="8">
        <v>250</v>
      </c>
      <c r="AE97" s="6">
        <v>349</v>
      </c>
      <c r="AF97" s="6">
        <v>769</v>
      </c>
      <c r="AG97" s="179">
        <v>678</v>
      </c>
      <c r="AH97" s="5">
        <f t="shared" si="14"/>
        <v>16400</v>
      </c>
      <c r="AI97" s="5">
        <f t="shared" si="15"/>
        <v>11201200</v>
      </c>
      <c r="AJ97" s="2">
        <f t="shared" si="16"/>
        <v>8606720000</v>
      </c>
    </row>
    <row r="98" spans="1:36" x14ac:dyDescent="0.2">
      <c r="A98" s="1">
        <v>5</v>
      </c>
      <c r="B98" s="178">
        <v>785</v>
      </c>
      <c r="C98" s="6">
        <v>694</v>
      </c>
      <c r="D98" s="6">
        <v>234</v>
      </c>
      <c r="E98" s="6">
        <v>333</v>
      </c>
      <c r="F98" s="260">
        <v>148</v>
      </c>
      <c r="G98" s="9">
        <v>311</v>
      </c>
      <c r="H98" s="6">
        <v>875</v>
      </c>
      <c r="I98" s="6">
        <v>720</v>
      </c>
      <c r="J98" s="6">
        <v>729</v>
      </c>
      <c r="K98" s="6">
        <v>894</v>
      </c>
      <c r="L98" s="6">
        <v>290</v>
      </c>
      <c r="M98" s="11">
        <v>133</v>
      </c>
      <c r="N98" s="6">
        <v>348</v>
      </c>
      <c r="O98" s="6">
        <v>255</v>
      </c>
      <c r="P98" s="6">
        <v>675</v>
      </c>
      <c r="Q98" s="6">
        <v>776</v>
      </c>
      <c r="R98" s="6">
        <v>927</v>
      </c>
      <c r="S98" s="6">
        <v>572</v>
      </c>
      <c r="T98" s="6">
        <v>104</v>
      </c>
      <c r="U98" s="6">
        <v>451</v>
      </c>
      <c r="V98" s="12">
        <v>30</v>
      </c>
      <c r="W98" s="6">
        <v>441</v>
      </c>
      <c r="X98" s="6">
        <v>997</v>
      </c>
      <c r="Y98" s="6">
        <v>578</v>
      </c>
      <c r="Z98" s="6">
        <v>599</v>
      </c>
      <c r="AA98" s="6">
        <v>1012</v>
      </c>
      <c r="AB98" s="6">
        <v>432</v>
      </c>
      <c r="AC98" s="8">
        <v>11</v>
      </c>
      <c r="AD98" s="6">
        <v>470</v>
      </c>
      <c r="AE98" s="6">
        <v>113</v>
      </c>
      <c r="AF98" s="6">
        <v>557</v>
      </c>
      <c r="AG98" s="179">
        <v>906</v>
      </c>
      <c r="AH98" s="5">
        <f t="shared" si="14"/>
        <v>16400</v>
      </c>
      <c r="AI98" s="5">
        <f t="shared" si="15"/>
        <v>11201200</v>
      </c>
      <c r="AJ98" s="2">
        <f t="shared" si="16"/>
        <v>8606720000</v>
      </c>
    </row>
    <row r="99" spans="1:36" x14ac:dyDescent="0.2">
      <c r="A99" s="1">
        <v>6</v>
      </c>
      <c r="B99" s="178">
        <v>642</v>
      </c>
      <c r="C99" s="6">
        <v>805</v>
      </c>
      <c r="D99" s="6">
        <v>377</v>
      </c>
      <c r="E99" s="6">
        <v>222</v>
      </c>
      <c r="F99" s="9">
        <v>259</v>
      </c>
      <c r="G99" s="260">
        <v>168</v>
      </c>
      <c r="H99" s="6">
        <v>764</v>
      </c>
      <c r="I99" s="6">
        <v>863</v>
      </c>
      <c r="J99" s="6">
        <v>842</v>
      </c>
      <c r="K99" s="6">
        <v>749</v>
      </c>
      <c r="L99" s="11">
        <v>177</v>
      </c>
      <c r="M99" s="6">
        <v>278</v>
      </c>
      <c r="N99" s="6">
        <v>203</v>
      </c>
      <c r="O99" s="6">
        <v>368</v>
      </c>
      <c r="P99" s="6">
        <v>820</v>
      </c>
      <c r="Q99" s="6">
        <v>663</v>
      </c>
      <c r="R99" s="6">
        <v>528</v>
      </c>
      <c r="S99" s="6">
        <v>939</v>
      </c>
      <c r="T99" s="6">
        <v>503</v>
      </c>
      <c r="U99" s="6">
        <v>84</v>
      </c>
      <c r="V99" s="6">
        <v>397</v>
      </c>
      <c r="W99" s="12">
        <v>42</v>
      </c>
      <c r="X99" s="6">
        <v>630</v>
      </c>
      <c r="Y99" s="6">
        <v>977</v>
      </c>
      <c r="Z99" s="6">
        <v>968</v>
      </c>
      <c r="AA99" s="6">
        <v>611</v>
      </c>
      <c r="AB99" s="8">
        <v>63</v>
      </c>
      <c r="AC99" s="6">
        <v>412</v>
      </c>
      <c r="AD99" s="6">
        <v>69</v>
      </c>
      <c r="AE99" s="6">
        <v>482</v>
      </c>
      <c r="AF99" s="6">
        <v>958</v>
      </c>
      <c r="AG99" s="179">
        <v>537</v>
      </c>
      <c r="AH99" s="5">
        <f t="shared" si="14"/>
        <v>16400</v>
      </c>
      <c r="AI99" s="5">
        <f t="shared" si="15"/>
        <v>11201200</v>
      </c>
      <c r="AJ99" s="2">
        <f t="shared" si="16"/>
        <v>8606720000</v>
      </c>
    </row>
    <row r="100" spans="1:36" x14ac:dyDescent="0.2">
      <c r="A100" s="1">
        <v>7</v>
      </c>
      <c r="B100" s="178">
        <v>180</v>
      </c>
      <c r="C100" s="6">
        <v>279</v>
      </c>
      <c r="D100" s="6">
        <v>843</v>
      </c>
      <c r="E100" s="6">
        <v>752</v>
      </c>
      <c r="F100" s="6">
        <v>817</v>
      </c>
      <c r="G100" s="6">
        <v>662</v>
      </c>
      <c r="H100" s="260">
        <v>202</v>
      </c>
      <c r="I100" s="9">
        <v>365</v>
      </c>
      <c r="J100" s="6">
        <v>380</v>
      </c>
      <c r="K100" s="11">
        <v>223</v>
      </c>
      <c r="L100" s="6">
        <v>643</v>
      </c>
      <c r="M100" s="6">
        <v>808</v>
      </c>
      <c r="N100" s="6">
        <v>761</v>
      </c>
      <c r="O100" s="6">
        <v>862</v>
      </c>
      <c r="P100" s="6">
        <v>258</v>
      </c>
      <c r="Q100" s="6">
        <v>165</v>
      </c>
      <c r="R100" s="6">
        <v>62</v>
      </c>
      <c r="S100" s="6">
        <v>409</v>
      </c>
      <c r="T100" s="6">
        <v>965</v>
      </c>
      <c r="U100" s="6">
        <v>610</v>
      </c>
      <c r="V100" s="6">
        <v>959</v>
      </c>
      <c r="W100" s="6">
        <v>540</v>
      </c>
      <c r="X100" s="12">
        <v>72</v>
      </c>
      <c r="Y100" s="6">
        <v>483</v>
      </c>
      <c r="Z100" s="6">
        <v>502</v>
      </c>
      <c r="AA100" s="8">
        <v>81</v>
      </c>
      <c r="AB100" s="6">
        <v>525</v>
      </c>
      <c r="AC100" s="6">
        <v>938</v>
      </c>
      <c r="AD100" s="6">
        <v>631</v>
      </c>
      <c r="AE100" s="6">
        <v>980</v>
      </c>
      <c r="AF100" s="6">
        <v>400</v>
      </c>
      <c r="AG100" s="179">
        <v>43</v>
      </c>
      <c r="AH100" s="5">
        <f t="shared" si="14"/>
        <v>16400</v>
      </c>
      <c r="AI100" s="5">
        <f t="shared" si="15"/>
        <v>11201200</v>
      </c>
      <c r="AJ100" s="2">
        <f t="shared" si="16"/>
        <v>8606720000</v>
      </c>
    </row>
    <row r="101" spans="1:36" x14ac:dyDescent="0.2">
      <c r="A101" s="1">
        <v>8</v>
      </c>
      <c r="B101" s="178">
        <v>291</v>
      </c>
      <c r="C101" s="6">
        <v>136</v>
      </c>
      <c r="D101" s="6">
        <v>732</v>
      </c>
      <c r="E101" s="6">
        <v>895</v>
      </c>
      <c r="F101" s="6">
        <v>674</v>
      </c>
      <c r="G101" s="6">
        <v>773</v>
      </c>
      <c r="H101" s="9">
        <v>345</v>
      </c>
      <c r="I101" s="260">
        <v>254</v>
      </c>
      <c r="J101" s="11">
        <v>235</v>
      </c>
      <c r="K101" s="6">
        <v>336</v>
      </c>
      <c r="L101" s="6">
        <v>788</v>
      </c>
      <c r="M101" s="6">
        <v>695</v>
      </c>
      <c r="N101" s="6">
        <v>874</v>
      </c>
      <c r="O101" s="6">
        <v>717</v>
      </c>
      <c r="P101" s="6">
        <v>145</v>
      </c>
      <c r="Q101" s="6">
        <v>310</v>
      </c>
      <c r="R101" s="6">
        <v>429</v>
      </c>
      <c r="S101" s="6">
        <v>10</v>
      </c>
      <c r="T101" s="6">
        <v>598</v>
      </c>
      <c r="U101" s="6">
        <v>1009</v>
      </c>
      <c r="V101" s="6">
        <v>560</v>
      </c>
      <c r="W101" s="6">
        <v>907</v>
      </c>
      <c r="X101" s="6">
        <v>471</v>
      </c>
      <c r="Y101" s="12">
        <v>116</v>
      </c>
      <c r="Z101" s="8">
        <v>101</v>
      </c>
      <c r="AA101" s="6">
        <v>450</v>
      </c>
      <c r="AB101" s="6">
        <v>926</v>
      </c>
      <c r="AC101" s="6">
        <v>569</v>
      </c>
      <c r="AD101" s="6">
        <v>1000</v>
      </c>
      <c r="AE101" s="6">
        <v>579</v>
      </c>
      <c r="AF101" s="6">
        <v>31</v>
      </c>
      <c r="AG101" s="179">
        <v>444</v>
      </c>
      <c r="AH101" s="5">
        <f t="shared" si="14"/>
        <v>16400</v>
      </c>
      <c r="AI101" s="5">
        <f t="shared" si="15"/>
        <v>11201200</v>
      </c>
      <c r="AJ101" s="2">
        <f t="shared" si="16"/>
        <v>8606720000</v>
      </c>
    </row>
    <row r="102" spans="1:36" x14ac:dyDescent="0.2">
      <c r="A102" s="1">
        <v>9</v>
      </c>
      <c r="B102" s="178">
        <v>971</v>
      </c>
      <c r="C102" s="6">
        <v>624</v>
      </c>
      <c r="D102" s="6">
        <v>52</v>
      </c>
      <c r="E102" s="6">
        <v>407</v>
      </c>
      <c r="F102" s="6">
        <v>74</v>
      </c>
      <c r="G102" s="6">
        <v>493</v>
      </c>
      <c r="H102" s="6">
        <v>945</v>
      </c>
      <c r="I102" s="11">
        <v>534</v>
      </c>
      <c r="J102" s="260">
        <v>515</v>
      </c>
      <c r="K102" s="9">
        <v>936</v>
      </c>
      <c r="L102" s="6">
        <v>508</v>
      </c>
      <c r="M102" s="6">
        <v>95</v>
      </c>
      <c r="N102" s="6">
        <v>386</v>
      </c>
      <c r="O102" s="6">
        <v>37</v>
      </c>
      <c r="P102" s="6">
        <v>633</v>
      </c>
      <c r="Q102" s="6">
        <v>990</v>
      </c>
      <c r="R102" s="6">
        <v>837</v>
      </c>
      <c r="S102" s="6">
        <v>738</v>
      </c>
      <c r="T102" s="6">
        <v>190</v>
      </c>
      <c r="U102" s="6">
        <v>281</v>
      </c>
      <c r="V102" s="6">
        <v>200</v>
      </c>
      <c r="W102" s="6">
        <v>355</v>
      </c>
      <c r="X102" s="6">
        <v>831</v>
      </c>
      <c r="Y102" s="8">
        <v>668</v>
      </c>
      <c r="Z102" s="12">
        <v>653</v>
      </c>
      <c r="AA102" s="6">
        <v>810</v>
      </c>
      <c r="AB102" s="6">
        <v>374</v>
      </c>
      <c r="AC102" s="6">
        <v>209</v>
      </c>
      <c r="AD102" s="6">
        <v>272</v>
      </c>
      <c r="AE102" s="6">
        <v>171</v>
      </c>
      <c r="AF102" s="6">
        <v>759</v>
      </c>
      <c r="AG102" s="179">
        <v>852</v>
      </c>
      <c r="AH102" s="5">
        <f t="shared" si="14"/>
        <v>16400</v>
      </c>
      <c r="AI102" s="5">
        <f t="shared" si="15"/>
        <v>11201200</v>
      </c>
      <c r="AJ102" s="2">
        <f t="shared" si="16"/>
        <v>8606720000</v>
      </c>
    </row>
    <row r="103" spans="1:36" x14ac:dyDescent="0.2">
      <c r="A103" s="1">
        <v>10</v>
      </c>
      <c r="B103" s="178">
        <v>604</v>
      </c>
      <c r="C103" s="6">
        <v>1023</v>
      </c>
      <c r="D103" s="6">
        <v>419</v>
      </c>
      <c r="E103" s="6">
        <v>8</v>
      </c>
      <c r="F103" s="6">
        <v>473</v>
      </c>
      <c r="G103" s="6">
        <v>126</v>
      </c>
      <c r="H103" s="11">
        <v>546</v>
      </c>
      <c r="I103" s="6">
        <v>901</v>
      </c>
      <c r="J103" s="9">
        <v>916</v>
      </c>
      <c r="K103" s="260">
        <v>567</v>
      </c>
      <c r="L103" s="6">
        <v>107</v>
      </c>
      <c r="M103" s="6">
        <v>464</v>
      </c>
      <c r="N103" s="6">
        <v>17</v>
      </c>
      <c r="O103" s="6">
        <v>438</v>
      </c>
      <c r="P103" s="6">
        <v>1002</v>
      </c>
      <c r="Q103" s="6">
        <v>589</v>
      </c>
      <c r="R103" s="6">
        <v>726</v>
      </c>
      <c r="S103" s="6">
        <v>881</v>
      </c>
      <c r="T103" s="6">
        <v>301</v>
      </c>
      <c r="U103" s="6">
        <v>138</v>
      </c>
      <c r="V103" s="6">
        <v>343</v>
      </c>
      <c r="W103" s="6">
        <v>244</v>
      </c>
      <c r="X103" s="8">
        <v>688</v>
      </c>
      <c r="Y103" s="6">
        <v>779</v>
      </c>
      <c r="Z103" s="6">
        <v>798</v>
      </c>
      <c r="AA103" s="12">
        <v>697</v>
      </c>
      <c r="AB103" s="6">
        <v>229</v>
      </c>
      <c r="AC103" s="6">
        <v>322</v>
      </c>
      <c r="AD103" s="6">
        <v>159</v>
      </c>
      <c r="AE103" s="6">
        <v>316</v>
      </c>
      <c r="AF103" s="6">
        <v>872</v>
      </c>
      <c r="AG103" s="179">
        <v>707</v>
      </c>
      <c r="AH103" s="5">
        <f t="shared" si="14"/>
        <v>16400</v>
      </c>
      <c r="AI103" s="5">
        <f t="shared" si="15"/>
        <v>11201200</v>
      </c>
      <c r="AJ103" s="2">
        <f t="shared" si="16"/>
        <v>8606720000</v>
      </c>
    </row>
    <row r="104" spans="1:36" x14ac:dyDescent="0.2">
      <c r="A104" s="1">
        <v>11</v>
      </c>
      <c r="B104" s="178">
        <v>106</v>
      </c>
      <c r="C104" s="6">
        <v>461</v>
      </c>
      <c r="D104" s="6">
        <v>913</v>
      </c>
      <c r="E104" s="6">
        <v>566</v>
      </c>
      <c r="F104" s="6">
        <v>1003</v>
      </c>
      <c r="G104" s="11">
        <v>592</v>
      </c>
      <c r="H104" s="6">
        <v>20</v>
      </c>
      <c r="I104" s="6">
        <v>439</v>
      </c>
      <c r="J104" s="6">
        <v>418</v>
      </c>
      <c r="K104" s="6">
        <v>5</v>
      </c>
      <c r="L104" s="260">
        <v>601</v>
      </c>
      <c r="M104" s="9">
        <v>1022</v>
      </c>
      <c r="N104" s="6">
        <v>547</v>
      </c>
      <c r="O104" s="6">
        <v>904</v>
      </c>
      <c r="P104" s="6">
        <v>476</v>
      </c>
      <c r="Q104" s="6">
        <v>127</v>
      </c>
      <c r="R104" s="6">
        <v>232</v>
      </c>
      <c r="S104" s="6">
        <v>323</v>
      </c>
      <c r="T104" s="6">
        <v>799</v>
      </c>
      <c r="U104" s="6">
        <v>700</v>
      </c>
      <c r="V104" s="6">
        <v>869</v>
      </c>
      <c r="W104" s="8">
        <v>706</v>
      </c>
      <c r="X104" s="6">
        <v>158</v>
      </c>
      <c r="Y104" s="6">
        <v>313</v>
      </c>
      <c r="Z104" s="6">
        <v>304</v>
      </c>
      <c r="AA104" s="6">
        <v>139</v>
      </c>
      <c r="AB104" s="12">
        <v>727</v>
      </c>
      <c r="AC104" s="6">
        <v>884</v>
      </c>
      <c r="AD104" s="6">
        <v>685</v>
      </c>
      <c r="AE104" s="6">
        <v>778</v>
      </c>
      <c r="AF104" s="6">
        <v>342</v>
      </c>
      <c r="AG104" s="179">
        <v>241</v>
      </c>
      <c r="AH104" s="5">
        <f t="shared" si="14"/>
        <v>16400</v>
      </c>
      <c r="AI104" s="5">
        <f t="shared" si="15"/>
        <v>11201200</v>
      </c>
      <c r="AJ104" s="2">
        <f t="shared" si="16"/>
        <v>8606720000</v>
      </c>
    </row>
    <row r="105" spans="1:36" x14ac:dyDescent="0.2">
      <c r="A105" s="1">
        <v>12</v>
      </c>
      <c r="B105" s="178">
        <v>505</v>
      </c>
      <c r="C105" s="6">
        <v>94</v>
      </c>
      <c r="D105" s="6">
        <v>514</v>
      </c>
      <c r="E105" s="6">
        <v>933</v>
      </c>
      <c r="F105" s="11">
        <v>636</v>
      </c>
      <c r="G105" s="6">
        <v>991</v>
      </c>
      <c r="H105" s="6">
        <v>387</v>
      </c>
      <c r="I105" s="6">
        <v>40</v>
      </c>
      <c r="J105" s="6">
        <v>49</v>
      </c>
      <c r="K105" s="6">
        <v>406</v>
      </c>
      <c r="L105" s="9">
        <v>970</v>
      </c>
      <c r="M105" s="260">
        <v>621</v>
      </c>
      <c r="N105" s="6">
        <v>948</v>
      </c>
      <c r="O105" s="6">
        <v>535</v>
      </c>
      <c r="P105" s="6">
        <v>75</v>
      </c>
      <c r="Q105" s="6">
        <v>496</v>
      </c>
      <c r="R105" s="6">
        <v>375</v>
      </c>
      <c r="S105" s="6">
        <v>212</v>
      </c>
      <c r="T105" s="6">
        <v>656</v>
      </c>
      <c r="U105" s="6">
        <v>811</v>
      </c>
      <c r="V105" s="8">
        <v>758</v>
      </c>
      <c r="W105" s="6">
        <v>849</v>
      </c>
      <c r="X105" s="6">
        <v>269</v>
      </c>
      <c r="Y105" s="6">
        <v>170</v>
      </c>
      <c r="Z105" s="6">
        <v>191</v>
      </c>
      <c r="AA105" s="6">
        <v>284</v>
      </c>
      <c r="AB105" s="6">
        <v>840</v>
      </c>
      <c r="AC105" s="12">
        <v>739</v>
      </c>
      <c r="AD105" s="6">
        <v>830</v>
      </c>
      <c r="AE105" s="6">
        <v>665</v>
      </c>
      <c r="AF105" s="6">
        <v>197</v>
      </c>
      <c r="AG105" s="179">
        <v>354</v>
      </c>
      <c r="AH105" s="5">
        <f t="shared" si="14"/>
        <v>16400</v>
      </c>
      <c r="AI105" s="5">
        <f t="shared" si="15"/>
        <v>11201200</v>
      </c>
      <c r="AJ105" s="2">
        <f t="shared" si="16"/>
        <v>8606720000</v>
      </c>
    </row>
    <row r="106" spans="1:36" x14ac:dyDescent="0.2">
      <c r="A106" s="1">
        <v>13</v>
      </c>
      <c r="B106" s="178">
        <v>213</v>
      </c>
      <c r="C106" s="6">
        <v>370</v>
      </c>
      <c r="D106" s="6">
        <v>814</v>
      </c>
      <c r="E106" s="11">
        <v>649</v>
      </c>
      <c r="F106" s="6">
        <v>856</v>
      </c>
      <c r="G106" s="6">
        <v>755</v>
      </c>
      <c r="H106" s="6">
        <v>175</v>
      </c>
      <c r="I106" s="6">
        <v>268</v>
      </c>
      <c r="J106" s="6">
        <v>285</v>
      </c>
      <c r="K106" s="6">
        <v>186</v>
      </c>
      <c r="L106" s="6">
        <v>742</v>
      </c>
      <c r="M106" s="6">
        <v>833</v>
      </c>
      <c r="N106" s="260">
        <v>672</v>
      </c>
      <c r="O106" s="9">
        <v>827</v>
      </c>
      <c r="P106" s="6">
        <v>359</v>
      </c>
      <c r="Q106" s="6">
        <v>196</v>
      </c>
      <c r="R106" s="6">
        <v>91</v>
      </c>
      <c r="S106" s="6">
        <v>512</v>
      </c>
      <c r="T106" s="6">
        <v>932</v>
      </c>
      <c r="U106" s="8">
        <v>519</v>
      </c>
      <c r="V106" s="6">
        <v>986</v>
      </c>
      <c r="W106" s="6">
        <v>637</v>
      </c>
      <c r="X106" s="6">
        <v>33</v>
      </c>
      <c r="Y106" s="6">
        <v>390</v>
      </c>
      <c r="Z106" s="6">
        <v>403</v>
      </c>
      <c r="AA106" s="6">
        <v>56</v>
      </c>
      <c r="AB106" s="6">
        <v>620</v>
      </c>
      <c r="AC106" s="6">
        <v>975</v>
      </c>
      <c r="AD106" s="12">
        <v>530</v>
      </c>
      <c r="AE106" s="6">
        <v>949</v>
      </c>
      <c r="AF106" s="6">
        <v>489</v>
      </c>
      <c r="AG106" s="179">
        <v>78</v>
      </c>
      <c r="AH106" s="5">
        <f t="shared" si="14"/>
        <v>16400</v>
      </c>
      <c r="AI106" s="5">
        <f t="shared" si="15"/>
        <v>11201200</v>
      </c>
      <c r="AJ106" s="2">
        <f t="shared" si="16"/>
        <v>8606720000</v>
      </c>
    </row>
    <row r="107" spans="1:36" x14ac:dyDescent="0.2">
      <c r="A107" s="1">
        <v>14</v>
      </c>
      <c r="B107" s="178">
        <v>326</v>
      </c>
      <c r="C107" s="6">
        <v>225</v>
      </c>
      <c r="D107" s="11">
        <v>701</v>
      </c>
      <c r="E107" s="6">
        <v>794</v>
      </c>
      <c r="F107" s="6">
        <v>711</v>
      </c>
      <c r="G107" s="6">
        <v>868</v>
      </c>
      <c r="H107" s="6">
        <v>320</v>
      </c>
      <c r="I107" s="6">
        <v>155</v>
      </c>
      <c r="J107" s="6">
        <v>142</v>
      </c>
      <c r="K107" s="6">
        <v>297</v>
      </c>
      <c r="L107" s="6">
        <v>885</v>
      </c>
      <c r="M107" s="6">
        <v>722</v>
      </c>
      <c r="N107" s="9">
        <v>783</v>
      </c>
      <c r="O107" s="260">
        <v>684</v>
      </c>
      <c r="P107" s="6">
        <v>248</v>
      </c>
      <c r="Q107" s="6">
        <v>339</v>
      </c>
      <c r="R107" s="6">
        <v>460</v>
      </c>
      <c r="S107" s="6">
        <v>111</v>
      </c>
      <c r="T107" s="8">
        <v>563</v>
      </c>
      <c r="U107" s="6">
        <v>920</v>
      </c>
      <c r="V107" s="6">
        <v>585</v>
      </c>
      <c r="W107" s="6">
        <v>1006</v>
      </c>
      <c r="X107" s="6">
        <v>434</v>
      </c>
      <c r="Y107" s="6">
        <v>21</v>
      </c>
      <c r="Z107" s="6">
        <v>4</v>
      </c>
      <c r="AA107" s="6">
        <v>423</v>
      </c>
      <c r="AB107" s="6">
        <v>1019</v>
      </c>
      <c r="AC107" s="6">
        <v>608</v>
      </c>
      <c r="AD107" s="6">
        <v>897</v>
      </c>
      <c r="AE107" s="12">
        <v>550</v>
      </c>
      <c r="AF107" s="6">
        <v>122</v>
      </c>
      <c r="AG107" s="179">
        <v>477</v>
      </c>
      <c r="AH107" s="5">
        <f t="shared" si="14"/>
        <v>16400</v>
      </c>
      <c r="AI107" s="5">
        <f t="shared" si="15"/>
        <v>11201200</v>
      </c>
      <c r="AJ107" s="2">
        <f t="shared" si="16"/>
        <v>8606720000</v>
      </c>
    </row>
    <row r="108" spans="1:36" x14ac:dyDescent="0.2">
      <c r="A108" s="1">
        <v>15</v>
      </c>
      <c r="B108" s="178">
        <v>888</v>
      </c>
      <c r="C108" s="11">
        <v>723</v>
      </c>
      <c r="D108" s="6">
        <v>143</v>
      </c>
      <c r="E108" s="6">
        <v>300</v>
      </c>
      <c r="F108" s="6">
        <v>245</v>
      </c>
      <c r="G108" s="6">
        <v>338</v>
      </c>
      <c r="H108" s="6">
        <v>782</v>
      </c>
      <c r="I108" s="6">
        <v>681</v>
      </c>
      <c r="J108" s="6">
        <v>704</v>
      </c>
      <c r="K108" s="6">
        <v>795</v>
      </c>
      <c r="L108" s="6">
        <v>327</v>
      </c>
      <c r="M108" s="6">
        <v>228</v>
      </c>
      <c r="N108" s="6">
        <v>317</v>
      </c>
      <c r="O108" s="6">
        <v>154</v>
      </c>
      <c r="P108" s="260">
        <v>710</v>
      </c>
      <c r="Q108" s="9">
        <v>865</v>
      </c>
      <c r="R108" s="6">
        <v>1018</v>
      </c>
      <c r="S108" s="8">
        <v>605</v>
      </c>
      <c r="T108" s="6">
        <v>1</v>
      </c>
      <c r="U108" s="6">
        <v>422</v>
      </c>
      <c r="V108" s="6">
        <v>123</v>
      </c>
      <c r="W108" s="6">
        <v>480</v>
      </c>
      <c r="X108" s="6">
        <v>900</v>
      </c>
      <c r="Y108" s="6">
        <v>551</v>
      </c>
      <c r="Z108" s="6">
        <v>562</v>
      </c>
      <c r="AA108" s="6">
        <v>917</v>
      </c>
      <c r="AB108" s="6">
        <v>457</v>
      </c>
      <c r="AC108" s="6">
        <v>110</v>
      </c>
      <c r="AD108" s="6">
        <v>435</v>
      </c>
      <c r="AE108" s="6">
        <v>24</v>
      </c>
      <c r="AF108" s="12">
        <v>588</v>
      </c>
      <c r="AG108" s="179">
        <v>1007</v>
      </c>
      <c r="AH108" s="5">
        <f t="shared" si="14"/>
        <v>16400</v>
      </c>
      <c r="AI108" s="5">
        <f t="shared" si="15"/>
        <v>11201200</v>
      </c>
      <c r="AJ108" s="2">
        <f t="shared" si="16"/>
        <v>8606720000</v>
      </c>
    </row>
    <row r="109" spans="1:36" x14ac:dyDescent="0.2">
      <c r="A109" s="1">
        <v>16</v>
      </c>
      <c r="B109" s="190">
        <v>743</v>
      </c>
      <c r="C109" s="6">
        <v>836</v>
      </c>
      <c r="D109" s="6">
        <v>288</v>
      </c>
      <c r="E109" s="6">
        <v>187</v>
      </c>
      <c r="F109" s="6">
        <v>358</v>
      </c>
      <c r="G109" s="6">
        <v>193</v>
      </c>
      <c r="H109" s="6">
        <v>669</v>
      </c>
      <c r="I109" s="6">
        <v>826</v>
      </c>
      <c r="J109" s="6">
        <v>815</v>
      </c>
      <c r="K109" s="6">
        <v>652</v>
      </c>
      <c r="L109" s="6">
        <v>216</v>
      </c>
      <c r="M109" s="6">
        <v>371</v>
      </c>
      <c r="N109" s="6">
        <v>174</v>
      </c>
      <c r="O109" s="6">
        <v>265</v>
      </c>
      <c r="P109" s="9">
        <v>853</v>
      </c>
      <c r="Q109" s="260">
        <v>754</v>
      </c>
      <c r="R109" s="8">
        <v>617</v>
      </c>
      <c r="S109" s="6">
        <v>974</v>
      </c>
      <c r="T109" s="6">
        <v>402</v>
      </c>
      <c r="U109" s="6">
        <v>53</v>
      </c>
      <c r="V109" s="6">
        <v>492</v>
      </c>
      <c r="W109" s="6">
        <v>79</v>
      </c>
      <c r="X109" s="6">
        <v>531</v>
      </c>
      <c r="Y109" s="6">
        <v>952</v>
      </c>
      <c r="Z109" s="6">
        <v>929</v>
      </c>
      <c r="AA109" s="6">
        <v>518</v>
      </c>
      <c r="AB109" s="6">
        <v>90</v>
      </c>
      <c r="AC109" s="6">
        <v>509</v>
      </c>
      <c r="AD109" s="6">
        <v>36</v>
      </c>
      <c r="AE109" s="6">
        <v>391</v>
      </c>
      <c r="AF109" s="6">
        <v>987</v>
      </c>
      <c r="AG109" s="186">
        <v>640</v>
      </c>
      <c r="AH109" s="5">
        <f t="shared" si="14"/>
        <v>16400</v>
      </c>
      <c r="AI109" s="5">
        <f t="shared" si="15"/>
        <v>11201200</v>
      </c>
      <c r="AJ109" s="2">
        <f t="shared" si="16"/>
        <v>8606720000</v>
      </c>
    </row>
    <row r="110" spans="1:36" x14ac:dyDescent="0.2">
      <c r="A110" s="1">
        <v>17</v>
      </c>
      <c r="B110" s="188">
        <v>282</v>
      </c>
      <c r="C110" s="6">
        <v>189</v>
      </c>
      <c r="D110" s="6">
        <v>737</v>
      </c>
      <c r="E110" s="6">
        <v>838</v>
      </c>
      <c r="F110" s="6">
        <v>667</v>
      </c>
      <c r="G110" s="6">
        <v>832</v>
      </c>
      <c r="H110" s="6">
        <v>356</v>
      </c>
      <c r="I110" s="6">
        <v>199</v>
      </c>
      <c r="J110" s="6">
        <v>210</v>
      </c>
      <c r="K110" s="6">
        <v>373</v>
      </c>
      <c r="L110" s="6">
        <v>809</v>
      </c>
      <c r="M110" s="6">
        <v>654</v>
      </c>
      <c r="N110" s="6">
        <v>851</v>
      </c>
      <c r="O110" s="6">
        <v>760</v>
      </c>
      <c r="P110" s="6">
        <v>172</v>
      </c>
      <c r="Q110" s="8">
        <v>271</v>
      </c>
      <c r="R110" s="7">
        <v>408</v>
      </c>
      <c r="S110" s="9">
        <v>51</v>
      </c>
      <c r="T110" s="6">
        <v>623</v>
      </c>
      <c r="U110" s="6">
        <v>972</v>
      </c>
      <c r="V110" s="6">
        <v>533</v>
      </c>
      <c r="W110" s="6">
        <v>946</v>
      </c>
      <c r="X110" s="6">
        <v>494</v>
      </c>
      <c r="Y110" s="6">
        <v>73</v>
      </c>
      <c r="Z110" s="6">
        <v>96</v>
      </c>
      <c r="AA110" s="6">
        <v>507</v>
      </c>
      <c r="AB110" s="6">
        <v>935</v>
      </c>
      <c r="AC110" s="6">
        <v>516</v>
      </c>
      <c r="AD110" s="6">
        <v>989</v>
      </c>
      <c r="AE110" s="6">
        <v>634</v>
      </c>
      <c r="AF110" s="6">
        <v>38</v>
      </c>
      <c r="AG110" s="263">
        <v>385</v>
      </c>
      <c r="AH110" s="5">
        <f t="shared" si="14"/>
        <v>16400</v>
      </c>
      <c r="AI110" s="5">
        <f t="shared" si="15"/>
        <v>11201200</v>
      </c>
      <c r="AJ110" s="2">
        <f t="shared" si="16"/>
        <v>8606720000</v>
      </c>
    </row>
    <row r="111" spans="1:36" x14ac:dyDescent="0.2">
      <c r="A111" s="1">
        <v>18</v>
      </c>
      <c r="B111" s="178">
        <v>137</v>
      </c>
      <c r="C111" s="12">
        <v>302</v>
      </c>
      <c r="D111" s="6">
        <v>882</v>
      </c>
      <c r="E111" s="6">
        <v>725</v>
      </c>
      <c r="F111" s="6">
        <v>780</v>
      </c>
      <c r="G111" s="6">
        <v>687</v>
      </c>
      <c r="H111" s="6">
        <v>243</v>
      </c>
      <c r="I111" s="6">
        <v>344</v>
      </c>
      <c r="J111" s="6">
        <v>321</v>
      </c>
      <c r="K111" s="6">
        <v>230</v>
      </c>
      <c r="L111" s="6">
        <v>698</v>
      </c>
      <c r="M111" s="6">
        <v>797</v>
      </c>
      <c r="N111" s="6">
        <v>708</v>
      </c>
      <c r="O111" s="6">
        <v>871</v>
      </c>
      <c r="P111" s="8">
        <v>315</v>
      </c>
      <c r="Q111" s="6">
        <v>160</v>
      </c>
      <c r="R111" s="9">
        <v>7</v>
      </c>
      <c r="S111" s="7">
        <v>420</v>
      </c>
      <c r="T111" s="6">
        <v>1024</v>
      </c>
      <c r="U111" s="6">
        <v>603</v>
      </c>
      <c r="V111" s="6">
        <v>902</v>
      </c>
      <c r="W111" s="6">
        <v>545</v>
      </c>
      <c r="X111" s="6">
        <v>125</v>
      </c>
      <c r="Y111" s="6">
        <v>474</v>
      </c>
      <c r="Z111" s="6">
        <v>463</v>
      </c>
      <c r="AA111" s="6">
        <v>108</v>
      </c>
      <c r="AB111" s="6">
        <v>568</v>
      </c>
      <c r="AC111" s="6">
        <v>915</v>
      </c>
      <c r="AD111" s="6">
        <v>590</v>
      </c>
      <c r="AE111" s="6">
        <v>1001</v>
      </c>
      <c r="AF111" s="262">
        <v>437</v>
      </c>
      <c r="AG111" s="179">
        <v>18</v>
      </c>
      <c r="AH111" s="5">
        <f t="shared" si="14"/>
        <v>16400</v>
      </c>
      <c r="AI111" s="5">
        <f t="shared" si="15"/>
        <v>11201200</v>
      </c>
      <c r="AJ111" s="2">
        <f t="shared" si="16"/>
        <v>8606720000</v>
      </c>
    </row>
    <row r="112" spans="1:36" x14ac:dyDescent="0.2">
      <c r="A112" s="1">
        <v>19</v>
      </c>
      <c r="B112" s="178">
        <v>699</v>
      </c>
      <c r="C112" s="6">
        <v>800</v>
      </c>
      <c r="D112" s="12">
        <v>324</v>
      </c>
      <c r="E112" s="6">
        <v>231</v>
      </c>
      <c r="F112" s="6">
        <v>314</v>
      </c>
      <c r="G112" s="6">
        <v>157</v>
      </c>
      <c r="H112" s="6">
        <v>705</v>
      </c>
      <c r="I112" s="6">
        <v>870</v>
      </c>
      <c r="J112" s="6">
        <v>883</v>
      </c>
      <c r="K112" s="6">
        <v>728</v>
      </c>
      <c r="L112" s="6">
        <v>140</v>
      </c>
      <c r="M112" s="6">
        <v>303</v>
      </c>
      <c r="N112" s="6">
        <v>242</v>
      </c>
      <c r="O112" s="8">
        <v>341</v>
      </c>
      <c r="P112" s="6">
        <v>777</v>
      </c>
      <c r="Q112" s="6">
        <v>686</v>
      </c>
      <c r="R112" s="6">
        <v>565</v>
      </c>
      <c r="S112" s="6">
        <v>914</v>
      </c>
      <c r="T112" s="7">
        <v>462</v>
      </c>
      <c r="U112" s="9">
        <v>105</v>
      </c>
      <c r="V112" s="6">
        <v>440</v>
      </c>
      <c r="W112" s="6">
        <v>19</v>
      </c>
      <c r="X112" s="6">
        <v>591</v>
      </c>
      <c r="Y112" s="6">
        <v>1004</v>
      </c>
      <c r="Z112" s="6">
        <v>1021</v>
      </c>
      <c r="AA112" s="6">
        <v>602</v>
      </c>
      <c r="AB112" s="6">
        <v>6</v>
      </c>
      <c r="AC112" s="6">
        <v>417</v>
      </c>
      <c r="AD112" s="6">
        <v>128</v>
      </c>
      <c r="AE112" s="262">
        <v>475</v>
      </c>
      <c r="AF112" s="6">
        <v>903</v>
      </c>
      <c r="AG112" s="179">
        <v>548</v>
      </c>
      <c r="AH112" s="5">
        <f t="shared" si="14"/>
        <v>16400</v>
      </c>
      <c r="AI112" s="5">
        <f t="shared" si="15"/>
        <v>11201200</v>
      </c>
      <c r="AJ112" s="2">
        <f t="shared" si="16"/>
        <v>8606720000</v>
      </c>
    </row>
    <row r="113" spans="1:36" x14ac:dyDescent="0.2">
      <c r="A113" s="1">
        <v>20</v>
      </c>
      <c r="B113" s="178">
        <v>812</v>
      </c>
      <c r="C113" s="6">
        <v>655</v>
      </c>
      <c r="D113" s="6">
        <v>211</v>
      </c>
      <c r="E113" s="12">
        <v>376</v>
      </c>
      <c r="F113" s="6">
        <v>169</v>
      </c>
      <c r="G113" s="6">
        <v>270</v>
      </c>
      <c r="H113" s="6">
        <v>850</v>
      </c>
      <c r="I113" s="6">
        <v>757</v>
      </c>
      <c r="J113" s="6">
        <v>740</v>
      </c>
      <c r="K113" s="6">
        <v>839</v>
      </c>
      <c r="L113" s="6">
        <v>283</v>
      </c>
      <c r="M113" s="6">
        <v>192</v>
      </c>
      <c r="N113" s="8">
        <v>353</v>
      </c>
      <c r="O113" s="6">
        <v>198</v>
      </c>
      <c r="P113" s="6">
        <v>666</v>
      </c>
      <c r="Q113" s="6">
        <v>829</v>
      </c>
      <c r="R113" s="6">
        <v>934</v>
      </c>
      <c r="S113" s="6">
        <v>513</v>
      </c>
      <c r="T113" s="9">
        <v>93</v>
      </c>
      <c r="U113" s="7">
        <v>506</v>
      </c>
      <c r="V113" s="6">
        <v>39</v>
      </c>
      <c r="W113" s="6">
        <v>388</v>
      </c>
      <c r="X113" s="6">
        <v>992</v>
      </c>
      <c r="Y113" s="6">
        <v>635</v>
      </c>
      <c r="Z113" s="6">
        <v>622</v>
      </c>
      <c r="AA113" s="6">
        <v>969</v>
      </c>
      <c r="AB113" s="6">
        <v>405</v>
      </c>
      <c r="AC113" s="6">
        <v>50</v>
      </c>
      <c r="AD113" s="262">
        <v>495</v>
      </c>
      <c r="AE113" s="6">
        <v>76</v>
      </c>
      <c r="AF113" s="6">
        <v>536</v>
      </c>
      <c r="AG113" s="179">
        <v>947</v>
      </c>
      <c r="AH113" s="5">
        <f t="shared" si="14"/>
        <v>16400</v>
      </c>
      <c r="AI113" s="5">
        <f t="shared" si="15"/>
        <v>11201200</v>
      </c>
      <c r="AJ113" s="2">
        <f t="shared" si="16"/>
        <v>8606720000</v>
      </c>
    </row>
    <row r="114" spans="1:36" x14ac:dyDescent="0.2">
      <c r="A114" s="1">
        <v>21</v>
      </c>
      <c r="B114" s="178">
        <v>520</v>
      </c>
      <c r="C114" s="6">
        <v>931</v>
      </c>
      <c r="D114" s="6">
        <v>511</v>
      </c>
      <c r="E114" s="6">
        <v>92</v>
      </c>
      <c r="F114" s="12">
        <v>389</v>
      </c>
      <c r="G114" s="6">
        <v>34</v>
      </c>
      <c r="H114" s="6">
        <v>638</v>
      </c>
      <c r="I114" s="6">
        <v>985</v>
      </c>
      <c r="J114" s="6">
        <v>976</v>
      </c>
      <c r="K114" s="6">
        <v>619</v>
      </c>
      <c r="L114" s="6">
        <v>55</v>
      </c>
      <c r="M114" s="8">
        <v>404</v>
      </c>
      <c r="N114" s="6">
        <v>77</v>
      </c>
      <c r="O114" s="6">
        <v>490</v>
      </c>
      <c r="P114" s="6">
        <v>950</v>
      </c>
      <c r="Q114" s="6">
        <v>529</v>
      </c>
      <c r="R114" s="6">
        <v>650</v>
      </c>
      <c r="S114" s="6">
        <v>813</v>
      </c>
      <c r="T114" s="6">
        <v>369</v>
      </c>
      <c r="U114" s="6">
        <v>214</v>
      </c>
      <c r="V114" s="7">
        <v>267</v>
      </c>
      <c r="W114" s="9">
        <v>176</v>
      </c>
      <c r="X114" s="6">
        <v>756</v>
      </c>
      <c r="Y114" s="6">
        <v>855</v>
      </c>
      <c r="Z114" s="6">
        <v>834</v>
      </c>
      <c r="AA114" s="6">
        <v>741</v>
      </c>
      <c r="AB114" s="6">
        <v>185</v>
      </c>
      <c r="AC114" s="262">
        <v>286</v>
      </c>
      <c r="AD114" s="6">
        <v>195</v>
      </c>
      <c r="AE114" s="6">
        <v>360</v>
      </c>
      <c r="AF114" s="6">
        <v>828</v>
      </c>
      <c r="AG114" s="179">
        <v>671</v>
      </c>
      <c r="AH114" s="5">
        <f t="shared" si="14"/>
        <v>16400</v>
      </c>
      <c r="AI114" s="5">
        <f t="shared" si="15"/>
        <v>11201200</v>
      </c>
      <c r="AJ114" s="2">
        <f t="shared" si="16"/>
        <v>8606720000</v>
      </c>
    </row>
    <row r="115" spans="1:36" x14ac:dyDescent="0.2">
      <c r="A115" s="1">
        <v>22</v>
      </c>
      <c r="B115" s="178">
        <v>919</v>
      </c>
      <c r="C115" s="6">
        <v>564</v>
      </c>
      <c r="D115" s="6">
        <v>112</v>
      </c>
      <c r="E115" s="6">
        <v>459</v>
      </c>
      <c r="F115" s="6">
        <v>22</v>
      </c>
      <c r="G115" s="12">
        <v>433</v>
      </c>
      <c r="H115" s="6">
        <v>1005</v>
      </c>
      <c r="I115" s="6">
        <v>586</v>
      </c>
      <c r="J115" s="6">
        <v>607</v>
      </c>
      <c r="K115" s="6">
        <v>1020</v>
      </c>
      <c r="L115" s="8">
        <v>424</v>
      </c>
      <c r="M115" s="6">
        <v>3</v>
      </c>
      <c r="N115" s="6">
        <v>478</v>
      </c>
      <c r="O115" s="6">
        <v>121</v>
      </c>
      <c r="P115" s="6">
        <v>549</v>
      </c>
      <c r="Q115" s="6">
        <v>898</v>
      </c>
      <c r="R115" s="6">
        <v>793</v>
      </c>
      <c r="S115" s="6">
        <v>702</v>
      </c>
      <c r="T115" s="6">
        <v>226</v>
      </c>
      <c r="U115" s="6">
        <v>325</v>
      </c>
      <c r="V115" s="9">
        <v>156</v>
      </c>
      <c r="W115" s="7">
        <v>319</v>
      </c>
      <c r="X115" s="6">
        <v>867</v>
      </c>
      <c r="Y115" s="6">
        <v>712</v>
      </c>
      <c r="Z115" s="6">
        <v>721</v>
      </c>
      <c r="AA115" s="6">
        <v>886</v>
      </c>
      <c r="AB115" s="262">
        <v>298</v>
      </c>
      <c r="AC115" s="6">
        <v>141</v>
      </c>
      <c r="AD115" s="6">
        <v>340</v>
      </c>
      <c r="AE115" s="6">
        <v>247</v>
      </c>
      <c r="AF115" s="6">
        <v>683</v>
      </c>
      <c r="AG115" s="179">
        <v>784</v>
      </c>
      <c r="AH115" s="5">
        <f t="shared" si="14"/>
        <v>16400</v>
      </c>
      <c r="AI115" s="5">
        <f t="shared" si="15"/>
        <v>11201200</v>
      </c>
      <c r="AJ115" s="2">
        <f t="shared" si="16"/>
        <v>8606720000</v>
      </c>
    </row>
    <row r="116" spans="1:36" x14ac:dyDescent="0.2">
      <c r="A116" s="1">
        <v>23</v>
      </c>
      <c r="B116" s="178">
        <v>421</v>
      </c>
      <c r="C116" s="6">
        <v>2</v>
      </c>
      <c r="D116" s="6">
        <v>606</v>
      </c>
      <c r="E116" s="6">
        <v>1017</v>
      </c>
      <c r="F116" s="6">
        <v>552</v>
      </c>
      <c r="G116" s="6">
        <v>899</v>
      </c>
      <c r="H116" s="12">
        <v>479</v>
      </c>
      <c r="I116" s="6">
        <v>124</v>
      </c>
      <c r="J116" s="6">
        <v>109</v>
      </c>
      <c r="K116" s="8">
        <v>458</v>
      </c>
      <c r="L116" s="6">
        <v>918</v>
      </c>
      <c r="M116" s="6">
        <v>561</v>
      </c>
      <c r="N116" s="6">
        <v>1008</v>
      </c>
      <c r="O116" s="6">
        <v>587</v>
      </c>
      <c r="P116" s="6">
        <v>23</v>
      </c>
      <c r="Q116" s="6">
        <v>436</v>
      </c>
      <c r="R116" s="6">
        <v>299</v>
      </c>
      <c r="S116" s="6">
        <v>144</v>
      </c>
      <c r="T116" s="6">
        <v>724</v>
      </c>
      <c r="U116" s="6">
        <v>887</v>
      </c>
      <c r="V116" s="6">
        <v>682</v>
      </c>
      <c r="W116" s="6">
        <v>781</v>
      </c>
      <c r="X116" s="7">
        <v>337</v>
      </c>
      <c r="Y116" s="9">
        <v>246</v>
      </c>
      <c r="Z116" s="6">
        <v>227</v>
      </c>
      <c r="AA116" s="262">
        <v>328</v>
      </c>
      <c r="AB116" s="6">
        <v>796</v>
      </c>
      <c r="AC116" s="6">
        <v>703</v>
      </c>
      <c r="AD116" s="6">
        <v>866</v>
      </c>
      <c r="AE116" s="6">
        <v>709</v>
      </c>
      <c r="AF116" s="6">
        <v>153</v>
      </c>
      <c r="AG116" s="179">
        <v>318</v>
      </c>
      <c r="AH116" s="5">
        <f t="shared" si="14"/>
        <v>16400</v>
      </c>
      <c r="AI116" s="5">
        <f t="shared" si="15"/>
        <v>11201200</v>
      </c>
      <c r="AJ116" s="2">
        <f t="shared" si="16"/>
        <v>8606720000</v>
      </c>
    </row>
    <row r="117" spans="1:36" x14ac:dyDescent="0.2">
      <c r="A117" s="1">
        <v>24</v>
      </c>
      <c r="B117" s="178">
        <v>54</v>
      </c>
      <c r="C117" s="6">
        <v>401</v>
      </c>
      <c r="D117" s="6">
        <v>973</v>
      </c>
      <c r="E117" s="6">
        <v>618</v>
      </c>
      <c r="F117" s="6">
        <v>951</v>
      </c>
      <c r="G117" s="6">
        <v>532</v>
      </c>
      <c r="H117" s="6">
        <v>80</v>
      </c>
      <c r="I117" s="12">
        <v>491</v>
      </c>
      <c r="J117" s="8">
        <v>510</v>
      </c>
      <c r="K117" s="6">
        <v>89</v>
      </c>
      <c r="L117" s="6">
        <v>517</v>
      </c>
      <c r="M117" s="6">
        <v>930</v>
      </c>
      <c r="N117" s="6">
        <v>639</v>
      </c>
      <c r="O117" s="6">
        <v>988</v>
      </c>
      <c r="P117" s="6">
        <v>392</v>
      </c>
      <c r="Q117" s="6">
        <v>35</v>
      </c>
      <c r="R117" s="6">
        <v>188</v>
      </c>
      <c r="S117" s="6">
        <v>287</v>
      </c>
      <c r="T117" s="6">
        <v>835</v>
      </c>
      <c r="U117" s="6">
        <v>744</v>
      </c>
      <c r="V117" s="6">
        <v>825</v>
      </c>
      <c r="W117" s="6">
        <v>670</v>
      </c>
      <c r="X117" s="9">
        <v>194</v>
      </c>
      <c r="Y117" s="7">
        <v>357</v>
      </c>
      <c r="Z117" s="262">
        <v>372</v>
      </c>
      <c r="AA117" s="6">
        <v>215</v>
      </c>
      <c r="AB117" s="6">
        <v>651</v>
      </c>
      <c r="AC117" s="6">
        <v>816</v>
      </c>
      <c r="AD117" s="6">
        <v>753</v>
      </c>
      <c r="AE117" s="6">
        <v>854</v>
      </c>
      <c r="AF117" s="6">
        <v>266</v>
      </c>
      <c r="AG117" s="179">
        <v>173</v>
      </c>
      <c r="AH117" s="5">
        <f t="shared" si="14"/>
        <v>16400</v>
      </c>
      <c r="AI117" s="5">
        <f t="shared" si="15"/>
        <v>11201200</v>
      </c>
      <c r="AJ117" s="2">
        <f t="shared" si="16"/>
        <v>8606720000</v>
      </c>
    </row>
    <row r="118" spans="1:36" x14ac:dyDescent="0.2">
      <c r="A118" s="1">
        <v>25</v>
      </c>
      <c r="B118" s="178">
        <v>734</v>
      </c>
      <c r="C118" s="6">
        <v>889</v>
      </c>
      <c r="D118" s="6">
        <v>293</v>
      </c>
      <c r="E118" s="6">
        <v>130</v>
      </c>
      <c r="F118" s="6">
        <v>351</v>
      </c>
      <c r="G118" s="6">
        <v>252</v>
      </c>
      <c r="H118" s="6">
        <v>680</v>
      </c>
      <c r="I118" s="8">
        <v>771</v>
      </c>
      <c r="J118" s="12">
        <v>790</v>
      </c>
      <c r="K118" s="6">
        <v>689</v>
      </c>
      <c r="L118" s="6">
        <v>237</v>
      </c>
      <c r="M118" s="6">
        <v>330</v>
      </c>
      <c r="N118" s="6">
        <v>151</v>
      </c>
      <c r="O118" s="6">
        <v>308</v>
      </c>
      <c r="P118" s="6">
        <v>880</v>
      </c>
      <c r="Q118" s="6">
        <v>715</v>
      </c>
      <c r="R118" s="6">
        <v>596</v>
      </c>
      <c r="S118" s="6">
        <v>1015</v>
      </c>
      <c r="T118" s="6">
        <v>427</v>
      </c>
      <c r="U118" s="6">
        <v>16</v>
      </c>
      <c r="V118" s="6">
        <v>465</v>
      </c>
      <c r="W118" s="6">
        <v>118</v>
      </c>
      <c r="X118" s="6">
        <v>554</v>
      </c>
      <c r="Y118" s="262">
        <v>909</v>
      </c>
      <c r="Z118" s="7">
        <v>924</v>
      </c>
      <c r="AA118" s="9">
        <v>575</v>
      </c>
      <c r="AB118" s="6">
        <v>99</v>
      </c>
      <c r="AC118" s="6">
        <v>456</v>
      </c>
      <c r="AD118" s="6">
        <v>25</v>
      </c>
      <c r="AE118" s="6">
        <v>446</v>
      </c>
      <c r="AF118" s="6">
        <v>994</v>
      </c>
      <c r="AG118" s="179">
        <v>581</v>
      </c>
      <c r="AH118" s="5">
        <f t="shared" si="14"/>
        <v>16400</v>
      </c>
      <c r="AI118" s="5">
        <f t="shared" si="15"/>
        <v>11201200</v>
      </c>
      <c r="AJ118" s="2">
        <f t="shared" si="16"/>
        <v>8606720000</v>
      </c>
    </row>
    <row r="119" spans="1:36" x14ac:dyDescent="0.2">
      <c r="A119" s="1">
        <v>26</v>
      </c>
      <c r="B119" s="178">
        <v>845</v>
      </c>
      <c r="C119" s="6">
        <v>746</v>
      </c>
      <c r="D119" s="6">
        <v>182</v>
      </c>
      <c r="E119" s="6">
        <v>273</v>
      </c>
      <c r="F119" s="6">
        <v>208</v>
      </c>
      <c r="G119" s="6">
        <v>363</v>
      </c>
      <c r="H119" s="8">
        <v>823</v>
      </c>
      <c r="I119" s="6">
        <v>660</v>
      </c>
      <c r="J119" s="6">
        <v>645</v>
      </c>
      <c r="K119" s="12">
        <v>802</v>
      </c>
      <c r="L119" s="6">
        <v>382</v>
      </c>
      <c r="M119" s="6">
        <v>217</v>
      </c>
      <c r="N119" s="6">
        <v>264</v>
      </c>
      <c r="O119" s="6">
        <v>163</v>
      </c>
      <c r="P119" s="6">
        <v>767</v>
      </c>
      <c r="Q119" s="6">
        <v>860</v>
      </c>
      <c r="R119" s="6">
        <v>963</v>
      </c>
      <c r="S119" s="6">
        <v>616</v>
      </c>
      <c r="T119" s="6">
        <v>60</v>
      </c>
      <c r="U119" s="6">
        <v>415</v>
      </c>
      <c r="V119" s="6">
        <v>66</v>
      </c>
      <c r="W119" s="6">
        <v>485</v>
      </c>
      <c r="X119" s="262">
        <v>953</v>
      </c>
      <c r="Y119" s="6">
        <v>542</v>
      </c>
      <c r="Z119" s="9">
        <v>523</v>
      </c>
      <c r="AA119" s="7">
        <v>944</v>
      </c>
      <c r="AB119" s="6">
        <v>500</v>
      </c>
      <c r="AC119" s="6">
        <v>87</v>
      </c>
      <c r="AD119" s="6">
        <v>394</v>
      </c>
      <c r="AE119" s="6">
        <v>45</v>
      </c>
      <c r="AF119" s="6">
        <v>625</v>
      </c>
      <c r="AG119" s="179">
        <v>982</v>
      </c>
      <c r="AH119" s="5">
        <f t="shared" si="14"/>
        <v>16400</v>
      </c>
      <c r="AI119" s="5">
        <f t="shared" si="15"/>
        <v>11201200</v>
      </c>
      <c r="AJ119" s="2">
        <f t="shared" si="16"/>
        <v>8606720000</v>
      </c>
    </row>
    <row r="120" spans="1:36" x14ac:dyDescent="0.2">
      <c r="A120" s="1">
        <v>27</v>
      </c>
      <c r="B120" s="178">
        <v>383</v>
      </c>
      <c r="C120" s="6">
        <v>220</v>
      </c>
      <c r="D120" s="6">
        <v>648</v>
      </c>
      <c r="E120" s="6">
        <v>803</v>
      </c>
      <c r="F120" s="6">
        <v>766</v>
      </c>
      <c r="G120" s="8">
        <v>857</v>
      </c>
      <c r="H120" s="6">
        <v>261</v>
      </c>
      <c r="I120" s="6">
        <v>162</v>
      </c>
      <c r="J120" s="6">
        <v>183</v>
      </c>
      <c r="K120" s="6">
        <v>276</v>
      </c>
      <c r="L120" s="12">
        <v>848</v>
      </c>
      <c r="M120" s="6">
        <v>747</v>
      </c>
      <c r="N120" s="6">
        <v>822</v>
      </c>
      <c r="O120" s="6">
        <v>657</v>
      </c>
      <c r="P120" s="6">
        <v>205</v>
      </c>
      <c r="Q120" s="6">
        <v>362</v>
      </c>
      <c r="R120" s="6">
        <v>497</v>
      </c>
      <c r="S120" s="6">
        <v>86</v>
      </c>
      <c r="T120" s="6">
        <v>522</v>
      </c>
      <c r="U120" s="6">
        <v>941</v>
      </c>
      <c r="V120" s="6">
        <v>628</v>
      </c>
      <c r="W120" s="262">
        <v>983</v>
      </c>
      <c r="X120" s="6">
        <v>395</v>
      </c>
      <c r="Y120" s="6">
        <v>48</v>
      </c>
      <c r="Z120" s="6">
        <v>57</v>
      </c>
      <c r="AA120" s="6">
        <v>414</v>
      </c>
      <c r="AB120" s="7">
        <v>962</v>
      </c>
      <c r="AC120" s="9">
        <v>613</v>
      </c>
      <c r="AD120" s="6">
        <v>956</v>
      </c>
      <c r="AE120" s="6">
        <v>543</v>
      </c>
      <c r="AF120" s="6">
        <v>67</v>
      </c>
      <c r="AG120" s="179">
        <v>488</v>
      </c>
      <c r="AH120" s="5">
        <f t="shared" si="14"/>
        <v>16400</v>
      </c>
      <c r="AI120" s="5">
        <f t="shared" si="15"/>
        <v>11201200</v>
      </c>
      <c r="AJ120" s="2">
        <f t="shared" si="16"/>
        <v>8606720000</v>
      </c>
    </row>
    <row r="121" spans="1:36" x14ac:dyDescent="0.2">
      <c r="A121" s="1">
        <v>28</v>
      </c>
      <c r="B121" s="178">
        <v>240</v>
      </c>
      <c r="C121" s="6">
        <v>331</v>
      </c>
      <c r="D121" s="6">
        <v>791</v>
      </c>
      <c r="E121" s="6">
        <v>692</v>
      </c>
      <c r="F121" s="8">
        <v>877</v>
      </c>
      <c r="G121" s="6">
        <v>714</v>
      </c>
      <c r="H121" s="6">
        <v>150</v>
      </c>
      <c r="I121" s="6">
        <v>305</v>
      </c>
      <c r="J121" s="6">
        <v>296</v>
      </c>
      <c r="K121" s="6">
        <v>131</v>
      </c>
      <c r="L121" s="6">
        <v>735</v>
      </c>
      <c r="M121" s="12">
        <v>892</v>
      </c>
      <c r="N121" s="6">
        <v>677</v>
      </c>
      <c r="O121" s="6">
        <v>770</v>
      </c>
      <c r="P121" s="6">
        <v>350</v>
      </c>
      <c r="Q121" s="6">
        <v>249</v>
      </c>
      <c r="R121" s="6">
        <v>98</v>
      </c>
      <c r="S121" s="6">
        <v>453</v>
      </c>
      <c r="T121" s="6">
        <v>921</v>
      </c>
      <c r="U121" s="6">
        <v>574</v>
      </c>
      <c r="V121" s="262">
        <v>995</v>
      </c>
      <c r="W121" s="6">
        <v>584</v>
      </c>
      <c r="X121" s="6">
        <v>28</v>
      </c>
      <c r="Y121" s="6">
        <v>447</v>
      </c>
      <c r="Z121" s="6">
        <v>426</v>
      </c>
      <c r="AA121" s="6">
        <v>13</v>
      </c>
      <c r="AB121" s="9">
        <v>593</v>
      </c>
      <c r="AC121" s="7">
        <v>1014</v>
      </c>
      <c r="AD121" s="6">
        <v>555</v>
      </c>
      <c r="AE121" s="6">
        <v>912</v>
      </c>
      <c r="AF121" s="6">
        <v>468</v>
      </c>
      <c r="AG121" s="179">
        <v>119</v>
      </c>
      <c r="AH121" s="5">
        <f t="shared" si="14"/>
        <v>16400</v>
      </c>
      <c r="AI121" s="5">
        <f t="shared" si="15"/>
        <v>11201200</v>
      </c>
      <c r="AJ121" s="2">
        <f t="shared" si="16"/>
        <v>8606720000</v>
      </c>
    </row>
    <row r="122" spans="1:36" x14ac:dyDescent="0.2">
      <c r="A122" s="1">
        <v>29</v>
      </c>
      <c r="B122" s="178">
        <v>452</v>
      </c>
      <c r="C122" s="6">
        <v>103</v>
      </c>
      <c r="D122" s="6">
        <v>571</v>
      </c>
      <c r="E122" s="8">
        <v>928</v>
      </c>
      <c r="F122" s="6">
        <v>577</v>
      </c>
      <c r="G122" s="6">
        <v>998</v>
      </c>
      <c r="H122" s="6">
        <v>442</v>
      </c>
      <c r="I122" s="6">
        <v>29</v>
      </c>
      <c r="J122" s="6">
        <v>12</v>
      </c>
      <c r="K122" s="6">
        <v>431</v>
      </c>
      <c r="L122" s="6">
        <v>1011</v>
      </c>
      <c r="M122" s="6">
        <v>600</v>
      </c>
      <c r="N122" s="12">
        <v>905</v>
      </c>
      <c r="O122" s="6">
        <v>558</v>
      </c>
      <c r="P122" s="6">
        <v>114</v>
      </c>
      <c r="Q122" s="6">
        <v>469</v>
      </c>
      <c r="R122" s="6">
        <v>334</v>
      </c>
      <c r="S122" s="6">
        <v>233</v>
      </c>
      <c r="T122" s="6">
        <v>693</v>
      </c>
      <c r="U122" s="262">
        <v>786</v>
      </c>
      <c r="V122" s="6">
        <v>719</v>
      </c>
      <c r="W122" s="6">
        <v>876</v>
      </c>
      <c r="X122" s="6">
        <v>312</v>
      </c>
      <c r="Y122" s="6">
        <v>147</v>
      </c>
      <c r="Z122" s="6">
        <v>134</v>
      </c>
      <c r="AA122" s="6">
        <v>289</v>
      </c>
      <c r="AB122" s="6">
        <v>893</v>
      </c>
      <c r="AC122" s="6">
        <v>730</v>
      </c>
      <c r="AD122" s="7">
        <v>775</v>
      </c>
      <c r="AE122" s="9">
        <v>676</v>
      </c>
      <c r="AF122" s="6">
        <v>256</v>
      </c>
      <c r="AG122" s="179">
        <v>347</v>
      </c>
      <c r="AH122" s="5">
        <f t="shared" si="14"/>
        <v>16400</v>
      </c>
      <c r="AI122" s="5">
        <f t="shared" si="15"/>
        <v>11201200</v>
      </c>
      <c r="AJ122" s="2">
        <f t="shared" si="16"/>
        <v>8606720000</v>
      </c>
    </row>
    <row r="123" spans="1:36" x14ac:dyDescent="0.2">
      <c r="A123" s="1">
        <v>30</v>
      </c>
      <c r="B123" s="178">
        <v>83</v>
      </c>
      <c r="C123" s="6">
        <v>504</v>
      </c>
      <c r="D123" s="8">
        <v>940</v>
      </c>
      <c r="E123" s="6">
        <v>527</v>
      </c>
      <c r="F123" s="6">
        <v>978</v>
      </c>
      <c r="G123" s="6">
        <v>629</v>
      </c>
      <c r="H123" s="6">
        <v>41</v>
      </c>
      <c r="I123" s="6">
        <v>398</v>
      </c>
      <c r="J123" s="6">
        <v>411</v>
      </c>
      <c r="K123" s="6">
        <v>64</v>
      </c>
      <c r="L123" s="6">
        <v>612</v>
      </c>
      <c r="M123" s="6">
        <v>967</v>
      </c>
      <c r="N123" s="6">
        <v>538</v>
      </c>
      <c r="O123" s="12">
        <v>957</v>
      </c>
      <c r="P123" s="6">
        <v>481</v>
      </c>
      <c r="Q123" s="6">
        <v>70</v>
      </c>
      <c r="R123" s="6">
        <v>221</v>
      </c>
      <c r="S123" s="6">
        <v>378</v>
      </c>
      <c r="T123" s="262">
        <v>806</v>
      </c>
      <c r="U123" s="6">
        <v>641</v>
      </c>
      <c r="V123" s="6">
        <v>864</v>
      </c>
      <c r="W123" s="6">
        <v>763</v>
      </c>
      <c r="X123" s="6">
        <v>167</v>
      </c>
      <c r="Y123" s="6">
        <v>260</v>
      </c>
      <c r="Z123" s="6">
        <v>277</v>
      </c>
      <c r="AA123" s="6">
        <v>178</v>
      </c>
      <c r="AB123" s="6">
        <v>750</v>
      </c>
      <c r="AC123" s="6">
        <v>841</v>
      </c>
      <c r="AD123" s="9">
        <v>664</v>
      </c>
      <c r="AE123" s="7">
        <v>819</v>
      </c>
      <c r="AF123" s="6">
        <v>367</v>
      </c>
      <c r="AG123" s="179">
        <v>204</v>
      </c>
      <c r="AH123" s="5">
        <f t="shared" si="14"/>
        <v>16400</v>
      </c>
      <c r="AI123" s="5">
        <f t="shared" si="15"/>
        <v>11201200</v>
      </c>
      <c r="AJ123" s="2">
        <f t="shared" si="16"/>
        <v>8606720000</v>
      </c>
    </row>
    <row r="124" spans="1:36" x14ac:dyDescent="0.2">
      <c r="A124" s="1">
        <v>31</v>
      </c>
      <c r="B124" s="178">
        <v>609</v>
      </c>
      <c r="C124" s="8">
        <v>966</v>
      </c>
      <c r="D124" s="6">
        <v>410</v>
      </c>
      <c r="E124" s="6">
        <v>61</v>
      </c>
      <c r="F124" s="6">
        <v>484</v>
      </c>
      <c r="G124" s="6">
        <v>71</v>
      </c>
      <c r="H124" s="6">
        <v>539</v>
      </c>
      <c r="I124" s="6">
        <v>960</v>
      </c>
      <c r="J124" s="6">
        <v>937</v>
      </c>
      <c r="K124" s="6">
        <v>526</v>
      </c>
      <c r="L124" s="6">
        <v>82</v>
      </c>
      <c r="M124" s="6">
        <v>501</v>
      </c>
      <c r="N124" s="6">
        <v>44</v>
      </c>
      <c r="O124" s="6">
        <v>399</v>
      </c>
      <c r="P124" s="12">
        <v>979</v>
      </c>
      <c r="Q124" s="6">
        <v>632</v>
      </c>
      <c r="R124" s="6">
        <v>751</v>
      </c>
      <c r="S124" s="262">
        <v>844</v>
      </c>
      <c r="T124" s="6">
        <v>280</v>
      </c>
      <c r="U124" s="6">
        <v>179</v>
      </c>
      <c r="V124" s="6">
        <v>366</v>
      </c>
      <c r="W124" s="6">
        <v>201</v>
      </c>
      <c r="X124" s="6">
        <v>661</v>
      </c>
      <c r="Y124" s="6">
        <v>818</v>
      </c>
      <c r="Z124" s="6">
        <v>807</v>
      </c>
      <c r="AA124" s="6">
        <v>644</v>
      </c>
      <c r="AB124" s="6">
        <v>224</v>
      </c>
      <c r="AC124" s="6">
        <v>379</v>
      </c>
      <c r="AD124" s="6">
        <v>166</v>
      </c>
      <c r="AE124" s="6">
        <v>257</v>
      </c>
      <c r="AF124" s="7">
        <v>861</v>
      </c>
      <c r="AG124" s="145">
        <v>762</v>
      </c>
      <c r="AH124" s="5">
        <f t="shared" si="14"/>
        <v>16400</v>
      </c>
      <c r="AI124" s="5">
        <f t="shared" si="15"/>
        <v>11201200</v>
      </c>
      <c r="AJ124" s="2">
        <f t="shared" si="16"/>
        <v>8606720000</v>
      </c>
    </row>
    <row r="125" spans="1:36" ht="13.5" thickBot="1" x14ac:dyDescent="0.25">
      <c r="A125" s="1">
        <v>32</v>
      </c>
      <c r="B125" s="183">
        <v>1010</v>
      </c>
      <c r="C125" s="180">
        <v>597</v>
      </c>
      <c r="D125" s="180">
        <v>9</v>
      </c>
      <c r="E125" s="180">
        <v>430</v>
      </c>
      <c r="F125" s="180">
        <v>115</v>
      </c>
      <c r="G125" s="180">
        <v>472</v>
      </c>
      <c r="H125" s="180">
        <v>908</v>
      </c>
      <c r="I125" s="180">
        <v>559</v>
      </c>
      <c r="J125" s="180">
        <v>570</v>
      </c>
      <c r="K125" s="180">
        <v>925</v>
      </c>
      <c r="L125" s="180">
        <v>449</v>
      </c>
      <c r="M125" s="180">
        <v>102</v>
      </c>
      <c r="N125" s="180">
        <v>443</v>
      </c>
      <c r="O125" s="180">
        <v>32</v>
      </c>
      <c r="P125" s="180">
        <v>580</v>
      </c>
      <c r="Q125" s="187">
        <v>999</v>
      </c>
      <c r="R125" s="261">
        <v>896</v>
      </c>
      <c r="S125" s="180">
        <v>731</v>
      </c>
      <c r="T125" s="180">
        <v>135</v>
      </c>
      <c r="U125" s="180">
        <v>292</v>
      </c>
      <c r="V125" s="180">
        <v>253</v>
      </c>
      <c r="W125" s="180">
        <v>346</v>
      </c>
      <c r="X125" s="180">
        <v>774</v>
      </c>
      <c r="Y125" s="180">
        <v>673</v>
      </c>
      <c r="Z125" s="180">
        <v>696</v>
      </c>
      <c r="AA125" s="180">
        <v>787</v>
      </c>
      <c r="AB125" s="180">
        <v>335</v>
      </c>
      <c r="AC125" s="180">
        <v>236</v>
      </c>
      <c r="AD125" s="180">
        <v>309</v>
      </c>
      <c r="AE125" s="180">
        <v>146</v>
      </c>
      <c r="AF125" s="150">
        <v>718</v>
      </c>
      <c r="AG125" s="182">
        <v>873</v>
      </c>
      <c r="AH125" s="5">
        <f t="shared" si="14"/>
        <v>16400</v>
      </c>
      <c r="AI125" s="5">
        <f t="shared" si="15"/>
        <v>11201200</v>
      </c>
      <c r="AJ125" s="2">
        <f t="shared" si="16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17">SUM(C94:C125)</f>
        <v>16400</v>
      </c>
      <c r="D126" s="5">
        <f t="shared" si="17"/>
        <v>16400</v>
      </c>
      <c r="E126" s="5">
        <f t="shared" si="17"/>
        <v>16400</v>
      </c>
      <c r="F126" s="5">
        <f t="shared" si="17"/>
        <v>16400</v>
      </c>
      <c r="G126" s="5">
        <f t="shared" si="17"/>
        <v>16400</v>
      </c>
      <c r="H126" s="5">
        <f t="shared" si="17"/>
        <v>16400</v>
      </c>
      <c r="I126" s="5">
        <f t="shared" si="17"/>
        <v>16400</v>
      </c>
      <c r="J126" s="5">
        <f t="shared" si="17"/>
        <v>16400</v>
      </c>
      <c r="K126" s="5">
        <f t="shared" si="17"/>
        <v>16400</v>
      </c>
      <c r="L126" s="5">
        <f t="shared" si="17"/>
        <v>16400</v>
      </c>
      <c r="M126" s="5">
        <f t="shared" si="17"/>
        <v>16400</v>
      </c>
      <c r="N126" s="5">
        <f t="shared" si="17"/>
        <v>16400</v>
      </c>
      <c r="O126" s="5">
        <f t="shared" si="17"/>
        <v>16400</v>
      </c>
      <c r="P126" s="5">
        <f t="shared" si="17"/>
        <v>16400</v>
      </c>
      <c r="Q126" s="5">
        <f t="shared" si="17"/>
        <v>16400</v>
      </c>
      <c r="R126" s="5">
        <f t="shared" si="17"/>
        <v>16400</v>
      </c>
      <c r="S126" s="5">
        <f t="shared" si="17"/>
        <v>16400</v>
      </c>
      <c r="T126" s="5">
        <f t="shared" si="17"/>
        <v>16400</v>
      </c>
      <c r="U126" s="5">
        <f t="shared" si="17"/>
        <v>16400</v>
      </c>
      <c r="V126" s="5">
        <f t="shared" si="17"/>
        <v>16400</v>
      </c>
      <c r="W126" s="5">
        <f t="shared" si="17"/>
        <v>16400</v>
      </c>
      <c r="X126" s="5">
        <f t="shared" si="17"/>
        <v>16400</v>
      </c>
      <c r="Y126" s="5">
        <f t="shared" si="17"/>
        <v>16400</v>
      </c>
      <c r="Z126" s="5">
        <f t="shared" si="17"/>
        <v>16400</v>
      </c>
      <c r="AA126" s="5">
        <f t="shared" si="17"/>
        <v>16400</v>
      </c>
      <c r="AB126" s="5">
        <f t="shared" si="17"/>
        <v>16400</v>
      </c>
      <c r="AC126" s="5">
        <f t="shared" si="17"/>
        <v>16400</v>
      </c>
      <c r="AD126" s="5">
        <f t="shared" si="17"/>
        <v>16400</v>
      </c>
      <c r="AE126" s="5">
        <f t="shared" si="17"/>
        <v>16400</v>
      </c>
      <c r="AF126" s="5">
        <f t="shared" si="17"/>
        <v>16400</v>
      </c>
      <c r="AG126" s="5">
        <f t="shared" si="17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18">SUMSQ(C94:C125)</f>
        <v>11201200</v>
      </c>
      <c r="D127" s="5">
        <f t="shared" si="18"/>
        <v>11201200</v>
      </c>
      <c r="E127" s="5">
        <f t="shared" si="18"/>
        <v>11201200</v>
      </c>
      <c r="F127" s="5">
        <f t="shared" si="18"/>
        <v>11201200</v>
      </c>
      <c r="G127" s="5">
        <f t="shared" si="18"/>
        <v>11201200</v>
      </c>
      <c r="H127" s="5">
        <f t="shared" si="18"/>
        <v>11201200</v>
      </c>
      <c r="I127" s="5">
        <f t="shared" si="18"/>
        <v>11201200</v>
      </c>
      <c r="J127" s="5">
        <f t="shared" si="18"/>
        <v>11201200</v>
      </c>
      <c r="K127" s="5">
        <f t="shared" si="18"/>
        <v>11201200</v>
      </c>
      <c r="L127" s="5">
        <f t="shared" si="18"/>
        <v>11201200</v>
      </c>
      <c r="M127" s="5">
        <f t="shared" si="18"/>
        <v>11201200</v>
      </c>
      <c r="N127" s="5">
        <f t="shared" si="18"/>
        <v>11201200</v>
      </c>
      <c r="O127" s="5">
        <f t="shared" si="18"/>
        <v>11201200</v>
      </c>
      <c r="P127" s="5">
        <f t="shared" si="18"/>
        <v>11201200</v>
      </c>
      <c r="Q127" s="5">
        <f t="shared" si="18"/>
        <v>11201200</v>
      </c>
      <c r="R127" s="5">
        <f t="shared" si="18"/>
        <v>11201200</v>
      </c>
      <c r="S127" s="5">
        <f t="shared" si="18"/>
        <v>11201200</v>
      </c>
      <c r="T127" s="5">
        <f t="shared" si="18"/>
        <v>11201200</v>
      </c>
      <c r="U127" s="5">
        <f t="shared" si="18"/>
        <v>11201200</v>
      </c>
      <c r="V127" s="5">
        <f t="shared" si="18"/>
        <v>11201200</v>
      </c>
      <c r="W127" s="5">
        <f t="shared" si="18"/>
        <v>11201200</v>
      </c>
      <c r="X127" s="5">
        <f t="shared" si="18"/>
        <v>11201200</v>
      </c>
      <c r="Y127" s="5">
        <f t="shared" si="18"/>
        <v>11201200</v>
      </c>
      <c r="Z127" s="5">
        <f t="shared" si="18"/>
        <v>11201200</v>
      </c>
      <c r="AA127" s="5">
        <f t="shared" si="18"/>
        <v>11201200</v>
      </c>
      <c r="AB127" s="5">
        <f t="shared" si="18"/>
        <v>11201200</v>
      </c>
      <c r="AC127" s="5">
        <f t="shared" si="18"/>
        <v>11201200</v>
      </c>
      <c r="AD127" s="5">
        <f t="shared" si="18"/>
        <v>11201200</v>
      </c>
      <c r="AE127" s="5">
        <f t="shared" si="18"/>
        <v>11201200</v>
      </c>
      <c r="AF127" s="5">
        <f t="shared" si="18"/>
        <v>11201200</v>
      </c>
      <c r="AG127" s="5">
        <f t="shared" si="18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19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19"/>
        <v>8606720000</v>
      </c>
      <c r="E128" s="2">
        <f t="shared" si="19"/>
        <v>8606720000</v>
      </c>
      <c r="F128" s="2">
        <f t="shared" si="19"/>
        <v>8606720000</v>
      </c>
      <c r="G128" s="2">
        <f t="shared" si="19"/>
        <v>8606720000</v>
      </c>
      <c r="H128" s="2">
        <f t="shared" si="19"/>
        <v>8606720000</v>
      </c>
      <c r="I128" s="2">
        <f t="shared" si="19"/>
        <v>8606720000</v>
      </c>
      <c r="J128" s="2">
        <f t="shared" si="19"/>
        <v>8606720000</v>
      </c>
      <c r="K128" s="2">
        <f t="shared" si="19"/>
        <v>8606720000</v>
      </c>
      <c r="L128" s="2">
        <f t="shared" si="19"/>
        <v>8606720000</v>
      </c>
      <c r="M128" s="2">
        <f t="shared" si="19"/>
        <v>8606720000</v>
      </c>
      <c r="N128" s="2">
        <f t="shared" si="19"/>
        <v>8606720000</v>
      </c>
      <c r="O128" s="2">
        <f t="shared" si="19"/>
        <v>8606720000</v>
      </c>
      <c r="P128" s="2">
        <f t="shared" si="19"/>
        <v>8606720000</v>
      </c>
      <c r="Q128" s="2">
        <f t="shared" si="19"/>
        <v>8606720000</v>
      </c>
      <c r="R128" s="2">
        <f t="shared" si="19"/>
        <v>8606720000</v>
      </c>
      <c r="S128" s="2">
        <f t="shared" si="19"/>
        <v>8606720000</v>
      </c>
      <c r="T128" s="2">
        <f t="shared" si="19"/>
        <v>8606720000</v>
      </c>
      <c r="U128" s="2">
        <f t="shared" si="19"/>
        <v>8606720000</v>
      </c>
      <c r="V128" s="2">
        <f t="shared" si="19"/>
        <v>8606720000</v>
      </c>
      <c r="W128" s="2">
        <f t="shared" si="19"/>
        <v>8606720000</v>
      </c>
      <c r="X128" s="2">
        <f t="shared" si="19"/>
        <v>8606720000</v>
      </c>
      <c r="Y128" s="2">
        <f t="shared" si="19"/>
        <v>8606720000</v>
      </c>
      <c r="Z128" s="2">
        <f t="shared" si="19"/>
        <v>8606720000</v>
      </c>
      <c r="AA128" s="2">
        <f t="shared" si="19"/>
        <v>8606720000</v>
      </c>
      <c r="AB128" s="2">
        <f t="shared" si="19"/>
        <v>8606720000</v>
      </c>
      <c r="AC128" s="2">
        <f t="shared" si="19"/>
        <v>8606720000</v>
      </c>
      <c r="AD128" s="2">
        <f t="shared" si="19"/>
        <v>8606720000</v>
      </c>
      <c r="AE128" s="2">
        <f t="shared" si="19"/>
        <v>8606720000</v>
      </c>
      <c r="AF128" s="2">
        <f t="shared" si="19"/>
        <v>8606720000</v>
      </c>
      <c r="AG128" s="2">
        <f t="shared" si="19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  <c r="AJ129" s="116">
        <f>B94^3+C95^3+D96^3+E97^3+F98^3+G99^3+H100^3+I101^3+J102^3+K103^3+L104^3+M105^3+N106^3+O107^3+P108^3+Q109^3+R125^3+S124^3+T123^3+U122^3+V121^3+W120^3+X119^3+Y118^3+Z117^3+AA116^3+AB115^3+AC114^3+AD113^3+AE112^3+AF111^3+AG110^3</f>
        <v>8606720000</v>
      </c>
    </row>
    <row r="130" spans="1:36" x14ac:dyDescent="0.2">
      <c r="A130" s="3" t="s">
        <v>1173</v>
      </c>
      <c r="B130" s="2">
        <f>B94</f>
        <v>15</v>
      </c>
      <c r="C130" s="2">
        <f>C95</f>
        <v>59</v>
      </c>
      <c r="D130" s="2">
        <f>D96</f>
        <v>85</v>
      </c>
      <c r="E130" s="2">
        <f>E97</f>
        <v>97</v>
      </c>
      <c r="F130" s="2">
        <f>F98</f>
        <v>148</v>
      </c>
      <c r="G130" s="2">
        <f>G99</f>
        <v>168</v>
      </c>
      <c r="H130" s="2">
        <f>H100</f>
        <v>202</v>
      </c>
      <c r="I130" s="2">
        <f>I101</f>
        <v>254</v>
      </c>
      <c r="J130" s="2">
        <f>J102</f>
        <v>515</v>
      </c>
      <c r="K130" s="2">
        <f>K103</f>
        <v>567</v>
      </c>
      <c r="L130" s="2">
        <f>L104</f>
        <v>601</v>
      </c>
      <c r="M130" s="2">
        <f>M105</f>
        <v>621</v>
      </c>
      <c r="N130" s="2">
        <f>N106</f>
        <v>672</v>
      </c>
      <c r="O130" s="2">
        <f>O107</f>
        <v>684</v>
      </c>
      <c r="P130" s="2">
        <f>P108</f>
        <v>710</v>
      </c>
      <c r="Q130" s="2">
        <f>Q109</f>
        <v>754</v>
      </c>
      <c r="R130" s="2">
        <f>R110</f>
        <v>408</v>
      </c>
      <c r="S130" s="2">
        <f>S111</f>
        <v>420</v>
      </c>
      <c r="T130" s="2">
        <f>T112</f>
        <v>462</v>
      </c>
      <c r="U130" s="2">
        <f>U113</f>
        <v>506</v>
      </c>
      <c r="V130" s="2">
        <f>V114</f>
        <v>267</v>
      </c>
      <c r="W130" s="2">
        <f>W115</f>
        <v>319</v>
      </c>
      <c r="X130" s="2">
        <f>X116</f>
        <v>337</v>
      </c>
      <c r="Y130" s="2">
        <f>Y117</f>
        <v>357</v>
      </c>
      <c r="Z130" s="2">
        <f>Z118</f>
        <v>924</v>
      </c>
      <c r="AA130" s="2">
        <f>AA119</f>
        <v>944</v>
      </c>
      <c r="AB130" s="2">
        <f>AB120</f>
        <v>962</v>
      </c>
      <c r="AC130" s="2">
        <f>AC121</f>
        <v>1014</v>
      </c>
      <c r="AD130" s="2">
        <f>AD122</f>
        <v>775</v>
      </c>
      <c r="AE130" s="2">
        <f>AE123</f>
        <v>819</v>
      </c>
      <c r="AF130" s="2">
        <f>AF124</f>
        <v>861</v>
      </c>
      <c r="AG130" s="2">
        <f>AG125</f>
        <v>873</v>
      </c>
      <c r="AH130" s="217">
        <f t="shared" ref="AH130:AH133" si="20">SUM(B130:AG130)</f>
        <v>16400</v>
      </c>
      <c r="AI130" s="5">
        <f t="shared" ref="AI130:AI133" si="21">SUMSQ(B130:AG130)</f>
        <v>11201200</v>
      </c>
      <c r="AJ130" s="2">
        <f t="shared" si="16"/>
        <v>8606720000</v>
      </c>
    </row>
    <row r="131" spans="1:36" x14ac:dyDescent="0.2">
      <c r="A131" s="3" t="s">
        <v>1174</v>
      </c>
      <c r="B131" s="2">
        <f>B125</f>
        <v>1010</v>
      </c>
      <c r="C131" s="2">
        <f>C124</f>
        <v>966</v>
      </c>
      <c r="D131" s="2">
        <f>D123</f>
        <v>940</v>
      </c>
      <c r="E131" s="2">
        <f>E122</f>
        <v>928</v>
      </c>
      <c r="F131" s="2">
        <f>F121</f>
        <v>877</v>
      </c>
      <c r="G131" s="2">
        <f>G120</f>
        <v>857</v>
      </c>
      <c r="H131" s="2">
        <f>H119</f>
        <v>823</v>
      </c>
      <c r="I131" s="2">
        <f>I118</f>
        <v>771</v>
      </c>
      <c r="J131" s="2">
        <f>J117</f>
        <v>510</v>
      </c>
      <c r="K131" s="2">
        <f>K116</f>
        <v>458</v>
      </c>
      <c r="L131" s="2">
        <f>L115</f>
        <v>424</v>
      </c>
      <c r="M131" s="2">
        <f>M114</f>
        <v>404</v>
      </c>
      <c r="N131" s="2">
        <f>N113</f>
        <v>353</v>
      </c>
      <c r="O131" s="2">
        <f>O112</f>
        <v>341</v>
      </c>
      <c r="P131" s="2">
        <f>P111</f>
        <v>315</v>
      </c>
      <c r="Q131" s="2">
        <f>Q110</f>
        <v>271</v>
      </c>
      <c r="R131" s="2">
        <f>R109</f>
        <v>617</v>
      </c>
      <c r="S131" s="2">
        <f>S108</f>
        <v>605</v>
      </c>
      <c r="T131" s="2">
        <f>T107</f>
        <v>563</v>
      </c>
      <c r="U131" s="2">
        <f>U106</f>
        <v>519</v>
      </c>
      <c r="V131" s="2">
        <f>V105</f>
        <v>758</v>
      </c>
      <c r="W131" s="2">
        <f>W104</f>
        <v>706</v>
      </c>
      <c r="X131" s="2">
        <f>X103</f>
        <v>688</v>
      </c>
      <c r="Y131" s="2">
        <f>Y102</f>
        <v>668</v>
      </c>
      <c r="Z131" s="2">
        <f>Z101</f>
        <v>101</v>
      </c>
      <c r="AA131" s="2">
        <f>AA100</f>
        <v>81</v>
      </c>
      <c r="AB131" s="2">
        <f>AB99</f>
        <v>63</v>
      </c>
      <c r="AC131" s="2">
        <f>AC98</f>
        <v>11</v>
      </c>
      <c r="AD131" s="2">
        <f>AD97</f>
        <v>250</v>
      </c>
      <c r="AE131" s="2">
        <f>AE96</f>
        <v>206</v>
      </c>
      <c r="AF131" s="2">
        <f>AF95</f>
        <v>164</v>
      </c>
      <c r="AG131" s="2">
        <f>AG94</f>
        <v>152</v>
      </c>
      <c r="AH131" s="217">
        <f t="shared" si="20"/>
        <v>16400</v>
      </c>
      <c r="AI131" s="5">
        <f t="shared" si="21"/>
        <v>11201200</v>
      </c>
      <c r="AJ131" s="2">
        <f t="shared" si="16"/>
        <v>8606720000</v>
      </c>
    </row>
    <row r="132" spans="1:36" x14ac:dyDescent="0.2">
      <c r="A132" s="3" t="s">
        <v>1175</v>
      </c>
      <c r="B132" s="2">
        <f>B110</f>
        <v>282</v>
      </c>
      <c r="C132" s="2">
        <f>C111</f>
        <v>302</v>
      </c>
      <c r="D132" s="2">
        <f>D112</f>
        <v>324</v>
      </c>
      <c r="E132" s="2">
        <f>E113</f>
        <v>376</v>
      </c>
      <c r="F132" s="2">
        <f>F114</f>
        <v>389</v>
      </c>
      <c r="G132" s="2">
        <f>G115</f>
        <v>433</v>
      </c>
      <c r="H132" s="2">
        <f>H116</f>
        <v>479</v>
      </c>
      <c r="I132" s="2">
        <f>I117</f>
        <v>491</v>
      </c>
      <c r="J132" s="2">
        <f>J118</f>
        <v>790</v>
      </c>
      <c r="K132" s="2">
        <f>K119</f>
        <v>802</v>
      </c>
      <c r="L132" s="2">
        <f>L120</f>
        <v>848</v>
      </c>
      <c r="M132" s="2">
        <f>M121</f>
        <v>892</v>
      </c>
      <c r="N132" s="2">
        <f>N122</f>
        <v>905</v>
      </c>
      <c r="O132" s="2">
        <f>O123</f>
        <v>957</v>
      </c>
      <c r="P132" s="2">
        <f>P124</f>
        <v>979</v>
      </c>
      <c r="Q132" s="2">
        <f>Q125</f>
        <v>999</v>
      </c>
      <c r="R132" s="2">
        <f>R94</f>
        <v>129</v>
      </c>
      <c r="S132" s="2">
        <f>S95</f>
        <v>181</v>
      </c>
      <c r="T132" s="2">
        <f>T96</f>
        <v>219</v>
      </c>
      <c r="U132" s="2">
        <f>U97</f>
        <v>239</v>
      </c>
      <c r="V132" s="2">
        <f>V98</f>
        <v>30</v>
      </c>
      <c r="W132" s="2">
        <f>W99</f>
        <v>42</v>
      </c>
      <c r="X132" s="2">
        <f>X100</f>
        <v>72</v>
      </c>
      <c r="Y132" s="2">
        <f>Y101</f>
        <v>116</v>
      </c>
      <c r="Z132" s="2">
        <f>Z102</f>
        <v>653</v>
      </c>
      <c r="AA132" s="2">
        <f>AA103</f>
        <v>697</v>
      </c>
      <c r="AB132" s="2">
        <f>AB104</f>
        <v>727</v>
      </c>
      <c r="AC132" s="2">
        <f>AC105</f>
        <v>739</v>
      </c>
      <c r="AD132" s="2">
        <f>AD106</f>
        <v>530</v>
      </c>
      <c r="AE132" s="2">
        <f>AE107</f>
        <v>550</v>
      </c>
      <c r="AF132" s="2">
        <f>AF108</f>
        <v>588</v>
      </c>
      <c r="AG132" s="2">
        <f>AG109</f>
        <v>640</v>
      </c>
      <c r="AH132" s="217">
        <f t="shared" si="20"/>
        <v>16400</v>
      </c>
      <c r="AI132" s="5">
        <f t="shared" si="21"/>
        <v>11201200</v>
      </c>
      <c r="AJ132" s="2">
        <f t="shared" si="16"/>
        <v>8606720000</v>
      </c>
    </row>
    <row r="133" spans="1:36" x14ac:dyDescent="0.2">
      <c r="A133" s="3" t="s">
        <v>1176</v>
      </c>
      <c r="B133" s="2">
        <f>B109</f>
        <v>743</v>
      </c>
      <c r="C133" s="2">
        <f>C108</f>
        <v>723</v>
      </c>
      <c r="D133" s="2">
        <f>D107</f>
        <v>701</v>
      </c>
      <c r="E133" s="2">
        <f>E106</f>
        <v>649</v>
      </c>
      <c r="F133" s="2">
        <f>F105</f>
        <v>636</v>
      </c>
      <c r="G133" s="2">
        <f>G104</f>
        <v>592</v>
      </c>
      <c r="H133" s="2">
        <f>H103</f>
        <v>546</v>
      </c>
      <c r="I133" s="2">
        <f>I102</f>
        <v>534</v>
      </c>
      <c r="J133" s="2">
        <f>J101</f>
        <v>235</v>
      </c>
      <c r="K133" s="2">
        <f>K100</f>
        <v>223</v>
      </c>
      <c r="L133" s="2">
        <f>L99</f>
        <v>177</v>
      </c>
      <c r="M133" s="2">
        <f>M98</f>
        <v>133</v>
      </c>
      <c r="N133" s="2">
        <f>N97</f>
        <v>120</v>
      </c>
      <c r="O133" s="2">
        <f>O96</f>
        <v>68</v>
      </c>
      <c r="P133" s="2">
        <f>P95</f>
        <v>46</v>
      </c>
      <c r="Q133" s="2">
        <f>Q94</f>
        <v>26</v>
      </c>
      <c r="R133" s="2">
        <f>R125</f>
        <v>896</v>
      </c>
      <c r="S133" s="2">
        <f>S124</f>
        <v>844</v>
      </c>
      <c r="T133" s="2">
        <f>T123</f>
        <v>806</v>
      </c>
      <c r="U133" s="2">
        <f>U122</f>
        <v>786</v>
      </c>
      <c r="V133" s="2">
        <f>V121</f>
        <v>995</v>
      </c>
      <c r="W133" s="2">
        <f>W120</f>
        <v>983</v>
      </c>
      <c r="X133" s="2">
        <f>X119</f>
        <v>953</v>
      </c>
      <c r="Y133" s="2">
        <f>Y118</f>
        <v>909</v>
      </c>
      <c r="Z133" s="2">
        <f>Z117</f>
        <v>372</v>
      </c>
      <c r="AA133" s="2">
        <f>AA116</f>
        <v>328</v>
      </c>
      <c r="AB133" s="2">
        <f>AB115</f>
        <v>298</v>
      </c>
      <c r="AC133" s="2">
        <f>AC114</f>
        <v>286</v>
      </c>
      <c r="AD133" s="2">
        <f>AD113</f>
        <v>495</v>
      </c>
      <c r="AE133" s="2">
        <f>AE112</f>
        <v>475</v>
      </c>
      <c r="AF133" s="2">
        <f>AF111</f>
        <v>437</v>
      </c>
      <c r="AG133" s="2">
        <f>AG110</f>
        <v>385</v>
      </c>
      <c r="AH133" s="217">
        <f t="shared" si="20"/>
        <v>16400</v>
      </c>
      <c r="AI133" s="5">
        <f t="shared" si="21"/>
        <v>11201200</v>
      </c>
      <c r="AJ133" s="2">
        <f t="shared" si="16"/>
        <v>8606720000</v>
      </c>
    </row>
    <row r="136" spans="1:36" ht="13.5" thickBot="1" x14ac:dyDescent="0.25">
      <c r="B136" s="1" t="s">
        <v>14</v>
      </c>
      <c r="D136" s="131" t="s">
        <v>5</v>
      </c>
      <c r="J136" s="2" t="s">
        <v>5</v>
      </c>
    </row>
    <row r="137" spans="1:36" x14ac:dyDescent="0.2">
      <c r="A137" s="1">
        <v>1</v>
      </c>
      <c r="B137" s="193">
        <v>7</v>
      </c>
      <c r="C137" s="194">
        <v>420</v>
      </c>
      <c r="D137" s="177">
        <v>1024</v>
      </c>
      <c r="E137" s="177">
        <v>603</v>
      </c>
      <c r="F137" s="177">
        <v>902</v>
      </c>
      <c r="G137" s="177">
        <v>545</v>
      </c>
      <c r="H137" s="177">
        <v>125</v>
      </c>
      <c r="I137" s="177">
        <v>474</v>
      </c>
      <c r="J137" s="177">
        <v>463</v>
      </c>
      <c r="K137" s="177">
        <v>108</v>
      </c>
      <c r="L137" s="177">
        <v>568</v>
      </c>
      <c r="M137" s="177">
        <v>915</v>
      </c>
      <c r="N137" s="177">
        <v>590</v>
      </c>
      <c r="O137" s="177">
        <v>1001</v>
      </c>
      <c r="P137" s="189">
        <v>437</v>
      </c>
      <c r="Q137" s="177">
        <v>18</v>
      </c>
      <c r="R137" s="177">
        <v>137</v>
      </c>
      <c r="S137" s="185">
        <v>302</v>
      </c>
      <c r="T137" s="177">
        <v>882</v>
      </c>
      <c r="U137" s="177">
        <v>725</v>
      </c>
      <c r="V137" s="177">
        <v>780</v>
      </c>
      <c r="W137" s="177">
        <v>687</v>
      </c>
      <c r="X137" s="177">
        <v>243</v>
      </c>
      <c r="Y137" s="177">
        <v>344</v>
      </c>
      <c r="Z137" s="177">
        <v>321</v>
      </c>
      <c r="AA137" s="177">
        <v>230</v>
      </c>
      <c r="AB137" s="177">
        <v>698</v>
      </c>
      <c r="AC137" s="177">
        <v>797</v>
      </c>
      <c r="AD137" s="177">
        <v>708</v>
      </c>
      <c r="AE137" s="177">
        <v>871</v>
      </c>
      <c r="AF137" s="195">
        <v>315</v>
      </c>
      <c r="AG137" s="196">
        <v>160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408</v>
      </c>
      <c r="C138" s="9">
        <v>51</v>
      </c>
      <c r="D138" s="6">
        <v>623</v>
      </c>
      <c r="E138" s="6">
        <v>972</v>
      </c>
      <c r="F138" s="6">
        <v>533</v>
      </c>
      <c r="G138" s="6">
        <v>946</v>
      </c>
      <c r="H138" s="6">
        <v>494</v>
      </c>
      <c r="I138" s="6">
        <v>73</v>
      </c>
      <c r="J138" s="6">
        <v>96</v>
      </c>
      <c r="K138" s="6">
        <v>507</v>
      </c>
      <c r="L138" s="6">
        <v>935</v>
      </c>
      <c r="M138" s="6">
        <v>516</v>
      </c>
      <c r="N138" s="6">
        <v>989</v>
      </c>
      <c r="O138" s="6">
        <v>634</v>
      </c>
      <c r="P138" s="6">
        <v>38</v>
      </c>
      <c r="Q138" s="11">
        <v>385</v>
      </c>
      <c r="R138" s="12">
        <v>282</v>
      </c>
      <c r="S138" s="6">
        <v>189</v>
      </c>
      <c r="T138" s="6">
        <v>737</v>
      </c>
      <c r="U138" s="6">
        <v>838</v>
      </c>
      <c r="V138" s="6">
        <v>667</v>
      </c>
      <c r="W138" s="6">
        <v>832</v>
      </c>
      <c r="X138" s="6">
        <v>356</v>
      </c>
      <c r="Y138" s="6">
        <v>199</v>
      </c>
      <c r="Z138" s="6">
        <v>210</v>
      </c>
      <c r="AA138" s="6">
        <v>373</v>
      </c>
      <c r="AB138" s="6">
        <v>809</v>
      </c>
      <c r="AC138" s="6">
        <v>654</v>
      </c>
      <c r="AD138" s="6">
        <v>851</v>
      </c>
      <c r="AE138" s="6">
        <v>760</v>
      </c>
      <c r="AF138" s="6">
        <v>172</v>
      </c>
      <c r="AG138" s="198">
        <v>271</v>
      </c>
      <c r="AH138" s="5">
        <f t="shared" ref="AH138:AH168" si="22">SUM(B138:AG138)</f>
        <v>16400</v>
      </c>
      <c r="AI138" s="5">
        <f t="shared" ref="AI138:AI168" si="23">SUMSQ(B138:AG138)</f>
        <v>11201200</v>
      </c>
      <c r="AJ138" s="2">
        <f t="shared" ref="AJ138:AJ176" si="24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934</v>
      </c>
      <c r="C139" s="6">
        <v>513</v>
      </c>
      <c r="D139" s="9">
        <v>93</v>
      </c>
      <c r="E139" s="7">
        <v>506</v>
      </c>
      <c r="F139" s="6">
        <v>39</v>
      </c>
      <c r="G139" s="6">
        <v>388</v>
      </c>
      <c r="H139" s="6">
        <v>992</v>
      </c>
      <c r="I139" s="6">
        <v>635</v>
      </c>
      <c r="J139" s="6">
        <v>622</v>
      </c>
      <c r="K139" s="6">
        <v>969</v>
      </c>
      <c r="L139" s="6">
        <v>405</v>
      </c>
      <c r="M139" s="6">
        <v>50</v>
      </c>
      <c r="N139" s="11">
        <v>495</v>
      </c>
      <c r="O139" s="6">
        <v>76</v>
      </c>
      <c r="P139" s="6">
        <v>536</v>
      </c>
      <c r="Q139" s="6">
        <v>947</v>
      </c>
      <c r="R139" s="6">
        <v>812</v>
      </c>
      <c r="S139" s="6">
        <v>655</v>
      </c>
      <c r="T139" s="6">
        <v>211</v>
      </c>
      <c r="U139" s="12">
        <v>376</v>
      </c>
      <c r="V139" s="6">
        <v>169</v>
      </c>
      <c r="W139" s="6">
        <v>270</v>
      </c>
      <c r="X139" s="6">
        <v>850</v>
      </c>
      <c r="Y139" s="6">
        <v>757</v>
      </c>
      <c r="Z139" s="6">
        <v>740</v>
      </c>
      <c r="AA139" s="6">
        <v>839</v>
      </c>
      <c r="AB139" s="6">
        <v>283</v>
      </c>
      <c r="AC139" s="6">
        <v>192</v>
      </c>
      <c r="AD139" s="8">
        <v>353</v>
      </c>
      <c r="AE139" s="6">
        <v>198</v>
      </c>
      <c r="AF139" s="6">
        <v>666</v>
      </c>
      <c r="AG139" s="179">
        <v>829</v>
      </c>
      <c r="AH139" s="5">
        <f t="shared" si="22"/>
        <v>16400</v>
      </c>
      <c r="AI139" s="5">
        <f t="shared" si="23"/>
        <v>11201200</v>
      </c>
      <c r="AJ139" s="2">
        <f t="shared" si="24"/>
        <v>8606720000</v>
      </c>
    </row>
    <row r="140" spans="1:36" x14ac:dyDescent="0.2">
      <c r="A140" s="1">
        <v>4</v>
      </c>
      <c r="B140" s="178">
        <v>565</v>
      </c>
      <c r="C140" s="6">
        <v>914</v>
      </c>
      <c r="D140" s="7">
        <v>462</v>
      </c>
      <c r="E140" s="9">
        <v>105</v>
      </c>
      <c r="F140" s="6">
        <v>440</v>
      </c>
      <c r="G140" s="6">
        <v>19</v>
      </c>
      <c r="H140" s="6">
        <v>591</v>
      </c>
      <c r="I140" s="6">
        <v>1004</v>
      </c>
      <c r="J140" s="6">
        <v>1021</v>
      </c>
      <c r="K140" s="6">
        <v>602</v>
      </c>
      <c r="L140" s="6">
        <v>6</v>
      </c>
      <c r="M140" s="6">
        <v>417</v>
      </c>
      <c r="N140" s="6">
        <v>128</v>
      </c>
      <c r="O140" s="11">
        <v>475</v>
      </c>
      <c r="P140" s="6">
        <v>903</v>
      </c>
      <c r="Q140" s="6">
        <v>548</v>
      </c>
      <c r="R140" s="6">
        <v>699</v>
      </c>
      <c r="S140" s="6">
        <v>800</v>
      </c>
      <c r="T140" s="12">
        <v>324</v>
      </c>
      <c r="U140" s="6">
        <v>231</v>
      </c>
      <c r="V140" s="6">
        <v>314</v>
      </c>
      <c r="W140" s="6">
        <v>157</v>
      </c>
      <c r="X140" s="6">
        <v>705</v>
      </c>
      <c r="Y140" s="6">
        <v>870</v>
      </c>
      <c r="Z140" s="6">
        <v>883</v>
      </c>
      <c r="AA140" s="6">
        <v>728</v>
      </c>
      <c r="AB140" s="6">
        <v>140</v>
      </c>
      <c r="AC140" s="6">
        <v>303</v>
      </c>
      <c r="AD140" s="6">
        <v>242</v>
      </c>
      <c r="AE140" s="8">
        <v>341</v>
      </c>
      <c r="AF140" s="6">
        <v>777</v>
      </c>
      <c r="AG140" s="179">
        <v>686</v>
      </c>
      <c r="AH140" s="5">
        <f t="shared" si="22"/>
        <v>16400</v>
      </c>
      <c r="AI140" s="5">
        <f t="shared" si="23"/>
        <v>11201200</v>
      </c>
      <c r="AJ140" s="2">
        <f t="shared" si="24"/>
        <v>8606720000</v>
      </c>
    </row>
    <row r="141" spans="1:36" x14ac:dyDescent="0.2">
      <c r="A141" s="1">
        <v>5</v>
      </c>
      <c r="B141" s="178">
        <v>793</v>
      </c>
      <c r="C141" s="6">
        <v>702</v>
      </c>
      <c r="D141" s="6">
        <v>226</v>
      </c>
      <c r="E141" s="6">
        <v>325</v>
      </c>
      <c r="F141" s="9">
        <v>156</v>
      </c>
      <c r="G141" s="7">
        <v>319</v>
      </c>
      <c r="H141" s="6">
        <v>867</v>
      </c>
      <c r="I141" s="6">
        <v>712</v>
      </c>
      <c r="J141" s="6">
        <v>721</v>
      </c>
      <c r="K141" s="6">
        <v>886</v>
      </c>
      <c r="L141" s="11">
        <v>298</v>
      </c>
      <c r="M141" s="6">
        <v>141</v>
      </c>
      <c r="N141" s="6">
        <v>340</v>
      </c>
      <c r="O141" s="6">
        <v>247</v>
      </c>
      <c r="P141" s="6">
        <v>683</v>
      </c>
      <c r="Q141" s="6">
        <v>784</v>
      </c>
      <c r="R141" s="6">
        <v>919</v>
      </c>
      <c r="S141" s="6">
        <v>564</v>
      </c>
      <c r="T141" s="6">
        <v>112</v>
      </c>
      <c r="U141" s="6">
        <v>459</v>
      </c>
      <c r="V141" s="6">
        <v>22</v>
      </c>
      <c r="W141" s="12">
        <v>433</v>
      </c>
      <c r="X141" s="6">
        <v>1005</v>
      </c>
      <c r="Y141" s="6">
        <v>586</v>
      </c>
      <c r="Z141" s="6">
        <v>607</v>
      </c>
      <c r="AA141" s="6">
        <v>1020</v>
      </c>
      <c r="AB141" s="8">
        <v>424</v>
      </c>
      <c r="AC141" s="6">
        <v>3</v>
      </c>
      <c r="AD141" s="6">
        <v>478</v>
      </c>
      <c r="AE141" s="6">
        <v>121</v>
      </c>
      <c r="AF141" s="6">
        <v>549</v>
      </c>
      <c r="AG141" s="179">
        <v>898</v>
      </c>
      <c r="AH141" s="5">
        <f t="shared" si="22"/>
        <v>16400</v>
      </c>
      <c r="AI141" s="5">
        <f t="shared" si="23"/>
        <v>11201200</v>
      </c>
      <c r="AJ141" s="2">
        <f t="shared" si="24"/>
        <v>8606720000</v>
      </c>
    </row>
    <row r="142" spans="1:36" x14ac:dyDescent="0.2">
      <c r="A142" s="1">
        <v>6</v>
      </c>
      <c r="B142" s="178">
        <v>650</v>
      </c>
      <c r="C142" s="6">
        <v>813</v>
      </c>
      <c r="D142" s="6">
        <v>369</v>
      </c>
      <c r="E142" s="6">
        <v>214</v>
      </c>
      <c r="F142" s="7">
        <v>267</v>
      </c>
      <c r="G142" s="9">
        <v>176</v>
      </c>
      <c r="H142" s="6">
        <v>756</v>
      </c>
      <c r="I142" s="6">
        <v>855</v>
      </c>
      <c r="J142" s="6">
        <v>834</v>
      </c>
      <c r="K142" s="6">
        <v>741</v>
      </c>
      <c r="L142" s="6">
        <v>185</v>
      </c>
      <c r="M142" s="11">
        <v>286</v>
      </c>
      <c r="N142" s="6">
        <v>195</v>
      </c>
      <c r="O142" s="6">
        <v>360</v>
      </c>
      <c r="P142" s="6">
        <v>828</v>
      </c>
      <c r="Q142" s="6">
        <v>671</v>
      </c>
      <c r="R142" s="6">
        <v>520</v>
      </c>
      <c r="S142" s="6">
        <v>931</v>
      </c>
      <c r="T142" s="6">
        <v>511</v>
      </c>
      <c r="U142" s="6">
        <v>92</v>
      </c>
      <c r="V142" s="12">
        <v>389</v>
      </c>
      <c r="W142" s="6">
        <v>34</v>
      </c>
      <c r="X142" s="6">
        <v>638</v>
      </c>
      <c r="Y142" s="6">
        <v>985</v>
      </c>
      <c r="Z142" s="6">
        <v>976</v>
      </c>
      <c r="AA142" s="6">
        <v>619</v>
      </c>
      <c r="AB142" s="6">
        <v>55</v>
      </c>
      <c r="AC142" s="8">
        <v>404</v>
      </c>
      <c r="AD142" s="6">
        <v>77</v>
      </c>
      <c r="AE142" s="6">
        <v>490</v>
      </c>
      <c r="AF142" s="6">
        <v>950</v>
      </c>
      <c r="AG142" s="179">
        <v>529</v>
      </c>
      <c r="AH142" s="5">
        <f t="shared" si="22"/>
        <v>16400</v>
      </c>
      <c r="AI142" s="5">
        <f t="shared" si="23"/>
        <v>11201200</v>
      </c>
      <c r="AJ142" s="2">
        <f t="shared" si="24"/>
        <v>8606720000</v>
      </c>
    </row>
    <row r="143" spans="1:36" x14ac:dyDescent="0.2">
      <c r="A143" s="1">
        <v>7</v>
      </c>
      <c r="B143" s="178">
        <v>188</v>
      </c>
      <c r="C143" s="6">
        <v>287</v>
      </c>
      <c r="D143" s="6">
        <v>835</v>
      </c>
      <c r="E143" s="6">
        <v>744</v>
      </c>
      <c r="F143" s="6">
        <v>825</v>
      </c>
      <c r="G143" s="6">
        <v>670</v>
      </c>
      <c r="H143" s="9">
        <v>194</v>
      </c>
      <c r="I143" s="7">
        <v>357</v>
      </c>
      <c r="J143" s="11">
        <v>372</v>
      </c>
      <c r="K143" s="6">
        <v>215</v>
      </c>
      <c r="L143" s="6">
        <v>651</v>
      </c>
      <c r="M143" s="6">
        <v>816</v>
      </c>
      <c r="N143" s="6">
        <v>753</v>
      </c>
      <c r="O143" s="6">
        <v>854</v>
      </c>
      <c r="P143" s="6">
        <v>266</v>
      </c>
      <c r="Q143" s="6">
        <v>173</v>
      </c>
      <c r="R143" s="6">
        <v>54</v>
      </c>
      <c r="S143" s="6">
        <v>401</v>
      </c>
      <c r="T143" s="6">
        <v>973</v>
      </c>
      <c r="U143" s="6">
        <v>618</v>
      </c>
      <c r="V143" s="6">
        <v>951</v>
      </c>
      <c r="W143" s="6">
        <v>532</v>
      </c>
      <c r="X143" s="6">
        <v>80</v>
      </c>
      <c r="Y143" s="12">
        <v>491</v>
      </c>
      <c r="Z143" s="8">
        <v>510</v>
      </c>
      <c r="AA143" s="6">
        <v>89</v>
      </c>
      <c r="AB143" s="6">
        <v>517</v>
      </c>
      <c r="AC143" s="6">
        <v>930</v>
      </c>
      <c r="AD143" s="6">
        <v>639</v>
      </c>
      <c r="AE143" s="6">
        <v>988</v>
      </c>
      <c r="AF143" s="6">
        <v>392</v>
      </c>
      <c r="AG143" s="179">
        <v>35</v>
      </c>
      <c r="AH143" s="5">
        <f t="shared" si="22"/>
        <v>16400</v>
      </c>
      <c r="AI143" s="5">
        <f t="shared" si="23"/>
        <v>11201200</v>
      </c>
      <c r="AJ143" s="2">
        <f t="shared" si="24"/>
        <v>8606720000</v>
      </c>
    </row>
    <row r="144" spans="1:36" x14ac:dyDescent="0.2">
      <c r="A144" s="1">
        <v>8</v>
      </c>
      <c r="B144" s="178">
        <v>299</v>
      </c>
      <c r="C144" s="6">
        <v>144</v>
      </c>
      <c r="D144" s="6">
        <v>724</v>
      </c>
      <c r="E144" s="6">
        <v>887</v>
      </c>
      <c r="F144" s="6">
        <v>682</v>
      </c>
      <c r="G144" s="6">
        <v>781</v>
      </c>
      <c r="H144" s="7">
        <v>337</v>
      </c>
      <c r="I144" s="9">
        <v>246</v>
      </c>
      <c r="J144" s="6">
        <v>227</v>
      </c>
      <c r="K144" s="11">
        <v>328</v>
      </c>
      <c r="L144" s="6">
        <v>796</v>
      </c>
      <c r="M144" s="6">
        <v>703</v>
      </c>
      <c r="N144" s="6">
        <v>866</v>
      </c>
      <c r="O144" s="6">
        <v>709</v>
      </c>
      <c r="P144" s="6">
        <v>153</v>
      </c>
      <c r="Q144" s="6">
        <v>318</v>
      </c>
      <c r="R144" s="6">
        <v>421</v>
      </c>
      <c r="S144" s="6">
        <v>2</v>
      </c>
      <c r="T144" s="6">
        <v>606</v>
      </c>
      <c r="U144" s="6">
        <v>1017</v>
      </c>
      <c r="V144" s="6">
        <v>552</v>
      </c>
      <c r="W144" s="6">
        <v>899</v>
      </c>
      <c r="X144" s="12">
        <v>479</v>
      </c>
      <c r="Y144" s="6">
        <v>124</v>
      </c>
      <c r="Z144" s="6">
        <v>109</v>
      </c>
      <c r="AA144" s="8">
        <v>458</v>
      </c>
      <c r="AB144" s="6">
        <v>918</v>
      </c>
      <c r="AC144" s="6">
        <v>561</v>
      </c>
      <c r="AD144" s="6">
        <v>1008</v>
      </c>
      <c r="AE144" s="6">
        <v>587</v>
      </c>
      <c r="AF144" s="6">
        <v>23</v>
      </c>
      <c r="AG144" s="179">
        <v>436</v>
      </c>
      <c r="AH144" s="5">
        <f t="shared" si="22"/>
        <v>16400</v>
      </c>
      <c r="AI144" s="5">
        <f t="shared" si="23"/>
        <v>11201200</v>
      </c>
      <c r="AJ144" s="2">
        <f t="shared" si="24"/>
        <v>8606720000</v>
      </c>
    </row>
    <row r="145" spans="1:36" x14ac:dyDescent="0.2">
      <c r="A145" s="1">
        <v>9</v>
      </c>
      <c r="B145" s="178">
        <v>963</v>
      </c>
      <c r="C145" s="6">
        <v>616</v>
      </c>
      <c r="D145" s="6">
        <v>60</v>
      </c>
      <c r="E145" s="6">
        <v>415</v>
      </c>
      <c r="F145" s="6">
        <v>66</v>
      </c>
      <c r="G145" s="6">
        <v>485</v>
      </c>
      <c r="H145" s="11">
        <v>953</v>
      </c>
      <c r="I145" s="6">
        <v>542</v>
      </c>
      <c r="J145" s="9">
        <v>523</v>
      </c>
      <c r="K145" s="7">
        <v>944</v>
      </c>
      <c r="L145" s="6">
        <v>500</v>
      </c>
      <c r="M145" s="6">
        <v>87</v>
      </c>
      <c r="N145" s="6">
        <v>394</v>
      </c>
      <c r="O145" s="6">
        <v>45</v>
      </c>
      <c r="P145" s="6">
        <v>625</v>
      </c>
      <c r="Q145" s="6">
        <v>982</v>
      </c>
      <c r="R145" s="6">
        <v>845</v>
      </c>
      <c r="S145" s="6">
        <v>746</v>
      </c>
      <c r="T145" s="6">
        <v>182</v>
      </c>
      <c r="U145" s="6">
        <v>273</v>
      </c>
      <c r="V145" s="6">
        <v>208</v>
      </c>
      <c r="W145" s="6">
        <v>363</v>
      </c>
      <c r="X145" s="8">
        <v>823</v>
      </c>
      <c r="Y145" s="6">
        <v>660</v>
      </c>
      <c r="Z145" s="6">
        <v>645</v>
      </c>
      <c r="AA145" s="12">
        <v>802</v>
      </c>
      <c r="AB145" s="6">
        <v>382</v>
      </c>
      <c r="AC145" s="6">
        <v>217</v>
      </c>
      <c r="AD145" s="6">
        <v>264</v>
      </c>
      <c r="AE145" s="6">
        <v>163</v>
      </c>
      <c r="AF145" s="6">
        <v>767</v>
      </c>
      <c r="AG145" s="179">
        <v>860</v>
      </c>
      <c r="AH145" s="5">
        <f t="shared" si="22"/>
        <v>16400</v>
      </c>
      <c r="AI145" s="5">
        <f t="shared" si="23"/>
        <v>11201200</v>
      </c>
      <c r="AJ145" s="2">
        <f t="shared" si="24"/>
        <v>8606720000</v>
      </c>
    </row>
    <row r="146" spans="1:36" x14ac:dyDescent="0.2">
      <c r="A146" s="1">
        <v>10</v>
      </c>
      <c r="B146" s="178">
        <v>596</v>
      </c>
      <c r="C146" s="6">
        <v>1015</v>
      </c>
      <c r="D146" s="6">
        <v>427</v>
      </c>
      <c r="E146" s="6">
        <v>16</v>
      </c>
      <c r="F146" s="6">
        <v>465</v>
      </c>
      <c r="G146" s="6">
        <v>118</v>
      </c>
      <c r="H146" s="6">
        <v>554</v>
      </c>
      <c r="I146" s="11">
        <v>909</v>
      </c>
      <c r="J146" s="7">
        <v>924</v>
      </c>
      <c r="K146" s="9">
        <v>575</v>
      </c>
      <c r="L146" s="6">
        <v>99</v>
      </c>
      <c r="M146" s="6">
        <v>456</v>
      </c>
      <c r="N146" s="6">
        <v>25</v>
      </c>
      <c r="O146" s="6">
        <v>446</v>
      </c>
      <c r="P146" s="6">
        <v>994</v>
      </c>
      <c r="Q146" s="6">
        <v>581</v>
      </c>
      <c r="R146" s="6">
        <v>734</v>
      </c>
      <c r="S146" s="6">
        <v>889</v>
      </c>
      <c r="T146" s="6">
        <v>293</v>
      </c>
      <c r="U146" s="6">
        <v>130</v>
      </c>
      <c r="V146" s="6">
        <v>351</v>
      </c>
      <c r="W146" s="6">
        <v>252</v>
      </c>
      <c r="X146" s="6">
        <v>680</v>
      </c>
      <c r="Y146" s="8">
        <v>771</v>
      </c>
      <c r="Z146" s="12">
        <v>790</v>
      </c>
      <c r="AA146" s="6">
        <v>689</v>
      </c>
      <c r="AB146" s="6">
        <v>237</v>
      </c>
      <c r="AC146" s="6">
        <v>330</v>
      </c>
      <c r="AD146" s="6">
        <v>151</v>
      </c>
      <c r="AE146" s="6">
        <v>308</v>
      </c>
      <c r="AF146" s="6">
        <v>880</v>
      </c>
      <c r="AG146" s="179">
        <v>715</v>
      </c>
      <c r="AH146" s="5">
        <f t="shared" si="22"/>
        <v>16400</v>
      </c>
      <c r="AI146" s="5">
        <f t="shared" si="23"/>
        <v>11201200</v>
      </c>
      <c r="AJ146" s="2">
        <f t="shared" si="24"/>
        <v>8606720000</v>
      </c>
    </row>
    <row r="147" spans="1:36" x14ac:dyDescent="0.2">
      <c r="A147" s="1">
        <v>11</v>
      </c>
      <c r="B147" s="178">
        <v>98</v>
      </c>
      <c r="C147" s="6">
        <v>453</v>
      </c>
      <c r="D147" s="6">
        <v>921</v>
      </c>
      <c r="E147" s="6">
        <v>574</v>
      </c>
      <c r="F147" s="11">
        <v>995</v>
      </c>
      <c r="G147" s="6">
        <v>584</v>
      </c>
      <c r="H147" s="6">
        <v>28</v>
      </c>
      <c r="I147" s="6">
        <v>447</v>
      </c>
      <c r="J147" s="6">
        <v>426</v>
      </c>
      <c r="K147" s="6">
        <v>13</v>
      </c>
      <c r="L147" s="9">
        <v>593</v>
      </c>
      <c r="M147" s="7">
        <v>1014</v>
      </c>
      <c r="N147" s="6">
        <v>555</v>
      </c>
      <c r="O147" s="6">
        <v>912</v>
      </c>
      <c r="P147" s="6">
        <v>468</v>
      </c>
      <c r="Q147" s="6">
        <v>119</v>
      </c>
      <c r="R147" s="6">
        <v>240</v>
      </c>
      <c r="S147" s="6">
        <v>331</v>
      </c>
      <c r="T147" s="6">
        <v>791</v>
      </c>
      <c r="U147" s="6">
        <v>692</v>
      </c>
      <c r="V147" s="8">
        <v>877</v>
      </c>
      <c r="W147" s="6">
        <v>714</v>
      </c>
      <c r="X147" s="6">
        <v>150</v>
      </c>
      <c r="Y147" s="6">
        <v>305</v>
      </c>
      <c r="Z147" s="6">
        <v>296</v>
      </c>
      <c r="AA147" s="6">
        <v>131</v>
      </c>
      <c r="AB147" s="6">
        <v>735</v>
      </c>
      <c r="AC147" s="12">
        <v>892</v>
      </c>
      <c r="AD147" s="6">
        <v>677</v>
      </c>
      <c r="AE147" s="6">
        <v>770</v>
      </c>
      <c r="AF147" s="6">
        <v>350</v>
      </c>
      <c r="AG147" s="179">
        <v>249</v>
      </c>
      <c r="AH147" s="5">
        <f t="shared" si="22"/>
        <v>16400</v>
      </c>
      <c r="AI147" s="5">
        <f t="shared" si="23"/>
        <v>11201200</v>
      </c>
      <c r="AJ147" s="2">
        <f t="shared" si="24"/>
        <v>8606720000</v>
      </c>
    </row>
    <row r="148" spans="1:36" x14ac:dyDescent="0.2">
      <c r="A148" s="1">
        <v>12</v>
      </c>
      <c r="B148" s="178">
        <v>497</v>
      </c>
      <c r="C148" s="6">
        <v>86</v>
      </c>
      <c r="D148" s="6">
        <v>522</v>
      </c>
      <c r="E148" s="6">
        <v>941</v>
      </c>
      <c r="F148" s="6">
        <v>628</v>
      </c>
      <c r="G148" s="11">
        <v>983</v>
      </c>
      <c r="H148" s="6">
        <v>395</v>
      </c>
      <c r="I148" s="6">
        <v>48</v>
      </c>
      <c r="J148" s="6">
        <v>57</v>
      </c>
      <c r="K148" s="6">
        <v>414</v>
      </c>
      <c r="L148" s="7">
        <v>962</v>
      </c>
      <c r="M148" s="9">
        <v>613</v>
      </c>
      <c r="N148" s="6">
        <v>956</v>
      </c>
      <c r="O148" s="6">
        <v>543</v>
      </c>
      <c r="P148" s="6">
        <v>67</v>
      </c>
      <c r="Q148" s="6">
        <v>488</v>
      </c>
      <c r="R148" s="6">
        <v>383</v>
      </c>
      <c r="S148" s="6">
        <v>220</v>
      </c>
      <c r="T148" s="6">
        <v>648</v>
      </c>
      <c r="U148" s="6">
        <v>803</v>
      </c>
      <c r="V148" s="6">
        <v>766</v>
      </c>
      <c r="W148" s="8">
        <v>857</v>
      </c>
      <c r="X148" s="6">
        <v>261</v>
      </c>
      <c r="Y148" s="6">
        <v>162</v>
      </c>
      <c r="Z148" s="6">
        <v>183</v>
      </c>
      <c r="AA148" s="6">
        <v>276</v>
      </c>
      <c r="AB148" s="12">
        <v>848</v>
      </c>
      <c r="AC148" s="6">
        <v>747</v>
      </c>
      <c r="AD148" s="6">
        <v>822</v>
      </c>
      <c r="AE148" s="6">
        <v>657</v>
      </c>
      <c r="AF148" s="6">
        <v>205</v>
      </c>
      <c r="AG148" s="179">
        <v>362</v>
      </c>
      <c r="AH148" s="5">
        <f t="shared" si="22"/>
        <v>16400</v>
      </c>
      <c r="AI148" s="5">
        <f t="shared" si="23"/>
        <v>11201200</v>
      </c>
      <c r="AJ148" s="2">
        <f t="shared" si="24"/>
        <v>8606720000</v>
      </c>
    </row>
    <row r="149" spans="1:36" x14ac:dyDescent="0.2">
      <c r="A149" s="1">
        <v>13</v>
      </c>
      <c r="B149" s="178">
        <v>221</v>
      </c>
      <c r="C149" s="6">
        <v>378</v>
      </c>
      <c r="D149" s="11">
        <v>806</v>
      </c>
      <c r="E149" s="6">
        <v>641</v>
      </c>
      <c r="F149" s="6">
        <v>864</v>
      </c>
      <c r="G149" s="6">
        <v>763</v>
      </c>
      <c r="H149" s="6">
        <v>167</v>
      </c>
      <c r="I149" s="6">
        <v>260</v>
      </c>
      <c r="J149" s="6">
        <v>277</v>
      </c>
      <c r="K149" s="6">
        <v>178</v>
      </c>
      <c r="L149" s="6">
        <v>750</v>
      </c>
      <c r="M149" s="6">
        <v>841</v>
      </c>
      <c r="N149" s="9">
        <v>664</v>
      </c>
      <c r="O149" s="7">
        <v>819</v>
      </c>
      <c r="P149" s="6">
        <v>367</v>
      </c>
      <c r="Q149" s="6">
        <v>204</v>
      </c>
      <c r="R149" s="6">
        <v>83</v>
      </c>
      <c r="S149" s="6">
        <v>504</v>
      </c>
      <c r="T149" s="8">
        <v>940</v>
      </c>
      <c r="U149" s="6">
        <v>527</v>
      </c>
      <c r="V149" s="6">
        <v>978</v>
      </c>
      <c r="W149" s="6">
        <v>629</v>
      </c>
      <c r="X149" s="6">
        <v>41</v>
      </c>
      <c r="Y149" s="6">
        <v>398</v>
      </c>
      <c r="Z149" s="6">
        <v>411</v>
      </c>
      <c r="AA149" s="6">
        <v>64</v>
      </c>
      <c r="AB149" s="6">
        <v>612</v>
      </c>
      <c r="AC149" s="6">
        <v>967</v>
      </c>
      <c r="AD149" s="6">
        <v>538</v>
      </c>
      <c r="AE149" s="12">
        <v>957</v>
      </c>
      <c r="AF149" s="6">
        <v>481</v>
      </c>
      <c r="AG149" s="179">
        <v>70</v>
      </c>
      <c r="AH149" s="5">
        <f t="shared" si="22"/>
        <v>16400</v>
      </c>
      <c r="AI149" s="5">
        <f t="shared" si="23"/>
        <v>11201200</v>
      </c>
      <c r="AJ149" s="2">
        <f t="shared" si="24"/>
        <v>8606720000</v>
      </c>
    </row>
    <row r="150" spans="1:36" x14ac:dyDescent="0.2">
      <c r="A150" s="1">
        <v>14</v>
      </c>
      <c r="B150" s="178">
        <v>334</v>
      </c>
      <c r="C150" s="6">
        <v>233</v>
      </c>
      <c r="D150" s="6">
        <v>693</v>
      </c>
      <c r="E150" s="11">
        <v>786</v>
      </c>
      <c r="F150" s="6">
        <v>719</v>
      </c>
      <c r="G150" s="6">
        <v>876</v>
      </c>
      <c r="H150" s="6">
        <v>312</v>
      </c>
      <c r="I150" s="6">
        <v>147</v>
      </c>
      <c r="J150" s="6">
        <v>134</v>
      </c>
      <c r="K150" s="6">
        <v>289</v>
      </c>
      <c r="L150" s="6">
        <v>893</v>
      </c>
      <c r="M150" s="6">
        <v>730</v>
      </c>
      <c r="N150" s="7">
        <v>775</v>
      </c>
      <c r="O150" s="9">
        <v>676</v>
      </c>
      <c r="P150" s="6">
        <v>256</v>
      </c>
      <c r="Q150" s="6">
        <v>347</v>
      </c>
      <c r="R150" s="6">
        <v>452</v>
      </c>
      <c r="S150" s="6">
        <v>103</v>
      </c>
      <c r="T150" s="6">
        <v>571</v>
      </c>
      <c r="U150" s="8">
        <v>928</v>
      </c>
      <c r="V150" s="6">
        <v>577</v>
      </c>
      <c r="W150" s="6">
        <v>998</v>
      </c>
      <c r="X150" s="6">
        <v>442</v>
      </c>
      <c r="Y150" s="6">
        <v>29</v>
      </c>
      <c r="Z150" s="6">
        <v>12</v>
      </c>
      <c r="AA150" s="6">
        <v>431</v>
      </c>
      <c r="AB150" s="6">
        <v>1011</v>
      </c>
      <c r="AC150" s="6">
        <v>600</v>
      </c>
      <c r="AD150" s="12">
        <v>905</v>
      </c>
      <c r="AE150" s="6">
        <v>558</v>
      </c>
      <c r="AF150" s="6">
        <v>114</v>
      </c>
      <c r="AG150" s="179">
        <v>469</v>
      </c>
      <c r="AH150" s="5">
        <f t="shared" si="22"/>
        <v>16400</v>
      </c>
      <c r="AI150" s="5">
        <f t="shared" si="23"/>
        <v>11201200</v>
      </c>
      <c r="AJ150" s="2">
        <f t="shared" si="24"/>
        <v>8606720000</v>
      </c>
    </row>
    <row r="151" spans="1:36" x14ac:dyDescent="0.2">
      <c r="A151" s="1">
        <v>15</v>
      </c>
      <c r="B151" s="190">
        <v>896</v>
      </c>
      <c r="C151" s="6">
        <v>731</v>
      </c>
      <c r="D151" s="6">
        <v>135</v>
      </c>
      <c r="E151" s="6">
        <v>292</v>
      </c>
      <c r="F151" s="6">
        <v>253</v>
      </c>
      <c r="G151" s="6">
        <v>346</v>
      </c>
      <c r="H151" s="6">
        <v>774</v>
      </c>
      <c r="I151" s="6">
        <v>673</v>
      </c>
      <c r="J151" s="6">
        <v>696</v>
      </c>
      <c r="K151" s="6">
        <v>787</v>
      </c>
      <c r="L151" s="6">
        <v>335</v>
      </c>
      <c r="M151" s="6">
        <v>236</v>
      </c>
      <c r="N151" s="6">
        <v>309</v>
      </c>
      <c r="O151" s="6">
        <v>146</v>
      </c>
      <c r="P151" s="9">
        <v>718</v>
      </c>
      <c r="Q151" s="7">
        <v>873</v>
      </c>
      <c r="R151" s="8">
        <v>1010</v>
      </c>
      <c r="S151" s="6">
        <v>597</v>
      </c>
      <c r="T151" s="6">
        <v>9</v>
      </c>
      <c r="U151" s="6">
        <v>430</v>
      </c>
      <c r="V151" s="6">
        <v>115</v>
      </c>
      <c r="W151" s="6">
        <v>472</v>
      </c>
      <c r="X151" s="6">
        <v>908</v>
      </c>
      <c r="Y151" s="6">
        <v>559</v>
      </c>
      <c r="Z151" s="6">
        <v>570</v>
      </c>
      <c r="AA151" s="6">
        <v>925</v>
      </c>
      <c r="AB151" s="6">
        <v>449</v>
      </c>
      <c r="AC151" s="6">
        <v>102</v>
      </c>
      <c r="AD151" s="6">
        <v>443</v>
      </c>
      <c r="AE151" s="6">
        <v>32</v>
      </c>
      <c r="AF151" s="6">
        <v>580</v>
      </c>
      <c r="AG151" s="186">
        <v>999</v>
      </c>
      <c r="AH151" s="5">
        <f t="shared" si="22"/>
        <v>16400</v>
      </c>
      <c r="AI151" s="5">
        <f t="shared" si="23"/>
        <v>11201200</v>
      </c>
      <c r="AJ151" s="2">
        <f t="shared" si="24"/>
        <v>8606720000</v>
      </c>
    </row>
    <row r="152" spans="1:36" x14ac:dyDescent="0.2">
      <c r="A152" s="1">
        <v>16</v>
      </c>
      <c r="B152" s="178">
        <v>751</v>
      </c>
      <c r="C152" s="11">
        <v>844</v>
      </c>
      <c r="D152" s="6">
        <v>280</v>
      </c>
      <c r="E152" s="6">
        <v>179</v>
      </c>
      <c r="F152" s="6">
        <v>366</v>
      </c>
      <c r="G152" s="6">
        <v>201</v>
      </c>
      <c r="H152" s="6">
        <v>661</v>
      </c>
      <c r="I152" s="6">
        <v>818</v>
      </c>
      <c r="J152" s="6">
        <v>807</v>
      </c>
      <c r="K152" s="6">
        <v>644</v>
      </c>
      <c r="L152" s="6">
        <v>224</v>
      </c>
      <c r="M152" s="6">
        <v>379</v>
      </c>
      <c r="N152" s="6">
        <v>166</v>
      </c>
      <c r="O152" s="6">
        <v>257</v>
      </c>
      <c r="P152" s="7">
        <v>861</v>
      </c>
      <c r="Q152" s="9">
        <v>762</v>
      </c>
      <c r="R152" s="6">
        <v>609</v>
      </c>
      <c r="S152" s="8">
        <v>966</v>
      </c>
      <c r="T152" s="6">
        <v>410</v>
      </c>
      <c r="U152" s="6">
        <v>61</v>
      </c>
      <c r="V152" s="6">
        <v>484</v>
      </c>
      <c r="W152" s="6">
        <v>71</v>
      </c>
      <c r="X152" s="6">
        <v>539</v>
      </c>
      <c r="Y152" s="6">
        <v>960</v>
      </c>
      <c r="Z152" s="6">
        <v>937</v>
      </c>
      <c r="AA152" s="6">
        <v>526</v>
      </c>
      <c r="AB152" s="6">
        <v>82</v>
      </c>
      <c r="AC152" s="6">
        <v>501</v>
      </c>
      <c r="AD152" s="6">
        <v>44</v>
      </c>
      <c r="AE152" s="6">
        <v>399</v>
      </c>
      <c r="AF152" s="12">
        <v>979</v>
      </c>
      <c r="AG152" s="179">
        <v>632</v>
      </c>
      <c r="AH152" s="5">
        <f t="shared" si="22"/>
        <v>16400</v>
      </c>
      <c r="AI152" s="5">
        <f t="shared" si="23"/>
        <v>11201200</v>
      </c>
      <c r="AJ152" s="2">
        <f t="shared" si="24"/>
        <v>8606720000</v>
      </c>
    </row>
    <row r="153" spans="1:36" x14ac:dyDescent="0.2">
      <c r="A153" s="1">
        <v>17</v>
      </c>
      <c r="B153" s="178">
        <v>274</v>
      </c>
      <c r="C153" s="12">
        <v>181</v>
      </c>
      <c r="D153" s="6">
        <v>745</v>
      </c>
      <c r="E153" s="6">
        <v>846</v>
      </c>
      <c r="F153" s="6">
        <v>659</v>
      </c>
      <c r="G153" s="6">
        <v>824</v>
      </c>
      <c r="H153" s="6">
        <v>364</v>
      </c>
      <c r="I153" s="6">
        <v>207</v>
      </c>
      <c r="J153" s="6">
        <v>218</v>
      </c>
      <c r="K153" s="6">
        <v>381</v>
      </c>
      <c r="L153" s="6">
        <v>801</v>
      </c>
      <c r="M153" s="6">
        <v>646</v>
      </c>
      <c r="N153" s="6">
        <v>859</v>
      </c>
      <c r="O153" s="6">
        <v>768</v>
      </c>
      <c r="P153" s="8">
        <v>164</v>
      </c>
      <c r="Q153" s="6">
        <v>263</v>
      </c>
      <c r="R153" s="9">
        <v>416</v>
      </c>
      <c r="S153" s="7">
        <v>59</v>
      </c>
      <c r="T153" s="6">
        <v>615</v>
      </c>
      <c r="U153" s="6">
        <v>964</v>
      </c>
      <c r="V153" s="6">
        <v>541</v>
      </c>
      <c r="W153" s="6">
        <v>954</v>
      </c>
      <c r="X153" s="6">
        <v>486</v>
      </c>
      <c r="Y153" s="6">
        <v>65</v>
      </c>
      <c r="Z153" s="6">
        <v>88</v>
      </c>
      <c r="AA153" s="6">
        <v>499</v>
      </c>
      <c r="AB153" s="6">
        <v>943</v>
      </c>
      <c r="AC153" s="6">
        <v>524</v>
      </c>
      <c r="AD153" s="6">
        <v>981</v>
      </c>
      <c r="AE153" s="6">
        <v>626</v>
      </c>
      <c r="AF153" s="11">
        <v>46</v>
      </c>
      <c r="AG153" s="179">
        <v>393</v>
      </c>
      <c r="AH153" s="5">
        <f t="shared" si="22"/>
        <v>16400</v>
      </c>
      <c r="AI153" s="5">
        <f t="shared" si="23"/>
        <v>11201200</v>
      </c>
      <c r="AJ153" s="2">
        <f t="shared" si="24"/>
        <v>8606720000</v>
      </c>
    </row>
    <row r="154" spans="1:36" x14ac:dyDescent="0.2">
      <c r="A154" s="1">
        <v>18</v>
      </c>
      <c r="B154" s="188">
        <v>129</v>
      </c>
      <c r="C154" s="6">
        <v>294</v>
      </c>
      <c r="D154" s="6">
        <v>890</v>
      </c>
      <c r="E154" s="6">
        <v>733</v>
      </c>
      <c r="F154" s="6">
        <v>772</v>
      </c>
      <c r="G154" s="6">
        <v>679</v>
      </c>
      <c r="H154" s="6">
        <v>251</v>
      </c>
      <c r="I154" s="6">
        <v>352</v>
      </c>
      <c r="J154" s="6">
        <v>329</v>
      </c>
      <c r="K154" s="6">
        <v>238</v>
      </c>
      <c r="L154" s="6">
        <v>690</v>
      </c>
      <c r="M154" s="6">
        <v>789</v>
      </c>
      <c r="N154" s="6">
        <v>716</v>
      </c>
      <c r="O154" s="6">
        <v>879</v>
      </c>
      <c r="P154" s="6">
        <v>307</v>
      </c>
      <c r="Q154" s="8">
        <v>152</v>
      </c>
      <c r="R154" s="7">
        <v>15</v>
      </c>
      <c r="S154" s="9">
        <v>428</v>
      </c>
      <c r="T154" s="6">
        <v>1016</v>
      </c>
      <c r="U154" s="6">
        <v>595</v>
      </c>
      <c r="V154" s="6">
        <v>910</v>
      </c>
      <c r="W154" s="6">
        <v>553</v>
      </c>
      <c r="X154" s="6">
        <v>117</v>
      </c>
      <c r="Y154" s="6">
        <v>466</v>
      </c>
      <c r="Z154" s="6">
        <v>455</v>
      </c>
      <c r="AA154" s="6">
        <v>100</v>
      </c>
      <c r="AB154" s="6">
        <v>576</v>
      </c>
      <c r="AC154" s="6">
        <v>923</v>
      </c>
      <c r="AD154" s="6">
        <v>582</v>
      </c>
      <c r="AE154" s="6">
        <v>993</v>
      </c>
      <c r="AF154" s="6">
        <v>445</v>
      </c>
      <c r="AG154" s="192">
        <v>26</v>
      </c>
      <c r="AH154" s="5">
        <f t="shared" si="22"/>
        <v>16400</v>
      </c>
      <c r="AI154" s="5">
        <f t="shared" si="23"/>
        <v>11201200</v>
      </c>
      <c r="AJ154" s="2">
        <f t="shared" si="24"/>
        <v>8606720000</v>
      </c>
    </row>
    <row r="155" spans="1:36" x14ac:dyDescent="0.2">
      <c r="A155" s="1">
        <v>19</v>
      </c>
      <c r="B155" s="178">
        <v>691</v>
      </c>
      <c r="C155" s="6">
        <v>792</v>
      </c>
      <c r="D155" s="6">
        <v>332</v>
      </c>
      <c r="E155" s="12">
        <v>239</v>
      </c>
      <c r="F155" s="6">
        <v>306</v>
      </c>
      <c r="G155" s="6">
        <v>149</v>
      </c>
      <c r="H155" s="6">
        <v>713</v>
      </c>
      <c r="I155" s="6">
        <v>878</v>
      </c>
      <c r="J155" s="6">
        <v>891</v>
      </c>
      <c r="K155" s="6">
        <v>736</v>
      </c>
      <c r="L155" s="6">
        <v>132</v>
      </c>
      <c r="M155" s="6">
        <v>295</v>
      </c>
      <c r="N155" s="8">
        <v>250</v>
      </c>
      <c r="O155" s="6">
        <v>349</v>
      </c>
      <c r="P155" s="6">
        <v>769</v>
      </c>
      <c r="Q155" s="6">
        <v>678</v>
      </c>
      <c r="R155" s="6">
        <v>573</v>
      </c>
      <c r="S155" s="6">
        <v>922</v>
      </c>
      <c r="T155" s="9">
        <v>454</v>
      </c>
      <c r="U155" s="7">
        <v>97</v>
      </c>
      <c r="V155" s="6">
        <v>448</v>
      </c>
      <c r="W155" s="6">
        <v>27</v>
      </c>
      <c r="X155" s="6">
        <v>583</v>
      </c>
      <c r="Y155" s="6">
        <v>996</v>
      </c>
      <c r="Z155" s="6">
        <v>1013</v>
      </c>
      <c r="AA155" s="6">
        <v>594</v>
      </c>
      <c r="AB155" s="6">
        <v>14</v>
      </c>
      <c r="AC155" s="6">
        <v>425</v>
      </c>
      <c r="AD155" s="11">
        <v>120</v>
      </c>
      <c r="AE155" s="6">
        <v>467</v>
      </c>
      <c r="AF155" s="6">
        <v>911</v>
      </c>
      <c r="AG155" s="179">
        <v>556</v>
      </c>
      <c r="AH155" s="5">
        <f t="shared" si="22"/>
        <v>16400</v>
      </c>
      <c r="AI155" s="5">
        <f t="shared" si="23"/>
        <v>11201200</v>
      </c>
      <c r="AJ155" s="2">
        <f t="shared" si="24"/>
        <v>8606720000</v>
      </c>
    </row>
    <row r="156" spans="1:36" x14ac:dyDescent="0.2">
      <c r="A156" s="1">
        <v>20</v>
      </c>
      <c r="B156" s="178">
        <v>804</v>
      </c>
      <c r="C156" s="6">
        <v>647</v>
      </c>
      <c r="D156" s="12">
        <v>219</v>
      </c>
      <c r="E156" s="6">
        <v>384</v>
      </c>
      <c r="F156" s="6">
        <v>161</v>
      </c>
      <c r="G156" s="6">
        <v>262</v>
      </c>
      <c r="H156" s="6">
        <v>858</v>
      </c>
      <c r="I156" s="6">
        <v>765</v>
      </c>
      <c r="J156" s="6">
        <v>748</v>
      </c>
      <c r="K156" s="6">
        <v>847</v>
      </c>
      <c r="L156" s="6">
        <v>275</v>
      </c>
      <c r="M156" s="6">
        <v>184</v>
      </c>
      <c r="N156" s="6">
        <v>361</v>
      </c>
      <c r="O156" s="8">
        <v>206</v>
      </c>
      <c r="P156" s="6">
        <v>658</v>
      </c>
      <c r="Q156" s="6">
        <v>821</v>
      </c>
      <c r="R156" s="6">
        <v>942</v>
      </c>
      <c r="S156" s="6">
        <v>521</v>
      </c>
      <c r="T156" s="7">
        <v>85</v>
      </c>
      <c r="U156" s="9">
        <v>498</v>
      </c>
      <c r="V156" s="6">
        <v>47</v>
      </c>
      <c r="W156" s="6">
        <v>396</v>
      </c>
      <c r="X156" s="6">
        <v>984</v>
      </c>
      <c r="Y156" s="6">
        <v>627</v>
      </c>
      <c r="Z156" s="6">
        <v>614</v>
      </c>
      <c r="AA156" s="6">
        <v>961</v>
      </c>
      <c r="AB156" s="6">
        <v>413</v>
      </c>
      <c r="AC156" s="6">
        <v>58</v>
      </c>
      <c r="AD156" s="6">
        <v>487</v>
      </c>
      <c r="AE156" s="11">
        <v>68</v>
      </c>
      <c r="AF156" s="6">
        <v>544</v>
      </c>
      <c r="AG156" s="179">
        <v>955</v>
      </c>
      <c r="AH156" s="5">
        <f t="shared" si="22"/>
        <v>16400</v>
      </c>
      <c r="AI156" s="5">
        <f t="shared" si="23"/>
        <v>11201200</v>
      </c>
      <c r="AJ156" s="2">
        <f t="shared" si="24"/>
        <v>8606720000</v>
      </c>
    </row>
    <row r="157" spans="1:36" x14ac:dyDescent="0.2">
      <c r="A157" s="1">
        <v>21</v>
      </c>
      <c r="B157" s="178">
        <v>528</v>
      </c>
      <c r="C157" s="6">
        <v>939</v>
      </c>
      <c r="D157" s="6">
        <v>503</v>
      </c>
      <c r="E157" s="6">
        <v>84</v>
      </c>
      <c r="F157" s="6">
        <v>397</v>
      </c>
      <c r="G157" s="12">
        <v>42</v>
      </c>
      <c r="H157" s="6">
        <v>630</v>
      </c>
      <c r="I157" s="6">
        <v>977</v>
      </c>
      <c r="J157" s="6">
        <v>968</v>
      </c>
      <c r="K157" s="6">
        <v>611</v>
      </c>
      <c r="L157" s="8">
        <v>63</v>
      </c>
      <c r="M157" s="6">
        <v>412</v>
      </c>
      <c r="N157" s="6">
        <v>69</v>
      </c>
      <c r="O157" s="6">
        <v>482</v>
      </c>
      <c r="P157" s="6">
        <v>958</v>
      </c>
      <c r="Q157" s="6">
        <v>537</v>
      </c>
      <c r="R157" s="6">
        <v>642</v>
      </c>
      <c r="S157" s="6">
        <v>805</v>
      </c>
      <c r="T157" s="6">
        <v>377</v>
      </c>
      <c r="U157" s="6">
        <v>222</v>
      </c>
      <c r="V157" s="9">
        <v>259</v>
      </c>
      <c r="W157" s="7">
        <v>168</v>
      </c>
      <c r="X157" s="6">
        <v>764</v>
      </c>
      <c r="Y157" s="6">
        <v>863</v>
      </c>
      <c r="Z157" s="6">
        <v>842</v>
      </c>
      <c r="AA157" s="6">
        <v>749</v>
      </c>
      <c r="AB157" s="11">
        <v>177</v>
      </c>
      <c r="AC157" s="6">
        <v>278</v>
      </c>
      <c r="AD157" s="6">
        <v>203</v>
      </c>
      <c r="AE157" s="6">
        <v>368</v>
      </c>
      <c r="AF157" s="6">
        <v>820</v>
      </c>
      <c r="AG157" s="179">
        <v>663</v>
      </c>
      <c r="AH157" s="5">
        <f t="shared" si="22"/>
        <v>16400</v>
      </c>
      <c r="AI157" s="5">
        <f t="shared" si="23"/>
        <v>11201200</v>
      </c>
      <c r="AJ157" s="2">
        <f t="shared" si="24"/>
        <v>8606720000</v>
      </c>
    </row>
    <row r="158" spans="1:36" x14ac:dyDescent="0.2">
      <c r="A158" s="1">
        <v>22</v>
      </c>
      <c r="B158" s="178">
        <v>927</v>
      </c>
      <c r="C158" s="6">
        <v>572</v>
      </c>
      <c r="D158" s="6">
        <v>104</v>
      </c>
      <c r="E158" s="6">
        <v>451</v>
      </c>
      <c r="F158" s="12">
        <v>30</v>
      </c>
      <c r="G158" s="6">
        <v>441</v>
      </c>
      <c r="H158" s="6">
        <v>997</v>
      </c>
      <c r="I158" s="6">
        <v>578</v>
      </c>
      <c r="J158" s="6">
        <v>599</v>
      </c>
      <c r="K158" s="6">
        <v>1012</v>
      </c>
      <c r="L158" s="6">
        <v>432</v>
      </c>
      <c r="M158" s="8">
        <v>11</v>
      </c>
      <c r="N158" s="6">
        <v>470</v>
      </c>
      <c r="O158" s="6">
        <v>113</v>
      </c>
      <c r="P158" s="6">
        <v>557</v>
      </c>
      <c r="Q158" s="6">
        <v>906</v>
      </c>
      <c r="R158" s="6">
        <v>785</v>
      </c>
      <c r="S158" s="6">
        <v>694</v>
      </c>
      <c r="T158" s="6">
        <v>234</v>
      </c>
      <c r="U158" s="6">
        <v>333</v>
      </c>
      <c r="V158" s="7">
        <v>148</v>
      </c>
      <c r="W158" s="9">
        <v>311</v>
      </c>
      <c r="X158" s="6">
        <v>875</v>
      </c>
      <c r="Y158" s="6">
        <v>720</v>
      </c>
      <c r="Z158" s="6">
        <v>729</v>
      </c>
      <c r="AA158" s="6">
        <v>894</v>
      </c>
      <c r="AB158" s="6">
        <v>290</v>
      </c>
      <c r="AC158" s="11">
        <v>133</v>
      </c>
      <c r="AD158" s="6">
        <v>348</v>
      </c>
      <c r="AE158" s="6">
        <v>255</v>
      </c>
      <c r="AF158" s="6">
        <v>675</v>
      </c>
      <c r="AG158" s="179">
        <v>776</v>
      </c>
      <c r="AH158" s="5">
        <f t="shared" si="22"/>
        <v>16400</v>
      </c>
      <c r="AI158" s="5">
        <f t="shared" si="23"/>
        <v>11201200</v>
      </c>
      <c r="AJ158" s="2">
        <f t="shared" si="24"/>
        <v>8606720000</v>
      </c>
    </row>
    <row r="159" spans="1:36" x14ac:dyDescent="0.2">
      <c r="A159" s="1">
        <v>23</v>
      </c>
      <c r="B159" s="178">
        <v>429</v>
      </c>
      <c r="C159" s="6">
        <v>10</v>
      </c>
      <c r="D159" s="6">
        <v>598</v>
      </c>
      <c r="E159" s="6">
        <v>1009</v>
      </c>
      <c r="F159" s="6">
        <v>560</v>
      </c>
      <c r="G159" s="6">
        <v>907</v>
      </c>
      <c r="H159" s="6">
        <v>471</v>
      </c>
      <c r="I159" s="12">
        <v>116</v>
      </c>
      <c r="J159" s="8">
        <v>101</v>
      </c>
      <c r="K159" s="6">
        <v>450</v>
      </c>
      <c r="L159" s="6">
        <v>926</v>
      </c>
      <c r="M159" s="6">
        <v>569</v>
      </c>
      <c r="N159" s="6">
        <v>1000</v>
      </c>
      <c r="O159" s="6">
        <v>579</v>
      </c>
      <c r="P159" s="6">
        <v>31</v>
      </c>
      <c r="Q159" s="6">
        <v>444</v>
      </c>
      <c r="R159" s="6">
        <v>291</v>
      </c>
      <c r="S159" s="6">
        <v>136</v>
      </c>
      <c r="T159" s="6">
        <v>732</v>
      </c>
      <c r="U159" s="6">
        <v>895</v>
      </c>
      <c r="V159" s="6">
        <v>674</v>
      </c>
      <c r="W159" s="6">
        <v>773</v>
      </c>
      <c r="X159" s="9">
        <v>345</v>
      </c>
      <c r="Y159" s="7">
        <v>254</v>
      </c>
      <c r="Z159" s="11">
        <v>235</v>
      </c>
      <c r="AA159" s="6">
        <v>336</v>
      </c>
      <c r="AB159" s="6">
        <v>788</v>
      </c>
      <c r="AC159" s="6">
        <v>695</v>
      </c>
      <c r="AD159" s="6">
        <v>874</v>
      </c>
      <c r="AE159" s="6">
        <v>717</v>
      </c>
      <c r="AF159" s="6">
        <v>145</v>
      </c>
      <c r="AG159" s="179">
        <v>310</v>
      </c>
      <c r="AH159" s="5">
        <f t="shared" si="22"/>
        <v>16400</v>
      </c>
      <c r="AI159" s="5">
        <f t="shared" si="23"/>
        <v>11201200</v>
      </c>
      <c r="AJ159" s="2">
        <f t="shared" si="24"/>
        <v>8606720000</v>
      </c>
    </row>
    <row r="160" spans="1:36" x14ac:dyDescent="0.2">
      <c r="A160" s="1">
        <v>24</v>
      </c>
      <c r="B160" s="178">
        <v>62</v>
      </c>
      <c r="C160" s="6">
        <v>409</v>
      </c>
      <c r="D160" s="6">
        <v>965</v>
      </c>
      <c r="E160" s="6">
        <v>610</v>
      </c>
      <c r="F160" s="6">
        <v>959</v>
      </c>
      <c r="G160" s="6">
        <v>540</v>
      </c>
      <c r="H160" s="12">
        <v>72</v>
      </c>
      <c r="I160" s="6">
        <v>483</v>
      </c>
      <c r="J160" s="6">
        <v>502</v>
      </c>
      <c r="K160" s="8">
        <v>81</v>
      </c>
      <c r="L160" s="6">
        <v>525</v>
      </c>
      <c r="M160" s="6">
        <v>938</v>
      </c>
      <c r="N160" s="6">
        <v>631</v>
      </c>
      <c r="O160" s="6">
        <v>980</v>
      </c>
      <c r="P160" s="6">
        <v>400</v>
      </c>
      <c r="Q160" s="6">
        <v>43</v>
      </c>
      <c r="R160" s="6">
        <v>180</v>
      </c>
      <c r="S160" s="6">
        <v>279</v>
      </c>
      <c r="T160" s="6">
        <v>843</v>
      </c>
      <c r="U160" s="6">
        <v>752</v>
      </c>
      <c r="V160" s="6">
        <v>817</v>
      </c>
      <c r="W160" s="6">
        <v>662</v>
      </c>
      <c r="X160" s="7">
        <v>202</v>
      </c>
      <c r="Y160" s="9">
        <v>365</v>
      </c>
      <c r="Z160" s="6">
        <v>380</v>
      </c>
      <c r="AA160" s="11">
        <v>223</v>
      </c>
      <c r="AB160" s="6">
        <v>643</v>
      </c>
      <c r="AC160" s="6">
        <v>808</v>
      </c>
      <c r="AD160" s="6">
        <v>761</v>
      </c>
      <c r="AE160" s="6">
        <v>862</v>
      </c>
      <c r="AF160" s="6">
        <v>258</v>
      </c>
      <c r="AG160" s="179">
        <v>165</v>
      </c>
      <c r="AH160" s="5">
        <f t="shared" si="22"/>
        <v>16400</v>
      </c>
      <c r="AI160" s="5">
        <f t="shared" si="23"/>
        <v>11201200</v>
      </c>
      <c r="AJ160" s="2">
        <f t="shared" si="24"/>
        <v>8606720000</v>
      </c>
    </row>
    <row r="161" spans="1:36" x14ac:dyDescent="0.2">
      <c r="A161" s="1">
        <v>25</v>
      </c>
      <c r="B161" s="178">
        <v>726</v>
      </c>
      <c r="C161" s="6">
        <v>881</v>
      </c>
      <c r="D161" s="6">
        <v>301</v>
      </c>
      <c r="E161" s="6">
        <v>138</v>
      </c>
      <c r="F161" s="6">
        <v>343</v>
      </c>
      <c r="G161" s="6">
        <v>244</v>
      </c>
      <c r="H161" s="8">
        <v>688</v>
      </c>
      <c r="I161" s="6">
        <v>779</v>
      </c>
      <c r="J161" s="6">
        <v>798</v>
      </c>
      <c r="K161" s="12">
        <v>697</v>
      </c>
      <c r="L161" s="6">
        <v>229</v>
      </c>
      <c r="M161" s="6">
        <v>322</v>
      </c>
      <c r="N161" s="6">
        <v>159</v>
      </c>
      <c r="O161" s="6">
        <v>316</v>
      </c>
      <c r="P161" s="6">
        <v>872</v>
      </c>
      <c r="Q161" s="6">
        <v>707</v>
      </c>
      <c r="R161" s="6">
        <v>604</v>
      </c>
      <c r="S161" s="6">
        <v>1023</v>
      </c>
      <c r="T161" s="6">
        <v>419</v>
      </c>
      <c r="U161" s="6">
        <v>8</v>
      </c>
      <c r="V161" s="6">
        <v>473</v>
      </c>
      <c r="W161" s="6">
        <v>126</v>
      </c>
      <c r="X161" s="11">
        <v>546</v>
      </c>
      <c r="Y161" s="6">
        <v>901</v>
      </c>
      <c r="Z161" s="9">
        <v>916</v>
      </c>
      <c r="AA161" s="7">
        <v>567</v>
      </c>
      <c r="AB161" s="6">
        <v>107</v>
      </c>
      <c r="AC161" s="6">
        <v>464</v>
      </c>
      <c r="AD161" s="6">
        <v>17</v>
      </c>
      <c r="AE161" s="6">
        <v>438</v>
      </c>
      <c r="AF161" s="6">
        <v>1002</v>
      </c>
      <c r="AG161" s="179">
        <v>589</v>
      </c>
      <c r="AH161" s="5">
        <f t="shared" si="22"/>
        <v>16400</v>
      </c>
      <c r="AI161" s="5">
        <f t="shared" si="23"/>
        <v>11201200</v>
      </c>
      <c r="AJ161" s="2">
        <f t="shared" si="24"/>
        <v>8606720000</v>
      </c>
    </row>
    <row r="162" spans="1:36" x14ac:dyDescent="0.2">
      <c r="A162" s="1">
        <v>26</v>
      </c>
      <c r="B162" s="178">
        <v>837</v>
      </c>
      <c r="C162" s="6">
        <v>738</v>
      </c>
      <c r="D162" s="6">
        <v>190</v>
      </c>
      <c r="E162" s="6">
        <v>281</v>
      </c>
      <c r="F162" s="6">
        <v>200</v>
      </c>
      <c r="G162" s="6">
        <v>355</v>
      </c>
      <c r="H162" s="6">
        <v>831</v>
      </c>
      <c r="I162" s="8">
        <v>668</v>
      </c>
      <c r="J162" s="12">
        <v>653</v>
      </c>
      <c r="K162" s="6">
        <v>810</v>
      </c>
      <c r="L162" s="6">
        <v>374</v>
      </c>
      <c r="M162" s="6">
        <v>209</v>
      </c>
      <c r="N162" s="6">
        <v>272</v>
      </c>
      <c r="O162" s="6">
        <v>171</v>
      </c>
      <c r="P162" s="6">
        <v>759</v>
      </c>
      <c r="Q162" s="6">
        <v>852</v>
      </c>
      <c r="R162" s="6">
        <v>971</v>
      </c>
      <c r="S162" s="6">
        <v>624</v>
      </c>
      <c r="T162" s="6">
        <v>52</v>
      </c>
      <c r="U162" s="6">
        <v>407</v>
      </c>
      <c r="V162" s="6">
        <v>74</v>
      </c>
      <c r="W162" s="6">
        <v>493</v>
      </c>
      <c r="X162" s="6">
        <v>945</v>
      </c>
      <c r="Y162" s="11">
        <v>534</v>
      </c>
      <c r="Z162" s="7">
        <v>515</v>
      </c>
      <c r="AA162" s="9">
        <v>936</v>
      </c>
      <c r="AB162" s="6">
        <v>508</v>
      </c>
      <c r="AC162" s="6">
        <v>95</v>
      </c>
      <c r="AD162" s="6">
        <v>386</v>
      </c>
      <c r="AE162" s="6">
        <v>37</v>
      </c>
      <c r="AF162" s="6">
        <v>633</v>
      </c>
      <c r="AG162" s="179">
        <v>990</v>
      </c>
      <c r="AH162" s="5">
        <f t="shared" si="22"/>
        <v>16400</v>
      </c>
      <c r="AI162" s="5">
        <f t="shared" si="23"/>
        <v>11201200</v>
      </c>
      <c r="AJ162" s="2">
        <f t="shared" si="24"/>
        <v>8606720000</v>
      </c>
    </row>
    <row r="163" spans="1:36" x14ac:dyDescent="0.2">
      <c r="A163" s="1">
        <v>27</v>
      </c>
      <c r="B163" s="178">
        <v>375</v>
      </c>
      <c r="C163" s="6">
        <v>212</v>
      </c>
      <c r="D163" s="6">
        <v>656</v>
      </c>
      <c r="E163" s="6">
        <v>811</v>
      </c>
      <c r="F163" s="8">
        <v>758</v>
      </c>
      <c r="G163" s="6">
        <v>849</v>
      </c>
      <c r="H163" s="6">
        <v>269</v>
      </c>
      <c r="I163" s="6">
        <v>170</v>
      </c>
      <c r="J163" s="6">
        <v>191</v>
      </c>
      <c r="K163" s="6">
        <v>284</v>
      </c>
      <c r="L163" s="6">
        <v>840</v>
      </c>
      <c r="M163" s="12">
        <v>739</v>
      </c>
      <c r="N163" s="6">
        <v>830</v>
      </c>
      <c r="O163" s="6">
        <v>665</v>
      </c>
      <c r="P163" s="6">
        <v>197</v>
      </c>
      <c r="Q163" s="6">
        <v>354</v>
      </c>
      <c r="R163" s="6">
        <v>505</v>
      </c>
      <c r="S163" s="6">
        <v>94</v>
      </c>
      <c r="T163" s="6">
        <v>514</v>
      </c>
      <c r="U163" s="6">
        <v>933</v>
      </c>
      <c r="V163" s="11">
        <v>636</v>
      </c>
      <c r="W163" s="6">
        <v>991</v>
      </c>
      <c r="X163" s="6">
        <v>387</v>
      </c>
      <c r="Y163" s="6">
        <v>40</v>
      </c>
      <c r="Z163" s="6">
        <v>49</v>
      </c>
      <c r="AA163" s="6">
        <v>406</v>
      </c>
      <c r="AB163" s="9">
        <v>970</v>
      </c>
      <c r="AC163" s="7">
        <v>621</v>
      </c>
      <c r="AD163" s="6">
        <v>948</v>
      </c>
      <c r="AE163" s="6">
        <v>535</v>
      </c>
      <c r="AF163" s="6">
        <v>75</v>
      </c>
      <c r="AG163" s="179">
        <v>496</v>
      </c>
      <c r="AH163" s="5">
        <f t="shared" si="22"/>
        <v>16400</v>
      </c>
      <c r="AI163" s="5">
        <f t="shared" si="23"/>
        <v>11201200</v>
      </c>
      <c r="AJ163" s="2">
        <f t="shared" si="24"/>
        <v>8606720000</v>
      </c>
    </row>
    <row r="164" spans="1:36" x14ac:dyDescent="0.2">
      <c r="A164" s="1">
        <v>28</v>
      </c>
      <c r="B164" s="178">
        <v>232</v>
      </c>
      <c r="C164" s="6">
        <v>323</v>
      </c>
      <c r="D164" s="6">
        <v>799</v>
      </c>
      <c r="E164" s="6">
        <v>700</v>
      </c>
      <c r="F164" s="6">
        <v>869</v>
      </c>
      <c r="G164" s="8">
        <v>706</v>
      </c>
      <c r="H164" s="6">
        <v>158</v>
      </c>
      <c r="I164" s="6">
        <v>313</v>
      </c>
      <c r="J164" s="6">
        <v>304</v>
      </c>
      <c r="K164" s="6">
        <v>139</v>
      </c>
      <c r="L164" s="12">
        <v>727</v>
      </c>
      <c r="M164" s="6">
        <v>884</v>
      </c>
      <c r="N164" s="6">
        <v>685</v>
      </c>
      <c r="O164" s="6">
        <v>778</v>
      </c>
      <c r="P164" s="6">
        <v>342</v>
      </c>
      <c r="Q164" s="6">
        <v>241</v>
      </c>
      <c r="R164" s="6">
        <v>106</v>
      </c>
      <c r="S164" s="6">
        <v>461</v>
      </c>
      <c r="T164" s="6">
        <v>913</v>
      </c>
      <c r="U164" s="6">
        <v>566</v>
      </c>
      <c r="V164" s="6">
        <v>1003</v>
      </c>
      <c r="W164" s="11">
        <v>592</v>
      </c>
      <c r="X164" s="6">
        <v>20</v>
      </c>
      <c r="Y164" s="6">
        <v>439</v>
      </c>
      <c r="Z164" s="6">
        <v>418</v>
      </c>
      <c r="AA164" s="6">
        <v>5</v>
      </c>
      <c r="AB164" s="7">
        <v>601</v>
      </c>
      <c r="AC164" s="9">
        <v>1022</v>
      </c>
      <c r="AD164" s="6">
        <v>547</v>
      </c>
      <c r="AE164" s="6">
        <v>904</v>
      </c>
      <c r="AF164" s="6">
        <v>476</v>
      </c>
      <c r="AG164" s="179">
        <v>127</v>
      </c>
      <c r="AH164" s="5">
        <f t="shared" si="22"/>
        <v>16400</v>
      </c>
      <c r="AI164" s="5">
        <f t="shared" si="23"/>
        <v>11201200</v>
      </c>
      <c r="AJ164" s="2">
        <f t="shared" si="24"/>
        <v>8606720000</v>
      </c>
    </row>
    <row r="165" spans="1:36" x14ac:dyDescent="0.2">
      <c r="A165" s="1">
        <v>29</v>
      </c>
      <c r="B165" s="178">
        <v>460</v>
      </c>
      <c r="C165" s="6">
        <v>111</v>
      </c>
      <c r="D165" s="8">
        <v>563</v>
      </c>
      <c r="E165" s="6">
        <v>920</v>
      </c>
      <c r="F165" s="6">
        <v>585</v>
      </c>
      <c r="G165" s="6">
        <v>1006</v>
      </c>
      <c r="H165" s="6">
        <v>434</v>
      </c>
      <c r="I165" s="6">
        <v>21</v>
      </c>
      <c r="J165" s="6">
        <v>4</v>
      </c>
      <c r="K165" s="6">
        <v>423</v>
      </c>
      <c r="L165" s="6">
        <v>1019</v>
      </c>
      <c r="M165" s="6">
        <v>608</v>
      </c>
      <c r="N165" s="6">
        <v>897</v>
      </c>
      <c r="O165" s="12">
        <v>550</v>
      </c>
      <c r="P165" s="6">
        <v>122</v>
      </c>
      <c r="Q165" s="6">
        <v>477</v>
      </c>
      <c r="R165" s="6">
        <v>326</v>
      </c>
      <c r="S165" s="6">
        <v>225</v>
      </c>
      <c r="T165" s="11">
        <v>701</v>
      </c>
      <c r="U165" s="6">
        <v>794</v>
      </c>
      <c r="V165" s="6">
        <v>711</v>
      </c>
      <c r="W165" s="6">
        <v>868</v>
      </c>
      <c r="X165" s="6">
        <v>320</v>
      </c>
      <c r="Y165" s="6">
        <v>155</v>
      </c>
      <c r="Z165" s="6">
        <v>142</v>
      </c>
      <c r="AA165" s="6">
        <v>297</v>
      </c>
      <c r="AB165" s="6">
        <v>885</v>
      </c>
      <c r="AC165" s="6">
        <v>722</v>
      </c>
      <c r="AD165" s="9">
        <v>783</v>
      </c>
      <c r="AE165" s="7">
        <v>684</v>
      </c>
      <c r="AF165" s="6">
        <v>248</v>
      </c>
      <c r="AG165" s="179">
        <v>339</v>
      </c>
      <c r="AH165" s="5">
        <f t="shared" si="22"/>
        <v>16400</v>
      </c>
      <c r="AI165" s="5">
        <f t="shared" si="23"/>
        <v>11201200</v>
      </c>
      <c r="AJ165" s="2">
        <f t="shared" si="24"/>
        <v>8606720000</v>
      </c>
    </row>
    <row r="166" spans="1:36" x14ac:dyDescent="0.2">
      <c r="A166" s="1">
        <v>30</v>
      </c>
      <c r="B166" s="178">
        <v>91</v>
      </c>
      <c r="C166" s="6">
        <v>512</v>
      </c>
      <c r="D166" s="6">
        <v>932</v>
      </c>
      <c r="E166" s="8">
        <v>519</v>
      </c>
      <c r="F166" s="6">
        <v>986</v>
      </c>
      <c r="G166" s="6">
        <v>637</v>
      </c>
      <c r="H166" s="6">
        <v>33</v>
      </c>
      <c r="I166" s="6">
        <v>390</v>
      </c>
      <c r="J166" s="6">
        <v>403</v>
      </c>
      <c r="K166" s="6">
        <v>56</v>
      </c>
      <c r="L166" s="6">
        <v>620</v>
      </c>
      <c r="M166" s="6">
        <v>975</v>
      </c>
      <c r="N166" s="12">
        <v>530</v>
      </c>
      <c r="O166" s="6">
        <v>949</v>
      </c>
      <c r="P166" s="6">
        <v>489</v>
      </c>
      <c r="Q166" s="6">
        <v>78</v>
      </c>
      <c r="R166" s="6">
        <v>213</v>
      </c>
      <c r="S166" s="6">
        <v>370</v>
      </c>
      <c r="T166" s="6">
        <v>814</v>
      </c>
      <c r="U166" s="11">
        <v>649</v>
      </c>
      <c r="V166" s="6">
        <v>856</v>
      </c>
      <c r="W166" s="6">
        <v>755</v>
      </c>
      <c r="X166" s="6">
        <v>175</v>
      </c>
      <c r="Y166" s="6">
        <v>268</v>
      </c>
      <c r="Z166" s="6">
        <v>285</v>
      </c>
      <c r="AA166" s="6">
        <v>186</v>
      </c>
      <c r="AB166" s="6">
        <v>742</v>
      </c>
      <c r="AC166" s="6">
        <v>833</v>
      </c>
      <c r="AD166" s="7">
        <v>672</v>
      </c>
      <c r="AE166" s="9">
        <v>827</v>
      </c>
      <c r="AF166" s="6">
        <v>359</v>
      </c>
      <c r="AG166" s="179">
        <v>196</v>
      </c>
      <c r="AH166" s="5">
        <f t="shared" si="22"/>
        <v>16400</v>
      </c>
      <c r="AI166" s="5">
        <f t="shared" si="23"/>
        <v>11201200</v>
      </c>
      <c r="AJ166" s="2">
        <f t="shared" si="24"/>
        <v>8606720000</v>
      </c>
    </row>
    <row r="167" spans="1:36" x14ac:dyDescent="0.2">
      <c r="A167" s="1">
        <v>31</v>
      </c>
      <c r="B167" s="199">
        <v>617</v>
      </c>
      <c r="C167" s="6">
        <v>974</v>
      </c>
      <c r="D167" s="6">
        <v>402</v>
      </c>
      <c r="E167" s="6">
        <v>53</v>
      </c>
      <c r="F167" s="6">
        <v>492</v>
      </c>
      <c r="G167" s="6">
        <v>79</v>
      </c>
      <c r="H167" s="6">
        <v>531</v>
      </c>
      <c r="I167" s="6">
        <v>952</v>
      </c>
      <c r="J167" s="6">
        <v>929</v>
      </c>
      <c r="K167" s="6">
        <v>518</v>
      </c>
      <c r="L167" s="6">
        <v>90</v>
      </c>
      <c r="M167" s="6">
        <v>509</v>
      </c>
      <c r="N167" s="6">
        <v>36</v>
      </c>
      <c r="O167" s="6">
        <v>391</v>
      </c>
      <c r="P167" s="6">
        <v>987</v>
      </c>
      <c r="Q167" s="12">
        <v>640</v>
      </c>
      <c r="R167" s="11">
        <v>743</v>
      </c>
      <c r="S167" s="6">
        <v>836</v>
      </c>
      <c r="T167" s="6">
        <v>288</v>
      </c>
      <c r="U167" s="6">
        <v>187</v>
      </c>
      <c r="V167" s="6">
        <v>358</v>
      </c>
      <c r="W167" s="6">
        <v>193</v>
      </c>
      <c r="X167" s="6">
        <v>669</v>
      </c>
      <c r="Y167" s="6">
        <v>826</v>
      </c>
      <c r="Z167" s="6">
        <v>815</v>
      </c>
      <c r="AA167" s="6">
        <v>652</v>
      </c>
      <c r="AB167" s="6">
        <v>216</v>
      </c>
      <c r="AC167" s="6">
        <v>371</v>
      </c>
      <c r="AD167" s="6">
        <v>174</v>
      </c>
      <c r="AE167" s="6">
        <v>265</v>
      </c>
      <c r="AF167" s="9">
        <v>853</v>
      </c>
      <c r="AG167" s="200">
        <v>754</v>
      </c>
      <c r="AH167" s="5">
        <f t="shared" si="22"/>
        <v>16400</v>
      </c>
      <c r="AI167" s="5">
        <f t="shared" si="23"/>
        <v>11201200</v>
      </c>
      <c r="AJ167" s="2">
        <f t="shared" si="24"/>
        <v>8606720000</v>
      </c>
    </row>
    <row r="168" spans="1:36" ht="13.5" thickBot="1" x14ac:dyDescent="0.25">
      <c r="A168" s="1">
        <v>32</v>
      </c>
      <c r="B168" s="201">
        <v>1018</v>
      </c>
      <c r="C168" s="202">
        <v>605</v>
      </c>
      <c r="D168" s="180">
        <v>1</v>
      </c>
      <c r="E168" s="180">
        <v>422</v>
      </c>
      <c r="F168" s="180">
        <v>123</v>
      </c>
      <c r="G168" s="180">
        <v>480</v>
      </c>
      <c r="H168" s="180">
        <v>900</v>
      </c>
      <c r="I168" s="180">
        <v>551</v>
      </c>
      <c r="J168" s="180">
        <v>562</v>
      </c>
      <c r="K168" s="180">
        <v>917</v>
      </c>
      <c r="L168" s="180">
        <v>457</v>
      </c>
      <c r="M168" s="180">
        <v>110</v>
      </c>
      <c r="N168" s="180">
        <v>435</v>
      </c>
      <c r="O168" s="180">
        <v>24</v>
      </c>
      <c r="P168" s="187">
        <v>588</v>
      </c>
      <c r="Q168" s="180">
        <v>1007</v>
      </c>
      <c r="R168" s="180">
        <v>888</v>
      </c>
      <c r="S168" s="191">
        <v>723</v>
      </c>
      <c r="T168" s="180">
        <v>143</v>
      </c>
      <c r="U168" s="180">
        <v>300</v>
      </c>
      <c r="V168" s="180">
        <v>245</v>
      </c>
      <c r="W168" s="180">
        <v>338</v>
      </c>
      <c r="X168" s="180">
        <v>782</v>
      </c>
      <c r="Y168" s="180">
        <v>681</v>
      </c>
      <c r="Z168" s="180">
        <v>704</v>
      </c>
      <c r="AA168" s="180">
        <v>795</v>
      </c>
      <c r="AB168" s="180">
        <v>327</v>
      </c>
      <c r="AC168" s="180">
        <v>228</v>
      </c>
      <c r="AD168" s="180">
        <v>317</v>
      </c>
      <c r="AE168" s="180">
        <v>154</v>
      </c>
      <c r="AF168" s="203">
        <v>710</v>
      </c>
      <c r="AG168" s="204">
        <v>865</v>
      </c>
      <c r="AH168" s="5">
        <f t="shared" si="22"/>
        <v>16400</v>
      </c>
      <c r="AI168" s="5">
        <f t="shared" si="23"/>
        <v>11201200</v>
      </c>
      <c r="AJ168" s="2">
        <f t="shared" si="24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5">SUM(C137:C168)</f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si="25"/>
        <v>16400</v>
      </c>
      <c r="K169" s="5">
        <f t="shared" si="25"/>
        <v>16400</v>
      </c>
      <c r="L169" s="5">
        <f t="shared" si="25"/>
        <v>16400</v>
      </c>
      <c r="M169" s="5">
        <f t="shared" si="25"/>
        <v>16400</v>
      </c>
      <c r="N169" s="5">
        <f t="shared" si="25"/>
        <v>16400</v>
      </c>
      <c r="O169" s="5">
        <f t="shared" si="25"/>
        <v>16400</v>
      </c>
      <c r="P169" s="5">
        <f t="shared" si="25"/>
        <v>16400</v>
      </c>
      <c r="Q169" s="5">
        <f t="shared" si="25"/>
        <v>16400</v>
      </c>
      <c r="R169" s="5">
        <f t="shared" si="25"/>
        <v>16400</v>
      </c>
      <c r="S169" s="5">
        <f t="shared" si="25"/>
        <v>16400</v>
      </c>
      <c r="T169" s="5">
        <f t="shared" si="25"/>
        <v>16400</v>
      </c>
      <c r="U169" s="5">
        <f t="shared" si="25"/>
        <v>16400</v>
      </c>
      <c r="V169" s="5">
        <f t="shared" si="25"/>
        <v>16400</v>
      </c>
      <c r="W169" s="5">
        <f t="shared" si="25"/>
        <v>16400</v>
      </c>
      <c r="X169" s="5">
        <f t="shared" si="25"/>
        <v>16400</v>
      </c>
      <c r="Y169" s="5">
        <f t="shared" si="25"/>
        <v>16400</v>
      </c>
      <c r="Z169" s="5">
        <f t="shared" si="25"/>
        <v>16400</v>
      </c>
      <c r="AA169" s="5">
        <f t="shared" si="25"/>
        <v>16400</v>
      </c>
      <c r="AB169" s="5">
        <f t="shared" si="25"/>
        <v>16400</v>
      </c>
      <c r="AC169" s="5">
        <f t="shared" si="25"/>
        <v>16400</v>
      </c>
      <c r="AD169" s="5">
        <f t="shared" si="25"/>
        <v>16400</v>
      </c>
      <c r="AE169" s="5">
        <f t="shared" si="25"/>
        <v>16400</v>
      </c>
      <c r="AF169" s="5">
        <f t="shared" si="25"/>
        <v>16400</v>
      </c>
      <c r="AG169" s="5">
        <f t="shared" si="25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6">SUMSQ(C137:C168)</f>
        <v>11201200</v>
      </c>
      <c r="D170" s="5">
        <f t="shared" si="26"/>
        <v>11201200</v>
      </c>
      <c r="E170" s="5">
        <f t="shared" si="26"/>
        <v>11201200</v>
      </c>
      <c r="F170" s="5">
        <f t="shared" si="26"/>
        <v>11201200</v>
      </c>
      <c r="G170" s="5">
        <f t="shared" si="26"/>
        <v>11201200</v>
      </c>
      <c r="H170" s="5">
        <f t="shared" si="26"/>
        <v>11201200</v>
      </c>
      <c r="I170" s="5">
        <f t="shared" si="26"/>
        <v>11201200</v>
      </c>
      <c r="J170" s="5">
        <f t="shared" si="26"/>
        <v>11201200</v>
      </c>
      <c r="K170" s="5">
        <f t="shared" si="26"/>
        <v>11201200</v>
      </c>
      <c r="L170" s="5">
        <f t="shared" si="26"/>
        <v>11201200</v>
      </c>
      <c r="M170" s="5">
        <f t="shared" si="26"/>
        <v>11201200</v>
      </c>
      <c r="N170" s="5">
        <f t="shared" si="26"/>
        <v>11201200</v>
      </c>
      <c r="O170" s="5">
        <f t="shared" si="26"/>
        <v>11201200</v>
      </c>
      <c r="P170" s="5">
        <f t="shared" si="26"/>
        <v>11201200</v>
      </c>
      <c r="Q170" s="5">
        <f t="shared" si="26"/>
        <v>11201200</v>
      </c>
      <c r="R170" s="5">
        <f t="shared" si="26"/>
        <v>11201200</v>
      </c>
      <c r="S170" s="5">
        <f t="shared" si="26"/>
        <v>11201200</v>
      </c>
      <c r="T170" s="5">
        <f t="shared" si="26"/>
        <v>11201200</v>
      </c>
      <c r="U170" s="5">
        <f t="shared" si="26"/>
        <v>11201200</v>
      </c>
      <c r="V170" s="5">
        <f t="shared" si="26"/>
        <v>11201200</v>
      </c>
      <c r="W170" s="5">
        <f t="shared" si="26"/>
        <v>11201200</v>
      </c>
      <c r="X170" s="5">
        <f t="shared" si="26"/>
        <v>11201200</v>
      </c>
      <c r="Y170" s="5">
        <f t="shared" si="26"/>
        <v>11201200</v>
      </c>
      <c r="Z170" s="5">
        <f t="shared" si="26"/>
        <v>11201200</v>
      </c>
      <c r="AA170" s="5">
        <f t="shared" si="26"/>
        <v>11201200</v>
      </c>
      <c r="AB170" s="5">
        <f t="shared" si="26"/>
        <v>11201200</v>
      </c>
      <c r="AC170" s="5">
        <f t="shared" si="26"/>
        <v>11201200</v>
      </c>
      <c r="AD170" s="5">
        <f t="shared" si="26"/>
        <v>11201200</v>
      </c>
      <c r="AE170" s="5">
        <f t="shared" si="26"/>
        <v>11201200</v>
      </c>
      <c r="AF170" s="5">
        <f t="shared" si="26"/>
        <v>11201200</v>
      </c>
      <c r="AG170" s="5">
        <f t="shared" si="26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27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27"/>
        <v>8606720000</v>
      </c>
      <c r="E171" s="2">
        <f t="shared" si="27"/>
        <v>8606720000</v>
      </c>
      <c r="F171" s="2">
        <f t="shared" si="27"/>
        <v>8606720000</v>
      </c>
      <c r="G171" s="2">
        <f t="shared" si="27"/>
        <v>8606720000</v>
      </c>
      <c r="H171" s="2">
        <f t="shared" si="27"/>
        <v>8606720000</v>
      </c>
      <c r="I171" s="2">
        <f t="shared" si="27"/>
        <v>8606720000</v>
      </c>
      <c r="J171" s="2">
        <f t="shared" si="27"/>
        <v>8606720000</v>
      </c>
      <c r="K171" s="2">
        <f t="shared" si="27"/>
        <v>8606720000</v>
      </c>
      <c r="L171" s="2">
        <f t="shared" si="27"/>
        <v>8606720000</v>
      </c>
      <c r="M171" s="2">
        <f t="shared" si="27"/>
        <v>8606720000</v>
      </c>
      <c r="N171" s="2">
        <f t="shared" si="27"/>
        <v>8606720000</v>
      </c>
      <c r="O171" s="2">
        <f t="shared" si="27"/>
        <v>8606720000</v>
      </c>
      <c r="P171" s="2">
        <f t="shared" si="27"/>
        <v>8606720000</v>
      </c>
      <c r="Q171" s="2">
        <f t="shared" si="27"/>
        <v>8606720000</v>
      </c>
      <c r="R171" s="2">
        <f t="shared" si="27"/>
        <v>8606720000</v>
      </c>
      <c r="S171" s="2">
        <f t="shared" si="27"/>
        <v>8606720000</v>
      </c>
      <c r="T171" s="2">
        <f t="shared" si="27"/>
        <v>8606720000</v>
      </c>
      <c r="U171" s="2">
        <f t="shared" si="27"/>
        <v>8606720000</v>
      </c>
      <c r="V171" s="2">
        <f t="shared" si="27"/>
        <v>8606720000</v>
      </c>
      <c r="W171" s="2">
        <f t="shared" si="27"/>
        <v>8606720000</v>
      </c>
      <c r="X171" s="2">
        <f t="shared" si="27"/>
        <v>8606720000</v>
      </c>
      <c r="Y171" s="2">
        <f t="shared" si="27"/>
        <v>8606720000</v>
      </c>
      <c r="Z171" s="2">
        <f t="shared" si="27"/>
        <v>8606720000</v>
      </c>
      <c r="AA171" s="2">
        <f t="shared" si="27"/>
        <v>8606720000</v>
      </c>
      <c r="AB171" s="2">
        <f t="shared" si="27"/>
        <v>8606720000</v>
      </c>
      <c r="AC171" s="2">
        <f t="shared" si="27"/>
        <v>8606720000</v>
      </c>
      <c r="AD171" s="2">
        <f t="shared" si="27"/>
        <v>8606720000</v>
      </c>
      <c r="AE171" s="2">
        <f t="shared" si="27"/>
        <v>8606720000</v>
      </c>
      <c r="AF171" s="2">
        <f t="shared" si="27"/>
        <v>8606720000</v>
      </c>
      <c r="AG171" s="2">
        <f t="shared" si="27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7</v>
      </c>
      <c r="C173" s="2">
        <f>C138</f>
        <v>51</v>
      </c>
      <c r="D173" s="2">
        <f>D139</f>
        <v>93</v>
      </c>
      <c r="E173" s="2">
        <f>E140</f>
        <v>105</v>
      </c>
      <c r="F173" s="2">
        <f>F141</f>
        <v>156</v>
      </c>
      <c r="G173" s="2">
        <f>G142</f>
        <v>176</v>
      </c>
      <c r="H173" s="2">
        <f>H143</f>
        <v>194</v>
      </c>
      <c r="I173" s="2">
        <f>I144</f>
        <v>246</v>
      </c>
      <c r="J173" s="2">
        <f>J145</f>
        <v>523</v>
      </c>
      <c r="K173" s="2">
        <f>K146</f>
        <v>575</v>
      </c>
      <c r="L173" s="2">
        <f>L147</f>
        <v>593</v>
      </c>
      <c r="M173" s="2">
        <f>M148</f>
        <v>613</v>
      </c>
      <c r="N173" s="2">
        <f>N149</f>
        <v>664</v>
      </c>
      <c r="O173" s="2">
        <f>O150</f>
        <v>676</v>
      </c>
      <c r="P173" s="2">
        <f>P151</f>
        <v>718</v>
      </c>
      <c r="Q173" s="2">
        <f>Q152</f>
        <v>762</v>
      </c>
      <c r="R173" s="2">
        <f>R153</f>
        <v>416</v>
      </c>
      <c r="S173" s="2">
        <f>S154</f>
        <v>428</v>
      </c>
      <c r="T173" s="2">
        <f>T155</f>
        <v>454</v>
      </c>
      <c r="U173" s="2">
        <f>U156</f>
        <v>498</v>
      </c>
      <c r="V173" s="2">
        <f>V157</f>
        <v>259</v>
      </c>
      <c r="W173" s="2">
        <f>W158</f>
        <v>311</v>
      </c>
      <c r="X173" s="2">
        <f>X159</f>
        <v>345</v>
      </c>
      <c r="Y173" s="2">
        <f>Y160</f>
        <v>365</v>
      </c>
      <c r="Z173" s="2">
        <f>Z161</f>
        <v>916</v>
      </c>
      <c r="AA173" s="2">
        <f>AA162</f>
        <v>936</v>
      </c>
      <c r="AB173" s="2">
        <f>AB163</f>
        <v>970</v>
      </c>
      <c r="AC173" s="2">
        <f>AC164</f>
        <v>1022</v>
      </c>
      <c r="AD173" s="2">
        <f>AD165</f>
        <v>783</v>
      </c>
      <c r="AE173" s="2">
        <f>AE166</f>
        <v>827</v>
      </c>
      <c r="AF173" s="2">
        <f>AF167</f>
        <v>853</v>
      </c>
      <c r="AG173" s="2">
        <f>AG168</f>
        <v>865</v>
      </c>
      <c r="AH173" s="217">
        <f t="shared" ref="AH173:AH176" si="28">SUM(B173:AG173)</f>
        <v>16400</v>
      </c>
      <c r="AI173" s="5">
        <f t="shared" ref="AI173:AI176" si="29">SUMSQ(B173:AG173)</f>
        <v>11201200</v>
      </c>
      <c r="AJ173" s="2">
        <f t="shared" si="24"/>
        <v>8606720000</v>
      </c>
    </row>
    <row r="174" spans="1:36" x14ac:dyDescent="0.2">
      <c r="A174" s="3" t="s">
        <v>1174</v>
      </c>
      <c r="B174" s="2">
        <f>B168</f>
        <v>1018</v>
      </c>
      <c r="C174" s="2">
        <f>C167</f>
        <v>974</v>
      </c>
      <c r="D174" s="2">
        <f>D166</f>
        <v>932</v>
      </c>
      <c r="E174" s="2">
        <f>E165</f>
        <v>920</v>
      </c>
      <c r="F174" s="2">
        <f>F164</f>
        <v>869</v>
      </c>
      <c r="G174" s="2">
        <f>G163</f>
        <v>849</v>
      </c>
      <c r="H174" s="2">
        <f>H162</f>
        <v>831</v>
      </c>
      <c r="I174" s="2">
        <f>I161</f>
        <v>779</v>
      </c>
      <c r="J174" s="2">
        <f>J160</f>
        <v>502</v>
      </c>
      <c r="K174" s="2">
        <f>K159</f>
        <v>450</v>
      </c>
      <c r="L174" s="2">
        <f>L158</f>
        <v>432</v>
      </c>
      <c r="M174" s="2">
        <f>M157</f>
        <v>412</v>
      </c>
      <c r="N174" s="2">
        <f>N156</f>
        <v>361</v>
      </c>
      <c r="O174" s="2">
        <f>O155</f>
        <v>349</v>
      </c>
      <c r="P174" s="2">
        <f>P154</f>
        <v>307</v>
      </c>
      <c r="Q174" s="2">
        <f>Q153</f>
        <v>263</v>
      </c>
      <c r="R174" s="2">
        <f>R152</f>
        <v>609</v>
      </c>
      <c r="S174" s="2">
        <f>S151</f>
        <v>597</v>
      </c>
      <c r="T174" s="2">
        <f>T150</f>
        <v>571</v>
      </c>
      <c r="U174" s="2">
        <f>U149</f>
        <v>527</v>
      </c>
      <c r="V174" s="2">
        <f>V148</f>
        <v>766</v>
      </c>
      <c r="W174" s="2">
        <f>W147</f>
        <v>714</v>
      </c>
      <c r="X174" s="2">
        <f>X146</f>
        <v>680</v>
      </c>
      <c r="Y174" s="2">
        <f>Y145</f>
        <v>660</v>
      </c>
      <c r="Z174" s="2">
        <f>Z144</f>
        <v>109</v>
      </c>
      <c r="AA174" s="2">
        <f>AA143</f>
        <v>89</v>
      </c>
      <c r="AB174" s="2">
        <f>AB142</f>
        <v>55</v>
      </c>
      <c r="AC174" s="2">
        <f>AC141</f>
        <v>3</v>
      </c>
      <c r="AD174" s="2">
        <f>AD140</f>
        <v>242</v>
      </c>
      <c r="AE174" s="2">
        <f>AE139</f>
        <v>198</v>
      </c>
      <c r="AF174" s="2">
        <f>AF138</f>
        <v>172</v>
      </c>
      <c r="AG174" s="2">
        <f>AG137</f>
        <v>160</v>
      </c>
      <c r="AH174" s="217">
        <f t="shared" si="28"/>
        <v>16400</v>
      </c>
      <c r="AI174" s="5">
        <f t="shared" si="29"/>
        <v>11201200</v>
      </c>
      <c r="AJ174" s="2">
        <f t="shared" si="24"/>
        <v>8606720000</v>
      </c>
    </row>
    <row r="175" spans="1:36" x14ac:dyDescent="0.2">
      <c r="A175" s="3" t="s">
        <v>1175</v>
      </c>
      <c r="B175" s="2">
        <f>B153</f>
        <v>274</v>
      </c>
      <c r="C175" s="2">
        <f>C154</f>
        <v>294</v>
      </c>
      <c r="D175" s="2">
        <f>D155</f>
        <v>332</v>
      </c>
      <c r="E175" s="2">
        <f>E156</f>
        <v>384</v>
      </c>
      <c r="F175" s="2">
        <f>F157</f>
        <v>397</v>
      </c>
      <c r="G175" s="2">
        <f>G158</f>
        <v>441</v>
      </c>
      <c r="H175" s="2">
        <f>H159</f>
        <v>471</v>
      </c>
      <c r="I175" s="2">
        <f>I160</f>
        <v>483</v>
      </c>
      <c r="J175" s="2">
        <f>J161</f>
        <v>798</v>
      </c>
      <c r="K175" s="2">
        <f>K162</f>
        <v>810</v>
      </c>
      <c r="L175" s="2">
        <f>L163</f>
        <v>840</v>
      </c>
      <c r="M175" s="2">
        <f>M164</f>
        <v>884</v>
      </c>
      <c r="N175" s="2">
        <f>N165</f>
        <v>897</v>
      </c>
      <c r="O175" s="2">
        <f>O166</f>
        <v>949</v>
      </c>
      <c r="P175" s="2">
        <f>P167</f>
        <v>987</v>
      </c>
      <c r="Q175" s="2">
        <f>Q168</f>
        <v>1007</v>
      </c>
      <c r="R175" s="2">
        <f>R137</f>
        <v>137</v>
      </c>
      <c r="S175" s="2">
        <f>S138</f>
        <v>189</v>
      </c>
      <c r="T175" s="2">
        <f>T139</f>
        <v>211</v>
      </c>
      <c r="U175" s="2">
        <f>U140</f>
        <v>231</v>
      </c>
      <c r="V175" s="2">
        <f>V141</f>
        <v>22</v>
      </c>
      <c r="W175" s="2">
        <f>W142</f>
        <v>34</v>
      </c>
      <c r="X175" s="2">
        <f>X143</f>
        <v>80</v>
      </c>
      <c r="Y175" s="2">
        <f>Y144</f>
        <v>124</v>
      </c>
      <c r="Z175" s="2">
        <f>Z145</f>
        <v>645</v>
      </c>
      <c r="AA175" s="2">
        <f>AA146</f>
        <v>689</v>
      </c>
      <c r="AB175" s="2">
        <f>AB147</f>
        <v>735</v>
      </c>
      <c r="AC175" s="2">
        <f>AC148</f>
        <v>747</v>
      </c>
      <c r="AD175" s="2">
        <f>AD149</f>
        <v>538</v>
      </c>
      <c r="AE175" s="2">
        <f>AE150</f>
        <v>558</v>
      </c>
      <c r="AF175" s="2">
        <f>AF151</f>
        <v>580</v>
      </c>
      <c r="AG175" s="2">
        <f>AG152</f>
        <v>632</v>
      </c>
      <c r="AH175" s="217">
        <f t="shared" si="28"/>
        <v>16400</v>
      </c>
      <c r="AI175" s="5">
        <f t="shared" si="29"/>
        <v>11201200</v>
      </c>
      <c r="AJ175" s="2">
        <f t="shared" si="24"/>
        <v>8606720000</v>
      </c>
    </row>
    <row r="176" spans="1:36" x14ac:dyDescent="0.2">
      <c r="A176" s="3" t="s">
        <v>1176</v>
      </c>
      <c r="B176" s="2">
        <f>B152</f>
        <v>751</v>
      </c>
      <c r="C176" s="2">
        <f>C151</f>
        <v>731</v>
      </c>
      <c r="D176" s="2">
        <f>D150</f>
        <v>693</v>
      </c>
      <c r="E176" s="2">
        <f>E149</f>
        <v>641</v>
      </c>
      <c r="F176" s="2">
        <f>F148</f>
        <v>628</v>
      </c>
      <c r="G176" s="2">
        <f>G147</f>
        <v>584</v>
      </c>
      <c r="H176" s="2">
        <f>H146</f>
        <v>554</v>
      </c>
      <c r="I176" s="2">
        <f>I145</f>
        <v>542</v>
      </c>
      <c r="J176" s="2">
        <f>J144</f>
        <v>227</v>
      </c>
      <c r="K176" s="2">
        <f>K143</f>
        <v>215</v>
      </c>
      <c r="L176" s="2">
        <f>L142</f>
        <v>185</v>
      </c>
      <c r="M176" s="2">
        <f>M141</f>
        <v>141</v>
      </c>
      <c r="N176" s="2">
        <f>N140</f>
        <v>128</v>
      </c>
      <c r="O176" s="2">
        <f>O139</f>
        <v>76</v>
      </c>
      <c r="P176" s="2">
        <f>P138</f>
        <v>38</v>
      </c>
      <c r="Q176" s="2">
        <f>Q137</f>
        <v>18</v>
      </c>
      <c r="R176" s="2">
        <f>R168</f>
        <v>888</v>
      </c>
      <c r="S176" s="2">
        <f>S167</f>
        <v>836</v>
      </c>
      <c r="T176" s="2">
        <f>T166</f>
        <v>814</v>
      </c>
      <c r="U176" s="2">
        <f>U165</f>
        <v>794</v>
      </c>
      <c r="V176" s="2">
        <f>V164</f>
        <v>1003</v>
      </c>
      <c r="W176" s="2">
        <f>W163</f>
        <v>991</v>
      </c>
      <c r="X176" s="2">
        <f>X162</f>
        <v>945</v>
      </c>
      <c r="Y176" s="2">
        <f>Y161</f>
        <v>901</v>
      </c>
      <c r="Z176" s="2">
        <f>Z160</f>
        <v>380</v>
      </c>
      <c r="AA176" s="2">
        <f>AA159</f>
        <v>336</v>
      </c>
      <c r="AB176" s="2">
        <f>AB158</f>
        <v>290</v>
      </c>
      <c r="AC176" s="2">
        <f>AC157</f>
        <v>278</v>
      </c>
      <c r="AD176" s="2">
        <f>AD156</f>
        <v>487</v>
      </c>
      <c r="AE176" s="2">
        <f>AE155</f>
        <v>467</v>
      </c>
      <c r="AF176" s="2">
        <f>AF154</f>
        <v>445</v>
      </c>
      <c r="AG176" s="2">
        <f>AG153</f>
        <v>393</v>
      </c>
      <c r="AH176" s="217">
        <f t="shared" si="28"/>
        <v>16400</v>
      </c>
      <c r="AI176" s="5">
        <f t="shared" si="29"/>
        <v>11201200</v>
      </c>
      <c r="AJ176" s="2">
        <f t="shared" si="24"/>
        <v>8606720000</v>
      </c>
    </row>
    <row r="179" spans="1:36" ht="13.5" thickBot="1" x14ac:dyDescent="0.25">
      <c r="A179" s="71"/>
      <c r="B179" s="1" t="s">
        <v>1126</v>
      </c>
      <c r="D179" s="131" t="s">
        <v>5</v>
      </c>
    </row>
    <row r="180" spans="1:36" x14ac:dyDescent="0.2">
      <c r="A180" s="1">
        <v>1</v>
      </c>
      <c r="B180" s="259">
        <v>19</v>
      </c>
      <c r="C180" s="133">
        <v>440</v>
      </c>
      <c r="D180" s="177">
        <v>1004</v>
      </c>
      <c r="E180" s="177">
        <v>591</v>
      </c>
      <c r="F180" s="177">
        <v>914</v>
      </c>
      <c r="G180" s="177">
        <v>565</v>
      </c>
      <c r="H180" s="177">
        <v>105</v>
      </c>
      <c r="I180" s="177">
        <v>462</v>
      </c>
      <c r="J180" s="177">
        <v>475</v>
      </c>
      <c r="K180" s="177">
        <v>128</v>
      </c>
      <c r="L180" s="177">
        <v>548</v>
      </c>
      <c r="M180" s="177">
        <v>903</v>
      </c>
      <c r="N180" s="177">
        <v>602</v>
      </c>
      <c r="O180" s="177">
        <v>1021</v>
      </c>
      <c r="P180" s="177">
        <v>417</v>
      </c>
      <c r="Q180" s="189">
        <v>6</v>
      </c>
      <c r="R180" s="185">
        <v>157</v>
      </c>
      <c r="S180" s="177">
        <v>314</v>
      </c>
      <c r="T180" s="177">
        <v>870</v>
      </c>
      <c r="U180" s="177">
        <v>705</v>
      </c>
      <c r="V180" s="177">
        <v>800</v>
      </c>
      <c r="W180" s="177">
        <v>699</v>
      </c>
      <c r="X180" s="177">
        <v>231</v>
      </c>
      <c r="Y180" s="177">
        <v>324</v>
      </c>
      <c r="Z180" s="177">
        <v>341</v>
      </c>
      <c r="AA180" s="177">
        <v>242</v>
      </c>
      <c r="AB180" s="177">
        <v>686</v>
      </c>
      <c r="AC180" s="177">
        <v>777</v>
      </c>
      <c r="AD180" s="177">
        <v>728</v>
      </c>
      <c r="AE180" s="177">
        <v>883</v>
      </c>
      <c r="AF180" s="177">
        <v>303</v>
      </c>
      <c r="AG180" s="184">
        <v>140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388</v>
      </c>
      <c r="C181" s="260">
        <v>39</v>
      </c>
      <c r="D181" s="6">
        <v>635</v>
      </c>
      <c r="E181" s="6">
        <v>992</v>
      </c>
      <c r="F181" s="6">
        <v>513</v>
      </c>
      <c r="G181" s="6">
        <v>934</v>
      </c>
      <c r="H181" s="6">
        <v>506</v>
      </c>
      <c r="I181" s="6">
        <v>93</v>
      </c>
      <c r="J181" s="6">
        <v>76</v>
      </c>
      <c r="K181" s="6">
        <v>495</v>
      </c>
      <c r="L181" s="6">
        <v>947</v>
      </c>
      <c r="M181" s="6">
        <v>536</v>
      </c>
      <c r="N181" s="6">
        <v>969</v>
      </c>
      <c r="O181" s="6">
        <v>622</v>
      </c>
      <c r="P181" s="11">
        <v>50</v>
      </c>
      <c r="Q181" s="6">
        <v>405</v>
      </c>
      <c r="R181" s="6">
        <v>270</v>
      </c>
      <c r="S181" s="12">
        <v>169</v>
      </c>
      <c r="T181" s="6">
        <v>757</v>
      </c>
      <c r="U181" s="6">
        <v>850</v>
      </c>
      <c r="V181" s="6">
        <v>655</v>
      </c>
      <c r="W181" s="6">
        <v>812</v>
      </c>
      <c r="X181" s="6">
        <v>376</v>
      </c>
      <c r="Y181" s="6">
        <v>211</v>
      </c>
      <c r="Z181" s="6">
        <v>198</v>
      </c>
      <c r="AA181" s="6">
        <v>353</v>
      </c>
      <c r="AB181" s="6">
        <v>829</v>
      </c>
      <c r="AC181" s="6">
        <v>666</v>
      </c>
      <c r="AD181" s="6">
        <v>839</v>
      </c>
      <c r="AE181" s="6">
        <v>740</v>
      </c>
      <c r="AF181" s="8">
        <v>192</v>
      </c>
      <c r="AG181" s="179">
        <v>283</v>
      </c>
      <c r="AH181" s="5">
        <f t="shared" ref="AH181:AH211" si="30">SUM(B181:AG181)</f>
        <v>16400</v>
      </c>
      <c r="AI181" s="5">
        <f t="shared" ref="AI181:AI211" si="31">SUMSQ(B181:AG181)</f>
        <v>11201200</v>
      </c>
      <c r="AJ181" s="2">
        <f t="shared" ref="AJ181:AJ219" si="32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946</v>
      </c>
      <c r="C182" s="6">
        <v>533</v>
      </c>
      <c r="D182" s="260">
        <v>73</v>
      </c>
      <c r="E182" s="9">
        <v>494</v>
      </c>
      <c r="F182" s="6">
        <v>51</v>
      </c>
      <c r="G182" s="6">
        <v>408</v>
      </c>
      <c r="H182" s="6">
        <v>972</v>
      </c>
      <c r="I182" s="6">
        <v>623</v>
      </c>
      <c r="J182" s="6">
        <v>634</v>
      </c>
      <c r="K182" s="6">
        <v>989</v>
      </c>
      <c r="L182" s="6">
        <v>385</v>
      </c>
      <c r="M182" s="6">
        <v>38</v>
      </c>
      <c r="N182" s="6">
        <v>507</v>
      </c>
      <c r="O182" s="11">
        <v>96</v>
      </c>
      <c r="P182" s="6">
        <v>516</v>
      </c>
      <c r="Q182" s="6">
        <v>935</v>
      </c>
      <c r="R182" s="6">
        <v>832</v>
      </c>
      <c r="S182" s="6">
        <v>667</v>
      </c>
      <c r="T182" s="12">
        <v>199</v>
      </c>
      <c r="U182" s="6">
        <v>356</v>
      </c>
      <c r="V182" s="6">
        <v>189</v>
      </c>
      <c r="W182" s="6">
        <v>282</v>
      </c>
      <c r="X182" s="6">
        <v>838</v>
      </c>
      <c r="Y182" s="6">
        <v>737</v>
      </c>
      <c r="Z182" s="6">
        <v>760</v>
      </c>
      <c r="AA182" s="6">
        <v>851</v>
      </c>
      <c r="AB182" s="6">
        <v>271</v>
      </c>
      <c r="AC182" s="6">
        <v>172</v>
      </c>
      <c r="AD182" s="6">
        <v>373</v>
      </c>
      <c r="AE182" s="8">
        <v>210</v>
      </c>
      <c r="AF182" s="6">
        <v>654</v>
      </c>
      <c r="AG182" s="179">
        <v>809</v>
      </c>
      <c r="AH182" s="5">
        <f t="shared" si="30"/>
        <v>16400</v>
      </c>
      <c r="AI182" s="5">
        <f t="shared" si="31"/>
        <v>11201200</v>
      </c>
      <c r="AJ182" s="2">
        <f t="shared" si="32"/>
        <v>8606720000</v>
      </c>
    </row>
    <row r="183" spans="1:36" x14ac:dyDescent="0.2">
      <c r="A183" s="1">
        <v>4</v>
      </c>
      <c r="B183" s="178">
        <v>545</v>
      </c>
      <c r="C183" s="6">
        <v>902</v>
      </c>
      <c r="D183" s="9">
        <v>474</v>
      </c>
      <c r="E183" s="260">
        <v>125</v>
      </c>
      <c r="F183" s="6">
        <v>420</v>
      </c>
      <c r="G183" s="6">
        <v>7</v>
      </c>
      <c r="H183" s="6">
        <v>603</v>
      </c>
      <c r="I183" s="6">
        <v>1024</v>
      </c>
      <c r="J183" s="6">
        <v>1001</v>
      </c>
      <c r="K183" s="6">
        <v>590</v>
      </c>
      <c r="L183" s="6">
        <v>18</v>
      </c>
      <c r="M183" s="6">
        <v>437</v>
      </c>
      <c r="N183" s="11">
        <v>108</v>
      </c>
      <c r="O183" s="6">
        <v>463</v>
      </c>
      <c r="P183" s="6">
        <v>915</v>
      </c>
      <c r="Q183" s="6">
        <v>568</v>
      </c>
      <c r="R183" s="6">
        <v>687</v>
      </c>
      <c r="S183" s="6">
        <v>780</v>
      </c>
      <c r="T183" s="6">
        <v>344</v>
      </c>
      <c r="U183" s="12">
        <v>243</v>
      </c>
      <c r="V183" s="6">
        <v>302</v>
      </c>
      <c r="W183" s="6">
        <v>137</v>
      </c>
      <c r="X183" s="6">
        <v>725</v>
      </c>
      <c r="Y183" s="6">
        <v>882</v>
      </c>
      <c r="Z183" s="6">
        <v>871</v>
      </c>
      <c r="AA183" s="6">
        <v>708</v>
      </c>
      <c r="AB183" s="6">
        <v>160</v>
      </c>
      <c r="AC183" s="6">
        <v>315</v>
      </c>
      <c r="AD183" s="8">
        <v>230</v>
      </c>
      <c r="AE183" s="6">
        <v>321</v>
      </c>
      <c r="AF183" s="6">
        <v>797</v>
      </c>
      <c r="AG183" s="179">
        <v>698</v>
      </c>
      <c r="AH183" s="5">
        <f t="shared" si="30"/>
        <v>16400</v>
      </c>
      <c r="AI183" s="5">
        <f t="shared" si="31"/>
        <v>11201200</v>
      </c>
      <c r="AJ183" s="2">
        <f t="shared" si="32"/>
        <v>8606720000</v>
      </c>
    </row>
    <row r="184" spans="1:36" x14ac:dyDescent="0.2">
      <c r="A184" s="1">
        <v>5</v>
      </c>
      <c r="B184" s="178">
        <v>781</v>
      </c>
      <c r="C184" s="6">
        <v>682</v>
      </c>
      <c r="D184" s="6">
        <v>246</v>
      </c>
      <c r="E184" s="6">
        <v>337</v>
      </c>
      <c r="F184" s="260">
        <v>144</v>
      </c>
      <c r="G184" s="9">
        <v>299</v>
      </c>
      <c r="H184" s="6">
        <v>887</v>
      </c>
      <c r="I184" s="6">
        <v>724</v>
      </c>
      <c r="J184" s="6">
        <v>709</v>
      </c>
      <c r="K184" s="6">
        <v>866</v>
      </c>
      <c r="L184" s="6">
        <v>318</v>
      </c>
      <c r="M184" s="11">
        <v>153</v>
      </c>
      <c r="N184" s="6">
        <v>328</v>
      </c>
      <c r="O184" s="6">
        <v>227</v>
      </c>
      <c r="P184" s="6">
        <v>703</v>
      </c>
      <c r="Q184" s="6">
        <v>796</v>
      </c>
      <c r="R184" s="6">
        <v>899</v>
      </c>
      <c r="S184" s="6">
        <v>552</v>
      </c>
      <c r="T184" s="6">
        <v>124</v>
      </c>
      <c r="U184" s="6">
        <v>479</v>
      </c>
      <c r="V184" s="12">
        <v>2</v>
      </c>
      <c r="W184" s="6">
        <v>421</v>
      </c>
      <c r="X184" s="6">
        <v>1017</v>
      </c>
      <c r="Y184" s="6">
        <v>606</v>
      </c>
      <c r="Z184" s="6">
        <v>587</v>
      </c>
      <c r="AA184" s="6">
        <v>1008</v>
      </c>
      <c r="AB184" s="6">
        <v>436</v>
      </c>
      <c r="AC184" s="8">
        <v>23</v>
      </c>
      <c r="AD184" s="6">
        <v>458</v>
      </c>
      <c r="AE184" s="6">
        <v>109</v>
      </c>
      <c r="AF184" s="6">
        <v>561</v>
      </c>
      <c r="AG184" s="179">
        <v>918</v>
      </c>
      <c r="AH184" s="5">
        <f t="shared" si="30"/>
        <v>16400</v>
      </c>
      <c r="AI184" s="5">
        <f t="shared" si="31"/>
        <v>11201200</v>
      </c>
      <c r="AJ184" s="2">
        <f t="shared" si="32"/>
        <v>8606720000</v>
      </c>
    </row>
    <row r="185" spans="1:36" x14ac:dyDescent="0.2">
      <c r="A185" s="1">
        <v>6</v>
      </c>
      <c r="B185" s="178">
        <v>670</v>
      </c>
      <c r="C185" s="6">
        <v>825</v>
      </c>
      <c r="D185" s="6">
        <v>357</v>
      </c>
      <c r="E185" s="6">
        <v>194</v>
      </c>
      <c r="F185" s="9">
        <v>287</v>
      </c>
      <c r="G185" s="260">
        <v>188</v>
      </c>
      <c r="H185" s="6">
        <v>744</v>
      </c>
      <c r="I185" s="6">
        <v>835</v>
      </c>
      <c r="J185" s="6">
        <v>854</v>
      </c>
      <c r="K185" s="6">
        <v>753</v>
      </c>
      <c r="L185" s="11">
        <v>173</v>
      </c>
      <c r="M185" s="6">
        <v>266</v>
      </c>
      <c r="N185" s="6">
        <v>215</v>
      </c>
      <c r="O185" s="6">
        <v>372</v>
      </c>
      <c r="P185" s="6">
        <v>816</v>
      </c>
      <c r="Q185" s="6">
        <v>651</v>
      </c>
      <c r="R185" s="6">
        <v>532</v>
      </c>
      <c r="S185" s="6">
        <v>951</v>
      </c>
      <c r="T185" s="6">
        <v>491</v>
      </c>
      <c r="U185" s="6">
        <v>80</v>
      </c>
      <c r="V185" s="6">
        <v>401</v>
      </c>
      <c r="W185" s="12">
        <v>54</v>
      </c>
      <c r="X185" s="6">
        <v>618</v>
      </c>
      <c r="Y185" s="6">
        <v>973</v>
      </c>
      <c r="Z185" s="6">
        <v>988</v>
      </c>
      <c r="AA185" s="6">
        <v>639</v>
      </c>
      <c r="AB185" s="8">
        <v>35</v>
      </c>
      <c r="AC185" s="6">
        <v>392</v>
      </c>
      <c r="AD185" s="6">
        <v>89</v>
      </c>
      <c r="AE185" s="6">
        <v>510</v>
      </c>
      <c r="AF185" s="6">
        <v>930</v>
      </c>
      <c r="AG185" s="179">
        <v>517</v>
      </c>
      <c r="AH185" s="5">
        <f t="shared" si="30"/>
        <v>16400</v>
      </c>
      <c r="AI185" s="5">
        <f t="shared" si="31"/>
        <v>11201200</v>
      </c>
      <c r="AJ185" s="2">
        <f t="shared" si="32"/>
        <v>8606720000</v>
      </c>
    </row>
    <row r="186" spans="1:36" x14ac:dyDescent="0.2">
      <c r="A186" s="1">
        <v>7</v>
      </c>
      <c r="B186" s="178">
        <v>176</v>
      </c>
      <c r="C186" s="6">
        <v>267</v>
      </c>
      <c r="D186" s="6">
        <v>855</v>
      </c>
      <c r="E186" s="6">
        <v>756</v>
      </c>
      <c r="F186" s="6">
        <v>813</v>
      </c>
      <c r="G186" s="6">
        <v>650</v>
      </c>
      <c r="H186" s="260">
        <v>214</v>
      </c>
      <c r="I186" s="9">
        <v>369</v>
      </c>
      <c r="J186" s="6">
        <v>360</v>
      </c>
      <c r="K186" s="11">
        <v>195</v>
      </c>
      <c r="L186" s="6">
        <v>671</v>
      </c>
      <c r="M186" s="6">
        <v>828</v>
      </c>
      <c r="N186" s="6">
        <v>741</v>
      </c>
      <c r="O186" s="6">
        <v>834</v>
      </c>
      <c r="P186" s="6">
        <v>286</v>
      </c>
      <c r="Q186" s="6">
        <v>185</v>
      </c>
      <c r="R186" s="6">
        <v>34</v>
      </c>
      <c r="S186" s="6">
        <v>389</v>
      </c>
      <c r="T186" s="6">
        <v>985</v>
      </c>
      <c r="U186" s="6">
        <v>638</v>
      </c>
      <c r="V186" s="6">
        <v>931</v>
      </c>
      <c r="W186" s="6">
        <v>520</v>
      </c>
      <c r="X186" s="12">
        <v>92</v>
      </c>
      <c r="Y186" s="6">
        <v>511</v>
      </c>
      <c r="Z186" s="6">
        <v>490</v>
      </c>
      <c r="AA186" s="8">
        <v>77</v>
      </c>
      <c r="AB186" s="6">
        <v>529</v>
      </c>
      <c r="AC186" s="6">
        <v>950</v>
      </c>
      <c r="AD186" s="6">
        <v>619</v>
      </c>
      <c r="AE186" s="6">
        <v>976</v>
      </c>
      <c r="AF186" s="6">
        <v>404</v>
      </c>
      <c r="AG186" s="179">
        <v>55</v>
      </c>
      <c r="AH186" s="5">
        <f t="shared" si="30"/>
        <v>16400</v>
      </c>
      <c r="AI186" s="5">
        <f t="shared" si="31"/>
        <v>11201200</v>
      </c>
      <c r="AJ186" s="2">
        <f t="shared" si="32"/>
        <v>8606720000</v>
      </c>
    </row>
    <row r="187" spans="1:36" x14ac:dyDescent="0.2">
      <c r="A187" s="1">
        <v>8</v>
      </c>
      <c r="B187" s="178">
        <v>319</v>
      </c>
      <c r="C187" s="6">
        <v>156</v>
      </c>
      <c r="D187" s="6">
        <v>712</v>
      </c>
      <c r="E187" s="6">
        <v>867</v>
      </c>
      <c r="F187" s="6">
        <v>702</v>
      </c>
      <c r="G187" s="6">
        <v>793</v>
      </c>
      <c r="H187" s="9">
        <v>325</v>
      </c>
      <c r="I187" s="260">
        <v>226</v>
      </c>
      <c r="J187" s="11">
        <v>247</v>
      </c>
      <c r="K187" s="6">
        <v>340</v>
      </c>
      <c r="L187" s="6">
        <v>784</v>
      </c>
      <c r="M187" s="6">
        <v>683</v>
      </c>
      <c r="N187" s="6">
        <v>886</v>
      </c>
      <c r="O187" s="6">
        <v>721</v>
      </c>
      <c r="P187" s="6">
        <v>141</v>
      </c>
      <c r="Q187" s="6">
        <v>298</v>
      </c>
      <c r="R187" s="6">
        <v>433</v>
      </c>
      <c r="S187" s="6">
        <v>22</v>
      </c>
      <c r="T187" s="6">
        <v>586</v>
      </c>
      <c r="U187" s="6">
        <v>1005</v>
      </c>
      <c r="V187" s="6">
        <v>564</v>
      </c>
      <c r="W187" s="6">
        <v>919</v>
      </c>
      <c r="X187" s="6">
        <v>459</v>
      </c>
      <c r="Y187" s="12">
        <v>112</v>
      </c>
      <c r="Z187" s="8">
        <v>121</v>
      </c>
      <c r="AA187" s="6">
        <v>478</v>
      </c>
      <c r="AB187" s="6">
        <v>898</v>
      </c>
      <c r="AC187" s="6">
        <v>549</v>
      </c>
      <c r="AD187" s="6">
        <v>1020</v>
      </c>
      <c r="AE187" s="6">
        <v>607</v>
      </c>
      <c r="AF187" s="6">
        <v>3</v>
      </c>
      <c r="AG187" s="179">
        <v>424</v>
      </c>
      <c r="AH187" s="5">
        <f t="shared" si="30"/>
        <v>16400</v>
      </c>
      <c r="AI187" s="5">
        <f t="shared" si="31"/>
        <v>11201200</v>
      </c>
      <c r="AJ187" s="2">
        <f t="shared" si="32"/>
        <v>8606720000</v>
      </c>
    </row>
    <row r="188" spans="1:36" x14ac:dyDescent="0.2">
      <c r="A188" s="1">
        <v>9</v>
      </c>
      <c r="B188" s="178">
        <v>983</v>
      </c>
      <c r="C188" s="6">
        <v>628</v>
      </c>
      <c r="D188" s="6">
        <v>48</v>
      </c>
      <c r="E188" s="6">
        <v>395</v>
      </c>
      <c r="F188" s="6">
        <v>86</v>
      </c>
      <c r="G188" s="6">
        <v>497</v>
      </c>
      <c r="H188" s="6">
        <v>941</v>
      </c>
      <c r="I188" s="11">
        <v>522</v>
      </c>
      <c r="J188" s="260">
        <v>543</v>
      </c>
      <c r="K188" s="9">
        <v>956</v>
      </c>
      <c r="L188" s="6">
        <v>488</v>
      </c>
      <c r="M188" s="6">
        <v>67</v>
      </c>
      <c r="N188" s="6">
        <v>414</v>
      </c>
      <c r="O188" s="6">
        <v>57</v>
      </c>
      <c r="P188" s="6">
        <v>613</v>
      </c>
      <c r="Q188" s="6">
        <v>962</v>
      </c>
      <c r="R188" s="6">
        <v>857</v>
      </c>
      <c r="S188" s="6">
        <v>766</v>
      </c>
      <c r="T188" s="6">
        <v>162</v>
      </c>
      <c r="U188" s="6">
        <v>261</v>
      </c>
      <c r="V188" s="6">
        <v>220</v>
      </c>
      <c r="W188" s="6">
        <v>383</v>
      </c>
      <c r="X188" s="6">
        <v>803</v>
      </c>
      <c r="Y188" s="8">
        <v>648</v>
      </c>
      <c r="Z188" s="12">
        <v>657</v>
      </c>
      <c r="AA188" s="6">
        <v>822</v>
      </c>
      <c r="AB188" s="6">
        <v>362</v>
      </c>
      <c r="AC188" s="6">
        <v>205</v>
      </c>
      <c r="AD188" s="6">
        <v>276</v>
      </c>
      <c r="AE188" s="6">
        <v>183</v>
      </c>
      <c r="AF188" s="6">
        <v>747</v>
      </c>
      <c r="AG188" s="179">
        <v>848</v>
      </c>
      <c r="AH188" s="5">
        <f t="shared" si="30"/>
        <v>16400</v>
      </c>
      <c r="AI188" s="5">
        <f t="shared" si="31"/>
        <v>11201200</v>
      </c>
      <c r="AJ188" s="2">
        <f t="shared" si="32"/>
        <v>8606720000</v>
      </c>
    </row>
    <row r="189" spans="1:36" x14ac:dyDescent="0.2">
      <c r="A189" s="1">
        <v>10</v>
      </c>
      <c r="B189" s="178">
        <v>584</v>
      </c>
      <c r="C189" s="6">
        <v>995</v>
      </c>
      <c r="D189" s="6">
        <v>447</v>
      </c>
      <c r="E189" s="6">
        <v>28</v>
      </c>
      <c r="F189" s="6">
        <v>453</v>
      </c>
      <c r="G189" s="6">
        <v>98</v>
      </c>
      <c r="H189" s="11">
        <v>574</v>
      </c>
      <c r="I189" s="6">
        <v>921</v>
      </c>
      <c r="J189" s="9">
        <v>912</v>
      </c>
      <c r="K189" s="260">
        <v>555</v>
      </c>
      <c r="L189" s="6">
        <v>119</v>
      </c>
      <c r="M189" s="6">
        <v>468</v>
      </c>
      <c r="N189" s="6">
        <v>13</v>
      </c>
      <c r="O189" s="6">
        <v>426</v>
      </c>
      <c r="P189" s="6">
        <v>1014</v>
      </c>
      <c r="Q189" s="6">
        <v>593</v>
      </c>
      <c r="R189" s="6">
        <v>714</v>
      </c>
      <c r="S189" s="6">
        <v>877</v>
      </c>
      <c r="T189" s="6">
        <v>305</v>
      </c>
      <c r="U189" s="6">
        <v>150</v>
      </c>
      <c r="V189" s="6">
        <v>331</v>
      </c>
      <c r="W189" s="6">
        <v>240</v>
      </c>
      <c r="X189" s="8">
        <v>692</v>
      </c>
      <c r="Y189" s="6">
        <v>791</v>
      </c>
      <c r="Z189" s="6">
        <v>770</v>
      </c>
      <c r="AA189" s="12">
        <v>677</v>
      </c>
      <c r="AB189" s="6">
        <v>249</v>
      </c>
      <c r="AC189" s="6">
        <v>350</v>
      </c>
      <c r="AD189" s="6">
        <v>131</v>
      </c>
      <c r="AE189" s="6">
        <v>296</v>
      </c>
      <c r="AF189" s="6">
        <v>892</v>
      </c>
      <c r="AG189" s="179">
        <v>735</v>
      </c>
      <c r="AH189" s="5">
        <f t="shared" si="30"/>
        <v>16400</v>
      </c>
      <c r="AI189" s="5">
        <f t="shared" si="31"/>
        <v>11201200</v>
      </c>
      <c r="AJ189" s="2">
        <f t="shared" si="32"/>
        <v>8606720000</v>
      </c>
    </row>
    <row r="190" spans="1:36" x14ac:dyDescent="0.2">
      <c r="A190" s="1">
        <v>11</v>
      </c>
      <c r="B190" s="178">
        <v>118</v>
      </c>
      <c r="C190" s="6">
        <v>465</v>
      </c>
      <c r="D190" s="6">
        <v>909</v>
      </c>
      <c r="E190" s="6">
        <v>554</v>
      </c>
      <c r="F190" s="6">
        <v>1015</v>
      </c>
      <c r="G190" s="11">
        <v>596</v>
      </c>
      <c r="H190" s="6">
        <v>16</v>
      </c>
      <c r="I190" s="6">
        <v>427</v>
      </c>
      <c r="J190" s="6">
        <v>446</v>
      </c>
      <c r="K190" s="6">
        <v>25</v>
      </c>
      <c r="L190" s="260">
        <v>581</v>
      </c>
      <c r="M190" s="9">
        <v>994</v>
      </c>
      <c r="N190" s="6">
        <v>575</v>
      </c>
      <c r="O190" s="6">
        <v>924</v>
      </c>
      <c r="P190" s="6">
        <v>456</v>
      </c>
      <c r="Q190" s="6">
        <v>99</v>
      </c>
      <c r="R190" s="6">
        <v>252</v>
      </c>
      <c r="S190" s="6">
        <v>351</v>
      </c>
      <c r="T190" s="6">
        <v>771</v>
      </c>
      <c r="U190" s="6">
        <v>680</v>
      </c>
      <c r="V190" s="6">
        <v>889</v>
      </c>
      <c r="W190" s="8">
        <v>734</v>
      </c>
      <c r="X190" s="6">
        <v>130</v>
      </c>
      <c r="Y190" s="6">
        <v>293</v>
      </c>
      <c r="Z190" s="6">
        <v>308</v>
      </c>
      <c r="AA190" s="6">
        <v>151</v>
      </c>
      <c r="AB190" s="12">
        <v>715</v>
      </c>
      <c r="AC190" s="6">
        <v>880</v>
      </c>
      <c r="AD190" s="6">
        <v>689</v>
      </c>
      <c r="AE190" s="6">
        <v>790</v>
      </c>
      <c r="AF190" s="6">
        <v>330</v>
      </c>
      <c r="AG190" s="179">
        <v>237</v>
      </c>
      <c r="AH190" s="5">
        <f t="shared" si="30"/>
        <v>16400</v>
      </c>
      <c r="AI190" s="5">
        <f t="shared" si="31"/>
        <v>11201200</v>
      </c>
      <c r="AJ190" s="2">
        <f t="shared" si="32"/>
        <v>8606720000</v>
      </c>
    </row>
    <row r="191" spans="1:36" x14ac:dyDescent="0.2">
      <c r="A191" s="1">
        <v>12</v>
      </c>
      <c r="B191" s="178">
        <v>485</v>
      </c>
      <c r="C191" s="6">
        <v>66</v>
      </c>
      <c r="D191" s="6">
        <v>542</v>
      </c>
      <c r="E191" s="6">
        <v>953</v>
      </c>
      <c r="F191" s="11">
        <v>616</v>
      </c>
      <c r="G191" s="6">
        <v>963</v>
      </c>
      <c r="H191" s="6">
        <v>415</v>
      </c>
      <c r="I191" s="6">
        <v>60</v>
      </c>
      <c r="J191" s="6">
        <v>45</v>
      </c>
      <c r="K191" s="6">
        <v>394</v>
      </c>
      <c r="L191" s="9">
        <v>982</v>
      </c>
      <c r="M191" s="260">
        <v>625</v>
      </c>
      <c r="N191" s="6">
        <v>944</v>
      </c>
      <c r="O191" s="6">
        <v>523</v>
      </c>
      <c r="P191" s="6">
        <v>87</v>
      </c>
      <c r="Q191" s="6">
        <v>500</v>
      </c>
      <c r="R191" s="6">
        <v>363</v>
      </c>
      <c r="S191" s="6">
        <v>208</v>
      </c>
      <c r="T191" s="6">
        <v>660</v>
      </c>
      <c r="U191" s="6">
        <v>823</v>
      </c>
      <c r="V191" s="8">
        <v>746</v>
      </c>
      <c r="W191" s="6">
        <v>845</v>
      </c>
      <c r="X191" s="6">
        <v>273</v>
      </c>
      <c r="Y191" s="6">
        <v>182</v>
      </c>
      <c r="Z191" s="6">
        <v>163</v>
      </c>
      <c r="AA191" s="6">
        <v>264</v>
      </c>
      <c r="AB191" s="6">
        <v>860</v>
      </c>
      <c r="AC191" s="12">
        <v>767</v>
      </c>
      <c r="AD191" s="6">
        <v>802</v>
      </c>
      <c r="AE191" s="6">
        <v>645</v>
      </c>
      <c r="AF191" s="6">
        <v>217</v>
      </c>
      <c r="AG191" s="179">
        <v>382</v>
      </c>
      <c r="AH191" s="5">
        <f t="shared" si="30"/>
        <v>16400</v>
      </c>
      <c r="AI191" s="5">
        <f t="shared" si="31"/>
        <v>11201200</v>
      </c>
      <c r="AJ191" s="2">
        <f t="shared" si="32"/>
        <v>8606720000</v>
      </c>
    </row>
    <row r="192" spans="1:36" x14ac:dyDescent="0.2">
      <c r="A192" s="1">
        <v>13</v>
      </c>
      <c r="B192" s="178">
        <v>201</v>
      </c>
      <c r="C192" s="6">
        <v>366</v>
      </c>
      <c r="D192" s="6">
        <v>818</v>
      </c>
      <c r="E192" s="11">
        <v>661</v>
      </c>
      <c r="F192" s="6">
        <v>844</v>
      </c>
      <c r="G192" s="6">
        <v>751</v>
      </c>
      <c r="H192" s="6">
        <v>179</v>
      </c>
      <c r="I192" s="6">
        <v>280</v>
      </c>
      <c r="J192" s="6">
        <v>257</v>
      </c>
      <c r="K192" s="6">
        <v>166</v>
      </c>
      <c r="L192" s="6">
        <v>762</v>
      </c>
      <c r="M192" s="6">
        <v>861</v>
      </c>
      <c r="N192" s="260">
        <v>644</v>
      </c>
      <c r="O192" s="9">
        <v>807</v>
      </c>
      <c r="P192" s="6">
        <v>379</v>
      </c>
      <c r="Q192" s="6">
        <v>224</v>
      </c>
      <c r="R192" s="6">
        <v>71</v>
      </c>
      <c r="S192" s="6">
        <v>484</v>
      </c>
      <c r="T192" s="6">
        <v>960</v>
      </c>
      <c r="U192" s="8">
        <v>539</v>
      </c>
      <c r="V192" s="6">
        <v>966</v>
      </c>
      <c r="W192" s="6">
        <v>609</v>
      </c>
      <c r="X192" s="6">
        <v>61</v>
      </c>
      <c r="Y192" s="6">
        <v>410</v>
      </c>
      <c r="Z192" s="6">
        <v>399</v>
      </c>
      <c r="AA192" s="6">
        <v>44</v>
      </c>
      <c r="AB192" s="6">
        <v>632</v>
      </c>
      <c r="AC192" s="6">
        <v>979</v>
      </c>
      <c r="AD192" s="12">
        <v>526</v>
      </c>
      <c r="AE192" s="6">
        <v>937</v>
      </c>
      <c r="AF192" s="6">
        <v>501</v>
      </c>
      <c r="AG192" s="179">
        <v>82</v>
      </c>
      <c r="AH192" s="5">
        <f t="shared" si="30"/>
        <v>16400</v>
      </c>
      <c r="AI192" s="5">
        <f t="shared" si="31"/>
        <v>11201200</v>
      </c>
      <c r="AJ192" s="2">
        <f t="shared" si="32"/>
        <v>8606720000</v>
      </c>
    </row>
    <row r="193" spans="1:36" x14ac:dyDescent="0.2">
      <c r="A193" s="1">
        <v>14</v>
      </c>
      <c r="B193" s="178">
        <v>346</v>
      </c>
      <c r="C193" s="6">
        <v>253</v>
      </c>
      <c r="D193" s="11">
        <v>673</v>
      </c>
      <c r="E193" s="6">
        <v>774</v>
      </c>
      <c r="F193" s="6">
        <v>731</v>
      </c>
      <c r="G193" s="6">
        <v>896</v>
      </c>
      <c r="H193" s="6">
        <v>292</v>
      </c>
      <c r="I193" s="6">
        <v>135</v>
      </c>
      <c r="J193" s="6">
        <v>146</v>
      </c>
      <c r="K193" s="6">
        <v>309</v>
      </c>
      <c r="L193" s="6">
        <v>873</v>
      </c>
      <c r="M193" s="6">
        <v>718</v>
      </c>
      <c r="N193" s="9">
        <v>787</v>
      </c>
      <c r="O193" s="260">
        <v>696</v>
      </c>
      <c r="P193" s="6">
        <v>236</v>
      </c>
      <c r="Q193" s="6">
        <v>335</v>
      </c>
      <c r="R193" s="6">
        <v>472</v>
      </c>
      <c r="S193" s="6">
        <v>115</v>
      </c>
      <c r="T193" s="8">
        <v>559</v>
      </c>
      <c r="U193" s="6">
        <v>908</v>
      </c>
      <c r="V193" s="6">
        <v>597</v>
      </c>
      <c r="W193" s="6">
        <v>1010</v>
      </c>
      <c r="X193" s="6">
        <v>430</v>
      </c>
      <c r="Y193" s="6">
        <v>9</v>
      </c>
      <c r="Z193" s="6">
        <v>32</v>
      </c>
      <c r="AA193" s="6">
        <v>443</v>
      </c>
      <c r="AB193" s="6">
        <v>999</v>
      </c>
      <c r="AC193" s="6">
        <v>580</v>
      </c>
      <c r="AD193" s="6">
        <v>925</v>
      </c>
      <c r="AE193" s="12">
        <v>570</v>
      </c>
      <c r="AF193" s="6">
        <v>102</v>
      </c>
      <c r="AG193" s="179">
        <v>449</v>
      </c>
      <c r="AH193" s="5">
        <f t="shared" si="30"/>
        <v>16400</v>
      </c>
      <c r="AI193" s="5">
        <f t="shared" si="31"/>
        <v>11201200</v>
      </c>
      <c r="AJ193" s="2">
        <f t="shared" si="32"/>
        <v>8606720000</v>
      </c>
    </row>
    <row r="194" spans="1:36" x14ac:dyDescent="0.2">
      <c r="A194" s="1">
        <v>15</v>
      </c>
      <c r="B194" s="178">
        <v>876</v>
      </c>
      <c r="C194" s="11">
        <v>719</v>
      </c>
      <c r="D194" s="6">
        <v>147</v>
      </c>
      <c r="E194" s="6">
        <v>312</v>
      </c>
      <c r="F194" s="6">
        <v>233</v>
      </c>
      <c r="G194" s="6">
        <v>334</v>
      </c>
      <c r="H194" s="6">
        <v>786</v>
      </c>
      <c r="I194" s="6">
        <v>693</v>
      </c>
      <c r="J194" s="6">
        <v>676</v>
      </c>
      <c r="K194" s="6">
        <v>775</v>
      </c>
      <c r="L194" s="6">
        <v>347</v>
      </c>
      <c r="M194" s="6">
        <v>256</v>
      </c>
      <c r="N194" s="6">
        <v>289</v>
      </c>
      <c r="O194" s="6">
        <v>134</v>
      </c>
      <c r="P194" s="260">
        <v>730</v>
      </c>
      <c r="Q194" s="9">
        <v>893</v>
      </c>
      <c r="R194" s="6">
        <v>998</v>
      </c>
      <c r="S194" s="8">
        <v>577</v>
      </c>
      <c r="T194" s="6">
        <v>29</v>
      </c>
      <c r="U194" s="6">
        <v>442</v>
      </c>
      <c r="V194" s="6">
        <v>103</v>
      </c>
      <c r="W194" s="6">
        <v>452</v>
      </c>
      <c r="X194" s="6">
        <v>928</v>
      </c>
      <c r="Y194" s="6">
        <v>571</v>
      </c>
      <c r="Z194" s="6">
        <v>558</v>
      </c>
      <c r="AA194" s="6">
        <v>905</v>
      </c>
      <c r="AB194" s="6">
        <v>469</v>
      </c>
      <c r="AC194" s="6">
        <v>114</v>
      </c>
      <c r="AD194" s="6">
        <v>431</v>
      </c>
      <c r="AE194" s="6">
        <v>12</v>
      </c>
      <c r="AF194" s="12">
        <v>600</v>
      </c>
      <c r="AG194" s="179">
        <v>1011</v>
      </c>
      <c r="AH194" s="5">
        <f t="shared" si="30"/>
        <v>16400</v>
      </c>
      <c r="AI194" s="5">
        <f t="shared" si="31"/>
        <v>11201200</v>
      </c>
      <c r="AJ194" s="2">
        <f t="shared" si="32"/>
        <v>8606720000</v>
      </c>
    </row>
    <row r="195" spans="1:36" x14ac:dyDescent="0.2">
      <c r="A195" s="1">
        <v>16</v>
      </c>
      <c r="B195" s="190">
        <v>763</v>
      </c>
      <c r="C195" s="6">
        <v>864</v>
      </c>
      <c r="D195" s="6">
        <v>260</v>
      </c>
      <c r="E195" s="6">
        <v>167</v>
      </c>
      <c r="F195" s="6">
        <v>378</v>
      </c>
      <c r="G195" s="6">
        <v>221</v>
      </c>
      <c r="H195" s="6">
        <v>641</v>
      </c>
      <c r="I195" s="6">
        <v>806</v>
      </c>
      <c r="J195" s="6">
        <v>819</v>
      </c>
      <c r="K195" s="6">
        <v>664</v>
      </c>
      <c r="L195" s="6">
        <v>204</v>
      </c>
      <c r="M195" s="6">
        <v>367</v>
      </c>
      <c r="N195" s="6">
        <v>178</v>
      </c>
      <c r="O195" s="6">
        <v>277</v>
      </c>
      <c r="P195" s="9">
        <v>841</v>
      </c>
      <c r="Q195" s="260">
        <v>750</v>
      </c>
      <c r="R195" s="8">
        <v>629</v>
      </c>
      <c r="S195" s="6">
        <v>978</v>
      </c>
      <c r="T195" s="6">
        <v>398</v>
      </c>
      <c r="U195" s="6">
        <v>41</v>
      </c>
      <c r="V195" s="6">
        <v>504</v>
      </c>
      <c r="W195" s="6">
        <v>83</v>
      </c>
      <c r="X195" s="6">
        <v>527</v>
      </c>
      <c r="Y195" s="6">
        <v>940</v>
      </c>
      <c r="Z195" s="6">
        <v>957</v>
      </c>
      <c r="AA195" s="6">
        <v>538</v>
      </c>
      <c r="AB195" s="6">
        <v>70</v>
      </c>
      <c r="AC195" s="6">
        <v>481</v>
      </c>
      <c r="AD195" s="6">
        <v>64</v>
      </c>
      <c r="AE195" s="6">
        <v>411</v>
      </c>
      <c r="AF195" s="6">
        <v>967</v>
      </c>
      <c r="AG195" s="186">
        <v>612</v>
      </c>
      <c r="AH195" s="5">
        <f t="shared" si="30"/>
        <v>16400</v>
      </c>
      <c r="AI195" s="5">
        <f t="shared" si="31"/>
        <v>11201200</v>
      </c>
      <c r="AJ195" s="2">
        <f t="shared" si="32"/>
        <v>8606720000</v>
      </c>
    </row>
    <row r="196" spans="1:36" x14ac:dyDescent="0.2">
      <c r="A196" s="1">
        <v>17</v>
      </c>
      <c r="B196" s="188">
        <v>262</v>
      </c>
      <c r="C196" s="6">
        <v>161</v>
      </c>
      <c r="D196" s="6">
        <v>765</v>
      </c>
      <c r="E196" s="6">
        <v>858</v>
      </c>
      <c r="F196" s="6">
        <v>647</v>
      </c>
      <c r="G196" s="6">
        <v>804</v>
      </c>
      <c r="H196" s="6">
        <v>384</v>
      </c>
      <c r="I196" s="6">
        <v>219</v>
      </c>
      <c r="J196" s="6">
        <v>206</v>
      </c>
      <c r="K196" s="6">
        <v>361</v>
      </c>
      <c r="L196" s="6">
        <v>821</v>
      </c>
      <c r="M196" s="6">
        <v>658</v>
      </c>
      <c r="N196" s="6">
        <v>847</v>
      </c>
      <c r="O196" s="6">
        <v>748</v>
      </c>
      <c r="P196" s="6">
        <v>184</v>
      </c>
      <c r="Q196" s="8">
        <v>275</v>
      </c>
      <c r="R196" s="7">
        <v>396</v>
      </c>
      <c r="S196" s="9">
        <v>47</v>
      </c>
      <c r="T196" s="6">
        <v>627</v>
      </c>
      <c r="U196" s="6">
        <v>984</v>
      </c>
      <c r="V196" s="6">
        <v>521</v>
      </c>
      <c r="W196" s="6">
        <v>942</v>
      </c>
      <c r="X196" s="6">
        <v>498</v>
      </c>
      <c r="Y196" s="6">
        <v>85</v>
      </c>
      <c r="Z196" s="6">
        <v>68</v>
      </c>
      <c r="AA196" s="6">
        <v>487</v>
      </c>
      <c r="AB196" s="6">
        <v>955</v>
      </c>
      <c r="AC196" s="6">
        <v>544</v>
      </c>
      <c r="AD196" s="6">
        <v>961</v>
      </c>
      <c r="AE196" s="6">
        <v>614</v>
      </c>
      <c r="AF196" s="6">
        <v>58</v>
      </c>
      <c r="AG196" s="263">
        <v>413</v>
      </c>
      <c r="AH196" s="5">
        <f t="shared" si="30"/>
        <v>16400</v>
      </c>
      <c r="AI196" s="5">
        <f t="shared" si="31"/>
        <v>11201200</v>
      </c>
      <c r="AJ196" s="2">
        <f t="shared" si="32"/>
        <v>8606720000</v>
      </c>
    </row>
    <row r="197" spans="1:36" x14ac:dyDescent="0.2">
      <c r="A197" s="1">
        <v>18</v>
      </c>
      <c r="B197" s="178">
        <v>149</v>
      </c>
      <c r="C197" s="12">
        <v>306</v>
      </c>
      <c r="D197" s="6">
        <v>878</v>
      </c>
      <c r="E197" s="6">
        <v>713</v>
      </c>
      <c r="F197" s="6">
        <v>792</v>
      </c>
      <c r="G197" s="6">
        <v>691</v>
      </c>
      <c r="H197" s="6">
        <v>239</v>
      </c>
      <c r="I197" s="6">
        <v>332</v>
      </c>
      <c r="J197" s="6">
        <v>349</v>
      </c>
      <c r="K197" s="6">
        <v>250</v>
      </c>
      <c r="L197" s="6">
        <v>678</v>
      </c>
      <c r="M197" s="6">
        <v>769</v>
      </c>
      <c r="N197" s="6">
        <v>736</v>
      </c>
      <c r="O197" s="6">
        <v>891</v>
      </c>
      <c r="P197" s="8">
        <v>295</v>
      </c>
      <c r="Q197" s="6">
        <v>132</v>
      </c>
      <c r="R197" s="9">
        <v>27</v>
      </c>
      <c r="S197" s="7">
        <v>448</v>
      </c>
      <c r="T197" s="6">
        <v>996</v>
      </c>
      <c r="U197" s="6">
        <v>583</v>
      </c>
      <c r="V197" s="6">
        <v>922</v>
      </c>
      <c r="W197" s="6">
        <v>573</v>
      </c>
      <c r="X197" s="6">
        <v>97</v>
      </c>
      <c r="Y197" s="6">
        <v>454</v>
      </c>
      <c r="Z197" s="6">
        <v>467</v>
      </c>
      <c r="AA197" s="6">
        <v>120</v>
      </c>
      <c r="AB197" s="6">
        <v>556</v>
      </c>
      <c r="AC197" s="6">
        <v>911</v>
      </c>
      <c r="AD197" s="6">
        <v>594</v>
      </c>
      <c r="AE197" s="6">
        <v>1013</v>
      </c>
      <c r="AF197" s="262">
        <v>425</v>
      </c>
      <c r="AG197" s="179">
        <v>14</v>
      </c>
      <c r="AH197" s="5">
        <f t="shared" si="30"/>
        <v>16400</v>
      </c>
      <c r="AI197" s="5">
        <f t="shared" si="31"/>
        <v>11201200</v>
      </c>
      <c r="AJ197" s="2">
        <f t="shared" si="32"/>
        <v>8606720000</v>
      </c>
    </row>
    <row r="198" spans="1:36" x14ac:dyDescent="0.2">
      <c r="A198" s="1">
        <v>19</v>
      </c>
      <c r="B198" s="178">
        <v>679</v>
      </c>
      <c r="C198" s="6">
        <v>772</v>
      </c>
      <c r="D198" s="12">
        <v>352</v>
      </c>
      <c r="E198" s="6">
        <v>251</v>
      </c>
      <c r="F198" s="6">
        <v>294</v>
      </c>
      <c r="G198" s="6">
        <v>129</v>
      </c>
      <c r="H198" s="6">
        <v>733</v>
      </c>
      <c r="I198" s="6">
        <v>890</v>
      </c>
      <c r="J198" s="6">
        <v>879</v>
      </c>
      <c r="K198" s="6">
        <v>716</v>
      </c>
      <c r="L198" s="6">
        <v>152</v>
      </c>
      <c r="M198" s="6">
        <v>307</v>
      </c>
      <c r="N198" s="6">
        <v>238</v>
      </c>
      <c r="O198" s="8">
        <v>329</v>
      </c>
      <c r="P198" s="6">
        <v>789</v>
      </c>
      <c r="Q198" s="6">
        <v>690</v>
      </c>
      <c r="R198" s="6">
        <v>553</v>
      </c>
      <c r="S198" s="6">
        <v>910</v>
      </c>
      <c r="T198" s="7">
        <v>466</v>
      </c>
      <c r="U198" s="9">
        <v>117</v>
      </c>
      <c r="V198" s="6">
        <v>428</v>
      </c>
      <c r="W198" s="6">
        <v>15</v>
      </c>
      <c r="X198" s="6">
        <v>595</v>
      </c>
      <c r="Y198" s="6">
        <v>1016</v>
      </c>
      <c r="Z198" s="6">
        <v>993</v>
      </c>
      <c r="AA198" s="6">
        <v>582</v>
      </c>
      <c r="AB198" s="6">
        <v>26</v>
      </c>
      <c r="AC198" s="6">
        <v>445</v>
      </c>
      <c r="AD198" s="6">
        <v>100</v>
      </c>
      <c r="AE198" s="262">
        <v>455</v>
      </c>
      <c r="AF198" s="6">
        <v>923</v>
      </c>
      <c r="AG198" s="179">
        <v>576</v>
      </c>
      <c r="AH198" s="5">
        <f t="shared" si="30"/>
        <v>16400</v>
      </c>
      <c r="AI198" s="5">
        <f t="shared" si="31"/>
        <v>11201200</v>
      </c>
      <c r="AJ198" s="2">
        <f t="shared" si="32"/>
        <v>8606720000</v>
      </c>
    </row>
    <row r="199" spans="1:36" x14ac:dyDescent="0.2">
      <c r="A199" s="1">
        <v>20</v>
      </c>
      <c r="B199" s="178">
        <v>824</v>
      </c>
      <c r="C199" s="6">
        <v>659</v>
      </c>
      <c r="D199" s="6">
        <v>207</v>
      </c>
      <c r="E199" s="12">
        <v>364</v>
      </c>
      <c r="F199" s="6">
        <v>181</v>
      </c>
      <c r="G199" s="6">
        <v>274</v>
      </c>
      <c r="H199" s="6">
        <v>846</v>
      </c>
      <c r="I199" s="6">
        <v>745</v>
      </c>
      <c r="J199" s="6">
        <v>768</v>
      </c>
      <c r="K199" s="6">
        <v>859</v>
      </c>
      <c r="L199" s="6">
        <v>263</v>
      </c>
      <c r="M199" s="6">
        <v>164</v>
      </c>
      <c r="N199" s="8">
        <v>381</v>
      </c>
      <c r="O199" s="6">
        <v>218</v>
      </c>
      <c r="P199" s="6">
        <v>646</v>
      </c>
      <c r="Q199" s="6">
        <v>801</v>
      </c>
      <c r="R199" s="6">
        <v>954</v>
      </c>
      <c r="S199" s="6">
        <v>541</v>
      </c>
      <c r="T199" s="9">
        <v>65</v>
      </c>
      <c r="U199" s="7">
        <v>486</v>
      </c>
      <c r="V199" s="6">
        <v>59</v>
      </c>
      <c r="W199" s="6">
        <v>416</v>
      </c>
      <c r="X199" s="6">
        <v>964</v>
      </c>
      <c r="Y199" s="6">
        <v>615</v>
      </c>
      <c r="Z199" s="6">
        <v>626</v>
      </c>
      <c r="AA199" s="6">
        <v>981</v>
      </c>
      <c r="AB199" s="6">
        <v>393</v>
      </c>
      <c r="AC199" s="6">
        <v>46</v>
      </c>
      <c r="AD199" s="262">
        <v>499</v>
      </c>
      <c r="AE199" s="6">
        <v>88</v>
      </c>
      <c r="AF199" s="6">
        <v>524</v>
      </c>
      <c r="AG199" s="179">
        <v>943</v>
      </c>
      <c r="AH199" s="5">
        <f t="shared" si="30"/>
        <v>16400</v>
      </c>
      <c r="AI199" s="5">
        <f t="shared" si="31"/>
        <v>11201200</v>
      </c>
      <c r="AJ199" s="2">
        <f t="shared" si="32"/>
        <v>8606720000</v>
      </c>
    </row>
    <row r="200" spans="1:36" x14ac:dyDescent="0.2">
      <c r="A200" s="1">
        <v>21</v>
      </c>
      <c r="B200" s="178">
        <v>540</v>
      </c>
      <c r="C200" s="6">
        <v>959</v>
      </c>
      <c r="D200" s="6">
        <v>483</v>
      </c>
      <c r="E200" s="6">
        <v>72</v>
      </c>
      <c r="F200" s="12">
        <v>409</v>
      </c>
      <c r="G200" s="6">
        <v>62</v>
      </c>
      <c r="H200" s="6">
        <v>610</v>
      </c>
      <c r="I200" s="6">
        <v>965</v>
      </c>
      <c r="J200" s="6">
        <v>980</v>
      </c>
      <c r="K200" s="6">
        <v>631</v>
      </c>
      <c r="L200" s="6">
        <v>43</v>
      </c>
      <c r="M200" s="8">
        <v>400</v>
      </c>
      <c r="N200" s="6">
        <v>81</v>
      </c>
      <c r="O200" s="6">
        <v>502</v>
      </c>
      <c r="P200" s="6">
        <v>938</v>
      </c>
      <c r="Q200" s="6">
        <v>525</v>
      </c>
      <c r="R200" s="6">
        <v>662</v>
      </c>
      <c r="S200" s="6">
        <v>817</v>
      </c>
      <c r="T200" s="6">
        <v>365</v>
      </c>
      <c r="U200" s="6">
        <v>202</v>
      </c>
      <c r="V200" s="7">
        <v>279</v>
      </c>
      <c r="W200" s="9">
        <v>180</v>
      </c>
      <c r="X200" s="6">
        <v>752</v>
      </c>
      <c r="Y200" s="6">
        <v>843</v>
      </c>
      <c r="Z200" s="6">
        <v>862</v>
      </c>
      <c r="AA200" s="6">
        <v>761</v>
      </c>
      <c r="AB200" s="6">
        <v>165</v>
      </c>
      <c r="AC200" s="262">
        <v>258</v>
      </c>
      <c r="AD200" s="6">
        <v>223</v>
      </c>
      <c r="AE200" s="6">
        <v>380</v>
      </c>
      <c r="AF200" s="6">
        <v>808</v>
      </c>
      <c r="AG200" s="179">
        <v>643</v>
      </c>
      <c r="AH200" s="5">
        <f t="shared" si="30"/>
        <v>16400</v>
      </c>
      <c r="AI200" s="5">
        <f t="shared" si="31"/>
        <v>11201200</v>
      </c>
      <c r="AJ200" s="2">
        <f t="shared" si="32"/>
        <v>8606720000</v>
      </c>
    </row>
    <row r="201" spans="1:36" x14ac:dyDescent="0.2">
      <c r="A201" s="1">
        <v>22</v>
      </c>
      <c r="B201" s="178">
        <v>907</v>
      </c>
      <c r="C201" s="6">
        <v>560</v>
      </c>
      <c r="D201" s="6">
        <v>116</v>
      </c>
      <c r="E201" s="6">
        <v>471</v>
      </c>
      <c r="F201" s="6">
        <v>10</v>
      </c>
      <c r="G201" s="12">
        <v>429</v>
      </c>
      <c r="H201" s="6">
        <v>1009</v>
      </c>
      <c r="I201" s="6">
        <v>598</v>
      </c>
      <c r="J201" s="6">
        <v>579</v>
      </c>
      <c r="K201" s="6">
        <v>1000</v>
      </c>
      <c r="L201" s="8">
        <v>444</v>
      </c>
      <c r="M201" s="6">
        <v>31</v>
      </c>
      <c r="N201" s="6">
        <v>450</v>
      </c>
      <c r="O201" s="6">
        <v>101</v>
      </c>
      <c r="P201" s="6">
        <v>569</v>
      </c>
      <c r="Q201" s="6">
        <v>926</v>
      </c>
      <c r="R201" s="6">
        <v>773</v>
      </c>
      <c r="S201" s="6">
        <v>674</v>
      </c>
      <c r="T201" s="6">
        <v>254</v>
      </c>
      <c r="U201" s="6">
        <v>345</v>
      </c>
      <c r="V201" s="9">
        <v>136</v>
      </c>
      <c r="W201" s="7">
        <v>291</v>
      </c>
      <c r="X201" s="6">
        <v>895</v>
      </c>
      <c r="Y201" s="6">
        <v>732</v>
      </c>
      <c r="Z201" s="6">
        <v>717</v>
      </c>
      <c r="AA201" s="6">
        <v>874</v>
      </c>
      <c r="AB201" s="262">
        <v>310</v>
      </c>
      <c r="AC201" s="6">
        <v>145</v>
      </c>
      <c r="AD201" s="6">
        <v>336</v>
      </c>
      <c r="AE201" s="6">
        <v>235</v>
      </c>
      <c r="AF201" s="6">
        <v>695</v>
      </c>
      <c r="AG201" s="179">
        <v>788</v>
      </c>
      <c r="AH201" s="5">
        <f t="shared" si="30"/>
        <v>16400</v>
      </c>
      <c r="AI201" s="5">
        <f t="shared" si="31"/>
        <v>11201200</v>
      </c>
      <c r="AJ201" s="2">
        <f t="shared" si="32"/>
        <v>8606720000</v>
      </c>
    </row>
    <row r="202" spans="1:36" x14ac:dyDescent="0.2">
      <c r="A202" s="1">
        <v>23</v>
      </c>
      <c r="B202" s="178">
        <v>441</v>
      </c>
      <c r="C202" s="6">
        <v>30</v>
      </c>
      <c r="D202" s="6">
        <v>578</v>
      </c>
      <c r="E202" s="6">
        <v>997</v>
      </c>
      <c r="F202" s="6">
        <v>572</v>
      </c>
      <c r="G202" s="6">
        <v>927</v>
      </c>
      <c r="H202" s="12">
        <v>451</v>
      </c>
      <c r="I202" s="6">
        <v>104</v>
      </c>
      <c r="J202" s="6">
        <v>113</v>
      </c>
      <c r="K202" s="8">
        <v>470</v>
      </c>
      <c r="L202" s="6">
        <v>906</v>
      </c>
      <c r="M202" s="6">
        <v>557</v>
      </c>
      <c r="N202" s="6">
        <v>1012</v>
      </c>
      <c r="O202" s="6">
        <v>599</v>
      </c>
      <c r="P202" s="6">
        <v>11</v>
      </c>
      <c r="Q202" s="6">
        <v>432</v>
      </c>
      <c r="R202" s="6">
        <v>311</v>
      </c>
      <c r="S202" s="6">
        <v>148</v>
      </c>
      <c r="T202" s="6">
        <v>720</v>
      </c>
      <c r="U202" s="6">
        <v>875</v>
      </c>
      <c r="V202" s="6">
        <v>694</v>
      </c>
      <c r="W202" s="6">
        <v>785</v>
      </c>
      <c r="X202" s="7">
        <v>333</v>
      </c>
      <c r="Y202" s="9">
        <v>234</v>
      </c>
      <c r="Z202" s="6">
        <v>255</v>
      </c>
      <c r="AA202" s="262">
        <v>348</v>
      </c>
      <c r="AB202" s="6">
        <v>776</v>
      </c>
      <c r="AC202" s="6">
        <v>675</v>
      </c>
      <c r="AD202" s="6">
        <v>894</v>
      </c>
      <c r="AE202" s="6">
        <v>729</v>
      </c>
      <c r="AF202" s="6">
        <v>133</v>
      </c>
      <c r="AG202" s="179">
        <v>290</v>
      </c>
      <c r="AH202" s="5">
        <f t="shared" si="30"/>
        <v>16400</v>
      </c>
      <c r="AI202" s="5">
        <f t="shared" si="31"/>
        <v>11201200</v>
      </c>
      <c r="AJ202" s="2">
        <f t="shared" si="32"/>
        <v>8606720000</v>
      </c>
    </row>
    <row r="203" spans="1:36" x14ac:dyDescent="0.2">
      <c r="A203" s="1">
        <v>24</v>
      </c>
      <c r="B203" s="178">
        <v>42</v>
      </c>
      <c r="C203" s="6">
        <v>397</v>
      </c>
      <c r="D203" s="6">
        <v>977</v>
      </c>
      <c r="E203" s="6">
        <v>630</v>
      </c>
      <c r="F203" s="6">
        <v>939</v>
      </c>
      <c r="G203" s="6">
        <v>528</v>
      </c>
      <c r="H203" s="6">
        <v>84</v>
      </c>
      <c r="I203" s="12">
        <v>503</v>
      </c>
      <c r="J203" s="8">
        <v>482</v>
      </c>
      <c r="K203" s="6">
        <v>69</v>
      </c>
      <c r="L203" s="6">
        <v>537</v>
      </c>
      <c r="M203" s="6">
        <v>958</v>
      </c>
      <c r="N203" s="6">
        <v>611</v>
      </c>
      <c r="O203" s="6">
        <v>968</v>
      </c>
      <c r="P203" s="6">
        <v>412</v>
      </c>
      <c r="Q203" s="6">
        <v>63</v>
      </c>
      <c r="R203" s="6">
        <v>168</v>
      </c>
      <c r="S203" s="6">
        <v>259</v>
      </c>
      <c r="T203" s="6">
        <v>863</v>
      </c>
      <c r="U203" s="6">
        <v>764</v>
      </c>
      <c r="V203" s="6">
        <v>805</v>
      </c>
      <c r="W203" s="6">
        <v>642</v>
      </c>
      <c r="X203" s="9">
        <v>222</v>
      </c>
      <c r="Y203" s="7">
        <v>377</v>
      </c>
      <c r="Z203" s="262">
        <v>368</v>
      </c>
      <c r="AA203" s="6">
        <v>203</v>
      </c>
      <c r="AB203" s="6">
        <v>663</v>
      </c>
      <c r="AC203" s="6">
        <v>820</v>
      </c>
      <c r="AD203" s="6">
        <v>749</v>
      </c>
      <c r="AE203" s="6">
        <v>842</v>
      </c>
      <c r="AF203" s="6">
        <v>278</v>
      </c>
      <c r="AG203" s="179">
        <v>177</v>
      </c>
      <c r="AH203" s="5">
        <f t="shared" si="30"/>
        <v>16400</v>
      </c>
      <c r="AI203" s="5">
        <f t="shared" si="31"/>
        <v>11201200</v>
      </c>
      <c r="AJ203" s="2">
        <f t="shared" si="32"/>
        <v>8606720000</v>
      </c>
    </row>
    <row r="204" spans="1:36" x14ac:dyDescent="0.2">
      <c r="A204" s="1">
        <v>25</v>
      </c>
      <c r="B204" s="178">
        <v>706</v>
      </c>
      <c r="C204" s="6">
        <v>869</v>
      </c>
      <c r="D204" s="6">
        <v>313</v>
      </c>
      <c r="E204" s="6">
        <v>158</v>
      </c>
      <c r="F204" s="6">
        <v>323</v>
      </c>
      <c r="G204" s="6">
        <v>232</v>
      </c>
      <c r="H204" s="6">
        <v>700</v>
      </c>
      <c r="I204" s="8">
        <v>799</v>
      </c>
      <c r="J204" s="12">
        <v>778</v>
      </c>
      <c r="K204" s="6">
        <v>685</v>
      </c>
      <c r="L204" s="6">
        <v>241</v>
      </c>
      <c r="M204" s="6">
        <v>342</v>
      </c>
      <c r="N204" s="6">
        <v>139</v>
      </c>
      <c r="O204" s="6">
        <v>304</v>
      </c>
      <c r="P204" s="6">
        <v>884</v>
      </c>
      <c r="Q204" s="6">
        <v>727</v>
      </c>
      <c r="R204" s="6">
        <v>592</v>
      </c>
      <c r="S204" s="6">
        <v>1003</v>
      </c>
      <c r="T204" s="6">
        <v>439</v>
      </c>
      <c r="U204" s="6">
        <v>20</v>
      </c>
      <c r="V204" s="6">
        <v>461</v>
      </c>
      <c r="W204" s="6">
        <v>106</v>
      </c>
      <c r="X204" s="6">
        <v>566</v>
      </c>
      <c r="Y204" s="262">
        <v>913</v>
      </c>
      <c r="Z204" s="7">
        <v>904</v>
      </c>
      <c r="AA204" s="9">
        <v>547</v>
      </c>
      <c r="AB204" s="6">
        <v>127</v>
      </c>
      <c r="AC204" s="6">
        <v>476</v>
      </c>
      <c r="AD204" s="6">
        <v>5</v>
      </c>
      <c r="AE204" s="6">
        <v>418</v>
      </c>
      <c r="AF204" s="6">
        <v>1022</v>
      </c>
      <c r="AG204" s="179">
        <v>601</v>
      </c>
      <c r="AH204" s="5">
        <f t="shared" si="30"/>
        <v>16400</v>
      </c>
      <c r="AI204" s="5">
        <f t="shared" si="31"/>
        <v>11201200</v>
      </c>
      <c r="AJ204" s="2">
        <f t="shared" si="32"/>
        <v>8606720000</v>
      </c>
    </row>
    <row r="205" spans="1:36" x14ac:dyDescent="0.2">
      <c r="A205" s="1">
        <v>26</v>
      </c>
      <c r="B205" s="178">
        <v>849</v>
      </c>
      <c r="C205" s="6">
        <v>758</v>
      </c>
      <c r="D205" s="6">
        <v>170</v>
      </c>
      <c r="E205" s="6">
        <v>269</v>
      </c>
      <c r="F205" s="6">
        <v>212</v>
      </c>
      <c r="G205" s="6">
        <v>375</v>
      </c>
      <c r="H205" s="8">
        <v>811</v>
      </c>
      <c r="I205" s="6">
        <v>656</v>
      </c>
      <c r="J205" s="6">
        <v>665</v>
      </c>
      <c r="K205" s="12">
        <v>830</v>
      </c>
      <c r="L205" s="6">
        <v>354</v>
      </c>
      <c r="M205" s="6">
        <v>197</v>
      </c>
      <c r="N205" s="6">
        <v>284</v>
      </c>
      <c r="O205" s="6">
        <v>191</v>
      </c>
      <c r="P205" s="6">
        <v>739</v>
      </c>
      <c r="Q205" s="6">
        <v>840</v>
      </c>
      <c r="R205" s="6">
        <v>991</v>
      </c>
      <c r="S205" s="6">
        <v>636</v>
      </c>
      <c r="T205" s="6">
        <v>40</v>
      </c>
      <c r="U205" s="6">
        <v>387</v>
      </c>
      <c r="V205" s="6">
        <v>94</v>
      </c>
      <c r="W205" s="6">
        <v>505</v>
      </c>
      <c r="X205" s="262">
        <v>933</v>
      </c>
      <c r="Y205" s="6">
        <v>514</v>
      </c>
      <c r="Z205" s="9">
        <v>535</v>
      </c>
      <c r="AA205" s="7">
        <v>948</v>
      </c>
      <c r="AB205" s="6">
        <v>496</v>
      </c>
      <c r="AC205" s="6">
        <v>75</v>
      </c>
      <c r="AD205" s="6">
        <v>406</v>
      </c>
      <c r="AE205" s="6">
        <v>49</v>
      </c>
      <c r="AF205" s="6">
        <v>621</v>
      </c>
      <c r="AG205" s="179">
        <v>970</v>
      </c>
      <c r="AH205" s="5">
        <f t="shared" si="30"/>
        <v>16400</v>
      </c>
      <c r="AI205" s="5">
        <f t="shared" si="31"/>
        <v>11201200</v>
      </c>
      <c r="AJ205" s="2">
        <f t="shared" si="32"/>
        <v>8606720000</v>
      </c>
    </row>
    <row r="206" spans="1:36" x14ac:dyDescent="0.2">
      <c r="A206" s="1">
        <v>27</v>
      </c>
      <c r="B206" s="178">
        <v>355</v>
      </c>
      <c r="C206" s="6">
        <v>200</v>
      </c>
      <c r="D206" s="6">
        <v>668</v>
      </c>
      <c r="E206" s="6">
        <v>831</v>
      </c>
      <c r="F206" s="6">
        <v>738</v>
      </c>
      <c r="G206" s="8">
        <v>837</v>
      </c>
      <c r="H206" s="6">
        <v>281</v>
      </c>
      <c r="I206" s="6">
        <v>190</v>
      </c>
      <c r="J206" s="6">
        <v>171</v>
      </c>
      <c r="K206" s="6">
        <v>272</v>
      </c>
      <c r="L206" s="12">
        <v>852</v>
      </c>
      <c r="M206" s="6">
        <v>759</v>
      </c>
      <c r="N206" s="6">
        <v>810</v>
      </c>
      <c r="O206" s="6">
        <v>653</v>
      </c>
      <c r="P206" s="6">
        <v>209</v>
      </c>
      <c r="Q206" s="6">
        <v>374</v>
      </c>
      <c r="R206" s="6">
        <v>493</v>
      </c>
      <c r="S206" s="6">
        <v>74</v>
      </c>
      <c r="T206" s="6">
        <v>534</v>
      </c>
      <c r="U206" s="6">
        <v>945</v>
      </c>
      <c r="V206" s="6">
        <v>624</v>
      </c>
      <c r="W206" s="262">
        <v>971</v>
      </c>
      <c r="X206" s="6">
        <v>407</v>
      </c>
      <c r="Y206" s="6">
        <v>52</v>
      </c>
      <c r="Z206" s="6">
        <v>37</v>
      </c>
      <c r="AA206" s="6">
        <v>386</v>
      </c>
      <c r="AB206" s="7">
        <v>990</v>
      </c>
      <c r="AC206" s="9">
        <v>633</v>
      </c>
      <c r="AD206" s="6">
        <v>936</v>
      </c>
      <c r="AE206" s="6">
        <v>515</v>
      </c>
      <c r="AF206" s="6">
        <v>95</v>
      </c>
      <c r="AG206" s="179">
        <v>508</v>
      </c>
      <c r="AH206" s="5">
        <f t="shared" si="30"/>
        <v>16400</v>
      </c>
      <c r="AI206" s="5">
        <f t="shared" si="31"/>
        <v>11201200</v>
      </c>
      <c r="AJ206" s="2">
        <f t="shared" si="32"/>
        <v>8606720000</v>
      </c>
    </row>
    <row r="207" spans="1:36" x14ac:dyDescent="0.2">
      <c r="A207" s="1">
        <v>28</v>
      </c>
      <c r="B207" s="178">
        <v>244</v>
      </c>
      <c r="C207" s="6">
        <v>343</v>
      </c>
      <c r="D207" s="6">
        <v>779</v>
      </c>
      <c r="E207" s="6">
        <v>688</v>
      </c>
      <c r="F207" s="8">
        <v>881</v>
      </c>
      <c r="G207" s="6">
        <v>726</v>
      </c>
      <c r="H207" s="6">
        <v>138</v>
      </c>
      <c r="I207" s="6">
        <v>301</v>
      </c>
      <c r="J207" s="6">
        <v>316</v>
      </c>
      <c r="K207" s="6">
        <v>159</v>
      </c>
      <c r="L207" s="6">
        <v>707</v>
      </c>
      <c r="M207" s="12">
        <v>872</v>
      </c>
      <c r="N207" s="6">
        <v>697</v>
      </c>
      <c r="O207" s="6">
        <v>798</v>
      </c>
      <c r="P207" s="6">
        <v>322</v>
      </c>
      <c r="Q207" s="6">
        <v>229</v>
      </c>
      <c r="R207" s="6">
        <v>126</v>
      </c>
      <c r="S207" s="6">
        <v>473</v>
      </c>
      <c r="T207" s="6">
        <v>901</v>
      </c>
      <c r="U207" s="6">
        <v>546</v>
      </c>
      <c r="V207" s="262">
        <v>1023</v>
      </c>
      <c r="W207" s="6">
        <v>604</v>
      </c>
      <c r="X207" s="6">
        <v>8</v>
      </c>
      <c r="Y207" s="6">
        <v>419</v>
      </c>
      <c r="Z207" s="6">
        <v>438</v>
      </c>
      <c r="AA207" s="6">
        <v>17</v>
      </c>
      <c r="AB207" s="9">
        <v>589</v>
      </c>
      <c r="AC207" s="7">
        <v>1002</v>
      </c>
      <c r="AD207" s="6">
        <v>567</v>
      </c>
      <c r="AE207" s="6">
        <v>916</v>
      </c>
      <c r="AF207" s="6">
        <v>464</v>
      </c>
      <c r="AG207" s="179">
        <v>107</v>
      </c>
      <c r="AH207" s="5">
        <f t="shared" si="30"/>
        <v>16400</v>
      </c>
      <c r="AI207" s="5">
        <f t="shared" si="31"/>
        <v>11201200</v>
      </c>
      <c r="AJ207" s="2">
        <f t="shared" si="32"/>
        <v>8606720000</v>
      </c>
    </row>
    <row r="208" spans="1:36" x14ac:dyDescent="0.2">
      <c r="A208" s="1">
        <v>29</v>
      </c>
      <c r="B208" s="178">
        <v>480</v>
      </c>
      <c r="C208" s="6">
        <v>123</v>
      </c>
      <c r="D208" s="6">
        <v>551</v>
      </c>
      <c r="E208" s="8">
        <v>900</v>
      </c>
      <c r="F208" s="6">
        <v>605</v>
      </c>
      <c r="G208" s="6">
        <v>1018</v>
      </c>
      <c r="H208" s="6">
        <v>422</v>
      </c>
      <c r="I208" s="6">
        <v>1</v>
      </c>
      <c r="J208" s="6">
        <v>24</v>
      </c>
      <c r="K208" s="6">
        <v>435</v>
      </c>
      <c r="L208" s="6">
        <v>1007</v>
      </c>
      <c r="M208" s="6">
        <v>588</v>
      </c>
      <c r="N208" s="12">
        <v>917</v>
      </c>
      <c r="O208" s="6">
        <v>562</v>
      </c>
      <c r="P208" s="6">
        <v>110</v>
      </c>
      <c r="Q208" s="6">
        <v>457</v>
      </c>
      <c r="R208" s="6">
        <v>338</v>
      </c>
      <c r="S208" s="6">
        <v>245</v>
      </c>
      <c r="T208" s="6">
        <v>681</v>
      </c>
      <c r="U208" s="262">
        <v>782</v>
      </c>
      <c r="V208" s="6">
        <v>723</v>
      </c>
      <c r="W208" s="6">
        <v>888</v>
      </c>
      <c r="X208" s="6">
        <v>300</v>
      </c>
      <c r="Y208" s="6">
        <v>143</v>
      </c>
      <c r="Z208" s="6">
        <v>154</v>
      </c>
      <c r="AA208" s="6">
        <v>317</v>
      </c>
      <c r="AB208" s="6">
        <v>865</v>
      </c>
      <c r="AC208" s="6">
        <v>710</v>
      </c>
      <c r="AD208" s="7">
        <v>795</v>
      </c>
      <c r="AE208" s="9">
        <v>704</v>
      </c>
      <c r="AF208" s="6">
        <v>228</v>
      </c>
      <c r="AG208" s="179">
        <v>327</v>
      </c>
      <c r="AH208" s="5">
        <f t="shared" si="30"/>
        <v>16400</v>
      </c>
      <c r="AI208" s="5">
        <f t="shared" si="31"/>
        <v>11201200</v>
      </c>
      <c r="AJ208" s="2">
        <f t="shared" si="32"/>
        <v>8606720000</v>
      </c>
    </row>
    <row r="209" spans="1:36" x14ac:dyDescent="0.2">
      <c r="A209" s="1">
        <v>30</v>
      </c>
      <c r="B209" s="178">
        <v>79</v>
      </c>
      <c r="C209" s="6">
        <v>492</v>
      </c>
      <c r="D209" s="8">
        <v>952</v>
      </c>
      <c r="E209" s="6">
        <v>531</v>
      </c>
      <c r="F209" s="6">
        <v>974</v>
      </c>
      <c r="G209" s="6">
        <v>617</v>
      </c>
      <c r="H209" s="6">
        <v>53</v>
      </c>
      <c r="I209" s="6">
        <v>402</v>
      </c>
      <c r="J209" s="6">
        <v>391</v>
      </c>
      <c r="K209" s="6">
        <v>36</v>
      </c>
      <c r="L209" s="6">
        <v>640</v>
      </c>
      <c r="M209" s="6">
        <v>987</v>
      </c>
      <c r="N209" s="6">
        <v>518</v>
      </c>
      <c r="O209" s="12">
        <v>929</v>
      </c>
      <c r="P209" s="6">
        <v>509</v>
      </c>
      <c r="Q209" s="6">
        <v>90</v>
      </c>
      <c r="R209" s="6">
        <v>193</v>
      </c>
      <c r="S209" s="6">
        <v>358</v>
      </c>
      <c r="T209" s="262">
        <v>826</v>
      </c>
      <c r="U209" s="6">
        <v>669</v>
      </c>
      <c r="V209" s="6">
        <v>836</v>
      </c>
      <c r="W209" s="6">
        <v>743</v>
      </c>
      <c r="X209" s="6">
        <v>187</v>
      </c>
      <c r="Y209" s="6">
        <v>288</v>
      </c>
      <c r="Z209" s="6">
        <v>265</v>
      </c>
      <c r="AA209" s="6">
        <v>174</v>
      </c>
      <c r="AB209" s="6">
        <v>754</v>
      </c>
      <c r="AC209" s="6">
        <v>853</v>
      </c>
      <c r="AD209" s="9">
        <v>652</v>
      </c>
      <c r="AE209" s="7">
        <v>815</v>
      </c>
      <c r="AF209" s="6">
        <v>371</v>
      </c>
      <c r="AG209" s="179">
        <v>216</v>
      </c>
      <c r="AH209" s="5">
        <f t="shared" si="30"/>
        <v>16400</v>
      </c>
      <c r="AI209" s="5">
        <f t="shared" si="31"/>
        <v>11201200</v>
      </c>
      <c r="AJ209" s="2">
        <f t="shared" si="32"/>
        <v>8606720000</v>
      </c>
    </row>
    <row r="210" spans="1:36" x14ac:dyDescent="0.2">
      <c r="A210" s="1">
        <v>31</v>
      </c>
      <c r="B210" s="178">
        <v>637</v>
      </c>
      <c r="C210" s="8">
        <v>986</v>
      </c>
      <c r="D210" s="6">
        <v>390</v>
      </c>
      <c r="E210" s="6">
        <v>33</v>
      </c>
      <c r="F210" s="6">
        <v>512</v>
      </c>
      <c r="G210" s="6">
        <v>91</v>
      </c>
      <c r="H210" s="6">
        <v>519</v>
      </c>
      <c r="I210" s="6">
        <v>932</v>
      </c>
      <c r="J210" s="6">
        <v>949</v>
      </c>
      <c r="K210" s="6">
        <v>530</v>
      </c>
      <c r="L210" s="6">
        <v>78</v>
      </c>
      <c r="M210" s="6">
        <v>489</v>
      </c>
      <c r="N210" s="6">
        <v>56</v>
      </c>
      <c r="O210" s="6">
        <v>403</v>
      </c>
      <c r="P210" s="12">
        <v>975</v>
      </c>
      <c r="Q210" s="6">
        <v>620</v>
      </c>
      <c r="R210" s="6">
        <v>755</v>
      </c>
      <c r="S210" s="262">
        <v>856</v>
      </c>
      <c r="T210" s="6">
        <v>268</v>
      </c>
      <c r="U210" s="6">
        <v>175</v>
      </c>
      <c r="V210" s="6">
        <v>370</v>
      </c>
      <c r="W210" s="6">
        <v>213</v>
      </c>
      <c r="X210" s="6">
        <v>649</v>
      </c>
      <c r="Y210" s="6">
        <v>814</v>
      </c>
      <c r="Z210" s="6">
        <v>827</v>
      </c>
      <c r="AA210" s="6">
        <v>672</v>
      </c>
      <c r="AB210" s="6">
        <v>196</v>
      </c>
      <c r="AC210" s="6">
        <v>359</v>
      </c>
      <c r="AD210" s="6">
        <v>186</v>
      </c>
      <c r="AE210" s="6">
        <v>285</v>
      </c>
      <c r="AF210" s="7">
        <v>833</v>
      </c>
      <c r="AG210" s="145">
        <v>742</v>
      </c>
      <c r="AH210" s="5">
        <f t="shared" si="30"/>
        <v>16400</v>
      </c>
      <c r="AI210" s="5">
        <f t="shared" si="31"/>
        <v>11201200</v>
      </c>
      <c r="AJ210" s="2">
        <f t="shared" si="32"/>
        <v>8606720000</v>
      </c>
    </row>
    <row r="211" spans="1:36" ht="13.5" thickBot="1" x14ac:dyDescent="0.25">
      <c r="A211" s="1">
        <v>32</v>
      </c>
      <c r="B211" s="183">
        <v>1006</v>
      </c>
      <c r="C211" s="180">
        <v>585</v>
      </c>
      <c r="D211" s="180">
        <v>21</v>
      </c>
      <c r="E211" s="180">
        <v>434</v>
      </c>
      <c r="F211" s="180">
        <v>111</v>
      </c>
      <c r="G211" s="180">
        <v>460</v>
      </c>
      <c r="H211" s="180">
        <v>920</v>
      </c>
      <c r="I211" s="180">
        <v>563</v>
      </c>
      <c r="J211" s="180">
        <v>550</v>
      </c>
      <c r="K211" s="180">
        <v>897</v>
      </c>
      <c r="L211" s="180">
        <v>477</v>
      </c>
      <c r="M211" s="180">
        <v>122</v>
      </c>
      <c r="N211" s="180">
        <v>423</v>
      </c>
      <c r="O211" s="180">
        <v>4</v>
      </c>
      <c r="P211" s="180">
        <v>608</v>
      </c>
      <c r="Q211" s="187">
        <v>1019</v>
      </c>
      <c r="R211" s="261">
        <v>868</v>
      </c>
      <c r="S211" s="180">
        <v>711</v>
      </c>
      <c r="T211" s="180">
        <v>155</v>
      </c>
      <c r="U211" s="180">
        <v>320</v>
      </c>
      <c r="V211" s="180">
        <v>225</v>
      </c>
      <c r="W211" s="180">
        <v>326</v>
      </c>
      <c r="X211" s="180">
        <v>794</v>
      </c>
      <c r="Y211" s="180">
        <v>701</v>
      </c>
      <c r="Z211" s="180">
        <v>684</v>
      </c>
      <c r="AA211" s="180">
        <v>783</v>
      </c>
      <c r="AB211" s="180">
        <v>339</v>
      </c>
      <c r="AC211" s="180">
        <v>248</v>
      </c>
      <c r="AD211" s="180">
        <v>297</v>
      </c>
      <c r="AE211" s="180">
        <v>142</v>
      </c>
      <c r="AF211" s="150">
        <v>722</v>
      </c>
      <c r="AG211" s="182">
        <v>885</v>
      </c>
      <c r="AH211" s="5">
        <f t="shared" si="30"/>
        <v>16400</v>
      </c>
      <c r="AI211" s="5">
        <f t="shared" si="31"/>
        <v>11201200</v>
      </c>
      <c r="AJ211" s="2">
        <f t="shared" si="32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3">SUM(C180:C211)</f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4">SUMSQ(C180:C211)</f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5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  <c r="AJ215" s="116">
        <f>B180^3+C181^3+D182^3+E183^3+F184^3+G185^3+H186^3+I187^3+J188^3+K189^3+L190^3+M191^3+N192^3+O193^3+P194^3+Q195^3+R211^3+S210^3+T209^3+U208^3+V207^3+W206^3+X205^3+Y204^3+Z203^3+AA202^3+AB201^3+AC200^3+AD199^3+AE198^3+AF197^3+AG196^3</f>
        <v>8606720000</v>
      </c>
    </row>
    <row r="216" spans="1:36" x14ac:dyDescent="0.2">
      <c r="A216" s="3" t="s">
        <v>1173</v>
      </c>
      <c r="B216" s="2">
        <f>B180</f>
        <v>19</v>
      </c>
      <c r="C216" s="2">
        <f>C181</f>
        <v>39</v>
      </c>
      <c r="D216" s="2">
        <f>D182</f>
        <v>73</v>
      </c>
      <c r="E216" s="2">
        <f>E183</f>
        <v>125</v>
      </c>
      <c r="F216" s="2">
        <f>F184</f>
        <v>144</v>
      </c>
      <c r="G216" s="2">
        <f>G185</f>
        <v>188</v>
      </c>
      <c r="H216" s="2">
        <f>H186</f>
        <v>214</v>
      </c>
      <c r="I216" s="2">
        <f>I187</f>
        <v>226</v>
      </c>
      <c r="J216" s="2">
        <f>J188</f>
        <v>543</v>
      </c>
      <c r="K216" s="2">
        <f>K189</f>
        <v>555</v>
      </c>
      <c r="L216" s="2">
        <f>L190</f>
        <v>581</v>
      </c>
      <c r="M216" s="2">
        <f>M191</f>
        <v>625</v>
      </c>
      <c r="N216" s="2">
        <f>N192</f>
        <v>644</v>
      </c>
      <c r="O216" s="2">
        <f>O193</f>
        <v>696</v>
      </c>
      <c r="P216" s="2">
        <f>P194</f>
        <v>730</v>
      </c>
      <c r="Q216" s="2">
        <f>Q195</f>
        <v>750</v>
      </c>
      <c r="R216" s="2">
        <f>R196</f>
        <v>396</v>
      </c>
      <c r="S216" s="2">
        <f>S197</f>
        <v>448</v>
      </c>
      <c r="T216" s="2">
        <f>T198</f>
        <v>466</v>
      </c>
      <c r="U216" s="2">
        <f>U199</f>
        <v>486</v>
      </c>
      <c r="V216" s="2">
        <f>V200</f>
        <v>279</v>
      </c>
      <c r="W216" s="2">
        <f>W201</f>
        <v>291</v>
      </c>
      <c r="X216" s="2">
        <f>X202</f>
        <v>333</v>
      </c>
      <c r="Y216" s="2">
        <f>Y203</f>
        <v>377</v>
      </c>
      <c r="Z216" s="2">
        <f>Z204</f>
        <v>904</v>
      </c>
      <c r="AA216" s="2">
        <f>AA205</f>
        <v>948</v>
      </c>
      <c r="AB216" s="2">
        <f>AB206</f>
        <v>990</v>
      </c>
      <c r="AC216" s="2">
        <f>AC207</f>
        <v>1002</v>
      </c>
      <c r="AD216" s="2">
        <f>AD208</f>
        <v>795</v>
      </c>
      <c r="AE216" s="2">
        <f>AE209</f>
        <v>815</v>
      </c>
      <c r="AF216" s="2">
        <f>AF210</f>
        <v>833</v>
      </c>
      <c r="AG216" s="2">
        <f>AG211</f>
        <v>885</v>
      </c>
      <c r="AH216" s="217">
        <f t="shared" ref="AH216:AH219" si="36">SUM(B216:AG216)</f>
        <v>16400</v>
      </c>
      <c r="AI216" s="5">
        <f t="shared" ref="AI216:AI219" si="37">SUMSQ(B216:AG216)</f>
        <v>11201200</v>
      </c>
      <c r="AJ216" s="2">
        <f t="shared" si="32"/>
        <v>8606720000</v>
      </c>
    </row>
    <row r="217" spans="1:36" x14ac:dyDescent="0.2">
      <c r="A217" s="3" t="s">
        <v>1174</v>
      </c>
      <c r="B217" s="2">
        <f>B211</f>
        <v>1006</v>
      </c>
      <c r="C217" s="2">
        <f>C210</f>
        <v>986</v>
      </c>
      <c r="D217" s="2">
        <f>D209</f>
        <v>952</v>
      </c>
      <c r="E217" s="2">
        <f>E208</f>
        <v>900</v>
      </c>
      <c r="F217" s="2">
        <f>F207</f>
        <v>881</v>
      </c>
      <c r="G217" s="2">
        <f>G206</f>
        <v>837</v>
      </c>
      <c r="H217" s="2">
        <f>H205</f>
        <v>811</v>
      </c>
      <c r="I217" s="2">
        <f>I204</f>
        <v>799</v>
      </c>
      <c r="J217" s="2">
        <f>J203</f>
        <v>482</v>
      </c>
      <c r="K217" s="2">
        <f>K202</f>
        <v>470</v>
      </c>
      <c r="L217" s="2">
        <f>L201</f>
        <v>444</v>
      </c>
      <c r="M217" s="2">
        <f>M200</f>
        <v>400</v>
      </c>
      <c r="N217" s="2">
        <f>N199</f>
        <v>381</v>
      </c>
      <c r="O217" s="2">
        <f>O198</f>
        <v>329</v>
      </c>
      <c r="P217" s="2">
        <f>P197</f>
        <v>295</v>
      </c>
      <c r="Q217" s="2">
        <f>Q196</f>
        <v>275</v>
      </c>
      <c r="R217" s="2">
        <f>R195</f>
        <v>629</v>
      </c>
      <c r="S217" s="2">
        <f>S194</f>
        <v>577</v>
      </c>
      <c r="T217" s="2">
        <f>T193</f>
        <v>559</v>
      </c>
      <c r="U217" s="2">
        <f>U192</f>
        <v>539</v>
      </c>
      <c r="V217" s="2">
        <f>V191</f>
        <v>746</v>
      </c>
      <c r="W217" s="2">
        <f>W190</f>
        <v>734</v>
      </c>
      <c r="X217" s="2">
        <f>X189</f>
        <v>692</v>
      </c>
      <c r="Y217" s="2">
        <f>Y188</f>
        <v>648</v>
      </c>
      <c r="Z217" s="2">
        <f>Z187</f>
        <v>121</v>
      </c>
      <c r="AA217" s="2">
        <f>AA186</f>
        <v>77</v>
      </c>
      <c r="AB217" s="2">
        <f>AB185</f>
        <v>35</v>
      </c>
      <c r="AC217" s="2">
        <f>AC184</f>
        <v>23</v>
      </c>
      <c r="AD217" s="2">
        <f>AD183</f>
        <v>230</v>
      </c>
      <c r="AE217" s="2">
        <f>AE182</f>
        <v>210</v>
      </c>
      <c r="AF217" s="2">
        <f>AF181</f>
        <v>192</v>
      </c>
      <c r="AG217" s="2">
        <f>AG180</f>
        <v>140</v>
      </c>
      <c r="AH217" s="217">
        <f t="shared" si="36"/>
        <v>16400</v>
      </c>
      <c r="AI217" s="5">
        <f t="shared" si="37"/>
        <v>11201200</v>
      </c>
      <c r="AJ217" s="2">
        <f t="shared" si="32"/>
        <v>8606720000</v>
      </c>
    </row>
    <row r="218" spans="1:36" x14ac:dyDescent="0.2">
      <c r="A218" s="3" t="s">
        <v>1175</v>
      </c>
      <c r="B218" s="2">
        <f>B196</f>
        <v>262</v>
      </c>
      <c r="C218" s="2">
        <f>C197</f>
        <v>306</v>
      </c>
      <c r="D218" s="2">
        <f>D198</f>
        <v>352</v>
      </c>
      <c r="E218" s="2">
        <f>E199</f>
        <v>364</v>
      </c>
      <c r="F218" s="2">
        <f>F200</f>
        <v>409</v>
      </c>
      <c r="G218" s="2">
        <f>G201</f>
        <v>429</v>
      </c>
      <c r="H218" s="2">
        <f>H202</f>
        <v>451</v>
      </c>
      <c r="I218" s="2">
        <f>I203</f>
        <v>503</v>
      </c>
      <c r="J218" s="2">
        <f>J204</f>
        <v>778</v>
      </c>
      <c r="K218" s="2">
        <f>K205</f>
        <v>830</v>
      </c>
      <c r="L218" s="2">
        <f>L206</f>
        <v>852</v>
      </c>
      <c r="M218" s="2">
        <f>M207</f>
        <v>872</v>
      </c>
      <c r="N218" s="2">
        <f>N208</f>
        <v>917</v>
      </c>
      <c r="O218" s="2">
        <f>O209</f>
        <v>929</v>
      </c>
      <c r="P218" s="2">
        <f>P210</f>
        <v>975</v>
      </c>
      <c r="Q218" s="2">
        <f>Q211</f>
        <v>1019</v>
      </c>
      <c r="R218" s="2">
        <f>R180</f>
        <v>157</v>
      </c>
      <c r="S218" s="2">
        <f>S181</f>
        <v>169</v>
      </c>
      <c r="T218" s="2">
        <f>T182</f>
        <v>199</v>
      </c>
      <c r="U218" s="2">
        <f>U183</f>
        <v>243</v>
      </c>
      <c r="V218" s="2">
        <f>V184</f>
        <v>2</v>
      </c>
      <c r="W218" s="2">
        <f>W185</f>
        <v>54</v>
      </c>
      <c r="X218" s="2">
        <f>X186</f>
        <v>92</v>
      </c>
      <c r="Y218" s="2">
        <f>Y187</f>
        <v>112</v>
      </c>
      <c r="Z218" s="2">
        <f>Z188</f>
        <v>657</v>
      </c>
      <c r="AA218" s="2">
        <f>AA189</f>
        <v>677</v>
      </c>
      <c r="AB218" s="2">
        <f>AB190</f>
        <v>715</v>
      </c>
      <c r="AC218" s="2">
        <f>AC191</f>
        <v>767</v>
      </c>
      <c r="AD218" s="2">
        <f>AD192</f>
        <v>526</v>
      </c>
      <c r="AE218" s="2">
        <f>AE193</f>
        <v>570</v>
      </c>
      <c r="AF218" s="2">
        <f>AF194</f>
        <v>600</v>
      </c>
      <c r="AG218" s="2">
        <f>AG195</f>
        <v>612</v>
      </c>
      <c r="AH218" s="217">
        <f t="shared" si="36"/>
        <v>16400</v>
      </c>
      <c r="AI218" s="5">
        <f t="shared" si="37"/>
        <v>11201200</v>
      </c>
      <c r="AJ218" s="2">
        <f t="shared" si="32"/>
        <v>8606720000</v>
      </c>
    </row>
    <row r="219" spans="1:36" x14ac:dyDescent="0.2">
      <c r="A219" s="3" t="s">
        <v>1176</v>
      </c>
      <c r="B219" s="2">
        <f>B195</f>
        <v>763</v>
      </c>
      <c r="C219" s="2">
        <f>C194</f>
        <v>719</v>
      </c>
      <c r="D219" s="2">
        <f>D193</f>
        <v>673</v>
      </c>
      <c r="E219" s="2">
        <f>E192</f>
        <v>661</v>
      </c>
      <c r="F219" s="2">
        <f>F191</f>
        <v>616</v>
      </c>
      <c r="G219" s="2">
        <f>G190</f>
        <v>596</v>
      </c>
      <c r="H219" s="2">
        <f>H189</f>
        <v>574</v>
      </c>
      <c r="I219" s="2">
        <f>I188</f>
        <v>522</v>
      </c>
      <c r="J219" s="2">
        <f>J187</f>
        <v>247</v>
      </c>
      <c r="K219" s="2">
        <f>K186</f>
        <v>195</v>
      </c>
      <c r="L219" s="2">
        <f>L185</f>
        <v>173</v>
      </c>
      <c r="M219" s="2">
        <f>M184</f>
        <v>153</v>
      </c>
      <c r="N219" s="2">
        <f>N183</f>
        <v>108</v>
      </c>
      <c r="O219" s="2">
        <f>O182</f>
        <v>96</v>
      </c>
      <c r="P219" s="2">
        <f>P181</f>
        <v>50</v>
      </c>
      <c r="Q219" s="2">
        <f>Q180</f>
        <v>6</v>
      </c>
      <c r="R219" s="2">
        <f>R211</f>
        <v>868</v>
      </c>
      <c r="S219" s="2">
        <f>S210</f>
        <v>856</v>
      </c>
      <c r="T219" s="2">
        <f>T209</f>
        <v>826</v>
      </c>
      <c r="U219" s="2">
        <f>U208</f>
        <v>782</v>
      </c>
      <c r="V219" s="2">
        <f>V207</f>
        <v>1023</v>
      </c>
      <c r="W219" s="2">
        <f>W206</f>
        <v>971</v>
      </c>
      <c r="X219" s="2">
        <f>X205</f>
        <v>933</v>
      </c>
      <c r="Y219" s="2">
        <f>Y204</f>
        <v>913</v>
      </c>
      <c r="Z219" s="2">
        <f>Z203</f>
        <v>368</v>
      </c>
      <c r="AA219" s="2">
        <f>AA202</f>
        <v>348</v>
      </c>
      <c r="AB219" s="2">
        <f>AB201</f>
        <v>310</v>
      </c>
      <c r="AC219" s="2">
        <f>AC200</f>
        <v>258</v>
      </c>
      <c r="AD219" s="2">
        <f>AD199</f>
        <v>499</v>
      </c>
      <c r="AE219" s="2">
        <f>AE198</f>
        <v>455</v>
      </c>
      <c r="AF219" s="2">
        <f>AF197</f>
        <v>425</v>
      </c>
      <c r="AG219" s="2">
        <f>AG196</f>
        <v>413</v>
      </c>
      <c r="AH219" s="217">
        <f t="shared" si="36"/>
        <v>16400</v>
      </c>
      <c r="AI219" s="5">
        <f t="shared" si="37"/>
        <v>11201200</v>
      </c>
      <c r="AJ219" s="2">
        <f t="shared" si="32"/>
        <v>8606720000</v>
      </c>
    </row>
    <row r="222" spans="1:36" ht="13.5" thickBot="1" x14ac:dyDescent="0.25">
      <c r="A222" s="71" t="s">
        <v>5</v>
      </c>
      <c r="B222" s="1" t="s">
        <v>1127</v>
      </c>
      <c r="D222" s="131" t="s">
        <v>5</v>
      </c>
      <c r="F222" s="2" t="s">
        <v>5</v>
      </c>
    </row>
    <row r="223" spans="1:36" x14ac:dyDescent="0.2">
      <c r="A223" s="1">
        <v>1</v>
      </c>
      <c r="B223" s="193">
        <v>27</v>
      </c>
      <c r="C223" s="194">
        <v>448</v>
      </c>
      <c r="D223" s="177">
        <v>996</v>
      </c>
      <c r="E223" s="177">
        <v>583</v>
      </c>
      <c r="F223" s="177">
        <v>922</v>
      </c>
      <c r="G223" s="177">
        <v>573</v>
      </c>
      <c r="H223" s="177">
        <v>97</v>
      </c>
      <c r="I223" s="177">
        <v>454</v>
      </c>
      <c r="J223" s="177">
        <v>467</v>
      </c>
      <c r="K223" s="177">
        <v>120</v>
      </c>
      <c r="L223" s="177">
        <v>556</v>
      </c>
      <c r="M223" s="177">
        <v>911</v>
      </c>
      <c r="N223" s="177">
        <v>594</v>
      </c>
      <c r="O223" s="177">
        <v>1013</v>
      </c>
      <c r="P223" s="189">
        <v>425</v>
      </c>
      <c r="Q223" s="177">
        <v>14</v>
      </c>
      <c r="R223" s="177">
        <v>149</v>
      </c>
      <c r="S223" s="185">
        <v>306</v>
      </c>
      <c r="T223" s="177">
        <v>878</v>
      </c>
      <c r="U223" s="177">
        <v>713</v>
      </c>
      <c r="V223" s="177">
        <v>792</v>
      </c>
      <c r="W223" s="177">
        <v>691</v>
      </c>
      <c r="X223" s="177">
        <v>239</v>
      </c>
      <c r="Y223" s="177">
        <v>332</v>
      </c>
      <c r="Z223" s="177">
        <v>349</v>
      </c>
      <c r="AA223" s="177">
        <v>250</v>
      </c>
      <c r="AB223" s="177">
        <v>678</v>
      </c>
      <c r="AC223" s="177">
        <v>769</v>
      </c>
      <c r="AD223" s="177">
        <v>736</v>
      </c>
      <c r="AE223" s="177">
        <v>891</v>
      </c>
      <c r="AF223" s="195">
        <v>295</v>
      </c>
      <c r="AG223" s="196">
        <v>132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396</v>
      </c>
      <c r="C224" s="9">
        <v>47</v>
      </c>
      <c r="D224" s="6">
        <v>627</v>
      </c>
      <c r="E224" s="6">
        <v>984</v>
      </c>
      <c r="F224" s="6">
        <v>521</v>
      </c>
      <c r="G224" s="6">
        <v>942</v>
      </c>
      <c r="H224" s="6">
        <v>498</v>
      </c>
      <c r="I224" s="6">
        <v>85</v>
      </c>
      <c r="J224" s="6">
        <v>68</v>
      </c>
      <c r="K224" s="6">
        <v>487</v>
      </c>
      <c r="L224" s="6">
        <v>955</v>
      </c>
      <c r="M224" s="6">
        <v>544</v>
      </c>
      <c r="N224" s="6">
        <v>961</v>
      </c>
      <c r="O224" s="6">
        <v>614</v>
      </c>
      <c r="P224" s="6">
        <v>58</v>
      </c>
      <c r="Q224" s="11">
        <v>413</v>
      </c>
      <c r="R224" s="12">
        <v>262</v>
      </c>
      <c r="S224" s="6">
        <v>161</v>
      </c>
      <c r="T224" s="6">
        <v>765</v>
      </c>
      <c r="U224" s="6">
        <v>858</v>
      </c>
      <c r="V224" s="6">
        <v>647</v>
      </c>
      <c r="W224" s="6">
        <v>804</v>
      </c>
      <c r="X224" s="6">
        <v>384</v>
      </c>
      <c r="Y224" s="6">
        <v>219</v>
      </c>
      <c r="Z224" s="6">
        <v>206</v>
      </c>
      <c r="AA224" s="6">
        <v>361</v>
      </c>
      <c r="AB224" s="6">
        <v>821</v>
      </c>
      <c r="AC224" s="6">
        <v>658</v>
      </c>
      <c r="AD224" s="6">
        <v>847</v>
      </c>
      <c r="AE224" s="6">
        <v>748</v>
      </c>
      <c r="AF224" s="6">
        <v>184</v>
      </c>
      <c r="AG224" s="198">
        <v>275</v>
      </c>
      <c r="AH224" s="5">
        <f t="shared" ref="AH224:AH254" si="38">SUM(B224:AG224)</f>
        <v>16400</v>
      </c>
      <c r="AI224" s="5">
        <f t="shared" ref="AI224:AI254" si="39">SUMSQ(B224:AG224)</f>
        <v>11201200</v>
      </c>
      <c r="AJ224" s="2">
        <f t="shared" ref="AJ224:AJ254" si="40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954</v>
      </c>
      <c r="C225" s="6">
        <v>541</v>
      </c>
      <c r="D225" s="9">
        <v>65</v>
      </c>
      <c r="E225" s="7">
        <v>486</v>
      </c>
      <c r="F225" s="6">
        <v>59</v>
      </c>
      <c r="G225" s="6">
        <v>416</v>
      </c>
      <c r="H225" s="6">
        <v>964</v>
      </c>
      <c r="I225" s="6">
        <v>615</v>
      </c>
      <c r="J225" s="6">
        <v>626</v>
      </c>
      <c r="K225" s="6">
        <v>981</v>
      </c>
      <c r="L225" s="6">
        <v>393</v>
      </c>
      <c r="M225" s="6">
        <v>46</v>
      </c>
      <c r="N225" s="11">
        <v>499</v>
      </c>
      <c r="O225" s="6">
        <v>88</v>
      </c>
      <c r="P225" s="6">
        <v>524</v>
      </c>
      <c r="Q225" s="6">
        <v>943</v>
      </c>
      <c r="R225" s="6">
        <v>824</v>
      </c>
      <c r="S225" s="6">
        <v>659</v>
      </c>
      <c r="T225" s="6">
        <v>207</v>
      </c>
      <c r="U225" s="12">
        <v>364</v>
      </c>
      <c r="V225" s="6">
        <v>181</v>
      </c>
      <c r="W225" s="6">
        <v>274</v>
      </c>
      <c r="X225" s="6">
        <v>846</v>
      </c>
      <c r="Y225" s="6">
        <v>745</v>
      </c>
      <c r="Z225" s="6">
        <v>768</v>
      </c>
      <c r="AA225" s="6">
        <v>859</v>
      </c>
      <c r="AB225" s="6">
        <v>263</v>
      </c>
      <c r="AC225" s="6">
        <v>164</v>
      </c>
      <c r="AD225" s="8">
        <v>381</v>
      </c>
      <c r="AE225" s="6">
        <v>218</v>
      </c>
      <c r="AF225" s="6">
        <v>646</v>
      </c>
      <c r="AG225" s="179">
        <v>801</v>
      </c>
      <c r="AH225" s="5">
        <f t="shared" si="38"/>
        <v>16400</v>
      </c>
      <c r="AI225" s="5">
        <f t="shared" si="39"/>
        <v>11201200</v>
      </c>
      <c r="AJ225" s="2">
        <f t="shared" si="40"/>
        <v>8606720000</v>
      </c>
    </row>
    <row r="226" spans="1:36" x14ac:dyDescent="0.2">
      <c r="A226" s="1">
        <v>4</v>
      </c>
      <c r="B226" s="178">
        <v>553</v>
      </c>
      <c r="C226" s="6">
        <v>910</v>
      </c>
      <c r="D226" s="7">
        <v>466</v>
      </c>
      <c r="E226" s="9">
        <v>117</v>
      </c>
      <c r="F226" s="6">
        <v>428</v>
      </c>
      <c r="G226" s="6">
        <v>15</v>
      </c>
      <c r="H226" s="6">
        <v>595</v>
      </c>
      <c r="I226" s="6">
        <v>1016</v>
      </c>
      <c r="J226" s="6">
        <v>993</v>
      </c>
      <c r="K226" s="6">
        <v>582</v>
      </c>
      <c r="L226" s="6">
        <v>26</v>
      </c>
      <c r="M226" s="6">
        <v>445</v>
      </c>
      <c r="N226" s="6">
        <v>100</v>
      </c>
      <c r="O226" s="11">
        <v>455</v>
      </c>
      <c r="P226" s="6">
        <v>923</v>
      </c>
      <c r="Q226" s="6">
        <v>576</v>
      </c>
      <c r="R226" s="6">
        <v>679</v>
      </c>
      <c r="S226" s="6">
        <v>772</v>
      </c>
      <c r="T226" s="12">
        <v>352</v>
      </c>
      <c r="U226" s="6">
        <v>251</v>
      </c>
      <c r="V226" s="6">
        <v>294</v>
      </c>
      <c r="W226" s="6">
        <v>129</v>
      </c>
      <c r="X226" s="6">
        <v>733</v>
      </c>
      <c r="Y226" s="6">
        <v>890</v>
      </c>
      <c r="Z226" s="6">
        <v>879</v>
      </c>
      <c r="AA226" s="6">
        <v>716</v>
      </c>
      <c r="AB226" s="6">
        <v>152</v>
      </c>
      <c r="AC226" s="6">
        <v>307</v>
      </c>
      <c r="AD226" s="6">
        <v>238</v>
      </c>
      <c r="AE226" s="8">
        <v>329</v>
      </c>
      <c r="AF226" s="6">
        <v>789</v>
      </c>
      <c r="AG226" s="179">
        <v>690</v>
      </c>
      <c r="AH226" s="5">
        <f t="shared" si="38"/>
        <v>16400</v>
      </c>
      <c r="AI226" s="5">
        <f t="shared" si="39"/>
        <v>11201200</v>
      </c>
      <c r="AJ226" s="2">
        <f t="shared" si="40"/>
        <v>8606720000</v>
      </c>
    </row>
    <row r="227" spans="1:36" x14ac:dyDescent="0.2">
      <c r="A227" s="1">
        <v>5</v>
      </c>
      <c r="B227" s="178">
        <v>773</v>
      </c>
      <c r="C227" s="6">
        <v>674</v>
      </c>
      <c r="D227" s="6">
        <v>254</v>
      </c>
      <c r="E227" s="6">
        <v>345</v>
      </c>
      <c r="F227" s="9">
        <v>136</v>
      </c>
      <c r="G227" s="7">
        <v>291</v>
      </c>
      <c r="H227" s="6">
        <v>895</v>
      </c>
      <c r="I227" s="6">
        <v>732</v>
      </c>
      <c r="J227" s="6">
        <v>717</v>
      </c>
      <c r="K227" s="6">
        <v>874</v>
      </c>
      <c r="L227" s="11">
        <v>310</v>
      </c>
      <c r="M227" s="6">
        <v>145</v>
      </c>
      <c r="N227" s="6">
        <v>336</v>
      </c>
      <c r="O227" s="6">
        <v>235</v>
      </c>
      <c r="P227" s="6">
        <v>695</v>
      </c>
      <c r="Q227" s="6">
        <v>788</v>
      </c>
      <c r="R227" s="6">
        <v>907</v>
      </c>
      <c r="S227" s="6">
        <v>560</v>
      </c>
      <c r="T227" s="6">
        <v>116</v>
      </c>
      <c r="U227" s="6">
        <v>471</v>
      </c>
      <c r="V227" s="6">
        <v>10</v>
      </c>
      <c r="W227" s="12">
        <v>429</v>
      </c>
      <c r="X227" s="6">
        <v>1009</v>
      </c>
      <c r="Y227" s="6">
        <v>598</v>
      </c>
      <c r="Z227" s="6">
        <v>579</v>
      </c>
      <c r="AA227" s="6">
        <v>1000</v>
      </c>
      <c r="AB227" s="8">
        <v>444</v>
      </c>
      <c r="AC227" s="6">
        <v>31</v>
      </c>
      <c r="AD227" s="6">
        <v>450</v>
      </c>
      <c r="AE227" s="6">
        <v>101</v>
      </c>
      <c r="AF227" s="6">
        <v>569</v>
      </c>
      <c r="AG227" s="179">
        <v>926</v>
      </c>
      <c r="AH227" s="5">
        <f t="shared" si="38"/>
        <v>16400</v>
      </c>
      <c r="AI227" s="5">
        <f t="shared" si="39"/>
        <v>11201200</v>
      </c>
      <c r="AJ227" s="2">
        <f t="shared" si="40"/>
        <v>8606720000</v>
      </c>
    </row>
    <row r="228" spans="1:36" x14ac:dyDescent="0.2">
      <c r="A228" s="1">
        <v>6</v>
      </c>
      <c r="B228" s="178">
        <v>662</v>
      </c>
      <c r="C228" s="6">
        <v>817</v>
      </c>
      <c r="D228" s="6">
        <v>365</v>
      </c>
      <c r="E228" s="6">
        <v>202</v>
      </c>
      <c r="F228" s="7">
        <v>279</v>
      </c>
      <c r="G228" s="9">
        <v>180</v>
      </c>
      <c r="H228" s="6">
        <v>752</v>
      </c>
      <c r="I228" s="6">
        <v>843</v>
      </c>
      <c r="J228" s="6">
        <v>862</v>
      </c>
      <c r="K228" s="6">
        <v>761</v>
      </c>
      <c r="L228" s="6">
        <v>165</v>
      </c>
      <c r="M228" s="11">
        <v>258</v>
      </c>
      <c r="N228" s="6">
        <v>223</v>
      </c>
      <c r="O228" s="6">
        <v>380</v>
      </c>
      <c r="P228" s="6">
        <v>808</v>
      </c>
      <c r="Q228" s="6">
        <v>643</v>
      </c>
      <c r="R228" s="6">
        <v>540</v>
      </c>
      <c r="S228" s="6">
        <v>959</v>
      </c>
      <c r="T228" s="6">
        <v>483</v>
      </c>
      <c r="U228" s="6">
        <v>72</v>
      </c>
      <c r="V228" s="12">
        <v>409</v>
      </c>
      <c r="W228" s="6">
        <v>62</v>
      </c>
      <c r="X228" s="6">
        <v>610</v>
      </c>
      <c r="Y228" s="6">
        <v>965</v>
      </c>
      <c r="Z228" s="6">
        <v>980</v>
      </c>
      <c r="AA228" s="6">
        <v>631</v>
      </c>
      <c r="AB228" s="6">
        <v>43</v>
      </c>
      <c r="AC228" s="8">
        <v>400</v>
      </c>
      <c r="AD228" s="6">
        <v>81</v>
      </c>
      <c r="AE228" s="6">
        <v>502</v>
      </c>
      <c r="AF228" s="6">
        <v>938</v>
      </c>
      <c r="AG228" s="179">
        <v>525</v>
      </c>
      <c r="AH228" s="5">
        <f t="shared" si="38"/>
        <v>16400</v>
      </c>
      <c r="AI228" s="5">
        <f t="shared" si="39"/>
        <v>11201200</v>
      </c>
      <c r="AJ228" s="2">
        <f t="shared" si="40"/>
        <v>8606720000</v>
      </c>
    </row>
    <row r="229" spans="1:36" x14ac:dyDescent="0.2">
      <c r="A229" s="1">
        <v>7</v>
      </c>
      <c r="B229" s="178">
        <v>168</v>
      </c>
      <c r="C229" s="6">
        <v>259</v>
      </c>
      <c r="D229" s="6">
        <v>863</v>
      </c>
      <c r="E229" s="6">
        <v>764</v>
      </c>
      <c r="F229" s="6">
        <v>805</v>
      </c>
      <c r="G229" s="6">
        <v>642</v>
      </c>
      <c r="H229" s="9">
        <v>222</v>
      </c>
      <c r="I229" s="7">
        <v>377</v>
      </c>
      <c r="J229" s="11">
        <v>368</v>
      </c>
      <c r="K229" s="6">
        <v>203</v>
      </c>
      <c r="L229" s="6">
        <v>663</v>
      </c>
      <c r="M229" s="6">
        <v>820</v>
      </c>
      <c r="N229" s="6">
        <v>749</v>
      </c>
      <c r="O229" s="6">
        <v>842</v>
      </c>
      <c r="P229" s="6">
        <v>278</v>
      </c>
      <c r="Q229" s="6">
        <v>177</v>
      </c>
      <c r="R229" s="6">
        <v>42</v>
      </c>
      <c r="S229" s="6">
        <v>397</v>
      </c>
      <c r="T229" s="6">
        <v>977</v>
      </c>
      <c r="U229" s="6">
        <v>630</v>
      </c>
      <c r="V229" s="6">
        <v>939</v>
      </c>
      <c r="W229" s="6">
        <v>528</v>
      </c>
      <c r="X229" s="6">
        <v>84</v>
      </c>
      <c r="Y229" s="12">
        <v>503</v>
      </c>
      <c r="Z229" s="8">
        <v>482</v>
      </c>
      <c r="AA229" s="6">
        <v>69</v>
      </c>
      <c r="AB229" s="6">
        <v>537</v>
      </c>
      <c r="AC229" s="6">
        <v>958</v>
      </c>
      <c r="AD229" s="6">
        <v>611</v>
      </c>
      <c r="AE229" s="6">
        <v>968</v>
      </c>
      <c r="AF229" s="6">
        <v>412</v>
      </c>
      <c r="AG229" s="179">
        <v>63</v>
      </c>
      <c r="AH229" s="5">
        <f t="shared" si="38"/>
        <v>16400</v>
      </c>
      <c r="AI229" s="5">
        <f t="shared" si="39"/>
        <v>11201200</v>
      </c>
      <c r="AJ229" s="2">
        <f t="shared" si="40"/>
        <v>8606720000</v>
      </c>
    </row>
    <row r="230" spans="1:36" x14ac:dyDescent="0.2">
      <c r="A230" s="1">
        <v>8</v>
      </c>
      <c r="B230" s="178">
        <v>311</v>
      </c>
      <c r="C230" s="6">
        <v>148</v>
      </c>
      <c r="D230" s="6">
        <v>720</v>
      </c>
      <c r="E230" s="6">
        <v>875</v>
      </c>
      <c r="F230" s="6">
        <v>694</v>
      </c>
      <c r="G230" s="6">
        <v>785</v>
      </c>
      <c r="H230" s="7">
        <v>333</v>
      </c>
      <c r="I230" s="9">
        <v>234</v>
      </c>
      <c r="J230" s="6">
        <v>255</v>
      </c>
      <c r="K230" s="11">
        <v>348</v>
      </c>
      <c r="L230" s="6">
        <v>776</v>
      </c>
      <c r="M230" s="6">
        <v>675</v>
      </c>
      <c r="N230" s="6">
        <v>894</v>
      </c>
      <c r="O230" s="6">
        <v>729</v>
      </c>
      <c r="P230" s="6">
        <v>133</v>
      </c>
      <c r="Q230" s="6">
        <v>290</v>
      </c>
      <c r="R230" s="6">
        <v>441</v>
      </c>
      <c r="S230" s="6">
        <v>30</v>
      </c>
      <c r="T230" s="6">
        <v>578</v>
      </c>
      <c r="U230" s="6">
        <v>997</v>
      </c>
      <c r="V230" s="6">
        <v>572</v>
      </c>
      <c r="W230" s="6">
        <v>927</v>
      </c>
      <c r="X230" s="12">
        <v>451</v>
      </c>
      <c r="Y230" s="6">
        <v>104</v>
      </c>
      <c r="Z230" s="6">
        <v>113</v>
      </c>
      <c r="AA230" s="8">
        <v>470</v>
      </c>
      <c r="AB230" s="6">
        <v>906</v>
      </c>
      <c r="AC230" s="6">
        <v>557</v>
      </c>
      <c r="AD230" s="6">
        <v>1012</v>
      </c>
      <c r="AE230" s="6">
        <v>599</v>
      </c>
      <c r="AF230" s="6">
        <v>11</v>
      </c>
      <c r="AG230" s="179">
        <v>432</v>
      </c>
      <c r="AH230" s="5">
        <f t="shared" si="38"/>
        <v>16400</v>
      </c>
      <c r="AI230" s="5">
        <f t="shared" si="39"/>
        <v>11201200</v>
      </c>
      <c r="AJ230" s="2">
        <f t="shared" si="40"/>
        <v>8606720000</v>
      </c>
    </row>
    <row r="231" spans="1:36" x14ac:dyDescent="0.2">
      <c r="A231" s="1">
        <v>9</v>
      </c>
      <c r="B231" s="178">
        <v>991</v>
      </c>
      <c r="C231" s="6">
        <v>636</v>
      </c>
      <c r="D231" s="6">
        <v>40</v>
      </c>
      <c r="E231" s="6">
        <v>387</v>
      </c>
      <c r="F231" s="6">
        <v>94</v>
      </c>
      <c r="G231" s="6">
        <v>505</v>
      </c>
      <c r="H231" s="11">
        <v>933</v>
      </c>
      <c r="I231" s="6">
        <v>514</v>
      </c>
      <c r="J231" s="9">
        <v>535</v>
      </c>
      <c r="K231" s="7">
        <v>948</v>
      </c>
      <c r="L231" s="6">
        <v>496</v>
      </c>
      <c r="M231" s="6">
        <v>75</v>
      </c>
      <c r="N231" s="6">
        <v>406</v>
      </c>
      <c r="O231" s="6">
        <v>49</v>
      </c>
      <c r="P231" s="6">
        <v>621</v>
      </c>
      <c r="Q231" s="6">
        <v>970</v>
      </c>
      <c r="R231" s="6">
        <v>849</v>
      </c>
      <c r="S231" s="6">
        <v>758</v>
      </c>
      <c r="T231" s="6">
        <v>170</v>
      </c>
      <c r="U231" s="6">
        <v>269</v>
      </c>
      <c r="V231" s="6">
        <v>212</v>
      </c>
      <c r="W231" s="6">
        <v>375</v>
      </c>
      <c r="X231" s="8">
        <v>811</v>
      </c>
      <c r="Y231" s="6">
        <v>656</v>
      </c>
      <c r="Z231" s="6">
        <v>665</v>
      </c>
      <c r="AA231" s="12">
        <v>830</v>
      </c>
      <c r="AB231" s="6">
        <v>354</v>
      </c>
      <c r="AC231" s="6">
        <v>197</v>
      </c>
      <c r="AD231" s="6">
        <v>284</v>
      </c>
      <c r="AE231" s="6">
        <v>191</v>
      </c>
      <c r="AF231" s="6">
        <v>739</v>
      </c>
      <c r="AG231" s="179">
        <v>840</v>
      </c>
      <c r="AH231" s="5">
        <f t="shared" si="38"/>
        <v>16400</v>
      </c>
      <c r="AI231" s="5">
        <f t="shared" si="39"/>
        <v>11201200</v>
      </c>
      <c r="AJ231" s="2">
        <f t="shared" si="40"/>
        <v>8606720000</v>
      </c>
    </row>
    <row r="232" spans="1:36" x14ac:dyDescent="0.2">
      <c r="A232" s="1">
        <v>10</v>
      </c>
      <c r="B232" s="178">
        <v>592</v>
      </c>
      <c r="C232" s="6">
        <v>1003</v>
      </c>
      <c r="D232" s="6">
        <v>439</v>
      </c>
      <c r="E232" s="6">
        <v>20</v>
      </c>
      <c r="F232" s="6">
        <v>461</v>
      </c>
      <c r="G232" s="6">
        <v>106</v>
      </c>
      <c r="H232" s="6">
        <v>566</v>
      </c>
      <c r="I232" s="11">
        <v>913</v>
      </c>
      <c r="J232" s="7">
        <v>904</v>
      </c>
      <c r="K232" s="9">
        <v>547</v>
      </c>
      <c r="L232" s="6">
        <v>127</v>
      </c>
      <c r="M232" s="6">
        <v>476</v>
      </c>
      <c r="N232" s="6">
        <v>5</v>
      </c>
      <c r="O232" s="6">
        <v>418</v>
      </c>
      <c r="P232" s="6">
        <v>1022</v>
      </c>
      <c r="Q232" s="6">
        <v>601</v>
      </c>
      <c r="R232" s="6">
        <v>706</v>
      </c>
      <c r="S232" s="6">
        <v>869</v>
      </c>
      <c r="T232" s="6">
        <v>313</v>
      </c>
      <c r="U232" s="6">
        <v>158</v>
      </c>
      <c r="V232" s="6">
        <v>323</v>
      </c>
      <c r="W232" s="6">
        <v>232</v>
      </c>
      <c r="X232" s="6">
        <v>700</v>
      </c>
      <c r="Y232" s="8">
        <v>799</v>
      </c>
      <c r="Z232" s="12">
        <v>778</v>
      </c>
      <c r="AA232" s="6">
        <v>685</v>
      </c>
      <c r="AB232" s="6">
        <v>241</v>
      </c>
      <c r="AC232" s="6">
        <v>342</v>
      </c>
      <c r="AD232" s="6">
        <v>139</v>
      </c>
      <c r="AE232" s="6">
        <v>304</v>
      </c>
      <c r="AF232" s="6">
        <v>884</v>
      </c>
      <c r="AG232" s="179">
        <v>727</v>
      </c>
      <c r="AH232" s="5">
        <f t="shared" si="38"/>
        <v>16400</v>
      </c>
      <c r="AI232" s="5">
        <f t="shared" si="39"/>
        <v>11201200</v>
      </c>
      <c r="AJ232" s="2">
        <f t="shared" si="40"/>
        <v>8606720000</v>
      </c>
    </row>
    <row r="233" spans="1:36" x14ac:dyDescent="0.2">
      <c r="A233" s="1">
        <v>11</v>
      </c>
      <c r="B233" s="178">
        <v>126</v>
      </c>
      <c r="C233" s="6">
        <v>473</v>
      </c>
      <c r="D233" s="6">
        <v>901</v>
      </c>
      <c r="E233" s="6">
        <v>546</v>
      </c>
      <c r="F233" s="11">
        <v>1023</v>
      </c>
      <c r="G233" s="6">
        <v>604</v>
      </c>
      <c r="H233" s="6">
        <v>8</v>
      </c>
      <c r="I233" s="6">
        <v>419</v>
      </c>
      <c r="J233" s="6">
        <v>438</v>
      </c>
      <c r="K233" s="6">
        <v>17</v>
      </c>
      <c r="L233" s="9">
        <v>589</v>
      </c>
      <c r="M233" s="7">
        <v>1002</v>
      </c>
      <c r="N233" s="6">
        <v>567</v>
      </c>
      <c r="O233" s="6">
        <v>916</v>
      </c>
      <c r="P233" s="6">
        <v>464</v>
      </c>
      <c r="Q233" s="6">
        <v>107</v>
      </c>
      <c r="R233" s="6">
        <v>244</v>
      </c>
      <c r="S233" s="6">
        <v>343</v>
      </c>
      <c r="T233" s="6">
        <v>779</v>
      </c>
      <c r="U233" s="6">
        <v>688</v>
      </c>
      <c r="V233" s="8">
        <v>881</v>
      </c>
      <c r="W233" s="6">
        <v>726</v>
      </c>
      <c r="X233" s="6">
        <v>138</v>
      </c>
      <c r="Y233" s="6">
        <v>301</v>
      </c>
      <c r="Z233" s="6">
        <v>316</v>
      </c>
      <c r="AA233" s="6">
        <v>159</v>
      </c>
      <c r="AB233" s="6">
        <v>707</v>
      </c>
      <c r="AC233" s="12">
        <v>872</v>
      </c>
      <c r="AD233" s="6">
        <v>697</v>
      </c>
      <c r="AE233" s="6">
        <v>798</v>
      </c>
      <c r="AF233" s="6">
        <v>322</v>
      </c>
      <c r="AG233" s="179">
        <v>229</v>
      </c>
      <c r="AH233" s="5">
        <f t="shared" si="38"/>
        <v>16400</v>
      </c>
      <c r="AI233" s="5">
        <f t="shared" si="39"/>
        <v>11201200</v>
      </c>
      <c r="AJ233" s="2">
        <f t="shared" si="40"/>
        <v>8606720000</v>
      </c>
    </row>
    <row r="234" spans="1:36" x14ac:dyDescent="0.2">
      <c r="A234" s="1">
        <v>12</v>
      </c>
      <c r="B234" s="178">
        <v>493</v>
      </c>
      <c r="C234" s="6">
        <v>74</v>
      </c>
      <c r="D234" s="6">
        <v>534</v>
      </c>
      <c r="E234" s="6">
        <v>945</v>
      </c>
      <c r="F234" s="6">
        <v>624</v>
      </c>
      <c r="G234" s="11">
        <v>971</v>
      </c>
      <c r="H234" s="6">
        <v>407</v>
      </c>
      <c r="I234" s="6">
        <v>52</v>
      </c>
      <c r="J234" s="6">
        <v>37</v>
      </c>
      <c r="K234" s="6">
        <v>386</v>
      </c>
      <c r="L234" s="7">
        <v>990</v>
      </c>
      <c r="M234" s="9">
        <v>633</v>
      </c>
      <c r="N234" s="6">
        <v>936</v>
      </c>
      <c r="O234" s="6">
        <v>515</v>
      </c>
      <c r="P234" s="6">
        <v>95</v>
      </c>
      <c r="Q234" s="6">
        <v>508</v>
      </c>
      <c r="R234" s="6">
        <v>355</v>
      </c>
      <c r="S234" s="6">
        <v>200</v>
      </c>
      <c r="T234" s="6">
        <v>668</v>
      </c>
      <c r="U234" s="6">
        <v>831</v>
      </c>
      <c r="V234" s="6">
        <v>738</v>
      </c>
      <c r="W234" s="8">
        <v>837</v>
      </c>
      <c r="X234" s="6">
        <v>281</v>
      </c>
      <c r="Y234" s="6">
        <v>190</v>
      </c>
      <c r="Z234" s="6">
        <v>171</v>
      </c>
      <c r="AA234" s="6">
        <v>272</v>
      </c>
      <c r="AB234" s="12">
        <v>852</v>
      </c>
      <c r="AC234" s="6">
        <v>759</v>
      </c>
      <c r="AD234" s="6">
        <v>810</v>
      </c>
      <c r="AE234" s="6">
        <v>653</v>
      </c>
      <c r="AF234" s="6">
        <v>209</v>
      </c>
      <c r="AG234" s="179">
        <v>374</v>
      </c>
      <c r="AH234" s="5">
        <f t="shared" si="38"/>
        <v>16400</v>
      </c>
      <c r="AI234" s="5">
        <f t="shared" si="39"/>
        <v>11201200</v>
      </c>
      <c r="AJ234" s="2">
        <f t="shared" si="40"/>
        <v>8606720000</v>
      </c>
    </row>
    <row r="235" spans="1:36" x14ac:dyDescent="0.2">
      <c r="A235" s="1">
        <v>13</v>
      </c>
      <c r="B235" s="178">
        <v>193</v>
      </c>
      <c r="C235" s="6">
        <v>358</v>
      </c>
      <c r="D235" s="11">
        <v>826</v>
      </c>
      <c r="E235" s="6">
        <v>669</v>
      </c>
      <c r="F235" s="6">
        <v>836</v>
      </c>
      <c r="G235" s="6">
        <v>743</v>
      </c>
      <c r="H235" s="6">
        <v>187</v>
      </c>
      <c r="I235" s="6">
        <v>288</v>
      </c>
      <c r="J235" s="6">
        <v>265</v>
      </c>
      <c r="K235" s="6">
        <v>174</v>
      </c>
      <c r="L235" s="6">
        <v>754</v>
      </c>
      <c r="M235" s="6">
        <v>853</v>
      </c>
      <c r="N235" s="9">
        <v>652</v>
      </c>
      <c r="O235" s="7">
        <v>815</v>
      </c>
      <c r="P235" s="6">
        <v>371</v>
      </c>
      <c r="Q235" s="6">
        <v>216</v>
      </c>
      <c r="R235" s="6">
        <v>79</v>
      </c>
      <c r="S235" s="6">
        <v>492</v>
      </c>
      <c r="T235" s="8">
        <v>952</v>
      </c>
      <c r="U235" s="6">
        <v>531</v>
      </c>
      <c r="V235" s="6">
        <v>974</v>
      </c>
      <c r="W235" s="6">
        <v>617</v>
      </c>
      <c r="X235" s="6">
        <v>53</v>
      </c>
      <c r="Y235" s="6">
        <v>402</v>
      </c>
      <c r="Z235" s="6">
        <v>391</v>
      </c>
      <c r="AA235" s="6">
        <v>36</v>
      </c>
      <c r="AB235" s="6">
        <v>640</v>
      </c>
      <c r="AC235" s="6">
        <v>987</v>
      </c>
      <c r="AD235" s="6">
        <v>518</v>
      </c>
      <c r="AE235" s="12">
        <v>929</v>
      </c>
      <c r="AF235" s="6">
        <v>509</v>
      </c>
      <c r="AG235" s="179">
        <v>90</v>
      </c>
      <c r="AH235" s="5">
        <f t="shared" si="38"/>
        <v>16400</v>
      </c>
      <c r="AI235" s="5">
        <f t="shared" si="39"/>
        <v>11201200</v>
      </c>
      <c r="AJ235" s="2">
        <f t="shared" si="40"/>
        <v>8606720000</v>
      </c>
    </row>
    <row r="236" spans="1:36" x14ac:dyDescent="0.2">
      <c r="A236" s="1">
        <v>14</v>
      </c>
      <c r="B236" s="178">
        <v>338</v>
      </c>
      <c r="C236" s="6">
        <v>245</v>
      </c>
      <c r="D236" s="6">
        <v>681</v>
      </c>
      <c r="E236" s="11">
        <v>782</v>
      </c>
      <c r="F236" s="6">
        <v>723</v>
      </c>
      <c r="G236" s="6">
        <v>888</v>
      </c>
      <c r="H236" s="6">
        <v>300</v>
      </c>
      <c r="I236" s="6">
        <v>143</v>
      </c>
      <c r="J236" s="6">
        <v>154</v>
      </c>
      <c r="K236" s="6">
        <v>317</v>
      </c>
      <c r="L236" s="6">
        <v>865</v>
      </c>
      <c r="M236" s="6">
        <v>710</v>
      </c>
      <c r="N236" s="7">
        <v>795</v>
      </c>
      <c r="O236" s="9">
        <v>704</v>
      </c>
      <c r="P236" s="6">
        <v>228</v>
      </c>
      <c r="Q236" s="6">
        <v>327</v>
      </c>
      <c r="R236" s="6">
        <v>480</v>
      </c>
      <c r="S236" s="6">
        <v>123</v>
      </c>
      <c r="T236" s="6">
        <v>551</v>
      </c>
      <c r="U236" s="8">
        <v>900</v>
      </c>
      <c r="V236" s="6">
        <v>605</v>
      </c>
      <c r="W236" s="6">
        <v>1018</v>
      </c>
      <c r="X236" s="6">
        <v>422</v>
      </c>
      <c r="Y236" s="6">
        <v>1</v>
      </c>
      <c r="Z236" s="6">
        <v>24</v>
      </c>
      <c r="AA236" s="6">
        <v>435</v>
      </c>
      <c r="AB236" s="6">
        <v>1007</v>
      </c>
      <c r="AC236" s="6">
        <v>588</v>
      </c>
      <c r="AD236" s="12">
        <v>917</v>
      </c>
      <c r="AE236" s="6">
        <v>562</v>
      </c>
      <c r="AF236" s="6">
        <v>110</v>
      </c>
      <c r="AG236" s="179">
        <v>457</v>
      </c>
      <c r="AH236" s="5">
        <f t="shared" si="38"/>
        <v>16400</v>
      </c>
      <c r="AI236" s="5">
        <f t="shared" si="39"/>
        <v>11201200</v>
      </c>
      <c r="AJ236" s="2">
        <f t="shared" si="40"/>
        <v>8606720000</v>
      </c>
    </row>
    <row r="237" spans="1:36" x14ac:dyDescent="0.2">
      <c r="A237" s="1">
        <v>15</v>
      </c>
      <c r="B237" s="190">
        <v>868</v>
      </c>
      <c r="C237" s="6">
        <v>711</v>
      </c>
      <c r="D237" s="6">
        <v>155</v>
      </c>
      <c r="E237" s="6">
        <v>320</v>
      </c>
      <c r="F237" s="6">
        <v>225</v>
      </c>
      <c r="G237" s="6">
        <v>326</v>
      </c>
      <c r="H237" s="6">
        <v>794</v>
      </c>
      <c r="I237" s="6">
        <v>701</v>
      </c>
      <c r="J237" s="6">
        <v>684</v>
      </c>
      <c r="K237" s="6">
        <v>783</v>
      </c>
      <c r="L237" s="6">
        <v>339</v>
      </c>
      <c r="M237" s="6">
        <v>248</v>
      </c>
      <c r="N237" s="6">
        <v>297</v>
      </c>
      <c r="O237" s="6">
        <v>142</v>
      </c>
      <c r="P237" s="9">
        <v>722</v>
      </c>
      <c r="Q237" s="7">
        <v>885</v>
      </c>
      <c r="R237" s="8">
        <v>1006</v>
      </c>
      <c r="S237" s="6">
        <v>585</v>
      </c>
      <c r="T237" s="6">
        <v>21</v>
      </c>
      <c r="U237" s="6">
        <v>434</v>
      </c>
      <c r="V237" s="6">
        <v>111</v>
      </c>
      <c r="W237" s="6">
        <v>460</v>
      </c>
      <c r="X237" s="6">
        <v>920</v>
      </c>
      <c r="Y237" s="6">
        <v>563</v>
      </c>
      <c r="Z237" s="6">
        <v>550</v>
      </c>
      <c r="AA237" s="6">
        <v>897</v>
      </c>
      <c r="AB237" s="6">
        <v>477</v>
      </c>
      <c r="AC237" s="6">
        <v>122</v>
      </c>
      <c r="AD237" s="6">
        <v>423</v>
      </c>
      <c r="AE237" s="6">
        <v>4</v>
      </c>
      <c r="AF237" s="6">
        <v>608</v>
      </c>
      <c r="AG237" s="186">
        <v>1019</v>
      </c>
      <c r="AH237" s="5">
        <f t="shared" si="38"/>
        <v>16400</v>
      </c>
      <c r="AI237" s="5">
        <f t="shared" si="39"/>
        <v>11201200</v>
      </c>
      <c r="AJ237" s="2">
        <f t="shared" si="40"/>
        <v>8606720000</v>
      </c>
    </row>
    <row r="238" spans="1:36" x14ac:dyDescent="0.2">
      <c r="A238" s="1">
        <v>16</v>
      </c>
      <c r="B238" s="178">
        <v>755</v>
      </c>
      <c r="C238" s="11">
        <v>856</v>
      </c>
      <c r="D238" s="6">
        <v>268</v>
      </c>
      <c r="E238" s="6">
        <v>175</v>
      </c>
      <c r="F238" s="6">
        <v>370</v>
      </c>
      <c r="G238" s="6">
        <v>213</v>
      </c>
      <c r="H238" s="6">
        <v>649</v>
      </c>
      <c r="I238" s="6">
        <v>814</v>
      </c>
      <c r="J238" s="6">
        <v>827</v>
      </c>
      <c r="K238" s="6">
        <v>672</v>
      </c>
      <c r="L238" s="6">
        <v>196</v>
      </c>
      <c r="M238" s="6">
        <v>359</v>
      </c>
      <c r="N238" s="6">
        <v>186</v>
      </c>
      <c r="O238" s="6">
        <v>285</v>
      </c>
      <c r="P238" s="7">
        <v>833</v>
      </c>
      <c r="Q238" s="9">
        <v>742</v>
      </c>
      <c r="R238" s="6">
        <v>637</v>
      </c>
      <c r="S238" s="8">
        <v>986</v>
      </c>
      <c r="T238" s="6">
        <v>390</v>
      </c>
      <c r="U238" s="6">
        <v>33</v>
      </c>
      <c r="V238" s="6">
        <v>512</v>
      </c>
      <c r="W238" s="6">
        <v>91</v>
      </c>
      <c r="X238" s="6">
        <v>519</v>
      </c>
      <c r="Y238" s="6">
        <v>932</v>
      </c>
      <c r="Z238" s="6">
        <v>949</v>
      </c>
      <c r="AA238" s="6">
        <v>530</v>
      </c>
      <c r="AB238" s="6">
        <v>78</v>
      </c>
      <c r="AC238" s="6">
        <v>489</v>
      </c>
      <c r="AD238" s="6">
        <v>56</v>
      </c>
      <c r="AE238" s="6">
        <v>403</v>
      </c>
      <c r="AF238" s="12">
        <v>975</v>
      </c>
      <c r="AG238" s="179">
        <v>620</v>
      </c>
      <c r="AH238" s="5">
        <f t="shared" si="38"/>
        <v>16400</v>
      </c>
      <c r="AI238" s="5">
        <f t="shared" si="39"/>
        <v>11201200</v>
      </c>
      <c r="AJ238" s="2">
        <f t="shared" si="40"/>
        <v>8606720000</v>
      </c>
    </row>
    <row r="239" spans="1:36" x14ac:dyDescent="0.2">
      <c r="A239" s="1">
        <v>17</v>
      </c>
      <c r="B239" s="178">
        <v>270</v>
      </c>
      <c r="C239" s="12">
        <v>169</v>
      </c>
      <c r="D239" s="6">
        <v>757</v>
      </c>
      <c r="E239" s="6">
        <v>850</v>
      </c>
      <c r="F239" s="6">
        <v>655</v>
      </c>
      <c r="G239" s="6">
        <v>812</v>
      </c>
      <c r="H239" s="6">
        <v>376</v>
      </c>
      <c r="I239" s="6">
        <v>211</v>
      </c>
      <c r="J239" s="6">
        <v>198</v>
      </c>
      <c r="K239" s="6">
        <v>353</v>
      </c>
      <c r="L239" s="6">
        <v>829</v>
      </c>
      <c r="M239" s="6">
        <v>666</v>
      </c>
      <c r="N239" s="6">
        <v>839</v>
      </c>
      <c r="O239" s="6">
        <v>740</v>
      </c>
      <c r="P239" s="8">
        <v>192</v>
      </c>
      <c r="Q239" s="6">
        <v>283</v>
      </c>
      <c r="R239" s="9">
        <v>388</v>
      </c>
      <c r="S239" s="7">
        <v>39</v>
      </c>
      <c r="T239" s="6">
        <v>635</v>
      </c>
      <c r="U239" s="6">
        <v>992</v>
      </c>
      <c r="V239" s="6">
        <v>513</v>
      </c>
      <c r="W239" s="6">
        <v>934</v>
      </c>
      <c r="X239" s="6">
        <v>506</v>
      </c>
      <c r="Y239" s="6">
        <v>93</v>
      </c>
      <c r="Z239" s="6">
        <v>76</v>
      </c>
      <c r="AA239" s="6">
        <v>495</v>
      </c>
      <c r="AB239" s="6">
        <v>947</v>
      </c>
      <c r="AC239" s="6">
        <v>536</v>
      </c>
      <c r="AD239" s="6">
        <v>969</v>
      </c>
      <c r="AE239" s="6">
        <v>622</v>
      </c>
      <c r="AF239" s="11">
        <v>50</v>
      </c>
      <c r="AG239" s="179">
        <v>405</v>
      </c>
      <c r="AH239" s="5">
        <f t="shared" si="38"/>
        <v>16400</v>
      </c>
      <c r="AI239" s="5">
        <f t="shared" si="39"/>
        <v>11201200</v>
      </c>
      <c r="AJ239" s="2">
        <f t="shared" si="40"/>
        <v>8606720000</v>
      </c>
    </row>
    <row r="240" spans="1:36" x14ac:dyDescent="0.2">
      <c r="A240" s="1">
        <v>18</v>
      </c>
      <c r="B240" s="188">
        <v>157</v>
      </c>
      <c r="C240" s="6">
        <v>314</v>
      </c>
      <c r="D240" s="6">
        <v>870</v>
      </c>
      <c r="E240" s="6">
        <v>705</v>
      </c>
      <c r="F240" s="6">
        <v>800</v>
      </c>
      <c r="G240" s="6">
        <v>699</v>
      </c>
      <c r="H240" s="6">
        <v>231</v>
      </c>
      <c r="I240" s="6">
        <v>324</v>
      </c>
      <c r="J240" s="6">
        <v>341</v>
      </c>
      <c r="K240" s="6">
        <v>242</v>
      </c>
      <c r="L240" s="6">
        <v>686</v>
      </c>
      <c r="M240" s="6">
        <v>777</v>
      </c>
      <c r="N240" s="6">
        <v>728</v>
      </c>
      <c r="O240" s="6">
        <v>883</v>
      </c>
      <c r="P240" s="6">
        <v>303</v>
      </c>
      <c r="Q240" s="8">
        <v>140</v>
      </c>
      <c r="R240" s="7">
        <v>19</v>
      </c>
      <c r="S240" s="9">
        <v>440</v>
      </c>
      <c r="T240" s="6">
        <v>1004</v>
      </c>
      <c r="U240" s="6">
        <v>591</v>
      </c>
      <c r="V240" s="6">
        <v>914</v>
      </c>
      <c r="W240" s="6">
        <v>565</v>
      </c>
      <c r="X240" s="6">
        <v>105</v>
      </c>
      <c r="Y240" s="6">
        <v>462</v>
      </c>
      <c r="Z240" s="6">
        <v>475</v>
      </c>
      <c r="AA240" s="6">
        <v>128</v>
      </c>
      <c r="AB240" s="6">
        <v>548</v>
      </c>
      <c r="AC240" s="6">
        <v>903</v>
      </c>
      <c r="AD240" s="6">
        <v>602</v>
      </c>
      <c r="AE240" s="6">
        <v>1021</v>
      </c>
      <c r="AF240" s="6">
        <v>417</v>
      </c>
      <c r="AG240" s="192">
        <v>6</v>
      </c>
      <c r="AH240" s="5">
        <f t="shared" si="38"/>
        <v>16400</v>
      </c>
      <c r="AI240" s="5">
        <f t="shared" si="39"/>
        <v>11201200</v>
      </c>
      <c r="AJ240" s="2">
        <f t="shared" si="40"/>
        <v>8606720000</v>
      </c>
    </row>
    <row r="241" spans="1:36" x14ac:dyDescent="0.2">
      <c r="A241" s="1">
        <v>19</v>
      </c>
      <c r="B241" s="178">
        <v>687</v>
      </c>
      <c r="C241" s="6">
        <v>780</v>
      </c>
      <c r="D241" s="6">
        <v>344</v>
      </c>
      <c r="E241" s="12">
        <v>243</v>
      </c>
      <c r="F241" s="6">
        <v>302</v>
      </c>
      <c r="G241" s="6">
        <v>137</v>
      </c>
      <c r="H241" s="6">
        <v>725</v>
      </c>
      <c r="I241" s="6">
        <v>882</v>
      </c>
      <c r="J241" s="6">
        <v>871</v>
      </c>
      <c r="K241" s="6">
        <v>708</v>
      </c>
      <c r="L241" s="6">
        <v>160</v>
      </c>
      <c r="M241" s="6">
        <v>315</v>
      </c>
      <c r="N241" s="8">
        <v>230</v>
      </c>
      <c r="O241" s="6">
        <v>321</v>
      </c>
      <c r="P241" s="6">
        <v>797</v>
      </c>
      <c r="Q241" s="6">
        <v>698</v>
      </c>
      <c r="R241" s="6">
        <v>545</v>
      </c>
      <c r="S241" s="6">
        <v>902</v>
      </c>
      <c r="T241" s="9">
        <v>474</v>
      </c>
      <c r="U241" s="7">
        <v>125</v>
      </c>
      <c r="V241" s="6">
        <v>420</v>
      </c>
      <c r="W241" s="6">
        <v>7</v>
      </c>
      <c r="X241" s="6">
        <v>603</v>
      </c>
      <c r="Y241" s="6">
        <v>1024</v>
      </c>
      <c r="Z241" s="6">
        <v>1001</v>
      </c>
      <c r="AA241" s="6">
        <v>590</v>
      </c>
      <c r="AB241" s="6">
        <v>18</v>
      </c>
      <c r="AC241" s="6">
        <v>437</v>
      </c>
      <c r="AD241" s="11">
        <v>108</v>
      </c>
      <c r="AE241" s="6">
        <v>463</v>
      </c>
      <c r="AF241" s="6">
        <v>915</v>
      </c>
      <c r="AG241" s="179">
        <v>568</v>
      </c>
      <c r="AH241" s="5">
        <f t="shared" si="38"/>
        <v>16400</v>
      </c>
      <c r="AI241" s="5">
        <f t="shared" si="39"/>
        <v>11201200</v>
      </c>
      <c r="AJ241" s="2">
        <f t="shared" si="40"/>
        <v>8606720000</v>
      </c>
    </row>
    <row r="242" spans="1:36" x14ac:dyDescent="0.2">
      <c r="A242" s="1">
        <v>20</v>
      </c>
      <c r="B242" s="178">
        <v>832</v>
      </c>
      <c r="C242" s="6">
        <v>667</v>
      </c>
      <c r="D242" s="12">
        <v>199</v>
      </c>
      <c r="E242" s="6">
        <v>356</v>
      </c>
      <c r="F242" s="6">
        <v>189</v>
      </c>
      <c r="G242" s="6">
        <v>282</v>
      </c>
      <c r="H242" s="6">
        <v>838</v>
      </c>
      <c r="I242" s="6">
        <v>737</v>
      </c>
      <c r="J242" s="6">
        <v>760</v>
      </c>
      <c r="K242" s="6">
        <v>851</v>
      </c>
      <c r="L242" s="6">
        <v>271</v>
      </c>
      <c r="M242" s="6">
        <v>172</v>
      </c>
      <c r="N242" s="6">
        <v>373</v>
      </c>
      <c r="O242" s="8">
        <v>210</v>
      </c>
      <c r="P242" s="6">
        <v>654</v>
      </c>
      <c r="Q242" s="6">
        <v>809</v>
      </c>
      <c r="R242" s="6">
        <v>946</v>
      </c>
      <c r="S242" s="6">
        <v>533</v>
      </c>
      <c r="T242" s="7">
        <v>73</v>
      </c>
      <c r="U242" s="9">
        <v>494</v>
      </c>
      <c r="V242" s="6">
        <v>51</v>
      </c>
      <c r="W242" s="6">
        <v>408</v>
      </c>
      <c r="X242" s="6">
        <v>972</v>
      </c>
      <c r="Y242" s="6">
        <v>623</v>
      </c>
      <c r="Z242" s="6">
        <v>634</v>
      </c>
      <c r="AA242" s="6">
        <v>989</v>
      </c>
      <c r="AB242" s="6">
        <v>385</v>
      </c>
      <c r="AC242" s="6">
        <v>38</v>
      </c>
      <c r="AD242" s="6">
        <v>507</v>
      </c>
      <c r="AE242" s="11">
        <v>96</v>
      </c>
      <c r="AF242" s="6">
        <v>516</v>
      </c>
      <c r="AG242" s="179">
        <v>935</v>
      </c>
      <c r="AH242" s="5">
        <f t="shared" si="38"/>
        <v>16400</v>
      </c>
      <c r="AI242" s="5">
        <f t="shared" si="39"/>
        <v>11201200</v>
      </c>
      <c r="AJ242" s="2">
        <f t="shared" si="40"/>
        <v>8606720000</v>
      </c>
    </row>
    <row r="243" spans="1:36" x14ac:dyDescent="0.2">
      <c r="A243" s="1">
        <v>21</v>
      </c>
      <c r="B243" s="178">
        <v>532</v>
      </c>
      <c r="C243" s="6">
        <v>951</v>
      </c>
      <c r="D243" s="6">
        <v>491</v>
      </c>
      <c r="E243" s="6">
        <v>80</v>
      </c>
      <c r="F243" s="6">
        <v>401</v>
      </c>
      <c r="G243" s="12">
        <v>54</v>
      </c>
      <c r="H243" s="6">
        <v>618</v>
      </c>
      <c r="I243" s="6">
        <v>973</v>
      </c>
      <c r="J243" s="6">
        <v>988</v>
      </c>
      <c r="K243" s="6">
        <v>639</v>
      </c>
      <c r="L243" s="8">
        <v>35</v>
      </c>
      <c r="M243" s="6">
        <v>392</v>
      </c>
      <c r="N243" s="6">
        <v>89</v>
      </c>
      <c r="O243" s="6">
        <v>510</v>
      </c>
      <c r="P243" s="6">
        <v>930</v>
      </c>
      <c r="Q243" s="6">
        <v>517</v>
      </c>
      <c r="R243" s="6">
        <v>670</v>
      </c>
      <c r="S243" s="6">
        <v>825</v>
      </c>
      <c r="T243" s="6">
        <v>357</v>
      </c>
      <c r="U243" s="6">
        <v>194</v>
      </c>
      <c r="V243" s="9">
        <v>287</v>
      </c>
      <c r="W243" s="7">
        <v>188</v>
      </c>
      <c r="X243" s="6">
        <v>744</v>
      </c>
      <c r="Y243" s="6">
        <v>835</v>
      </c>
      <c r="Z243" s="6">
        <v>854</v>
      </c>
      <c r="AA243" s="6">
        <v>753</v>
      </c>
      <c r="AB243" s="11">
        <v>173</v>
      </c>
      <c r="AC243" s="6">
        <v>266</v>
      </c>
      <c r="AD243" s="6">
        <v>215</v>
      </c>
      <c r="AE243" s="6">
        <v>372</v>
      </c>
      <c r="AF243" s="6">
        <v>816</v>
      </c>
      <c r="AG243" s="179">
        <v>651</v>
      </c>
      <c r="AH243" s="5">
        <f t="shared" si="38"/>
        <v>16400</v>
      </c>
      <c r="AI243" s="5">
        <f t="shared" si="39"/>
        <v>11201200</v>
      </c>
      <c r="AJ243" s="2">
        <f t="shared" si="40"/>
        <v>8606720000</v>
      </c>
    </row>
    <row r="244" spans="1:36" x14ac:dyDescent="0.2">
      <c r="A244" s="1">
        <v>22</v>
      </c>
      <c r="B244" s="178">
        <v>899</v>
      </c>
      <c r="C244" s="6">
        <v>552</v>
      </c>
      <c r="D244" s="6">
        <v>124</v>
      </c>
      <c r="E244" s="6">
        <v>479</v>
      </c>
      <c r="F244" s="12">
        <v>2</v>
      </c>
      <c r="G244" s="6">
        <v>421</v>
      </c>
      <c r="H244" s="6">
        <v>1017</v>
      </c>
      <c r="I244" s="6">
        <v>606</v>
      </c>
      <c r="J244" s="6">
        <v>587</v>
      </c>
      <c r="K244" s="6">
        <v>1008</v>
      </c>
      <c r="L244" s="6">
        <v>436</v>
      </c>
      <c r="M244" s="8">
        <v>23</v>
      </c>
      <c r="N244" s="6">
        <v>458</v>
      </c>
      <c r="O244" s="6">
        <v>109</v>
      </c>
      <c r="P244" s="6">
        <v>561</v>
      </c>
      <c r="Q244" s="6">
        <v>918</v>
      </c>
      <c r="R244" s="6">
        <v>781</v>
      </c>
      <c r="S244" s="6">
        <v>682</v>
      </c>
      <c r="T244" s="6">
        <v>246</v>
      </c>
      <c r="U244" s="6">
        <v>337</v>
      </c>
      <c r="V244" s="7">
        <v>144</v>
      </c>
      <c r="W244" s="9">
        <v>299</v>
      </c>
      <c r="X244" s="6">
        <v>887</v>
      </c>
      <c r="Y244" s="6">
        <v>724</v>
      </c>
      <c r="Z244" s="6">
        <v>709</v>
      </c>
      <c r="AA244" s="6">
        <v>866</v>
      </c>
      <c r="AB244" s="6">
        <v>318</v>
      </c>
      <c r="AC244" s="11">
        <v>153</v>
      </c>
      <c r="AD244" s="6">
        <v>328</v>
      </c>
      <c r="AE244" s="6">
        <v>227</v>
      </c>
      <c r="AF244" s="6">
        <v>703</v>
      </c>
      <c r="AG244" s="179">
        <v>796</v>
      </c>
      <c r="AH244" s="5">
        <f t="shared" si="38"/>
        <v>16400</v>
      </c>
      <c r="AI244" s="5">
        <f t="shared" si="39"/>
        <v>11201200</v>
      </c>
      <c r="AJ244" s="2">
        <f t="shared" si="40"/>
        <v>8606720000</v>
      </c>
    </row>
    <row r="245" spans="1:36" x14ac:dyDescent="0.2">
      <c r="A245" s="1">
        <v>23</v>
      </c>
      <c r="B245" s="178">
        <v>433</v>
      </c>
      <c r="C245" s="6">
        <v>22</v>
      </c>
      <c r="D245" s="6">
        <v>586</v>
      </c>
      <c r="E245" s="6">
        <v>1005</v>
      </c>
      <c r="F245" s="6">
        <v>564</v>
      </c>
      <c r="G245" s="6">
        <v>919</v>
      </c>
      <c r="H245" s="6">
        <v>459</v>
      </c>
      <c r="I245" s="12">
        <v>112</v>
      </c>
      <c r="J245" s="8">
        <v>121</v>
      </c>
      <c r="K245" s="6">
        <v>478</v>
      </c>
      <c r="L245" s="6">
        <v>898</v>
      </c>
      <c r="M245" s="6">
        <v>549</v>
      </c>
      <c r="N245" s="6">
        <v>1020</v>
      </c>
      <c r="O245" s="6">
        <v>607</v>
      </c>
      <c r="P245" s="6">
        <v>3</v>
      </c>
      <c r="Q245" s="6">
        <v>424</v>
      </c>
      <c r="R245" s="6">
        <v>319</v>
      </c>
      <c r="S245" s="6">
        <v>156</v>
      </c>
      <c r="T245" s="6">
        <v>712</v>
      </c>
      <c r="U245" s="6">
        <v>867</v>
      </c>
      <c r="V245" s="6">
        <v>702</v>
      </c>
      <c r="W245" s="6">
        <v>793</v>
      </c>
      <c r="X245" s="9">
        <v>325</v>
      </c>
      <c r="Y245" s="7">
        <v>226</v>
      </c>
      <c r="Z245" s="11">
        <v>247</v>
      </c>
      <c r="AA245" s="6">
        <v>340</v>
      </c>
      <c r="AB245" s="6">
        <v>784</v>
      </c>
      <c r="AC245" s="6">
        <v>683</v>
      </c>
      <c r="AD245" s="6">
        <v>886</v>
      </c>
      <c r="AE245" s="6">
        <v>721</v>
      </c>
      <c r="AF245" s="6">
        <v>141</v>
      </c>
      <c r="AG245" s="179">
        <v>298</v>
      </c>
      <c r="AH245" s="5">
        <f t="shared" si="38"/>
        <v>16400</v>
      </c>
      <c r="AI245" s="5">
        <f t="shared" si="39"/>
        <v>11201200</v>
      </c>
      <c r="AJ245" s="2">
        <f t="shared" si="40"/>
        <v>8606720000</v>
      </c>
    </row>
    <row r="246" spans="1:36" x14ac:dyDescent="0.2">
      <c r="A246" s="1">
        <v>24</v>
      </c>
      <c r="B246" s="178">
        <v>34</v>
      </c>
      <c r="C246" s="6">
        <v>389</v>
      </c>
      <c r="D246" s="6">
        <v>985</v>
      </c>
      <c r="E246" s="6">
        <v>638</v>
      </c>
      <c r="F246" s="6">
        <v>931</v>
      </c>
      <c r="G246" s="6">
        <v>520</v>
      </c>
      <c r="H246" s="12">
        <v>92</v>
      </c>
      <c r="I246" s="6">
        <v>511</v>
      </c>
      <c r="J246" s="6">
        <v>490</v>
      </c>
      <c r="K246" s="8">
        <v>77</v>
      </c>
      <c r="L246" s="6">
        <v>529</v>
      </c>
      <c r="M246" s="6">
        <v>950</v>
      </c>
      <c r="N246" s="6">
        <v>619</v>
      </c>
      <c r="O246" s="6">
        <v>976</v>
      </c>
      <c r="P246" s="6">
        <v>404</v>
      </c>
      <c r="Q246" s="6">
        <v>55</v>
      </c>
      <c r="R246" s="6">
        <v>176</v>
      </c>
      <c r="S246" s="6">
        <v>267</v>
      </c>
      <c r="T246" s="6">
        <v>855</v>
      </c>
      <c r="U246" s="6">
        <v>756</v>
      </c>
      <c r="V246" s="6">
        <v>813</v>
      </c>
      <c r="W246" s="6">
        <v>650</v>
      </c>
      <c r="X246" s="7">
        <v>214</v>
      </c>
      <c r="Y246" s="9">
        <v>369</v>
      </c>
      <c r="Z246" s="6">
        <v>360</v>
      </c>
      <c r="AA246" s="11">
        <v>195</v>
      </c>
      <c r="AB246" s="6">
        <v>671</v>
      </c>
      <c r="AC246" s="6">
        <v>828</v>
      </c>
      <c r="AD246" s="6">
        <v>741</v>
      </c>
      <c r="AE246" s="6">
        <v>834</v>
      </c>
      <c r="AF246" s="6">
        <v>286</v>
      </c>
      <c r="AG246" s="179">
        <v>185</v>
      </c>
      <c r="AH246" s="5">
        <f t="shared" si="38"/>
        <v>16400</v>
      </c>
      <c r="AI246" s="5">
        <f t="shared" si="39"/>
        <v>11201200</v>
      </c>
      <c r="AJ246" s="2">
        <f t="shared" si="40"/>
        <v>8606720000</v>
      </c>
    </row>
    <row r="247" spans="1:36" x14ac:dyDescent="0.2">
      <c r="A247" s="1">
        <v>25</v>
      </c>
      <c r="B247" s="178">
        <v>714</v>
      </c>
      <c r="C247" s="6">
        <v>877</v>
      </c>
      <c r="D247" s="6">
        <v>305</v>
      </c>
      <c r="E247" s="6">
        <v>150</v>
      </c>
      <c r="F247" s="6">
        <v>331</v>
      </c>
      <c r="G247" s="6">
        <v>240</v>
      </c>
      <c r="H247" s="8">
        <v>692</v>
      </c>
      <c r="I247" s="6">
        <v>791</v>
      </c>
      <c r="J247" s="6">
        <v>770</v>
      </c>
      <c r="K247" s="12">
        <v>677</v>
      </c>
      <c r="L247" s="6">
        <v>249</v>
      </c>
      <c r="M247" s="6">
        <v>350</v>
      </c>
      <c r="N247" s="6">
        <v>131</v>
      </c>
      <c r="O247" s="6">
        <v>296</v>
      </c>
      <c r="P247" s="6">
        <v>892</v>
      </c>
      <c r="Q247" s="6">
        <v>735</v>
      </c>
      <c r="R247" s="6">
        <v>584</v>
      </c>
      <c r="S247" s="6">
        <v>995</v>
      </c>
      <c r="T247" s="6">
        <v>447</v>
      </c>
      <c r="U247" s="6">
        <v>28</v>
      </c>
      <c r="V247" s="6">
        <v>453</v>
      </c>
      <c r="W247" s="6">
        <v>98</v>
      </c>
      <c r="X247" s="11">
        <v>574</v>
      </c>
      <c r="Y247" s="6">
        <v>921</v>
      </c>
      <c r="Z247" s="9">
        <v>912</v>
      </c>
      <c r="AA247" s="7">
        <v>555</v>
      </c>
      <c r="AB247" s="6">
        <v>119</v>
      </c>
      <c r="AC247" s="6">
        <v>468</v>
      </c>
      <c r="AD247" s="6">
        <v>13</v>
      </c>
      <c r="AE247" s="6">
        <v>426</v>
      </c>
      <c r="AF247" s="6">
        <v>1014</v>
      </c>
      <c r="AG247" s="179">
        <v>593</v>
      </c>
      <c r="AH247" s="5">
        <f t="shared" si="38"/>
        <v>16400</v>
      </c>
      <c r="AI247" s="5">
        <f t="shared" si="39"/>
        <v>11201200</v>
      </c>
      <c r="AJ247" s="2">
        <f t="shared" si="40"/>
        <v>8606720000</v>
      </c>
    </row>
    <row r="248" spans="1:36" x14ac:dyDescent="0.2">
      <c r="A248" s="1">
        <v>26</v>
      </c>
      <c r="B248" s="178">
        <v>857</v>
      </c>
      <c r="C248" s="6">
        <v>766</v>
      </c>
      <c r="D248" s="6">
        <v>162</v>
      </c>
      <c r="E248" s="6">
        <v>261</v>
      </c>
      <c r="F248" s="6">
        <v>220</v>
      </c>
      <c r="G248" s="6">
        <v>383</v>
      </c>
      <c r="H248" s="6">
        <v>803</v>
      </c>
      <c r="I248" s="8">
        <v>648</v>
      </c>
      <c r="J248" s="12">
        <v>657</v>
      </c>
      <c r="K248" s="6">
        <v>822</v>
      </c>
      <c r="L248" s="6">
        <v>362</v>
      </c>
      <c r="M248" s="6">
        <v>205</v>
      </c>
      <c r="N248" s="6">
        <v>276</v>
      </c>
      <c r="O248" s="6">
        <v>183</v>
      </c>
      <c r="P248" s="6">
        <v>747</v>
      </c>
      <c r="Q248" s="6">
        <v>848</v>
      </c>
      <c r="R248" s="6">
        <v>983</v>
      </c>
      <c r="S248" s="6">
        <v>628</v>
      </c>
      <c r="T248" s="6">
        <v>48</v>
      </c>
      <c r="U248" s="6">
        <v>395</v>
      </c>
      <c r="V248" s="6">
        <v>86</v>
      </c>
      <c r="W248" s="6">
        <v>497</v>
      </c>
      <c r="X248" s="6">
        <v>941</v>
      </c>
      <c r="Y248" s="11">
        <v>522</v>
      </c>
      <c r="Z248" s="7">
        <v>543</v>
      </c>
      <c r="AA248" s="9">
        <v>956</v>
      </c>
      <c r="AB248" s="6">
        <v>488</v>
      </c>
      <c r="AC248" s="6">
        <v>67</v>
      </c>
      <c r="AD248" s="6">
        <v>414</v>
      </c>
      <c r="AE248" s="6">
        <v>57</v>
      </c>
      <c r="AF248" s="6">
        <v>613</v>
      </c>
      <c r="AG248" s="179">
        <v>962</v>
      </c>
      <c r="AH248" s="5">
        <f t="shared" si="38"/>
        <v>16400</v>
      </c>
      <c r="AI248" s="5">
        <f t="shared" si="39"/>
        <v>11201200</v>
      </c>
      <c r="AJ248" s="2">
        <f t="shared" si="40"/>
        <v>8606720000</v>
      </c>
    </row>
    <row r="249" spans="1:36" x14ac:dyDescent="0.2">
      <c r="A249" s="1">
        <v>27</v>
      </c>
      <c r="B249" s="178">
        <v>363</v>
      </c>
      <c r="C249" s="6">
        <v>208</v>
      </c>
      <c r="D249" s="6">
        <v>660</v>
      </c>
      <c r="E249" s="6">
        <v>823</v>
      </c>
      <c r="F249" s="8">
        <v>746</v>
      </c>
      <c r="G249" s="6">
        <v>845</v>
      </c>
      <c r="H249" s="6">
        <v>273</v>
      </c>
      <c r="I249" s="6">
        <v>182</v>
      </c>
      <c r="J249" s="6">
        <v>163</v>
      </c>
      <c r="K249" s="6">
        <v>264</v>
      </c>
      <c r="L249" s="6">
        <v>860</v>
      </c>
      <c r="M249" s="12">
        <v>767</v>
      </c>
      <c r="N249" s="6">
        <v>802</v>
      </c>
      <c r="O249" s="6">
        <v>645</v>
      </c>
      <c r="P249" s="6">
        <v>217</v>
      </c>
      <c r="Q249" s="6">
        <v>382</v>
      </c>
      <c r="R249" s="6">
        <v>485</v>
      </c>
      <c r="S249" s="6">
        <v>66</v>
      </c>
      <c r="T249" s="6">
        <v>542</v>
      </c>
      <c r="U249" s="6">
        <v>953</v>
      </c>
      <c r="V249" s="11">
        <v>616</v>
      </c>
      <c r="W249" s="6">
        <v>963</v>
      </c>
      <c r="X249" s="6">
        <v>415</v>
      </c>
      <c r="Y249" s="6">
        <v>60</v>
      </c>
      <c r="Z249" s="6">
        <v>45</v>
      </c>
      <c r="AA249" s="6">
        <v>394</v>
      </c>
      <c r="AB249" s="9">
        <v>982</v>
      </c>
      <c r="AC249" s="7">
        <v>625</v>
      </c>
      <c r="AD249" s="6">
        <v>944</v>
      </c>
      <c r="AE249" s="6">
        <v>523</v>
      </c>
      <c r="AF249" s="6">
        <v>87</v>
      </c>
      <c r="AG249" s="179">
        <v>500</v>
      </c>
      <c r="AH249" s="5">
        <f t="shared" si="38"/>
        <v>16400</v>
      </c>
      <c r="AI249" s="5">
        <f t="shared" si="39"/>
        <v>11201200</v>
      </c>
      <c r="AJ249" s="2">
        <f t="shared" si="40"/>
        <v>8606720000</v>
      </c>
    </row>
    <row r="250" spans="1:36" x14ac:dyDescent="0.2">
      <c r="A250" s="1">
        <v>28</v>
      </c>
      <c r="B250" s="178">
        <v>252</v>
      </c>
      <c r="C250" s="6">
        <v>351</v>
      </c>
      <c r="D250" s="6">
        <v>771</v>
      </c>
      <c r="E250" s="6">
        <v>680</v>
      </c>
      <c r="F250" s="6">
        <v>889</v>
      </c>
      <c r="G250" s="8">
        <v>734</v>
      </c>
      <c r="H250" s="6">
        <v>130</v>
      </c>
      <c r="I250" s="6">
        <v>293</v>
      </c>
      <c r="J250" s="6">
        <v>308</v>
      </c>
      <c r="K250" s="6">
        <v>151</v>
      </c>
      <c r="L250" s="12">
        <v>715</v>
      </c>
      <c r="M250" s="6">
        <v>880</v>
      </c>
      <c r="N250" s="6">
        <v>689</v>
      </c>
      <c r="O250" s="6">
        <v>790</v>
      </c>
      <c r="P250" s="6">
        <v>330</v>
      </c>
      <c r="Q250" s="6">
        <v>237</v>
      </c>
      <c r="R250" s="6">
        <v>118</v>
      </c>
      <c r="S250" s="6">
        <v>465</v>
      </c>
      <c r="T250" s="6">
        <v>909</v>
      </c>
      <c r="U250" s="6">
        <v>554</v>
      </c>
      <c r="V250" s="6">
        <v>1015</v>
      </c>
      <c r="W250" s="11">
        <v>596</v>
      </c>
      <c r="X250" s="6">
        <v>16</v>
      </c>
      <c r="Y250" s="6">
        <v>427</v>
      </c>
      <c r="Z250" s="6">
        <v>446</v>
      </c>
      <c r="AA250" s="6">
        <v>25</v>
      </c>
      <c r="AB250" s="7">
        <v>581</v>
      </c>
      <c r="AC250" s="9">
        <v>994</v>
      </c>
      <c r="AD250" s="6">
        <v>575</v>
      </c>
      <c r="AE250" s="6">
        <v>924</v>
      </c>
      <c r="AF250" s="6">
        <v>456</v>
      </c>
      <c r="AG250" s="179">
        <v>99</v>
      </c>
      <c r="AH250" s="5">
        <f t="shared" si="38"/>
        <v>16400</v>
      </c>
      <c r="AI250" s="5">
        <f t="shared" si="39"/>
        <v>11201200</v>
      </c>
      <c r="AJ250" s="2">
        <f t="shared" si="40"/>
        <v>8606720000</v>
      </c>
    </row>
    <row r="251" spans="1:36" x14ac:dyDescent="0.2">
      <c r="A251" s="1">
        <v>29</v>
      </c>
      <c r="B251" s="178">
        <v>472</v>
      </c>
      <c r="C251" s="6">
        <v>115</v>
      </c>
      <c r="D251" s="8">
        <v>559</v>
      </c>
      <c r="E251" s="6">
        <v>908</v>
      </c>
      <c r="F251" s="6">
        <v>597</v>
      </c>
      <c r="G251" s="6">
        <v>1010</v>
      </c>
      <c r="H251" s="6">
        <v>430</v>
      </c>
      <c r="I251" s="6">
        <v>9</v>
      </c>
      <c r="J251" s="6">
        <v>32</v>
      </c>
      <c r="K251" s="6">
        <v>443</v>
      </c>
      <c r="L251" s="6">
        <v>999</v>
      </c>
      <c r="M251" s="6">
        <v>580</v>
      </c>
      <c r="N251" s="6">
        <v>925</v>
      </c>
      <c r="O251" s="12">
        <v>570</v>
      </c>
      <c r="P251" s="6">
        <v>102</v>
      </c>
      <c r="Q251" s="6">
        <v>449</v>
      </c>
      <c r="R251" s="6">
        <v>346</v>
      </c>
      <c r="S251" s="6">
        <v>253</v>
      </c>
      <c r="T251" s="11">
        <v>673</v>
      </c>
      <c r="U251" s="6">
        <v>774</v>
      </c>
      <c r="V251" s="6">
        <v>731</v>
      </c>
      <c r="W251" s="6">
        <v>896</v>
      </c>
      <c r="X251" s="6">
        <v>292</v>
      </c>
      <c r="Y251" s="6">
        <v>135</v>
      </c>
      <c r="Z251" s="6">
        <v>146</v>
      </c>
      <c r="AA251" s="6">
        <v>309</v>
      </c>
      <c r="AB251" s="6">
        <v>873</v>
      </c>
      <c r="AC251" s="6">
        <v>718</v>
      </c>
      <c r="AD251" s="9">
        <v>787</v>
      </c>
      <c r="AE251" s="7">
        <v>696</v>
      </c>
      <c r="AF251" s="6">
        <v>236</v>
      </c>
      <c r="AG251" s="179">
        <v>335</v>
      </c>
      <c r="AH251" s="5">
        <f t="shared" si="38"/>
        <v>16400</v>
      </c>
      <c r="AI251" s="5">
        <f t="shared" si="39"/>
        <v>11201200</v>
      </c>
      <c r="AJ251" s="2">
        <f t="shared" si="40"/>
        <v>8606720000</v>
      </c>
    </row>
    <row r="252" spans="1:36" x14ac:dyDescent="0.2">
      <c r="A252" s="1">
        <v>30</v>
      </c>
      <c r="B252" s="178">
        <v>71</v>
      </c>
      <c r="C252" s="6">
        <v>484</v>
      </c>
      <c r="D252" s="6">
        <v>960</v>
      </c>
      <c r="E252" s="8">
        <v>539</v>
      </c>
      <c r="F252" s="6">
        <v>966</v>
      </c>
      <c r="G252" s="6">
        <v>609</v>
      </c>
      <c r="H252" s="6">
        <v>61</v>
      </c>
      <c r="I252" s="6">
        <v>410</v>
      </c>
      <c r="J252" s="6">
        <v>399</v>
      </c>
      <c r="K252" s="6">
        <v>44</v>
      </c>
      <c r="L252" s="6">
        <v>632</v>
      </c>
      <c r="M252" s="6">
        <v>979</v>
      </c>
      <c r="N252" s="12">
        <v>526</v>
      </c>
      <c r="O252" s="6">
        <v>937</v>
      </c>
      <c r="P252" s="6">
        <v>501</v>
      </c>
      <c r="Q252" s="6">
        <v>82</v>
      </c>
      <c r="R252" s="6">
        <v>201</v>
      </c>
      <c r="S252" s="6">
        <v>366</v>
      </c>
      <c r="T252" s="6">
        <v>818</v>
      </c>
      <c r="U252" s="11">
        <v>661</v>
      </c>
      <c r="V252" s="6">
        <v>844</v>
      </c>
      <c r="W252" s="6">
        <v>751</v>
      </c>
      <c r="X252" s="6">
        <v>179</v>
      </c>
      <c r="Y252" s="6">
        <v>280</v>
      </c>
      <c r="Z252" s="6">
        <v>257</v>
      </c>
      <c r="AA252" s="6">
        <v>166</v>
      </c>
      <c r="AB252" s="6">
        <v>762</v>
      </c>
      <c r="AC252" s="6">
        <v>861</v>
      </c>
      <c r="AD252" s="7">
        <v>644</v>
      </c>
      <c r="AE252" s="9">
        <v>807</v>
      </c>
      <c r="AF252" s="6">
        <v>379</v>
      </c>
      <c r="AG252" s="179">
        <v>224</v>
      </c>
      <c r="AH252" s="5">
        <f t="shared" si="38"/>
        <v>16400</v>
      </c>
      <c r="AI252" s="5">
        <f t="shared" si="39"/>
        <v>11201200</v>
      </c>
      <c r="AJ252" s="2">
        <f t="shared" si="40"/>
        <v>8606720000</v>
      </c>
    </row>
    <row r="253" spans="1:36" x14ac:dyDescent="0.2">
      <c r="A253" s="1">
        <v>31</v>
      </c>
      <c r="B253" s="199">
        <v>629</v>
      </c>
      <c r="C253" s="6">
        <v>978</v>
      </c>
      <c r="D253" s="6">
        <v>398</v>
      </c>
      <c r="E253" s="6">
        <v>41</v>
      </c>
      <c r="F253" s="6">
        <v>504</v>
      </c>
      <c r="G253" s="6">
        <v>83</v>
      </c>
      <c r="H253" s="6">
        <v>527</v>
      </c>
      <c r="I253" s="6">
        <v>940</v>
      </c>
      <c r="J253" s="6">
        <v>957</v>
      </c>
      <c r="K253" s="6">
        <v>538</v>
      </c>
      <c r="L253" s="6">
        <v>70</v>
      </c>
      <c r="M253" s="6">
        <v>481</v>
      </c>
      <c r="N253" s="6">
        <v>64</v>
      </c>
      <c r="O253" s="6">
        <v>411</v>
      </c>
      <c r="P253" s="6">
        <v>967</v>
      </c>
      <c r="Q253" s="12">
        <v>612</v>
      </c>
      <c r="R253" s="11">
        <v>763</v>
      </c>
      <c r="S253" s="6">
        <v>864</v>
      </c>
      <c r="T253" s="6">
        <v>260</v>
      </c>
      <c r="U253" s="6">
        <v>167</v>
      </c>
      <c r="V253" s="6">
        <v>378</v>
      </c>
      <c r="W253" s="6">
        <v>221</v>
      </c>
      <c r="X253" s="6">
        <v>641</v>
      </c>
      <c r="Y253" s="6">
        <v>806</v>
      </c>
      <c r="Z253" s="6">
        <v>819</v>
      </c>
      <c r="AA253" s="6">
        <v>664</v>
      </c>
      <c r="AB253" s="6">
        <v>204</v>
      </c>
      <c r="AC253" s="6">
        <v>367</v>
      </c>
      <c r="AD253" s="6">
        <v>178</v>
      </c>
      <c r="AE253" s="6">
        <v>277</v>
      </c>
      <c r="AF253" s="9">
        <v>841</v>
      </c>
      <c r="AG253" s="200">
        <v>750</v>
      </c>
      <c r="AH253" s="5">
        <f t="shared" si="38"/>
        <v>16400</v>
      </c>
      <c r="AI253" s="5">
        <f t="shared" si="39"/>
        <v>11201200</v>
      </c>
      <c r="AJ253" s="2">
        <f t="shared" si="40"/>
        <v>8606720000</v>
      </c>
    </row>
    <row r="254" spans="1:36" ht="13.5" thickBot="1" x14ac:dyDescent="0.25">
      <c r="A254" s="1">
        <v>32</v>
      </c>
      <c r="B254" s="201">
        <v>998</v>
      </c>
      <c r="C254" s="202">
        <v>577</v>
      </c>
      <c r="D254" s="180">
        <v>29</v>
      </c>
      <c r="E254" s="180">
        <v>442</v>
      </c>
      <c r="F254" s="180">
        <v>103</v>
      </c>
      <c r="G254" s="180">
        <v>452</v>
      </c>
      <c r="H254" s="180">
        <v>928</v>
      </c>
      <c r="I254" s="180">
        <v>571</v>
      </c>
      <c r="J254" s="180">
        <v>558</v>
      </c>
      <c r="K254" s="180">
        <v>905</v>
      </c>
      <c r="L254" s="180">
        <v>469</v>
      </c>
      <c r="M254" s="180">
        <v>114</v>
      </c>
      <c r="N254" s="180">
        <v>431</v>
      </c>
      <c r="O254" s="180">
        <v>12</v>
      </c>
      <c r="P254" s="187">
        <v>600</v>
      </c>
      <c r="Q254" s="180">
        <v>1011</v>
      </c>
      <c r="R254" s="180">
        <v>876</v>
      </c>
      <c r="S254" s="191">
        <v>719</v>
      </c>
      <c r="T254" s="180">
        <v>147</v>
      </c>
      <c r="U254" s="180">
        <v>312</v>
      </c>
      <c r="V254" s="180">
        <v>233</v>
      </c>
      <c r="W254" s="180">
        <v>334</v>
      </c>
      <c r="X254" s="180">
        <v>786</v>
      </c>
      <c r="Y254" s="180">
        <v>693</v>
      </c>
      <c r="Z254" s="180">
        <v>676</v>
      </c>
      <c r="AA254" s="180">
        <v>775</v>
      </c>
      <c r="AB254" s="180">
        <v>347</v>
      </c>
      <c r="AC254" s="180">
        <v>256</v>
      </c>
      <c r="AD254" s="180">
        <v>289</v>
      </c>
      <c r="AE254" s="180">
        <v>134</v>
      </c>
      <c r="AF254" s="203">
        <v>730</v>
      </c>
      <c r="AG254" s="204">
        <v>893</v>
      </c>
      <c r="AH254" s="5">
        <f t="shared" si="38"/>
        <v>16400</v>
      </c>
      <c r="AI254" s="5">
        <f t="shared" si="39"/>
        <v>11201200</v>
      </c>
      <c r="AJ254" s="2">
        <f t="shared" si="40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1">SUM(C223:C254)</f>
        <v>16400</v>
      </c>
      <c r="D255" s="5">
        <f t="shared" si="41"/>
        <v>16400</v>
      </c>
      <c r="E255" s="5">
        <f t="shared" si="41"/>
        <v>16400</v>
      </c>
      <c r="F255" s="5">
        <f t="shared" si="41"/>
        <v>16400</v>
      </c>
      <c r="G255" s="5">
        <f t="shared" si="41"/>
        <v>16400</v>
      </c>
      <c r="H255" s="5">
        <f t="shared" si="41"/>
        <v>16400</v>
      </c>
      <c r="I255" s="5">
        <f t="shared" si="41"/>
        <v>16400</v>
      </c>
      <c r="J255" s="5">
        <f t="shared" si="41"/>
        <v>16400</v>
      </c>
      <c r="K255" s="5">
        <f t="shared" si="41"/>
        <v>16400</v>
      </c>
      <c r="L255" s="5">
        <f t="shared" si="41"/>
        <v>16400</v>
      </c>
      <c r="M255" s="5">
        <f t="shared" si="41"/>
        <v>16400</v>
      </c>
      <c r="N255" s="5">
        <f t="shared" si="41"/>
        <v>16400</v>
      </c>
      <c r="O255" s="5">
        <f t="shared" si="41"/>
        <v>16400</v>
      </c>
      <c r="P255" s="5">
        <f t="shared" si="41"/>
        <v>16400</v>
      </c>
      <c r="Q255" s="5">
        <f t="shared" si="41"/>
        <v>16400</v>
      </c>
      <c r="R255" s="5">
        <f t="shared" si="41"/>
        <v>16400</v>
      </c>
      <c r="S255" s="5">
        <f t="shared" si="41"/>
        <v>16400</v>
      </c>
      <c r="T255" s="5">
        <f t="shared" si="41"/>
        <v>16400</v>
      </c>
      <c r="U255" s="5">
        <f t="shared" si="41"/>
        <v>16400</v>
      </c>
      <c r="V255" s="5">
        <f t="shared" si="41"/>
        <v>16400</v>
      </c>
      <c r="W255" s="5">
        <f t="shared" si="41"/>
        <v>16400</v>
      </c>
      <c r="X255" s="5">
        <f t="shared" si="41"/>
        <v>16400</v>
      </c>
      <c r="Y255" s="5">
        <f t="shared" si="41"/>
        <v>16400</v>
      </c>
      <c r="Z255" s="5">
        <f t="shared" si="41"/>
        <v>16400</v>
      </c>
      <c r="AA255" s="5">
        <f t="shared" si="41"/>
        <v>16400</v>
      </c>
      <c r="AB255" s="5">
        <f t="shared" si="41"/>
        <v>16400</v>
      </c>
      <c r="AC255" s="5">
        <f t="shared" si="41"/>
        <v>16400</v>
      </c>
      <c r="AD255" s="5">
        <f t="shared" si="41"/>
        <v>16400</v>
      </c>
      <c r="AE255" s="5">
        <f t="shared" si="41"/>
        <v>16400</v>
      </c>
      <c r="AF255" s="5">
        <f t="shared" si="41"/>
        <v>16400</v>
      </c>
      <c r="AG255" s="5">
        <f t="shared" si="41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2">SUMSQ(C223:C254)</f>
        <v>11201200</v>
      </c>
      <c r="D256" s="5">
        <f t="shared" si="42"/>
        <v>11201200</v>
      </c>
      <c r="E256" s="5">
        <f t="shared" si="42"/>
        <v>11201200</v>
      </c>
      <c r="F256" s="5">
        <f t="shared" si="42"/>
        <v>11201200</v>
      </c>
      <c r="G256" s="5">
        <f t="shared" si="42"/>
        <v>11201200</v>
      </c>
      <c r="H256" s="5">
        <f t="shared" si="42"/>
        <v>11201200</v>
      </c>
      <c r="I256" s="5">
        <f t="shared" si="42"/>
        <v>11201200</v>
      </c>
      <c r="J256" s="5">
        <f t="shared" si="42"/>
        <v>11201200</v>
      </c>
      <c r="K256" s="5">
        <f t="shared" si="42"/>
        <v>11201200</v>
      </c>
      <c r="L256" s="5">
        <f t="shared" si="42"/>
        <v>11201200</v>
      </c>
      <c r="M256" s="5">
        <f t="shared" si="42"/>
        <v>11201200</v>
      </c>
      <c r="N256" s="5">
        <f t="shared" si="42"/>
        <v>11201200</v>
      </c>
      <c r="O256" s="5">
        <f t="shared" si="42"/>
        <v>11201200</v>
      </c>
      <c r="P256" s="5">
        <f t="shared" si="42"/>
        <v>11201200</v>
      </c>
      <c r="Q256" s="5">
        <f t="shared" si="42"/>
        <v>11201200</v>
      </c>
      <c r="R256" s="5">
        <f t="shared" si="42"/>
        <v>11201200</v>
      </c>
      <c r="S256" s="5">
        <f t="shared" si="42"/>
        <v>11201200</v>
      </c>
      <c r="T256" s="5">
        <f t="shared" si="42"/>
        <v>11201200</v>
      </c>
      <c r="U256" s="5">
        <f t="shared" si="42"/>
        <v>11201200</v>
      </c>
      <c r="V256" s="5">
        <f t="shared" si="42"/>
        <v>11201200</v>
      </c>
      <c r="W256" s="5">
        <f t="shared" si="42"/>
        <v>11201200</v>
      </c>
      <c r="X256" s="5">
        <f t="shared" si="42"/>
        <v>11201200</v>
      </c>
      <c r="Y256" s="5">
        <f t="shared" si="42"/>
        <v>11201200</v>
      </c>
      <c r="Z256" s="5">
        <f t="shared" si="42"/>
        <v>11201200</v>
      </c>
      <c r="AA256" s="5">
        <f t="shared" si="42"/>
        <v>11201200</v>
      </c>
      <c r="AB256" s="5">
        <f t="shared" si="42"/>
        <v>11201200</v>
      </c>
      <c r="AC256" s="5">
        <f t="shared" si="42"/>
        <v>11201200</v>
      </c>
      <c r="AD256" s="5">
        <f t="shared" si="42"/>
        <v>11201200</v>
      </c>
      <c r="AE256" s="5">
        <f t="shared" si="42"/>
        <v>11201200</v>
      </c>
      <c r="AF256" s="5">
        <f t="shared" si="42"/>
        <v>11201200</v>
      </c>
      <c r="AG256" s="5">
        <f t="shared" si="42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3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3"/>
        <v>8606720000</v>
      </c>
      <c r="E257" s="2">
        <f t="shared" si="43"/>
        <v>8606720000</v>
      </c>
      <c r="F257" s="2">
        <f t="shared" si="43"/>
        <v>8606720000</v>
      </c>
      <c r="G257" s="2">
        <f t="shared" si="43"/>
        <v>8606720000</v>
      </c>
      <c r="H257" s="2">
        <f t="shared" si="43"/>
        <v>8606720000</v>
      </c>
      <c r="I257" s="2">
        <f t="shared" si="43"/>
        <v>8606720000</v>
      </c>
      <c r="J257" s="2">
        <f t="shared" si="43"/>
        <v>8606720000</v>
      </c>
      <c r="K257" s="2">
        <f t="shared" si="43"/>
        <v>8606720000</v>
      </c>
      <c r="L257" s="2">
        <f t="shared" si="43"/>
        <v>8606720000</v>
      </c>
      <c r="M257" s="2">
        <f t="shared" si="43"/>
        <v>8606720000</v>
      </c>
      <c r="N257" s="2">
        <f t="shared" si="43"/>
        <v>8606720000</v>
      </c>
      <c r="O257" s="2">
        <f t="shared" si="43"/>
        <v>8606720000</v>
      </c>
      <c r="P257" s="2">
        <f t="shared" si="43"/>
        <v>8606720000</v>
      </c>
      <c r="Q257" s="2">
        <f t="shared" si="43"/>
        <v>8606720000</v>
      </c>
      <c r="R257" s="2">
        <f t="shared" si="43"/>
        <v>8606720000</v>
      </c>
      <c r="S257" s="2">
        <f t="shared" si="43"/>
        <v>8606720000</v>
      </c>
      <c r="T257" s="2">
        <f t="shared" si="43"/>
        <v>8606720000</v>
      </c>
      <c r="U257" s="2">
        <f t="shared" si="43"/>
        <v>8606720000</v>
      </c>
      <c r="V257" s="2">
        <f t="shared" si="43"/>
        <v>8606720000</v>
      </c>
      <c r="W257" s="2">
        <f t="shared" si="43"/>
        <v>8606720000</v>
      </c>
      <c r="X257" s="2">
        <f t="shared" si="43"/>
        <v>8606720000</v>
      </c>
      <c r="Y257" s="2">
        <f t="shared" si="43"/>
        <v>8606720000</v>
      </c>
      <c r="Z257" s="2">
        <f t="shared" si="43"/>
        <v>8606720000</v>
      </c>
      <c r="AA257" s="2">
        <f t="shared" si="43"/>
        <v>8606720000</v>
      </c>
      <c r="AB257" s="2">
        <f t="shared" si="43"/>
        <v>8606720000</v>
      </c>
      <c r="AC257" s="2">
        <f t="shared" si="43"/>
        <v>8606720000</v>
      </c>
      <c r="AD257" s="2">
        <f t="shared" si="43"/>
        <v>8606720000</v>
      </c>
      <c r="AE257" s="2">
        <f t="shared" si="43"/>
        <v>8606720000</v>
      </c>
      <c r="AF257" s="2">
        <f t="shared" si="43"/>
        <v>8606720000</v>
      </c>
      <c r="AG257" s="2">
        <f t="shared" si="43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27</v>
      </c>
      <c r="C259" s="2">
        <f>C224</f>
        <v>47</v>
      </c>
      <c r="D259" s="2">
        <f>D225</f>
        <v>65</v>
      </c>
      <c r="E259" s="2">
        <f>E226</f>
        <v>117</v>
      </c>
      <c r="F259" s="2">
        <f>F227</f>
        <v>136</v>
      </c>
      <c r="G259" s="2">
        <f>G228</f>
        <v>180</v>
      </c>
      <c r="H259" s="2">
        <f>H229</f>
        <v>222</v>
      </c>
      <c r="I259" s="2">
        <f>I230</f>
        <v>234</v>
      </c>
      <c r="J259" s="2">
        <f>J231</f>
        <v>535</v>
      </c>
      <c r="K259" s="2">
        <f>K232</f>
        <v>547</v>
      </c>
      <c r="L259" s="2">
        <f>L233</f>
        <v>589</v>
      </c>
      <c r="M259" s="2">
        <f>M234</f>
        <v>633</v>
      </c>
      <c r="N259" s="2">
        <f>N235</f>
        <v>652</v>
      </c>
      <c r="O259" s="2">
        <f>O236</f>
        <v>704</v>
      </c>
      <c r="P259" s="2">
        <f>P237</f>
        <v>722</v>
      </c>
      <c r="Q259" s="2">
        <f>Q238</f>
        <v>742</v>
      </c>
      <c r="R259" s="2">
        <f>R239</f>
        <v>388</v>
      </c>
      <c r="S259" s="2">
        <f>S240</f>
        <v>440</v>
      </c>
      <c r="T259" s="2">
        <f>T241</f>
        <v>474</v>
      </c>
      <c r="U259" s="2">
        <f>U242</f>
        <v>494</v>
      </c>
      <c r="V259" s="2">
        <f>V243</f>
        <v>287</v>
      </c>
      <c r="W259" s="2">
        <f>W244</f>
        <v>299</v>
      </c>
      <c r="X259" s="2">
        <f>X245</f>
        <v>325</v>
      </c>
      <c r="Y259" s="2">
        <f>Y246</f>
        <v>369</v>
      </c>
      <c r="Z259" s="2">
        <f>Z247</f>
        <v>912</v>
      </c>
      <c r="AA259" s="2">
        <f>AA248</f>
        <v>956</v>
      </c>
      <c r="AB259" s="2">
        <f>AB249</f>
        <v>982</v>
      </c>
      <c r="AC259" s="2">
        <f>AC250</f>
        <v>994</v>
      </c>
      <c r="AD259" s="2">
        <f>AD251</f>
        <v>787</v>
      </c>
      <c r="AE259" s="2">
        <f>AE252</f>
        <v>807</v>
      </c>
      <c r="AF259" s="2">
        <f>AF253</f>
        <v>841</v>
      </c>
      <c r="AG259" s="2">
        <f>AG254</f>
        <v>893</v>
      </c>
      <c r="AH259" s="217">
        <f t="shared" ref="AH259:AH262" si="44">SUM(B259:AG259)</f>
        <v>16400</v>
      </c>
      <c r="AI259" s="5">
        <f t="shared" ref="AI259:AI262" si="45">SUMSQ(B259:AG259)</f>
        <v>11201200</v>
      </c>
      <c r="AJ259" s="2">
        <f t="shared" ref="AJ259:AJ262" si="46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998</v>
      </c>
      <c r="C260" s="2">
        <f>C253</f>
        <v>978</v>
      </c>
      <c r="D260" s="2">
        <f>D252</f>
        <v>960</v>
      </c>
      <c r="E260" s="2">
        <f>E251</f>
        <v>908</v>
      </c>
      <c r="F260" s="2">
        <f>F250</f>
        <v>889</v>
      </c>
      <c r="G260" s="2">
        <f>G249</f>
        <v>845</v>
      </c>
      <c r="H260" s="2">
        <f>H248</f>
        <v>803</v>
      </c>
      <c r="I260" s="2">
        <f>I247</f>
        <v>791</v>
      </c>
      <c r="J260" s="2">
        <f>J246</f>
        <v>490</v>
      </c>
      <c r="K260" s="2">
        <f>K245</f>
        <v>478</v>
      </c>
      <c r="L260" s="2">
        <f>L244</f>
        <v>436</v>
      </c>
      <c r="M260" s="2">
        <f>M243</f>
        <v>392</v>
      </c>
      <c r="N260" s="2">
        <f>N242</f>
        <v>373</v>
      </c>
      <c r="O260" s="2">
        <f>O241</f>
        <v>321</v>
      </c>
      <c r="P260" s="2">
        <f>P240</f>
        <v>303</v>
      </c>
      <c r="Q260" s="2">
        <f>Q239</f>
        <v>283</v>
      </c>
      <c r="R260" s="2">
        <f>R238</f>
        <v>637</v>
      </c>
      <c r="S260" s="2">
        <f>S237</f>
        <v>585</v>
      </c>
      <c r="T260" s="2">
        <f>T236</f>
        <v>551</v>
      </c>
      <c r="U260" s="2">
        <f>U235</f>
        <v>531</v>
      </c>
      <c r="V260" s="2">
        <f>V234</f>
        <v>738</v>
      </c>
      <c r="W260" s="2">
        <f>W233</f>
        <v>726</v>
      </c>
      <c r="X260" s="2">
        <f>X232</f>
        <v>700</v>
      </c>
      <c r="Y260" s="2">
        <f>Y231</f>
        <v>656</v>
      </c>
      <c r="Z260" s="2">
        <f>Z230</f>
        <v>113</v>
      </c>
      <c r="AA260" s="2">
        <f>AA229</f>
        <v>69</v>
      </c>
      <c r="AB260" s="2">
        <f>AB228</f>
        <v>43</v>
      </c>
      <c r="AC260" s="2">
        <f>AC227</f>
        <v>31</v>
      </c>
      <c r="AD260" s="2">
        <f>AD226</f>
        <v>238</v>
      </c>
      <c r="AE260" s="2">
        <f>AE225</f>
        <v>218</v>
      </c>
      <c r="AF260" s="2">
        <f>AF224</f>
        <v>184</v>
      </c>
      <c r="AG260" s="2">
        <f>AG223</f>
        <v>132</v>
      </c>
      <c r="AH260" s="217">
        <f t="shared" si="44"/>
        <v>16400</v>
      </c>
      <c r="AI260" s="5">
        <f t="shared" si="45"/>
        <v>11201200</v>
      </c>
      <c r="AJ260" s="2">
        <f t="shared" si="46"/>
        <v>8606720000</v>
      </c>
    </row>
    <row r="261" spans="1:36" x14ac:dyDescent="0.2">
      <c r="A261" s="3" t="s">
        <v>1175</v>
      </c>
      <c r="B261" s="2">
        <f>B239</f>
        <v>270</v>
      </c>
      <c r="C261" s="2">
        <f>C240</f>
        <v>314</v>
      </c>
      <c r="D261" s="2">
        <f>D241</f>
        <v>344</v>
      </c>
      <c r="E261" s="2">
        <f>E242</f>
        <v>356</v>
      </c>
      <c r="F261" s="2">
        <f>F243</f>
        <v>401</v>
      </c>
      <c r="G261" s="2">
        <f>G244</f>
        <v>421</v>
      </c>
      <c r="H261" s="2">
        <f>H245</f>
        <v>459</v>
      </c>
      <c r="I261" s="2">
        <f>I246</f>
        <v>511</v>
      </c>
      <c r="J261" s="2">
        <f>J247</f>
        <v>770</v>
      </c>
      <c r="K261" s="2">
        <f>K248</f>
        <v>822</v>
      </c>
      <c r="L261" s="2">
        <f>L249</f>
        <v>860</v>
      </c>
      <c r="M261" s="2">
        <f>M250</f>
        <v>880</v>
      </c>
      <c r="N261" s="2">
        <f>N251</f>
        <v>925</v>
      </c>
      <c r="O261" s="2">
        <f>O252</f>
        <v>937</v>
      </c>
      <c r="P261" s="2">
        <f>P253</f>
        <v>967</v>
      </c>
      <c r="Q261" s="2">
        <f>Q254</f>
        <v>1011</v>
      </c>
      <c r="R261" s="2">
        <f>R223</f>
        <v>149</v>
      </c>
      <c r="S261" s="2">
        <f>S224</f>
        <v>161</v>
      </c>
      <c r="T261" s="2">
        <f>T225</f>
        <v>207</v>
      </c>
      <c r="U261" s="2">
        <f>U226</f>
        <v>251</v>
      </c>
      <c r="V261" s="2">
        <f>V227</f>
        <v>10</v>
      </c>
      <c r="W261" s="2">
        <f>W228</f>
        <v>62</v>
      </c>
      <c r="X261" s="2">
        <f>X229</f>
        <v>84</v>
      </c>
      <c r="Y261" s="2">
        <f>Y230</f>
        <v>104</v>
      </c>
      <c r="Z261" s="2">
        <f>Z231</f>
        <v>665</v>
      </c>
      <c r="AA261" s="2">
        <f>AA232</f>
        <v>685</v>
      </c>
      <c r="AB261" s="2">
        <f>AB233</f>
        <v>707</v>
      </c>
      <c r="AC261" s="2">
        <f>AC234</f>
        <v>759</v>
      </c>
      <c r="AD261" s="2">
        <f>AD235</f>
        <v>518</v>
      </c>
      <c r="AE261" s="2">
        <f>AE236</f>
        <v>562</v>
      </c>
      <c r="AF261" s="2">
        <f>AF237</f>
        <v>608</v>
      </c>
      <c r="AG261" s="2">
        <f>AG238</f>
        <v>620</v>
      </c>
      <c r="AH261" s="217">
        <f t="shared" si="44"/>
        <v>16400</v>
      </c>
      <c r="AI261" s="5">
        <f t="shared" si="45"/>
        <v>11201200</v>
      </c>
      <c r="AJ261" s="2">
        <f t="shared" si="46"/>
        <v>8606720000</v>
      </c>
    </row>
    <row r="262" spans="1:36" x14ac:dyDescent="0.2">
      <c r="A262" s="3" t="s">
        <v>1176</v>
      </c>
      <c r="B262" s="2">
        <f>B238</f>
        <v>755</v>
      </c>
      <c r="C262" s="2">
        <f>C237</f>
        <v>711</v>
      </c>
      <c r="D262" s="2">
        <f>D236</f>
        <v>681</v>
      </c>
      <c r="E262" s="2">
        <f>E235</f>
        <v>669</v>
      </c>
      <c r="F262" s="2">
        <f>F234</f>
        <v>624</v>
      </c>
      <c r="G262" s="2">
        <f>G233</f>
        <v>604</v>
      </c>
      <c r="H262" s="2">
        <f>H232</f>
        <v>566</v>
      </c>
      <c r="I262" s="2">
        <f>I231</f>
        <v>514</v>
      </c>
      <c r="J262" s="2">
        <f>J230</f>
        <v>255</v>
      </c>
      <c r="K262" s="2">
        <f>K229</f>
        <v>203</v>
      </c>
      <c r="L262" s="2">
        <f>L228</f>
        <v>165</v>
      </c>
      <c r="M262" s="2">
        <f>M227</f>
        <v>145</v>
      </c>
      <c r="N262" s="2">
        <f>N226</f>
        <v>100</v>
      </c>
      <c r="O262" s="2">
        <f>O225</f>
        <v>88</v>
      </c>
      <c r="P262" s="2">
        <f>P224</f>
        <v>58</v>
      </c>
      <c r="Q262" s="2">
        <f>Q223</f>
        <v>14</v>
      </c>
      <c r="R262" s="2">
        <f>R254</f>
        <v>876</v>
      </c>
      <c r="S262" s="2">
        <f>S253</f>
        <v>864</v>
      </c>
      <c r="T262" s="2">
        <f>T252</f>
        <v>818</v>
      </c>
      <c r="U262" s="2">
        <f>U251</f>
        <v>774</v>
      </c>
      <c r="V262" s="2">
        <f>V250</f>
        <v>1015</v>
      </c>
      <c r="W262" s="2">
        <f>W249</f>
        <v>963</v>
      </c>
      <c r="X262" s="2">
        <f>X248</f>
        <v>941</v>
      </c>
      <c r="Y262" s="2">
        <f>Y247</f>
        <v>921</v>
      </c>
      <c r="Z262" s="2">
        <f>Z246</f>
        <v>360</v>
      </c>
      <c r="AA262" s="2">
        <f>AA245</f>
        <v>340</v>
      </c>
      <c r="AB262" s="2">
        <f>AB244</f>
        <v>318</v>
      </c>
      <c r="AC262" s="2">
        <f>AC243</f>
        <v>266</v>
      </c>
      <c r="AD262" s="2">
        <f>AD242</f>
        <v>507</v>
      </c>
      <c r="AE262" s="2">
        <f>AE241</f>
        <v>463</v>
      </c>
      <c r="AF262" s="2">
        <f>AF240</f>
        <v>417</v>
      </c>
      <c r="AG262" s="2">
        <f>AG239</f>
        <v>405</v>
      </c>
      <c r="AH262" s="217">
        <f t="shared" si="44"/>
        <v>16400</v>
      </c>
      <c r="AI262" s="5">
        <f t="shared" si="45"/>
        <v>11201200</v>
      </c>
      <c r="AJ262" s="2">
        <f t="shared" si="46"/>
        <v>8606720000</v>
      </c>
    </row>
    <row r="265" spans="1:36" ht="13.5" thickBot="1" x14ac:dyDescent="0.25">
      <c r="B265" s="1" t="s">
        <v>1178</v>
      </c>
      <c r="D265" s="131" t="s">
        <v>5</v>
      </c>
      <c r="F265" s="2" t="s">
        <v>5</v>
      </c>
      <c r="R265" s="2" t="s">
        <v>5</v>
      </c>
    </row>
    <row r="266" spans="1:36" x14ac:dyDescent="0.2">
      <c r="A266" s="1">
        <v>1</v>
      </c>
      <c r="B266" s="259">
        <v>30</v>
      </c>
      <c r="C266" s="133">
        <v>441</v>
      </c>
      <c r="D266" s="177">
        <v>997</v>
      </c>
      <c r="E266" s="177">
        <v>578</v>
      </c>
      <c r="F266" s="177">
        <v>927</v>
      </c>
      <c r="G266" s="177">
        <v>572</v>
      </c>
      <c r="H266" s="177">
        <v>104</v>
      </c>
      <c r="I266" s="177">
        <v>451</v>
      </c>
      <c r="J266" s="177">
        <v>470</v>
      </c>
      <c r="K266" s="177">
        <v>113</v>
      </c>
      <c r="L266" s="177">
        <v>557</v>
      </c>
      <c r="M266" s="177">
        <v>906</v>
      </c>
      <c r="N266" s="177">
        <v>599</v>
      </c>
      <c r="O266" s="177">
        <v>1012</v>
      </c>
      <c r="P266" s="177">
        <v>432</v>
      </c>
      <c r="Q266" s="189">
        <v>11</v>
      </c>
      <c r="R266" s="185">
        <v>148</v>
      </c>
      <c r="S266" s="177">
        <v>311</v>
      </c>
      <c r="T266" s="177">
        <v>875</v>
      </c>
      <c r="U266" s="177">
        <v>720</v>
      </c>
      <c r="V266" s="177">
        <v>785</v>
      </c>
      <c r="W266" s="177">
        <v>694</v>
      </c>
      <c r="X266" s="177">
        <v>234</v>
      </c>
      <c r="Y266" s="177">
        <v>333</v>
      </c>
      <c r="Z266" s="177">
        <v>348</v>
      </c>
      <c r="AA266" s="177">
        <v>255</v>
      </c>
      <c r="AB266" s="177">
        <v>675</v>
      </c>
      <c r="AC266" s="177">
        <v>776</v>
      </c>
      <c r="AD266" s="177">
        <v>729</v>
      </c>
      <c r="AE266" s="177">
        <v>894</v>
      </c>
      <c r="AF266" s="177">
        <v>290</v>
      </c>
      <c r="AG266" s="184">
        <v>133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397</v>
      </c>
      <c r="C267" s="260">
        <v>42</v>
      </c>
      <c r="D267" s="6">
        <v>630</v>
      </c>
      <c r="E267" s="6">
        <v>977</v>
      </c>
      <c r="F267" s="6">
        <v>528</v>
      </c>
      <c r="G267" s="6">
        <v>939</v>
      </c>
      <c r="H267" s="6">
        <v>503</v>
      </c>
      <c r="I267" s="6">
        <v>84</v>
      </c>
      <c r="J267" s="6">
        <v>69</v>
      </c>
      <c r="K267" s="6">
        <v>482</v>
      </c>
      <c r="L267" s="6">
        <v>958</v>
      </c>
      <c r="M267" s="6">
        <v>537</v>
      </c>
      <c r="N267" s="6">
        <v>968</v>
      </c>
      <c r="O267" s="6">
        <v>611</v>
      </c>
      <c r="P267" s="11">
        <v>63</v>
      </c>
      <c r="Q267" s="6">
        <v>412</v>
      </c>
      <c r="R267" s="6">
        <v>259</v>
      </c>
      <c r="S267" s="12">
        <v>168</v>
      </c>
      <c r="T267" s="6">
        <v>764</v>
      </c>
      <c r="U267" s="6">
        <v>863</v>
      </c>
      <c r="V267" s="6">
        <v>642</v>
      </c>
      <c r="W267" s="6">
        <v>805</v>
      </c>
      <c r="X267" s="6">
        <v>377</v>
      </c>
      <c r="Y267" s="6">
        <v>222</v>
      </c>
      <c r="Z267" s="6">
        <v>203</v>
      </c>
      <c r="AA267" s="6">
        <v>368</v>
      </c>
      <c r="AB267" s="6">
        <v>820</v>
      </c>
      <c r="AC267" s="6">
        <v>663</v>
      </c>
      <c r="AD267" s="6">
        <v>842</v>
      </c>
      <c r="AE267" s="6">
        <v>749</v>
      </c>
      <c r="AF267" s="8">
        <v>177</v>
      </c>
      <c r="AG267" s="179">
        <v>278</v>
      </c>
      <c r="AH267" s="5">
        <f t="shared" ref="AH267:AH297" si="47">SUM(B267:AG267)</f>
        <v>16400</v>
      </c>
      <c r="AI267" s="5">
        <f t="shared" ref="AI267:AI297" si="48">SUMSQ(B267:AG267)</f>
        <v>11201200</v>
      </c>
      <c r="AJ267" s="2">
        <f t="shared" ref="AJ267:AJ297" si="49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959</v>
      </c>
      <c r="C268" s="6">
        <v>540</v>
      </c>
      <c r="D268" s="260">
        <v>72</v>
      </c>
      <c r="E268" s="9">
        <v>483</v>
      </c>
      <c r="F268" s="6">
        <v>62</v>
      </c>
      <c r="G268" s="6">
        <v>409</v>
      </c>
      <c r="H268" s="6">
        <v>965</v>
      </c>
      <c r="I268" s="6">
        <v>610</v>
      </c>
      <c r="J268" s="6">
        <v>631</v>
      </c>
      <c r="K268" s="6">
        <v>980</v>
      </c>
      <c r="L268" s="6">
        <v>400</v>
      </c>
      <c r="M268" s="6">
        <v>43</v>
      </c>
      <c r="N268" s="6">
        <v>502</v>
      </c>
      <c r="O268" s="11">
        <v>81</v>
      </c>
      <c r="P268" s="6">
        <v>525</v>
      </c>
      <c r="Q268" s="6">
        <v>938</v>
      </c>
      <c r="R268" s="6">
        <v>817</v>
      </c>
      <c r="S268" s="6">
        <v>662</v>
      </c>
      <c r="T268" s="12">
        <v>202</v>
      </c>
      <c r="U268" s="6">
        <v>365</v>
      </c>
      <c r="V268" s="6">
        <v>180</v>
      </c>
      <c r="W268" s="6">
        <v>279</v>
      </c>
      <c r="X268" s="6">
        <v>843</v>
      </c>
      <c r="Y268" s="6">
        <v>752</v>
      </c>
      <c r="Z268" s="6">
        <v>761</v>
      </c>
      <c r="AA268" s="6">
        <v>862</v>
      </c>
      <c r="AB268" s="6">
        <v>258</v>
      </c>
      <c r="AC268" s="6">
        <v>165</v>
      </c>
      <c r="AD268" s="6">
        <v>380</v>
      </c>
      <c r="AE268" s="8">
        <v>223</v>
      </c>
      <c r="AF268" s="6">
        <v>643</v>
      </c>
      <c r="AG268" s="179">
        <v>808</v>
      </c>
      <c r="AH268" s="5">
        <f t="shared" si="47"/>
        <v>16400</v>
      </c>
      <c r="AI268" s="5">
        <f t="shared" si="48"/>
        <v>11201200</v>
      </c>
      <c r="AJ268" s="2">
        <f t="shared" si="49"/>
        <v>8606720000</v>
      </c>
    </row>
    <row r="269" spans="1:36" x14ac:dyDescent="0.2">
      <c r="A269" s="1">
        <v>4</v>
      </c>
      <c r="B269" s="178">
        <v>560</v>
      </c>
      <c r="C269" s="6">
        <v>907</v>
      </c>
      <c r="D269" s="9">
        <v>471</v>
      </c>
      <c r="E269" s="260">
        <v>116</v>
      </c>
      <c r="F269" s="6">
        <v>429</v>
      </c>
      <c r="G269" s="6">
        <v>10</v>
      </c>
      <c r="H269" s="6">
        <v>598</v>
      </c>
      <c r="I269" s="6">
        <v>1009</v>
      </c>
      <c r="J269" s="6">
        <v>1000</v>
      </c>
      <c r="K269" s="6">
        <v>579</v>
      </c>
      <c r="L269" s="6">
        <v>31</v>
      </c>
      <c r="M269" s="6">
        <v>444</v>
      </c>
      <c r="N269" s="11">
        <v>101</v>
      </c>
      <c r="O269" s="6">
        <v>450</v>
      </c>
      <c r="P269" s="6">
        <v>926</v>
      </c>
      <c r="Q269" s="6">
        <v>569</v>
      </c>
      <c r="R269" s="6">
        <v>674</v>
      </c>
      <c r="S269" s="6">
        <v>773</v>
      </c>
      <c r="T269" s="6">
        <v>345</v>
      </c>
      <c r="U269" s="12">
        <v>254</v>
      </c>
      <c r="V269" s="6">
        <v>291</v>
      </c>
      <c r="W269" s="6">
        <v>136</v>
      </c>
      <c r="X269" s="6">
        <v>732</v>
      </c>
      <c r="Y269" s="6">
        <v>895</v>
      </c>
      <c r="Z269" s="6">
        <v>874</v>
      </c>
      <c r="AA269" s="6">
        <v>717</v>
      </c>
      <c r="AB269" s="6">
        <v>145</v>
      </c>
      <c r="AC269" s="6">
        <v>310</v>
      </c>
      <c r="AD269" s="8">
        <v>235</v>
      </c>
      <c r="AE269" s="6">
        <v>336</v>
      </c>
      <c r="AF269" s="6">
        <v>788</v>
      </c>
      <c r="AG269" s="179">
        <v>695</v>
      </c>
      <c r="AH269" s="5">
        <f t="shared" si="47"/>
        <v>16400</v>
      </c>
      <c r="AI269" s="5">
        <f t="shared" si="48"/>
        <v>11201200</v>
      </c>
      <c r="AJ269" s="2">
        <f t="shared" si="49"/>
        <v>8606720000</v>
      </c>
    </row>
    <row r="270" spans="1:36" x14ac:dyDescent="0.2">
      <c r="A270" s="1">
        <v>5</v>
      </c>
      <c r="B270" s="178">
        <v>772</v>
      </c>
      <c r="C270" s="6">
        <v>679</v>
      </c>
      <c r="D270" s="6">
        <v>251</v>
      </c>
      <c r="E270" s="6">
        <v>352</v>
      </c>
      <c r="F270" s="260">
        <v>129</v>
      </c>
      <c r="G270" s="9">
        <v>294</v>
      </c>
      <c r="H270" s="6">
        <v>890</v>
      </c>
      <c r="I270" s="6">
        <v>733</v>
      </c>
      <c r="J270" s="6">
        <v>716</v>
      </c>
      <c r="K270" s="6">
        <v>879</v>
      </c>
      <c r="L270" s="6">
        <v>307</v>
      </c>
      <c r="M270" s="11">
        <v>152</v>
      </c>
      <c r="N270" s="6">
        <v>329</v>
      </c>
      <c r="O270" s="6">
        <v>238</v>
      </c>
      <c r="P270" s="6">
        <v>690</v>
      </c>
      <c r="Q270" s="6">
        <v>789</v>
      </c>
      <c r="R270" s="6">
        <v>910</v>
      </c>
      <c r="S270" s="6">
        <v>553</v>
      </c>
      <c r="T270" s="6">
        <v>117</v>
      </c>
      <c r="U270" s="6">
        <v>466</v>
      </c>
      <c r="V270" s="12">
        <v>15</v>
      </c>
      <c r="W270" s="6">
        <v>428</v>
      </c>
      <c r="X270" s="6">
        <v>1016</v>
      </c>
      <c r="Y270" s="6">
        <v>595</v>
      </c>
      <c r="Z270" s="6">
        <v>582</v>
      </c>
      <c r="AA270" s="6">
        <v>993</v>
      </c>
      <c r="AB270" s="6">
        <v>445</v>
      </c>
      <c r="AC270" s="8">
        <v>26</v>
      </c>
      <c r="AD270" s="6">
        <v>455</v>
      </c>
      <c r="AE270" s="6">
        <v>100</v>
      </c>
      <c r="AF270" s="6">
        <v>576</v>
      </c>
      <c r="AG270" s="179">
        <v>923</v>
      </c>
      <c r="AH270" s="5">
        <f t="shared" si="47"/>
        <v>16400</v>
      </c>
      <c r="AI270" s="5">
        <f t="shared" si="48"/>
        <v>11201200</v>
      </c>
      <c r="AJ270" s="2">
        <f t="shared" si="49"/>
        <v>8606720000</v>
      </c>
    </row>
    <row r="271" spans="1:36" x14ac:dyDescent="0.2">
      <c r="A271" s="1">
        <v>6</v>
      </c>
      <c r="B271" s="178">
        <v>659</v>
      </c>
      <c r="C271" s="6">
        <v>824</v>
      </c>
      <c r="D271" s="6">
        <v>364</v>
      </c>
      <c r="E271" s="6">
        <v>207</v>
      </c>
      <c r="F271" s="9">
        <v>274</v>
      </c>
      <c r="G271" s="260">
        <v>181</v>
      </c>
      <c r="H271" s="6">
        <v>745</v>
      </c>
      <c r="I271" s="6">
        <v>846</v>
      </c>
      <c r="J271" s="6">
        <v>859</v>
      </c>
      <c r="K271" s="6">
        <v>768</v>
      </c>
      <c r="L271" s="11">
        <v>164</v>
      </c>
      <c r="M271" s="6">
        <v>263</v>
      </c>
      <c r="N271" s="6">
        <v>218</v>
      </c>
      <c r="O271" s="6">
        <v>381</v>
      </c>
      <c r="P271" s="6">
        <v>801</v>
      </c>
      <c r="Q271" s="6">
        <v>646</v>
      </c>
      <c r="R271" s="6">
        <v>541</v>
      </c>
      <c r="S271" s="6">
        <v>954</v>
      </c>
      <c r="T271" s="6">
        <v>486</v>
      </c>
      <c r="U271" s="6">
        <v>65</v>
      </c>
      <c r="V271" s="6">
        <v>416</v>
      </c>
      <c r="W271" s="12">
        <v>59</v>
      </c>
      <c r="X271" s="6">
        <v>615</v>
      </c>
      <c r="Y271" s="6">
        <v>964</v>
      </c>
      <c r="Z271" s="6">
        <v>981</v>
      </c>
      <c r="AA271" s="6">
        <v>626</v>
      </c>
      <c r="AB271" s="8">
        <v>46</v>
      </c>
      <c r="AC271" s="6">
        <v>393</v>
      </c>
      <c r="AD271" s="6">
        <v>88</v>
      </c>
      <c r="AE271" s="6">
        <v>499</v>
      </c>
      <c r="AF271" s="6">
        <v>943</v>
      </c>
      <c r="AG271" s="179">
        <v>524</v>
      </c>
      <c r="AH271" s="5">
        <f t="shared" si="47"/>
        <v>16400</v>
      </c>
      <c r="AI271" s="5">
        <f t="shared" si="48"/>
        <v>11201200</v>
      </c>
      <c r="AJ271" s="2">
        <f t="shared" si="49"/>
        <v>8606720000</v>
      </c>
    </row>
    <row r="272" spans="1:36" x14ac:dyDescent="0.2">
      <c r="A272" s="1">
        <v>7</v>
      </c>
      <c r="B272" s="178">
        <v>161</v>
      </c>
      <c r="C272" s="6">
        <v>262</v>
      </c>
      <c r="D272" s="6">
        <v>858</v>
      </c>
      <c r="E272" s="6">
        <v>765</v>
      </c>
      <c r="F272" s="6">
        <v>804</v>
      </c>
      <c r="G272" s="6">
        <v>647</v>
      </c>
      <c r="H272" s="260">
        <v>219</v>
      </c>
      <c r="I272" s="9">
        <v>384</v>
      </c>
      <c r="J272" s="6">
        <v>361</v>
      </c>
      <c r="K272" s="11">
        <v>206</v>
      </c>
      <c r="L272" s="6">
        <v>658</v>
      </c>
      <c r="M272" s="6">
        <v>821</v>
      </c>
      <c r="N272" s="6">
        <v>748</v>
      </c>
      <c r="O272" s="6">
        <v>847</v>
      </c>
      <c r="P272" s="6">
        <v>275</v>
      </c>
      <c r="Q272" s="6">
        <v>184</v>
      </c>
      <c r="R272" s="6">
        <v>47</v>
      </c>
      <c r="S272" s="6">
        <v>396</v>
      </c>
      <c r="T272" s="6">
        <v>984</v>
      </c>
      <c r="U272" s="6">
        <v>627</v>
      </c>
      <c r="V272" s="6">
        <v>942</v>
      </c>
      <c r="W272" s="6">
        <v>521</v>
      </c>
      <c r="X272" s="12">
        <v>85</v>
      </c>
      <c r="Y272" s="6">
        <v>498</v>
      </c>
      <c r="Z272" s="6">
        <v>487</v>
      </c>
      <c r="AA272" s="8">
        <v>68</v>
      </c>
      <c r="AB272" s="6">
        <v>544</v>
      </c>
      <c r="AC272" s="6">
        <v>955</v>
      </c>
      <c r="AD272" s="6">
        <v>614</v>
      </c>
      <c r="AE272" s="6">
        <v>961</v>
      </c>
      <c r="AF272" s="6">
        <v>413</v>
      </c>
      <c r="AG272" s="179">
        <v>58</v>
      </c>
      <c r="AH272" s="5">
        <f t="shared" si="47"/>
        <v>16400</v>
      </c>
      <c r="AI272" s="5">
        <f t="shared" si="48"/>
        <v>11201200</v>
      </c>
      <c r="AJ272" s="2">
        <f t="shared" si="49"/>
        <v>8606720000</v>
      </c>
    </row>
    <row r="273" spans="1:36" x14ac:dyDescent="0.2">
      <c r="A273" s="1">
        <v>8</v>
      </c>
      <c r="B273" s="178">
        <v>306</v>
      </c>
      <c r="C273" s="6">
        <v>149</v>
      </c>
      <c r="D273" s="6">
        <v>713</v>
      </c>
      <c r="E273" s="6">
        <v>878</v>
      </c>
      <c r="F273" s="6">
        <v>691</v>
      </c>
      <c r="G273" s="6">
        <v>792</v>
      </c>
      <c r="H273" s="9">
        <v>332</v>
      </c>
      <c r="I273" s="260">
        <v>239</v>
      </c>
      <c r="J273" s="11">
        <v>250</v>
      </c>
      <c r="K273" s="6">
        <v>349</v>
      </c>
      <c r="L273" s="6">
        <v>769</v>
      </c>
      <c r="M273" s="6">
        <v>678</v>
      </c>
      <c r="N273" s="6">
        <v>891</v>
      </c>
      <c r="O273" s="6">
        <v>736</v>
      </c>
      <c r="P273" s="6">
        <v>132</v>
      </c>
      <c r="Q273" s="6">
        <v>295</v>
      </c>
      <c r="R273" s="6">
        <v>448</v>
      </c>
      <c r="S273" s="6">
        <v>27</v>
      </c>
      <c r="T273" s="6">
        <v>583</v>
      </c>
      <c r="U273" s="6">
        <v>996</v>
      </c>
      <c r="V273" s="6">
        <v>573</v>
      </c>
      <c r="W273" s="6">
        <v>922</v>
      </c>
      <c r="X273" s="6">
        <v>454</v>
      </c>
      <c r="Y273" s="12">
        <v>97</v>
      </c>
      <c r="Z273" s="8">
        <v>120</v>
      </c>
      <c r="AA273" s="6">
        <v>467</v>
      </c>
      <c r="AB273" s="6">
        <v>911</v>
      </c>
      <c r="AC273" s="6">
        <v>556</v>
      </c>
      <c r="AD273" s="6">
        <v>1013</v>
      </c>
      <c r="AE273" s="6">
        <v>594</v>
      </c>
      <c r="AF273" s="6">
        <v>14</v>
      </c>
      <c r="AG273" s="179">
        <v>425</v>
      </c>
      <c r="AH273" s="5">
        <f t="shared" si="47"/>
        <v>16400</v>
      </c>
      <c r="AI273" s="5">
        <f t="shared" si="48"/>
        <v>11201200</v>
      </c>
      <c r="AJ273" s="2">
        <f t="shared" si="49"/>
        <v>8606720000</v>
      </c>
    </row>
    <row r="274" spans="1:36" x14ac:dyDescent="0.2">
      <c r="A274" s="1">
        <v>9</v>
      </c>
      <c r="B274" s="178">
        <v>986</v>
      </c>
      <c r="C274" s="6">
        <v>637</v>
      </c>
      <c r="D274" s="6">
        <v>33</v>
      </c>
      <c r="E274" s="6">
        <v>390</v>
      </c>
      <c r="F274" s="6">
        <v>91</v>
      </c>
      <c r="G274" s="6">
        <v>512</v>
      </c>
      <c r="H274" s="6">
        <v>932</v>
      </c>
      <c r="I274" s="11">
        <v>519</v>
      </c>
      <c r="J274" s="260">
        <v>530</v>
      </c>
      <c r="K274" s="9">
        <v>949</v>
      </c>
      <c r="L274" s="6">
        <v>489</v>
      </c>
      <c r="M274" s="6">
        <v>78</v>
      </c>
      <c r="N274" s="6">
        <v>403</v>
      </c>
      <c r="O274" s="6">
        <v>56</v>
      </c>
      <c r="P274" s="6">
        <v>620</v>
      </c>
      <c r="Q274" s="6">
        <v>975</v>
      </c>
      <c r="R274" s="6">
        <v>856</v>
      </c>
      <c r="S274" s="6">
        <v>755</v>
      </c>
      <c r="T274" s="6">
        <v>175</v>
      </c>
      <c r="U274" s="6">
        <v>268</v>
      </c>
      <c r="V274" s="6">
        <v>213</v>
      </c>
      <c r="W274" s="6">
        <v>370</v>
      </c>
      <c r="X274" s="6">
        <v>814</v>
      </c>
      <c r="Y274" s="8">
        <v>649</v>
      </c>
      <c r="Z274" s="12">
        <v>672</v>
      </c>
      <c r="AA274" s="6">
        <v>827</v>
      </c>
      <c r="AB274" s="6">
        <v>359</v>
      </c>
      <c r="AC274" s="6">
        <v>196</v>
      </c>
      <c r="AD274" s="6">
        <v>285</v>
      </c>
      <c r="AE274" s="6">
        <v>186</v>
      </c>
      <c r="AF274" s="6">
        <v>742</v>
      </c>
      <c r="AG274" s="179">
        <v>833</v>
      </c>
      <c r="AH274" s="5">
        <f t="shared" si="47"/>
        <v>16400</v>
      </c>
      <c r="AI274" s="5">
        <f t="shared" si="48"/>
        <v>11201200</v>
      </c>
      <c r="AJ274" s="2">
        <f t="shared" si="49"/>
        <v>8606720000</v>
      </c>
    </row>
    <row r="275" spans="1:36" x14ac:dyDescent="0.2">
      <c r="A275" s="1">
        <v>10</v>
      </c>
      <c r="B275" s="178">
        <v>585</v>
      </c>
      <c r="C275" s="6">
        <v>1006</v>
      </c>
      <c r="D275" s="6">
        <v>434</v>
      </c>
      <c r="E275" s="6">
        <v>21</v>
      </c>
      <c r="F275" s="6">
        <v>460</v>
      </c>
      <c r="G275" s="6">
        <v>111</v>
      </c>
      <c r="H275" s="11">
        <v>563</v>
      </c>
      <c r="I275" s="6">
        <v>920</v>
      </c>
      <c r="J275" s="9">
        <v>897</v>
      </c>
      <c r="K275" s="260">
        <v>550</v>
      </c>
      <c r="L275" s="6">
        <v>122</v>
      </c>
      <c r="M275" s="6">
        <v>477</v>
      </c>
      <c r="N275" s="6">
        <v>4</v>
      </c>
      <c r="O275" s="6">
        <v>423</v>
      </c>
      <c r="P275" s="6">
        <v>1019</v>
      </c>
      <c r="Q275" s="6">
        <v>608</v>
      </c>
      <c r="R275" s="6">
        <v>711</v>
      </c>
      <c r="S275" s="6">
        <v>868</v>
      </c>
      <c r="T275" s="6">
        <v>320</v>
      </c>
      <c r="U275" s="6">
        <v>155</v>
      </c>
      <c r="V275" s="6">
        <v>326</v>
      </c>
      <c r="W275" s="6">
        <v>225</v>
      </c>
      <c r="X275" s="8">
        <v>701</v>
      </c>
      <c r="Y275" s="6">
        <v>794</v>
      </c>
      <c r="Z275" s="6">
        <v>783</v>
      </c>
      <c r="AA275" s="12">
        <v>684</v>
      </c>
      <c r="AB275" s="6">
        <v>248</v>
      </c>
      <c r="AC275" s="6">
        <v>339</v>
      </c>
      <c r="AD275" s="6">
        <v>142</v>
      </c>
      <c r="AE275" s="6">
        <v>297</v>
      </c>
      <c r="AF275" s="6">
        <v>885</v>
      </c>
      <c r="AG275" s="179">
        <v>722</v>
      </c>
      <c r="AH275" s="5">
        <f t="shared" si="47"/>
        <v>16400</v>
      </c>
      <c r="AI275" s="5">
        <f t="shared" si="48"/>
        <v>11201200</v>
      </c>
      <c r="AJ275" s="2">
        <f t="shared" si="49"/>
        <v>8606720000</v>
      </c>
    </row>
    <row r="276" spans="1:36" x14ac:dyDescent="0.2">
      <c r="A276" s="1">
        <v>11</v>
      </c>
      <c r="B276" s="178">
        <v>123</v>
      </c>
      <c r="C276" s="6">
        <v>480</v>
      </c>
      <c r="D276" s="6">
        <v>900</v>
      </c>
      <c r="E276" s="6">
        <v>551</v>
      </c>
      <c r="F276" s="6">
        <v>1018</v>
      </c>
      <c r="G276" s="11">
        <v>605</v>
      </c>
      <c r="H276" s="6">
        <v>1</v>
      </c>
      <c r="I276" s="6">
        <v>422</v>
      </c>
      <c r="J276" s="6">
        <v>435</v>
      </c>
      <c r="K276" s="6">
        <v>24</v>
      </c>
      <c r="L276" s="260">
        <v>588</v>
      </c>
      <c r="M276" s="9">
        <v>1007</v>
      </c>
      <c r="N276" s="6">
        <v>562</v>
      </c>
      <c r="O276" s="6">
        <v>917</v>
      </c>
      <c r="P276" s="6">
        <v>457</v>
      </c>
      <c r="Q276" s="6">
        <v>110</v>
      </c>
      <c r="R276" s="6">
        <v>245</v>
      </c>
      <c r="S276" s="6">
        <v>338</v>
      </c>
      <c r="T276" s="6">
        <v>782</v>
      </c>
      <c r="U276" s="6">
        <v>681</v>
      </c>
      <c r="V276" s="6">
        <v>888</v>
      </c>
      <c r="W276" s="8">
        <v>723</v>
      </c>
      <c r="X276" s="6">
        <v>143</v>
      </c>
      <c r="Y276" s="6">
        <v>300</v>
      </c>
      <c r="Z276" s="6">
        <v>317</v>
      </c>
      <c r="AA276" s="6">
        <v>154</v>
      </c>
      <c r="AB276" s="12">
        <v>710</v>
      </c>
      <c r="AC276" s="6">
        <v>865</v>
      </c>
      <c r="AD276" s="6">
        <v>704</v>
      </c>
      <c r="AE276" s="6">
        <v>795</v>
      </c>
      <c r="AF276" s="6">
        <v>327</v>
      </c>
      <c r="AG276" s="179">
        <v>228</v>
      </c>
      <c r="AH276" s="5">
        <f t="shared" si="47"/>
        <v>16400</v>
      </c>
      <c r="AI276" s="5">
        <f t="shared" si="48"/>
        <v>11201200</v>
      </c>
      <c r="AJ276" s="2">
        <f t="shared" si="49"/>
        <v>8606720000</v>
      </c>
    </row>
    <row r="277" spans="1:36" x14ac:dyDescent="0.2">
      <c r="A277" s="1">
        <v>12</v>
      </c>
      <c r="B277" s="178">
        <v>492</v>
      </c>
      <c r="C277" s="6">
        <v>79</v>
      </c>
      <c r="D277" s="6">
        <v>531</v>
      </c>
      <c r="E277" s="6">
        <v>952</v>
      </c>
      <c r="F277" s="11">
        <v>617</v>
      </c>
      <c r="G277" s="6">
        <v>974</v>
      </c>
      <c r="H277" s="6">
        <v>402</v>
      </c>
      <c r="I277" s="6">
        <v>53</v>
      </c>
      <c r="J277" s="6">
        <v>36</v>
      </c>
      <c r="K277" s="6">
        <v>391</v>
      </c>
      <c r="L277" s="9">
        <v>987</v>
      </c>
      <c r="M277" s="260">
        <v>640</v>
      </c>
      <c r="N277" s="6">
        <v>929</v>
      </c>
      <c r="O277" s="6">
        <v>518</v>
      </c>
      <c r="P277" s="6">
        <v>90</v>
      </c>
      <c r="Q277" s="6">
        <v>509</v>
      </c>
      <c r="R277" s="6">
        <v>358</v>
      </c>
      <c r="S277" s="6">
        <v>193</v>
      </c>
      <c r="T277" s="6">
        <v>669</v>
      </c>
      <c r="U277" s="6">
        <v>826</v>
      </c>
      <c r="V277" s="8">
        <v>743</v>
      </c>
      <c r="W277" s="6">
        <v>836</v>
      </c>
      <c r="X277" s="6">
        <v>288</v>
      </c>
      <c r="Y277" s="6">
        <v>187</v>
      </c>
      <c r="Z277" s="6">
        <v>174</v>
      </c>
      <c r="AA277" s="6">
        <v>265</v>
      </c>
      <c r="AB277" s="6">
        <v>853</v>
      </c>
      <c r="AC277" s="12">
        <v>754</v>
      </c>
      <c r="AD277" s="6">
        <v>815</v>
      </c>
      <c r="AE277" s="6">
        <v>652</v>
      </c>
      <c r="AF277" s="6">
        <v>216</v>
      </c>
      <c r="AG277" s="179">
        <v>371</v>
      </c>
      <c r="AH277" s="5">
        <f t="shared" si="47"/>
        <v>16400</v>
      </c>
      <c r="AI277" s="5">
        <f t="shared" si="48"/>
        <v>11201200</v>
      </c>
      <c r="AJ277" s="2">
        <f t="shared" si="49"/>
        <v>8606720000</v>
      </c>
    </row>
    <row r="278" spans="1:36" x14ac:dyDescent="0.2">
      <c r="A278" s="1">
        <v>13</v>
      </c>
      <c r="B278" s="178">
        <v>200</v>
      </c>
      <c r="C278" s="6">
        <v>355</v>
      </c>
      <c r="D278" s="6">
        <v>831</v>
      </c>
      <c r="E278" s="11">
        <v>668</v>
      </c>
      <c r="F278" s="6">
        <v>837</v>
      </c>
      <c r="G278" s="6">
        <v>738</v>
      </c>
      <c r="H278" s="6">
        <v>190</v>
      </c>
      <c r="I278" s="6">
        <v>281</v>
      </c>
      <c r="J278" s="6">
        <v>272</v>
      </c>
      <c r="K278" s="6">
        <v>171</v>
      </c>
      <c r="L278" s="6">
        <v>759</v>
      </c>
      <c r="M278" s="6">
        <v>852</v>
      </c>
      <c r="N278" s="260">
        <v>653</v>
      </c>
      <c r="O278" s="9">
        <v>810</v>
      </c>
      <c r="P278" s="6">
        <v>374</v>
      </c>
      <c r="Q278" s="6">
        <v>209</v>
      </c>
      <c r="R278" s="6">
        <v>74</v>
      </c>
      <c r="S278" s="6">
        <v>493</v>
      </c>
      <c r="T278" s="6">
        <v>945</v>
      </c>
      <c r="U278" s="8">
        <v>534</v>
      </c>
      <c r="V278" s="6">
        <v>971</v>
      </c>
      <c r="W278" s="6">
        <v>624</v>
      </c>
      <c r="X278" s="6">
        <v>52</v>
      </c>
      <c r="Y278" s="6">
        <v>407</v>
      </c>
      <c r="Z278" s="6">
        <v>386</v>
      </c>
      <c r="AA278" s="6">
        <v>37</v>
      </c>
      <c r="AB278" s="6">
        <v>633</v>
      </c>
      <c r="AC278" s="6">
        <v>990</v>
      </c>
      <c r="AD278" s="12">
        <v>515</v>
      </c>
      <c r="AE278" s="6">
        <v>936</v>
      </c>
      <c r="AF278" s="6">
        <v>508</v>
      </c>
      <c r="AG278" s="179">
        <v>95</v>
      </c>
      <c r="AH278" s="5">
        <f t="shared" si="47"/>
        <v>16400</v>
      </c>
      <c r="AI278" s="5">
        <f t="shared" si="48"/>
        <v>11201200</v>
      </c>
      <c r="AJ278" s="2">
        <f t="shared" si="49"/>
        <v>8606720000</v>
      </c>
    </row>
    <row r="279" spans="1:36" x14ac:dyDescent="0.2">
      <c r="A279" s="1">
        <v>14</v>
      </c>
      <c r="B279" s="178">
        <v>343</v>
      </c>
      <c r="C279" s="6">
        <v>244</v>
      </c>
      <c r="D279" s="11">
        <v>688</v>
      </c>
      <c r="E279" s="6">
        <v>779</v>
      </c>
      <c r="F279" s="6">
        <v>726</v>
      </c>
      <c r="G279" s="6">
        <v>881</v>
      </c>
      <c r="H279" s="6">
        <v>301</v>
      </c>
      <c r="I279" s="6">
        <v>138</v>
      </c>
      <c r="J279" s="6">
        <v>159</v>
      </c>
      <c r="K279" s="6">
        <v>316</v>
      </c>
      <c r="L279" s="6">
        <v>872</v>
      </c>
      <c r="M279" s="6">
        <v>707</v>
      </c>
      <c r="N279" s="9">
        <v>798</v>
      </c>
      <c r="O279" s="260">
        <v>697</v>
      </c>
      <c r="P279" s="6">
        <v>229</v>
      </c>
      <c r="Q279" s="6">
        <v>322</v>
      </c>
      <c r="R279" s="6">
        <v>473</v>
      </c>
      <c r="S279" s="6">
        <v>126</v>
      </c>
      <c r="T279" s="8">
        <v>546</v>
      </c>
      <c r="U279" s="6">
        <v>901</v>
      </c>
      <c r="V279" s="6">
        <v>604</v>
      </c>
      <c r="W279" s="6">
        <v>1023</v>
      </c>
      <c r="X279" s="6">
        <v>419</v>
      </c>
      <c r="Y279" s="6">
        <v>8</v>
      </c>
      <c r="Z279" s="6">
        <v>17</v>
      </c>
      <c r="AA279" s="6">
        <v>438</v>
      </c>
      <c r="AB279" s="6">
        <v>1002</v>
      </c>
      <c r="AC279" s="6">
        <v>589</v>
      </c>
      <c r="AD279" s="6">
        <v>916</v>
      </c>
      <c r="AE279" s="12">
        <v>567</v>
      </c>
      <c r="AF279" s="6">
        <v>107</v>
      </c>
      <c r="AG279" s="179">
        <v>464</v>
      </c>
      <c r="AH279" s="5">
        <f t="shared" si="47"/>
        <v>16400</v>
      </c>
      <c r="AI279" s="5">
        <f t="shared" si="48"/>
        <v>11201200</v>
      </c>
      <c r="AJ279" s="2">
        <f t="shared" si="49"/>
        <v>8606720000</v>
      </c>
    </row>
    <row r="280" spans="1:36" x14ac:dyDescent="0.2">
      <c r="A280" s="1">
        <v>15</v>
      </c>
      <c r="B280" s="178">
        <v>869</v>
      </c>
      <c r="C280" s="11">
        <v>706</v>
      </c>
      <c r="D280" s="6">
        <v>158</v>
      </c>
      <c r="E280" s="6">
        <v>313</v>
      </c>
      <c r="F280" s="6">
        <v>232</v>
      </c>
      <c r="G280" s="6">
        <v>323</v>
      </c>
      <c r="H280" s="6">
        <v>799</v>
      </c>
      <c r="I280" s="6">
        <v>700</v>
      </c>
      <c r="J280" s="6">
        <v>685</v>
      </c>
      <c r="K280" s="6">
        <v>778</v>
      </c>
      <c r="L280" s="6">
        <v>342</v>
      </c>
      <c r="M280" s="6">
        <v>241</v>
      </c>
      <c r="N280" s="6">
        <v>304</v>
      </c>
      <c r="O280" s="6">
        <v>139</v>
      </c>
      <c r="P280" s="260">
        <v>727</v>
      </c>
      <c r="Q280" s="9">
        <v>884</v>
      </c>
      <c r="R280" s="6">
        <v>1003</v>
      </c>
      <c r="S280" s="8">
        <v>592</v>
      </c>
      <c r="T280" s="6">
        <v>20</v>
      </c>
      <c r="U280" s="6">
        <v>439</v>
      </c>
      <c r="V280" s="6">
        <v>106</v>
      </c>
      <c r="W280" s="6">
        <v>461</v>
      </c>
      <c r="X280" s="6">
        <v>913</v>
      </c>
      <c r="Y280" s="6">
        <v>566</v>
      </c>
      <c r="Z280" s="6">
        <v>547</v>
      </c>
      <c r="AA280" s="6">
        <v>904</v>
      </c>
      <c r="AB280" s="6">
        <v>476</v>
      </c>
      <c r="AC280" s="6">
        <v>127</v>
      </c>
      <c r="AD280" s="6">
        <v>418</v>
      </c>
      <c r="AE280" s="6">
        <v>5</v>
      </c>
      <c r="AF280" s="12">
        <v>601</v>
      </c>
      <c r="AG280" s="179">
        <v>1022</v>
      </c>
      <c r="AH280" s="5">
        <f t="shared" si="47"/>
        <v>16400</v>
      </c>
      <c r="AI280" s="5">
        <f t="shared" si="48"/>
        <v>11201200</v>
      </c>
      <c r="AJ280" s="2">
        <f t="shared" si="49"/>
        <v>8606720000</v>
      </c>
    </row>
    <row r="281" spans="1:36" x14ac:dyDescent="0.2">
      <c r="A281" s="1">
        <v>16</v>
      </c>
      <c r="B281" s="190">
        <v>758</v>
      </c>
      <c r="C281" s="6">
        <v>849</v>
      </c>
      <c r="D281" s="6">
        <v>269</v>
      </c>
      <c r="E281" s="6">
        <v>170</v>
      </c>
      <c r="F281" s="6">
        <v>375</v>
      </c>
      <c r="G281" s="6">
        <v>212</v>
      </c>
      <c r="H281" s="6">
        <v>656</v>
      </c>
      <c r="I281" s="6">
        <v>811</v>
      </c>
      <c r="J281" s="6">
        <v>830</v>
      </c>
      <c r="K281" s="6">
        <v>665</v>
      </c>
      <c r="L281" s="6">
        <v>197</v>
      </c>
      <c r="M281" s="6">
        <v>354</v>
      </c>
      <c r="N281" s="6">
        <v>191</v>
      </c>
      <c r="O281" s="6">
        <v>284</v>
      </c>
      <c r="P281" s="9">
        <v>840</v>
      </c>
      <c r="Q281" s="260">
        <v>739</v>
      </c>
      <c r="R281" s="8">
        <v>636</v>
      </c>
      <c r="S281" s="6">
        <v>991</v>
      </c>
      <c r="T281" s="6">
        <v>387</v>
      </c>
      <c r="U281" s="6">
        <v>40</v>
      </c>
      <c r="V281" s="6">
        <v>505</v>
      </c>
      <c r="W281" s="6">
        <v>94</v>
      </c>
      <c r="X281" s="6">
        <v>514</v>
      </c>
      <c r="Y281" s="6">
        <v>933</v>
      </c>
      <c r="Z281" s="6">
        <v>948</v>
      </c>
      <c r="AA281" s="6">
        <v>535</v>
      </c>
      <c r="AB281" s="6">
        <v>75</v>
      </c>
      <c r="AC281" s="6">
        <v>496</v>
      </c>
      <c r="AD281" s="6">
        <v>49</v>
      </c>
      <c r="AE281" s="6">
        <v>406</v>
      </c>
      <c r="AF281" s="6">
        <v>970</v>
      </c>
      <c r="AG281" s="186">
        <v>621</v>
      </c>
      <c r="AH281" s="5">
        <f t="shared" si="47"/>
        <v>16400</v>
      </c>
      <c r="AI281" s="5">
        <f t="shared" si="48"/>
        <v>11201200</v>
      </c>
      <c r="AJ281" s="2">
        <f t="shared" si="49"/>
        <v>8606720000</v>
      </c>
    </row>
    <row r="282" spans="1:36" x14ac:dyDescent="0.2">
      <c r="A282" s="1">
        <v>17</v>
      </c>
      <c r="B282" s="188">
        <v>267</v>
      </c>
      <c r="C282" s="6">
        <v>176</v>
      </c>
      <c r="D282" s="6">
        <v>756</v>
      </c>
      <c r="E282" s="6">
        <v>855</v>
      </c>
      <c r="F282" s="6">
        <v>650</v>
      </c>
      <c r="G282" s="6">
        <v>813</v>
      </c>
      <c r="H282" s="6">
        <v>369</v>
      </c>
      <c r="I282" s="6">
        <v>214</v>
      </c>
      <c r="J282" s="6">
        <v>195</v>
      </c>
      <c r="K282" s="6">
        <v>360</v>
      </c>
      <c r="L282" s="6">
        <v>828</v>
      </c>
      <c r="M282" s="6">
        <v>671</v>
      </c>
      <c r="N282" s="6">
        <v>834</v>
      </c>
      <c r="O282" s="6">
        <v>741</v>
      </c>
      <c r="P282" s="6">
        <v>185</v>
      </c>
      <c r="Q282" s="8">
        <v>286</v>
      </c>
      <c r="R282" s="7">
        <v>389</v>
      </c>
      <c r="S282" s="9">
        <v>34</v>
      </c>
      <c r="T282" s="6">
        <v>638</v>
      </c>
      <c r="U282" s="6">
        <v>985</v>
      </c>
      <c r="V282" s="6">
        <v>520</v>
      </c>
      <c r="W282" s="6">
        <v>931</v>
      </c>
      <c r="X282" s="6">
        <v>511</v>
      </c>
      <c r="Y282" s="6">
        <v>92</v>
      </c>
      <c r="Z282" s="6">
        <v>77</v>
      </c>
      <c r="AA282" s="6">
        <v>490</v>
      </c>
      <c r="AB282" s="6">
        <v>950</v>
      </c>
      <c r="AC282" s="6">
        <v>529</v>
      </c>
      <c r="AD282" s="6">
        <v>976</v>
      </c>
      <c r="AE282" s="6">
        <v>619</v>
      </c>
      <c r="AF282" s="6">
        <v>55</v>
      </c>
      <c r="AG282" s="263">
        <v>404</v>
      </c>
      <c r="AH282" s="5">
        <f t="shared" si="47"/>
        <v>16400</v>
      </c>
      <c r="AI282" s="5">
        <f t="shared" si="48"/>
        <v>11201200</v>
      </c>
      <c r="AJ282" s="2">
        <f t="shared" si="49"/>
        <v>8606720000</v>
      </c>
    </row>
    <row r="283" spans="1:36" x14ac:dyDescent="0.2">
      <c r="A283" s="1">
        <v>18</v>
      </c>
      <c r="B283" s="178">
        <v>156</v>
      </c>
      <c r="C283" s="12">
        <v>319</v>
      </c>
      <c r="D283" s="6">
        <v>867</v>
      </c>
      <c r="E283" s="6">
        <v>712</v>
      </c>
      <c r="F283" s="6">
        <v>793</v>
      </c>
      <c r="G283" s="6">
        <v>702</v>
      </c>
      <c r="H283" s="6">
        <v>226</v>
      </c>
      <c r="I283" s="6">
        <v>325</v>
      </c>
      <c r="J283" s="6">
        <v>340</v>
      </c>
      <c r="K283" s="6">
        <v>247</v>
      </c>
      <c r="L283" s="6">
        <v>683</v>
      </c>
      <c r="M283" s="6">
        <v>784</v>
      </c>
      <c r="N283" s="6">
        <v>721</v>
      </c>
      <c r="O283" s="6">
        <v>886</v>
      </c>
      <c r="P283" s="8">
        <v>298</v>
      </c>
      <c r="Q283" s="6">
        <v>141</v>
      </c>
      <c r="R283" s="9">
        <v>22</v>
      </c>
      <c r="S283" s="7">
        <v>433</v>
      </c>
      <c r="T283" s="6">
        <v>1005</v>
      </c>
      <c r="U283" s="6">
        <v>586</v>
      </c>
      <c r="V283" s="6">
        <v>919</v>
      </c>
      <c r="W283" s="6">
        <v>564</v>
      </c>
      <c r="X283" s="6">
        <v>112</v>
      </c>
      <c r="Y283" s="6">
        <v>459</v>
      </c>
      <c r="Z283" s="6">
        <v>478</v>
      </c>
      <c r="AA283" s="6">
        <v>121</v>
      </c>
      <c r="AB283" s="6">
        <v>549</v>
      </c>
      <c r="AC283" s="6">
        <v>898</v>
      </c>
      <c r="AD283" s="6">
        <v>607</v>
      </c>
      <c r="AE283" s="6">
        <v>1020</v>
      </c>
      <c r="AF283" s="262">
        <v>424</v>
      </c>
      <c r="AG283" s="179">
        <v>3</v>
      </c>
      <c r="AH283" s="5">
        <f t="shared" si="47"/>
        <v>16400</v>
      </c>
      <c r="AI283" s="5">
        <f t="shared" si="48"/>
        <v>11201200</v>
      </c>
      <c r="AJ283" s="2">
        <f t="shared" si="49"/>
        <v>8606720000</v>
      </c>
    </row>
    <row r="284" spans="1:36" x14ac:dyDescent="0.2">
      <c r="A284" s="1">
        <v>19</v>
      </c>
      <c r="B284" s="178">
        <v>682</v>
      </c>
      <c r="C284" s="6">
        <v>781</v>
      </c>
      <c r="D284" s="12">
        <v>337</v>
      </c>
      <c r="E284" s="6">
        <v>246</v>
      </c>
      <c r="F284" s="6">
        <v>299</v>
      </c>
      <c r="G284" s="6">
        <v>144</v>
      </c>
      <c r="H284" s="6">
        <v>724</v>
      </c>
      <c r="I284" s="6">
        <v>887</v>
      </c>
      <c r="J284" s="6">
        <v>866</v>
      </c>
      <c r="K284" s="6">
        <v>709</v>
      </c>
      <c r="L284" s="6">
        <v>153</v>
      </c>
      <c r="M284" s="6">
        <v>318</v>
      </c>
      <c r="N284" s="6">
        <v>227</v>
      </c>
      <c r="O284" s="8">
        <v>328</v>
      </c>
      <c r="P284" s="6">
        <v>796</v>
      </c>
      <c r="Q284" s="6">
        <v>703</v>
      </c>
      <c r="R284" s="6">
        <v>552</v>
      </c>
      <c r="S284" s="6">
        <v>899</v>
      </c>
      <c r="T284" s="7">
        <v>479</v>
      </c>
      <c r="U284" s="9">
        <v>124</v>
      </c>
      <c r="V284" s="6">
        <v>421</v>
      </c>
      <c r="W284" s="6">
        <v>2</v>
      </c>
      <c r="X284" s="6">
        <v>606</v>
      </c>
      <c r="Y284" s="6">
        <v>1017</v>
      </c>
      <c r="Z284" s="6">
        <v>1008</v>
      </c>
      <c r="AA284" s="6">
        <v>587</v>
      </c>
      <c r="AB284" s="6">
        <v>23</v>
      </c>
      <c r="AC284" s="6">
        <v>436</v>
      </c>
      <c r="AD284" s="6">
        <v>109</v>
      </c>
      <c r="AE284" s="262">
        <v>458</v>
      </c>
      <c r="AF284" s="6">
        <v>918</v>
      </c>
      <c r="AG284" s="179">
        <v>561</v>
      </c>
      <c r="AH284" s="5">
        <f t="shared" si="47"/>
        <v>16400</v>
      </c>
      <c r="AI284" s="5">
        <f t="shared" si="48"/>
        <v>11201200</v>
      </c>
      <c r="AJ284" s="2">
        <f t="shared" si="49"/>
        <v>8606720000</v>
      </c>
    </row>
    <row r="285" spans="1:36" x14ac:dyDescent="0.2">
      <c r="A285" s="1">
        <v>20</v>
      </c>
      <c r="B285" s="178">
        <v>825</v>
      </c>
      <c r="C285" s="6">
        <v>670</v>
      </c>
      <c r="D285" s="6">
        <v>194</v>
      </c>
      <c r="E285" s="12">
        <v>357</v>
      </c>
      <c r="F285" s="6">
        <v>188</v>
      </c>
      <c r="G285" s="6">
        <v>287</v>
      </c>
      <c r="H285" s="6">
        <v>835</v>
      </c>
      <c r="I285" s="6">
        <v>744</v>
      </c>
      <c r="J285" s="6">
        <v>753</v>
      </c>
      <c r="K285" s="6">
        <v>854</v>
      </c>
      <c r="L285" s="6">
        <v>266</v>
      </c>
      <c r="M285" s="6">
        <v>173</v>
      </c>
      <c r="N285" s="8">
        <v>372</v>
      </c>
      <c r="O285" s="6">
        <v>215</v>
      </c>
      <c r="P285" s="6">
        <v>651</v>
      </c>
      <c r="Q285" s="6">
        <v>816</v>
      </c>
      <c r="R285" s="6">
        <v>951</v>
      </c>
      <c r="S285" s="6">
        <v>532</v>
      </c>
      <c r="T285" s="9">
        <v>80</v>
      </c>
      <c r="U285" s="7">
        <v>491</v>
      </c>
      <c r="V285" s="6">
        <v>54</v>
      </c>
      <c r="W285" s="6">
        <v>401</v>
      </c>
      <c r="X285" s="6">
        <v>973</v>
      </c>
      <c r="Y285" s="6">
        <v>618</v>
      </c>
      <c r="Z285" s="6">
        <v>639</v>
      </c>
      <c r="AA285" s="6">
        <v>988</v>
      </c>
      <c r="AB285" s="6">
        <v>392</v>
      </c>
      <c r="AC285" s="6">
        <v>35</v>
      </c>
      <c r="AD285" s="262">
        <v>510</v>
      </c>
      <c r="AE285" s="6">
        <v>89</v>
      </c>
      <c r="AF285" s="6">
        <v>517</v>
      </c>
      <c r="AG285" s="179">
        <v>930</v>
      </c>
      <c r="AH285" s="5">
        <f t="shared" si="47"/>
        <v>16400</v>
      </c>
      <c r="AI285" s="5">
        <f t="shared" si="48"/>
        <v>11201200</v>
      </c>
      <c r="AJ285" s="2">
        <f t="shared" si="49"/>
        <v>8606720000</v>
      </c>
    </row>
    <row r="286" spans="1:36" x14ac:dyDescent="0.2">
      <c r="A286" s="1">
        <v>21</v>
      </c>
      <c r="B286" s="178">
        <v>533</v>
      </c>
      <c r="C286" s="6">
        <v>946</v>
      </c>
      <c r="D286" s="6">
        <v>494</v>
      </c>
      <c r="E286" s="6">
        <v>73</v>
      </c>
      <c r="F286" s="12">
        <v>408</v>
      </c>
      <c r="G286" s="6">
        <v>51</v>
      </c>
      <c r="H286" s="6">
        <v>623</v>
      </c>
      <c r="I286" s="6">
        <v>972</v>
      </c>
      <c r="J286" s="6">
        <v>989</v>
      </c>
      <c r="K286" s="6">
        <v>634</v>
      </c>
      <c r="L286" s="6">
        <v>38</v>
      </c>
      <c r="M286" s="8">
        <v>385</v>
      </c>
      <c r="N286" s="6">
        <v>96</v>
      </c>
      <c r="O286" s="6">
        <v>507</v>
      </c>
      <c r="P286" s="6">
        <v>935</v>
      </c>
      <c r="Q286" s="6">
        <v>516</v>
      </c>
      <c r="R286" s="6">
        <v>667</v>
      </c>
      <c r="S286" s="6">
        <v>832</v>
      </c>
      <c r="T286" s="6">
        <v>356</v>
      </c>
      <c r="U286" s="6">
        <v>199</v>
      </c>
      <c r="V286" s="7">
        <v>282</v>
      </c>
      <c r="W286" s="9">
        <v>189</v>
      </c>
      <c r="X286" s="6">
        <v>737</v>
      </c>
      <c r="Y286" s="6">
        <v>838</v>
      </c>
      <c r="Z286" s="6">
        <v>851</v>
      </c>
      <c r="AA286" s="6">
        <v>760</v>
      </c>
      <c r="AB286" s="6">
        <v>172</v>
      </c>
      <c r="AC286" s="262">
        <v>271</v>
      </c>
      <c r="AD286" s="6">
        <v>210</v>
      </c>
      <c r="AE286" s="6">
        <v>373</v>
      </c>
      <c r="AF286" s="6">
        <v>809</v>
      </c>
      <c r="AG286" s="179">
        <v>654</v>
      </c>
      <c r="AH286" s="5">
        <f t="shared" si="47"/>
        <v>16400</v>
      </c>
      <c r="AI286" s="5">
        <f t="shared" si="48"/>
        <v>11201200</v>
      </c>
      <c r="AJ286" s="2">
        <f t="shared" si="49"/>
        <v>8606720000</v>
      </c>
    </row>
    <row r="287" spans="1:36" x14ac:dyDescent="0.2">
      <c r="A287" s="1">
        <v>22</v>
      </c>
      <c r="B287" s="178">
        <v>902</v>
      </c>
      <c r="C287" s="6">
        <v>545</v>
      </c>
      <c r="D287" s="6">
        <v>125</v>
      </c>
      <c r="E287" s="6">
        <v>474</v>
      </c>
      <c r="F287" s="6">
        <v>7</v>
      </c>
      <c r="G287" s="12">
        <v>420</v>
      </c>
      <c r="H287" s="6">
        <v>1024</v>
      </c>
      <c r="I287" s="6">
        <v>603</v>
      </c>
      <c r="J287" s="6">
        <v>590</v>
      </c>
      <c r="K287" s="6">
        <v>1001</v>
      </c>
      <c r="L287" s="8">
        <v>437</v>
      </c>
      <c r="M287" s="6">
        <v>18</v>
      </c>
      <c r="N287" s="6">
        <v>463</v>
      </c>
      <c r="O287" s="6">
        <v>108</v>
      </c>
      <c r="P287" s="6">
        <v>568</v>
      </c>
      <c r="Q287" s="6">
        <v>915</v>
      </c>
      <c r="R287" s="6">
        <v>780</v>
      </c>
      <c r="S287" s="6">
        <v>687</v>
      </c>
      <c r="T287" s="6">
        <v>243</v>
      </c>
      <c r="U287" s="6">
        <v>344</v>
      </c>
      <c r="V287" s="9">
        <v>137</v>
      </c>
      <c r="W287" s="7">
        <v>302</v>
      </c>
      <c r="X287" s="6">
        <v>882</v>
      </c>
      <c r="Y287" s="6">
        <v>725</v>
      </c>
      <c r="Z287" s="6">
        <v>708</v>
      </c>
      <c r="AA287" s="6">
        <v>871</v>
      </c>
      <c r="AB287" s="262">
        <v>315</v>
      </c>
      <c r="AC287" s="6">
        <v>160</v>
      </c>
      <c r="AD287" s="6">
        <v>321</v>
      </c>
      <c r="AE287" s="6">
        <v>230</v>
      </c>
      <c r="AF287" s="6">
        <v>698</v>
      </c>
      <c r="AG287" s="179">
        <v>797</v>
      </c>
      <c r="AH287" s="5">
        <f t="shared" si="47"/>
        <v>16400</v>
      </c>
      <c r="AI287" s="5">
        <f t="shared" si="48"/>
        <v>11201200</v>
      </c>
      <c r="AJ287" s="2">
        <f t="shared" si="49"/>
        <v>8606720000</v>
      </c>
    </row>
    <row r="288" spans="1:36" x14ac:dyDescent="0.2">
      <c r="A288" s="1">
        <v>23</v>
      </c>
      <c r="B288" s="178">
        <v>440</v>
      </c>
      <c r="C288" s="6">
        <v>19</v>
      </c>
      <c r="D288" s="6">
        <v>591</v>
      </c>
      <c r="E288" s="6">
        <v>1004</v>
      </c>
      <c r="F288" s="6">
        <v>565</v>
      </c>
      <c r="G288" s="6">
        <v>914</v>
      </c>
      <c r="H288" s="12">
        <v>462</v>
      </c>
      <c r="I288" s="6">
        <v>105</v>
      </c>
      <c r="J288" s="6">
        <v>128</v>
      </c>
      <c r="K288" s="8">
        <v>475</v>
      </c>
      <c r="L288" s="6">
        <v>903</v>
      </c>
      <c r="M288" s="6">
        <v>548</v>
      </c>
      <c r="N288" s="6">
        <v>1021</v>
      </c>
      <c r="O288" s="6">
        <v>602</v>
      </c>
      <c r="P288" s="6">
        <v>6</v>
      </c>
      <c r="Q288" s="6">
        <v>417</v>
      </c>
      <c r="R288" s="6">
        <v>314</v>
      </c>
      <c r="S288" s="6">
        <v>157</v>
      </c>
      <c r="T288" s="6">
        <v>705</v>
      </c>
      <c r="U288" s="6">
        <v>870</v>
      </c>
      <c r="V288" s="6">
        <v>699</v>
      </c>
      <c r="W288" s="6">
        <v>800</v>
      </c>
      <c r="X288" s="7">
        <v>324</v>
      </c>
      <c r="Y288" s="9">
        <v>231</v>
      </c>
      <c r="Z288" s="6">
        <v>242</v>
      </c>
      <c r="AA288" s="262">
        <v>341</v>
      </c>
      <c r="AB288" s="6">
        <v>777</v>
      </c>
      <c r="AC288" s="6">
        <v>686</v>
      </c>
      <c r="AD288" s="6">
        <v>883</v>
      </c>
      <c r="AE288" s="6">
        <v>728</v>
      </c>
      <c r="AF288" s="6">
        <v>140</v>
      </c>
      <c r="AG288" s="179">
        <v>303</v>
      </c>
      <c r="AH288" s="5">
        <f t="shared" si="47"/>
        <v>16400</v>
      </c>
      <c r="AI288" s="5">
        <f t="shared" si="48"/>
        <v>11201200</v>
      </c>
      <c r="AJ288" s="2">
        <f t="shared" si="49"/>
        <v>8606720000</v>
      </c>
    </row>
    <row r="289" spans="1:36" x14ac:dyDescent="0.2">
      <c r="A289" s="1">
        <v>24</v>
      </c>
      <c r="B289" s="178">
        <v>39</v>
      </c>
      <c r="C289" s="6">
        <v>388</v>
      </c>
      <c r="D289" s="6">
        <v>992</v>
      </c>
      <c r="E289" s="6">
        <v>635</v>
      </c>
      <c r="F289" s="6">
        <v>934</v>
      </c>
      <c r="G289" s="6">
        <v>513</v>
      </c>
      <c r="H289" s="6">
        <v>93</v>
      </c>
      <c r="I289" s="12">
        <v>506</v>
      </c>
      <c r="J289" s="8">
        <v>495</v>
      </c>
      <c r="K289" s="6">
        <v>76</v>
      </c>
      <c r="L289" s="6">
        <v>536</v>
      </c>
      <c r="M289" s="6">
        <v>947</v>
      </c>
      <c r="N289" s="6">
        <v>622</v>
      </c>
      <c r="O289" s="6">
        <v>969</v>
      </c>
      <c r="P289" s="6">
        <v>405</v>
      </c>
      <c r="Q289" s="6">
        <v>50</v>
      </c>
      <c r="R289" s="6">
        <v>169</v>
      </c>
      <c r="S289" s="6">
        <v>270</v>
      </c>
      <c r="T289" s="6">
        <v>850</v>
      </c>
      <c r="U289" s="6">
        <v>757</v>
      </c>
      <c r="V289" s="6">
        <v>812</v>
      </c>
      <c r="W289" s="6">
        <v>655</v>
      </c>
      <c r="X289" s="9">
        <v>211</v>
      </c>
      <c r="Y289" s="7">
        <v>376</v>
      </c>
      <c r="Z289" s="262">
        <v>353</v>
      </c>
      <c r="AA289" s="6">
        <v>198</v>
      </c>
      <c r="AB289" s="6">
        <v>666</v>
      </c>
      <c r="AC289" s="6">
        <v>829</v>
      </c>
      <c r="AD289" s="6">
        <v>740</v>
      </c>
      <c r="AE289" s="6">
        <v>839</v>
      </c>
      <c r="AF289" s="6">
        <v>283</v>
      </c>
      <c r="AG289" s="179">
        <v>192</v>
      </c>
      <c r="AH289" s="5">
        <f t="shared" si="47"/>
        <v>16400</v>
      </c>
      <c r="AI289" s="5">
        <f t="shared" si="48"/>
        <v>11201200</v>
      </c>
      <c r="AJ289" s="2">
        <f t="shared" si="49"/>
        <v>8606720000</v>
      </c>
    </row>
    <row r="290" spans="1:36" x14ac:dyDescent="0.2">
      <c r="A290" s="1">
        <v>25</v>
      </c>
      <c r="B290" s="178">
        <v>719</v>
      </c>
      <c r="C290" s="6">
        <v>876</v>
      </c>
      <c r="D290" s="6">
        <v>312</v>
      </c>
      <c r="E290" s="6">
        <v>147</v>
      </c>
      <c r="F290" s="6">
        <v>334</v>
      </c>
      <c r="G290" s="6">
        <v>233</v>
      </c>
      <c r="H290" s="6">
        <v>693</v>
      </c>
      <c r="I290" s="8">
        <v>786</v>
      </c>
      <c r="J290" s="12">
        <v>775</v>
      </c>
      <c r="K290" s="6">
        <v>676</v>
      </c>
      <c r="L290" s="6">
        <v>256</v>
      </c>
      <c r="M290" s="6">
        <v>347</v>
      </c>
      <c r="N290" s="6">
        <v>134</v>
      </c>
      <c r="O290" s="6">
        <v>289</v>
      </c>
      <c r="P290" s="6">
        <v>893</v>
      </c>
      <c r="Q290" s="6">
        <v>730</v>
      </c>
      <c r="R290" s="6">
        <v>577</v>
      </c>
      <c r="S290" s="6">
        <v>998</v>
      </c>
      <c r="T290" s="6">
        <v>442</v>
      </c>
      <c r="U290" s="6">
        <v>29</v>
      </c>
      <c r="V290" s="6">
        <v>452</v>
      </c>
      <c r="W290" s="6">
        <v>103</v>
      </c>
      <c r="X290" s="6">
        <v>571</v>
      </c>
      <c r="Y290" s="262">
        <v>928</v>
      </c>
      <c r="Z290" s="7">
        <v>905</v>
      </c>
      <c r="AA290" s="9">
        <v>558</v>
      </c>
      <c r="AB290" s="6">
        <v>114</v>
      </c>
      <c r="AC290" s="6">
        <v>469</v>
      </c>
      <c r="AD290" s="6">
        <v>12</v>
      </c>
      <c r="AE290" s="6">
        <v>431</v>
      </c>
      <c r="AF290" s="6">
        <v>1011</v>
      </c>
      <c r="AG290" s="179">
        <v>600</v>
      </c>
      <c r="AH290" s="5">
        <f t="shared" si="47"/>
        <v>16400</v>
      </c>
      <c r="AI290" s="5">
        <f t="shared" si="48"/>
        <v>11201200</v>
      </c>
      <c r="AJ290" s="2">
        <f t="shared" si="49"/>
        <v>8606720000</v>
      </c>
    </row>
    <row r="291" spans="1:36" x14ac:dyDescent="0.2">
      <c r="A291" s="1">
        <v>26</v>
      </c>
      <c r="B291" s="178">
        <v>864</v>
      </c>
      <c r="C291" s="6">
        <v>763</v>
      </c>
      <c r="D291" s="6">
        <v>167</v>
      </c>
      <c r="E291" s="6">
        <v>260</v>
      </c>
      <c r="F291" s="6">
        <v>221</v>
      </c>
      <c r="G291" s="6">
        <v>378</v>
      </c>
      <c r="H291" s="8">
        <v>806</v>
      </c>
      <c r="I291" s="6">
        <v>641</v>
      </c>
      <c r="J291" s="6">
        <v>664</v>
      </c>
      <c r="K291" s="12">
        <v>819</v>
      </c>
      <c r="L291" s="6">
        <v>367</v>
      </c>
      <c r="M291" s="6">
        <v>204</v>
      </c>
      <c r="N291" s="6">
        <v>277</v>
      </c>
      <c r="O291" s="6">
        <v>178</v>
      </c>
      <c r="P291" s="6">
        <v>750</v>
      </c>
      <c r="Q291" s="6">
        <v>841</v>
      </c>
      <c r="R291" s="6">
        <v>978</v>
      </c>
      <c r="S291" s="6">
        <v>629</v>
      </c>
      <c r="T291" s="6">
        <v>41</v>
      </c>
      <c r="U291" s="6">
        <v>398</v>
      </c>
      <c r="V291" s="6">
        <v>83</v>
      </c>
      <c r="W291" s="6">
        <v>504</v>
      </c>
      <c r="X291" s="262">
        <v>940</v>
      </c>
      <c r="Y291" s="6">
        <v>527</v>
      </c>
      <c r="Z291" s="9">
        <v>538</v>
      </c>
      <c r="AA291" s="7">
        <v>957</v>
      </c>
      <c r="AB291" s="6">
        <v>481</v>
      </c>
      <c r="AC291" s="6">
        <v>70</v>
      </c>
      <c r="AD291" s="6">
        <v>411</v>
      </c>
      <c r="AE291" s="6">
        <v>64</v>
      </c>
      <c r="AF291" s="6">
        <v>612</v>
      </c>
      <c r="AG291" s="179">
        <v>967</v>
      </c>
      <c r="AH291" s="5">
        <f t="shared" si="47"/>
        <v>16400</v>
      </c>
      <c r="AI291" s="5">
        <f t="shared" si="48"/>
        <v>11201200</v>
      </c>
      <c r="AJ291" s="2">
        <f t="shared" si="49"/>
        <v>8606720000</v>
      </c>
    </row>
    <row r="292" spans="1:36" x14ac:dyDescent="0.2">
      <c r="A292" s="1">
        <v>27</v>
      </c>
      <c r="B292" s="178">
        <v>366</v>
      </c>
      <c r="C292" s="6">
        <v>201</v>
      </c>
      <c r="D292" s="6">
        <v>661</v>
      </c>
      <c r="E292" s="6">
        <v>818</v>
      </c>
      <c r="F292" s="6">
        <v>751</v>
      </c>
      <c r="G292" s="8">
        <v>844</v>
      </c>
      <c r="H292" s="6">
        <v>280</v>
      </c>
      <c r="I292" s="6">
        <v>179</v>
      </c>
      <c r="J292" s="6">
        <v>166</v>
      </c>
      <c r="K292" s="6">
        <v>257</v>
      </c>
      <c r="L292" s="12">
        <v>861</v>
      </c>
      <c r="M292" s="6">
        <v>762</v>
      </c>
      <c r="N292" s="6">
        <v>807</v>
      </c>
      <c r="O292" s="6">
        <v>644</v>
      </c>
      <c r="P292" s="6">
        <v>224</v>
      </c>
      <c r="Q292" s="6">
        <v>379</v>
      </c>
      <c r="R292" s="6">
        <v>484</v>
      </c>
      <c r="S292" s="6">
        <v>71</v>
      </c>
      <c r="T292" s="6">
        <v>539</v>
      </c>
      <c r="U292" s="6">
        <v>960</v>
      </c>
      <c r="V292" s="6">
        <v>609</v>
      </c>
      <c r="W292" s="262">
        <v>966</v>
      </c>
      <c r="X292" s="6">
        <v>410</v>
      </c>
      <c r="Y292" s="6">
        <v>61</v>
      </c>
      <c r="Z292" s="6">
        <v>44</v>
      </c>
      <c r="AA292" s="6">
        <v>399</v>
      </c>
      <c r="AB292" s="7">
        <v>979</v>
      </c>
      <c r="AC292" s="9">
        <v>632</v>
      </c>
      <c r="AD292" s="6">
        <v>937</v>
      </c>
      <c r="AE292" s="6">
        <v>526</v>
      </c>
      <c r="AF292" s="6">
        <v>82</v>
      </c>
      <c r="AG292" s="179">
        <v>501</v>
      </c>
      <c r="AH292" s="5">
        <f t="shared" si="47"/>
        <v>16400</v>
      </c>
      <c r="AI292" s="5">
        <f t="shared" si="48"/>
        <v>11201200</v>
      </c>
      <c r="AJ292" s="2">
        <f t="shared" si="49"/>
        <v>8606720000</v>
      </c>
    </row>
    <row r="293" spans="1:36" x14ac:dyDescent="0.2">
      <c r="A293" s="1">
        <v>28</v>
      </c>
      <c r="B293" s="178">
        <v>253</v>
      </c>
      <c r="C293" s="6">
        <v>346</v>
      </c>
      <c r="D293" s="6">
        <v>774</v>
      </c>
      <c r="E293" s="6">
        <v>673</v>
      </c>
      <c r="F293" s="8">
        <v>896</v>
      </c>
      <c r="G293" s="6">
        <v>731</v>
      </c>
      <c r="H293" s="6">
        <v>135</v>
      </c>
      <c r="I293" s="6">
        <v>292</v>
      </c>
      <c r="J293" s="6">
        <v>309</v>
      </c>
      <c r="K293" s="6">
        <v>146</v>
      </c>
      <c r="L293" s="6">
        <v>718</v>
      </c>
      <c r="M293" s="12">
        <v>873</v>
      </c>
      <c r="N293" s="6">
        <v>696</v>
      </c>
      <c r="O293" s="6">
        <v>787</v>
      </c>
      <c r="P293" s="6">
        <v>335</v>
      </c>
      <c r="Q293" s="6">
        <v>236</v>
      </c>
      <c r="R293" s="6">
        <v>115</v>
      </c>
      <c r="S293" s="6">
        <v>472</v>
      </c>
      <c r="T293" s="6">
        <v>908</v>
      </c>
      <c r="U293" s="6">
        <v>559</v>
      </c>
      <c r="V293" s="262">
        <v>1010</v>
      </c>
      <c r="W293" s="6">
        <v>597</v>
      </c>
      <c r="X293" s="6">
        <v>9</v>
      </c>
      <c r="Y293" s="6">
        <v>430</v>
      </c>
      <c r="Z293" s="6">
        <v>443</v>
      </c>
      <c r="AA293" s="6">
        <v>32</v>
      </c>
      <c r="AB293" s="9">
        <v>580</v>
      </c>
      <c r="AC293" s="7">
        <v>999</v>
      </c>
      <c r="AD293" s="6">
        <v>570</v>
      </c>
      <c r="AE293" s="6">
        <v>925</v>
      </c>
      <c r="AF293" s="6">
        <v>449</v>
      </c>
      <c r="AG293" s="179">
        <v>102</v>
      </c>
      <c r="AH293" s="5">
        <f t="shared" si="47"/>
        <v>16400</v>
      </c>
      <c r="AI293" s="5">
        <f t="shared" si="48"/>
        <v>11201200</v>
      </c>
      <c r="AJ293" s="2">
        <f t="shared" si="49"/>
        <v>8606720000</v>
      </c>
    </row>
    <row r="294" spans="1:36" x14ac:dyDescent="0.2">
      <c r="A294" s="1">
        <v>29</v>
      </c>
      <c r="B294" s="178">
        <v>465</v>
      </c>
      <c r="C294" s="6">
        <v>118</v>
      </c>
      <c r="D294" s="6">
        <v>554</v>
      </c>
      <c r="E294" s="8">
        <v>909</v>
      </c>
      <c r="F294" s="6">
        <v>596</v>
      </c>
      <c r="G294" s="6">
        <v>1015</v>
      </c>
      <c r="H294" s="6">
        <v>427</v>
      </c>
      <c r="I294" s="6">
        <v>16</v>
      </c>
      <c r="J294" s="6">
        <v>25</v>
      </c>
      <c r="K294" s="6">
        <v>446</v>
      </c>
      <c r="L294" s="6">
        <v>994</v>
      </c>
      <c r="M294" s="6">
        <v>581</v>
      </c>
      <c r="N294" s="12">
        <v>924</v>
      </c>
      <c r="O294" s="6">
        <v>575</v>
      </c>
      <c r="P294" s="6">
        <v>99</v>
      </c>
      <c r="Q294" s="6">
        <v>456</v>
      </c>
      <c r="R294" s="6">
        <v>351</v>
      </c>
      <c r="S294" s="6">
        <v>252</v>
      </c>
      <c r="T294" s="6">
        <v>680</v>
      </c>
      <c r="U294" s="262">
        <v>771</v>
      </c>
      <c r="V294" s="6">
        <v>734</v>
      </c>
      <c r="W294" s="6">
        <v>889</v>
      </c>
      <c r="X294" s="6">
        <v>293</v>
      </c>
      <c r="Y294" s="6">
        <v>130</v>
      </c>
      <c r="Z294" s="6">
        <v>151</v>
      </c>
      <c r="AA294" s="6">
        <v>308</v>
      </c>
      <c r="AB294" s="6">
        <v>880</v>
      </c>
      <c r="AC294" s="6">
        <v>715</v>
      </c>
      <c r="AD294" s="7">
        <v>790</v>
      </c>
      <c r="AE294" s="9">
        <v>689</v>
      </c>
      <c r="AF294" s="6">
        <v>237</v>
      </c>
      <c r="AG294" s="179">
        <v>330</v>
      </c>
      <c r="AH294" s="5">
        <f t="shared" si="47"/>
        <v>16400</v>
      </c>
      <c r="AI294" s="5">
        <f t="shared" si="48"/>
        <v>11201200</v>
      </c>
      <c r="AJ294" s="2">
        <f t="shared" si="49"/>
        <v>8606720000</v>
      </c>
    </row>
    <row r="295" spans="1:36" x14ac:dyDescent="0.2">
      <c r="A295" s="1">
        <v>30</v>
      </c>
      <c r="B295" s="178">
        <v>66</v>
      </c>
      <c r="C295" s="6">
        <v>485</v>
      </c>
      <c r="D295" s="8">
        <v>953</v>
      </c>
      <c r="E295" s="6">
        <v>542</v>
      </c>
      <c r="F295" s="6">
        <v>963</v>
      </c>
      <c r="G295" s="6">
        <v>616</v>
      </c>
      <c r="H295" s="6">
        <v>60</v>
      </c>
      <c r="I295" s="6">
        <v>415</v>
      </c>
      <c r="J295" s="6">
        <v>394</v>
      </c>
      <c r="K295" s="6">
        <v>45</v>
      </c>
      <c r="L295" s="6">
        <v>625</v>
      </c>
      <c r="M295" s="6">
        <v>982</v>
      </c>
      <c r="N295" s="6">
        <v>523</v>
      </c>
      <c r="O295" s="12">
        <v>944</v>
      </c>
      <c r="P295" s="6">
        <v>500</v>
      </c>
      <c r="Q295" s="6">
        <v>87</v>
      </c>
      <c r="R295" s="6">
        <v>208</v>
      </c>
      <c r="S295" s="6">
        <v>363</v>
      </c>
      <c r="T295" s="262">
        <v>823</v>
      </c>
      <c r="U295" s="6">
        <v>660</v>
      </c>
      <c r="V295" s="6">
        <v>845</v>
      </c>
      <c r="W295" s="6">
        <v>746</v>
      </c>
      <c r="X295" s="6">
        <v>182</v>
      </c>
      <c r="Y295" s="6">
        <v>273</v>
      </c>
      <c r="Z295" s="6">
        <v>264</v>
      </c>
      <c r="AA295" s="6">
        <v>163</v>
      </c>
      <c r="AB295" s="6">
        <v>767</v>
      </c>
      <c r="AC295" s="6">
        <v>860</v>
      </c>
      <c r="AD295" s="9">
        <v>645</v>
      </c>
      <c r="AE295" s="7">
        <v>802</v>
      </c>
      <c r="AF295" s="6">
        <v>382</v>
      </c>
      <c r="AG295" s="179">
        <v>217</v>
      </c>
      <c r="AH295" s="5">
        <f t="shared" si="47"/>
        <v>16400</v>
      </c>
      <c r="AI295" s="5">
        <f t="shared" si="48"/>
        <v>11201200</v>
      </c>
      <c r="AJ295" s="2">
        <f t="shared" si="49"/>
        <v>8606720000</v>
      </c>
    </row>
    <row r="296" spans="1:36" x14ac:dyDescent="0.2">
      <c r="A296" s="1">
        <v>31</v>
      </c>
      <c r="B296" s="178">
        <v>628</v>
      </c>
      <c r="C296" s="8">
        <v>983</v>
      </c>
      <c r="D296" s="6">
        <v>395</v>
      </c>
      <c r="E296" s="6">
        <v>48</v>
      </c>
      <c r="F296" s="6">
        <v>497</v>
      </c>
      <c r="G296" s="6">
        <v>86</v>
      </c>
      <c r="H296" s="6">
        <v>522</v>
      </c>
      <c r="I296" s="6">
        <v>941</v>
      </c>
      <c r="J296" s="6">
        <v>956</v>
      </c>
      <c r="K296" s="6">
        <v>543</v>
      </c>
      <c r="L296" s="6">
        <v>67</v>
      </c>
      <c r="M296" s="6">
        <v>488</v>
      </c>
      <c r="N296" s="6">
        <v>57</v>
      </c>
      <c r="O296" s="6">
        <v>414</v>
      </c>
      <c r="P296" s="12">
        <v>962</v>
      </c>
      <c r="Q296" s="6">
        <v>613</v>
      </c>
      <c r="R296" s="6">
        <v>766</v>
      </c>
      <c r="S296" s="262">
        <v>857</v>
      </c>
      <c r="T296" s="6">
        <v>261</v>
      </c>
      <c r="U296" s="6">
        <v>162</v>
      </c>
      <c r="V296" s="6">
        <v>383</v>
      </c>
      <c r="W296" s="6">
        <v>220</v>
      </c>
      <c r="X296" s="6">
        <v>648</v>
      </c>
      <c r="Y296" s="6">
        <v>803</v>
      </c>
      <c r="Z296" s="6">
        <v>822</v>
      </c>
      <c r="AA296" s="6">
        <v>657</v>
      </c>
      <c r="AB296" s="6">
        <v>205</v>
      </c>
      <c r="AC296" s="6">
        <v>362</v>
      </c>
      <c r="AD296" s="6">
        <v>183</v>
      </c>
      <c r="AE296" s="6">
        <v>276</v>
      </c>
      <c r="AF296" s="7">
        <v>848</v>
      </c>
      <c r="AG296" s="145">
        <v>747</v>
      </c>
      <c r="AH296" s="5">
        <f t="shared" si="47"/>
        <v>16400</v>
      </c>
      <c r="AI296" s="5">
        <f t="shared" si="48"/>
        <v>11201200</v>
      </c>
      <c r="AJ296" s="2">
        <f t="shared" si="49"/>
        <v>8606720000</v>
      </c>
    </row>
    <row r="297" spans="1:36" ht="13.5" thickBot="1" x14ac:dyDescent="0.25">
      <c r="A297" s="1">
        <v>32</v>
      </c>
      <c r="B297" s="183">
        <v>995</v>
      </c>
      <c r="C297" s="180">
        <v>584</v>
      </c>
      <c r="D297" s="180">
        <v>28</v>
      </c>
      <c r="E297" s="180">
        <v>447</v>
      </c>
      <c r="F297" s="180">
        <v>98</v>
      </c>
      <c r="G297" s="180">
        <v>453</v>
      </c>
      <c r="H297" s="180">
        <v>921</v>
      </c>
      <c r="I297" s="180">
        <v>574</v>
      </c>
      <c r="J297" s="180">
        <v>555</v>
      </c>
      <c r="K297" s="180">
        <v>912</v>
      </c>
      <c r="L297" s="180">
        <v>468</v>
      </c>
      <c r="M297" s="180">
        <v>119</v>
      </c>
      <c r="N297" s="180">
        <v>426</v>
      </c>
      <c r="O297" s="180">
        <v>13</v>
      </c>
      <c r="P297" s="180">
        <v>593</v>
      </c>
      <c r="Q297" s="187">
        <v>1014</v>
      </c>
      <c r="R297" s="261">
        <v>877</v>
      </c>
      <c r="S297" s="180">
        <v>714</v>
      </c>
      <c r="T297" s="180">
        <v>150</v>
      </c>
      <c r="U297" s="180">
        <v>305</v>
      </c>
      <c r="V297" s="180">
        <v>240</v>
      </c>
      <c r="W297" s="180">
        <v>331</v>
      </c>
      <c r="X297" s="180">
        <v>791</v>
      </c>
      <c r="Y297" s="180">
        <v>692</v>
      </c>
      <c r="Z297" s="180">
        <v>677</v>
      </c>
      <c r="AA297" s="180">
        <v>770</v>
      </c>
      <c r="AB297" s="180">
        <v>350</v>
      </c>
      <c r="AC297" s="180">
        <v>249</v>
      </c>
      <c r="AD297" s="180">
        <v>296</v>
      </c>
      <c r="AE297" s="180">
        <v>131</v>
      </c>
      <c r="AF297" s="150">
        <v>735</v>
      </c>
      <c r="AG297" s="182">
        <v>892</v>
      </c>
      <c r="AH297" s="5">
        <f t="shared" si="47"/>
        <v>16400</v>
      </c>
      <c r="AI297" s="5">
        <f t="shared" si="48"/>
        <v>11201200</v>
      </c>
      <c r="AJ297" s="2">
        <f t="shared" si="49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0">SUM(C266:C297)</f>
        <v>16400</v>
      </c>
      <c r="D298" s="5">
        <f t="shared" si="50"/>
        <v>16400</v>
      </c>
      <c r="E298" s="5">
        <f t="shared" si="50"/>
        <v>16400</v>
      </c>
      <c r="F298" s="5">
        <f t="shared" si="50"/>
        <v>16400</v>
      </c>
      <c r="G298" s="5">
        <f t="shared" si="50"/>
        <v>16400</v>
      </c>
      <c r="H298" s="5">
        <f t="shared" si="50"/>
        <v>16400</v>
      </c>
      <c r="I298" s="5">
        <f t="shared" si="50"/>
        <v>16400</v>
      </c>
      <c r="J298" s="5">
        <f t="shared" si="50"/>
        <v>16400</v>
      </c>
      <c r="K298" s="5">
        <f t="shared" si="50"/>
        <v>16400</v>
      </c>
      <c r="L298" s="5">
        <f t="shared" si="50"/>
        <v>16400</v>
      </c>
      <c r="M298" s="5">
        <f t="shared" si="50"/>
        <v>16400</v>
      </c>
      <c r="N298" s="5">
        <f t="shared" si="50"/>
        <v>16400</v>
      </c>
      <c r="O298" s="5">
        <f t="shared" si="50"/>
        <v>16400</v>
      </c>
      <c r="P298" s="5">
        <f t="shared" si="50"/>
        <v>16400</v>
      </c>
      <c r="Q298" s="5">
        <f t="shared" si="50"/>
        <v>16400</v>
      </c>
      <c r="R298" s="5">
        <f t="shared" si="50"/>
        <v>16400</v>
      </c>
      <c r="S298" s="5">
        <f t="shared" si="50"/>
        <v>16400</v>
      </c>
      <c r="T298" s="5">
        <f t="shared" si="50"/>
        <v>16400</v>
      </c>
      <c r="U298" s="5">
        <f t="shared" si="50"/>
        <v>16400</v>
      </c>
      <c r="V298" s="5">
        <f t="shared" si="50"/>
        <v>16400</v>
      </c>
      <c r="W298" s="5">
        <f t="shared" si="50"/>
        <v>16400</v>
      </c>
      <c r="X298" s="5">
        <f t="shared" si="50"/>
        <v>16400</v>
      </c>
      <c r="Y298" s="5">
        <f t="shared" si="50"/>
        <v>16400</v>
      </c>
      <c r="Z298" s="5">
        <f t="shared" si="50"/>
        <v>16400</v>
      </c>
      <c r="AA298" s="5">
        <f t="shared" si="50"/>
        <v>16400</v>
      </c>
      <c r="AB298" s="5">
        <f t="shared" si="50"/>
        <v>16400</v>
      </c>
      <c r="AC298" s="5">
        <f t="shared" si="50"/>
        <v>16400</v>
      </c>
      <c r="AD298" s="5">
        <f t="shared" si="50"/>
        <v>16400</v>
      </c>
      <c r="AE298" s="5">
        <f t="shared" si="50"/>
        <v>16400</v>
      </c>
      <c r="AF298" s="5">
        <f t="shared" si="50"/>
        <v>16400</v>
      </c>
      <c r="AG298" s="5">
        <f t="shared" si="50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1">SUMSQ(C266:C297)</f>
        <v>11201200</v>
      </c>
      <c r="D299" s="5">
        <f t="shared" si="51"/>
        <v>11201200</v>
      </c>
      <c r="E299" s="5">
        <f t="shared" si="51"/>
        <v>11201200</v>
      </c>
      <c r="F299" s="5">
        <f t="shared" si="51"/>
        <v>11201200</v>
      </c>
      <c r="G299" s="5">
        <f t="shared" si="51"/>
        <v>11201200</v>
      </c>
      <c r="H299" s="5">
        <f t="shared" si="51"/>
        <v>11201200</v>
      </c>
      <c r="I299" s="5">
        <f t="shared" si="51"/>
        <v>11201200</v>
      </c>
      <c r="J299" s="5">
        <f t="shared" si="51"/>
        <v>11201200</v>
      </c>
      <c r="K299" s="5">
        <f t="shared" si="51"/>
        <v>11201200</v>
      </c>
      <c r="L299" s="5">
        <f t="shared" si="51"/>
        <v>11201200</v>
      </c>
      <c r="M299" s="5">
        <f t="shared" si="51"/>
        <v>11201200</v>
      </c>
      <c r="N299" s="5">
        <f t="shared" si="51"/>
        <v>11201200</v>
      </c>
      <c r="O299" s="5">
        <f t="shared" si="51"/>
        <v>11201200</v>
      </c>
      <c r="P299" s="5">
        <f t="shared" si="51"/>
        <v>11201200</v>
      </c>
      <c r="Q299" s="5">
        <f t="shared" si="51"/>
        <v>11201200</v>
      </c>
      <c r="R299" s="5">
        <f t="shared" si="51"/>
        <v>11201200</v>
      </c>
      <c r="S299" s="5">
        <f t="shared" si="51"/>
        <v>11201200</v>
      </c>
      <c r="T299" s="5">
        <f t="shared" si="51"/>
        <v>11201200</v>
      </c>
      <c r="U299" s="5">
        <f t="shared" si="51"/>
        <v>11201200</v>
      </c>
      <c r="V299" s="5">
        <f t="shared" si="51"/>
        <v>11201200</v>
      </c>
      <c r="W299" s="5">
        <f t="shared" si="51"/>
        <v>11201200</v>
      </c>
      <c r="X299" s="5">
        <f t="shared" si="51"/>
        <v>11201200</v>
      </c>
      <c r="Y299" s="5">
        <f t="shared" si="51"/>
        <v>11201200</v>
      </c>
      <c r="Z299" s="5">
        <f t="shared" si="51"/>
        <v>11201200</v>
      </c>
      <c r="AA299" s="5">
        <f t="shared" si="51"/>
        <v>11201200</v>
      </c>
      <c r="AB299" s="5">
        <f t="shared" si="51"/>
        <v>11201200</v>
      </c>
      <c r="AC299" s="5">
        <f t="shared" si="51"/>
        <v>11201200</v>
      </c>
      <c r="AD299" s="5">
        <f t="shared" si="51"/>
        <v>11201200</v>
      </c>
      <c r="AE299" s="5">
        <f t="shared" si="51"/>
        <v>11201200</v>
      </c>
      <c r="AF299" s="5">
        <f t="shared" si="51"/>
        <v>11201200</v>
      </c>
      <c r="AG299" s="5">
        <f t="shared" si="51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2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2"/>
        <v>8606720000</v>
      </c>
      <c r="E300" s="2">
        <f t="shared" si="52"/>
        <v>8606720000</v>
      </c>
      <c r="F300" s="2">
        <f t="shared" si="52"/>
        <v>8606720000</v>
      </c>
      <c r="G300" s="2">
        <f t="shared" si="52"/>
        <v>8606720000</v>
      </c>
      <c r="H300" s="2">
        <f t="shared" si="52"/>
        <v>8606720000</v>
      </c>
      <c r="I300" s="2">
        <f t="shared" si="52"/>
        <v>8606720000</v>
      </c>
      <c r="J300" s="2">
        <f t="shared" si="52"/>
        <v>8606720000</v>
      </c>
      <c r="K300" s="2">
        <f t="shared" si="52"/>
        <v>8606720000</v>
      </c>
      <c r="L300" s="2">
        <f t="shared" si="52"/>
        <v>8606720000</v>
      </c>
      <c r="M300" s="2">
        <f t="shared" si="52"/>
        <v>8606720000</v>
      </c>
      <c r="N300" s="2">
        <f t="shared" si="52"/>
        <v>8606720000</v>
      </c>
      <c r="O300" s="2">
        <f t="shared" si="52"/>
        <v>8606720000</v>
      </c>
      <c r="P300" s="2">
        <f t="shared" si="52"/>
        <v>8606720000</v>
      </c>
      <c r="Q300" s="2">
        <f t="shared" si="52"/>
        <v>8606720000</v>
      </c>
      <c r="R300" s="2">
        <f t="shared" si="52"/>
        <v>8606720000</v>
      </c>
      <c r="S300" s="2">
        <f t="shared" si="52"/>
        <v>8606720000</v>
      </c>
      <c r="T300" s="2">
        <f t="shared" si="52"/>
        <v>8606720000</v>
      </c>
      <c r="U300" s="2">
        <f t="shared" si="52"/>
        <v>8606720000</v>
      </c>
      <c r="V300" s="2">
        <f t="shared" si="52"/>
        <v>8606720000</v>
      </c>
      <c r="W300" s="2">
        <f t="shared" si="52"/>
        <v>8606720000</v>
      </c>
      <c r="X300" s="2">
        <f t="shared" si="52"/>
        <v>8606720000</v>
      </c>
      <c r="Y300" s="2">
        <f t="shared" si="52"/>
        <v>8606720000</v>
      </c>
      <c r="Z300" s="2">
        <f t="shared" si="52"/>
        <v>8606720000</v>
      </c>
      <c r="AA300" s="2">
        <f t="shared" si="52"/>
        <v>8606720000</v>
      </c>
      <c r="AB300" s="2">
        <f t="shared" si="52"/>
        <v>8606720000</v>
      </c>
      <c r="AC300" s="2">
        <f t="shared" si="52"/>
        <v>8606720000</v>
      </c>
      <c r="AD300" s="2">
        <f t="shared" si="52"/>
        <v>8606720000</v>
      </c>
      <c r="AE300" s="2">
        <f t="shared" si="52"/>
        <v>8606720000</v>
      </c>
      <c r="AF300" s="2">
        <f t="shared" si="52"/>
        <v>8606720000</v>
      </c>
      <c r="AG300" s="2">
        <f t="shared" si="52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  <c r="AJ301" s="116">
        <f>B266^3+C267^3+D268^3+E269^3+F270^3+G271^3+H272^3+I273^3+J274^3+K275^3+L276^3+M277^3+N278^3+O279^3+P280^3+Q281^3+R297^3+S296^3+T295^3+U294^3+V293^3+W292^3+X291^3+Y290^3+Z289^3+AA288^3+AB287^3+AC286^3+AD285^3+AE284^3+AF283^3+AG282^3</f>
        <v>8606720000</v>
      </c>
    </row>
    <row r="302" spans="1:36" x14ac:dyDescent="0.2">
      <c r="A302" s="3" t="s">
        <v>1173</v>
      </c>
      <c r="B302" s="2">
        <f>B266</f>
        <v>30</v>
      </c>
      <c r="C302" s="2">
        <f>C267</f>
        <v>42</v>
      </c>
      <c r="D302" s="2">
        <f>D268</f>
        <v>72</v>
      </c>
      <c r="E302" s="2">
        <f>E269</f>
        <v>116</v>
      </c>
      <c r="F302" s="2">
        <f>F270</f>
        <v>129</v>
      </c>
      <c r="G302" s="2">
        <f>G271</f>
        <v>181</v>
      </c>
      <c r="H302" s="2">
        <f>H272</f>
        <v>219</v>
      </c>
      <c r="I302" s="2">
        <f>I273</f>
        <v>239</v>
      </c>
      <c r="J302" s="2">
        <f>J274</f>
        <v>530</v>
      </c>
      <c r="K302" s="2">
        <f>K275</f>
        <v>550</v>
      </c>
      <c r="L302" s="2">
        <f>L276</f>
        <v>588</v>
      </c>
      <c r="M302" s="2">
        <f>M277</f>
        <v>640</v>
      </c>
      <c r="N302" s="2">
        <f>N278</f>
        <v>653</v>
      </c>
      <c r="O302" s="2">
        <f>O279</f>
        <v>697</v>
      </c>
      <c r="P302" s="2">
        <f>P280</f>
        <v>727</v>
      </c>
      <c r="Q302" s="2">
        <f>Q281</f>
        <v>739</v>
      </c>
      <c r="R302" s="2">
        <f>R282</f>
        <v>389</v>
      </c>
      <c r="S302" s="2">
        <f>S283</f>
        <v>433</v>
      </c>
      <c r="T302" s="2">
        <f>T284</f>
        <v>479</v>
      </c>
      <c r="U302" s="2">
        <f>U285</f>
        <v>491</v>
      </c>
      <c r="V302" s="2">
        <f>V286</f>
        <v>282</v>
      </c>
      <c r="W302" s="2">
        <f>W287</f>
        <v>302</v>
      </c>
      <c r="X302" s="2">
        <f>X288</f>
        <v>324</v>
      </c>
      <c r="Y302" s="2">
        <f>Y289</f>
        <v>376</v>
      </c>
      <c r="Z302" s="2">
        <f>Z290</f>
        <v>905</v>
      </c>
      <c r="AA302" s="2">
        <f>AA291</f>
        <v>957</v>
      </c>
      <c r="AB302" s="2">
        <f>AB292</f>
        <v>979</v>
      </c>
      <c r="AC302" s="2">
        <f>AC293</f>
        <v>999</v>
      </c>
      <c r="AD302" s="2">
        <f>AD294</f>
        <v>790</v>
      </c>
      <c r="AE302" s="2">
        <f>AE295</f>
        <v>802</v>
      </c>
      <c r="AF302" s="2">
        <f>AF296</f>
        <v>848</v>
      </c>
      <c r="AG302" s="2">
        <f>AG297</f>
        <v>892</v>
      </c>
      <c r="AH302" s="217">
        <f t="shared" ref="AH302:AH305" si="53">SUM(B302:AG302)</f>
        <v>16400</v>
      </c>
      <c r="AI302" s="5">
        <f t="shared" ref="AI302:AI305" si="54">SUMSQ(B302:AG302)</f>
        <v>11201200</v>
      </c>
      <c r="AJ302" s="2">
        <f t="shared" ref="AJ302:AJ305" si="55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995</v>
      </c>
      <c r="C303" s="2">
        <f>C296</f>
        <v>983</v>
      </c>
      <c r="D303" s="2">
        <f>D295</f>
        <v>953</v>
      </c>
      <c r="E303" s="2">
        <f>E294</f>
        <v>909</v>
      </c>
      <c r="F303" s="2">
        <f>F293</f>
        <v>896</v>
      </c>
      <c r="G303" s="2">
        <f>G292</f>
        <v>844</v>
      </c>
      <c r="H303" s="2">
        <f>H291</f>
        <v>806</v>
      </c>
      <c r="I303" s="2">
        <f>I290</f>
        <v>786</v>
      </c>
      <c r="J303" s="2">
        <f>J289</f>
        <v>495</v>
      </c>
      <c r="K303" s="2">
        <f>K288</f>
        <v>475</v>
      </c>
      <c r="L303" s="2">
        <f>L287</f>
        <v>437</v>
      </c>
      <c r="M303" s="2">
        <f>M286</f>
        <v>385</v>
      </c>
      <c r="N303" s="2">
        <f>N285</f>
        <v>372</v>
      </c>
      <c r="O303" s="2">
        <f>O284</f>
        <v>328</v>
      </c>
      <c r="P303" s="2">
        <f>P283</f>
        <v>298</v>
      </c>
      <c r="Q303" s="2">
        <f>Q282</f>
        <v>286</v>
      </c>
      <c r="R303" s="2">
        <f>R281</f>
        <v>636</v>
      </c>
      <c r="S303" s="2">
        <f>S280</f>
        <v>592</v>
      </c>
      <c r="T303" s="2">
        <f>T279</f>
        <v>546</v>
      </c>
      <c r="U303" s="2">
        <f>U278</f>
        <v>534</v>
      </c>
      <c r="V303" s="2">
        <f>V277</f>
        <v>743</v>
      </c>
      <c r="W303" s="2">
        <f>W276</f>
        <v>723</v>
      </c>
      <c r="X303" s="2">
        <f>X275</f>
        <v>701</v>
      </c>
      <c r="Y303" s="2">
        <f>Y274</f>
        <v>649</v>
      </c>
      <c r="Z303" s="2">
        <f>Z273</f>
        <v>120</v>
      </c>
      <c r="AA303" s="2">
        <f>AA272</f>
        <v>68</v>
      </c>
      <c r="AB303" s="2">
        <f>AB271</f>
        <v>46</v>
      </c>
      <c r="AC303" s="2">
        <f>AC270</f>
        <v>26</v>
      </c>
      <c r="AD303" s="2">
        <f>AD269</f>
        <v>235</v>
      </c>
      <c r="AE303" s="2">
        <f>AE268</f>
        <v>223</v>
      </c>
      <c r="AF303" s="2">
        <f>AF267</f>
        <v>177</v>
      </c>
      <c r="AG303" s="2">
        <f>AG266</f>
        <v>133</v>
      </c>
      <c r="AH303" s="217">
        <f t="shared" si="53"/>
        <v>16400</v>
      </c>
      <c r="AI303" s="5">
        <f t="shared" si="54"/>
        <v>11201200</v>
      </c>
      <c r="AJ303" s="2">
        <f t="shared" si="55"/>
        <v>8606720000</v>
      </c>
    </row>
    <row r="304" spans="1:36" x14ac:dyDescent="0.2">
      <c r="A304" s="3" t="s">
        <v>1175</v>
      </c>
      <c r="B304" s="2">
        <f>B282</f>
        <v>267</v>
      </c>
      <c r="C304" s="2">
        <f>C283</f>
        <v>319</v>
      </c>
      <c r="D304" s="2">
        <f>D284</f>
        <v>337</v>
      </c>
      <c r="E304" s="2">
        <f>E285</f>
        <v>357</v>
      </c>
      <c r="F304" s="2">
        <f>F286</f>
        <v>408</v>
      </c>
      <c r="G304" s="2">
        <f>G287</f>
        <v>420</v>
      </c>
      <c r="H304" s="2">
        <f>H288</f>
        <v>462</v>
      </c>
      <c r="I304" s="2">
        <f>I289</f>
        <v>506</v>
      </c>
      <c r="J304" s="2">
        <f>J290</f>
        <v>775</v>
      </c>
      <c r="K304" s="2">
        <f>K291</f>
        <v>819</v>
      </c>
      <c r="L304" s="2">
        <f>L292</f>
        <v>861</v>
      </c>
      <c r="M304" s="2">
        <f>M293</f>
        <v>873</v>
      </c>
      <c r="N304" s="2">
        <f>N294</f>
        <v>924</v>
      </c>
      <c r="O304" s="2">
        <f>O295</f>
        <v>944</v>
      </c>
      <c r="P304" s="2">
        <f>P296</f>
        <v>962</v>
      </c>
      <c r="Q304" s="2">
        <f>Q297</f>
        <v>1014</v>
      </c>
      <c r="R304" s="2">
        <f>R266</f>
        <v>148</v>
      </c>
      <c r="S304" s="2">
        <f>S267</f>
        <v>168</v>
      </c>
      <c r="T304" s="2">
        <f>T268</f>
        <v>202</v>
      </c>
      <c r="U304" s="2">
        <f>U269</f>
        <v>254</v>
      </c>
      <c r="V304" s="2">
        <f>V270</f>
        <v>15</v>
      </c>
      <c r="W304" s="2">
        <f>W271</f>
        <v>59</v>
      </c>
      <c r="X304" s="2">
        <f>X272</f>
        <v>85</v>
      </c>
      <c r="Y304" s="2">
        <f>Y273</f>
        <v>97</v>
      </c>
      <c r="Z304" s="2">
        <f>Z274</f>
        <v>672</v>
      </c>
      <c r="AA304" s="2">
        <f>AA275</f>
        <v>684</v>
      </c>
      <c r="AB304" s="2">
        <f>AB276</f>
        <v>710</v>
      </c>
      <c r="AC304" s="2">
        <f>AC277</f>
        <v>754</v>
      </c>
      <c r="AD304" s="2">
        <f>AD278</f>
        <v>515</v>
      </c>
      <c r="AE304" s="2">
        <f>AE279</f>
        <v>567</v>
      </c>
      <c r="AF304" s="2">
        <f>AF280</f>
        <v>601</v>
      </c>
      <c r="AG304" s="2">
        <f>AG281</f>
        <v>621</v>
      </c>
      <c r="AH304" s="217">
        <f t="shared" si="53"/>
        <v>16400</v>
      </c>
      <c r="AI304" s="5">
        <f t="shared" si="54"/>
        <v>11201200</v>
      </c>
      <c r="AJ304" s="2">
        <f t="shared" si="55"/>
        <v>8606720000</v>
      </c>
    </row>
    <row r="305" spans="1:36" x14ac:dyDescent="0.2">
      <c r="A305" s="3" t="s">
        <v>1176</v>
      </c>
      <c r="B305" s="2">
        <f>B281</f>
        <v>758</v>
      </c>
      <c r="C305" s="2">
        <f>C280</f>
        <v>706</v>
      </c>
      <c r="D305" s="2">
        <f>D279</f>
        <v>688</v>
      </c>
      <c r="E305" s="2">
        <f>E278</f>
        <v>668</v>
      </c>
      <c r="F305" s="2">
        <f>F277</f>
        <v>617</v>
      </c>
      <c r="G305" s="2">
        <f>G276</f>
        <v>605</v>
      </c>
      <c r="H305" s="2">
        <f>H275</f>
        <v>563</v>
      </c>
      <c r="I305" s="2">
        <f>I274</f>
        <v>519</v>
      </c>
      <c r="J305" s="2">
        <f>J273</f>
        <v>250</v>
      </c>
      <c r="K305" s="2">
        <f>K272</f>
        <v>206</v>
      </c>
      <c r="L305" s="2">
        <f>L271</f>
        <v>164</v>
      </c>
      <c r="M305" s="2">
        <f>M270</f>
        <v>152</v>
      </c>
      <c r="N305" s="2">
        <f>N269</f>
        <v>101</v>
      </c>
      <c r="O305" s="2">
        <f>O268</f>
        <v>81</v>
      </c>
      <c r="P305" s="2">
        <f>P267</f>
        <v>63</v>
      </c>
      <c r="Q305" s="2">
        <f>Q266</f>
        <v>11</v>
      </c>
      <c r="R305" s="2">
        <f>R297</f>
        <v>877</v>
      </c>
      <c r="S305" s="2">
        <f>S296</f>
        <v>857</v>
      </c>
      <c r="T305" s="2">
        <f>T295</f>
        <v>823</v>
      </c>
      <c r="U305" s="2">
        <f>U294</f>
        <v>771</v>
      </c>
      <c r="V305" s="2">
        <f>V293</f>
        <v>1010</v>
      </c>
      <c r="W305" s="2">
        <f>W292</f>
        <v>966</v>
      </c>
      <c r="X305" s="2">
        <f>X291</f>
        <v>940</v>
      </c>
      <c r="Y305" s="2">
        <f>Y290</f>
        <v>928</v>
      </c>
      <c r="Z305" s="2">
        <f>Z289</f>
        <v>353</v>
      </c>
      <c r="AA305" s="2">
        <f>AA288</f>
        <v>341</v>
      </c>
      <c r="AB305" s="2">
        <f>AB287</f>
        <v>315</v>
      </c>
      <c r="AC305" s="2">
        <f>AC286</f>
        <v>271</v>
      </c>
      <c r="AD305" s="2">
        <f>AD285</f>
        <v>510</v>
      </c>
      <c r="AE305" s="2">
        <f>AE284</f>
        <v>458</v>
      </c>
      <c r="AF305" s="2">
        <f>AF283</f>
        <v>424</v>
      </c>
      <c r="AG305" s="2">
        <f>AG282</f>
        <v>404</v>
      </c>
      <c r="AH305" s="217">
        <f t="shared" si="53"/>
        <v>16400</v>
      </c>
      <c r="AI305" s="5">
        <f t="shared" si="54"/>
        <v>11201200</v>
      </c>
      <c r="AJ305" s="2">
        <f t="shared" si="55"/>
        <v>8606720000</v>
      </c>
    </row>
    <row r="308" spans="1:36" ht="13.5" thickBot="1" x14ac:dyDescent="0.25">
      <c r="A308" s="71"/>
      <c r="B308" s="1" t="s">
        <v>1179</v>
      </c>
      <c r="D308" s="131" t="s">
        <v>5</v>
      </c>
      <c r="F308" s="2" t="s">
        <v>5</v>
      </c>
    </row>
    <row r="309" spans="1:36" x14ac:dyDescent="0.2">
      <c r="A309" s="1">
        <v>1</v>
      </c>
      <c r="B309" s="193">
        <v>22</v>
      </c>
      <c r="C309" s="194">
        <v>433</v>
      </c>
      <c r="D309" s="177">
        <v>1005</v>
      </c>
      <c r="E309" s="177">
        <v>586</v>
      </c>
      <c r="F309" s="177">
        <v>919</v>
      </c>
      <c r="G309" s="177">
        <v>564</v>
      </c>
      <c r="H309" s="177">
        <v>112</v>
      </c>
      <c r="I309" s="177">
        <v>459</v>
      </c>
      <c r="J309" s="177">
        <v>478</v>
      </c>
      <c r="K309" s="177">
        <v>121</v>
      </c>
      <c r="L309" s="177">
        <v>549</v>
      </c>
      <c r="M309" s="177">
        <v>898</v>
      </c>
      <c r="N309" s="177">
        <v>607</v>
      </c>
      <c r="O309" s="177">
        <v>1020</v>
      </c>
      <c r="P309" s="189">
        <v>424</v>
      </c>
      <c r="Q309" s="177">
        <v>3</v>
      </c>
      <c r="R309" s="177">
        <v>156</v>
      </c>
      <c r="S309" s="185">
        <v>319</v>
      </c>
      <c r="T309" s="177">
        <v>867</v>
      </c>
      <c r="U309" s="177">
        <v>712</v>
      </c>
      <c r="V309" s="177">
        <v>793</v>
      </c>
      <c r="W309" s="177">
        <v>702</v>
      </c>
      <c r="X309" s="177">
        <v>226</v>
      </c>
      <c r="Y309" s="177">
        <v>325</v>
      </c>
      <c r="Z309" s="177">
        <v>340</v>
      </c>
      <c r="AA309" s="177">
        <v>247</v>
      </c>
      <c r="AB309" s="177">
        <v>683</v>
      </c>
      <c r="AC309" s="177">
        <v>784</v>
      </c>
      <c r="AD309" s="177">
        <v>721</v>
      </c>
      <c r="AE309" s="177">
        <v>886</v>
      </c>
      <c r="AF309" s="195">
        <v>298</v>
      </c>
      <c r="AG309" s="196">
        <v>141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389</v>
      </c>
      <c r="C310" s="9">
        <v>34</v>
      </c>
      <c r="D310" s="6">
        <v>638</v>
      </c>
      <c r="E310" s="6">
        <v>985</v>
      </c>
      <c r="F310" s="6">
        <v>520</v>
      </c>
      <c r="G310" s="6">
        <v>931</v>
      </c>
      <c r="H310" s="6">
        <v>511</v>
      </c>
      <c r="I310" s="6">
        <v>92</v>
      </c>
      <c r="J310" s="6">
        <v>77</v>
      </c>
      <c r="K310" s="6">
        <v>490</v>
      </c>
      <c r="L310" s="6">
        <v>950</v>
      </c>
      <c r="M310" s="6">
        <v>529</v>
      </c>
      <c r="N310" s="6">
        <v>976</v>
      </c>
      <c r="O310" s="6">
        <v>619</v>
      </c>
      <c r="P310" s="6">
        <v>55</v>
      </c>
      <c r="Q310" s="11">
        <v>404</v>
      </c>
      <c r="R310" s="12">
        <v>267</v>
      </c>
      <c r="S310" s="6">
        <v>176</v>
      </c>
      <c r="T310" s="6">
        <v>756</v>
      </c>
      <c r="U310" s="6">
        <v>855</v>
      </c>
      <c r="V310" s="6">
        <v>650</v>
      </c>
      <c r="W310" s="6">
        <v>813</v>
      </c>
      <c r="X310" s="6">
        <v>369</v>
      </c>
      <c r="Y310" s="6">
        <v>214</v>
      </c>
      <c r="Z310" s="6">
        <v>195</v>
      </c>
      <c r="AA310" s="6">
        <v>360</v>
      </c>
      <c r="AB310" s="6">
        <v>828</v>
      </c>
      <c r="AC310" s="6">
        <v>671</v>
      </c>
      <c r="AD310" s="6">
        <v>834</v>
      </c>
      <c r="AE310" s="6">
        <v>741</v>
      </c>
      <c r="AF310" s="6">
        <v>185</v>
      </c>
      <c r="AG310" s="198">
        <v>286</v>
      </c>
      <c r="AH310" s="5">
        <f t="shared" ref="AH310:AH340" si="56">SUM(B310:AG310)</f>
        <v>16400</v>
      </c>
      <c r="AI310" s="5">
        <f t="shared" ref="AI310:AI340" si="57">SUMSQ(B310:AG310)</f>
        <v>11201200</v>
      </c>
      <c r="AJ310" s="2">
        <f t="shared" ref="AJ310:AJ340" si="58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951</v>
      </c>
      <c r="C311" s="6">
        <v>532</v>
      </c>
      <c r="D311" s="9">
        <v>80</v>
      </c>
      <c r="E311" s="7">
        <v>491</v>
      </c>
      <c r="F311" s="6">
        <v>54</v>
      </c>
      <c r="G311" s="6">
        <v>401</v>
      </c>
      <c r="H311" s="6">
        <v>973</v>
      </c>
      <c r="I311" s="6">
        <v>618</v>
      </c>
      <c r="J311" s="6">
        <v>639</v>
      </c>
      <c r="K311" s="6">
        <v>988</v>
      </c>
      <c r="L311" s="6">
        <v>392</v>
      </c>
      <c r="M311" s="6">
        <v>35</v>
      </c>
      <c r="N311" s="11">
        <v>510</v>
      </c>
      <c r="O311" s="6">
        <v>89</v>
      </c>
      <c r="P311" s="6">
        <v>517</v>
      </c>
      <c r="Q311" s="6">
        <v>930</v>
      </c>
      <c r="R311" s="6">
        <v>825</v>
      </c>
      <c r="S311" s="6">
        <v>670</v>
      </c>
      <c r="T311" s="6">
        <v>194</v>
      </c>
      <c r="U311" s="12">
        <v>357</v>
      </c>
      <c r="V311" s="6">
        <v>188</v>
      </c>
      <c r="W311" s="6">
        <v>287</v>
      </c>
      <c r="X311" s="6">
        <v>835</v>
      </c>
      <c r="Y311" s="6">
        <v>744</v>
      </c>
      <c r="Z311" s="6">
        <v>753</v>
      </c>
      <c r="AA311" s="6">
        <v>854</v>
      </c>
      <c r="AB311" s="6">
        <v>266</v>
      </c>
      <c r="AC311" s="6">
        <v>173</v>
      </c>
      <c r="AD311" s="8">
        <v>372</v>
      </c>
      <c r="AE311" s="6">
        <v>215</v>
      </c>
      <c r="AF311" s="6">
        <v>651</v>
      </c>
      <c r="AG311" s="179">
        <v>816</v>
      </c>
      <c r="AH311" s="5">
        <f t="shared" si="56"/>
        <v>16400</v>
      </c>
      <c r="AI311" s="5">
        <f t="shared" si="57"/>
        <v>11201200</v>
      </c>
      <c r="AJ311" s="2">
        <f t="shared" si="58"/>
        <v>8606720000</v>
      </c>
    </row>
    <row r="312" spans="1:36" x14ac:dyDescent="0.2">
      <c r="A312" s="1">
        <v>4</v>
      </c>
      <c r="B312" s="178">
        <v>552</v>
      </c>
      <c r="C312" s="6">
        <v>899</v>
      </c>
      <c r="D312" s="7">
        <v>479</v>
      </c>
      <c r="E312" s="9">
        <v>124</v>
      </c>
      <c r="F312" s="6">
        <v>421</v>
      </c>
      <c r="G312" s="6">
        <v>2</v>
      </c>
      <c r="H312" s="6">
        <v>606</v>
      </c>
      <c r="I312" s="6">
        <v>1017</v>
      </c>
      <c r="J312" s="6">
        <v>1008</v>
      </c>
      <c r="K312" s="6">
        <v>587</v>
      </c>
      <c r="L312" s="6">
        <v>23</v>
      </c>
      <c r="M312" s="6">
        <v>436</v>
      </c>
      <c r="N312" s="6">
        <v>109</v>
      </c>
      <c r="O312" s="11">
        <v>458</v>
      </c>
      <c r="P312" s="6">
        <v>918</v>
      </c>
      <c r="Q312" s="6">
        <v>561</v>
      </c>
      <c r="R312" s="6">
        <v>682</v>
      </c>
      <c r="S312" s="6">
        <v>781</v>
      </c>
      <c r="T312" s="12">
        <v>337</v>
      </c>
      <c r="U312" s="6">
        <v>246</v>
      </c>
      <c r="V312" s="6">
        <v>299</v>
      </c>
      <c r="W312" s="6">
        <v>144</v>
      </c>
      <c r="X312" s="6">
        <v>724</v>
      </c>
      <c r="Y312" s="6">
        <v>887</v>
      </c>
      <c r="Z312" s="6">
        <v>866</v>
      </c>
      <c r="AA312" s="6">
        <v>709</v>
      </c>
      <c r="AB312" s="6">
        <v>153</v>
      </c>
      <c r="AC312" s="6">
        <v>318</v>
      </c>
      <c r="AD312" s="6">
        <v>227</v>
      </c>
      <c r="AE312" s="8">
        <v>328</v>
      </c>
      <c r="AF312" s="6">
        <v>796</v>
      </c>
      <c r="AG312" s="179">
        <v>703</v>
      </c>
      <c r="AH312" s="5">
        <f t="shared" si="56"/>
        <v>16400</v>
      </c>
      <c r="AI312" s="5">
        <f t="shared" si="57"/>
        <v>11201200</v>
      </c>
      <c r="AJ312" s="2">
        <f t="shared" si="58"/>
        <v>8606720000</v>
      </c>
    </row>
    <row r="313" spans="1:36" x14ac:dyDescent="0.2">
      <c r="A313" s="1">
        <v>5</v>
      </c>
      <c r="B313" s="178">
        <v>780</v>
      </c>
      <c r="C313" s="6">
        <v>687</v>
      </c>
      <c r="D313" s="6">
        <v>243</v>
      </c>
      <c r="E313" s="6">
        <v>344</v>
      </c>
      <c r="F313" s="9">
        <v>137</v>
      </c>
      <c r="G313" s="7">
        <v>302</v>
      </c>
      <c r="H313" s="6">
        <v>882</v>
      </c>
      <c r="I313" s="6">
        <v>725</v>
      </c>
      <c r="J313" s="6">
        <v>708</v>
      </c>
      <c r="K313" s="6">
        <v>871</v>
      </c>
      <c r="L313" s="11">
        <v>315</v>
      </c>
      <c r="M313" s="6">
        <v>160</v>
      </c>
      <c r="N313" s="6">
        <v>321</v>
      </c>
      <c r="O313" s="6">
        <v>230</v>
      </c>
      <c r="P313" s="6">
        <v>698</v>
      </c>
      <c r="Q313" s="6">
        <v>797</v>
      </c>
      <c r="R313" s="6">
        <v>902</v>
      </c>
      <c r="S313" s="6">
        <v>545</v>
      </c>
      <c r="T313" s="6">
        <v>125</v>
      </c>
      <c r="U313" s="6">
        <v>474</v>
      </c>
      <c r="V313" s="6">
        <v>7</v>
      </c>
      <c r="W313" s="12">
        <v>420</v>
      </c>
      <c r="X313" s="6">
        <v>1024</v>
      </c>
      <c r="Y313" s="6">
        <v>603</v>
      </c>
      <c r="Z313" s="6">
        <v>590</v>
      </c>
      <c r="AA313" s="6">
        <v>1001</v>
      </c>
      <c r="AB313" s="8">
        <v>437</v>
      </c>
      <c r="AC313" s="6">
        <v>18</v>
      </c>
      <c r="AD313" s="6">
        <v>463</v>
      </c>
      <c r="AE313" s="6">
        <v>108</v>
      </c>
      <c r="AF313" s="6">
        <v>568</v>
      </c>
      <c r="AG313" s="179">
        <v>915</v>
      </c>
      <c r="AH313" s="5">
        <f t="shared" si="56"/>
        <v>16400</v>
      </c>
      <c r="AI313" s="5">
        <f t="shared" si="57"/>
        <v>11201200</v>
      </c>
      <c r="AJ313" s="2">
        <f t="shared" si="58"/>
        <v>8606720000</v>
      </c>
    </row>
    <row r="314" spans="1:36" x14ac:dyDescent="0.2">
      <c r="A314" s="1">
        <v>6</v>
      </c>
      <c r="B314" s="178">
        <v>667</v>
      </c>
      <c r="C314" s="6">
        <v>832</v>
      </c>
      <c r="D314" s="6">
        <v>356</v>
      </c>
      <c r="E314" s="6">
        <v>199</v>
      </c>
      <c r="F314" s="7">
        <v>282</v>
      </c>
      <c r="G314" s="9">
        <v>189</v>
      </c>
      <c r="H314" s="6">
        <v>737</v>
      </c>
      <c r="I314" s="6">
        <v>838</v>
      </c>
      <c r="J314" s="6">
        <v>851</v>
      </c>
      <c r="K314" s="6">
        <v>760</v>
      </c>
      <c r="L314" s="6">
        <v>172</v>
      </c>
      <c r="M314" s="11">
        <v>271</v>
      </c>
      <c r="N314" s="6">
        <v>210</v>
      </c>
      <c r="O314" s="6">
        <v>373</v>
      </c>
      <c r="P314" s="6">
        <v>809</v>
      </c>
      <c r="Q314" s="6">
        <v>654</v>
      </c>
      <c r="R314" s="6">
        <v>533</v>
      </c>
      <c r="S314" s="6">
        <v>946</v>
      </c>
      <c r="T314" s="6">
        <v>494</v>
      </c>
      <c r="U314" s="6">
        <v>73</v>
      </c>
      <c r="V314" s="12">
        <v>408</v>
      </c>
      <c r="W314" s="6">
        <v>51</v>
      </c>
      <c r="X314" s="6">
        <v>623</v>
      </c>
      <c r="Y314" s="6">
        <v>972</v>
      </c>
      <c r="Z314" s="6">
        <v>989</v>
      </c>
      <c r="AA314" s="6">
        <v>634</v>
      </c>
      <c r="AB314" s="6">
        <v>38</v>
      </c>
      <c r="AC314" s="8">
        <v>385</v>
      </c>
      <c r="AD314" s="6">
        <v>96</v>
      </c>
      <c r="AE314" s="6">
        <v>507</v>
      </c>
      <c r="AF314" s="6">
        <v>935</v>
      </c>
      <c r="AG314" s="179">
        <v>516</v>
      </c>
      <c r="AH314" s="5">
        <f t="shared" si="56"/>
        <v>16400</v>
      </c>
      <c r="AI314" s="5">
        <f t="shared" si="57"/>
        <v>11201200</v>
      </c>
      <c r="AJ314" s="2">
        <f t="shared" si="58"/>
        <v>8606720000</v>
      </c>
    </row>
    <row r="315" spans="1:36" x14ac:dyDescent="0.2">
      <c r="A315" s="1">
        <v>7</v>
      </c>
      <c r="B315" s="178">
        <v>169</v>
      </c>
      <c r="C315" s="6">
        <v>270</v>
      </c>
      <c r="D315" s="6">
        <v>850</v>
      </c>
      <c r="E315" s="6">
        <v>757</v>
      </c>
      <c r="F315" s="6">
        <v>812</v>
      </c>
      <c r="G315" s="6">
        <v>655</v>
      </c>
      <c r="H315" s="9">
        <v>211</v>
      </c>
      <c r="I315" s="7">
        <v>376</v>
      </c>
      <c r="J315" s="11">
        <v>353</v>
      </c>
      <c r="K315" s="6">
        <v>198</v>
      </c>
      <c r="L315" s="6">
        <v>666</v>
      </c>
      <c r="M315" s="6">
        <v>829</v>
      </c>
      <c r="N315" s="6">
        <v>740</v>
      </c>
      <c r="O315" s="6">
        <v>839</v>
      </c>
      <c r="P315" s="6">
        <v>283</v>
      </c>
      <c r="Q315" s="6">
        <v>192</v>
      </c>
      <c r="R315" s="6">
        <v>39</v>
      </c>
      <c r="S315" s="6">
        <v>388</v>
      </c>
      <c r="T315" s="6">
        <v>992</v>
      </c>
      <c r="U315" s="6">
        <v>635</v>
      </c>
      <c r="V315" s="6">
        <v>934</v>
      </c>
      <c r="W315" s="6">
        <v>513</v>
      </c>
      <c r="X315" s="6">
        <v>93</v>
      </c>
      <c r="Y315" s="12">
        <v>506</v>
      </c>
      <c r="Z315" s="8">
        <v>495</v>
      </c>
      <c r="AA315" s="6">
        <v>76</v>
      </c>
      <c r="AB315" s="6">
        <v>536</v>
      </c>
      <c r="AC315" s="6">
        <v>947</v>
      </c>
      <c r="AD315" s="6">
        <v>622</v>
      </c>
      <c r="AE315" s="6">
        <v>969</v>
      </c>
      <c r="AF315" s="6">
        <v>405</v>
      </c>
      <c r="AG315" s="179">
        <v>50</v>
      </c>
      <c r="AH315" s="5">
        <f t="shared" si="56"/>
        <v>16400</v>
      </c>
      <c r="AI315" s="5">
        <f t="shared" si="57"/>
        <v>11201200</v>
      </c>
      <c r="AJ315" s="2">
        <f t="shared" si="58"/>
        <v>8606720000</v>
      </c>
    </row>
    <row r="316" spans="1:36" x14ac:dyDescent="0.2">
      <c r="A316" s="1">
        <v>8</v>
      </c>
      <c r="B316" s="178">
        <v>314</v>
      </c>
      <c r="C316" s="6">
        <v>157</v>
      </c>
      <c r="D316" s="6">
        <v>705</v>
      </c>
      <c r="E316" s="6">
        <v>870</v>
      </c>
      <c r="F316" s="6">
        <v>699</v>
      </c>
      <c r="G316" s="6">
        <v>800</v>
      </c>
      <c r="H316" s="7">
        <v>324</v>
      </c>
      <c r="I316" s="9">
        <v>231</v>
      </c>
      <c r="J316" s="6">
        <v>242</v>
      </c>
      <c r="K316" s="11">
        <v>341</v>
      </c>
      <c r="L316" s="6">
        <v>777</v>
      </c>
      <c r="M316" s="6">
        <v>686</v>
      </c>
      <c r="N316" s="6">
        <v>883</v>
      </c>
      <c r="O316" s="6">
        <v>728</v>
      </c>
      <c r="P316" s="6">
        <v>140</v>
      </c>
      <c r="Q316" s="6">
        <v>303</v>
      </c>
      <c r="R316" s="6">
        <v>440</v>
      </c>
      <c r="S316" s="6">
        <v>19</v>
      </c>
      <c r="T316" s="6">
        <v>591</v>
      </c>
      <c r="U316" s="6">
        <v>1004</v>
      </c>
      <c r="V316" s="6">
        <v>565</v>
      </c>
      <c r="W316" s="6">
        <v>914</v>
      </c>
      <c r="X316" s="12">
        <v>462</v>
      </c>
      <c r="Y316" s="6">
        <v>105</v>
      </c>
      <c r="Z316" s="6">
        <v>128</v>
      </c>
      <c r="AA316" s="8">
        <v>475</v>
      </c>
      <c r="AB316" s="6">
        <v>903</v>
      </c>
      <c r="AC316" s="6">
        <v>548</v>
      </c>
      <c r="AD316" s="6">
        <v>1021</v>
      </c>
      <c r="AE316" s="6">
        <v>602</v>
      </c>
      <c r="AF316" s="6">
        <v>6</v>
      </c>
      <c r="AG316" s="179">
        <v>417</v>
      </c>
      <c r="AH316" s="5">
        <f t="shared" si="56"/>
        <v>16400</v>
      </c>
      <c r="AI316" s="5">
        <f t="shared" si="57"/>
        <v>11201200</v>
      </c>
      <c r="AJ316" s="2">
        <f t="shared" si="58"/>
        <v>8606720000</v>
      </c>
    </row>
    <row r="317" spans="1:36" x14ac:dyDescent="0.2">
      <c r="A317" s="1">
        <v>9</v>
      </c>
      <c r="B317" s="178">
        <v>978</v>
      </c>
      <c r="C317" s="6">
        <v>629</v>
      </c>
      <c r="D317" s="6">
        <v>41</v>
      </c>
      <c r="E317" s="6">
        <v>398</v>
      </c>
      <c r="F317" s="6">
        <v>83</v>
      </c>
      <c r="G317" s="6">
        <v>504</v>
      </c>
      <c r="H317" s="11">
        <v>940</v>
      </c>
      <c r="I317" s="6">
        <v>527</v>
      </c>
      <c r="J317" s="9">
        <v>538</v>
      </c>
      <c r="K317" s="7">
        <v>957</v>
      </c>
      <c r="L317" s="6">
        <v>481</v>
      </c>
      <c r="M317" s="6">
        <v>70</v>
      </c>
      <c r="N317" s="6">
        <v>411</v>
      </c>
      <c r="O317" s="6">
        <v>64</v>
      </c>
      <c r="P317" s="6">
        <v>612</v>
      </c>
      <c r="Q317" s="6">
        <v>967</v>
      </c>
      <c r="R317" s="6">
        <v>864</v>
      </c>
      <c r="S317" s="6">
        <v>763</v>
      </c>
      <c r="T317" s="6">
        <v>167</v>
      </c>
      <c r="U317" s="6">
        <v>260</v>
      </c>
      <c r="V317" s="6">
        <v>221</v>
      </c>
      <c r="W317" s="6">
        <v>378</v>
      </c>
      <c r="X317" s="8">
        <v>806</v>
      </c>
      <c r="Y317" s="6">
        <v>641</v>
      </c>
      <c r="Z317" s="6">
        <v>664</v>
      </c>
      <c r="AA317" s="12">
        <v>819</v>
      </c>
      <c r="AB317" s="6">
        <v>367</v>
      </c>
      <c r="AC317" s="6">
        <v>204</v>
      </c>
      <c r="AD317" s="6">
        <v>277</v>
      </c>
      <c r="AE317" s="6">
        <v>178</v>
      </c>
      <c r="AF317" s="6">
        <v>750</v>
      </c>
      <c r="AG317" s="179">
        <v>841</v>
      </c>
      <c r="AH317" s="5">
        <f t="shared" si="56"/>
        <v>16400</v>
      </c>
      <c r="AI317" s="5">
        <f t="shared" si="57"/>
        <v>11201200</v>
      </c>
      <c r="AJ317" s="2">
        <f t="shared" si="58"/>
        <v>8606720000</v>
      </c>
    </row>
    <row r="318" spans="1:36" x14ac:dyDescent="0.2">
      <c r="A318" s="1">
        <v>10</v>
      </c>
      <c r="B318" s="178">
        <v>577</v>
      </c>
      <c r="C318" s="6">
        <v>998</v>
      </c>
      <c r="D318" s="6">
        <v>442</v>
      </c>
      <c r="E318" s="6">
        <v>29</v>
      </c>
      <c r="F318" s="6">
        <v>452</v>
      </c>
      <c r="G318" s="6">
        <v>103</v>
      </c>
      <c r="H318" s="6">
        <v>571</v>
      </c>
      <c r="I318" s="11">
        <v>928</v>
      </c>
      <c r="J318" s="7">
        <v>905</v>
      </c>
      <c r="K318" s="9">
        <v>558</v>
      </c>
      <c r="L318" s="6">
        <v>114</v>
      </c>
      <c r="M318" s="6">
        <v>469</v>
      </c>
      <c r="N318" s="6">
        <v>12</v>
      </c>
      <c r="O318" s="6">
        <v>431</v>
      </c>
      <c r="P318" s="6">
        <v>1011</v>
      </c>
      <c r="Q318" s="6">
        <v>600</v>
      </c>
      <c r="R318" s="6">
        <v>719</v>
      </c>
      <c r="S318" s="6">
        <v>876</v>
      </c>
      <c r="T318" s="6">
        <v>312</v>
      </c>
      <c r="U318" s="6">
        <v>147</v>
      </c>
      <c r="V318" s="6">
        <v>334</v>
      </c>
      <c r="W318" s="6">
        <v>233</v>
      </c>
      <c r="X318" s="6">
        <v>693</v>
      </c>
      <c r="Y318" s="8">
        <v>786</v>
      </c>
      <c r="Z318" s="12">
        <v>775</v>
      </c>
      <c r="AA318" s="6">
        <v>676</v>
      </c>
      <c r="AB318" s="6">
        <v>256</v>
      </c>
      <c r="AC318" s="6">
        <v>347</v>
      </c>
      <c r="AD318" s="6">
        <v>134</v>
      </c>
      <c r="AE318" s="6">
        <v>289</v>
      </c>
      <c r="AF318" s="6">
        <v>893</v>
      </c>
      <c r="AG318" s="179">
        <v>730</v>
      </c>
      <c r="AH318" s="5">
        <f t="shared" si="56"/>
        <v>16400</v>
      </c>
      <c r="AI318" s="5">
        <f t="shared" si="57"/>
        <v>11201200</v>
      </c>
      <c r="AJ318" s="2">
        <f t="shared" si="58"/>
        <v>8606720000</v>
      </c>
    </row>
    <row r="319" spans="1:36" x14ac:dyDescent="0.2">
      <c r="A319" s="1">
        <v>11</v>
      </c>
      <c r="B319" s="178">
        <v>115</v>
      </c>
      <c r="C319" s="6">
        <v>472</v>
      </c>
      <c r="D319" s="6">
        <v>908</v>
      </c>
      <c r="E319" s="6">
        <v>559</v>
      </c>
      <c r="F319" s="11">
        <v>1010</v>
      </c>
      <c r="G319" s="6">
        <v>597</v>
      </c>
      <c r="H319" s="6">
        <v>9</v>
      </c>
      <c r="I319" s="6">
        <v>430</v>
      </c>
      <c r="J319" s="6">
        <v>443</v>
      </c>
      <c r="K319" s="6">
        <v>32</v>
      </c>
      <c r="L319" s="9">
        <v>580</v>
      </c>
      <c r="M319" s="7">
        <v>999</v>
      </c>
      <c r="N319" s="6">
        <v>570</v>
      </c>
      <c r="O319" s="6">
        <v>925</v>
      </c>
      <c r="P319" s="6">
        <v>449</v>
      </c>
      <c r="Q319" s="6">
        <v>102</v>
      </c>
      <c r="R319" s="6">
        <v>253</v>
      </c>
      <c r="S319" s="6">
        <v>346</v>
      </c>
      <c r="T319" s="6">
        <v>774</v>
      </c>
      <c r="U319" s="6">
        <v>673</v>
      </c>
      <c r="V319" s="8">
        <v>896</v>
      </c>
      <c r="W319" s="6">
        <v>731</v>
      </c>
      <c r="X319" s="6">
        <v>135</v>
      </c>
      <c r="Y319" s="6">
        <v>292</v>
      </c>
      <c r="Z319" s="6">
        <v>309</v>
      </c>
      <c r="AA319" s="6">
        <v>146</v>
      </c>
      <c r="AB319" s="6">
        <v>718</v>
      </c>
      <c r="AC319" s="12">
        <v>873</v>
      </c>
      <c r="AD319" s="6">
        <v>696</v>
      </c>
      <c r="AE319" s="6">
        <v>787</v>
      </c>
      <c r="AF319" s="6">
        <v>335</v>
      </c>
      <c r="AG319" s="179">
        <v>236</v>
      </c>
      <c r="AH319" s="5">
        <f t="shared" si="56"/>
        <v>16400</v>
      </c>
      <c r="AI319" s="5">
        <f t="shared" si="57"/>
        <v>11201200</v>
      </c>
      <c r="AJ319" s="2">
        <f t="shared" si="58"/>
        <v>8606720000</v>
      </c>
    </row>
    <row r="320" spans="1:36" x14ac:dyDescent="0.2">
      <c r="A320" s="1">
        <v>12</v>
      </c>
      <c r="B320" s="178">
        <v>484</v>
      </c>
      <c r="C320" s="6">
        <v>71</v>
      </c>
      <c r="D320" s="6">
        <v>539</v>
      </c>
      <c r="E320" s="6">
        <v>960</v>
      </c>
      <c r="F320" s="6">
        <v>609</v>
      </c>
      <c r="G320" s="11">
        <v>966</v>
      </c>
      <c r="H320" s="6">
        <v>410</v>
      </c>
      <c r="I320" s="6">
        <v>61</v>
      </c>
      <c r="J320" s="6">
        <v>44</v>
      </c>
      <c r="K320" s="6">
        <v>399</v>
      </c>
      <c r="L320" s="7">
        <v>979</v>
      </c>
      <c r="M320" s="9">
        <v>632</v>
      </c>
      <c r="N320" s="6">
        <v>937</v>
      </c>
      <c r="O320" s="6">
        <v>526</v>
      </c>
      <c r="P320" s="6">
        <v>82</v>
      </c>
      <c r="Q320" s="6">
        <v>501</v>
      </c>
      <c r="R320" s="6">
        <v>366</v>
      </c>
      <c r="S320" s="6">
        <v>201</v>
      </c>
      <c r="T320" s="6">
        <v>661</v>
      </c>
      <c r="U320" s="6">
        <v>818</v>
      </c>
      <c r="V320" s="6">
        <v>751</v>
      </c>
      <c r="W320" s="8">
        <v>844</v>
      </c>
      <c r="X320" s="6">
        <v>280</v>
      </c>
      <c r="Y320" s="6">
        <v>179</v>
      </c>
      <c r="Z320" s="6">
        <v>166</v>
      </c>
      <c r="AA320" s="6">
        <v>257</v>
      </c>
      <c r="AB320" s="12">
        <v>861</v>
      </c>
      <c r="AC320" s="6">
        <v>762</v>
      </c>
      <c r="AD320" s="6">
        <v>807</v>
      </c>
      <c r="AE320" s="6">
        <v>644</v>
      </c>
      <c r="AF320" s="6">
        <v>224</v>
      </c>
      <c r="AG320" s="179">
        <v>379</v>
      </c>
      <c r="AH320" s="5">
        <f t="shared" si="56"/>
        <v>16400</v>
      </c>
      <c r="AI320" s="5">
        <f t="shared" si="57"/>
        <v>11201200</v>
      </c>
      <c r="AJ320" s="2">
        <f t="shared" si="58"/>
        <v>8606720000</v>
      </c>
    </row>
    <row r="321" spans="1:36" x14ac:dyDescent="0.2">
      <c r="A321" s="1">
        <v>13</v>
      </c>
      <c r="B321" s="178">
        <v>208</v>
      </c>
      <c r="C321" s="6">
        <v>363</v>
      </c>
      <c r="D321" s="11">
        <v>823</v>
      </c>
      <c r="E321" s="6">
        <v>660</v>
      </c>
      <c r="F321" s="6">
        <v>845</v>
      </c>
      <c r="G321" s="6">
        <v>746</v>
      </c>
      <c r="H321" s="6">
        <v>182</v>
      </c>
      <c r="I321" s="6">
        <v>273</v>
      </c>
      <c r="J321" s="6">
        <v>264</v>
      </c>
      <c r="K321" s="6">
        <v>163</v>
      </c>
      <c r="L321" s="6">
        <v>767</v>
      </c>
      <c r="M321" s="6">
        <v>860</v>
      </c>
      <c r="N321" s="9">
        <v>645</v>
      </c>
      <c r="O321" s="7">
        <v>802</v>
      </c>
      <c r="P321" s="6">
        <v>382</v>
      </c>
      <c r="Q321" s="6">
        <v>217</v>
      </c>
      <c r="R321" s="6">
        <v>66</v>
      </c>
      <c r="S321" s="6">
        <v>485</v>
      </c>
      <c r="T321" s="8">
        <v>953</v>
      </c>
      <c r="U321" s="6">
        <v>542</v>
      </c>
      <c r="V321" s="6">
        <v>963</v>
      </c>
      <c r="W321" s="6">
        <v>616</v>
      </c>
      <c r="X321" s="6">
        <v>60</v>
      </c>
      <c r="Y321" s="6">
        <v>415</v>
      </c>
      <c r="Z321" s="6">
        <v>394</v>
      </c>
      <c r="AA321" s="6">
        <v>45</v>
      </c>
      <c r="AB321" s="6">
        <v>625</v>
      </c>
      <c r="AC321" s="6">
        <v>982</v>
      </c>
      <c r="AD321" s="6">
        <v>523</v>
      </c>
      <c r="AE321" s="12">
        <v>944</v>
      </c>
      <c r="AF321" s="6">
        <v>500</v>
      </c>
      <c r="AG321" s="179">
        <v>87</v>
      </c>
      <c r="AH321" s="5">
        <f t="shared" si="56"/>
        <v>16400</v>
      </c>
      <c r="AI321" s="5">
        <f t="shared" si="57"/>
        <v>11201200</v>
      </c>
      <c r="AJ321" s="2">
        <f t="shared" si="58"/>
        <v>8606720000</v>
      </c>
    </row>
    <row r="322" spans="1:36" x14ac:dyDescent="0.2">
      <c r="A322" s="1">
        <v>14</v>
      </c>
      <c r="B322" s="178">
        <v>351</v>
      </c>
      <c r="C322" s="6">
        <v>252</v>
      </c>
      <c r="D322" s="6">
        <v>680</v>
      </c>
      <c r="E322" s="11">
        <v>771</v>
      </c>
      <c r="F322" s="6">
        <v>734</v>
      </c>
      <c r="G322" s="6">
        <v>889</v>
      </c>
      <c r="H322" s="6">
        <v>293</v>
      </c>
      <c r="I322" s="6">
        <v>130</v>
      </c>
      <c r="J322" s="6">
        <v>151</v>
      </c>
      <c r="K322" s="6">
        <v>308</v>
      </c>
      <c r="L322" s="6">
        <v>880</v>
      </c>
      <c r="M322" s="6">
        <v>715</v>
      </c>
      <c r="N322" s="7">
        <v>790</v>
      </c>
      <c r="O322" s="9">
        <v>689</v>
      </c>
      <c r="P322" s="6">
        <v>237</v>
      </c>
      <c r="Q322" s="6">
        <v>330</v>
      </c>
      <c r="R322" s="6">
        <v>465</v>
      </c>
      <c r="S322" s="6">
        <v>118</v>
      </c>
      <c r="T322" s="6">
        <v>554</v>
      </c>
      <c r="U322" s="8">
        <v>909</v>
      </c>
      <c r="V322" s="6">
        <v>596</v>
      </c>
      <c r="W322" s="6">
        <v>1015</v>
      </c>
      <c r="X322" s="6">
        <v>427</v>
      </c>
      <c r="Y322" s="6">
        <v>16</v>
      </c>
      <c r="Z322" s="6">
        <v>25</v>
      </c>
      <c r="AA322" s="6">
        <v>446</v>
      </c>
      <c r="AB322" s="6">
        <v>994</v>
      </c>
      <c r="AC322" s="6">
        <v>581</v>
      </c>
      <c r="AD322" s="12">
        <v>924</v>
      </c>
      <c r="AE322" s="6">
        <v>575</v>
      </c>
      <c r="AF322" s="6">
        <v>99</v>
      </c>
      <c r="AG322" s="179">
        <v>456</v>
      </c>
      <c r="AH322" s="5">
        <f t="shared" si="56"/>
        <v>16400</v>
      </c>
      <c r="AI322" s="5">
        <f t="shared" si="57"/>
        <v>11201200</v>
      </c>
      <c r="AJ322" s="2">
        <f t="shared" si="58"/>
        <v>8606720000</v>
      </c>
    </row>
    <row r="323" spans="1:36" x14ac:dyDescent="0.2">
      <c r="A323" s="1">
        <v>15</v>
      </c>
      <c r="B323" s="190">
        <v>877</v>
      </c>
      <c r="C323" s="6">
        <v>714</v>
      </c>
      <c r="D323" s="6">
        <v>150</v>
      </c>
      <c r="E323" s="6">
        <v>305</v>
      </c>
      <c r="F323" s="6">
        <v>240</v>
      </c>
      <c r="G323" s="6">
        <v>331</v>
      </c>
      <c r="H323" s="6">
        <v>791</v>
      </c>
      <c r="I323" s="6">
        <v>692</v>
      </c>
      <c r="J323" s="6">
        <v>677</v>
      </c>
      <c r="K323" s="6">
        <v>770</v>
      </c>
      <c r="L323" s="6">
        <v>350</v>
      </c>
      <c r="M323" s="6">
        <v>249</v>
      </c>
      <c r="N323" s="6">
        <v>296</v>
      </c>
      <c r="O323" s="6">
        <v>131</v>
      </c>
      <c r="P323" s="9">
        <v>735</v>
      </c>
      <c r="Q323" s="7">
        <v>892</v>
      </c>
      <c r="R323" s="8">
        <v>995</v>
      </c>
      <c r="S323" s="6">
        <v>584</v>
      </c>
      <c r="T323" s="6">
        <v>28</v>
      </c>
      <c r="U323" s="6">
        <v>447</v>
      </c>
      <c r="V323" s="6">
        <v>98</v>
      </c>
      <c r="W323" s="6">
        <v>453</v>
      </c>
      <c r="X323" s="6">
        <v>921</v>
      </c>
      <c r="Y323" s="6">
        <v>574</v>
      </c>
      <c r="Z323" s="6">
        <v>555</v>
      </c>
      <c r="AA323" s="6">
        <v>912</v>
      </c>
      <c r="AB323" s="6">
        <v>468</v>
      </c>
      <c r="AC323" s="6">
        <v>119</v>
      </c>
      <c r="AD323" s="6">
        <v>426</v>
      </c>
      <c r="AE323" s="6">
        <v>13</v>
      </c>
      <c r="AF323" s="6">
        <v>593</v>
      </c>
      <c r="AG323" s="186">
        <v>1014</v>
      </c>
      <c r="AH323" s="5">
        <f t="shared" si="56"/>
        <v>16400</v>
      </c>
      <c r="AI323" s="5">
        <f t="shared" si="57"/>
        <v>11201200</v>
      </c>
      <c r="AJ323" s="2">
        <f t="shared" si="58"/>
        <v>8606720000</v>
      </c>
    </row>
    <row r="324" spans="1:36" x14ac:dyDescent="0.2">
      <c r="A324" s="1">
        <v>16</v>
      </c>
      <c r="B324" s="178">
        <v>766</v>
      </c>
      <c r="C324" s="11">
        <v>857</v>
      </c>
      <c r="D324" s="6">
        <v>261</v>
      </c>
      <c r="E324" s="6">
        <v>162</v>
      </c>
      <c r="F324" s="6">
        <v>383</v>
      </c>
      <c r="G324" s="6">
        <v>220</v>
      </c>
      <c r="H324" s="6">
        <v>648</v>
      </c>
      <c r="I324" s="6">
        <v>803</v>
      </c>
      <c r="J324" s="6">
        <v>822</v>
      </c>
      <c r="K324" s="6">
        <v>657</v>
      </c>
      <c r="L324" s="6">
        <v>205</v>
      </c>
      <c r="M324" s="6">
        <v>362</v>
      </c>
      <c r="N324" s="6">
        <v>183</v>
      </c>
      <c r="O324" s="6">
        <v>276</v>
      </c>
      <c r="P324" s="7">
        <v>848</v>
      </c>
      <c r="Q324" s="9">
        <v>747</v>
      </c>
      <c r="R324" s="6">
        <v>628</v>
      </c>
      <c r="S324" s="8">
        <v>983</v>
      </c>
      <c r="T324" s="6">
        <v>395</v>
      </c>
      <c r="U324" s="6">
        <v>48</v>
      </c>
      <c r="V324" s="6">
        <v>497</v>
      </c>
      <c r="W324" s="6">
        <v>86</v>
      </c>
      <c r="X324" s="6">
        <v>522</v>
      </c>
      <c r="Y324" s="6">
        <v>941</v>
      </c>
      <c r="Z324" s="6">
        <v>956</v>
      </c>
      <c r="AA324" s="6">
        <v>543</v>
      </c>
      <c r="AB324" s="6">
        <v>67</v>
      </c>
      <c r="AC324" s="6">
        <v>488</v>
      </c>
      <c r="AD324" s="6">
        <v>57</v>
      </c>
      <c r="AE324" s="6">
        <v>414</v>
      </c>
      <c r="AF324" s="12">
        <v>962</v>
      </c>
      <c r="AG324" s="179">
        <v>613</v>
      </c>
      <c r="AH324" s="5">
        <f t="shared" si="56"/>
        <v>16400</v>
      </c>
      <c r="AI324" s="5">
        <f t="shared" si="57"/>
        <v>11201200</v>
      </c>
      <c r="AJ324" s="2">
        <f t="shared" si="58"/>
        <v>8606720000</v>
      </c>
    </row>
    <row r="325" spans="1:36" x14ac:dyDescent="0.2">
      <c r="A325" s="1">
        <v>17</v>
      </c>
      <c r="B325" s="178">
        <v>259</v>
      </c>
      <c r="C325" s="12">
        <v>168</v>
      </c>
      <c r="D325" s="6">
        <v>764</v>
      </c>
      <c r="E325" s="6">
        <v>863</v>
      </c>
      <c r="F325" s="6">
        <v>642</v>
      </c>
      <c r="G325" s="6">
        <v>805</v>
      </c>
      <c r="H325" s="6">
        <v>377</v>
      </c>
      <c r="I325" s="6">
        <v>222</v>
      </c>
      <c r="J325" s="6">
        <v>203</v>
      </c>
      <c r="K325" s="6">
        <v>368</v>
      </c>
      <c r="L325" s="6">
        <v>820</v>
      </c>
      <c r="M325" s="6">
        <v>663</v>
      </c>
      <c r="N325" s="6">
        <v>842</v>
      </c>
      <c r="O325" s="6">
        <v>749</v>
      </c>
      <c r="P325" s="8">
        <v>177</v>
      </c>
      <c r="Q325" s="6">
        <v>278</v>
      </c>
      <c r="R325" s="9">
        <v>397</v>
      </c>
      <c r="S325" s="7">
        <v>42</v>
      </c>
      <c r="T325" s="6">
        <v>630</v>
      </c>
      <c r="U325" s="6">
        <v>977</v>
      </c>
      <c r="V325" s="6">
        <v>528</v>
      </c>
      <c r="W325" s="6">
        <v>939</v>
      </c>
      <c r="X325" s="6">
        <v>503</v>
      </c>
      <c r="Y325" s="6">
        <v>84</v>
      </c>
      <c r="Z325" s="6">
        <v>69</v>
      </c>
      <c r="AA325" s="6">
        <v>482</v>
      </c>
      <c r="AB325" s="6">
        <v>958</v>
      </c>
      <c r="AC325" s="6">
        <v>537</v>
      </c>
      <c r="AD325" s="6">
        <v>968</v>
      </c>
      <c r="AE325" s="6">
        <v>611</v>
      </c>
      <c r="AF325" s="11">
        <v>63</v>
      </c>
      <c r="AG325" s="179">
        <v>412</v>
      </c>
      <c r="AH325" s="5">
        <f t="shared" si="56"/>
        <v>16400</v>
      </c>
      <c r="AI325" s="5">
        <f t="shared" si="57"/>
        <v>11201200</v>
      </c>
      <c r="AJ325" s="2">
        <f t="shared" si="58"/>
        <v>8606720000</v>
      </c>
    </row>
    <row r="326" spans="1:36" x14ac:dyDescent="0.2">
      <c r="A326" s="1">
        <v>18</v>
      </c>
      <c r="B326" s="188">
        <v>148</v>
      </c>
      <c r="C326" s="6">
        <v>311</v>
      </c>
      <c r="D326" s="6">
        <v>875</v>
      </c>
      <c r="E326" s="6">
        <v>720</v>
      </c>
      <c r="F326" s="6">
        <v>785</v>
      </c>
      <c r="G326" s="6">
        <v>694</v>
      </c>
      <c r="H326" s="6">
        <v>234</v>
      </c>
      <c r="I326" s="6">
        <v>333</v>
      </c>
      <c r="J326" s="6">
        <v>348</v>
      </c>
      <c r="K326" s="6">
        <v>255</v>
      </c>
      <c r="L326" s="6">
        <v>675</v>
      </c>
      <c r="M326" s="6">
        <v>776</v>
      </c>
      <c r="N326" s="6">
        <v>729</v>
      </c>
      <c r="O326" s="6">
        <v>894</v>
      </c>
      <c r="P326" s="6">
        <v>290</v>
      </c>
      <c r="Q326" s="8">
        <v>133</v>
      </c>
      <c r="R326" s="7">
        <v>30</v>
      </c>
      <c r="S326" s="9">
        <v>441</v>
      </c>
      <c r="T326" s="6">
        <v>997</v>
      </c>
      <c r="U326" s="6">
        <v>578</v>
      </c>
      <c r="V326" s="6">
        <v>927</v>
      </c>
      <c r="W326" s="6">
        <v>572</v>
      </c>
      <c r="X326" s="6">
        <v>104</v>
      </c>
      <c r="Y326" s="6">
        <v>451</v>
      </c>
      <c r="Z326" s="6">
        <v>470</v>
      </c>
      <c r="AA326" s="6">
        <v>113</v>
      </c>
      <c r="AB326" s="6">
        <v>557</v>
      </c>
      <c r="AC326" s="6">
        <v>906</v>
      </c>
      <c r="AD326" s="6">
        <v>599</v>
      </c>
      <c r="AE326" s="6">
        <v>1012</v>
      </c>
      <c r="AF326" s="6">
        <v>432</v>
      </c>
      <c r="AG326" s="192">
        <v>11</v>
      </c>
      <c r="AH326" s="5">
        <f t="shared" si="56"/>
        <v>16400</v>
      </c>
      <c r="AI326" s="5">
        <f t="shared" si="57"/>
        <v>11201200</v>
      </c>
      <c r="AJ326" s="2">
        <f t="shared" si="58"/>
        <v>8606720000</v>
      </c>
    </row>
    <row r="327" spans="1:36" x14ac:dyDescent="0.2">
      <c r="A327" s="1">
        <v>19</v>
      </c>
      <c r="B327" s="178">
        <v>674</v>
      </c>
      <c r="C327" s="6">
        <v>773</v>
      </c>
      <c r="D327" s="6">
        <v>345</v>
      </c>
      <c r="E327" s="12">
        <v>254</v>
      </c>
      <c r="F327" s="6">
        <v>291</v>
      </c>
      <c r="G327" s="6">
        <v>136</v>
      </c>
      <c r="H327" s="6">
        <v>732</v>
      </c>
      <c r="I327" s="6">
        <v>895</v>
      </c>
      <c r="J327" s="6">
        <v>874</v>
      </c>
      <c r="K327" s="6">
        <v>717</v>
      </c>
      <c r="L327" s="6">
        <v>145</v>
      </c>
      <c r="M327" s="6">
        <v>310</v>
      </c>
      <c r="N327" s="8">
        <v>235</v>
      </c>
      <c r="O327" s="6">
        <v>336</v>
      </c>
      <c r="P327" s="6">
        <v>788</v>
      </c>
      <c r="Q327" s="6">
        <v>695</v>
      </c>
      <c r="R327" s="6">
        <v>560</v>
      </c>
      <c r="S327" s="6">
        <v>907</v>
      </c>
      <c r="T327" s="9">
        <v>471</v>
      </c>
      <c r="U327" s="7">
        <v>116</v>
      </c>
      <c r="V327" s="6">
        <v>429</v>
      </c>
      <c r="W327" s="6">
        <v>10</v>
      </c>
      <c r="X327" s="6">
        <v>598</v>
      </c>
      <c r="Y327" s="6">
        <v>1009</v>
      </c>
      <c r="Z327" s="6">
        <v>1000</v>
      </c>
      <c r="AA327" s="6">
        <v>579</v>
      </c>
      <c r="AB327" s="6">
        <v>31</v>
      </c>
      <c r="AC327" s="6">
        <v>444</v>
      </c>
      <c r="AD327" s="11">
        <v>101</v>
      </c>
      <c r="AE327" s="6">
        <v>450</v>
      </c>
      <c r="AF327" s="6">
        <v>926</v>
      </c>
      <c r="AG327" s="179">
        <v>569</v>
      </c>
      <c r="AH327" s="5">
        <f t="shared" si="56"/>
        <v>16400</v>
      </c>
      <c r="AI327" s="5">
        <f t="shared" si="57"/>
        <v>11201200</v>
      </c>
      <c r="AJ327" s="2">
        <f t="shared" si="58"/>
        <v>8606720000</v>
      </c>
    </row>
    <row r="328" spans="1:36" x14ac:dyDescent="0.2">
      <c r="A328" s="1">
        <v>20</v>
      </c>
      <c r="B328" s="178">
        <v>817</v>
      </c>
      <c r="C328" s="6">
        <v>662</v>
      </c>
      <c r="D328" s="12">
        <v>202</v>
      </c>
      <c r="E328" s="6">
        <v>365</v>
      </c>
      <c r="F328" s="6">
        <v>180</v>
      </c>
      <c r="G328" s="6">
        <v>279</v>
      </c>
      <c r="H328" s="6">
        <v>843</v>
      </c>
      <c r="I328" s="6">
        <v>752</v>
      </c>
      <c r="J328" s="6">
        <v>761</v>
      </c>
      <c r="K328" s="6">
        <v>862</v>
      </c>
      <c r="L328" s="6">
        <v>258</v>
      </c>
      <c r="M328" s="6">
        <v>165</v>
      </c>
      <c r="N328" s="6">
        <v>380</v>
      </c>
      <c r="O328" s="8">
        <v>223</v>
      </c>
      <c r="P328" s="6">
        <v>643</v>
      </c>
      <c r="Q328" s="6">
        <v>808</v>
      </c>
      <c r="R328" s="6">
        <v>959</v>
      </c>
      <c r="S328" s="6">
        <v>540</v>
      </c>
      <c r="T328" s="7">
        <v>72</v>
      </c>
      <c r="U328" s="9">
        <v>483</v>
      </c>
      <c r="V328" s="6">
        <v>62</v>
      </c>
      <c r="W328" s="6">
        <v>409</v>
      </c>
      <c r="X328" s="6">
        <v>965</v>
      </c>
      <c r="Y328" s="6">
        <v>610</v>
      </c>
      <c r="Z328" s="6">
        <v>631</v>
      </c>
      <c r="AA328" s="6">
        <v>980</v>
      </c>
      <c r="AB328" s="6">
        <v>400</v>
      </c>
      <c r="AC328" s="6">
        <v>43</v>
      </c>
      <c r="AD328" s="6">
        <v>502</v>
      </c>
      <c r="AE328" s="11">
        <v>81</v>
      </c>
      <c r="AF328" s="6">
        <v>525</v>
      </c>
      <c r="AG328" s="179">
        <v>938</v>
      </c>
      <c r="AH328" s="5">
        <f t="shared" si="56"/>
        <v>16400</v>
      </c>
      <c r="AI328" s="5">
        <f t="shared" si="57"/>
        <v>11201200</v>
      </c>
      <c r="AJ328" s="2">
        <f t="shared" si="58"/>
        <v>8606720000</v>
      </c>
    </row>
    <row r="329" spans="1:36" x14ac:dyDescent="0.2">
      <c r="A329" s="1">
        <v>21</v>
      </c>
      <c r="B329" s="178">
        <v>541</v>
      </c>
      <c r="C329" s="6">
        <v>954</v>
      </c>
      <c r="D329" s="6">
        <v>486</v>
      </c>
      <c r="E329" s="6">
        <v>65</v>
      </c>
      <c r="F329" s="6">
        <v>416</v>
      </c>
      <c r="G329" s="12">
        <v>59</v>
      </c>
      <c r="H329" s="6">
        <v>615</v>
      </c>
      <c r="I329" s="6">
        <v>964</v>
      </c>
      <c r="J329" s="6">
        <v>981</v>
      </c>
      <c r="K329" s="6">
        <v>626</v>
      </c>
      <c r="L329" s="8">
        <v>46</v>
      </c>
      <c r="M329" s="6">
        <v>393</v>
      </c>
      <c r="N329" s="6">
        <v>88</v>
      </c>
      <c r="O329" s="6">
        <v>499</v>
      </c>
      <c r="P329" s="6">
        <v>943</v>
      </c>
      <c r="Q329" s="6">
        <v>524</v>
      </c>
      <c r="R329" s="6">
        <v>659</v>
      </c>
      <c r="S329" s="6">
        <v>824</v>
      </c>
      <c r="T329" s="6">
        <v>364</v>
      </c>
      <c r="U329" s="6">
        <v>207</v>
      </c>
      <c r="V329" s="9">
        <v>274</v>
      </c>
      <c r="W329" s="7">
        <v>181</v>
      </c>
      <c r="X329" s="6">
        <v>745</v>
      </c>
      <c r="Y329" s="6">
        <v>846</v>
      </c>
      <c r="Z329" s="6">
        <v>859</v>
      </c>
      <c r="AA329" s="6">
        <v>768</v>
      </c>
      <c r="AB329" s="11">
        <v>164</v>
      </c>
      <c r="AC329" s="6">
        <v>263</v>
      </c>
      <c r="AD329" s="6">
        <v>218</v>
      </c>
      <c r="AE329" s="6">
        <v>381</v>
      </c>
      <c r="AF329" s="6">
        <v>801</v>
      </c>
      <c r="AG329" s="179">
        <v>646</v>
      </c>
      <c r="AH329" s="5">
        <f t="shared" si="56"/>
        <v>16400</v>
      </c>
      <c r="AI329" s="5">
        <f t="shared" si="57"/>
        <v>11201200</v>
      </c>
      <c r="AJ329" s="2">
        <f t="shared" si="58"/>
        <v>8606720000</v>
      </c>
    </row>
    <row r="330" spans="1:36" x14ac:dyDescent="0.2">
      <c r="A330" s="1">
        <v>22</v>
      </c>
      <c r="B330" s="178">
        <v>910</v>
      </c>
      <c r="C330" s="6">
        <v>553</v>
      </c>
      <c r="D330" s="6">
        <v>117</v>
      </c>
      <c r="E330" s="6">
        <v>466</v>
      </c>
      <c r="F330" s="12">
        <v>15</v>
      </c>
      <c r="G330" s="6">
        <v>428</v>
      </c>
      <c r="H330" s="6">
        <v>1016</v>
      </c>
      <c r="I330" s="6">
        <v>595</v>
      </c>
      <c r="J330" s="6">
        <v>582</v>
      </c>
      <c r="K330" s="6">
        <v>993</v>
      </c>
      <c r="L330" s="6">
        <v>445</v>
      </c>
      <c r="M330" s="8">
        <v>26</v>
      </c>
      <c r="N330" s="6">
        <v>455</v>
      </c>
      <c r="O330" s="6">
        <v>100</v>
      </c>
      <c r="P330" s="6">
        <v>576</v>
      </c>
      <c r="Q330" s="6">
        <v>923</v>
      </c>
      <c r="R330" s="6">
        <v>772</v>
      </c>
      <c r="S330" s="6">
        <v>679</v>
      </c>
      <c r="T330" s="6">
        <v>251</v>
      </c>
      <c r="U330" s="6">
        <v>352</v>
      </c>
      <c r="V330" s="7">
        <v>129</v>
      </c>
      <c r="W330" s="9">
        <v>294</v>
      </c>
      <c r="X330" s="6">
        <v>890</v>
      </c>
      <c r="Y330" s="6">
        <v>733</v>
      </c>
      <c r="Z330" s="6">
        <v>716</v>
      </c>
      <c r="AA330" s="6">
        <v>879</v>
      </c>
      <c r="AB330" s="6">
        <v>307</v>
      </c>
      <c r="AC330" s="11">
        <v>152</v>
      </c>
      <c r="AD330" s="6">
        <v>329</v>
      </c>
      <c r="AE330" s="6">
        <v>238</v>
      </c>
      <c r="AF330" s="6">
        <v>690</v>
      </c>
      <c r="AG330" s="179">
        <v>789</v>
      </c>
      <c r="AH330" s="5">
        <f t="shared" si="56"/>
        <v>16400</v>
      </c>
      <c r="AI330" s="5">
        <f t="shared" si="57"/>
        <v>11201200</v>
      </c>
      <c r="AJ330" s="2">
        <f t="shared" si="58"/>
        <v>8606720000</v>
      </c>
    </row>
    <row r="331" spans="1:36" x14ac:dyDescent="0.2">
      <c r="A331" s="1">
        <v>23</v>
      </c>
      <c r="B331" s="178">
        <v>448</v>
      </c>
      <c r="C331" s="6">
        <v>27</v>
      </c>
      <c r="D331" s="6">
        <v>583</v>
      </c>
      <c r="E331" s="6">
        <v>996</v>
      </c>
      <c r="F331" s="6">
        <v>573</v>
      </c>
      <c r="G331" s="6">
        <v>922</v>
      </c>
      <c r="H331" s="6">
        <v>454</v>
      </c>
      <c r="I331" s="12">
        <v>97</v>
      </c>
      <c r="J331" s="8">
        <v>120</v>
      </c>
      <c r="K331" s="6">
        <v>467</v>
      </c>
      <c r="L331" s="6">
        <v>911</v>
      </c>
      <c r="M331" s="6">
        <v>556</v>
      </c>
      <c r="N331" s="6">
        <v>1013</v>
      </c>
      <c r="O331" s="6">
        <v>594</v>
      </c>
      <c r="P331" s="6">
        <v>14</v>
      </c>
      <c r="Q331" s="6">
        <v>425</v>
      </c>
      <c r="R331" s="6">
        <v>306</v>
      </c>
      <c r="S331" s="6">
        <v>149</v>
      </c>
      <c r="T331" s="6">
        <v>713</v>
      </c>
      <c r="U331" s="6">
        <v>878</v>
      </c>
      <c r="V331" s="6">
        <v>691</v>
      </c>
      <c r="W331" s="6">
        <v>792</v>
      </c>
      <c r="X331" s="9">
        <v>332</v>
      </c>
      <c r="Y331" s="7">
        <v>239</v>
      </c>
      <c r="Z331" s="11">
        <v>250</v>
      </c>
      <c r="AA331" s="6">
        <v>349</v>
      </c>
      <c r="AB331" s="6">
        <v>769</v>
      </c>
      <c r="AC331" s="6">
        <v>678</v>
      </c>
      <c r="AD331" s="6">
        <v>891</v>
      </c>
      <c r="AE331" s="6">
        <v>736</v>
      </c>
      <c r="AF331" s="6">
        <v>132</v>
      </c>
      <c r="AG331" s="179">
        <v>295</v>
      </c>
      <c r="AH331" s="5">
        <f t="shared" si="56"/>
        <v>16400</v>
      </c>
      <c r="AI331" s="5">
        <f t="shared" si="57"/>
        <v>11201200</v>
      </c>
      <c r="AJ331" s="2">
        <f t="shared" si="58"/>
        <v>8606720000</v>
      </c>
    </row>
    <row r="332" spans="1:36" x14ac:dyDescent="0.2">
      <c r="A332" s="1">
        <v>24</v>
      </c>
      <c r="B332" s="178">
        <v>47</v>
      </c>
      <c r="C332" s="6">
        <v>396</v>
      </c>
      <c r="D332" s="6">
        <v>984</v>
      </c>
      <c r="E332" s="6">
        <v>627</v>
      </c>
      <c r="F332" s="6">
        <v>942</v>
      </c>
      <c r="G332" s="6">
        <v>521</v>
      </c>
      <c r="H332" s="12">
        <v>85</v>
      </c>
      <c r="I332" s="6">
        <v>498</v>
      </c>
      <c r="J332" s="6">
        <v>487</v>
      </c>
      <c r="K332" s="8">
        <v>68</v>
      </c>
      <c r="L332" s="6">
        <v>544</v>
      </c>
      <c r="M332" s="6">
        <v>955</v>
      </c>
      <c r="N332" s="6">
        <v>614</v>
      </c>
      <c r="O332" s="6">
        <v>961</v>
      </c>
      <c r="P332" s="6">
        <v>413</v>
      </c>
      <c r="Q332" s="6">
        <v>58</v>
      </c>
      <c r="R332" s="6">
        <v>161</v>
      </c>
      <c r="S332" s="6">
        <v>262</v>
      </c>
      <c r="T332" s="6">
        <v>858</v>
      </c>
      <c r="U332" s="6">
        <v>765</v>
      </c>
      <c r="V332" s="6">
        <v>804</v>
      </c>
      <c r="W332" s="6">
        <v>647</v>
      </c>
      <c r="X332" s="7">
        <v>219</v>
      </c>
      <c r="Y332" s="9">
        <v>384</v>
      </c>
      <c r="Z332" s="6">
        <v>361</v>
      </c>
      <c r="AA332" s="11">
        <v>206</v>
      </c>
      <c r="AB332" s="6">
        <v>658</v>
      </c>
      <c r="AC332" s="6">
        <v>821</v>
      </c>
      <c r="AD332" s="6">
        <v>748</v>
      </c>
      <c r="AE332" s="6">
        <v>847</v>
      </c>
      <c r="AF332" s="6">
        <v>275</v>
      </c>
      <c r="AG332" s="179">
        <v>184</v>
      </c>
      <c r="AH332" s="5">
        <f t="shared" si="56"/>
        <v>16400</v>
      </c>
      <c r="AI332" s="5">
        <f t="shared" si="57"/>
        <v>11201200</v>
      </c>
      <c r="AJ332" s="2">
        <f t="shared" si="58"/>
        <v>8606720000</v>
      </c>
    </row>
    <row r="333" spans="1:36" x14ac:dyDescent="0.2">
      <c r="A333" s="1">
        <v>25</v>
      </c>
      <c r="B333" s="178">
        <v>711</v>
      </c>
      <c r="C333" s="6">
        <v>868</v>
      </c>
      <c r="D333" s="6">
        <v>320</v>
      </c>
      <c r="E333" s="6">
        <v>155</v>
      </c>
      <c r="F333" s="6">
        <v>326</v>
      </c>
      <c r="G333" s="6">
        <v>225</v>
      </c>
      <c r="H333" s="8">
        <v>701</v>
      </c>
      <c r="I333" s="6">
        <v>794</v>
      </c>
      <c r="J333" s="6">
        <v>783</v>
      </c>
      <c r="K333" s="12">
        <v>684</v>
      </c>
      <c r="L333" s="6">
        <v>248</v>
      </c>
      <c r="M333" s="6">
        <v>339</v>
      </c>
      <c r="N333" s="6">
        <v>142</v>
      </c>
      <c r="O333" s="6">
        <v>297</v>
      </c>
      <c r="P333" s="6">
        <v>885</v>
      </c>
      <c r="Q333" s="6">
        <v>722</v>
      </c>
      <c r="R333" s="6">
        <v>585</v>
      </c>
      <c r="S333" s="6">
        <v>1006</v>
      </c>
      <c r="T333" s="6">
        <v>434</v>
      </c>
      <c r="U333" s="6">
        <v>21</v>
      </c>
      <c r="V333" s="6">
        <v>460</v>
      </c>
      <c r="W333" s="6">
        <v>111</v>
      </c>
      <c r="X333" s="11">
        <v>563</v>
      </c>
      <c r="Y333" s="6">
        <v>920</v>
      </c>
      <c r="Z333" s="9">
        <v>897</v>
      </c>
      <c r="AA333" s="7">
        <v>550</v>
      </c>
      <c r="AB333" s="6">
        <v>122</v>
      </c>
      <c r="AC333" s="6">
        <v>477</v>
      </c>
      <c r="AD333" s="6">
        <v>4</v>
      </c>
      <c r="AE333" s="6">
        <v>423</v>
      </c>
      <c r="AF333" s="6">
        <v>1019</v>
      </c>
      <c r="AG333" s="179">
        <v>608</v>
      </c>
      <c r="AH333" s="5">
        <f t="shared" si="56"/>
        <v>16400</v>
      </c>
      <c r="AI333" s="5">
        <f t="shared" si="57"/>
        <v>11201200</v>
      </c>
      <c r="AJ333" s="2">
        <f t="shared" si="58"/>
        <v>8606720000</v>
      </c>
    </row>
    <row r="334" spans="1:36" x14ac:dyDescent="0.2">
      <c r="A334" s="1">
        <v>26</v>
      </c>
      <c r="B334" s="178">
        <v>856</v>
      </c>
      <c r="C334" s="6">
        <v>755</v>
      </c>
      <c r="D334" s="6">
        <v>175</v>
      </c>
      <c r="E334" s="6">
        <v>268</v>
      </c>
      <c r="F334" s="6">
        <v>213</v>
      </c>
      <c r="G334" s="6">
        <v>370</v>
      </c>
      <c r="H334" s="6">
        <v>814</v>
      </c>
      <c r="I334" s="8">
        <v>649</v>
      </c>
      <c r="J334" s="12">
        <v>672</v>
      </c>
      <c r="K334" s="6">
        <v>827</v>
      </c>
      <c r="L334" s="6">
        <v>359</v>
      </c>
      <c r="M334" s="6">
        <v>196</v>
      </c>
      <c r="N334" s="6">
        <v>285</v>
      </c>
      <c r="O334" s="6">
        <v>186</v>
      </c>
      <c r="P334" s="6">
        <v>742</v>
      </c>
      <c r="Q334" s="6">
        <v>833</v>
      </c>
      <c r="R334" s="6">
        <v>986</v>
      </c>
      <c r="S334" s="6">
        <v>637</v>
      </c>
      <c r="T334" s="6">
        <v>33</v>
      </c>
      <c r="U334" s="6">
        <v>390</v>
      </c>
      <c r="V334" s="6">
        <v>91</v>
      </c>
      <c r="W334" s="6">
        <v>512</v>
      </c>
      <c r="X334" s="6">
        <v>932</v>
      </c>
      <c r="Y334" s="11">
        <v>519</v>
      </c>
      <c r="Z334" s="7">
        <v>530</v>
      </c>
      <c r="AA334" s="9">
        <v>949</v>
      </c>
      <c r="AB334" s="6">
        <v>489</v>
      </c>
      <c r="AC334" s="6">
        <v>78</v>
      </c>
      <c r="AD334" s="6">
        <v>403</v>
      </c>
      <c r="AE334" s="6">
        <v>56</v>
      </c>
      <c r="AF334" s="6">
        <v>620</v>
      </c>
      <c r="AG334" s="179">
        <v>975</v>
      </c>
      <c r="AH334" s="5">
        <f t="shared" si="56"/>
        <v>16400</v>
      </c>
      <c r="AI334" s="5">
        <f t="shared" si="57"/>
        <v>11201200</v>
      </c>
      <c r="AJ334" s="2">
        <f t="shared" si="58"/>
        <v>8606720000</v>
      </c>
    </row>
    <row r="335" spans="1:36" x14ac:dyDescent="0.2">
      <c r="A335" s="1">
        <v>27</v>
      </c>
      <c r="B335" s="178">
        <v>358</v>
      </c>
      <c r="C335" s="6">
        <v>193</v>
      </c>
      <c r="D335" s="6">
        <v>669</v>
      </c>
      <c r="E335" s="6">
        <v>826</v>
      </c>
      <c r="F335" s="8">
        <v>743</v>
      </c>
      <c r="G335" s="6">
        <v>836</v>
      </c>
      <c r="H335" s="6">
        <v>288</v>
      </c>
      <c r="I335" s="6">
        <v>187</v>
      </c>
      <c r="J335" s="6">
        <v>174</v>
      </c>
      <c r="K335" s="6">
        <v>265</v>
      </c>
      <c r="L335" s="6">
        <v>853</v>
      </c>
      <c r="M335" s="12">
        <v>754</v>
      </c>
      <c r="N335" s="6">
        <v>815</v>
      </c>
      <c r="O335" s="6">
        <v>652</v>
      </c>
      <c r="P335" s="6">
        <v>216</v>
      </c>
      <c r="Q335" s="6">
        <v>371</v>
      </c>
      <c r="R335" s="6">
        <v>492</v>
      </c>
      <c r="S335" s="6">
        <v>79</v>
      </c>
      <c r="T335" s="6">
        <v>531</v>
      </c>
      <c r="U335" s="6">
        <v>952</v>
      </c>
      <c r="V335" s="11">
        <v>617</v>
      </c>
      <c r="W335" s="6">
        <v>974</v>
      </c>
      <c r="X335" s="6">
        <v>402</v>
      </c>
      <c r="Y335" s="6">
        <v>53</v>
      </c>
      <c r="Z335" s="6">
        <v>36</v>
      </c>
      <c r="AA335" s="6">
        <v>391</v>
      </c>
      <c r="AB335" s="9">
        <v>987</v>
      </c>
      <c r="AC335" s="7">
        <v>640</v>
      </c>
      <c r="AD335" s="6">
        <v>929</v>
      </c>
      <c r="AE335" s="6">
        <v>518</v>
      </c>
      <c r="AF335" s="6">
        <v>90</v>
      </c>
      <c r="AG335" s="179">
        <v>509</v>
      </c>
      <c r="AH335" s="5">
        <f t="shared" si="56"/>
        <v>16400</v>
      </c>
      <c r="AI335" s="5">
        <f t="shared" si="57"/>
        <v>11201200</v>
      </c>
      <c r="AJ335" s="2">
        <f t="shared" si="58"/>
        <v>8606720000</v>
      </c>
    </row>
    <row r="336" spans="1:36" x14ac:dyDescent="0.2">
      <c r="A336" s="1">
        <v>28</v>
      </c>
      <c r="B336" s="178">
        <v>245</v>
      </c>
      <c r="C336" s="6">
        <v>338</v>
      </c>
      <c r="D336" s="6">
        <v>782</v>
      </c>
      <c r="E336" s="6">
        <v>681</v>
      </c>
      <c r="F336" s="6">
        <v>888</v>
      </c>
      <c r="G336" s="8">
        <v>723</v>
      </c>
      <c r="H336" s="6">
        <v>143</v>
      </c>
      <c r="I336" s="6">
        <v>300</v>
      </c>
      <c r="J336" s="6">
        <v>317</v>
      </c>
      <c r="K336" s="6">
        <v>154</v>
      </c>
      <c r="L336" s="12">
        <v>710</v>
      </c>
      <c r="M336" s="6">
        <v>865</v>
      </c>
      <c r="N336" s="6">
        <v>704</v>
      </c>
      <c r="O336" s="6">
        <v>795</v>
      </c>
      <c r="P336" s="6">
        <v>327</v>
      </c>
      <c r="Q336" s="6">
        <v>228</v>
      </c>
      <c r="R336" s="6">
        <v>123</v>
      </c>
      <c r="S336" s="6">
        <v>480</v>
      </c>
      <c r="T336" s="6">
        <v>900</v>
      </c>
      <c r="U336" s="6">
        <v>551</v>
      </c>
      <c r="V336" s="6">
        <v>1018</v>
      </c>
      <c r="W336" s="11">
        <v>605</v>
      </c>
      <c r="X336" s="6">
        <v>1</v>
      </c>
      <c r="Y336" s="6">
        <v>422</v>
      </c>
      <c r="Z336" s="6">
        <v>435</v>
      </c>
      <c r="AA336" s="6">
        <v>24</v>
      </c>
      <c r="AB336" s="7">
        <v>588</v>
      </c>
      <c r="AC336" s="9">
        <v>1007</v>
      </c>
      <c r="AD336" s="6">
        <v>562</v>
      </c>
      <c r="AE336" s="6">
        <v>917</v>
      </c>
      <c r="AF336" s="6">
        <v>457</v>
      </c>
      <c r="AG336" s="179">
        <v>110</v>
      </c>
      <c r="AH336" s="5">
        <f t="shared" si="56"/>
        <v>16400</v>
      </c>
      <c r="AI336" s="5">
        <f t="shared" si="57"/>
        <v>11201200</v>
      </c>
      <c r="AJ336" s="2">
        <f t="shared" si="58"/>
        <v>8606720000</v>
      </c>
    </row>
    <row r="337" spans="1:36" x14ac:dyDescent="0.2">
      <c r="A337" s="1">
        <v>29</v>
      </c>
      <c r="B337" s="178">
        <v>473</v>
      </c>
      <c r="C337" s="6">
        <v>126</v>
      </c>
      <c r="D337" s="8">
        <v>546</v>
      </c>
      <c r="E337" s="6">
        <v>901</v>
      </c>
      <c r="F337" s="6">
        <v>604</v>
      </c>
      <c r="G337" s="6">
        <v>1023</v>
      </c>
      <c r="H337" s="6">
        <v>419</v>
      </c>
      <c r="I337" s="6">
        <v>8</v>
      </c>
      <c r="J337" s="6">
        <v>17</v>
      </c>
      <c r="K337" s="6">
        <v>438</v>
      </c>
      <c r="L337" s="6">
        <v>1002</v>
      </c>
      <c r="M337" s="6">
        <v>589</v>
      </c>
      <c r="N337" s="6">
        <v>916</v>
      </c>
      <c r="O337" s="12">
        <v>567</v>
      </c>
      <c r="P337" s="6">
        <v>107</v>
      </c>
      <c r="Q337" s="6">
        <v>464</v>
      </c>
      <c r="R337" s="6">
        <v>343</v>
      </c>
      <c r="S337" s="6">
        <v>244</v>
      </c>
      <c r="T337" s="11">
        <v>688</v>
      </c>
      <c r="U337" s="6">
        <v>779</v>
      </c>
      <c r="V337" s="6">
        <v>726</v>
      </c>
      <c r="W337" s="6">
        <v>881</v>
      </c>
      <c r="X337" s="6">
        <v>301</v>
      </c>
      <c r="Y337" s="6">
        <v>138</v>
      </c>
      <c r="Z337" s="6">
        <v>159</v>
      </c>
      <c r="AA337" s="6">
        <v>316</v>
      </c>
      <c r="AB337" s="6">
        <v>872</v>
      </c>
      <c r="AC337" s="6">
        <v>707</v>
      </c>
      <c r="AD337" s="9">
        <v>798</v>
      </c>
      <c r="AE337" s="7">
        <v>697</v>
      </c>
      <c r="AF337" s="6">
        <v>229</v>
      </c>
      <c r="AG337" s="179">
        <v>322</v>
      </c>
      <c r="AH337" s="5">
        <f t="shared" si="56"/>
        <v>16400</v>
      </c>
      <c r="AI337" s="5">
        <f t="shared" si="57"/>
        <v>11201200</v>
      </c>
      <c r="AJ337" s="2">
        <f t="shared" si="58"/>
        <v>8606720000</v>
      </c>
    </row>
    <row r="338" spans="1:36" x14ac:dyDescent="0.2">
      <c r="A338" s="1">
        <v>30</v>
      </c>
      <c r="B338" s="178">
        <v>74</v>
      </c>
      <c r="C338" s="6">
        <v>493</v>
      </c>
      <c r="D338" s="6">
        <v>945</v>
      </c>
      <c r="E338" s="8">
        <v>534</v>
      </c>
      <c r="F338" s="6">
        <v>971</v>
      </c>
      <c r="G338" s="6">
        <v>624</v>
      </c>
      <c r="H338" s="6">
        <v>52</v>
      </c>
      <c r="I338" s="6">
        <v>407</v>
      </c>
      <c r="J338" s="6">
        <v>386</v>
      </c>
      <c r="K338" s="6">
        <v>37</v>
      </c>
      <c r="L338" s="6">
        <v>633</v>
      </c>
      <c r="M338" s="6">
        <v>990</v>
      </c>
      <c r="N338" s="12">
        <v>515</v>
      </c>
      <c r="O338" s="6">
        <v>936</v>
      </c>
      <c r="P338" s="6">
        <v>508</v>
      </c>
      <c r="Q338" s="6">
        <v>95</v>
      </c>
      <c r="R338" s="6">
        <v>200</v>
      </c>
      <c r="S338" s="6">
        <v>355</v>
      </c>
      <c r="T338" s="6">
        <v>831</v>
      </c>
      <c r="U338" s="11">
        <v>668</v>
      </c>
      <c r="V338" s="6">
        <v>837</v>
      </c>
      <c r="W338" s="6">
        <v>738</v>
      </c>
      <c r="X338" s="6">
        <v>190</v>
      </c>
      <c r="Y338" s="6">
        <v>281</v>
      </c>
      <c r="Z338" s="6">
        <v>272</v>
      </c>
      <c r="AA338" s="6">
        <v>171</v>
      </c>
      <c r="AB338" s="6">
        <v>759</v>
      </c>
      <c r="AC338" s="6">
        <v>852</v>
      </c>
      <c r="AD338" s="7">
        <v>653</v>
      </c>
      <c r="AE338" s="9">
        <v>810</v>
      </c>
      <c r="AF338" s="6">
        <v>374</v>
      </c>
      <c r="AG338" s="179">
        <v>209</v>
      </c>
      <c r="AH338" s="5">
        <f t="shared" si="56"/>
        <v>16400</v>
      </c>
      <c r="AI338" s="5">
        <f t="shared" si="57"/>
        <v>11201200</v>
      </c>
      <c r="AJ338" s="2">
        <f t="shared" si="58"/>
        <v>8606720000</v>
      </c>
    </row>
    <row r="339" spans="1:36" x14ac:dyDescent="0.2">
      <c r="A339" s="1">
        <v>31</v>
      </c>
      <c r="B339" s="199">
        <v>636</v>
      </c>
      <c r="C339" s="6">
        <v>991</v>
      </c>
      <c r="D339" s="6">
        <v>387</v>
      </c>
      <c r="E339" s="6">
        <v>40</v>
      </c>
      <c r="F339" s="6">
        <v>505</v>
      </c>
      <c r="G339" s="6">
        <v>94</v>
      </c>
      <c r="H339" s="6">
        <v>514</v>
      </c>
      <c r="I339" s="6">
        <v>933</v>
      </c>
      <c r="J339" s="6">
        <v>948</v>
      </c>
      <c r="K339" s="6">
        <v>535</v>
      </c>
      <c r="L339" s="6">
        <v>75</v>
      </c>
      <c r="M339" s="6">
        <v>496</v>
      </c>
      <c r="N339" s="6">
        <v>49</v>
      </c>
      <c r="O339" s="6">
        <v>406</v>
      </c>
      <c r="P339" s="6">
        <v>970</v>
      </c>
      <c r="Q339" s="12">
        <v>621</v>
      </c>
      <c r="R339" s="11">
        <v>758</v>
      </c>
      <c r="S339" s="6">
        <v>849</v>
      </c>
      <c r="T339" s="6">
        <v>269</v>
      </c>
      <c r="U339" s="6">
        <v>170</v>
      </c>
      <c r="V339" s="6">
        <v>375</v>
      </c>
      <c r="W339" s="6">
        <v>212</v>
      </c>
      <c r="X339" s="6">
        <v>656</v>
      </c>
      <c r="Y339" s="6">
        <v>811</v>
      </c>
      <c r="Z339" s="6">
        <v>830</v>
      </c>
      <c r="AA339" s="6">
        <v>665</v>
      </c>
      <c r="AB339" s="6">
        <v>197</v>
      </c>
      <c r="AC339" s="6">
        <v>354</v>
      </c>
      <c r="AD339" s="6">
        <v>191</v>
      </c>
      <c r="AE339" s="6">
        <v>284</v>
      </c>
      <c r="AF339" s="9">
        <v>840</v>
      </c>
      <c r="AG339" s="200">
        <v>739</v>
      </c>
      <c r="AH339" s="5">
        <f t="shared" si="56"/>
        <v>16400</v>
      </c>
      <c r="AI339" s="5">
        <f t="shared" si="57"/>
        <v>11201200</v>
      </c>
      <c r="AJ339" s="2">
        <f t="shared" si="58"/>
        <v>8606720000</v>
      </c>
    </row>
    <row r="340" spans="1:36" ht="13.5" thickBot="1" x14ac:dyDescent="0.25">
      <c r="A340" s="1">
        <v>32</v>
      </c>
      <c r="B340" s="201">
        <v>1003</v>
      </c>
      <c r="C340" s="202">
        <v>592</v>
      </c>
      <c r="D340" s="180">
        <v>20</v>
      </c>
      <c r="E340" s="180">
        <v>439</v>
      </c>
      <c r="F340" s="180">
        <v>106</v>
      </c>
      <c r="G340" s="180">
        <v>461</v>
      </c>
      <c r="H340" s="180">
        <v>913</v>
      </c>
      <c r="I340" s="180">
        <v>566</v>
      </c>
      <c r="J340" s="180">
        <v>547</v>
      </c>
      <c r="K340" s="180">
        <v>904</v>
      </c>
      <c r="L340" s="180">
        <v>476</v>
      </c>
      <c r="M340" s="180">
        <v>127</v>
      </c>
      <c r="N340" s="180">
        <v>418</v>
      </c>
      <c r="O340" s="180">
        <v>5</v>
      </c>
      <c r="P340" s="187">
        <v>601</v>
      </c>
      <c r="Q340" s="180">
        <v>1022</v>
      </c>
      <c r="R340" s="180">
        <v>869</v>
      </c>
      <c r="S340" s="191">
        <v>706</v>
      </c>
      <c r="T340" s="180">
        <v>158</v>
      </c>
      <c r="U340" s="180">
        <v>313</v>
      </c>
      <c r="V340" s="180">
        <v>232</v>
      </c>
      <c r="W340" s="180">
        <v>323</v>
      </c>
      <c r="X340" s="180">
        <v>799</v>
      </c>
      <c r="Y340" s="180">
        <v>700</v>
      </c>
      <c r="Z340" s="180">
        <v>685</v>
      </c>
      <c r="AA340" s="180">
        <v>778</v>
      </c>
      <c r="AB340" s="180">
        <v>342</v>
      </c>
      <c r="AC340" s="180">
        <v>241</v>
      </c>
      <c r="AD340" s="180">
        <v>304</v>
      </c>
      <c r="AE340" s="180">
        <v>139</v>
      </c>
      <c r="AF340" s="203">
        <v>727</v>
      </c>
      <c r="AG340" s="204">
        <v>884</v>
      </c>
      <c r="AH340" s="5">
        <f t="shared" si="56"/>
        <v>16400</v>
      </c>
      <c r="AI340" s="5">
        <f t="shared" si="57"/>
        <v>11201200</v>
      </c>
      <c r="AJ340" s="2">
        <f t="shared" si="58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59">SUM(C309:C340)</f>
        <v>16400</v>
      </c>
      <c r="D341" s="5">
        <f t="shared" si="59"/>
        <v>16400</v>
      </c>
      <c r="E341" s="5">
        <f t="shared" si="59"/>
        <v>16400</v>
      </c>
      <c r="F341" s="5">
        <f t="shared" si="59"/>
        <v>16400</v>
      </c>
      <c r="G341" s="5">
        <f t="shared" si="59"/>
        <v>16400</v>
      </c>
      <c r="H341" s="5">
        <f t="shared" si="59"/>
        <v>16400</v>
      </c>
      <c r="I341" s="5">
        <f t="shared" si="59"/>
        <v>16400</v>
      </c>
      <c r="J341" s="5">
        <f t="shared" si="59"/>
        <v>16400</v>
      </c>
      <c r="K341" s="5">
        <f t="shared" si="59"/>
        <v>16400</v>
      </c>
      <c r="L341" s="5">
        <f t="shared" si="59"/>
        <v>16400</v>
      </c>
      <c r="M341" s="5">
        <f t="shared" si="59"/>
        <v>16400</v>
      </c>
      <c r="N341" s="5">
        <f t="shared" si="59"/>
        <v>16400</v>
      </c>
      <c r="O341" s="5">
        <f t="shared" si="59"/>
        <v>16400</v>
      </c>
      <c r="P341" s="5">
        <f t="shared" si="59"/>
        <v>16400</v>
      </c>
      <c r="Q341" s="5">
        <f t="shared" si="59"/>
        <v>16400</v>
      </c>
      <c r="R341" s="5">
        <f t="shared" si="59"/>
        <v>16400</v>
      </c>
      <c r="S341" s="5">
        <f t="shared" si="59"/>
        <v>16400</v>
      </c>
      <c r="T341" s="5">
        <f t="shared" si="59"/>
        <v>16400</v>
      </c>
      <c r="U341" s="5">
        <f t="shared" si="59"/>
        <v>16400</v>
      </c>
      <c r="V341" s="5">
        <f t="shared" si="59"/>
        <v>16400</v>
      </c>
      <c r="W341" s="5">
        <f t="shared" si="59"/>
        <v>16400</v>
      </c>
      <c r="X341" s="5">
        <f t="shared" si="59"/>
        <v>16400</v>
      </c>
      <c r="Y341" s="5">
        <f t="shared" si="59"/>
        <v>16400</v>
      </c>
      <c r="Z341" s="5">
        <f t="shared" si="59"/>
        <v>16400</v>
      </c>
      <c r="AA341" s="5">
        <f t="shared" si="59"/>
        <v>16400</v>
      </c>
      <c r="AB341" s="5">
        <f t="shared" si="59"/>
        <v>16400</v>
      </c>
      <c r="AC341" s="5">
        <f t="shared" si="59"/>
        <v>16400</v>
      </c>
      <c r="AD341" s="5">
        <f t="shared" si="59"/>
        <v>16400</v>
      </c>
      <c r="AE341" s="5">
        <f t="shared" si="59"/>
        <v>16400</v>
      </c>
      <c r="AF341" s="5">
        <f t="shared" si="59"/>
        <v>16400</v>
      </c>
      <c r="AG341" s="5">
        <f t="shared" si="59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0">SUMSQ(C309:C340)</f>
        <v>11201200</v>
      </c>
      <c r="D342" s="5">
        <f t="shared" si="60"/>
        <v>11201200</v>
      </c>
      <c r="E342" s="5">
        <f t="shared" si="60"/>
        <v>11201200</v>
      </c>
      <c r="F342" s="5">
        <f t="shared" si="60"/>
        <v>11201200</v>
      </c>
      <c r="G342" s="5">
        <f t="shared" si="60"/>
        <v>11201200</v>
      </c>
      <c r="H342" s="5">
        <f t="shared" si="60"/>
        <v>11201200</v>
      </c>
      <c r="I342" s="5">
        <f t="shared" si="60"/>
        <v>11201200</v>
      </c>
      <c r="J342" s="5">
        <f t="shared" si="60"/>
        <v>11201200</v>
      </c>
      <c r="K342" s="5">
        <f t="shared" si="60"/>
        <v>11201200</v>
      </c>
      <c r="L342" s="5">
        <f t="shared" si="60"/>
        <v>11201200</v>
      </c>
      <c r="M342" s="5">
        <f t="shared" si="60"/>
        <v>11201200</v>
      </c>
      <c r="N342" s="5">
        <f t="shared" si="60"/>
        <v>11201200</v>
      </c>
      <c r="O342" s="5">
        <f t="shared" si="60"/>
        <v>11201200</v>
      </c>
      <c r="P342" s="5">
        <f t="shared" si="60"/>
        <v>11201200</v>
      </c>
      <c r="Q342" s="5">
        <f t="shared" si="60"/>
        <v>11201200</v>
      </c>
      <c r="R342" s="5">
        <f t="shared" si="60"/>
        <v>11201200</v>
      </c>
      <c r="S342" s="5">
        <f t="shared" si="60"/>
        <v>11201200</v>
      </c>
      <c r="T342" s="5">
        <f t="shared" si="60"/>
        <v>11201200</v>
      </c>
      <c r="U342" s="5">
        <f t="shared" si="60"/>
        <v>11201200</v>
      </c>
      <c r="V342" s="5">
        <f t="shared" si="60"/>
        <v>11201200</v>
      </c>
      <c r="W342" s="5">
        <f t="shared" si="60"/>
        <v>11201200</v>
      </c>
      <c r="X342" s="5">
        <f t="shared" si="60"/>
        <v>11201200</v>
      </c>
      <c r="Y342" s="5">
        <f t="shared" si="60"/>
        <v>11201200</v>
      </c>
      <c r="Z342" s="5">
        <f t="shared" si="60"/>
        <v>11201200</v>
      </c>
      <c r="AA342" s="5">
        <f t="shared" si="60"/>
        <v>11201200</v>
      </c>
      <c r="AB342" s="5">
        <f t="shared" si="60"/>
        <v>11201200</v>
      </c>
      <c r="AC342" s="5">
        <f t="shared" si="60"/>
        <v>11201200</v>
      </c>
      <c r="AD342" s="5">
        <f t="shared" si="60"/>
        <v>11201200</v>
      </c>
      <c r="AE342" s="5">
        <f t="shared" si="60"/>
        <v>11201200</v>
      </c>
      <c r="AF342" s="5">
        <f t="shared" si="60"/>
        <v>11201200</v>
      </c>
      <c r="AG342" s="5">
        <f t="shared" si="60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1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1"/>
        <v>8606720000</v>
      </c>
      <c r="E343" s="2">
        <f t="shared" si="61"/>
        <v>8606720000</v>
      </c>
      <c r="F343" s="2">
        <f t="shared" si="61"/>
        <v>8606720000</v>
      </c>
      <c r="G343" s="2">
        <f t="shared" si="61"/>
        <v>8606720000</v>
      </c>
      <c r="H343" s="2">
        <f t="shared" si="61"/>
        <v>8606720000</v>
      </c>
      <c r="I343" s="2">
        <f t="shared" si="61"/>
        <v>8606720000</v>
      </c>
      <c r="J343" s="2">
        <f t="shared" si="61"/>
        <v>8606720000</v>
      </c>
      <c r="K343" s="2">
        <f t="shared" si="61"/>
        <v>8606720000</v>
      </c>
      <c r="L343" s="2">
        <f t="shared" si="61"/>
        <v>8606720000</v>
      </c>
      <c r="M343" s="2">
        <f t="shared" si="61"/>
        <v>8606720000</v>
      </c>
      <c r="N343" s="2">
        <f t="shared" si="61"/>
        <v>8606720000</v>
      </c>
      <c r="O343" s="2">
        <f t="shared" si="61"/>
        <v>8606720000</v>
      </c>
      <c r="P343" s="2">
        <f t="shared" si="61"/>
        <v>8606720000</v>
      </c>
      <c r="Q343" s="2">
        <f t="shared" si="61"/>
        <v>8606720000</v>
      </c>
      <c r="R343" s="2">
        <f t="shared" si="61"/>
        <v>8606720000</v>
      </c>
      <c r="S343" s="2">
        <f t="shared" si="61"/>
        <v>8606720000</v>
      </c>
      <c r="T343" s="2">
        <f t="shared" si="61"/>
        <v>8606720000</v>
      </c>
      <c r="U343" s="2">
        <f t="shared" si="61"/>
        <v>8606720000</v>
      </c>
      <c r="V343" s="2">
        <f t="shared" si="61"/>
        <v>8606720000</v>
      </c>
      <c r="W343" s="2">
        <f t="shared" si="61"/>
        <v>8606720000</v>
      </c>
      <c r="X343" s="2">
        <f t="shared" si="61"/>
        <v>8606720000</v>
      </c>
      <c r="Y343" s="2">
        <f t="shared" si="61"/>
        <v>8606720000</v>
      </c>
      <c r="Z343" s="2">
        <f t="shared" si="61"/>
        <v>8606720000</v>
      </c>
      <c r="AA343" s="2">
        <f t="shared" si="61"/>
        <v>8606720000</v>
      </c>
      <c r="AB343" s="2">
        <f t="shared" si="61"/>
        <v>8606720000</v>
      </c>
      <c r="AC343" s="2">
        <f t="shared" si="61"/>
        <v>8606720000</v>
      </c>
      <c r="AD343" s="2">
        <f t="shared" si="61"/>
        <v>8606720000</v>
      </c>
      <c r="AE343" s="2">
        <f t="shared" si="61"/>
        <v>8606720000</v>
      </c>
      <c r="AF343" s="2">
        <f t="shared" si="61"/>
        <v>8606720000</v>
      </c>
      <c r="AG343" s="2">
        <f t="shared" si="61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22</v>
      </c>
      <c r="C345" s="2">
        <f>C310</f>
        <v>34</v>
      </c>
      <c r="D345" s="2">
        <f>D311</f>
        <v>80</v>
      </c>
      <c r="E345" s="2">
        <f>E312</f>
        <v>124</v>
      </c>
      <c r="F345" s="2">
        <f>F313</f>
        <v>137</v>
      </c>
      <c r="G345" s="2">
        <f>G314</f>
        <v>189</v>
      </c>
      <c r="H345" s="2">
        <f>H315</f>
        <v>211</v>
      </c>
      <c r="I345" s="2">
        <f>I316</f>
        <v>231</v>
      </c>
      <c r="J345" s="2">
        <f>J317</f>
        <v>538</v>
      </c>
      <c r="K345" s="2">
        <f>K318</f>
        <v>558</v>
      </c>
      <c r="L345" s="2">
        <f>L319</f>
        <v>580</v>
      </c>
      <c r="M345" s="2">
        <f>M320</f>
        <v>632</v>
      </c>
      <c r="N345" s="2">
        <f>N321</f>
        <v>645</v>
      </c>
      <c r="O345" s="2">
        <f>O322</f>
        <v>689</v>
      </c>
      <c r="P345" s="2">
        <f>P323</f>
        <v>735</v>
      </c>
      <c r="Q345" s="2">
        <f>Q324</f>
        <v>747</v>
      </c>
      <c r="R345" s="2">
        <f>R325</f>
        <v>397</v>
      </c>
      <c r="S345" s="2">
        <f>S326</f>
        <v>441</v>
      </c>
      <c r="T345" s="2">
        <f>T327</f>
        <v>471</v>
      </c>
      <c r="U345" s="2">
        <f>U328</f>
        <v>483</v>
      </c>
      <c r="V345" s="2">
        <f>V329</f>
        <v>274</v>
      </c>
      <c r="W345" s="2">
        <f>W330</f>
        <v>294</v>
      </c>
      <c r="X345" s="2">
        <f>X331</f>
        <v>332</v>
      </c>
      <c r="Y345" s="2">
        <f>Y332</f>
        <v>384</v>
      </c>
      <c r="Z345" s="2">
        <f>Z333</f>
        <v>897</v>
      </c>
      <c r="AA345" s="2">
        <f>AA334</f>
        <v>949</v>
      </c>
      <c r="AB345" s="2">
        <f>AB335</f>
        <v>987</v>
      </c>
      <c r="AC345" s="2">
        <f>AC336</f>
        <v>1007</v>
      </c>
      <c r="AD345" s="2">
        <f>AD337</f>
        <v>798</v>
      </c>
      <c r="AE345" s="2">
        <f>AE338</f>
        <v>810</v>
      </c>
      <c r="AF345" s="2">
        <f>AF339</f>
        <v>840</v>
      </c>
      <c r="AG345" s="2">
        <f>AG340</f>
        <v>884</v>
      </c>
      <c r="AH345" s="217">
        <f t="shared" ref="AH345:AH348" si="62">SUM(B345:AG345)</f>
        <v>16400</v>
      </c>
      <c r="AI345" s="5">
        <f t="shared" ref="AI345:AI348" si="63">SUMSQ(B345:AG345)</f>
        <v>11201200</v>
      </c>
      <c r="AJ345" s="2">
        <f t="shared" ref="AJ345:AJ348" si="64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1003</v>
      </c>
      <c r="C346" s="2">
        <f>C339</f>
        <v>991</v>
      </c>
      <c r="D346" s="2">
        <f>D338</f>
        <v>945</v>
      </c>
      <c r="E346" s="2">
        <f>E337</f>
        <v>901</v>
      </c>
      <c r="F346" s="2">
        <f>F336</f>
        <v>888</v>
      </c>
      <c r="G346" s="2">
        <f>G335</f>
        <v>836</v>
      </c>
      <c r="H346" s="2">
        <f>H334</f>
        <v>814</v>
      </c>
      <c r="I346" s="2">
        <f>I333</f>
        <v>794</v>
      </c>
      <c r="J346" s="2">
        <f>J332</f>
        <v>487</v>
      </c>
      <c r="K346" s="2">
        <f>K331</f>
        <v>467</v>
      </c>
      <c r="L346" s="2">
        <f>L330</f>
        <v>445</v>
      </c>
      <c r="M346" s="2">
        <f>M329</f>
        <v>393</v>
      </c>
      <c r="N346" s="2">
        <f>N328</f>
        <v>380</v>
      </c>
      <c r="O346" s="2">
        <f>O327</f>
        <v>336</v>
      </c>
      <c r="P346" s="2">
        <f>P326</f>
        <v>290</v>
      </c>
      <c r="Q346" s="2">
        <f>Q325</f>
        <v>278</v>
      </c>
      <c r="R346" s="2">
        <f>R324</f>
        <v>628</v>
      </c>
      <c r="S346" s="2">
        <f>S323</f>
        <v>584</v>
      </c>
      <c r="T346" s="2">
        <f>T322</f>
        <v>554</v>
      </c>
      <c r="U346" s="2">
        <f>U321</f>
        <v>542</v>
      </c>
      <c r="V346" s="2">
        <f>V320</f>
        <v>751</v>
      </c>
      <c r="W346" s="2">
        <f>W319</f>
        <v>731</v>
      </c>
      <c r="X346" s="2">
        <f>X318</f>
        <v>693</v>
      </c>
      <c r="Y346" s="2">
        <f>Y317</f>
        <v>641</v>
      </c>
      <c r="Z346" s="2">
        <f>Z316</f>
        <v>128</v>
      </c>
      <c r="AA346" s="2">
        <f>AA315</f>
        <v>76</v>
      </c>
      <c r="AB346" s="2">
        <f>AB314</f>
        <v>38</v>
      </c>
      <c r="AC346" s="2">
        <f>AC313</f>
        <v>18</v>
      </c>
      <c r="AD346" s="2">
        <f>AD312</f>
        <v>227</v>
      </c>
      <c r="AE346" s="2">
        <f>AE311</f>
        <v>215</v>
      </c>
      <c r="AF346" s="2">
        <f>AF310</f>
        <v>185</v>
      </c>
      <c r="AG346" s="2">
        <f>AG309</f>
        <v>141</v>
      </c>
      <c r="AH346" s="217">
        <f t="shared" si="62"/>
        <v>16400</v>
      </c>
      <c r="AI346" s="5">
        <f t="shared" si="63"/>
        <v>11201200</v>
      </c>
      <c r="AJ346" s="2">
        <f t="shared" si="64"/>
        <v>8606720000</v>
      </c>
    </row>
    <row r="347" spans="1:36" x14ac:dyDescent="0.2">
      <c r="A347" s="3" t="s">
        <v>1175</v>
      </c>
      <c r="B347" s="2">
        <f>B325</f>
        <v>259</v>
      </c>
      <c r="C347" s="2">
        <f>C326</f>
        <v>311</v>
      </c>
      <c r="D347" s="2">
        <f>D327</f>
        <v>345</v>
      </c>
      <c r="E347" s="2">
        <f>E328</f>
        <v>365</v>
      </c>
      <c r="F347" s="2">
        <f>F329</f>
        <v>416</v>
      </c>
      <c r="G347" s="2">
        <f>G330</f>
        <v>428</v>
      </c>
      <c r="H347" s="2">
        <f>H331</f>
        <v>454</v>
      </c>
      <c r="I347" s="2">
        <f>I332</f>
        <v>498</v>
      </c>
      <c r="J347" s="2">
        <f>J333</f>
        <v>783</v>
      </c>
      <c r="K347" s="2">
        <f>K334</f>
        <v>827</v>
      </c>
      <c r="L347" s="2">
        <f>L335</f>
        <v>853</v>
      </c>
      <c r="M347" s="2">
        <f>M336</f>
        <v>865</v>
      </c>
      <c r="N347" s="2">
        <f>N337</f>
        <v>916</v>
      </c>
      <c r="O347" s="2">
        <f>O338</f>
        <v>936</v>
      </c>
      <c r="P347" s="2">
        <f>P339</f>
        <v>970</v>
      </c>
      <c r="Q347" s="2">
        <f>Q340</f>
        <v>1022</v>
      </c>
      <c r="R347" s="2">
        <f>R309</f>
        <v>156</v>
      </c>
      <c r="S347" s="2">
        <f>S310</f>
        <v>176</v>
      </c>
      <c r="T347" s="2">
        <f>T311</f>
        <v>194</v>
      </c>
      <c r="U347" s="2">
        <f>U312</f>
        <v>246</v>
      </c>
      <c r="V347" s="2">
        <f>V313</f>
        <v>7</v>
      </c>
      <c r="W347" s="2">
        <f>W314</f>
        <v>51</v>
      </c>
      <c r="X347" s="2">
        <f>X315</f>
        <v>93</v>
      </c>
      <c r="Y347" s="2">
        <f>Y316</f>
        <v>105</v>
      </c>
      <c r="Z347" s="2">
        <f>Z317</f>
        <v>664</v>
      </c>
      <c r="AA347" s="2">
        <f>AA318</f>
        <v>676</v>
      </c>
      <c r="AB347" s="2">
        <f>AB319</f>
        <v>718</v>
      </c>
      <c r="AC347" s="2">
        <f>AC320</f>
        <v>762</v>
      </c>
      <c r="AD347" s="2">
        <f>AD321</f>
        <v>523</v>
      </c>
      <c r="AE347" s="2">
        <f>AE322</f>
        <v>575</v>
      </c>
      <c r="AF347" s="2">
        <f>AF323</f>
        <v>593</v>
      </c>
      <c r="AG347" s="2">
        <f>AG324</f>
        <v>613</v>
      </c>
      <c r="AH347" s="217">
        <f t="shared" si="62"/>
        <v>16400</v>
      </c>
      <c r="AI347" s="5">
        <f t="shared" si="63"/>
        <v>11201200</v>
      </c>
      <c r="AJ347" s="2">
        <f t="shared" si="64"/>
        <v>8606720000</v>
      </c>
    </row>
    <row r="348" spans="1:36" x14ac:dyDescent="0.2">
      <c r="A348" s="3" t="s">
        <v>1176</v>
      </c>
      <c r="B348" s="2">
        <f>B324</f>
        <v>766</v>
      </c>
      <c r="C348" s="2">
        <f>C323</f>
        <v>714</v>
      </c>
      <c r="D348" s="2">
        <f>D322</f>
        <v>680</v>
      </c>
      <c r="E348" s="2">
        <f>E321</f>
        <v>660</v>
      </c>
      <c r="F348" s="2">
        <f>F320</f>
        <v>609</v>
      </c>
      <c r="G348" s="2">
        <f>G319</f>
        <v>597</v>
      </c>
      <c r="H348" s="2">
        <f>H318</f>
        <v>571</v>
      </c>
      <c r="I348" s="2">
        <f>I317</f>
        <v>527</v>
      </c>
      <c r="J348" s="2">
        <f>J316</f>
        <v>242</v>
      </c>
      <c r="K348" s="2">
        <f>K315</f>
        <v>198</v>
      </c>
      <c r="L348" s="2">
        <f>L314</f>
        <v>172</v>
      </c>
      <c r="M348" s="2">
        <f>M313</f>
        <v>160</v>
      </c>
      <c r="N348" s="2">
        <f>N312</f>
        <v>109</v>
      </c>
      <c r="O348" s="2">
        <f>O311</f>
        <v>89</v>
      </c>
      <c r="P348" s="2">
        <f>P310</f>
        <v>55</v>
      </c>
      <c r="Q348" s="2">
        <f>Q309</f>
        <v>3</v>
      </c>
      <c r="R348" s="2">
        <f>R340</f>
        <v>869</v>
      </c>
      <c r="S348" s="2">
        <f>S339</f>
        <v>849</v>
      </c>
      <c r="T348" s="2">
        <f>T338</f>
        <v>831</v>
      </c>
      <c r="U348" s="2">
        <f>U337</f>
        <v>779</v>
      </c>
      <c r="V348" s="2">
        <f>V336</f>
        <v>1018</v>
      </c>
      <c r="W348" s="2">
        <f>W335</f>
        <v>974</v>
      </c>
      <c r="X348" s="2">
        <f>X334</f>
        <v>932</v>
      </c>
      <c r="Y348" s="2">
        <f>Y333</f>
        <v>920</v>
      </c>
      <c r="Z348" s="2">
        <f>Z332</f>
        <v>361</v>
      </c>
      <c r="AA348" s="2">
        <f>AA331</f>
        <v>349</v>
      </c>
      <c r="AB348" s="2">
        <f>AB330</f>
        <v>307</v>
      </c>
      <c r="AC348" s="2">
        <f>AC329</f>
        <v>263</v>
      </c>
      <c r="AD348" s="2">
        <f>AD328</f>
        <v>502</v>
      </c>
      <c r="AE348" s="2">
        <f>AE327</f>
        <v>450</v>
      </c>
      <c r="AF348" s="2">
        <f>AF326</f>
        <v>432</v>
      </c>
      <c r="AG348" s="2">
        <f>AG325</f>
        <v>412</v>
      </c>
      <c r="AH348" s="217">
        <f t="shared" si="62"/>
        <v>16400</v>
      </c>
      <c r="AI348" s="5">
        <f t="shared" si="63"/>
        <v>11201200</v>
      </c>
      <c r="AJ348" s="2">
        <f t="shared" si="64"/>
        <v>8606720000</v>
      </c>
    </row>
    <row r="350" spans="1:36" x14ac:dyDescent="0.2">
      <c r="A350" s="1" t="s">
        <v>5</v>
      </c>
    </row>
    <row r="351" spans="1:36" ht="13.5" thickBot="1" x14ac:dyDescent="0.25">
      <c r="A351" s="71"/>
      <c r="B351" s="1" t="s">
        <v>1180</v>
      </c>
      <c r="D351" s="102" t="s">
        <v>1187</v>
      </c>
    </row>
    <row r="352" spans="1:36" x14ac:dyDescent="0.2">
      <c r="A352" s="1">
        <v>1</v>
      </c>
      <c r="B352" s="181">
        <v>2</v>
      </c>
      <c r="C352" s="133">
        <v>421</v>
      </c>
      <c r="D352" s="177">
        <v>1017</v>
      </c>
      <c r="E352" s="177">
        <v>606</v>
      </c>
      <c r="F352" s="177">
        <v>899</v>
      </c>
      <c r="G352" s="177">
        <v>552</v>
      </c>
      <c r="H352" s="177">
        <v>124</v>
      </c>
      <c r="I352" s="177">
        <v>479</v>
      </c>
      <c r="J352" s="177">
        <v>844</v>
      </c>
      <c r="K352" s="177">
        <v>751</v>
      </c>
      <c r="L352" s="177">
        <v>179</v>
      </c>
      <c r="M352" s="177">
        <v>280</v>
      </c>
      <c r="N352" s="177">
        <v>201</v>
      </c>
      <c r="O352" s="177">
        <v>366</v>
      </c>
      <c r="P352" s="177">
        <v>818</v>
      </c>
      <c r="Q352" s="189">
        <v>661</v>
      </c>
      <c r="R352" s="185">
        <v>668</v>
      </c>
      <c r="S352" s="177">
        <v>831</v>
      </c>
      <c r="T352" s="177">
        <v>355</v>
      </c>
      <c r="U352" s="177">
        <v>200</v>
      </c>
      <c r="V352" s="177">
        <v>281</v>
      </c>
      <c r="W352" s="177">
        <v>190</v>
      </c>
      <c r="X352" s="177">
        <v>738</v>
      </c>
      <c r="Y352" s="177">
        <v>837</v>
      </c>
      <c r="Z352" s="177">
        <v>466</v>
      </c>
      <c r="AA352" s="177">
        <v>117</v>
      </c>
      <c r="AB352" s="177">
        <v>553</v>
      </c>
      <c r="AC352" s="177">
        <v>910</v>
      </c>
      <c r="AD352" s="177">
        <v>595</v>
      </c>
      <c r="AE352" s="177">
        <v>1016</v>
      </c>
      <c r="AF352" s="177">
        <v>428</v>
      </c>
      <c r="AG352" s="184">
        <v>15</v>
      </c>
      <c r="AH352" s="5">
        <f>SUM(B352:AG352)</f>
        <v>16400</v>
      </c>
      <c r="AI352" s="5">
        <f>SUMSQ(B352:AG352)</f>
        <v>11201200</v>
      </c>
      <c r="AJ352" s="2">
        <f>B352^3+C352^3+D352^3+E352^3+F352^3+G352^3+H352^3+I352^3+J352^3+K352^3+L352^3+M352^3+N352^3+O352^3+P352^3+Q352^3+R352^3+S352^3+T352^3+U352^3+V352^3+W352^3+X352^3+Y352^3+Z352^3+AA352^3+AB352^3+AC352^3+AD352^3+AE352^3+AF352^3+AG352^3</f>
        <v>8606720000</v>
      </c>
    </row>
    <row r="353" spans="1:36" x14ac:dyDescent="0.2">
      <c r="A353" s="1">
        <v>2</v>
      </c>
      <c r="B353" s="138">
        <v>401</v>
      </c>
      <c r="C353" s="7">
        <v>54</v>
      </c>
      <c r="D353" s="6">
        <v>618</v>
      </c>
      <c r="E353" s="6">
        <v>973</v>
      </c>
      <c r="F353" s="6">
        <v>532</v>
      </c>
      <c r="G353" s="6">
        <v>951</v>
      </c>
      <c r="H353" s="6">
        <v>491</v>
      </c>
      <c r="I353" s="6">
        <v>80</v>
      </c>
      <c r="J353" s="6">
        <v>731</v>
      </c>
      <c r="K353" s="6">
        <v>896</v>
      </c>
      <c r="L353" s="6">
        <v>292</v>
      </c>
      <c r="M353" s="6">
        <v>135</v>
      </c>
      <c r="N353" s="6">
        <v>346</v>
      </c>
      <c r="O353" s="6">
        <v>253</v>
      </c>
      <c r="P353" s="11">
        <v>673</v>
      </c>
      <c r="Q353" s="6">
        <v>774</v>
      </c>
      <c r="R353" s="6">
        <v>779</v>
      </c>
      <c r="S353" s="12">
        <v>688</v>
      </c>
      <c r="T353" s="6">
        <v>244</v>
      </c>
      <c r="U353" s="6">
        <v>343</v>
      </c>
      <c r="V353" s="6">
        <v>138</v>
      </c>
      <c r="W353" s="6">
        <v>301</v>
      </c>
      <c r="X353" s="6">
        <v>881</v>
      </c>
      <c r="Y353" s="6">
        <v>726</v>
      </c>
      <c r="Z353" s="6">
        <v>65</v>
      </c>
      <c r="AA353" s="6">
        <v>486</v>
      </c>
      <c r="AB353" s="6">
        <v>954</v>
      </c>
      <c r="AC353" s="6">
        <v>541</v>
      </c>
      <c r="AD353" s="6">
        <v>964</v>
      </c>
      <c r="AE353" s="6">
        <v>615</v>
      </c>
      <c r="AF353" s="8">
        <v>59</v>
      </c>
      <c r="AG353" s="179">
        <v>416</v>
      </c>
      <c r="AH353" s="5">
        <f t="shared" ref="AH353:AH383" si="65">SUM(B353:AG353)</f>
        <v>16400</v>
      </c>
      <c r="AI353" s="5">
        <f t="shared" ref="AI353:AI383" si="66">SUMSQ(B353:AG353)</f>
        <v>11201200</v>
      </c>
      <c r="AJ353" s="2">
        <f t="shared" ref="AJ353:AJ383" si="67">B353^3+C353^3+D353^3+E353^3+F353^3+G353^3+H353^3+I353^3+J353^3+K353^3+L353^3+M353^3+N353^3+O353^3+P353^3+Q353^3+R353^3+S353^3+T353^3+U353^3+V353^3+W353^3+X353^3+Y353^3+Z353^3+AA353^3+AB353^3+AC353^3+AD353^3+AE353^3+AF353^3+AG353^3</f>
        <v>8606720000</v>
      </c>
    </row>
    <row r="354" spans="1:36" x14ac:dyDescent="0.2">
      <c r="A354" s="1">
        <v>3</v>
      </c>
      <c r="B354" s="178">
        <v>931</v>
      </c>
      <c r="C354" s="6">
        <v>520</v>
      </c>
      <c r="D354" s="7">
        <v>92</v>
      </c>
      <c r="E354" s="9">
        <v>511</v>
      </c>
      <c r="F354" s="6">
        <v>34</v>
      </c>
      <c r="G354" s="6">
        <v>389</v>
      </c>
      <c r="H354" s="6">
        <v>985</v>
      </c>
      <c r="I354" s="6">
        <v>638</v>
      </c>
      <c r="J354" s="6">
        <v>233</v>
      </c>
      <c r="K354" s="6">
        <v>334</v>
      </c>
      <c r="L354" s="6">
        <v>786</v>
      </c>
      <c r="M354" s="6">
        <v>693</v>
      </c>
      <c r="N354" s="6">
        <v>876</v>
      </c>
      <c r="O354" s="11">
        <v>719</v>
      </c>
      <c r="P354" s="6">
        <v>147</v>
      </c>
      <c r="Q354" s="6">
        <v>312</v>
      </c>
      <c r="R354" s="6">
        <v>313</v>
      </c>
      <c r="S354" s="6">
        <v>158</v>
      </c>
      <c r="T354" s="12">
        <v>706</v>
      </c>
      <c r="U354" s="6">
        <v>869</v>
      </c>
      <c r="V354" s="6">
        <v>700</v>
      </c>
      <c r="W354" s="6">
        <v>799</v>
      </c>
      <c r="X354" s="6">
        <v>323</v>
      </c>
      <c r="Y354" s="6">
        <v>232</v>
      </c>
      <c r="Z354" s="6">
        <v>627</v>
      </c>
      <c r="AA354" s="6">
        <v>984</v>
      </c>
      <c r="AB354" s="6">
        <v>396</v>
      </c>
      <c r="AC354" s="6">
        <v>47</v>
      </c>
      <c r="AD354" s="6">
        <v>498</v>
      </c>
      <c r="AE354" s="8">
        <v>85</v>
      </c>
      <c r="AF354" s="6">
        <v>521</v>
      </c>
      <c r="AG354" s="179">
        <v>942</v>
      </c>
      <c r="AH354" s="5">
        <f t="shared" si="65"/>
        <v>16400</v>
      </c>
      <c r="AI354" s="5">
        <f t="shared" si="66"/>
        <v>11201200</v>
      </c>
      <c r="AJ354" s="2">
        <f t="shared" si="67"/>
        <v>8606720000</v>
      </c>
    </row>
    <row r="355" spans="1:36" x14ac:dyDescent="0.2">
      <c r="A355" s="1">
        <v>4</v>
      </c>
      <c r="B355" s="178">
        <v>564</v>
      </c>
      <c r="C355" s="6">
        <v>919</v>
      </c>
      <c r="D355" s="9">
        <v>459</v>
      </c>
      <c r="E355" s="7">
        <v>112</v>
      </c>
      <c r="F355" s="6">
        <v>433</v>
      </c>
      <c r="G355" s="6">
        <v>22</v>
      </c>
      <c r="H355" s="6">
        <v>586</v>
      </c>
      <c r="I355" s="6">
        <v>1005</v>
      </c>
      <c r="J355" s="6">
        <v>378</v>
      </c>
      <c r="K355" s="6">
        <v>221</v>
      </c>
      <c r="L355" s="6">
        <v>641</v>
      </c>
      <c r="M355" s="6">
        <v>806</v>
      </c>
      <c r="N355" s="11">
        <v>763</v>
      </c>
      <c r="O355" s="6">
        <v>864</v>
      </c>
      <c r="P355" s="6">
        <v>260</v>
      </c>
      <c r="Q355" s="6">
        <v>167</v>
      </c>
      <c r="R355" s="6">
        <v>170</v>
      </c>
      <c r="S355" s="6">
        <v>269</v>
      </c>
      <c r="T355" s="6">
        <v>849</v>
      </c>
      <c r="U355" s="12">
        <v>758</v>
      </c>
      <c r="V355" s="6">
        <v>811</v>
      </c>
      <c r="W355" s="6">
        <v>656</v>
      </c>
      <c r="X355" s="6">
        <v>212</v>
      </c>
      <c r="Y355" s="6">
        <v>375</v>
      </c>
      <c r="Z355" s="6">
        <v>996</v>
      </c>
      <c r="AA355" s="6">
        <v>583</v>
      </c>
      <c r="AB355" s="6">
        <v>27</v>
      </c>
      <c r="AC355" s="6">
        <v>448</v>
      </c>
      <c r="AD355" s="8">
        <v>97</v>
      </c>
      <c r="AE355" s="6">
        <v>454</v>
      </c>
      <c r="AF355" s="6">
        <v>922</v>
      </c>
      <c r="AG355" s="179">
        <v>573</v>
      </c>
      <c r="AH355" s="5">
        <f t="shared" si="65"/>
        <v>16400</v>
      </c>
      <c r="AI355" s="5">
        <f t="shared" si="66"/>
        <v>11201200</v>
      </c>
      <c r="AJ355" s="2">
        <f t="shared" si="67"/>
        <v>8606720000</v>
      </c>
    </row>
    <row r="356" spans="1:36" x14ac:dyDescent="0.2">
      <c r="A356" s="1">
        <v>5</v>
      </c>
      <c r="B356" s="178">
        <v>800</v>
      </c>
      <c r="C356" s="6">
        <v>699</v>
      </c>
      <c r="D356" s="6">
        <v>231</v>
      </c>
      <c r="E356" s="6">
        <v>324</v>
      </c>
      <c r="F356" s="7">
        <v>157</v>
      </c>
      <c r="G356" s="9">
        <v>314</v>
      </c>
      <c r="H356" s="6">
        <v>870</v>
      </c>
      <c r="I356" s="6">
        <v>705</v>
      </c>
      <c r="J356" s="6">
        <v>86</v>
      </c>
      <c r="K356" s="6">
        <v>497</v>
      </c>
      <c r="L356" s="6">
        <v>941</v>
      </c>
      <c r="M356" s="11">
        <v>522</v>
      </c>
      <c r="N356" s="6">
        <v>983</v>
      </c>
      <c r="O356" s="6">
        <v>628</v>
      </c>
      <c r="P356" s="6">
        <v>48</v>
      </c>
      <c r="Q356" s="6">
        <v>395</v>
      </c>
      <c r="R356" s="6">
        <v>390</v>
      </c>
      <c r="S356" s="6">
        <v>33</v>
      </c>
      <c r="T356" s="6">
        <v>637</v>
      </c>
      <c r="U356" s="6">
        <v>986</v>
      </c>
      <c r="V356" s="12">
        <v>519</v>
      </c>
      <c r="W356" s="6">
        <v>932</v>
      </c>
      <c r="X356" s="6">
        <v>512</v>
      </c>
      <c r="Y356" s="6">
        <v>91</v>
      </c>
      <c r="Z356" s="6">
        <v>720</v>
      </c>
      <c r="AA356" s="6">
        <v>875</v>
      </c>
      <c r="AB356" s="6">
        <v>311</v>
      </c>
      <c r="AC356" s="8">
        <v>148</v>
      </c>
      <c r="AD356" s="6">
        <v>333</v>
      </c>
      <c r="AE356" s="6">
        <v>234</v>
      </c>
      <c r="AF356" s="6">
        <v>694</v>
      </c>
      <c r="AG356" s="179">
        <v>785</v>
      </c>
      <c r="AH356" s="5">
        <f t="shared" si="65"/>
        <v>16400</v>
      </c>
      <c r="AI356" s="5">
        <f t="shared" si="66"/>
        <v>11201200</v>
      </c>
      <c r="AJ356" s="2">
        <f t="shared" si="67"/>
        <v>8606720000</v>
      </c>
    </row>
    <row r="357" spans="1:36" x14ac:dyDescent="0.2">
      <c r="A357" s="1">
        <v>6</v>
      </c>
      <c r="B357" s="178">
        <v>655</v>
      </c>
      <c r="C357" s="6">
        <v>812</v>
      </c>
      <c r="D357" s="6">
        <v>376</v>
      </c>
      <c r="E357" s="6">
        <v>211</v>
      </c>
      <c r="F357" s="9">
        <v>270</v>
      </c>
      <c r="G357" s="7">
        <v>169</v>
      </c>
      <c r="H357" s="6">
        <v>757</v>
      </c>
      <c r="I357" s="6">
        <v>850</v>
      </c>
      <c r="J357" s="6">
        <v>453</v>
      </c>
      <c r="K357" s="6">
        <v>98</v>
      </c>
      <c r="L357" s="11">
        <v>574</v>
      </c>
      <c r="M357" s="6">
        <v>921</v>
      </c>
      <c r="N357" s="6">
        <v>584</v>
      </c>
      <c r="O357" s="6">
        <v>995</v>
      </c>
      <c r="P357" s="6">
        <v>447</v>
      </c>
      <c r="Q357" s="6">
        <v>28</v>
      </c>
      <c r="R357" s="6">
        <v>21</v>
      </c>
      <c r="S357" s="6">
        <v>434</v>
      </c>
      <c r="T357" s="6">
        <v>1006</v>
      </c>
      <c r="U357" s="6">
        <v>585</v>
      </c>
      <c r="V357" s="6">
        <v>920</v>
      </c>
      <c r="W357" s="12">
        <v>563</v>
      </c>
      <c r="X357" s="6">
        <v>111</v>
      </c>
      <c r="Y357" s="6">
        <v>460</v>
      </c>
      <c r="Z357" s="6">
        <v>863</v>
      </c>
      <c r="AA357" s="6">
        <v>764</v>
      </c>
      <c r="AB357" s="8">
        <v>168</v>
      </c>
      <c r="AC357" s="6">
        <v>259</v>
      </c>
      <c r="AD357" s="6">
        <v>222</v>
      </c>
      <c r="AE357" s="6">
        <v>377</v>
      </c>
      <c r="AF357" s="6">
        <v>805</v>
      </c>
      <c r="AG357" s="179">
        <v>642</v>
      </c>
      <c r="AH357" s="5">
        <f t="shared" si="65"/>
        <v>16400</v>
      </c>
      <c r="AI357" s="5">
        <f t="shared" si="66"/>
        <v>11201200</v>
      </c>
      <c r="AJ357" s="2">
        <f t="shared" si="67"/>
        <v>8606720000</v>
      </c>
    </row>
    <row r="358" spans="1:36" x14ac:dyDescent="0.2">
      <c r="A358" s="1">
        <v>7</v>
      </c>
      <c r="B358" s="178">
        <v>189</v>
      </c>
      <c r="C358" s="6">
        <v>282</v>
      </c>
      <c r="D358" s="6">
        <v>838</v>
      </c>
      <c r="E358" s="6">
        <v>737</v>
      </c>
      <c r="F358" s="6">
        <v>832</v>
      </c>
      <c r="G358" s="6">
        <v>667</v>
      </c>
      <c r="H358" s="7">
        <v>199</v>
      </c>
      <c r="I358" s="9">
        <v>356</v>
      </c>
      <c r="J358" s="6">
        <v>1015</v>
      </c>
      <c r="K358" s="11">
        <v>596</v>
      </c>
      <c r="L358" s="6">
        <v>16</v>
      </c>
      <c r="M358" s="6">
        <v>427</v>
      </c>
      <c r="N358" s="6">
        <v>118</v>
      </c>
      <c r="O358" s="6">
        <v>465</v>
      </c>
      <c r="P358" s="6">
        <v>909</v>
      </c>
      <c r="Q358" s="6">
        <v>554</v>
      </c>
      <c r="R358" s="6">
        <v>551</v>
      </c>
      <c r="S358" s="6">
        <v>900</v>
      </c>
      <c r="T358" s="6">
        <v>480</v>
      </c>
      <c r="U358" s="6">
        <v>123</v>
      </c>
      <c r="V358" s="6">
        <v>422</v>
      </c>
      <c r="W358" s="6">
        <v>1</v>
      </c>
      <c r="X358" s="12">
        <v>605</v>
      </c>
      <c r="Y358" s="6">
        <v>1018</v>
      </c>
      <c r="Z358" s="6">
        <v>365</v>
      </c>
      <c r="AA358" s="8">
        <v>202</v>
      </c>
      <c r="AB358" s="6">
        <v>662</v>
      </c>
      <c r="AC358" s="6">
        <v>817</v>
      </c>
      <c r="AD358" s="6">
        <v>752</v>
      </c>
      <c r="AE358" s="6">
        <v>843</v>
      </c>
      <c r="AF358" s="6">
        <v>279</v>
      </c>
      <c r="AG358" s="179">
        <v>180</v>
      </c>
      <c r="AH358" s="5">
        <f t="shared" si="65"/>
        <v>16400</v>
      </c>
      <c r="AI358" s="5">
        <f t="shared" si="66"/>
        <v>11201200</v>
      </c>
      <c r="AJ358" s="2">
        <f t="shared" si="67"/>
        <v>8606720000</v>
      </c>
    </row>
    <row r="359" spans="1:36" x14ac:dyDescent="0.2">
      <c r="A359" s="1">
        <v>8</v>
      </c>
      <c r="B359" s="178">
        <v>302</v>
      </c>
      <c r="C359" s="6">
        <v>137</v>
      </c>
      <c r="D359" s="6">
        <v>725</v>
      </c>
      <c r="E359" s="6">
        <v>882</v>
      </c>
      <c r="F359" s="6">
        <v>687</v>
      </c>
      <c r="G359" s="6">
        <v>780</v>
      </c>
      <c r="H359" s="9">
        <v>344</v>
      </c>
      <c r="I359" s="7">
        <v>243</v>
      </c>
      <c r="J359" s="11">
        <v>616</v>
      </c>
      <c r="K359" s="6">
        <v>963</v>
      </c>
      <c r="L359" s="6">
        <v>415</v>
      </c>
      <c r="M359" s="6">
        <v>60</v>
      </c>
      <c r="N359" s="6">
        <v>485</v>
      </c>
      <c r="O359" s="6">
        <v>66</v>
      </c>
      <c r="P359" s="6">
        <v>542</v>
      </c>
      <c r="Q359" s="6">
        <v>953</v>
      </c>
      <c r="R359" s="6">
        <v>952</v>
      </c>
      <c r="S359" s="6">
        <v>531</v>
      </c>
      <c r="T359" s="6">
        <v>79</v>
      </c>
      <c r="U359" s="6">
        <v>492</v>
      </c>
      <c r="V359" s="6">
        <v>53</v>
      </c>
      <c r="W359" s="6">
        <v>402</v>
      </c>
      <c r="X359" s="6">
        <v>974</v>
      </c>
      <c r="Y359" s="12">
        <v>617</v>
      </c>
      <c r="Z359" s="8">
        <v>254</v>
      </c>
      <c r="AA359" s="6">
        <v>345</v>
      </c>
      <c r="AB359" s="6">
        <v>773</v>
      </c>
      <c r="AC359" s="6">
        <v>674</v>
      </c>
      <c r="AD359" s="6">
        <v>895</v>
      </c>
      <c r="AE359" s="6">
        <v>732</v>
      </c>
      <c r="AF359" s="6">
        <v>136</v>
      </c>
      <c r="AG359" s="179">
        <v>291</v>
      </c>
      <c r="AH359" s="5">
        <f t="shared" si="65"/>
        <v>16400</v>
      </c>
      <c r="AI359" s="5">
        <f t="shared" si="66"/>
        <v>11201200</v>
      </c>
      <c r="AJ359" s="2">
        <f t="shared" si="67"/>
        <v>8606720000</v>
      </c>
    </row>
    <row r="360" spans="1:36" x14ac:dyDescent="0.2">
      <c r="A360" s="1">
        <v>9</v>
      </c>
      <c r="B360" s="178">
        <v>581</v>
      </c>
      <c r="C360" s="6">
        <v>994</v>
      </c>
      <c r="D360" s="6">
        <v>446</v>
      </c>
      <c r="E360" s="6">
        <v>25</v>
      </c>
      <c r="F360" s="6">
        <v>456</v>
      </c>
      <c r="G360" s="6">
        <v>99</v>
      </c>
      <c r="H360" s="6">
        <v>575</v>
      </c>
      <c r="I360" s="11">
        <v>924</v>
      </c>
      <c r="J360" s="7">
        <v>271</v>
      </c>
      <c r="K360" s="9">
        <v>172</v>
      </c>
      <c r="L360" s="6">
        <v>760</v>
      </c>
      <c r="M360" s="6">
        <v>851</v>
      </c>
      <c r="N360" s="6">
        <v>654</v>
      </c>
      <c r="O360" s="6">
        <v>809</v>
      </c>
      <c r="P360" s="6">
        <v>373</v>
      </c>
      <c r="Q360" s="6">
        <v>210</v>
      </c>
      <c r="R360" s="6">
        <v>223</v>
      </c>
      <c r="S360" s="6">
        <v>380</v>
      </c>
      <c r="T360" s="6">
        <v>808</v>
      </c>
      <c r="U360" s="6">
        <v>643</v>
      </c>
      <c r="V360" s="6">
        <v>862</v>
      </c>
      <c r="W360" s="6">
        <v>761</v>
      </c>
      <c r="X360" s="6">
        <v>165</v>
      </c>
      <c r="Y360" s="8">
        <v>258</v>
      </c>
      <c r="Z360" s="12">
        <v>917</v>
      </c>
      <c r="AA360" s="6">
        <v>562</v>
      </c>
      <c r="AB360" s="6">
        <v>110</v>
      </c>
      <c r="AC360" s="6">
        <v>457</v>
      </c>
      <c r="AD360" s="6">
        <v>24</v>
      </c>
      <c r="AE360" s="6">
        <v>435</v>
      </c>
      <c r="AF360" s="6">
        <v>1007</v>
      </c>
      <c r="AG360" s="179">
        <v>588</v>
      </c>
      <c r="AH360" s="5">
        <f t="shared" si="65"/>
        <v>16400</v>
      </c>
      <c r="AI360" s="5">
        <f t="shared" si="66"/>
        <v>11201200</v>
      </c>
      <c r="AJ360" s="2">
        <f t="shared" si="67"/>
        <v>8606720000</v>
      </c>
    </row>
    <row r="361" spans="1:36" x14ac:dyDescent="0.2">
      <c r="A361" s="1">
        <v>10</v>
      </c>
      <c r="B361" s="178">
        <v>982</v>
      </c>
      <c r="C361" s="6">
        <v>625</v>
      </c>
      <c r="D361" s="6">
        <v>45</v>
      </c>
      <c r="E361" s="6">
        <v>394</v>
      </c>
      <c r="F361" s="6">
        <v>87</v>
      </c>
      <c r="G361" s="6">
        <v>500</v>
      </c>
      <c r="H361" s="11">
        <v>944</v>
      </c>
      <c r="I361" s="6">
        <v>523</v>
      </c>
      <c r="J361" s="9">
        <v>160</v>
      </c>
      <c r="K361" s="7">
        <v>315</v>
      </c>
      <c r="L361" s="6">
        <v>871</v>
      </c>
      <c r="M361" s="6">
        <v>708</v>
      </c>
      <c r="N361" s="6">
        <v>797</v>
      </c>
      <c r="O361" s="6">
        <v>698</v>
      </c>
      <c r="P361" s="6">
        <v>230</v>
      </c>
      <c r="Q361" s="6">
        <v>321</v>
      </c>
      <c r="R361" s="6">
        <v>336</v>
      </c>
      <c r="S361" s="6">
        <v>235</v>
      </c>
      <c r="T361" s="6">
        <v>695</v>
      </c>
      <c r="U361" s="6">
        <v>788</v>
      </c>
      <c r="V361" s="6">
        <v>717</v>
      </c>
      <c r="W361" s="6">
        <v>874</v>
      </c>
      <c r="X361" s="8">
        <v>310</v>
      </c>
      <c r="Y361" s="6">
        <v>145</v>
      </c>
      <c r="Z361" s="6">
        <v>518</v>
      </c>
      <c r="AA361" s="12">
        <v>929</v>
      </c>
      <c r="AB361" s="6">
        <v>509</v>
      </c>
      <c r="AC361" s="6">
        <v>90</v>
      </c>
      <c r="AD361" s="6">
        <v>391</v>
      </c>
      <c r="AE361" s="6">
        <v>36</v>
      </c>
      <c r="AF361" s="6">
        <v>640</v>
      </c>
      <c r="AG361" s="179">
        <v>987</v>
      </c>
      <c r="AH361" s="5">
        <f t="shared" si="65"/>
        <v>16400</v>
      </c>
      <c r="AI361" s="5">
        <f t="shared" si="66"/>
        <v>11201200</v>
      </c>
      <c r="AJ361" s="2">
        <f t="shared" si="67"/>
        <v>8606720000</v>
      </c>
    </row>
    <row r="362" spans="1:36" x14ac:dyDescent="0.2">
      <c r="A362" s="1">
        <v>11</v>
      </c>
      <c r="B362" s="178">
        <v>488</v>
      </c>
      <c r="C362" s="6">
        <v>67</v>
      </c>
      <c r="D362" s="6">
        <v>543</v>
      </c>
      <c r="E362" s="6">
        <v>956</v>
      </c>
      <c r="F362" s="6">
        <v>613</v>
      </c>
      <c r="G362" s="11">
        <v>962</v>
      </c>
      <c r="H362" s="6">
        <v>414</v>
      </c>
      <c r="I362" s="6">
        <v>57</v>
      </c>
      <c r="J362" s="6">
        <v>686</v>
      </c>
      <c r="K362" s="6">
        <v>777</v>
      </c>
      <c r="L362" s="7">
        <v>341</v>
      </c>
      <c r="M362" s="9">
        <v>242</v>
      </c>
      <c r="N362" s="6">
        <v>303</v>
      </c>
      <c r="O362" s="6">
        <v>140</v>
      </c>
      <c r="P362" s="6">
        <v>728</v>
      </c>
      <c r="Q362" s="6">
        <v>883</v>
      </c>
      <c r="R362" s="6">
        <v>894</v>
      </c>
      <c r="S362" s="6">
        <v>729</v>
      </c>
      <c r="T362" s="6">
        <v>133</v>
      </c>
      <c r="U362" s="6">
        <v>290</v>
      </c>
      <c r="V362" s="6">
        <v>255</v>
      </c>
      <c r="W362" s="8">
        <v>348</v>
      </c>
      <c r="X362" s="6">
        <v>776</v>
      </c>
      <c r="Y362" s="6">
        <v>675</v>
      </c>
      <c r="Z362" s="6">
        <v>56</v>
      </c>
      <c r="AA362" s="6">
        <v>403</v>
      </c>
      <c r="AB362" s="12">
        <v>975</v>
      </c>
      <c r="AC362" s="6">
        <v>620</v>
      </c>
      <c r="AD362" s="6">
        <v>949</v>
      </c>
      <c r="AE362" s="6">
        <v>530</v>
      </c>
      <c r="AF362" s="6">
        <v>78</v>
      </c>
      <c r="AG362" s="179">
        <v>489</v>
      </c>
      <c r="AH362" s="5">
        <f t="shared" si="65"/>
        <v>16400</v>
      </c>
      <c r="AI362" s="5">
        <f t="shared" si="66"/>
        <v>11201200</v>
      </c>
      <c r="AJ362" s="2">
        <f t="shared" si="67"/>
        <v>8606720000</v>
      </c>
    </row>
    <row r="363" spans="1:36" x14ac:dyDescent="0.2">
      <c r="A363" s="1">
        <v>12</v>
      </c>
      <c r="B363" s="178">
        <v>119</v>
      </c>
      <c r="C363" s="6">
        <v>468</v>
      </c>
      <c r="D363" s="6">
        <v>912</v>
      </c>
      <c r="E363" s="6">
        <v>555</v>
      </c>
      <c r="F363" s="11">
        <v>1014</v>
      </c>
      <c r="G363" s="6">
        <v>593</v>
      </c>
      <c r="H363" s="6">
        <v>13</v>
      </c>
      <c r="I363" s="6">
        <v>426</v>
      </c>
      <c r="J363" s="6">
        <v>829</v>
      </c>
      <c r="K363" s="6">
        <v>666</v>
      </c>
      <c r="L363" s="9">
        <v>198</v>
      </c>
      <c r="M363" s="7">
        <v>353</v>
      </c>
      <c r="N363" s="6">
        <v>192</v>
      </c>
      <c r="O363" s="6">
        <v>283</v>
      </c>
      <c r="P363" s="6">
        <v>839</v>
      </c>
      <c r="Q363" s="6">
        <v>740</v>
      </c>
      <c r="R363" s="6">
        <v>749</v>
      </c>
      <c r="S363" s="6">
        <v>842</v>
      </c>
      <c r="T363" s="6">
        <v>278</v>
      </c>
      <c r="U363" s="6">
        <v>177</v>
      </c>
      <c r="V363" s="8">
        <v>368</v>
      </c>
      <c r="W363" s="6">
        <v>203</v>
      </c>
      <c r="X363" s="6">
        <v>663</v>
      </c>
      <c r="Y363" s="6">
        <v>820</v>
      </c>
      <c r="Z363" s="6">
        <v>423</v>
      </c>
      <c r="AA363" s="6">
        <v>4</v>
      </c>
      <c r="AB363" s="6">
        <v>608</v>
      </c>
      <c r="AC363" s="12">
        <v>1019</v>
      </c>
      <c r="AD363" s="6">
        <v>550</v>
      </c>
      <c r="AE363" s="6">
        <v>897</v>
      </c>
      <c r="AF363" s="6">
        <v>477</v>
      </c>
      <c r="AG363" s="179">
        <v>122</v>
      </c>
      <c r="AH363" s="5">
        <f t="shared" si="65"/>
        <v>16400</v>
      </c>
      <c r="AI363" s="5">
        <f t="shared" si="66"/>
        <v>11201200</v>
      </c>
      <c r="AJ363" s="2">
        <f t="shared" si="67"/>
        <v>8606720000</v>
      </c>
    </row>
    <row r="364" spans="1:36" x14ac:dyDescent="0.2">
      <c r="A364" s="1">
        <v>13</v>
      </c>
      <c r="B364" s="178">
        <v>347</v>
      </c>
      <c r="C364" s="6">
        <v>256</v>
      </c>
      <c r="D364" s="6">
        <v>676</v>
      </c>
      <c r="E364" s="11">
        <v>775</v>
      </c>
      <c r="F364" s="6">
        <v>730</v>
      </c>
      <c r="G364" s="6">
        <v>893</v>
      </c>
      <c r="H364" s="6">
        <v>289</v>
      </c>
      <c r="I364" s="6">
        <v>134</v>
      </c>
      <c r="J364" s="6">
        <v>529</v>
      </c>
      <c r="K364" s="6">
        <v>950</v>
      </c>
      <c r="L364" s="6">
        <v>490</v>
      </c>
      <c r="M364" s="6">
        <v>77</v>
      </c>
      <c r="N364" s="7">
        <v>404</v>
      </c>
      <c r="O364" s="9">
        <v>55</v>
      </c>
      <c r="P364" s="6">
        <v>619</v>
      </c>
      <c r="Q364" s="6">
        <v>976</v>
      </c>
      <c r="R364" s="6">
        <v>961</v>
      </c>
      <c r="S364" s="6">
        <v>614</v>
      </c>
      <c r="T364" s="6">
        <v>58</v>
      </c>
      <c r="U364" s="8">
        <v>413</v>
      </c>
      <c r="V364" s="6">
        <v>68</v>
      </c>
      <c r="W364" s="6">
        <v>487</v>
      </c>
      <c r="X364" s="6">
        <v>955</v>
      </c>
      <c r="Y364" s="6">
        <v>544</v>
      </c>
      <c r="Z364" s="6">
        <v>139</v>
      </c>
      <c r="AA364" s="6">
        <v>304</v>
      </c>
      <c r="AB364" s="6">
        <v>884</v>
      </c>
      <c r="AC364" s="6">
        <v>727</v>
      </c>
      <c r="AD364" s="12">
        <v>778</v>
      </c>
      <c r="AE364" s="6">
        <v>685</v>
      </c>
      <c r="AF364" s="6">
        <v>241</v>
      </c>
      <c r="AG364" s="179">
        <v>342</v>
      </c>
      <c r="AH364" s="5">
        <f t="shared" si="65"/>
        <v>16400</v>
      </c>
      <c r="AI364" s="5">
        <f t="shared" si="66"/>
        <v>11201200</v>
      </c>
      <c r="AJ364" s="2">
        <f t="shared" si="67"/>
        <v>8606720000</v>
      </c>
    </row>
    <row r="365" spans="1:36" x14ac:dyDescent="0.2">
      <c r="A365" s="1">
        <v>14</v>
      </c>
      <c r="B365" s="178">
        <v>204</v>
      </c>
      <c r="C365" s="6">
        <v>367</v>
      </c>
      <c r="D365" s="11">
        <v>819</v>
      </c>
      <c r="E365" s="6">
        <v>664</v>
      </c>
      <c r="F365" s="6">
        <v>841</v>
      </c>
      <c r="G365" s="6">
        <v>750</v>
      </c>
      <c r="H365" s="6">
        <v>178</v>
      </c>
      <c r="I365" s="6">
        <v>277</v>
      </c>
      <c r="J365" s="6">
        <v>898</v>
      </c>
      <c r="K365" s="6">
        <v>549</v>
      </c>
      <c r="L365" s="6">
        <v>121</v>
      </c>
      <c r="M365" s="6">
        <v>478</v>
      </c>
      <c r="N365" s="9">
        <v>3</v>
      </c>
      <c r="O365" s="7">
        <v>424</v>
      </c>
      <c r="P365" s="6">
        <v>1020</v>
      </c>
      <c r="Q365" s="6">
        <v>607</v>
      </c>
      <c r="R365" s="6">
        <v>594</v>
      </c>
      <c r="S365" s="6">
        <v>1013</v>
      </c>
      <c r="T365" s="8">
        <v>425</v>
      </c>
      <c r="U365" s="6">
        <v>14</v>
      </c>
      <c r="V365" s="6">
        <v>467</v>
      </c>
      <c r="W365" s="6">
        <v>120</v>
      </c>
      <c r="X365" s="6">
        <v>556</v>
      </c>
      <c r="Y365" s="6">
        <v>911</v>
      </c>
      <c r="Z365" s="6">
        <v>284</v>
      </c>
      <c r="AA365" s="6">
        <v>191</v>
      </c>
      <c r="AB365" s="6">
        <v>739</v>
      </c>
      <c r="AC365" s="6">
        <v>840</v>
      </c>
      <c r="AD365" s="6">
        <v>665</v>
      </c>
      <c r="AE365" s="12">
        <v>830</v>
      </c>
      <c r="AF365" s="6">
        <v>354</v>
      </c>
      <c r="AG365" s="179">
        <v>197</v>
      </c>
      <c r="AH365" s="5">
        <f t="shared" si="65"/>
        <v>16400</v>
      </c>
      <c r="AI365" s="5">
        <f t="shared" si="66"/>
        <v>11201200</v>
      </c>
      <c r="AJ365" s="2">
        <f t="shared" si="67"/>
        <v>8606720000</v>
      </c>
    </row>
    <row r="366" spans="1:36" x14ac:dyDescent="0.2">
      <c r="A366" s="1">
        <v>15</v>
      </c>
      <c r="B366" s="178">
        <v>762</v>
      </c>
      <c r="C366" s="11">
        <v>861</v>
      </c>
      <c r="D366" s="6">
        <v>257</v>
      </c>
      <c r="E366" s="6">
        <v>166</v>
      </c>
      <c r="F366" s="6">
        <v>379</v>
      </c>
      <c r="G366" s="6">
        <v>224</v>
      </c>
      <c r="H366" s="6">
        <v>644</v>
      </c>
      <c r="I366" s="6">
        <v>807</v>
      </c>
      <c r="J366" s="6">
        <v>436</v>
      </c>
      <c r="K366" s="6">
        <v>23</v>
      </c>
      <c r="L366" s="6">
        <v>587</v>
      </c>
      <c r="M366" s="6">
        <v>1008</v>
      </c>
      <c r="N366" s="6">
        <v>561</v>
      </c>
      <c r="O366" s="6">
        <v>918</v>
      </c>
      <c r="P366" s="7">
        <v>458</v>
      </c>
      <c r="Q366" s="9">
        <v>109</v>
      </c>
      <c r="R366" s="6">
        <v>100</v>
      </c>
      <c r="S366" s="8">
        <v>455</v>
      </c>
      <c r="T366" s="6">
        <v>923</v>
      </c>
      <c r="U366" s="6">
        <v>576</v>
      </c>
      <c r="V366" s="6">
        <v>993</v>
      </c>
      <c r="W366" s="6">
        <v>582</v>
      </c>
      <c r="X366" s="6">
        <v>26</v>
      </c>
      <c r="Y366" s="6">
        <v>445</v>
      </c>
      <c r="Z366" s="6">
        <v>810</v>
      </c>
      <c r="AA366" s="6">
        <v>653</v>
      </c>
      <c r="AB366" s="6">
        <v>209</v>
      </c>
      <c r="AC366" s="6">
        <v>374</v>
      </c>
      <c r="AD366" s="6">
        <v>171</v>
      </c>
      <c r="AE366" s="6">
        <v>272</v>
      </c>
      <c r="AF366" s="12">
        <v>852</v>
      </c>
      <c r="AG366" s="179">
        <v>759</v>
      </c>
      <c r="AH366" s="5">
        <f t="shared" si="65"/>
        <v>16400</v>
      </c>
      <c r="AI366" s="5">
        <f t="shared" si="66"/>
        <v>11201200</v>
      </c>
      <c r="AJ366" s="2">
        <f t="shared" si="67"/>
        <v>8606720000</v>
      </c>
    </row>
    <row r="367" spans="1:36" x14ac:dyDescent="0.2">
      <c r="A367" s="1">
        <v>16</v>
      </c>
      <c r="B367" s="190">
        <v>873</v>
      </c>
      <c r="C367" s="6">
        <v>718</v>
      </c>
      <c r="D367" s="6">
        <v>146</v>
      </c>
      <c r="E367" s="6">
        <v>309</v>
      </c>
      <c r="F367" s="6">
        <v>236</v>
      </c>
      <c r="G367" s="6">
        <v>335</v>
      </c>
      <c r="H367" s="6">
        <v>787</v>
      </c>
      <c r="I367" s="6">
        <v>696</v>
      </c>
      <c r="J367" s="6">
        <v>35</v>
      </c>
      <c r="K367" s="6">
        <v>392</v>
      </c>
      <c r="L367" s="6">
        <v>988</v>
      </c>
      <c r="M367" s="6">
        <v>639</v>
      </c>
      <c r="N367" s="6">
        <v>930</v>
      </c>
      <c r="O367" s="6">
        <v>517</v>
      </c>
      <c r="P367" s="9">
        <v>89</v>
      </c>
      <c r="Q367" s="7">
        <v>510</v>
      </c>
      <c r="R367" s="8">
        <v>499</v>
      </c>
      <c r="S367" s="6">
        <v>88</v>
      </c>
      <c r="T367" s="6">
        <v>524</v>
      </c>
      <c r="U367" s="6">
        <v>943</v>
      </c>
      <c r="V367" s="6">
        <v>626</v>
      </c>
      <c r="W367" s="6">
        <v>981</v>
      </c>
      <c r="X367" s="6">
        <v>393</v>
      </c>
      <c r="Y367" s="6">
        <v>46</v>
      </c>
      <c r="Z367" s="6">
        <v>697</v>
      </c>
      <c r="AA367" s="6">
        <v>798</v>
      </c>
      <c r="AB367" s="6">
        <v>322</v>
      </c>
      <c r="AC367" s="6">
        <v>229</v>
      </c>
      <c r="AD367" s="6">
        <v>316</v>
      </c>
      <c r="AE367" s="6">
        <v>159</v>
      </c>
      <c r="AF367" s="6">
        <v>707</v>
      </c>
      <c r="AG367" s="186">
        <v>872</v>
      </c>
      <c r="AH367" s="5">
        <f t="shared" si="65"/>
        <v>16400</v>
      </c>
      <c r="AI367" s="5">
        <f t="shared" si="66"/>
        <v>11201200</v>
      </c>
      <c r="AJ367" s="2">
        <f t="shared" si="67"/>
        <v>8606720000</v>
      </c>
    </row>
    <row r="368" spans="1:36" x14ac:dyDescent="0.2">
      <c r="A368" s="1">
        <v>17</v>
      </c>
      <c r="B368" s="188">
        <v>152</v>
      </c>
      <c r="C368" s="6">
        <v>307</v>
      </c>
      <c r="D368" s="6">
        <v>879</v>
      </c>
      <c r="E368" s="6">
        <v>716</v>
      </c>
      <c r="F368" s="6">
        <v>789</v>
      </c>
      <c r="G368" s="6">
        <v>690</v>
      </c>
      <c r="H368" s="6">
        <v>238</v>
      </c>
      <c r="I368" s="6">
        <v>329</v>
      </c>
      <c r="J368" s="6">
        <v>990</v>
      </c>
      <c r="K368" s="6">
        <v>633</v>
      </c>
      <c r="L368" s="6">
        <v>37</v>
      </c>
      <c r="M368" s="6">
        <v>386</v>
      </c>
      <c r="N368" s="6">
        <v>95</v>
      </c>
      <c r="O368" s="6">
        <v>508</v>
      </c>
      <c r="P368" s="6">
        <v>936</v>
      </c>
      <c r="Q368" s="8">
        <v>515</v>
      </c>
      <c r="R368" s="7">
        <v>526</v>
      </c>
      <c r="S368" s="9">
        <v>937</v>
      </c>
      <c r="T368" s="6">
        <v>501</v>
      </c>
      <c r="U368" s="6">
        <v>82</v>
      </c>
      <c r="V368" s="6">
        <v>399</v>
      </c>
      <c r="W368" s="6">
        <v>44</v>
      </c>
      <c r="X368" s="6">
        <v>632</v>
      </c>
      <c r="Y368" s="6">
        <v>979</v>
      </c>
      <c r="Z368" s="6">
        <v>328</v>
      </c>
      <c r="AA368" s="6">
        <v>227</v>
      </c>
      <c r="AB368" s="6">
        <v>703</v>
      </c>
      <c r="AC368" s="6">
        <v>796</v>
      </c>
      <c r="AD368" s="6">
        <v>709</v>
      </c>
      <c r="AE368" s="6">
        <v>866</v>
      </c>
      <c r="AF368" s="6">
        <v>318</v>
      </c>
      <c r="AG368" s="192">
        <v>153</v>
      </c>
      <c r="AH368" s="5">
        <f t="shared" si="65"/>
        <v>16400</v>
      </c>
      <c r="AI368" s="5">
        <f t="shared" si="66"/>
        <v>11201200</v>
      </c>
      <c r="AJ368" s="2">
        <f t="shared" si="67"/>
        <v>8606720000</v>
      </c>
    </row>
    <row r="369" spans="1:36" x14ac:dyDescent="0.2">
      <c r="A369" s="1">
        <v>18</v>
      </c>
      <c r="B369" s="178">
        <v>263</v>
      </c>
      <c r="C369" s="12">
        <v>164</v>
      </c>
      <c r="D369" s="6">
        <v>768</v>
      </c>
      <c r="E369" s="6">
        <v>859</v>
      </c>
      <c r="F369" s="6">
        <v>646</v>
      </c>
      <c r="G369" s="6">
        <v>801</v>
      </c>
      <c r="H369" s="6">
        <v>381</v>
      </c>
      <c r="I369" s="6">
        <v>218</v>
      </c>
      <c r="J369" s="6">
        <v>589</v>
      </c>
      <c r="K369" s="6">
        <v>1002</v>
      </c>
      <c r="L369" s="6">
        <v>438</v>
      </c>
      <c r="M369" s="6">
        <v>17</v>
      </c>
      <c r="N369" s="6">
        <v>464</v>
      </c>
      <c r="O369" s="6">
        <v>107</v>
      </c>
      <c r="P369" s="8">
        <v>567</v>
      </c>
      <c r="Q369" s="6">
        <v>916</v>
      </c>
      <c r="R369" s="9">
        <v>925</v>
      </c>
      <c r="S369" s="7">
        <v>570</v>
      </c>
      <c r="T369" s="6">
        <v>102</v>
      </c>
      <c r="U369" s="6">
        <v>449</v>
      </c>
      <c r="V369" s="6">
        <v>32</v>
      </c>
      <c r="W369" s="6">
        <v>443</v>
      </c>
      <c r="X369" s="6">
        <v>999</v>
      </c>
      <c r="Y369" s="6">
        <v>580</v>
      </c>
      <c r="Z369" s="6">
        <v>215</v>
      </c>
      <c r="AA369" s="6">
        <v>372</v>
      </c>
      <c r="AB369" s="6">
        <v>816</v>
      </c>
      <c r="AC369" s="6">
        <v>651</v>
      </c>
      <c r="AD369" s="6">
        <v>854</v>
      </c>
      <c r="AE369" s="6">
        <v>753</v>
      </c>
      <c r="AF369" s="11">
        <v>173</v>
      </c>
      <c r="AG369" s="179">
        <v>266</v>
      </c>
      <c r="AH369" s="5">
        <f t="shared" si="65"/>
        <v>16400</v>
      </c>
      <c r="AI369" s="5">
        <f t="shared" si="66"/>
        <v>11201200</v>
      </c>
      <c r="AJ369" s="2">
        <f t="shared" si="67"/>
        <v>8606720000</v>
      </c>
    </row>
    <row r="370" spans="1:36" x14ac:dyDescent="0.2">
      <c r="A370" s="1">
        <v>19</v>
      </c>
      <c r="B370" s="178">
        <v>821</v>
      </c>
      <c r="C370" s="6">
        <v>658</v>
      </c>
      <c r="D370" s="12">
        <v>206</v>
      </c>
      <c r="E370" s="6">
        <v>361</v>
      </c>
      <c r="F370" s="6">
        <v>184</v>
      </c>
      <c r="G370" s="6">
        <v>275</v>
      </c>
      <c r="H370" s="6">
        <v>847</v>
      </c>
      <c r="I370" s="6">
        <v>748</v>
      </c>
      <c r="J370" s="6">
        <v>127</v>
      </c>
      <c r="K370" s="6">
        <v>476</v>
      </c>
      <c r="L370" s="6">
        <v>904</v>
      </c>
      <c r="M370" s="6">
        <v>547</v>
      </c>
      <c r="N370" s="6">
        <v>1022</v>
      </c>
      <c r="O370" s="8">
        <v>601</v>
      </c>
      <c r="P370" s="6">
        <v>5</v>
      </c>
      <c r="Q370" s="6">
        <v>418</v>
      </c>
      <c r="R370" s="6">
        <v>431</v>
      </c>
      <c r="S370" s="6">
        <v>12</v>
      </c>
      <c r="T370" s="7">
        <v>600</v>
      </c>
      <c r="U370" s="9">
        <v>1011</v>
      </c>
      <c r="V370" s="6">
        <v>558</v>
      </c>
      <c r="W370" s="6">
        <v>905</v>
      </c>
      <c r="X370" s="6">
        <v>469</v>
      </c>
      <c r="Y370" s="6">
        <v>114</v>
      </c>
      <c r="Z370" s="6">
        <v>741</v>
      </c>
      <c r="AA370" s="6">
        <v>834</v>
      </c>
      <c r="AB370" s="6">
        <v>286</v>
      </c>
      <c r="AC370" s="6">
        <v>185</v>
      </c>
      <c r="AD370" s="6">
        <v>360</v>
      </c>
      <c r="AE370" s="11">
        <v>195</v>
      </c>
      <c r="AF370" s="6">
        <v>671</v>
      </c>
      <c r="AG370" s="179">
        <v>828</v>
      </c>
      <c r="AH370" s="5">
        <f t="shared" si="65"/>
        <v>16400</v>
      </c>
      <c r="AI370" s="5">
        <f t="shared" si="66"/>
        <v>11201200</v>
      </c>
      <c r="AJ370" s="2">
        <f t="shared" si="67"/>
        <v>8606720000</v>
      </c>
    </row>
    <row r="371" spans="1:36" x14ac:dyDescent="0.2">
      <c r="A371" s="1">
        <v>20</v>
      </c>
      <c r="B371" s="178">
        <v>678</v>
      </c>
      <c r="C371" s="6">
        <v>769</v>
      </c>
      <c r="D371" s="6">
        <v>349</v>
      </c>
      <c r="E371" s="12">
        <v>250</v>
      </c>
      <c r="F371" s="6">
        <v>295</v>
      </c>
      <c r="G371" s="6">
        <v>132</v>
      </c>
      <c r="H371" s="6">
        <v>736</v>
      </c>
      <c r="I371" s="6">
        <v>891</v>
      </c>
      <c r="J371" s="6">
        <v>496</v>
      </c>
      <c r="K371" s="6">
        <v>75</v>
      </c>
      <c r="L371" s="6">
        <v>535</v>
      </c>
      <c r="M371" s="6">
        <v>948</v>
      </c>
      <c r="N371" s="8">
        <v>621</v>
      </c>
      <c r="O371" s="6">
        <v>970</v>
      </c>
      <c r="P371" s="6">
        <v>406</v>
      </c>
      <c r="Q371" s="6">
        <v>49</v>
      </c>
      <c r="R371" s="6">
        <v>64</v>
      </c>
      <c r="S371" s="6">
        <v>411</v>
      </c>
      <c r="T371" s="9">
        <v>967</v>
      </c>
      <c r="U371" s="7">
        <v>612</v>
      </c>
      <c r="V371" s="6">
        <v>957</v>
      </c>
      <c r="W371" s="6">
        <v>538</v>
      </c>
      <c r="X371" s="6">
        <v>70</v>
      </c>
      <c r="Y371" s="6">
        <v>481</v>
      </c>
      <c r="Z371" s="6">
        <v>886</v>
      </c>
      <c r="AA371" s="6">
        <v>721</v>
      </c>
      <c r="AB371" s="6">
        <v>141</v>
      </c>
      <c r="AC371" s="6">
        <v>298</v>
      </c>
      <c r="AD371" s="11">
        <v>247</v>
      </c>
      <c r="AE371" s="6">
        <v>340</v>
      </c>
      <c r="AF371" s="6">
        <v>784</v>
      </c>
      <c r="AG371" s="179">
        <v>683</v>
      </c>
      <c r="AH371" s="5">
        <f t="shared" si="65"/>
        <v>16400</v>
      </c>
      <c r="AI371" s="5">
        <f t="shared" si="66"/>
        <v>11201200</v>
      </c>
      <c r="AJ371" s="2">
        <f t="shared" si="67"/>
        <v>8606720000</v>
      </c>
    </row>
    <row r="372" spans="1:36" x14ac:dyDescent="0.2">
      <c r="A372" s="1">
        <v>21</v>
      </c>
      <c r="B372" s="178">
        <v>906</v>
      </c>
      <c r="C372" s="6">
        <v>557</v>
      </c>
      <c r="D372" s="6">
        <v>113</v>
      </c>
      <c r="E372" s="6">
        <v>470</v>
      </c>
      <c r="F372" s="12">
        <v>11</v>
      </c>
      <c r="G372" s="6">
        <v>432</v>
      </c>
      <c r="H372" s="6">
        <v>1012</v>
      </c>
      <c r="I372" s="6">
        <v>599</v>
      </c>
      <c r="J372" s="6">
        <v>196</v>
      </c>
      <c r="K372" s="6">
        <v>359</v>
      </c>
      <c r="L372" s="6">
        <v>827</v>
      </c>
      <c r="M372" s="8">
        <v>672</v>
      </c>
      <c r="N372" s="6">
        <v>833</v>
      </c>
      <c r="O372" s="6">
        <v>742</v>
      </c>
      <c r="P372" s="6">
        <v>186</v>
      </c>
      <c r="Q372" s="6">
        <v>285</v>
      </c>
      <c r="R372" s="6">
        <v>276</v>
      </c>
      <c r="S372" s="6">
        <v>183</v>
      </c>
      <c r="T372" s="6">
        <v>747</v>
      </c>
      <c r="U372" s="6">
        <v>848</v>
      </c>
      <c r="V372" s="7">
        <v>657</v>
      </c>
      <c r="W372" s="9">
        <v>822</v>
      </c>
      <c r="X372" s="6">
        <v>362</v>
      </c>
      <c r="Y372" s="6">
        <v>205</v>
      </c>
      <c r="Z372" s="6">
        <v>602</v>
      </c>
      <c r="AA372" s="6">
        <v>1021</v>
      </c>
      <c r="AB372" s="6">
        <v>417</v>
      </c>
      <c r="AC372" s="11">
        <v>6</v>
      </c>
      <c r="AD372" s="6">
        <v>475</v>
      </c>
      <c r="AE372" s="6">
        <v>128</v>
      </c>
      <c r="AF372" s="6">
        <v>548</v>
      </c>
      <c r="AG372" s="179">
        <v>903</v>
      </c>
      <c r="AH372" s="5">
        <f t="shared" si="65"/>
        <v>16400</v>
      </c>
      <c r="AI372" s="5">
        <f t="shared" si="66"/>
        <v>11201200</v>
      </c>
      <c r="AJ372" s="2">
        <f t="shared" si="67"/>
        <v>8606720000</v>
      </c>
    </row>
    <row r="373" spans="1:36" x14ac:dyDescent="0.2">
      <c r="A373" s="1">
        <v>22</v>
      </c>
      <c r="B373" s="178">
        <v>537</v>
      </c>
      <c r="C373" s="6">
        <v>958</v>
      </c>
      <c r="D373" s="6">
        <v>482</v>
      </c>
      <c r="E373" s="6">
        <v>69</v>
      </c>
      <c r="F373" s="6">
        <v>412</v>
      </c>
      <c r="G373" s="12">
        <v>63</v>
      </c>
      <c r="H373" s="6">
        <v>611</v>
      </c>
      <c r="I373" s="6">
        <v>968</v>
      </c>
      <c r="J373" s="6">
        <v>339</v>
      </c>
      <c r="K373" s="6">
        <v>248</v>
      </c>
      <c r="L373" s="8">
        <v>684</v>
      </c>
      <c r="M373" s="6">
        <v>783</v>
      </c>
      <c r="N373" s="6">
        <v>722</v>
      </c>
      <c r="O373" s="6">
        <v>885</v>
      </c>
      <c r="P373" s="6">
        <v>297</v>
      </c>
      <c r="Q373" s="6">
        <v>142</v>
      </c>
      <c r="R373" s="6">
        <v>131</v>
      </c>
      <c r="S373" s="6">
        <v>296</v>
      </c>
      <c r="T373" s="6">
        <v>892</v>
      </c>
      <c r="U373" s="6">
        <v>735</v>
      </c>
      <c r="V373" s="9">
        <v>770</v>
      </c>
      <c r="W373" s="7">
        <v>677</v>
      </c>
      <c r="X373" s="6">
        <v>249</v>
      </c>
      <c r="Y373" s="6">
        <v>350</v>
      </c>
      <c r="Z373" s="6">
        <v>969</v>
      </c>
      <c r="AA373" s="6">
        <v>622</v>
      </c>
      <c r="AB373" s="11">
        <v>50</v>
      </c>
      <c r="AC373" s="6">
        <v>405</v>
      </c>
      <c r="AD373" s="6">
        <v>76</v>
      </c>
      <c r="AE373" s="6">
        <v>495</v>
      </c>
      <c r="AF373" s="6">
        <v>947</v>
      </c>
      <c r="AG373" s="179">
        <v>536</v>
      </c>
      <c r="AH373" s="5">
        <f t="shared" si="65"/>
        <v>16400</v>
      </c>
      <c r="AI373" s="5">
        <f t="shared" si="66"/>
        <v>11201200</v>
      </c>
      <c r="AJ373" s="2">
        <f t="shared" si="67"/>
        <v>8606720000</v>
      </c>
    </row>
    <row r="374" spans="1:36" x14ac:dyDescent="0.2">
      <c r="A374" s="1">
        <v>23</v>
      </c>
      <c r="B374" s="178">
        <v>43</v>
      </c>
      <c r="C374" s="6">
        <v>400</v>
      </c>
      <c r="D374" s="6">
        <v>980</v>
      </c>
      <c r="E374" s="6">
        <v>631</v>
      </c>
      <c r="F374" s="6">
        <v>938</v>
      </c>
      <c r="G374" s="6">
        <v>525</v>
      </c>
      <c r="H374" s="12">
        <v>81</v>
      </c>
      <c r="I374" s="6">
        <v>502</v>
      </c>
      <c r="J374" s="6">
        <v>865</v>
      </c>
      <c r="K374" s="8">
        <v>710</v>
      </c>
      <c r="L374" s="6">
        <v>154</v>
      </c>
      <c r="M374" s="6">
        <v>317</v>
      </c>
      <c r="N374" s="6">
        <v>228</v>
      </c>
      <c r="O374" s="6">
        <v>327</v>
      </c>
      <c r="P374" s="6">
        <v>795</v>
      </c>
      <c r="Q374" s="6">
        <v>704</v>
      </c>
      <c r="R374" s="6">
        <v>689</v>
      </c>
      <c r="S374" s="6">
        <v>790</v>
      </c>
      <c r="T374" s="6">
        <v>330</v>
      </c>
      <c r="U374" s="6">
        <v>237</v>
      </c>
      <c r="V374" s="6">
        <v>308</v>
      </c>
      <c r="W374" s="6">
        <v>151</v>
      </c>
      <c r="X374" s="7">
        <v>715</v>
      </c>
      <c r="Y374" s="9">
        <v>880</v>
      </c>
      <c r="Z374" s="6">
        <v>507</v>
      </c>
      <c r="AA374" s="11">
        <v>96</v>
      </c>
      <c r="AB374" s="6">
        <v>516</v>
      </c>
      <c r="AC374" s="6">
        <v>935</v>
      </c>
      <c r="AD374" s="6">
        <v>634</v>
      </c>
      <c r="AE374" s="6">
        <v>989</v>
      </c>
      <c r="AF374" s="6">
        <v>385</v>
      </c>
      <c r="AG374" s="179">
        <v>38</v>
      </c>
      <c r="AH374" s="5">
        <f t="shared" si="65"/>
        <v>16400</v>
      </c>
      <c r="AI374" s="5">
        <f t="shared" si="66"/>
        <v>11201200</v>
      </c>
      <c r="AJ374" s="2">
        <f t="shared" si="67"/>
        <v>8606720000</v>
      </c>
    </row>
    <row r="375" spans="1:36" x14ac:dyDescent="0.2">
      <c r="A375" s="1">
        <v>24</v>
      </c>
      <c r="B375" s="178">
        <v>444</v>
      </c>
      <c r="C375" s="6">
        <v>31</v>
      </c>
      <c r="D375" s="6">
        <v>579</v>
      </c>
      <c r="E375" s="6">
        <v>1000</v>
      </c>
      <c r="F375" s="6">
        <v>569</v>
      </c>
      <c r="G375" s="6">
        <v>926</v>
      </c>
      <c r="H375" s="6">
        <v>450</v>
      </c>
      <c r="I375" s="12">
        <v>101</v>
      </c>
      <c r="J375" s="8">
        <v>754</v>
      </c>
      <c r="K375" s="6">
        <v>853</v>
      </c>
      <c r="L375" s="6">
        <v>265</v>
      </c>
      <c r="M375" s="6">
        <v>174</v>
      </c>
      <c r="N375" s="6">
        <v>371</v>
      </c>
      <c r="O375" s="6">
        <v>216</v>
      </c>
      <c r="P375" s="6">
        <v>652</v>
      </c>
      <c r="Q375" s="6">
        <v>815</v>
      </c>
      <c r="R375" s="6">
        <v>802</v>
      </c>
      <c r="S375" s="6">
        <v>645</v>
      </c>
      <c r="T375" s="6">
        <v>217</v>
      </c>
      <c r="U375" s="6">
        <v>382</v>
      </c>
      <c r="V375" s="6">
        <v>163</v>
      </c>
      <c r="W375" s="6">
        <v>264</v>
      </c>
      <c r="X375" s="9">
        <v>860</v>
      </c>
      <c r="Y375" s="7">
        <v>767</v>
      </c>
      <c r="Z375" s="11">
        <v>108</v>
      </c>
      <c r="AA375" s="6">
        <v>463</v>
      </c>
      <c r="AB375" s="6">
        <v>915</v>
      </c>
      <c r="AC375" s="6">
        <v>568</v>
      </c>
      <c r="AD375" s="6">
        <v>1001</v>
      </c>
      <c r="AE375" s="6">
        <v>590</v>
      </c>
      <c r="AF375" s="6">
        <v>18</v>
      </c>
      <c r="AG375" s="179">
        <v>437</v>
      </c>
      <c r="AH375" s="5">
        <f t="shared" si="65"/>
        <v>16400</v>
      </c>
      <c r="AI375" s="5">
        <f t="shared" si="66"/>
        <v>11201200</v>
      </c>
      <c r="AJ375" s="2">
        <f t="shared" si="67"/>
        <v>8606720000</v>
      </c>
    </row>
    <row r="376" spans="1:36" x14ac:dyDescent="0.2">
      <c r="A376" s="1">
        <v>25</v>
      </c>
      <c r="B376" s="178">
        <v>723</v>
      </c>
      <c r="C376" s="6">
        <v>888</v>
      </c>
      <c r="D376" s="6">
        <v>300</v>
      </c>
      <c r="E376" s="6">
        <v>143</v>
      </c>
      <c r="F376" s="6">
        <v>338</v>
      </c>
      <c r="G376" s="6">
        <v>245</v>
      </c>
      <c r="H376" s="6">
        <v>681</v>
      </c>
      <c r="I376" s="8">
        <v>782</v>
      </c>
      <c r="J376" s="12">
        <v>409</v>
      </c>
      <c r="K376" s="6">
        <v>62</v>
      </c>
      <c r="L376" s="6">
        <v>610</v>
      </c>
      <c r="M376" s="6">
        <v>965</v>
      </c>
      <c r="N376" s="6">
        <v>540</v>
      </c>
      <c r="O376" s="6">
        <v>959</v>
      </c>
      <c r="P376" s="6">
        <v>483</v>
      </c>
      <c r="Q376" s="6">
        <v>72</v>
      </c>
      <c r="R376" s="6">
        <v>73</v>
      </c>
      <c r="S376" s="6">
        <v>494</v>
      </c>
      <c r="T376" s="6">
        <v>946</v>
      </c>
      <c r="U376" s="6">
        <v>533</v>
      </c>
      <c r="V376" s="6">
        <v>972</v>
      </c>
      <c r="W376" s="6">
        <v>623</v>
      </c>
      <c r="X376" s="6">
        <v>51</v>
      </c>
      <c r="Y376" s="11">
        <v>408</v>
      </c>
      <c r="Z376" s="7">
        <v>771</v>
      </c>
      <c r="AA376" s="9">
        <v>680</v>
      </c>
      <c r="AB376" s="6">
        <v>252</v>
      </c>
      <c r="AC376" s="6">
        <v>351</v>
      </c>
      <c r="AD376" s="6">
        <v>130</v>
      </c>
      <c r="AE376" s="6">
        <v>293</v>
      </c>
      <c r="AF376" s="6">
        <v>889</v>
      </c>
      <c r="AG376" s="179">
        <v>734</v>
      </c>
      <c r="AH376" s="5">
        <f t="shared" si="65"/>
        <v>16400</v>
      </c>
      <c r="AI376" s="5">
        <f t="shared" si="66"/>
        <v>11201200</v>
      </c>
      <c r="AJ376" s="2">
        <f t="shared" si="67"/>
        <v>8606720000</v>
      </c>
    </row>
    <row r="377" spans="1:36" x14ac:dyDescent="0.2">
      <c r="A377" s="1">
        <v>26</v>
      </c>
      <c r="B377" s="178">
        <v>836</v>
      </c>
      <c r="C377" s="6">
        <v>743</v>
      </c>
      <c r="D377" s="6">
        <v>187</v>
      </c>
      <c r="E377" s="6">
        <v>288</v>
      </c>
      <c r="F377" s="6">
        <v>193</v>
      </c>
      <c r="G377" s="6">
        <v>358</v>
      </c>
      <c r="H377" s="8">
        <v>826</v>
      </c>
      <c r="I377" s="6">
        <v>669</v>
      </c>
      <c r="J377" s="6">
        <v>10</v>
      </c>
      <c r="K377" s="12">
        <v>429</v>
      </c>
      <c r="L377" s="6">
        <v>1009</v>
      </c>
      <c r="M377" s="6">
        <v>598</v>
      </c>
      <c r="N377" s="6">
        <v>907</v>
      </c>
      <c r="O377" s="6">
        <v>560</v>
      </c>
      <c r="P377" s="6">
        <v>116</v>
      </c>
      <c r="Q377" s="6">
        <v>471</v>
      </c>
      <c r="R377" s="6">
        <v>474</v>
      </c>
      <c r="S377" s="6">
        <v>125</v>
      </c>
      <c r="T377" s="6">
        <v>545</v>
      </c>
      <c r="U377" s="6">
        <v>902</v>
      </c>
      <c r="V377" s="6">
        <v>603</v>
      </c>
      <c r="W377" s="6">
        <v>1024</v>
      </c>
      <c r="X377" s="11">
        <v>420</v>
      </c>
      <c r="Y377" s="6">
        <v>7</v>
      </c>
      <c r="Z377" s="9">
        <v>660</v>
      </c>
      <c r="AA377" s="7">
        <v>823</v>
      </c>
      <c r="AB377" s="6">
        <v>363</v>
      </c>
      <c r="AC377" s="6">
        <v>208</v>
      </c>
      <c r="AD377" s="6">
        <v>273</v>
      </c>
      <c r="AE377" s="6">
        <v>182</v>
      </c>
      <c r="AF377" s="6">
        <v>746</v>
      </c>
      <c r="AG377" s="179">
        <v>845</v>
      </c>
      <c r="AH377" s="5">
        <f t="shared" si="65"/>
        <v>16400</v>
      </c>
      <c r="AI377" s="5">
        <f t="shared" si="66"/>
        <v>11201200</v>
      </c>
      <c r="AJ377" s="2">
        <f t="shared" si="67"/>
        <v>8606720000</v>
      </c>
    </row>
    <row r="378" spans="1:36" x14ac:dyDescent="0.2">
      <c r="A378" s="1">
        <v>27</v>
      </c>
      <c r="B378" s="178">
        <v>370</v>
      </c>
      <c r="C378" s="6">
        <v>213</v>
      </c>
      <c r="D378" s="6">
        <v>649</v>
      </c>
      <c r="E378" s="6">
        <v>814</v>
      </c>
      <c r="F378" s="6">
        <v>755</v>
      </c>
      <c r="G378" s="8">
        <v>856</v>
      </c>
      <c r="H378" s="6">
        <v>268</v>
      </c>
      <c r="I378" s="6">
        <v>175</v>
      </c>
      <c r="J378" s="6">
        <v>572</v>
      </c>
      <c r="K378" s="6">
        <v>927</v>
      </c>
      <c r="L378" s="12">
        <v>451</v>
      </c>
      <c r="M378" s="6">
        <v>104</v>
      </c>
      <c r="N378" s="6">
        <v>441</v>
      </c>
      <c r="O378" s="6">
        <v>30</v>
      </c>
      <c r="P378" s="6">
        <v>578</v>
      </c>
      <c r="Q378" s="6">
        <v>997</v>
      </c>
      <c r="R378" s="6">
        <v>1004</v>
      </c>
      <c r="S378" s="6">
        <v>591</v>
      </c>
      <c r="T378" s="6">
        <v>19</v>
      </c>
      <c r="U378" s="6">
        <v>440</v>
      </c>
      <c r="V378" s="6">
        <v>105</v>
      </c>
      <c r="W378" s="11">
        <v>462</v>
      </c>
      <c r="X378" s="6">
        <v>914</v>
      </c>
      <c r="Y378" s="6">
        <v>565</v>
      </c>
      <c r="Z378" s="6">
        <v>162</v>
      </c>
      <c r="AA378" s="6">
        <v>261</v>
      </c>
      <c r="AB378" s="7">
        <v>857</v>
      </c>
      <c r="AC378" s="9">
        <v>766</v>
      </c>
      <c r="AD378" s="6">
        <v>803</v>
      </c>
      <c r="AE378" s="6">
        <v>648</v>
      </c>
      <c r="AF378" s="6">
        <v>220</v>
      </c>
      <c r="AG378" s="179">
        <v>383</v>
      </c>
      <c r="AH378" s="5">
        <f t="shared" si="65"/>
        <v>16400</v>
      </c>
      <c r="AI378" s="5">
        <f t="shared" si="66"/>
        <v>11201200</v>
      </c>
      <c r="AJ378" s="2">
        <f t="shared" si="67"/>
        <v>8606720000</v>
      </c>
    </row>
    <row r="379" spans="1:36" x14ac:dyDescent="0.2">
      <c r="A379" s="1">
        <v>28</v>
      </c>
      <c r="B379" s="178">
        <v>225</v>
      </c>
      <c r="C379" s="6">
        <v>326</v>
      </c>
      <c r="D379" s="6">
        <v>794</v>
      </c>
      <c r="E379" s="6">
        <v>701</v>
      </c>
      <c r="F379" s="8">
        <v>868</v>
      </c>
      <c r="G379" s="6">
        <v>711</v>
      </c>
      <c r="H379" s="6">
        <v>155</v>
      </c>
      <c r="I379" s="6">
        <v>320</v>
      </c>
      <c r="J379" s="6">
        <v>939</v>
      </c>
      <c r="K379" s="6">
        <v>528</v>
      </c>
      <c r="L379" s="6">
        <v>84</v>
      </c>
      <c r="M379" s="12">
        <v>503</v>
      </c>
      <c r="N379" s="6">
        <v>42</v>
      </c>
      <c r="O379" s="6">
        <v>397</v>
      </c>
      <c r="P379" s="6">
        <v>977</v>
      </c>
      <c r="Q379" s="6">
        <v>630</v>
      </c>
      <c r="R379" s="6">
        <v>635</v>
      </c>
      <c r="S379" s="6">
        <v>992</v>
      </c>
      <c r="T379" s="6">
        <v>388</v>
      </c>
      <c r="U379" s="6">
        <v>39</v>
      </c>
      <c r="V379" s="11">
        <v>506</v>
      </c>
      <c r="W379" s="6">
        <v>93</v>
      </c>
      <c r="X379" s="6">
        <v>513</v>
      </c>
      <c r="Y379" s="6">
        <v>934</v>
      </c>
      <c r="Z379" s="6">
        <v>305</v>
      </c>
      <c r="AA379" s="6">
        <v>150</v>
      </c>
      <c r="AB379" s="9">
        <v>714</v>
      </c>
      <c r="AC379" s="7">
        <v>877</v>
      </c>
      <c r="AD379" s="6">
        <v>692</v>
      </c>
      <c r="AE379" s="6">
        <v>791</v>
      </c>
      <c r="AF379" s="6">
        <v>331</v>
      </c>
      <c r="AG379" s="179">
        <v>240</v>
      </c>
      <c r="AH379" s="5">
        <f t="shared" si="65"/>
        <v>16400</v>
      </c>
      <c r="AI379" s="5">
        <f t="shared" si="66"/>
        <v>11201200</v>
      </c>
      <c r="AJ379" s="2">
        <f t="shared" si="67"/>
        <v>8606720000</v>
      </c>
    </row>
    <row r="380" spans="1:36" x14ac:dyDescent="0.2">
      <c r="A380" s="1">
        <v>29</v>
      </c>
      <c r="B380" s="178">
        <v>461</v>
      </c>
      <c r="C380" s="6">
        <v>106</v>
      </c>
      <c r="D380" s="6">
        <v>566</v>
      </c>
      <c r="E380" s="8">
        <v>913</v>
      </c>
      <c r="F380" s="6">
        <v>592</v>
      </c>
      <c r="G380" s="6">
        <v>1003</v>
      </c>
      <c r="H380" s="6">
        <v>439</v>
      </c>
      <c r="I380" s="6">
        <v>20</v>
      </c>
      <c r="J380" s="6">
        <v>647</v>
      </c>
      <c r="K380" s="6">
        <v>804</v>
      </c>
      <c r="L380" s="6">
        <v>384</v>
      </c>
      <c r="M380" s="6">
        <v>219</v>
      </c>
      <c r="N380" s="12">
        <v>262</v>
      </c>
      <c r="O380" s="6">
        <v>161</v>
      </c>
      <c r="P380" s="6">
        <v>765</v>
      </c>
      <c r="Q380" s="6">
        <v>858</v>
      </c>
      <c r="R380" s="6">
        <v>855</v>
      </c>
      <c r="S380" s="6">
        <v>756</v>
      </c>
      <c r="T380" s="6">
        <v>176</v>
      </c>
      <c r="U380" s="11">
        <v>267</v>
      </c>
      <c r="V380" s="6">
        <v>214</v>
      </c>
      <c r="W380" s="6">
        <v>369</v>
      </c>
      <c r="X380" s="6">
        <v>813</v>
      </c>
      <c r="Y380" s="6">
        <v>650</v>
      </c>
      <c r="Z380" s="6">
        <v>29</v>
      </c>
      <c r="AA380" s="6">
        <v>442</v>
      </c>
      <c r="AB380" s="6">
        <v>998</v>
      </c>
      <c r="AC380" s="6">
        <v>577</v>
      </c>
      <c r="AD380" s="7">
        <v>928</v>
      </c>
      <c r="AE380" s="9">
        <v>571</v>
      </c>
      <c r="AF380" s="6">
        <v>103</v>
      </c>
      <c r="AG380" s="179">
        <v>452</v>
      </c>
      <c r="AH380" s="5">
        <f t="shared" si="65"/>
        <v>16400</v>
      </c>
      <c r="AI380" s="5">
        <f t="shared" si="66"/>
        <v>11201200</v>
      </c>
      <c r="AJ380" s="2">
        <f t="shared" si="67"/>
        <v>8606720000</v>
      </c>
    </row>
    <row r="381" spans="1:36" x14ac:dyDescent="0.2">
      <c r="A381" s="1">
        <v>30</v>
      </c>
      <c r="B381" s="178">
        <v>94</v>
      </c>
      <c r="C381" s="6">
        <v>505</v>
      </c>
      <c r="D381" s="8">
        <v>933</v>
      </c>
      <c r="E381" s="6">
        <v>514</v>
      </c>
      <c r="F381" s="6">
        <v>991</v>
      </c>
      <c r="G381" s="6">
        <v>636</v>
      </c>
      <c r="H381" s="6">
        <v>40</v>
      </c>
      <c r="I381" s="6">
        <v>387</v>
      </c>
      <c r="J381" s="6">
        <v>792</v>
      </c>
      <c r="K381" s="6">
        <v>691</v>
      </c>
      <c r="L381" s="6">
        <v>239</v>
      </c>
      <c r="M381" s="6">
        <v>332</v>
      </c>
      <c r="N381" s="6">
        <v>149</v>
      </c>
      <c r="O381" s="12">
        <v>306</v>
      </c>
      <c r="P381" s="6">
        <v>878</v>
      </c>
      <c r="Q381" s="6">
        <v>713</v>
      </c>
      <c r="R381" s="6">
        <v>712</v>
      </c>
      <c r="S381" s="6">
        <v>867</v>
      </c>
      <c r="T381" s="11">
        <v>319</v>
      </c>
      <c r="U381" s="6">
        <v>156</v>
      </c>
      <c r="V381" s="6">
        <v>325</v>
      </c>
      <c r="W381" s="6">
        <v>226</v>
      </c>
      <c r="X381" s="6">
        <v>702</v>
      </c>
      <c r="Y381" s="6">
        <v>793</v>
      </c>
      <c r="Z381" s="6">
        <v>398</v>
      </c>
      <c r="AA381" s="6">
        <v>41</v>
      </c>
      <c r="AB381" s="6">
        <v>629</v>
      </c>
      <c r="AC381" s="6">
        <v>978</v>
      </c>
      <c r="AD381" s="9">
        <v>527</v>
      </c>
      <c r="AE381" s="7">
        <v>940</v>
      </c>
      <c r="AF381" s="6">
        <v>504</v>
      </c>
      <c r="AG381" s="179">
        <v>83</v>
      </c>
      <c r="AH381" s="5">
        <f t="shared" si="65"/>
        <v>16400</v>
      </c>
      <c r="AI381" s="5">
        <f t="shared" si="66"/>
        <v>11201200</v>
      </c>
      <c r="AJ381" s="2">
        <f t="shared" si="67"/>
        <v>8606720000</v>
      </c>
    </row>
    <row r="382" spans="1:36" x14ac:dyDescent="0.2">
      <c r="A382" s="1">
        <v>31</v>
      </c>
      <c r="B382" s="178">
        <v>624</v>
      </c>
      <c r="C382" s="8">
        <v>971</v>
      </c>
      <c r="D382" s="6">
        <v>407</v>
      </c>
      <c r="E382" s="6">
        <v>52</v>
      </c>
      <c r="F382" s="6">
        <v>493</v>
      </c>
      <c r="G382" s="6">
        <v>74</v>
      </c>
      <c r="H382" s="6">
        <v>534</v>
      </c>
      <c r="I382" s="6">
        <v>945</v>
      </c>
      <c r="J382" s="6">
        <v>294</v>
      </c>
      <c r="K382" s="6">
        <v>129</v>
      </c>
      <c r="L382" s="6">
        <v>733</v>
      </c>
      <c r="M382" s="6">
        <v>890</v>
      </c>
      <c r="N382" s="6">
        <v>679</v>
      </c>
      <c r="O382" s="6">
        <v>772</v>
      </c>
      <c r="P382" s="12">
        <v>352</v>
      </c>
      <c r="Q382" s="6">
        <v>251</v>
      </c>
      <c r="R382" s="6">
        <v>246</v>
      </c>
      <c r="S382" s="11">
        <v>337</v>
      </c>
      <c r="T382" s="6">
        <v>781</v>
      </c>
      <c r="U382" s="6">
        <v>682</v>
      </c>
      <c r="V382" s="6">
        <v>887</v>
      </c>
      <c r="W382" s="6">
        <v>724</v>
      </c>
      <c r="X382" s="6">
        <v>144</v>
      </c>
      <c r="Y382" s="6">
        <v>299</v>
      </c>
      <c r="Z382" s="6">
        <v>960</v>
      </c>
      <c r="AA382" s="6">
        <v>539</v>
      </c>
      <c r="AB382" s="6">
        <v>71</v>
      </c>
      <c r="AC382" s="6">
        <v>484</v>
      </c>
      <c r="AD382" s="6">
        <v>61</v>
      </c>
      <c r="AE382" s="6">
        <v>410</v>
      </c>
      <c r="AF382" s="7">
        <v>966</v>
      </c>
      <c r="AG382" s="145">
        <v>609</v>
      </c>
      <c r="AH382" s="5">
        <f t="shared" si="65"/>
        <v>16400</v>
      </c>
      <c r="AI382" s="5">
        <f t="shared" si="66"/>
        <v>11201200</v>
      </c>
      <c r="AJ382" s="2">
        <f t="shared" si="67"/>
        <v>8606720000</v>
      </c>
    </row>
    <row r="383" spans="1:36" ht="13.5" thickBot="1" x14ac:dyDescent="0.25">
      <c r="A383" s="1">
        <v>32</v>
      </c>
      <c r="B383" s="183">
        <v>1023</v>
      </c>
      <c r="C383" s="180">
        <v>604</v>
      </c>
      <c r="D383" s="180">
        <v>8</v>
      </c>
      <c r="E383" s="180">
        <v>419</v>
      </c>
      <c r="F383" s="180">
        <v>126</v>
      </c>
      <c r="G383" s="180">
        <v>473</v>
      </c>
      <c r="H383" s="180">
        <v>901</v>
      </c>
      <c r="I383" s="180">
        <v>546</v>
      </c>
      <c r="J383" s="180">
        <v>181</v>
      </c>
      <c r="K383" s="180">
        <v>274</v>
      </c>
      <c r="L383" s="180">
        <v>846</v>
      </c>
      <c r="M383" s="180">
        <v>745</v>
      </c>
      <c r="N383" s="180">
        <v>824</v>
      </c>
      <c r="O383" s="180">
        <v>659</v>
      </c>
      <c r="P383" s="180">
        <v>207</v>
      </c>
      <c r="Q383" s="187">
        <v>364</v>
      </c>
      <c r="R383" s="191">
        <v>357</v>
      </c>
      <c r="S383" s="180">
        <v>194</v>
      </c>
      <c r="T383" s="180">
        <v>670</v>
      </c>
      <c r="U383" s="180">
        <v>825</v>
      </c>
      <c r="V383" s="180">
        <v>744</v>
      </c>
      <c r="W383" s="180">
        <v>835</v>
      </c>
      <c r="X383" s="180">
        <v>287</v>
      </c>
      <c r="Y383" s="180">
        <v>188</v>
      </c>
      <c r="Z383" s="180">
        <v>559</v>
      </c>
      <c r="AA383" s="180">
        <v>908</v>
      </c>
      <c r="AB383" s="180">
        <v>472</v>
      </c>
      <c r="AC383" s="180">
        <v>115</v>
      </c>
      <c r="AD383" s="180">
        <v>430</v>
      </c>
      <c r="AE383" s="180">
        <v>9</v>
      </c>
      <c r="AF383" s="150">
        <v>597</v>
      </c>
      <c r="AG383" s="182">
        <v>1010</v>
      </c>
      <c r="AH383" s="5">
        <f t="shared" si="65"/>
        <v>16400</v>
      </c>
      <c r="AI383" s="5">
        <f t="shared" si="66"/>
        <v>11201200</v>
      </c>
      <c r="AJ383" s="2">
        <f t="shared" si="67"/>
        <v>8606720000</v>
      </c>
    </row>
    <row r="384" spans="1:36" x14ac:dyDescent="0.2">
      <c r="A384" s="3" t="s">
        <v>0</v>
      </c>
      <c r="B384" s="5">
        <f>SUM(B352:B383)</f>
        <v>16400</v>
      </c>
      <c r="C384" s="5">
        <f t="shared" ref="C384:AG384" si="68">SUM(C352:C383)</f>
        <v>16400</v>
      </c>
      <c r="D384" s="5">
        <f t="shared" si="68"/>
        <v>16400</v>
      </c>
      <c r="E384" s="5">
        <f t="shared" si="68"/>
        <v>16400</v>
      </c>
      <c r="F384" s="5">
        <f t="shared" si="68"/>
        <v>16400</v>
      </c>
      <c r="G384" s="5">
        <f t="shared" si="68"/>
        <v>16400</v>
      </c>
      <c r="H384" s="5">
        <f t="shared" si="68"/>
        <v>16400</v>
      </c>
      <c r="I384" s="5">
        <f t="shared" si="68"/>
        <v>16400</v>
      </c>
      <c r="J384" s="5">
        <f t="shared" si="68"/>
        <v>16400</v>
      </c>
      <c r="K384" s="5">
        <f t="shared" si="68"/>
        <v>16400</v>
      </c>
      <c r="L384" s="5">
        <f t="shared" si="68"/>
        <v>16400</v>
      </c>
      <c r="M384" s="5">
        <f t="shared" si="68"/>
        <v>16400</v>
      </c>
      <c r="N384" s="5">
        <f t="shared" si="68"/>
        <v>16400</v>
      </c>
      <c r="O384" s="5">
        <f t="shared" si="68"/>
        <v>16400</v>
      </c>
      <c r="P384" s="5">
        <f t="shared" si="68"/>
        <v>16400</v>
      </c>
      <c r="Q384" s="5">
        <f t="shared" si="68"/>
        <v>16400</v>
      </c>
      <c r="R384" s="5">
        <f t="shared" si="68"/>
        <v>16400</v>
      </c>
      <c r="S384" s="5">
        <f t="shared" si="68"/>
        <v>16400</v>
      </c>
      <c r="T384" s="5">
        <f t="shared" si="68"/>
        <v>16400</v>
      </c>
      <c r="U384" s="5">
        <f t="shared" si="68"/>
        <v>16400</v>
      </c>
      <c r="V384" s="5">
        <f t="shared" si="68"/>
        <v>16400</v>
      </c>
      <c r="W384" s="5">
        <f t="shared" si="68"/>
        <v>16400</v>
      </c>
      <c r="X384" s="5">
        <f t="shared" si="68"/>
        <v>16400</v>
      </c>
      <c r="Y384" s="5">
        <f t="shared" si="68"/>
        <v>16400</v>
      </c>
      <c r="Z384" s="5">
        <f t="shared" si="68"/>
        <v>16400</v>
      </c>
      <c r="AA384" s="5">
        <f t="shared" si="68"/>
        <v>16400</v>
      </c>
      <c r="AB384" s="5">
        <f t="shared" si="68"/>
        <v>16400</v>
      </c>
      <c r="AC384" s="5">
        <f t="shared" si="68"/>
        <v>16400</v>
      </c>
      <c r="AD384" s="5">
        <f t="shared" si="68"/>
        <v>16400</v>
      </c>
      <c r="AE384" s="5">
        <f t="shared" si="68"/>
        <v>16400</v>
      </c>
      <c r="AF384" s="5">
        <f t="shared" si="68"/>
        <v>16400</v>
      </c>
      <c r="AG384" s="5">
        <f t="shared" si="68"/>
        <v>16400</v>
      </c>
      <c r="AH384" s="5"/>
      <c r="AI384" s="5"/>
    </row>
    <row r="385" spans="1:36" x14ac:dyDescent="0.2">
      <c r="A385" s="3" t="s">
        <v>1</v>
      </c>
      <c r="B385" s="5">
        <f>SUMSQ(B352:B383)</f>
        <v>11201200</v>
      </c>
      <c r="C385" s="5">
        <f t="shared" ref="C385:AG385" si="69">SUMSQ(C352:C383)</f>
        <v>11201200</v>
      </c>
      <c r="D385" s="5">
        <f t="shared" si="69"/>
        <v>11201200</v>
      </c>
      <c r="E385" s="5">
        <f t="shared" si="69"/>
        <v>11201200</v>
      </c>
      <c r="F385" s="5">
        <f t="shared" si="69"/>
        <v>11201200</v>
      </c>
      <c r="G385" s="5">
        <f t="shared" si="69"/>
        <v>11201200</v>
      </c>
      <c r="H385" s="5">
        <f t="shared" si="69"/>
        <v>11201200</v>
      </c>
      <c r="I385" s="5">
        <f t="shared" si="69"/>
        <v>11201200</v>
      </c>
      <c r="J385" s="5">
        <f t="shared" si="69"/>
        <v>11201200</v>
      </c>
      <c r="K385" s="5">
        <f t="shared" si="69"/>
        <v>11201200</v>
      </c>
      <c r="L385" s="5">
        <f t="shared" si="69"/>
        <v>11201200</v>
      </c>
      <c r="M385" s="5">
        <f t="shared" si="69"/>
        <v>11201200</v>
      </c>
      <c r="N385" s="5">
        <f t="shared" si="69"/>
        <v>11201200</v>
      </c>
      <c r="O385" s="5">
        <f t="shared" si="69"/>
        <v>11201200</v>
      </c>
      <c r="P385" s="5">
        <f t="shared" si="69"/>
        <v>11201200</v>
      </c>
      <c r="Q385" s="5">
        <f t="shared" si="69"/>
        <v>11201200</v>
      </c>
      <c r="R385" s="5">
        <f t="shared" si="69"/>
        <v>11201200</v>
      </c>
      <c r="S385" s="5">
        <f t="shared" si="69"/>
        <v>11201200</v>
      </c>
      <c r="T385" s="5">
        <f t="shared" si="69"/>
        <v>11201200</v>
      </c>
      <c r="U385" s="5">
        <f t="shared" si="69"/>
        <v>11201200</v>
      </c>
      <c r="V385" s="5">
        <f t="shared" si="69"/>
        <v>11201200</v>
      </c>
      <c r="W385" s="5">
        <f t="shared" si="69"/>
        <v>11201200</v>
      </c>
      <c r="X385" s="5">
        <f t="shared" si="69"/>
        <v>11201200</v>
      </c>
      <c r="Y385" s="5">
        <f t="shared" si="69"/>
        <v>11201200</v>
      </c>
      <c r="Z385" s="5">
        <f t="shared" si="69"/>
        <v>11201200</v>
      </c>
      <c r="AA385" s="5">
        <f t="shared" si="69"/>
        <v>11201200</v>
      </c>
      <c r="AB385" s="5">
        <f t="shared" si="69"/>
        <v>11201200</v>
      </c>
      <c r="AC385" s="5">
        <f t="shared" si="69"/>
        <v>11201200</v>
      </c>
      <c r="AD385" s="5">
        <f t="shared" si="69"/>
        <v>11201200</v>
      </c>
      <c r="AE385" s="5">
        <f t="shared" si="69"/>
        <v>11201200</v>
      </c>
      <c r="AF385" s="5">
        <f t="shared" si="69"/>
        <v>11201200</v>
      </c>
      <c r="AG385" s="5">
        <f t="shared" si="69"/>
        <v>11201200</v>
      </c>
      <c r="AH385" s="5"/>
      <c r="AI385" s="5"/>
    </row>
    <row r="386" spans="1:36" x14ac:dyDescent="0.2">
      <c r="A386" s="3" t="s">
        <v>2</v>
      </c>
      <c r="B386" s="2">
        <f>B352^3+B353^3+B354^3+B355^3+B356^3+B357^3+B358^3+B359^3+B360^3+B361^3+B362^3+B363^3+B364^3+B365^3+B366^3+B367^3+B368^3+B369^3+B370^3+B371^3+B372^3+B373^3+B374^3+B375^3+B376^3+B377^3+B378^3+B379^3+B380^3+B381^3+B382^3+B383^3</f>
        <v>8606720000</v>
      </c>
      <c r="C386" s="2">
        <f t="shared" ref="C386:AG386" si="70">C352^3+C353^3+C354^3+C355^3+C356^3+C357^3+C358^3+C359^3+C360^3+C361^3+C362^3+C363^3+C364^3+C365^3+C366^3+C367^3+C368^3+C369^3+C370^3+C371^3+C372^3+C373^3+C374^3+C375^3+C376^3+C377^3+C378^3+C379^3+C380^3+C381^3+C382^3+C383^3</f>
        <v>8606720000</v>
      </c>
      <c r="D386" s="2">
        <f t="shared" si="70"/>
        <v>8606720000</v>
      </c>
      <c r="E386" s="2">
        <f t="shared" si="70"/>
        <v>8606720000</v>
      </c>
      <c r="F386" s="2">
        <f t="shared" si="70"/>
        <v>8606720000</v>
      </c>
      <c r="G386" s="2">
        <f t="shared" si="70"/>
        <v>8606720000</v>
      </c>
      <c r="H386" s="2">
        <f t="shared" si="70"/>
        <v>8606720000</v>
      </c>
      <c r="I386" s="2">
        <f t="shared" si="70"/>
        <v>8606720000</v>
      </c>
      <c r="J386" s="2">
        <f t="shared" si="70"/>
        <v>8606720000</v>
      </c>
      <c r="K386" s="2">
        <f t="shared" si="70"/>
        <v>8606720000</v>
      </c>
      <c r="L386" s="2">
        <f t="shared" si="70"/>
        <v>8606720000</v>
      </c>
      <c r="M386" s="2">
        <f t="shared" si="70"/>
        <v>8606720000</v>
      </c>
      <c r="N386" s="2">
        <f t="shared" si="70"/>
        <v>8606720000</v>
      </c>
      <c r="O386" s="2">
        <f t="shared" si="70"/>
        <v>8606720000</v>
      </c>
      <c r="P386" s="2">
        <f t="shared" si="70"/>
        <v>8606720000</v>
      </c>
      <c r="Q386" s="2">
        <f t="shared" si="70"/>
        <v>8606720000</v>
      </c>
      <c r="R386" s="2">
        <f t="shared" si="70"/>
        <v>8606720000</v>
      </c>
      <c r="S386" s="2">
        <f t="shared" si="70"/>
        <v>8606720000</v>
      </c>
      <c r="T386" s="2">
        <f t="shared" si="70"/>
        <v>8606720000</v>
      </c>
      <c r="U386" s="2">
        <f t="shared" si="70"/>
        <v>8606720000</v>
      </c>
      <c r="V386" s="2">
        <f t="shared" si="70"/>
        <v>8606720000</v>
      </c>
      <c r="W386" s="2">
        <f t="shared" si="70"/>
        <v>8606720000</v>
      </c>
      <c r="X386" s="2">
        <f t="shared" si="70"/>
        <v>8606720000</v>
      </c>
      <c r="Y386" s="2">
        <f t="shared" si="70"/>
        <v>8606720000</v>
      </c>
      <c r="Z386" s="2">
        <f t="shared" si="70"/>
        <v>8606720000</v>
      </c>
      <c r="AA386" s="2">
        <f t="shared" si="70"/>
        <v>8606720000</v>
      </c>
      <c r="AB386" s="2">
        <f t="shared" si="70"/>
        <v>8606720000</v>
      </c>
      <c r="AC386" s="2">
        <f t="shared" si="70"/>
        <v>8606720000</v>
      </c>
      <c r="AD386" s="2">
        <f t="shared" si="70"/>
        <v>8606720000</v>
      </c>
      <c r="AE386" s="2">
        <f t="shared" si="70"/>
        <v>8606720000</v>
      </c>
      <c r="AF386" s="2">
        <f t="shared" si="70"/>
        <v>8606720000</v>
      </c>
      <c r="AG386" s="2">
        <f t="shared" si="70"/>
        <v>8606720000</v>
      </c>
      <c r="AH386" s="5"/>
      <c r="AI386" s="5"/>
      <c r="AJ386" s="114">
        <f>C352^3+B353^3+E354^3+D355^3+G356^3+F357^3+I358^3+H359^3+K360^3+J361^3+M362^3+L363^3+O364^3+N365^3+Q366^3+P367^3+S368^3+R369^3+U370^3+T371^3+W372^3+V373^3+Y374^3+X375^3+AA376^3+Z377^3+AC378^3+AB379^3+AE380^3+AD381^3+AG382^3+AF383^3</f>
        <v>8606720000</v>
      </c>
    </row>
    <row r="387" spans="1:36" x14ac:dyDescent="0.2">
      <c r="AH387" s="5"/>
      <c r="AI387" s="5"/>
    </row>
    <row r="388" spans="1:36" x14ac:dyDescent="0.2">
      <c r="A388" s="3" t="s">
        <v>1173</v>
      </c>
      <c r="B388" s="2">
        <f>B352</f>
        <v>2</v>
      </c>
      <c r="C388" s="2">
        <f>C353</f>
        <v>54</v>
      </c>
      <c r="D388" s="2">
        <f>D354</f>
        <v>92</v>
      </c>
      <c r="E388" s="2">
        <f>E355</f>
        <v>112</v>
      </c>
      <c r="F388" s="2">
        <f>F356</f>
        <v>157</v>
      </c>
      <c r="G388" s="2">
        <f>G357</f>
        <v>169</v>
      </c>
      <c r="H388" s="2">
        <f>H358</f>
        <v>199</v>
      </c>
      <c r="I388" s="2">
        <f>I359</f>
        <v>243</v>
      </c>
      <c r="J388" s="2">
        <f>J360</f>
        <v>271</v>
      </c>
      <c r="K388" s="2">
        <f>K361</f>
        <v>315</v>
      </c>
      <c r="L388" s="2">
        <f>L362</f>
        <v>341</v>
      </c>
      <c r="M388" s="2">
        <f>M363</f>
        <v>353</v>
      </c>
      <c r="N388" s="2">
        <f>N364</f>
        <v>404</v>
      </c>
      <c r="O388" s="2">
        <f>O365</f>
        <v>424</v>
      </c>
      <c r="P388" s="2">
        <f>P366</f>
        <v>458</v>
      </c>
      <c r="Q388" s="2">
        <f>Q367</f>
        <v>510</v>
      </c>
      <c r="R388" s="2">
        <f>R368</f>
        <v>526</v>
      </c>
      <c r="S388" s="2">
        <f>S369</f>
        <v>570</v>
      </c>
      <c r="T388" s="2">
        <f>T370</f>
        <v>600</v>
      </c>
      <c r="U388" s="2">
        <f>U371</f>
        <v>612</v>
      </c>
      <c r="V388" s="2">
        <f>V372</f>
        <v>657</v>
      </c>
      <c r="W388" s="2">
        <f>W373</f>
        <v>677</v>
      </c>
      <c r="X388" s="2">
        <f>X374</f>
        <v>715</v>
      </c>
      <c r="Y388" s="2">
        <f>Y375</f>
        <v>767</v>
      </c>
      <c r="Z388" s="2">
        <f>Z376</f>
        <v>771</v>
      </c>
      <c r="AA388" s="2">
        <f>AA377</f>
        <v>823</v>
      </c>
      <c r="AB388" s="2">
        <f>AB378</f>
        <v>857</v>
      </c>
      <c r="AC388" s="2">
        <f>AC379</f>
        <v>877</v>
      </c>
      <c r="AD388" s="2">
        <f>AD380</f>
        <v>928</v>
      </c>
      <c r="AE388" s="2">
        <f>AE381</f>
        <v>940</v>
      </c>
      <c r="AF388" s="2">
        <f>AF382</f>
        <v>966</v>
      </c>
      <c r="AG388" s="2">
        <f>AG383</f>
        <v>1010</v>
      </c>
      <c r="AH388" s="217">
        <f t="shared" ref="AH388:AH391" si="71">SUM(B388:AG388)</f>
        <v>16400</v>
      </c>
      <c r="AI388" s="5">
        <f t="shared" ref="AI388:AI391" si="72">SUMSQ(B388:AG388)</f>
        <v>11201200</v>
      </c>
      <c r="AJ388" s="2">
        <f t="shared" ref="AJ388:AJ391" si="73">B388^3+C388^3+D388^3+E388^3+F388^3+G388^3+H388^3+I388^3+J388^3+K388^3+L388^3+M388^3+N388^3+O388^3+P388^3+Q388^3+R388^3+S388^3+T388^3+U388^3+V388^3+W388^3+X388^3+Y388^3+Z388^3+AA388^3+AB388^3+AC388^3+AD388^3+AE388^3+AF388^3+AG388^3</f>
        <v>8606720000</v>
      </c>
    </row>
    <row r="389" spans="1:36" x14ac:dyDescent="0.2">
      <c r="A389" s="3" t="s">
        <v>1174</v>
      </c>
      <c r="B389" s="2">
        <f>B383</f>
        <v>1023</v>
      </c>
      <c r="C389" s="2">
        <f>C382</f>
        <v>971</v>
      </c>
      <c r="D389" s="2">
        <f>D381</f>
        <v>933</v>
      </c>
      <c r="E389" s="2">
        <f>E380</f>
        <v>913</v>
      </c>
      <c r="F389" s="2">
        <f>F379</f>
        <v>868</v>
      </c>
      <c r="G389" s="2">
        <f>G378</f>
        <v>856</v>
      </c>
      <c r="H389" s="2">
        <f>H377</f>
        <v>826</v>
      </c>
      <c r="I389" s="2">
        <f>I376</f>
        <v>782</v>
      </c>
      <c r="J389" s="2">
        <f>J375</f>
        <v>754</v>
      </c>
      <c r="K389" s="2">
        <f>K374</f>
        <v>710</v>
      </c>
      <c r="L389" s="2">
        <f>L373</f>
        <v>684</v>
      </c>
      <c r="M389" s="2">
        <f>M372</f>
        <v>672</v>
      </c>
      <c r="N389" s="2">
        <f>N371</f>
        <v>621</v>
      </c>
      <c r="O389" s="2">
        <f>O370</f>
        <v>601</v>
      </c>
      <c r="P389" s="2">
        <f>P369</f>
        <v>567</v>
      </c>
      <c r="Q389" s="2">
        <f>Q368</f>
        <v>515</v>
      </c>
      <c r="R389" s="2">
        <f>R367</f>
        <v>499</v>
      </c>
      <c r="S389" s="2">
        <f>S366</f>
        <v>455</v>
      </c>
      <c r="T389" s="2">
        <f>T365</f>
        <v>425</v>
      </c>
      <c r="U389" s="2">
        <f>U364</f>
        <v>413</v>
      </c>
      <c r="V389" s="2">
        <f>V363</f>
        <v>368</v>
      </c>
      <c r="W389" s="2">
        <f>W362</f>
        <v>348</v>
      </c>
      <c r="X389" s="2">
        <f>X361</f>
        <v>310</v>
      </c>
      <c r="Y389" s="2">
        <f>Y360</f>
        <v>258</v>
      </c>
      <c r="Z389" s="2">
        <f>Z359</f>
        <v>254</v>
      </c>
      <c r="AA389" s="2">
        <f>AA358</f>
        <v>202</v>
      </c>
      <c r="AB389" s="2">
        <f>AB357</f>
        <v>168</v>
      </c>
      <c r="AC389" s="2">
        <f>AC356</f>
        <v>148</v>
      </c>
      <c r="AD389" s="2">
        <f>AD355</f>
        <v>97</v>
      </c>
      <c r="AE389" s="2">
        <f>AE354</f>
        <v>85</v>
      </c>
      <c r="AF389" s="2">
        <f>AF353</f>
        <v>59</v>
      </c>
      <c r="AG389" s="2">
        <f>AG352</f>
        <v>15</v>
      </c>
      <c r="AH389" s="217">
        <f t="shared" si="71"/>
        <v>16400</v>
      </c>
      <c r="AI389" s="5">
        <f t="shared" si="72"/>
        <v>11201200</v>
      </c>
      <c r="AJ389" s="2">
        <f t="shared" si="73"/>
        <v>8606720000</v>
      </c>
    </row>
    <row r="390" spans="1:36" x14ac:dyDescent="0.2">
      <c r="A390" s="3" t="s">
        <v>1175</v>
      </c>
      <c r="B390" s="2">
        <f>B368</f>
        <v>152</v>
      </c>
      <c r="C390" s="2">
        <f>C369</f>
        <v>164</v>
      </c>
      <c r="D390" s="2">
        <f>D370</f>
        <v>206</v>
      </c>
      <c r="E390" s="2">
        <f>E371</f>
        <v>250</v>
      </c>
      <c r="F390" s="2">
        <f>F372</f>
        <v>11</v>
      </c>
      <c r="G390" s="2">
        <f>G373</f>
        <v>63</v>
      </c>
      <c r="H390" s="2">
        <f>H374</f>
        <v>81</v>
      </c>
      <c r="I390" s="2">
        <f>I375</f>
        <v>101</v>
      </c>
      <c r="J390" s="2">
        <f>J376</f>
        <v>409</v>
      </c>
      <c r="K390" s="2">
        <f>K377</f>
        <v>429</v>
      </c>
      <c r="L390" s="2">
        <f>L378</f>
        <v>451</v>
      </c>
      <c r="M390" s="2">
        <f>M379</f>
        <v>503</v>
      </c>
      <c r="N390" s="2">
        <f>N380</f>
        <v>262</v>
      </c>
      <c r="O390" s="2">
        <f>O381</f>
        <v>306</v>
      </c>
      <c r="P390" s="2">
        <f>P382</f>
        <v>352</v>
      </c>
      <c r="Q390" s="2">
        <f>Q383</f>
        <v>364</v>
      </c>
      <c r="R390" s="2">
        <f>R352</f>
        <v>668</v>
      </c>
      <c r="S390" s="2">
        <f>S353</f>
        <v>688</v>
      </c>
      <c r="T390" s="2">
        <f>T354</f>
        <v>706</v>
      </c>
      <c r="U390" s="2">
        <f>U355</f>
        <v>758</v>
      </c>
      <c r="V390" s="2">
        <f>V356</f>
        <v>519</v>
      </c>
      <c r="W390" s="2">
        <f>W357</f>
        <v>563</v>
      </c>
      <c r="X390" s="2">
        <f>X358</f>
        <v>605</v>
      </c>
      <c r="Y390" s="2">
        <f>Y359</f>
        <v>617</v>
      </c>
      <c r="Z390" s="2">
        <f>Z360</f>
        <v>917</v>
      </c>
      <c r="AA390" s="2">
        <f>AA361</f>
        <v>929</v>
      </c>
      <c r="AB390" s="2">
        <f>AB362</f>
        <v>975</v>
      </c>
      <c r="AC390" s="2">
        <f>AC363</f>
        <v>1019</v>
      </c>
      <c r="AD390" s="2">
        <f>AD364</f>
        <v>778</v>
      </c>
      <c r="AE390" s="2">
        <f>AE365</f>
        <v>830</v>
      </c>
      <c r="AF390" s="2">
        <f>AF366</f>
        <v>852</v>
      </c>
      <c r="AG390" s="2">
        <f>AG367</f>
        <v>872</v>
      </c>
      <c r="AH390" s="217">
        <f t="shared" si="71"/>
        <v>16400</v>
      </c>
      <c r="AI390" s="5">
        <f t="shared" si="72"/>
        <v>11201200</v>
      </c>
      <c r="AJ390" s="2">
        <f t="shared" si="73"/>
        <v>8606720000</v>
      </c>
    </row>
    <row r="391" spans="1:36" x14ac:dyDescent="0.2">
      <c r="A391" s="3" t="s">
        <v>1176</v>
      </c>
      <c r="B391" s="2">
        <f>B367</f>
        <v>873</v>
      </c>
      <c r="C391" s="2">
        <f>C366</f>
        <v>861</v>
      </c>
      <c r="D391" s="2">
        <f>D365</f>
        <v>819</v>
      </c>
      <c r="E391" s="2">
        <f>E364</f>
        <v>775</v>
      </c>
      <c r="F391" s="2">
        <f>F363</f>
        <v>1014</v>
      </c>
      <c r="G391" s="2">
        <f>G362</f>
        <v>962</v>
      </c>
      <c r="H391" s="2">
        <f>H361</f>
        <v>944</v>
      </c>
      <c r="I391" s="2">
        <f>I360</f>
        <v>924</v>
      </c>
      <c r="J391" s="2">
        <f>J359</f>
        <v>616</v>
      </c>
      <c r="K391" s="2">
        <f>K358</f>
        <v>596</v>
      </c>
      <c r="L391" s="2">
        <f>L357</f>
        <v>574</v>
      </c>
      <c r="M391" s="2">
        <f>M356</f>
        <v>522</v>
      </c>
      <c r="N391" s="2">
        <f>N355</f>
        <v>763</v>
      </c>
      <c r="O391" s="2">
        <f>O354</f>
        <v>719</v>
      </c>
      <c r="P391" s="2">
        <f>P353</f>
        <v>673</v>
      </c>
      <c r="Q391" s="2">
        <f>Q352</f>
        <v>661</v>
      </c>
      <c r="R391" s="2">
        <f>R383</f>
        <v>357</v>
      </c>
      <c r="S391" s="2">
        <f>S382</f>
        <v>337</v>
      </c>
      <c r="T391" s="2">
        <f>T381</f>
        <v>319</v>
      </c>
      <c r="U391" s="2">
        <f>U380</f>
        <v>267</v>
      </c>
      <c r="V391" s="2">
        <f>V379</f>
        <v>506</v>
      </c>
      <c r="W391" s="2">
        <f>W378</f>
        <v>462</v>
      </c>
      <c r="X391" s="2">
        <f>X377</f>
        <v>420</v>
      </c>
      <c r="Y391" s="2">
        <f>Y376</f>
        <v>408</v>
      </c>
      <c r="Z391" s="2">
        <f>Z375</f>
        <v>108</v>
      </c>
      <c r="AA391" s="2">
        <f>AA374</f>
        <v>96</v>
      </c>
      <c r="AB391" s="2">
        <f>AB373</f>
        <v>50</v>
      </c>
      <c r="AC391" s="2">
        <f>AC372</f>
        <v>6</v>
      </c>
      <c r="AD391" s="2">
        <f>AD371</f>
        <v>247</v>
      </c>
      <c r="AE391" s="2">
        <f>AE370</f>
        <v>195</v>
      </c>
      <c r="AF391" s="2">
        <f>AF369</f>
        <v>173</v>
      </c>
      <c r="AG391" s="2">
        <f>AG368</f>
        <v>153</v>
      </c>
      <c r="AH391" s="217">
        <f t="shared" si="71"/>
        <v>16400</v>
      </c>
      <c r="AI391" s="5">
        <f t="shared" si="72"/>
        <v>11201200</v>
      </c>
      <c r="AJ391" s="2">
        <f t="shared" si="73"/>
        <v>8606720000</v>
      </c>
    </row>
    <row r="393" spans="1:36" x14ac:dyDescent="0.2">
      <c r="B393" s="2" t="s">
        <v>5</v>
      </c>
    </row>
    <row r="394" spans="1:36" ht="13.5" thickBot="1" x14ac:dyDescent="0.25">
      <c r="A394" s="1" t="s">
        <v>5</v>
      </c>
      <c r="B394" s="1" t="s">
        <v>1181</v>
      </c>
      <c r="D394" s="102" t="s">
        <v>1187</v>
      </c>
    </row>
    <row r="395" spans="1:36" x14ac:dyDescent="0.2">
      <c r="A395" s="1">
        <v>1</v>
      </c>
      <c r="B395" s="193">
        <v>3</v>
      </c>
      <c r="C395" s="194">
        <v>424</v>
      </c>
      <c r="D395" s="177">
        <v>1020</v>
      </c>
      <c r="E395" s="177">
        <v>607</v>
      </c>
      <c r="F395" s="177">
        <v>898</v>
      </c>
      <c r="G395" s="177">
        <v>549</v>
      </c>
      <c r="H395" s="177">
        <v>121</v>
      </c>
      <c r="I395" s="177">
        <v>478</v>
      </c>
      <c r="J395" s="177">
        <v>841</v>
      </c>
      <c r="K395" s="177">
        <v>750</v>
      </c>
      <c r="L395" s="177">
        <v>178</v>
      </c>
      <c r="M395" s="177">
        <v>277</v>
      </c>
      <c r="N395" s="177">
        <v>204</v>
      </c>
      <c r="O395" s="177">
        <v>367</v>
      </c>
      <c r="P395" s="189">
        <v>819</v>
      </c>
      <c r="Q395" s="177">
        <v>664</v>
      </c>
      <c r="R395" s="177">
        <v>665</v>
      </c>
      <c r="S395" s="185">
        <v>830</v>
      </c>
      <c r="T395" s="177">
        <v>354</v>
      </c>
      <c r="U395" s="177">
        <v>197</v>
      </c>
      <c r="V395" s="177">
        <v>284</v>
      </c>
      <c r="W395" s="177">
        <v>191</v>
      </c>
      <c r="X395" s="177">
        <v>739</v>
      </c>
      <c r="Y395" s="177">
        <v>840</v>
      </c>
      <c r="Z395" s="177">
        <v>467</v>
      </c>
      <c r="AA395" s="177">
        <v>120</v>
      </c>
      <c r="AB395" s="177">
        <v>556</v>
      </c>
      <c r="AC395" s="177">
        <v>911</v>
      </c>
      <c r="AD395" s="177">
        <v>594</v>
      </c>
      <c r="AE395" s="177">
        <v>1013</v>
      </c>
      <c r="AF395" s="195">
        <v>425</v>
      </c>
      <c r="AG395" s="196">
        <v>14</v>
      </c>
      <c r="AH395" s="5">
        <f>SUM(B395:AG395)</f>
        <v>16400</v>
      </c>
      <c r="AI395" s="5">
        <f>SUMSQ(B395:AG395)</f>
        <v>11201200</v>
      </c>
      <c r="AJ395" s="2">
        <f>B395^3+C395^3+D395^3+E395^3+F395^3+G395^3+H395^3+I395^3+J395^3+K395^3+L395^3+M395^3+N395^3+O395^3+P395^3+Q395^3+R395^3+S395^3+T395^3+U395^3+V395^3+W395^3+X395^3+Y395^3+Z395^3+AA395^3+AB395^3+AC395^3+AD395^3+AE395^3+AF395^3+AG395^3</f>
        <v>8606720000</v>
      </c>
    </row>
    <row r="396" spans="1:36" x14ac:dyDescent="0.2">
      <c r="A396" s="1">
        <v>2</v>
      </c>
      <c r="B396" s="197">
        <v>404</v>
      </c>
      <c r="C396" s="9">
        <v>55</v>
      </c>
      <c r="D396" s="6">
        <v>619</v>
      </c>
      <c r="E396" s="6">
        <v>976</v>
      </c>
      <c r="F396" s="6">
        <v>529</v>
      </c>
      <c r="G396" s="6">
        <v>950</v>
      </c>
      <c r="H396" s="6">
        <v>490</v>
      </c>
      <c r="I396" s="6">
        <v>77</v>
      </c>
      <c r="J396" s="6">
        <v>730</v>
      </c>
      <c r="K396" s="6">
        <v>893</v>
      </c>
      <c r="L396" s="6">
        <v>289</v>
      </c>
      <c r="M396" s="6">
        <v>134</v>
      </c>
      <c r="N396" s="6">
        <v>347</v>
      </c>
      <c r="O396" s="6">
        <v>256</v>
      </c>
      <c r="P396" s="6">
        <v>676</v>
      </c>
      <c r="Q396" s="11">
        <v>775</v>
      </c>
      <c r="R396" s="12">
        <v>778</v>
      </c>
      <c r="S396" s="6">
        <v>685</v>
      </c>
      <c r="T396" s="6">
        <v>241</v>
      </c>
      <c r="U396" s="6">
        <v>342</v>
      </c>
      <c r="V396" s="6">
        <v>139</v>
      </c>
      <c r="W396" s="6">
        <v>304</v>
      </c>
      <c r="X396" s="6">
        <v>884</v>
      </c>
      <c r="Y396" s="6">
        <v>727</v>
      </c>
      <c r="Z396" s="6">
        <v>68</v>
      </c>
      <c r="AA396" s="6">
        <v>487</v>
      </c>
      <c r="AB396" s="6">
        <v>955</v>
      </c>
      <c r="AC396" s="6">
        <v>544</v>
      </c>
      <c r="AD396" s="6">
        <v>961</v>
      </c>
      <c r="AE396" s="6">
        <v>614</v>
      </c>
      <c r="AF396" s="6">
        <v>58</v>
      </c>
      <c r="AG396" s="198">
        <v>413</v>
      </c>
      <c r="AH396" s="5">
        <f t="shared" ref="AH396:AH426" si="74">SUM(B396:AG396)</f>
        <v>16400</v>
      </c>
      <c r="AI396" s="5">
        <f t="shared" ref="AI396:AI426" si="75">SUMSQ(B396:AG396)</f>
        <v>11201200</v>
      </c>
      <c r="AJ396" s="2">
        <f t="shared" ref="AJ396:AJ434" si="76">B396^3+C396^3+D396^3+E396^3+F396^3+G396^3+H396^3+I396^3+J396^3+K396^3+L396^3+M396^3+N396^3+O396^3+P396^3+Q396^3+R396^3+S396^3+T396^3+U396^3+V396^3+W396^3+X396^3+Y396^3+Z396^3+AA396^3+AB396^3+AC396^3+AD396^3+AE396^3+AF396^3+AG396^3</f>
        <v>8606720000</v>
      </c>
    </row>
    <row r="397" spans="1:36" x14ac:dyDescent="0.2">
      <c r="A397" s="1">
        <v>3</v>
      </c>
      <c r="B397" s="178">
        <v>930</v>
      </c>
      <c r="C397" s="6">
        <v>517</v>
      </c>
      <c r="D397" s="9">
        <v>89</v>
      </c>
      <c r="E397" s="7">
        <v>510</v>
      </c>
      <c r="F397" s="6">
        <v>35</v>
      </c>
      <c r="G397" s="6">
        <v>392</v>
      </c>
      <c r="H397" s="6">
        <v>988</v>
      </c>
      <c r="I397" s="6">
        <v>639</v>
      </c>
      <c r="J397" s="6">
        <v>236</v>
      </c>
      <c r="K397" s="6">
        <v>335</v>
      </c>
      <c r="L397" s="6">
        <v>787</v>
      </c>
      <c r="M397" s="6">
        <v>696</v>
      </c>
      <c r="N397" s="11">
        <v>873</v>
      </c>
      <c r="O397" s="6">
        <v>718</v>
      </c>
      <c r="P397" s="6">
        <v>146</v>
      </c>
      <c r="Q397" s="6">
        <v>309</v>
      </c>
      <c r="R397" s="6">
        <v>316</v>
      </c>
      <c r="S397" s="6">
        <v>159</v>
      </c>
      <c r="T397" s="6">
        <v>707</v>
      </c>
      <c r="U397" s="12">
        <v>872</v>
      </c>
      <c r="V397" s="6">
        <v>697</v>
      </c>
      <c r="W397" s="6">
        <v>798</v>
      </c>
      <c r="X397" s="6">
        <v>322</v>
      </c>
      <c r="Y397" s="6">
        <v>229</v>
      </c>
      <c r="Z397" s="6">
        <v>626</v>
      </c>
      <c r="AA397" s="6">
        <v>981</v>
      </c>
      <c r="AB397" s="6">
        <v>393</v>
      </c>
      <c r="AC397" s="6">
        <v>46</v>
      </c>
      <c r="AD397" s="8">
        <v>499</v>
      </c>
      <c r="AE397" s="6">
        <v>88</v>
      </c>
      <c r="AF397" s="6">
        <v>524</v>
      </c>
      <c r="AG397" s="179">
        <v>943</v>
      </c>
      <c r="AH397" s="5">
        <f t="shared" si="74"/>
        <v>16400</v>
      </c>
      <c r="AI397" s="5">
        <f t="shared" si="75"/>
        <v>11201200</v>
      </c>
      <c r="AJ397" s="2">
        <f t="shared" si="76"/>
        <v>8606720000</v>
      </c>
    </row>
    <row r="398" spans="1:36" x14ac:dyDescent="0.2">
      <c r="A398" s="1">
        <v>4</v>
      </c>
      <c r="B398" s="178">
        <v>561</v>
      </c>
      <c r="C398" s="6">
        <v>918</v>
      </c>
      <c r="D398" s="7">
        <v>458</v>
      </c>
      <c r="E398" s="9">
        <v>109</v>
      </c>
      <c r="F398" s="6">
        <v>436</v>
      </c>
      <c r="G398" s="6">
        <v>23</v>
      </c>
      <c r="H398" s="6">
        <v>587</v>
      </c>
      <c r="I398" s="6">
        <v>1008</v>
      </c>
      <c r="J398" s="6">
        <v>379</v>
      </c>
      <c r="K398" s="6">
        <v>224</v>
      </c>
      <c r="L398" s="6">
        <v>644</v>
      </c>
      <c r="M398" s="6">
        <v>807</v>
      </c>
      <c r="N398" s="6">
        <v>762</v>
      </c>
      <c r="O398" s="11">
        <v>861</v>
      </c>
      <c r="P398" s="6">
        <v>257</v>
      </c>
      <c r="Q398" s="6">
        <v>166</v>
      </c>
      <c r="R398" s="6">
        <v>171</v>
      </c>
      <c r="S398" s="6">
        <v>272</v>
      </c>
      <c r="T398" s="12">
        <v>852</v>
      </c>
      <c r="U398" s="6">
        <v>759</v>
      </c>
      <c r="V398" s="6">
        <v>810</v>
      </c>
      <c r="W398" s="6">
        <v>653</v>
      </c>
      <c r="X398" s="6">
        <v>209</v>
      </c>
      <c r="Y398" s="6">
        <v>374</v>
      </c>
      <c r="Z398" s="6">
        <v>993</v>
      </c>
      <c r="AA398" s="6">
        <v>582</v>
      </c>
      <c r="AB398" s="6">
        <v>26</v>
      </c>
      <c r="AC398" s="6">
        <v>445</v>
      </c>
      <c r="AD398" s="6">
        <v>100</v>
      </c>
      <c r="AE398" s="8">
        <v>455</v>
      </c>
      <c r="AF398" s="6">
        <v>923</v>
      </c>
      <c r="AG398" s="179">
        <v>576</v>
      </c>
      <c r="AH398" s="5">
        <f t="shared" si="74"/>
        <v>16400</v>
      </c>
      <c r="AI398" s="5">
        <f t="shared" si="75"/>
        <v>11201200</v>
      </c>
      <c r="AJ398" s="2">
        <f t="shared" si="76"/>
        <v>8606720000</v>
      </c>
    </row>
    <row r="399" spans="1:36" x14ac:dyDescent="0.2">
      <c r="A399" s="1">
        <v>5</v>
      </c>
      <c r="B399" s="178">
        <v>797</v>
      </c>
      <c r="C399" s="6">
        <v>698</v>
      </c>
      <c r="D399" s="6">
        <v>230</v>
      </c>
      <c r="E399" s="6">
        <v>321</v>
      </c>
      <c r="F399" s="9">
        <v>160</v>
      </c>
      <c r="G399" s="7">
        <v>315</v>
      </c>
      <c r="H399" s="6">
        <v>871</v>
      </c>
      <c r="I399" s="6">
        <v>708</v>
      </c>
      <c r="J399" s="6">
        <v>87</v>
      </c>
      <c r="K399" s="6">
        <v>500</v>
      </c>
      <c r="L399" s="11">
        <v>944</v>
      </c>
      <c r="M399" s="6">
        <v>523</v>
      </c>
      <c r="N399" s="6">
        <v>982</v>
      </c>
      <c r="O399" s="6">
        <v>625</v>
      </c>
      <c r="P399" s="6">
        <v>45</v>
      </c>
      <c r="Q399" s="6">
        <v>394</v>
      </c>
      <c r="R399" s="6">
        <v>391</v>
      </c>
      <c r="S399" s="6">
        <v>36</v>
      </c>
      <c r="T399" s="6">
        <v>640</v>
      </c>
      <c r="U399" s="6">
        <v>987</v>
      </c>
      <c r="V399" s="6">
        <v>518</v>
      </c>
      <c r="W399" s="12">
        <v>929</v>
      </c>
      <c r="X399" s="6">
        <v>509</v>
      </c>
      <c r="Y399" s="6">
        <v>90</v>
      </c>
      <c r="Z399" s="6">
        <v>717</v>
      </c>
      <c r="AA399" s="6">
        <v>874</v>
      </c>
      <c r="AB399" s="8">
        <v>310</v>
      </c>
      <c r="AC399" s="6">
        <v>145</v>
      </c>
      <c r="AD399" s="6">
        <v>336</v>
      </c>
      <c r="AE399" s="6">
        <v>235</v>
      </c>
      <c r="AF399" s="6">
        <v>695</v>
      </c>
      <c r="AG399" s="179">
        <v>788</v>
      </c>
      <c r="AH399" s="5">
        <f t="shared" si="74"/>
        <v>16400</v>
      </c>
      <c r="AI399" s="5">
        <f t="shared" si="75"/>
        <v>11201200</v>
      </c>
      <c r="AJ399" s="2">
        <f t="shared" si="76"/>
        <v>8606720000</v>
      </c>
    </row>
    <row r="400" spans="1:36" x14ac:dyDescent="0.2">
      <c r="A400" s="1">
        <v>6</v>
      </c>
      <c r="B400" s="178">
        <v>654</v>
      </c>
      <c r="C400" s="6">
        <v>809</v>
      </c>
      <c r="D400" s="6">
        <v>373</v>
      </c>
      <c r="E400" s="6">
        <v>210</v>
      </c>
      <c r="F400" s="7">
        <v>271</v>
      </c>
      <c r="G400" s="9">
        <v>172</v>
      </c>
      <c r="H400" s="6">
        <v>760</v>
      </c>
      <c r="I400" s="6">
        <v>851</v>
      </c>
      <c r="J400" s="6">
        <v>456</v>
      </c>
      <c r="K400" s="6">
        <v>99</v>
      </c>
      <c r="L400" s="6">
        <v>575</v>
      </c>
      <c r="M400" s="11">
        <v>924</v>
      </c>
      <c r="N400" s="6">
        <v>581</v>
      </c>
      <c r="O400" s="6">
        <v>994</v>
      </c>
      <c r="P400" s="6">
        <v>446</v>
      </c>
      <c r="Q400" s="6">
        <v>25</v>
      </c>
      <c r="R400" s="6">
        <v>24</v>
      </c>
      <c r="S400" s="6">
        <v>435</v>
      </c>
      <c r="T400" s="6">
        <v>1007</v>
      </c>
      <c r="U400" s="6">
        <v>588</v>
      </c>
      <c r="V400" s="12">
        <v>917</v>
      </c>
      <c r="W400" s="6">
        <v>562</v>
      </c>
      <c r="X400" s="6">
        <v>110</v>
      </c>
      <c r="Y400" s="6">
        <v>457</v>
      </c>
      <c r="Z400" s="6">
        <v>862</v>
      </c>
      <c r="AA400" s="6">
        <v>761</v>
      </c>
      <c r="AB400" s="6">
        <v>165</v>
      </c>
      <c r="AC400" s="8">
        <v>258</v>
      </c>
      <c r="AD400" s="6">
        <v>223</v>
      </c>
      <c r="AE400" s="6">
        <v>380</v>
      </c>
      <c r="AF400" s="6">
        <v>808</v>
      </c>
      <c r="AG400" s="179">
        <v>643</v>
      </c>
      <c r="AH400" s="5">
        <f t="shared" si="74"/>
        <v>16400</v>
      </c>
      <c r="AI400" s="5">
        <f t="shared" si="75"/>
        <v>11201200</v>
      </c>
      <c r="AJ400" s="2">
        <f t="shared" si="76"/>
        <v>8606720000</v>
      </c>
    </row>
    <row r="401" spans="1:36" x14ac:dyDescent="0.2">
      <c r="A401" s="1">
        <v>7</v>
      </c>
      <c r="B401" s="178">
        <v>192</v>
      </c>
      <c r="C401" s="6">
        <v>283</v>
      </c>
      <c r="D401" s="6">
        <v>839</v>
      </c>
      <c r="E401" s="6">
        <v>740</v>
      </c>
      <c r="F401" s="6">
        <v>829</v>
      </c>
      <c r="G401" s="6">
        <v>666</v>
      </c>
      <c r="H401" s="9">
        <v>198</v>
      </c>
      <c r="I401" s="7">
        <v>353</v>
      </c>
      <c r="J401" s="11">
        <v>1014</v>
      </c>
      <c r="K401" s="6">
        <v>593</v>
      </c>
      <c r="L401" s="6">
        <v>13</v>
      </c>
      <c r="M401" s="6">
        <v>426</v>
      </c>
      <c r="N401" s="6">
        <v>119</v>
      </c>
      <c r="O401" s="6">
        <v>468</v>
      </c>
      <c r="P401" s="6">
        <v>912</v>
      </c>
      <c r="Q401" s="6">
        <v>555</v>
      </c>
      <c r="R401" s="6">
        <v>550</v>
      </c>
      <c r="S401" s="6">
        <v>897</v>
      </c>
      <c r="T401" s="6">
        <v>477</v>
      </c>
      <c r="U401" s="6">
        <v>122</v>
      </c>
      <c r="V401" s="6">
        <v>423</v>
      </c>
      <c r="W401" s="6">
        <v>4</v>
      </c>
      <c r="X401" s="6">
        <v>608</v>
      </c>
      <c r="Y401" s="12">
        <v>1019</v>
      </c>
      <c r="Z401" s="8">
        <v>368</v>
      </c>
      <c r="AA401" s="6">
        <v>203</v>
      </c>
      <c r="AB401" s="6">
        <v>663</v>
      </c>
      <c r="AC401" s="6">
        <v>820</v>
      </c>
      <c r="AD401" s="6">
        <v>749</v>
      </c>
      <c r="AE401" s="6">
        <v>842</v>
      </c>
      <c r="AF401" s="6">
        <v>278</v>
      </c>
      <c r="AG401" s="179">
        <v>177</v>
      </c>
      <c r="AH401" s="5">
        <f t="shared" si="74"/>
        <v>16400</v>
      </c>
      <c r="AI401" s="5">
        <f t="shared" si="75"/>
        <v>11201200</v>
      </c>
      <c r="AJ401" s="2">
        <f t="shared" si="76"/>
        <v>8606720000</v>
      </c>
    </row>
    <row r="402" spans="1:36" x14ac:dyDescent="0.2">
      <c r="A402" s="1">
        <v>8</v>
      </c>
      <c r="B402" s="178">
        <v>303</v>
      </c>
      <c r="C402" s="6">
        <v>140</v>
      </c>
      <c r="D402" s="6">
        <v>728</v>
      </c>
      <c r="E402" s="6">
        <v>883</v>
      </c>
      <c r="F402" s="6">
        <v>686</v>
      </c>
      <c r="G402" s="6">
        <v>777</v>
      </c>
      <c r="H402" s="7">
        <v>341</v>
      </c>
      <c r="I402" s="9">
        <v>242</v>
      </c>
      <c r="J402" s="6">
        <v>613</v>
      </c>
      <c r="K402" s="11">
        <v>962</v>
      </c>
      <c r="L402" s="6">
        <v>414</v>
      </c>
      <c r="M402" s="6">
        <v>57</v>
      </c>
      <c r="N402" s="6">
        <v>488</v>
      </c>
      <c r="O402" s="6">
        <v>67</v>
      </c>
      <c r="P402" s="6">
        <v>543</v>
      </c>
      <c r="Q402" s="6">
        <v>956</v>
      </c>
      <c r="R402" s="6">
        <v>949</v>
      </c>
      <c r="S402" s="6">
        <v>530</v>
      </c>
      <c r="T402" s="6">
        <v>78</v>
      </c>
      <c r="U402" s="6">
        <v>489</v>
      </c>
      <c r="V402" s="6">
        <v>56</v>
      </c>
      <c r="W402" s="6">
        <v>403</v>
      </c>
      <c r="X402" s="12">
        <v>975</v>
      </c>
      <c r="Y402" s="6">
        <v>620</v>
      </c>
      <c r="Z402" s="6">
        <v>255</v>
      </c>
      <c r="AA402" s="8">
        <v>348</v>
      </c>
      <c r="AB402" s="6">
        <v>776</v>
      </c>
      <c r="AC402" s="6">
        <v>675</v>
      </c>
      <c r="AD402" s="6">
        <v>894</v>
      </c>
      <c r="AE402" s="6">
        <v>729</v>
      </c>
      <c r="AF402" s="6">
        <v>133</v>
      </c>
      <c r="AG402" s="179">
        <v>290</v>
      </c>
      <c r="AH402" s="5">
        <f t="shared" si="74"/>
        <v>16400</v>
      </c>
      <c r="AI402" s="5">
        <f t="shared" si="75"/>
        <v>11201200</v>
      </c>
      <c r="AJ402" s="2">
        <f t="shared" si="76"/>
        <v>8606720000</v>
      </c>
    </row>
    <row r="403" spans="1:36" x14ac:dyDescent="0.2">
      <c r="A403" s="1">
        <v>9</v>
      </c>
      <c r="B403" s="178">
        <v>584</v>
      </c>
      <c r="C403" s="6">
        <v>995</v>
      </c>
      <c r="D403" s="6">
        <v>447</v>
      </c>
      <c r="E403" s="6">
        <v>28</v>
      </c>
      <c r="F403" s="6">
        <v>453</v>
      </c>
      <c r="G403" s="6">
        <v>98</v>
      </c>
      <c r="H403" s="11">
        <v>574</v>
      </c>
      <c r="I403" s="6">
        <v>921</v>
      </c>
      <c r="J403" s="9">
        <v>270</v>
      </c>
      <c r="K403" s="7">
        <v>169</v>
      </c>
      <c r="L403" s="6">
        <v>757</v>
      </c>
      <c r="M403" s="6">
        <v>850</v>
      </c>
      <c r="N403" s="6">
        <v>655</v>
      </c>
      <c r="O403" s="6">
        <v>812</v>
      </c>
      <c r="P403" s="6">
        <v>376</v>
      </c>
      <c r="Q403" s="6">
        <v>211</v>
      </c>
      <c r="R403" s="6">
        <v>222</v>
      </c>
      <c r="S403" s="6">
        <v>377</v>
      </c>
      <c r="T403" s="6">
        <v>805</v>
      </c>
      <c r="U403" s="6">
        <v>642</v>
      </c>
      <c r="V403" s="6">
        <v>863</v>
      </c>
      <c r="W403" s="6">
        <v>764</v>
      </c>
      <c r="X403" s="8">
        <v>168</v>
      </c>
      <c r="Y403" s="6">
        <v>259</v>
      </c>
      <c r="Z403" s="6">
        <v>920</v>
      </c>
      <c r="AA403" s="12">
        <v>563</v>
      </c>
      <c r="AB403" s="6">
        <v>111</v>
      </c>
      <c r="AC403" s="6">
        <v>460</v>
      </c>
      <c r="AD403" s="6">
        <v>21</v>
      </c>
      <c r="AE403" s="6">
        <v>434</v>
      </c>
      <c r="AF403" s="6">
        <v>1006</v>
      </c>
      <c r="AG403" s="179">
        <v>585</v>
      </c>
      <c r="AH403" s="5">
        <f t="shared" si="74"/>
        <v>16400</v>
      </c>
      <c r="AI403" s="5">
        <f t="shared" si="75"/>
        <v>11201200</v>
      </c>
      <c r="AJ403" s="2">
        <f t="shared" si="76"/>
        <v>8606720000</v>
      </c>
    </row>
    <row r="404" spans="1:36" x14ac:dyDescent="0.2">
      <c r="A404" s="1">
        <v>10</v>
      </c>
      <c r="B404" s="178">
        <v>983</v>
      </c>
      <c r="C404" s="6">
        <v>628</v>
      </c>
      <c r="D404" s="6">
        <v>48</v>
      </c>
      <c r="E404" s="6">
        <v>395</v>
      </c>
      <c r="F404" s="6">
        <v>86</v>
      </c>
      <c r="G404" s="6">
        <v>497</v>
      </c>
      <c r="H404" s="6">
        <v>941</v>
      </c>
      <c r="I404" s="11">
        <v>522</v>
      </c>
      <c r="J404" s="7">
        <v>157</v>
      </c>
      <c r="K404" s="9">
        <v>314</v>
      </c>
      <c r="L404" s="6">
        <v>870</v>
      </c>
      <c r="M404" s="6">
        <v>705</v>
      </c>
      <c r="N404" s="6">
        <v>800</v>
      </c>
      <c r="O404" s="6">
        <v>699</v>
      </c>
      <c r="P404" s="6">
        <v>231</v>
      </c>
      <c r="Q404" s="6">
        <v>324</v>
      </c>
      <c r="R404" s="6">
        <v>333</v>
      </c>
      <c r="S404" s="6">
        <v>234</v>
      </c>
      <c r="T404" s="6">
        <v>694</v>
      </c>
      <c r="U404" s="6">
        <v>785</v>
      </c>
      <c r="V404" s="6">
        <v>720</v>
      </c>
      <c r="W404" s="6">
        <v>875</v>
      </c>
      <c r="X404" s="6">
        <v>311</v>
      </c>
      <c r="Y404" s="8">
        <v>148</v>
      </c>
      <c r="Z404" s="12">
        <v>519</v>
      </c>
      <c r="AA404" s="6">
        <v>932</v>
      </c>
      <c r="AB404" s="6">
        <v>512</v>
      </c>
      <c r="AC404" s="6">
        <v>91</v>
      </c>
      <c r="AD404" s="6">
        <v>390</v>
      </c>
      <c r="AE404" s="6">
        <v>33</v>
      </c>
      <c r="AF404" s="6">
        <v>637</v>
      </c>
      <c r="AG404" s="179">
        <v>986</v>
      </c>
      <c r="AH404" s="5">
        <f t="shared" si="74"/>
        <v>16400</v>
      </c>
      <c r="AI404" s="5">
        <f t="shared" si="75"/>
        <v>11201200</v>
      </c>
      <c r="AJ404" s="2">
        <f t="shared" si="76"/>
        <v>8606720000</v>
      </c>
    </row>
    <row r="405" spans="1:36" x14ac:dyDescent="0.2">
      <c r="A405" s="1">
        <v>11</v>
      </c>
      <c r="B405" s="178">
        <v>485</v>
      </c>
      <c r="C405" s="6">
        <v>66</v>
      </c>
      <c r="D405" s="6">
        <v>542</v>
      </c>
      <c r="E405" s="6">
        <v>953</v>
      </c>
      <c r="F405" s="11">
        <v>616</v>
      </c>
      <c r="G405" s="6">
        <v>963</v>
      </c>
      <c r="H405" s="6">
        <v>415</v>
      </c>
      <c r="I405" s="6">
        <v>60</v>
      </c>
      <c r="J405" s="6">
        <v>687</v>
      </c>
      <c r="K405" s="6">
        <v>780</v>
      </c>
      <c r="L405" s="9">
        <v>344</v>
      </c>
      <c r="M405" s="7">
        <v>243</v>
      </c>
      <c r="N405" s="6">
        <v>302</v>
      </c>
      <c r="O405" s="6">
        <v>137</v>
      </c>
      <c r="P405" s="6">
        <v>725</v>
      </c>
      <c r="Q405" s="6">
        <v>882</v>
      </c>
      <c r="R405" s="6">
        <v>895</v>
      </c>
      <c r="S405" s="6">
        <v>732</v>
      </c>
      <c r="T405" s="6">
        <v>136</v>
      </c>
      <c r="U405" s="6">
        <v>291</v>
      </c>
      <c r="V405" s="8">
        <v>254</v>
      </c>
      <c r="W405" s="6">
        <v>345</v>
      </c>
      <c r="X405" s="6">
        <v>773</v>
      </c>
      <c r="Y405" s="6">
        <v>674</v>
      </c>
      <c r="Z405" s="6">
        <v>53</v>
      </c>
      <c r="AA405" s="6">
        <v>402</v>
      </c>
      <c r="AB405" s="6">
        <v>974</v>
      </c>
      <c r="AC405" s="12">
        <v>617</v>
      </c>
      <c r="AD405" s="6">
        <v>952</v>
      </c>
      <c r="AE405" s="6">
        <v>531</v>
      </c>
      <c r="AF405" s="6">
        <v>79</v>
      </c>
      <c r="AG405" s="179">
        <v>492</v>
      </c>
      <c r="AH405" s="5">
        <f t="shared" si="74"/>
        <v>16400</v>
      </c>
      <c r="AI405" s="5">
        <f t="shared" si="75"/>
        <v>11201200</v>
      </c>
      <c r="AJ405" s="2">
        <f t="shared" si="76"/>
        <v>8606720000</v>
      </c>
    </row>
    <row r="406" spans="1:36" x14ac:dyDescent="0.2">
      <c r="A406" s="1">
        <v>12</v>
      </c>
      <c r="B406" s="178">
        <v>118</v>
      </c>
      <c r="C406" s="6">
        <v>465</v>
      </c>
      <c r="D406" s="6">
        <v>909</v>
      </c>
      <c r="E406" s="6">
        <v>554</v>
      </c>
      <c r="F406" s="6">
        <v>1015</v>
      </c>
      <c r="G406" s="11">
        <v>596</v>
      </c>
      <c r="H406" s="6">
        <v>16</v>
      </c>
      <c r="I406" s="6">
        <v>427</v>
      </c>
      <c r="J406" s="6">
        <v>832</v>
      </c>
      <c r="K406" s="6">
        <v>667</v>
      </c>
      <c r="L406" s="7">
        <v>199</v>
      </c>
      <c r="M406" s="9">
        <v>356</v>
      </c>
      <c r="N406" s="6">
        <v>189</v>
      </c>
      <c r="O406" s="6">
        <v>282</v>
      </c>
      <c r="P406" s="6">
        <v>838</v>
      </c>
      <c r="Q406" s="6">
        <v>737</v>
      </c>
      <c r="R406" s="6">
        <v>752</v>
      </c>
      <c r="S406" s="6">
        <v>843</v>
      </c>
      <c r="T406" s="6">
        <v>279</v>
      </c>
      <c r="U406" s="6">
        <v>180</v>
      </c>
      <c r="V406" s="6">
        <v>365</v>
      </c>
      <c r="W406" s="8">
        <v>202</v>
      </c>
      <c r="X406" s="6">
        <v>662</v>
      </c>
      <c r="Y406" s="6">
        <v>817</v>
      </c>
      <c r="Z406" s="6">
        <v>422</v>
      </c>
      <c r="AA406" s="6">
        <v>1</v>
      </c>
      <c r="AB406" s="12">
        <v>605</v>
      </c>
      <c r="AC406" s="6">
        <v>1018</v>
      </c>
      <c r="AD406" s="6">
        <v>551</v>
      </c>
      <c r="AE406" s="6">
        <v>900</v>
      </c>
      <c r="AF406" s="6">
        <v>480</v>
      </c>
      <c r="AG406" s="179">
        <v>123</v>
      </c>
      <c r="AH406" s="5">
        <f t="shared" si="74"/>
        <v>16400</v>
      </c>
      <c r="AI406" s="5">
        <f t="shared" si="75"/>
        <v>11201200</v>
      </c>
      <c r="AJ406" s="2">
        <f t="shared" si="76"/>
        <v>8606720000</v>
      </c>
    </row>
    <row r="407" spans="1:36" x14ac:dyDescent="0.2">
      <c r="A407" s="1">
        <v>13</v>
      </c>
      <c r="B407" s="178">
        <v>346</v>
      </c>
      <c r="C407" s="6">
        <v>253</v>
      </c>
      <c r="D407" s="11">
        <v>673</v>
      </c>
      <c r="E407" s="6">
        <v>774</v>
      </c>
      <c r="F407" s="6">
        <v>731</v>
      </c>
      <c r="G407" s="6">
        <v>896</v>
      </c>
      <c r="H407" s="6">
        <v>292</v>
      </c>
      <c r="I407" s="6">
        <v>135</v>
      </c>
      <c r="J407" s="6">
        <v>532</v>
      </c>
      <c r="K407" s="6">
        <v>951</v>
      </c>
      <c r="L407" s="6">
        <v>491</v>
      </c>
      <c r="M407" s="6">
        <v>80</v>
      </c>
      <c r="N407" s="9">
        <v>401</v>
      </c>
      <c r="O407" s="7">
        <v>54</v>
      </c>
      <c r="P407" s="6">
        <v>618</v>
      </c>
      <c r="Q407" s="6">
        <v>973</v>
      </c>
      <c r="R407" s="6">
        <v>964</v>
      </c>
      <c r="S407" s="6">
        <v>615</v>
      </c>
      <c r="T407" s="8">
        <v>59</v>
      </c>
      <c r="U407" s="6">
        <v>416</v>
      </c>
      <c r="V407" s="6">
        <v>65</v>
      </c>
      <c r="W407" s="6">
        <v>486</v>
      </c>
      <c r="X407" s="6">
        <v>954</v>
      </c>
      <c r="Y407" s="6">
        <v>541</v>
      </c>
      <c r="Z407" s="6">
        <v>138</v>
      </c>
      <c r="AA407" s="6">
        <v>301</v>
      </c>
      <c r="AB407" s="6">
        <v>881</v>
      </c>
      <c r="AC407" s="6">
        <v>726</v>
      </c>
      <c r="AD407" s="6">
        <v>779</v>
      </c>
      <c r="AE407" s="12">
        <v>688</v>
      </c>
      <c r="AF407" s="6">
        <v>244</v>
      </c>
      <c r="AG407" s="179">
        <v>343</v>
      </c>
      <c r="AH407" s="5">
        <f t="shared" si="74"/>
        <v>16400</v>
      </c>
      <c r="AI407" s="5">
        <f t="shared" si="75"/>
        <v>11201200</v>
      </c>
      <c r="AJ407" s="2">
        <f t="shared" si="76"/>
        <v>8606720000</v>
      </c>
    </row>
    <row r="408" spans="1:36" x14ac:dyDescent="0.2">
      <c r="A408" s="1">
        <v>14</v>
      </c>
      <c r="B408" s="178">
        <v>201</v>
      </c>
      <c r="C408" s="6">
        <v>366</v>
      </c>
      <c r="D408" s="6">
        <v>818</v>
      </c>
      <c r="E408" s="11">
        <v>661</v>
      </c>
      <c r="F408" s="6">
        <v>844</v>
      </c>
      <c r="G408" s="6">
        <v>751</v>
      </c>
      <c r="H408" s="6">
        <v>179</v>
      </c>
      <c r="I408" s="6">
        <v>280</v>
      </c>
      <c r="J408" s="6">
        <v>899</v>
      </c>
      <c r="K408" s="6">
        <v>552</v>
      </c>
      <c r="L408" s="6">
        <v>124</v>
      </c>
      <c r="M408" s="6">
        <v>479</v>
      </c>
      <c r="N408" s="7">
        <v>2</v>
      </c>
      <c r="O408" s="9">
        <v>421</v>
      </c>
      <c r="P408" s="6">
        <v>1017</v>
      </c>
      <c r="Q408" s="6">
        <v>606</v>
      </c>
      <c r="R408" s="6">
        <v>595</v>
      </c>
      <c r="S408" s="6">
        <v>1016</v>
      </c>
      <c r="T408" s="6">
        <v>428</v>
      </c>
      <c r="U408" s="8">
        <v>15</v>
      </c>
      <c r="V408" s="6">
        <v>466</v>
      </c>
      <c r="W408" s="6">
        <v>117</v>
      </c>
      <c r="X408" s="6">
        <v>553</v>
      </c>
      <c r="Y408" s="6">
        <v>910</v>
      </c>
      <c r="Z408" s="6">
        <v>281</v>
      </c>
      <c r="AA408" s="6">
        <v>190</v>
      </c>
      <c r="AB408" s="6">
        <v>738</v>
      </c>
      <c r="AC408" s="6">
        <v>837</v>
      </c>
      <c r="AD408" s="12">
        <v>668</v>
      </c>
      <c r="AE408" s="6">
        <v>831</v>
      </c>
      <c r="AF408" s="6">
        <v>355</v>
      </c>
      <c r="AG408" s="179">
        <v>200</v>
      </c>
      <c r="AH408" s="5">
        <f t="shared" si="74"/>
        <v>16400</v>
      </c>
      <c r="AI408" s="5">
        <f t="shared" si="75"/>
        <v>11201200</v>
      </c>
      <c r="AJ408" s="2">
        <f t="shared" si="76"/>
        <v>8606720000</v>
      </c>
    </row>
    <row r="409" spans="1:36" x14ac:dyDescent="0.2">
      <c r="A409" s="1">
        <v>15</v>
      </c>
      <c r="B409" s="190">
        <v>763</v>
      </c>
      <c r="C409" s="6">
        <v>864</v>
      </c>
      <c r="D409" s="6">
        <v>260</v>
      </c>
      <c r="E409" s="6">
        <v>167</v>
      </c>
      <c r="F409" s="6">
        <v>378</v>
      </c>
      <c r="G409" s="6">
        <v>221</v>
      </c>
      <c r="H409" s="6">
        <v>641</v>
      </c>
      <c r="I409" s="6">
        <v>806</v>
      </c>
      <c r="J409" s="6">
        <v>433</v>
      </c>
      <c r="K409" s="6">
        <v>22</v>
      </c>
      <c r="L409" s="6">
        <v>586</v>
      </c>
      <c r="M409" s="6">
        <v>1005</v>
      </c>
      <c r="N409" s="6">
        <v>564</v>
      </c>
      <c r="O409" s="6">
        <v>919</v>
      </c>
      <c r="P409" s="9">
        <v>459</v>
      </c>
      <c r="Q409" s="7">
        <v>112</v>
      </c>
      <c r="R409" s="8">
        <v>97</v>
      </c>
      <c r="S409" s="6">
        <v>454</v>
      </c>
      <c r="T409" s="6">
        <v>922</v>
      </c>
      <c r="U409" s="6">
        <v>573</v>
      </c>
      <c r="V409" s="6">
        <v>996</v>
      </c>
      <c r="W409" s="6">
        <v>583</v>
      </c>
      <c r="X409" s="6">
        <v>27</v>
      </c>
      <c r="Y409" s="6">
        <v>448</v>
      </c>
      <c r="Z409" s="6">
        <v>811</v>
      </c>
      <c r="AA409" s="6">
        <v>656</v>
      </c>
      <c r="AB409" s="6">
        <v>212</v>
      </c>
      <c r="AC409" s="6">
        <v>375</v>
      </c>
      <c r="AD409" s="6">
        <v>170</v>
      </c>
      <c r="AE409" s="6">
        <v>269</v>
      </c>
      <c r="AF409" s="6">
        <v>849</v>
      </c>
      <c r="AG409" s="186">
        <v>758</v>
      </c>
      <c r="AH409" s="5">
        <f t="shared" si="74"/>
        <v>16400</v>
      </c>
      <c r="AI409" s="5">
        <f t="shared" si="75"/>
        <v>11201200</v>
      </c>
      <c r="AJ409" s="2">
        <f t="shared" si="76"/>
        <v>8606720000</v>
      </c>
    </row>
    <row r="410" spans="1:36" x14ac:dyDescent="0.2">
      <c r="A410" s="1">
        <v>16</v>
      </c>
      <c r="B410" s="178">
        <v>876</v>
      </c>
      <c r="C410" s="11">
        <v>719</v>
      </c>
      <c r="D410" s="6">
        <v>147</v>
      </c>
      <c r="E410" s="6">
        <v>312</v>
      </c>
      <c r="F410" s="6">
        <v>233</v>
      </c>
      <c r="G410" s="6">
        <v>334</v>
      </c>
      <c r="H410" s="6">
        <v>786</v>
      </c>
      <c r="I410" s="6">
        <v>693</v>
      </c>
      <c r="J410" s="6">
        <v>34</v>
      </c>
      <c r="K410" s="6">
        <v>389</v>
      </c>
      <c r="L410" s="6">
        <v>985</v>
      </c>
      <c r="M410" s="6">
        <v>638</v>
      </c>
      <c r="N410" s="6">
        <v>931</v>
      </c>
      <c r="O410" s="6">
        <v>520</v>
      </c>
      <c r="P410" s="7">
        <v>92</v>
      </c>
      <c r="Q410" s="9">
        <v>511</v>
      </c>
      <c r="R410" s="6">
        <v>498</v>
      </c>
      <c r="S410" s="8">
        <v>85</v>
      </c>
      <c r="T410" s="6">
        <v>521</v>
      </c>
      <c r="U410" s="6">
        <v>942</v>
      </c>
      <c r="V410" s="6">
        <v>627</v>
      </c>
      <c r="W410" s="6">
        <v>984</v>
      </c>
      <c r="X410" s="6">
        <v>396</v>
      </c>
      <c r="Y410" s="6">
        <v>47</v>
      </c>
      <c r="Z410" s="6">
        <v>700</v>
      </c>
      <c r="AA410" s="6">
        <v>799</v>
      </c>
      <c r="AB410" s="6">
        <v>323</v>
      </c>
      <c r="AC410" s="6">
        <v>232</v>
      </c>
      <c r="AD410" s="6">
        <v>313</v>
      </c>
      <c r="AE410" s="6">
        <v>158</v>
      </c>
      <c r="AF410" s="12">
        <v>706</v>
      </c>
      <c r="AG410" s="179">
        <v>869</v>
      </c>
      <c r="AH410" s="5">
        <f t="shared" si="74"/>
        <v>16400</v>
      </c>
      <c r="AI410" s="5">
        <f t="shared" si="75"/>
        <v>11201200</v>
      </c>
      <c r="AJ410" s="2">
        <f t="shared" si="76"/>
        <v>8606720000</v>
      </c>
    </row>
    <row r="411" spans="1:36" x14ac:dyDescent="0.2">
      <c r="A411" s="1">
        <v>17</v>
      </c>
      <c r="B411" s="178">
        <v>149</v>
      </c>
      <c r="C411" s="12">
        <v>306</v>
      </c>
      <c r="D411" s="6">
        <v>878</v>
      </c>
      <c r="E411" s="6">
        <v>713</v>
      </c>
      <c r="F411" s="6">
        <v>792</v>
      </c>
      <c r="G411" s="6">
        <v>691</v>
      </c>
      <c r="H411" s="6">
        <v>239</v>
      </c>
      <c r="I411" s="6">
        <v>332</v>
      </c>
      <c r="J411" s="6">
        <v>991</v>
      </c>
      <c r="K411" s="6">
        <v>636</v>
      </c>
      <c r="L411" s="6">
        <v>40</v>
      </c>
      <c r="M411" s="6">
        <v>387</v>
      </c>
      <c r="N411" s="6">
        <v>94</v>
      </c>
      <c r="O411" s="6">
        <v>505</v>
      </c>
      <c r="P411" s="8">
        <v>933</v>
      </c>
      <c r="Q411" s="6">
        <v>514</v>
      </c>
      <c r="R411" s="9">
        <v>527</v>
      </c>
      <c r="S411" s="7">
        <v>940</v>
      </c>
      <c r="T411" s="6">
        <v>504</v>
      </c>
      <c r="U411" s="6">
        <v>83</v>
      </c>
      <c r="V411" s="6">
        <v>398</v>
      </c>
      <c r="W411" s="6">
        <v>41</v>
      </c>
      <c r="X411" s="6">
        <v>629</v>
      </c>
      <c r="Y411" s="6">
        <v>978</v>
      </c>
      <c r="Z411" s="6">
        <v>325</v>
      </c>
      <c r="AA411" s="6">
        <v>226</v>
      </c>
      <c r="AB411" s="6">
        <v>702</v>
      </c>
      <c r="AC411" s="6">
        <v>793</v>
      </c>
      <c r="AD411" s="6">
        <v>712</v>
      </c>
      <c r="AE411" s="6">
        <v>867</v>
      </c>
      <c r="AF411" s="11">
        <v>319</v>
      </c>
      <c r="AG411" s="179">
        <v>156</v>
      </c>
      <c r="AH411" s="5">
        <f t="shared" si="74"/>
        <v>16400</v>
      </c>
      <c r="AI411" s="5">
        <f t="shared" si="75"/>
        <v>11201200</v>
      </c>
      <c r="AJ411" s="2">
        <f t="shared" si="76"/>
        <v>8606720000</v>
      </c>
    </row>
    <row r="412" spans="1:36" x14ac:dyDescent="0.2">
      <c r="A412" s="1">
        <v>18</v>
      </c>
      <c r="B412" s="188">
        <v>262</v>
      </c>
      <c r="C412" s="6">
        <v>161</v>
      </c>
      <c r="D412" s="6">
        <v>765</v>
      </c>
      <c r="E412" s="6">
        <v>858</v>
      </c>
      <c r="F412" s="6">
        <v>647</v>
      </c>
      <c r="G412" s="6">
        <v>804</v>
      </c>
      <c r="H412" s="6">
        <v>384</v>
      </c>
      <c r="I412" s="6">
        <v>219</v>
      </c>
      <c r="J412" s="6">
        <v>592</v>
      </c>
      <c r="K412" s="6">
        <v>1003</v>
      </c>
      <c r="L412" s="6">
        <v>439</v>
      </c>
      <c r="M412" s="6">
        <v>20</v>
      </c>
      <c r="N412" s="6">
        <v>461</v>
      </c>
      <c r="O412" s="6">
        <v>106</v>
      </c>
      <c r="P412" s="6">
        <v>566</v>
      </c>
      <c r="Q412" s="8">
        <v>913</v>
      </c>
      <c r="R412" s="7">
        <v>928</v>
      </c>
      <c r="S412" s="9">
        <v>571</v>
      </c>
      <c r="T412" s="6">
        <v>103</v>
      </c>
      <c r="U412" s="6">
        <v>452</v>
      </c>
      <c r="V412" s="6">
        <v>29</v>
      </c>
      <c r="W412" s="6">
        <v>442</v>
      </c>
      <c r="X412" s="6">
        <v>998</v>
      </c>
      <c r="Y412" s="6">
        <v>577</v>
      </c>
      <c r="Z412" s="6">
        <v>214</v>
      </c>
      <c r="AA412" s="6">
        <v>369</v>
      </c>
      <c r="AB412" s="6">
        <v>813</v>
      </c>
      <c r="AC412" s="6">
        <v>650</v>
      </c>
      <c r="AD412" s="6">
        <v>855</v>
      </c>
      <c r="AE412" s="6">
        <v>756</v>
      </c>
      <c r="AF412" s="6">
        <v>176</v>
      </c>
      <c r="AG412" s="192">
        <v>267</v>
      </c>
      <c r="AH412" s="5">
        <f t="shared" si="74"/>
        <v>16400</v>
      </c>
      <c r="AI412" s="5">
        <f t="shared" si="75"/>
        <v>11201200</v>
      </c>
      <c r="AJ412" s="2">
        <f t="shared" si="76"/>
        <v>8606720000</v>
      </c>
    </row>
    <row r="413" spans="1:36" x14ac:dyDescent="0.2">
      <c r="A413" s="1">
        <v>19</v>
      </c>
      <c r="B413" s="178">
        <v>824</v>
      </c>
      <c r="C413" s="6">
        <v>659</v>
      </c>
      <c r="D413" s="6">
        <v>207</v>
      </c>
      <c r="E413" s="12">
        <v>364</v>
      </c>
      <c r="F413" s="6">
        <v>181</v>
      </c>
      <c r="G413" s="6">
        <v>274</v>
      </c>
      <c r="H413" s="6">
        <v>846</v>
      </c>
      <c r="I413" s="6">
        <v>745</v>
      </c>
      <c r="J413" s="6">
        <v>126</v>
      </c>
      <c r="K413" s="6">
        <v>473</v>
      </c>
      <c r="L413" s="6">
        <v>901</v>
      </c>
      <c r="M413" s="6">
        <v>546</v>
      </c>
      <c r="N413" s="8">
        <v>1023</v>
      </c>
      <c r="O413" s="6">
        <v>604</v>
      </c>
      <c r="P413" s="6">
        <v>8</v>
      </c>
      <c r="Q413" s="6">
        <v>419</v>
      </c>
      <c r="R413" s="6">
        <v>430</v>
      </c>
      <c r="S413" s="6">
        <v>9</v>
      </c>
      <c r="T413" s="9">
        <v>597</v>
      </c>
      <c r="U413" s="7">
        <v>1010</v>
      </c>
      <c r="V413" s="6">
        <v>559</v>
      </c>
      <c r="W413" s="6">
        <v>908</v>
      </c>
      <c r="X413" s="6">
        <v>472</v>
      </c>
      <c r="Y413" s="6">
        <v>115</v>
      </c>
      <c r="Z413" s="6">
        <v>744</v>
      </c>
      <c r="AA413" s="6">
        <v>835</v>
      </c>
      <c r="AB413" s="6">
        <v>287</v>
      </c>
      <c r="AC413" s="6">
        <v>188</v>
      </c>
      <c r="AD413" s="11">
        <v>357</v>
      </c>
      <c r="AE413" s="6">
        <v>194</v>
      </c>
      <c r="AF413" s="6">
        <v>670</v>
      </c>
      <c r="AG413" s="179">
        <v>825</v>
      </c>
      <c r="AH413" s="5">
        <f t="shared" si="74"/>
        <v>16400</v>
      </c>
      <c r="AI413" s="5">
        <f t="shared" si="75"/>
        <v>11201200</v>
      </c>
      <c r="AJ413" s="2">
        <f t="shared" si="76"/>
        <v>8606720000</v>
      </c>
    </row>
    <row r="414" spans="1:36" x14ac:dyDescent="0.2">
      <c r="A414" s="1">
        <v>20</v>
      </c>
      <c r="B414" s="178">
        <v>679</v>
      </c>
      <c r="C414" s="6">
        <v>772</v>
      </c>
      <c r="D414" s="12">
        <v>352</v>
      </c>
      <c r="E414" s="6">
        <v>251</v>
      </c>
      <c r="F414" s="6">
        <v>294</v>
      </c>
      <c r="G414" s="6">
        <v>129</v>
      </c>
      <c r="H414" s="6">
        <v>733</v>
      </c>
      <c r="I414" s="6">
        <v>890</v>
      </c>
      <c r="J414" s="6">
        <v>493</v>
      </c>
      <c r="K414" s="6">
        <v>74</v>
      </c>
      <c r="L414" s="6">
        <v>534</v>
      </c>
      <c r="M414" s="6">
        <v>945</v>
      </c>
      <c r="N414" s="6">
        <v>624</v>
      </c>
      <c r="O414" s="8">
        <v>971</v>
      </c>
      <c r="P414" s="6">
        <v>407</v>
      </c>
      <c r="Q414" s="6">
        <v>52</v>
      </c>
      <c r="R414" s="6">
        <v>61</v>
      </c>
      <c r="S414" s="6">
        <v>410</v>
      </c>
      <c r="T414" s="7">
        <v>966</v>
      </c>
      <c r="U414" s="9">
        <v>609</v>
      </c>
      <c r="V414" s="6">
        <v>960</v>
      </c>
      <c r="W414" s="6">
        <v>539</v>
      </c>
      <c r="X414" s="6">
        <v>71</v>
      </c>
      <c r="Y414" s="6">
        <v>484</v>
      </c>
      <c r="Z414" s="6">
        <v>887</v>
      </c>
      <c r="AA414" s="6">
        <v>724</v>
      </c>
      <c r="AB414" s="6">
        <v>144</v>
      </c>
      <c r="AC414" s="6">
        <v>299</v>
      </c>
      <c r="AD414" s="6">
        <v>246</v>
      </c>
      <c r="AE414" s="11">
        <v>337</v>
      </c>
      <c r="AF414" s="6">
        <v>781</v>
      </c>
      <c r="AG414" s="179">
        <v>682</v>
      </c>
      <c r="AH414" s="5">
        <f t="shared" si="74"/>
        <v>16400</v>
      </c>
      <c r="AI414" s="5">
        <f t="shared" si="75"/>
        <v>11201200</v>
      </c>
      <c r="AJ414" s="2">
        <f t="shared" si="76"/>
        <v>8606720000</v>
      </c>
    </row>
    <row r="415" spans="1:36" x14ac:dyDescent="0.2">
      <c r="A415" s="1">
        <v>21</v>
      </c>
      <c r="B415" s="178">
        <v>907</v>
      </c>
      <c r="C415" s="6">
        <v>560</v>
      </c>
      <c r="D415" s="6">
        <v>116</v>
      </c>
      <c r="E415" s="6">
        <v>471</v>
      </c>
      <c r="F415" s="6">
        <v>10</v>
      </c>
      <c r="G415" s="12">
        <v>429</v>
      </c>
      <c r="H415" s="6">
        <v>1009</v>
      </c>
      <c r="I415" s="6">
        <v>598</v>
      </c>
      <c r="J415" s="6">
        <v>193</v>
      </c>
      <c r="K415" s="6">
        <v>358</v>
      </c>
      <c r="L415" s="8">
        <v>826</v>
      </c>
      <c r="M415" s="6">
        <v>669</v>
      </c>
      <c r="N415" s="6">
        <v>836</v>
      </c>
      <c r="O415" s="6">
        <v>743</v>
      </c>
      <c r="P415" s="6">
        <v>187</v>
      </c>
      <c r="Q415" s="6">
        <v>288</v>
      </c>
      <c r="R415" s="6">
        <v>273</v>
      </c>
      <c r="S415" s="6">
        <v>182</v>
      </c>
      <c r="T415" s="6">
        <v>746</v>
      </c>
      <c r="U415" s="6">
        <v>845</v>
      </c>
      <c r="V415" s="9">
        <v>660</v>
      </c>
      <c r="W415" s="7">
        <v>823</v>
      </c>
      <c r="X415" s="6">
        <v>363</v>
      </c>
      <c r="Y415" s="6">
        <v>208</v>
      </c>
      <c r="Z415" s="6">
        <v>603</v>
      </c>
      <c r="AA415" s="6">
        <v>1024</v>
      </c>
      <c r="AB415" s="11">
        <v>420</v>
      </c>
      <c r="AC415" s="6">
        <v>7</v>
      </c>
      <c r="AD415" s="6">
        <v>474</v>
      </c>
      <c r="AE415" s="6">
        <v>125</v>
      </c>
      <c r="AF415" s="6">
        <v>545</v>
      </c>
      <c r="AG415" s="179">
        <v>902</v>
      </c>
      <c r="AH415" s="5">
        <f t="shared" si="74"/>
        <v>16400</v>
      </c>
      <c r="AI415" s="5">
        <f t="shared" si="75"/>
        <v>11201200</v>
      </c>
      <c r="AJ415" s="2">
        <f t="shared" si="76"/>
        <v>8606720000</v>
      </c>
    </row>
    <row r="416" spans="1:36" x14ac:dyDescent="0.2">
      <c r="A416" s="1">
        <v>22</v>
      </c>
      <c r="B416" s="178">
        <v>540</v>
      </c>
      <c r="C416" s="6">
        <v>959</v>
      </c>
      <c r="D416" s="6">
        <v>483</v>
      </c>
      <c r="E416" s="6">
        <v>72</v>
      </c>
      <c r="F416" s="12">
        <v>409</v>
      </c>
      <c r="G416" s="6">
        <v>62</v>
      </c>
      <c r="H416" s="6">
        <v>610</v>
      </c>
      <c r="I416" s="6">
        <v>965</v>
      </c>
      <c r="J416" s="6">
        <v>338</v>
      </c>
      <c r="K416" s="6">
        <v>245</v>
      </c>
      <c r="L416" s="6">
        <v>681</v>
      </c>
      <c r="M416" s="8">
        <v>782</v>
      </c>
      <c r="N416" s="6">
        <v>723</v>
      </c>
      <c r="O416" s="6">
        <v>888</v>
      </c>
      <c r="P416" s="6">
        <v>300</v>
      </c>
      <c r="Q416" s="6">
        <v>143</v>
      </c>
      <c r="R416" s="6">
        <v>130</v>
      </c>
      <c r="S416" s="6">
        <v>293</v>
      </c>
      <c r="T416" s="6">
        <v>889</v>
      </c>
      <c r="U416" s="6">
        <v>734</v>
      </c>
      <c r="V416" s="7">
        <v>771</v>
      </c>
      <c r="W416" s="9">
        <v>680</v>
      </c>
      <c r="X416" s="6">
        <v>252</v>
      </c>
      <c r="Y416" s="6">
        <v>351</v>
      </c>
      <c r="Z416" s="6">
        <v>972</v>
      </c>
      <c r="AA416" s="6">
        <v>623</v>
      </c>
      <c r="AB416" s="6">
        <v>51</v>
      </c>
      <c r="AC416" s="11">
        <v>408</v>
      </c>
      <c r="AD416" s="6">
        <v>73</v>
      </c>
      <c r="AE416" s="6">
        <v>494</v>
      </c>
      <c r="AF416" s="6">
        <v>946</v>
      </c>
      <c r="AG416" s="179">
        <v>533</v>
      </c>
      <c r="AH416" s="5">
        <f t="shared" si="74"/>
        <v>16400</v>
      </c>
      <c r="AI416" s="5">
        <f t="shared" si="75"/>
        <v>11201200</v>
      </c>
      <c r="AJ416" s="2">
        <f t="shared" si="76"/>
        <v>8606720000</v>
      </c>
    </row>
    <row r="417" spans="1:36" x14ac:dyDescent="0.2">
      <c r="A417" s="1">
        <v>23</v>
      </c>
      <c r="B417" s="178">
        <v>42</v>
      </c>
      <c r="C417" s="6">
        <v>397</v>
      </c>
      <c r="D417" s="6">
        <v>977</v>
      </c>
      <c r="E417" s="6">
        <v>630</v>
      </c>
      <c r="F417" s="6">
        <v>939</v>
      </c>
      <c r="G417" s="6">
        <v>528</v>
      </c>
      <c r="H417" s="6">
        <v>84</v>
      </c>
      <c r="I417" s="12">
        <v>503</v>
      </c>
      <c r="J417" s="8">
        <v>868</v>
      </c>
      <c r="K417" s="6">
        <v>711</v>
      </c>
      <c r="L417" s="6">
        <v>155</v>
      </c>
      <c r="M417" s="6">
        <v>320</v>
      </c>
      <c r="N417" s="6">
        <v>225</v>
      </c>
      <c r="O417" s="6">
        <v>326</v>
      </c>
      <c r="P417" s="6">
        <v>794</v>
      </c>
      <c r="Q417" s="6">
        <v>701</v>
      </c>
      <c r="R417" s="6">
        <v>692</v>
      </c>
      <c r="S417" s="6">
        <v>791</v>
      </c>
      <c r="T417" s="6">
        <v>331</v>
      </c>
      <c r="U417" s="6">
        <v>240</v>
      </c>
      <c r="V417" s="6">
        <v>305</v>
      </c>
      <c r="W417" s="6">
        <v>150</v>
      </c>
      <c r="X417" s="9">
        <v>714</v>
      </c>
      <c r="Y417" s="7">
        <v>877</v>
      </c>
      <c r="Z417" s="11">
        <v>506</v>
      </c>
      <c r="AA417" s="6">
        <v>93</v>
      </c>
      <c r="AB417" s="6">
        <v>513</v>
      </c>
      <c r="AC417" s="6">
        <v>934</v>
      </c>
      <c r="AD417" s="6">
        <v>635</v>
      </c>
      <c r="AE417" s="6">
        <v>992</v>
      </c>
      <c r="AF417" s="6">
        <v>388</v>
      </c>
      <c r="AG417" s="179">
        <v>39</v>
      </c>
      <c r="AH417" s="5">
        <f t="shared" si="74"/>
        <v>16400</v>
      </c>
      <c r="AI417" s="5">
        <f t="shared" si="75"/>
        <v>11201200</v>
      </c>
      <c r="AJ417" s="2">
        <f t="shared" si="76"/>
        <v>8606720000</v>
      </c>
    </row>
    <row r="418" spans="1:36" x14ac:dyDescent="0.2">
      <c r="A418" s="1">
        <v>24</v>
      </c>
      <c r="B418" s="178">
        <v>441</v>
      </c>
      <c r="C418" s="6">
        <v>30</v>
      </c>
      <c r="D418" s="6">
        <v>578</v>
      </c>
      <c r="E418" s="6">
        <v>997</v>
      </c>
      <c r="F418" s="6">
        <v>572</v>
      </c>
      <c r="G418" s="6">
        <v>927</v>
      </c>
      <c r="H418" s="12">
        <v>451</v>
      </c>
      <c r="I418" s="6">
        <v>104</v>
      </c>
      <c r="J418" s="6">
        <v>755</v>
      </c>
      <c r="K418" s="8">
        <v>856</v>
      </c>
      <c r="L418" s="6">
        <v>268</v>
      </c>
      <c r="M418" s="6">
        <v>175</v>
      </c>
      <c r="N418" s="6">
        <v>370</v>
      </c>
      <c r="O418" s="6">
        <v>213</v>
      </c>
      <c r="P418" s="6">
        <v>649</v>
      </c>
      <c r="Q418" s="6">
        <v>814</v>
      </c>
      <c r="R418" s="6">
        <v>803</v>
      </c>
      <c r="S418" s="6">
        <v>648</v>
      </c>
      <c r="T418" s="6">
        <v>220</v>
      </c>
      <c r="U418" s="6">
        <v>383</v>
      </c>
      <c r="V418" s="6">
        <v>162</v>
      </c>
      <c r="W418" s="6">
        <v>261</v>
      </c>
      <c r="X418" s="7">
        <v>857</v>
      </c>
      <c r="Y418" s="9">
        <v>766</v>
      </c>
      <c r="Z418" s="6">
        <v>105</v>
      </c>
      <c r="AA418" s="11">
        <v>462</v>
      </c>
      <c r="AB418" s="6">
        <v>914</v>
      </c>
      <c r="AC418" s="6">
        <v>565</v>
      </c>
      <c r="AD418" s="6">
        <v>1004</v>
      </c>
      <c r="AE418" s="6">
        <v>591</v>
      </c>
      <c r="AF418" s="6">
        <v>19</v>
      </c>
      <c r="AG418" s="179">
        <v>440</v>
      </c>
      <c r="AH418" s="5">
        <f t="shared" si="74"/>
        <v>16400</v>
      </c>
      <c r="AI418" s="5">
        <f t="shared" si="75"/>
        <v>11201200</v>
      </c>
      <c r="AJ418" s="2">
        <f t="shared" si="76"/>
        <v>8606720000</v>
      </c>
    </row>
    <row r="419" spans="1:36" x14ac:dyDescent="0.2">
      <c r="A419" s="1">
        <v>25</v>
      </c>
      <c r="B419" s="178">
        <v>722</v>
      </c>
      <c r="C419" s="6">
        <v>885</v>
      </c>
      <c r="D419" s="6">
        <v>297</v>
      </c>
      <c r="E419" s="6">
        <v>142</v>
      </c>
      <c r="F419" s="6">
        <v>339</v>
      </c>
      <c r="G419" s="6">
        <v>248</v>
      </c>
      <c r="H419" s="8">
        <v>684</v>
      </c>
      <c r="I419" s="6">
        <v>783</v>
      </c>
      <c r="J419" s="6">
        <v>412</v>
      </c>
      <c r="K419" s="12">
        <v>63</v>
      </c>
      <c r="L419" s="6">
        <v>611</v>
      </c>
      <c r="M419" s="6">
        <v>968</v>
      </c>
      <c r="N419" s="6">
        <v>537</v>
      </c>
      <c r="O419" s="6">
        <v>958</v>
      </c>
      <c r="P419" s="6">
        <v>482</v>
      </c>
      <c r="Q419" s="6">
        <v>69</v>
      </c>
      <c r="R419" s="6">
        <v>76</v>
      </c>
      <c r="S419" s="6">
        <v>495</v>
      </c>
      <c r="T419" s="6">
        <v>947</v>
      </c>
      <c r="U419" s="6">
        <v>536</v>
      </c>
      <c r="V419" s="6">
        <v>969</v>
      </c>
      <c r="W419" s="6">
        <v>622</v>
      </c>
      <c r="X419" s="11">
        <v>50</v>
      </c>
      <c r="Y419" s="6">
        <v>405</v>
      </c>
      <c r="Z419" s="9">
        <v>770</v>
      </c>
      <c r="AA419" s="7">
        <v>677</v>
      </c>
      <c r="AB419" s="6">
        <v>249</v>
      </c>
      <c r="AC419" s="6">
        <v>350</v>
      </c>
      <c r="AD419" s="6">
        <v>131</v>
      </c>
      <c r="AE419" s="6">
        <v>296</v>
      </c>
      <c r="AF419" s="6">
        <v>892</v>
      </c>
      <c r="AG419" s="179">
        <v>735</v>
      </c>
      <c r="AH419" s="5">
        <f t="shared" si="74"/>
        <v>16400</v>
      </c>
      <c r="AI419" s="5">
        <f t="shared" si="75"/>
        <v>11201200</v>
      </c>
      <c r="AJ419" s="2">
        <f t="shared" si="76"/>
        <v>8606720000</v>
      </c>
    </row>
    <row r="420" spans="1:36" x14ac:dyDescent="0.2">
      <c r="A420" s="1">
        <v>26</v>
      </c>
      <c r="B420" s="178">
        <v>833</v>
      </c>
      <c r="C420" s="6">
        <v>742</v>
      </c>
      <c r="D420" s="6">
        <v>186</v>
      </c>
      <c r="E420" s="6">
        <v>285</v>
      </c>
      <c r="F420" s="6">
        <v>196</v>
      </c>
      <c r="G420" s="6">
        <v>359</v>
      </c>
      <c r="H420" s="6">
        <v>827</v>
      </c>
      <c r="I420" s="8">
        <v>672</v>
      </c>
      <c r="J420" s="12">
        <v>11</v>
      </c>
      <c r="K420" s="6">
        <v>432</v>
      </c>
      <c r="L420" s="6">
        <v>1012</v>
      </c>
      <c r="M420" s="6">
        <v>599</v>
      </c>
      <c r="N420" s="6">
        <v>906</v>
      </c>
      <c r="O420" s="6">
        <v>557</v>
      </c>
      <c r="P420" s="6">
        <v>113</v>
      </c>
      <c r="Q420" s="6">
        <v>470</v>
      </c>
      <c r="R420" s="6">
        <v>475</v>
      </c>
      <c r="S420" s="6">
        <v>128</v>
      </c>
      <c r="T420" s="6">
        <v>548</v>
      </c>
      <c r="U420" s="6">
        <v>903</v>
      </c>
      <c r="V420" s="6">
        <v>602</v>
      </c>
      <c r="W420" s="6">
        <v>1021</v>
      </c>
      <c r="X420" s="6">
        <v>417</v>
      </c>
      <c r="Y420" s="11">
        <v>6</v>
      </c>
      <c r="Z420" s="7">
        <v>657</v>
      </c>
      <c r="AA420" s="9">
        <v>822</v>
      </c>
      <c r="AB420" s="6">
        <v>362</v>
      </c>
      <c r="AC420" s="6">
        <v>205</v>
      </c>
      <c r="AD420" s="6">
        <v>276</v>
      </c>
      <c r="AE420" s="6">
        <v>183</v>
      </c>
      <c r="AF420" s="6">
        <v>747</v>
      </c>
      <c r="AG420" s="179">
        <v>848</v>
      </c>
      <c r="AH420" s="5">
        <f t="shared" si="74"/>
        <v>16400</v>
      </c>
      <c r="AI420" s="5">
        <f t="shared" si="75"/>
        <v>11201200</v>
      </c>
      <c r="AJ420" s="2">
        <f t="shared" si="76"/>
        <v>8606720000</v>
      </c>
    </row>
    <row r="421" spans="1:36" x14ac:dyDescent="0.2">
      <c r="A421" s="1">
        <v>27</v>
      </c>
      <c r="B421" s="178">
        <v>371</v>
      </c>
      <c r="C421" s="6">
        <v>216</v>
      </c>
      <c r="D421" s="6">
        <v>652</v>
      </c>
      <c r="E421" s="6">
        <v>815</v>
      </c>
      <c r="F421" s="8">
        <v>754</v>
      </c>
      <c r="G421" s="6">
        <v>853</v>
      </c>
      <c r="H421" s="6">
        <v>265</v>
      </c>
      <c r="I421" s="6">
        <v>174</v>
      </c>
      <c r="J421" s="6">
        <v>569</v>
      </c>
      <c r="K421" s="6">
        <v>926</v>
      </c>
      <c r="L421" s="6">
        <v>450</v>
      </c>
      <c r="M421" s="12">
        <v>101</v>
      </c>
      <c r="N421" s="6">
        <v>444</v>
      </c>
      <c r="O421" s="6">
        <v>31</v>
      </c>
      <c r="P421" s="6">
        <v>579</v>
      </c>
      <c r="Q421" s="6">
        <v>1000</v>
      </c>
      <c r="R421" s="6">
        <v>1001</v>
      </c>
      <c r="S421" s="6">
        <v>590</v>
      </c>
      <c r="T421" s="6">
        <v>18</v>
      </c>
      <c r="U421" s="6">
        <v>437</v>
      </c>
      <c r="V421" s="11">
        <v>108</v>
      </c>
      <c r="W421" s="6">
        <v>463</v>
      </c>
      <c r="X421" s="6">
        <v>915</v>
      </c>
      <c r="Y421" s="6">
        <v>568</v>
      </c>
      <c r="Z421" s="6">
        <v>163</v>
      </c>
      <c r="AA421" s="6">
        <v>264</v>
      </c>
      <c r="AB421" s="9">
        <v>860</v>
      </c>
      <c r="AC421" s="7">
        <v>767</v>
      </c>
      <c r="AD421" s="6">
        <v>802</v>
      </c>
      <c r="AE421" s="6">
        <v>645</v>
      </c>
      <c r="AF421" s="6">
        <v>217</v>
      </c>
      <c r="AG421" s="179">
        <v>382</v>
      </c>
      <c r="AH421" s="5">
        <f t="shared" si="74"/>
        <v>16400</v>
      </c>
      <c r="AI421" s="5">
        <f t="shared" si="75"/>
        <v>11201200</v>
      </c>
      <c r="AJ421" s="2">
        <f t="shared" si="76"/>
        <v>8606720000</v>
      </c>
    </row>
    <row r="422" spans="1:36" x14ac:dyDescent="0.2">
      <c r="A422" s="1">
        <v>28</v>
      </c>
      <c r="B422" s="178">
        <v>228</v>
      </c>
      <c r="C422" s="6">
        <v>327</v>
      </c>
      <c r="D422" s="6">
        <v>795</v>
      </c>
      <c r="E422" s="6">
        <v>704</v>
      </c>
      <c r="F422" s="6">
        <v>865</v>
      </c>
      <c r="G422" s="8">
        <v>710</v>
      </c>
      <c r="H422" s="6">
        <v>154</v>
      </c>
      <c r="I422" s="6">
        <v>317</v>
      </c>
      <c r="J422" s="6">
        <v>938</v>
      </c>
      <c r="K422" s="6">
        <v>525</v>
      </c>
      <c r="L422" s="12">
        <v>81</v>
      </c>
      <c r="M422" s="6">
        <v>502</v>
      </c>
      <c r="N422" s="6">
        <v>43</v>
      </c>
      <c r="O422" s="6">
        <v>400</v>
      </c>
      <c r="P422" s="6">
        <v>980</v>
      </c>
      <c r="Q422" s="6">
        <v>631</v>
      </c>
      <c r="R422" s="6">
        <v>634</v>
      </c>
      <c r="S422" s="6">
        <v>989</v>
      </c>
      <c r="T422" s="6">
        <v>385</v>
      </c>
      <c r="U422" s="6">
        <v>38</v>
      </c>
      <c r="V422" s="6">
        <v>507</v>
      </c>
      <c r="W422" s="11">
        <v>96</v>
      </c>
      <c r="X422" s="6">
        <v>516</v>
      </c>
      <c r="Y422" s="6">
        <v>935</v>
      </c>
      <c r="Z422" s="6">
        <v>308</v>
      </c>
      <c r="AA422" s="6">
        <v>151</v>
      </c>
      <c r="AB422" s="7">
        <v>715</v>
      </c>
      <c r="AC422" s="9">
        <v>880</v>
      </c>
      <c r="AD422" s="6">
        <v>689</v>
      </c>
      <c r="AE422" s="6">
        <v>790</v>
      </c>
      <c r="AF422" s="6">
        <v>330</v>
      </c>
      <c r="AG422" s="179">
        <v>237</v>
      </c>
      <c r="AH422" s="5">
        <f t="shared" si="74"/>
        <v>16400</v>
      </c>
      <c r="AI422" s="5">
        <f t="shared" si="75"/>
        <v>11201200</v>
      </c>
      <c r="AJ422" s="2">
        <f t="shared" si="76"/>
        <v>8606720000</v>
      </c>
    </row>
    <row r="423" spans="1:36" x14ac:dyDescent="0.2">
      <c r="A423" s="1">
        <v>29</v>
      </c>
      <c r="B423" s="178">
        <v>464</v>
      </c>
      <c r="C423" s="6">
        <v>107</v>
      </c>
      <c r="D423" s="8">
        <v>567</v>
      </c>
      <c r="E423" s="6">
        <v>916</v>
      </c>
      <c r="F423" s="6">
        <v>589</v>
      </c>
      <c r="G423" s="6">
        <v>1002</v>
      </c>
      <c r="H423" s="6">
        <v>438</v>
      </c>
      <c r="I423" s="6">
        <v>17</v>
      </c>
      <c r="J423" s="6">
        <v>646</v>
      </c>
      <c r="K423" s="6">
        <v>801</v>
      </c>
      <c r="L423" s="6">
        <v>381</v>
      </c>
      <c r="M423" s="6">
        <v>218</v>
      </c>
      <c r="N423" s="6">
        <v>263</v>
      </c>
      <c r="O423" s="12">
        <v>164</v>
      </c>
      <c r="P423" s="6">
        <v>768</v>
      </c>
      <c r="Q423" s="6">
        <v>859</v>
      </c>
      <c r="R423" s="6">
        <v>854</v>
      </c>
      <c r="S423" s="6">
        <v>753</v>
      </c>
      <c r="T423" s="11">
        <v>173</v>
      </c>
      <c r="U423" s="6">
        <v>266</v>
      </c>
      <c r="V423" s="6">
        <v>215</v>
      </c>
      <c r="W423" s="6">
        <v>372</v>
      </c>
      <c r="X423" s="6">
        <v>816</v>
      </c>
      <c r="Y423" s="6">
        <v>651</v>
      </c>
      <c r="Z423" s="6">
        <v>32</v>
      </c>
      <c r="AA423" s="6">
        <v>443</v>
      </c>
      <c r="AB423" s="6">
        <v>999</v>
      </c>
      <c r="AC423" s="6">
        <v>580</v>
      </c>
      <c r="AD423" s="9">
        <v>925</v>
      </c>
      <c r="AE423" s="7">
        <v>570</v>
      </c>
      <c r="AF423" s="6">
        <v>102</v>
      </c>
      <c r="AG423" s="179">
        <v>449</v>
      </c>
      <c r="AH423" s="5">
        <f t="shared" si="74"/>
        <v>16400</v>
      </c>
      <c r="AI423" s="5">
        <f t="shared" si="75"/>
        <v>11201200</v>
      </c>
      <c r="AJ423" s="2">
        <f t="shared" si="76"/>
        <v>8606720000</v>
      </c>
    </row>
    <row r="424" spans="1:36" x14ac:dyDescent="0.2">
      <c r="A424" s="1">
        <v>30</v>
      </c>
      <c r="B424" s="178">
        <v>95</v>
      </c>
      <c r="C424" s="6">
        <v>508</v>
      </c>
      <c r="D424" s="6">
        <v>936</v>
      </c>
      <c r="E424" s="8">
        <v>515</v>
      </c>
      <c r="F424" s="6">
        <v>990</v>
      </c>
      <c r="G424" s="6">
        <v>633</v>
      </c>
      <c r="H424" s="6">
        <v>37</v>
      </c>
      <c r="I424" s="6">
        <v>386</v>
      </c>
      <c r="J424" s="6">
        <v>789</v>
      </c>
      <c r="K424" s="6">
        <v>690</v>
      </c>
      <c r="L424" s="6">
        <v>238</v>
      </c>
      <c r="M424" s="6">
        <v>329</v>
      </c>
      <c r="N424" s="12">
        <v>152</v>
      </c>
      <c r="O424" s="6">
        <v>307</v>
      </c>
      <c r="P424" s="6">
        <v>879</v>
      </c>
      <c r="Q424" s="6">
        <v>716</v>
      </c>
      <c r="R424" s="6">
        <v>709</v>
      </c>
      <c r="S424" s="6">
        <v>866</v>
      </c>
      <c r="T424" s="6">
        <v>318</v>
      </c>
      <c r="U424" s="11">
        <v>153</v>
      </c>
      <c r="V424" s="6">
        <v>328</v>
      </c>
      <c r="W424" s="6">
        <v>227</v>
      </c>
      <c r="X424" s="6">
        <v>703</v>
      </c>
      <c r="Y424" s="6">
        <v>796</v>
      </c>
      <c r="Z424" s="6">
        <v>399</v>
      </c>
      <c r="AA424" s="6">
        <v>44</v>
      </c>
      <c r="AB424" s="6">
        <v>632</v>
      </c>
      <c r="AC424" s="6">
        <v>979</v>
      </c>
      <c r="AD424" s="7">
        <v>526</v>
      </c>
      <c r="AE424" s="9">
        <v>937</v>
      </c>
      <c r="AF424" s="6">
        <v>501</v>
      </c>
      <c r="AG424" s="179">
        <v>82</v>
      </c>
      <c r="AH424" s="5">
        <f t="shared" si="74"/>
        <v>16400</v>
      </c>
      <c r="AI424" s="5">
        <f t="shared" si="75"/>
        <v>11201200</v>
      </c>
      <c r="AJ424" s="2">
        <f t="shared" si="76"/>
        <v>8606720000</v>
      </c>
    </row>
    <row r="425" spans="1:36" x14ac:dyDescent="0.2">
      <c r="A425" s="1">
        <v>31</v>
      </c>
      <c r="B425" s="199">
        <v>621</v>
      </c>
      <c r="C425" s="6">
        <v>970</v>
      </c>
      <c r="D425" s="6">
        <v>406</v>
      </c>
      <c r="E425" s="6">
        <v>49</v>
      </c>
      <c r="F425" s="6">
        <v>496</v>
      </c>
      <c r="G425" s="6">
        <v>75</v>
      </c>
      <c r="H425" s="6">
        <v>535</v>
      </c>
      <c r="I425" s="6">
        <v>948</v>
      </c>
      <c r="J425" s="6">
        <v>295</v>
      </c>
      <c r="K425" s="6">
        <v>132</v>
      </c>
      <c r="L425" s="6">
        <v>736</v>
      </c>
      <c r="M425" s="6">
        <v>891</v>
      </c>
      <c r="N425" s="6">
        <v>678</v>
      </c>
      <c r="O425" s="6">
        <v>769</v>
      </c>
      <c r="P425" s="6">
        <v>349</v>
      </c>
      <c r="Q425" s="12">
        <v>250</v>
      </c>
      <c r="R425" s="11">
        <v>247</v>
      </c>
      <c r="S425" s="6">
        <v>340</v>
      </c>
      <c r="T425" s="6">
        <v>784</v>
      </c>
      <c r="U425" s="6">
        <v>683</v>
      </c>
      <c r="V425" s="6">
        <v>886</v>
      </c>
      <c r="W425" s="6">
        <v>721</v>
      </c>
      <c r="X425" s="6">
        <v>141</v>
      </c>
      <c r="Y425" s="6">
        <v>298</v>
      </c>
      <c r="Z425" s="6">
        <v>957</v>
      </c>
      <c r="AA425" s="6">
        <v>538</v>
      </c>
      <c r="AB425" s="6">
        <v>70</v>
      </c>
      <c r="AC425" s="6">
        <v>481</v>
      </c>
      <c r="AD425" s="6">
        <v>64</v>
      </c>
      <c r="AE425" s="6">
        <v>411</v>
      </c>
      <c r="AF425" s="9">
        <v>967</v>
      </c>
      <c r="AG425" s="200">
        <v>612</v>
      </c>
      <c r="AH425" s="5">
        <f t="shared" si="74"/>
        <v>16400</v>
      </c>
      <c r="AI425" s="5">
        <f t="shared" si="75"/>
        <v>11201200</v>
      </c>
      <c r="AJ425" s="2">
        <f t="shared" si="76"/>
        <v>8606720000</v>
      </c>
    </row>
    <row r="426" spans="1:36" ht="13.5" thickBot="1" x14ac:dyDescent="0.25">
      <c r="A426" s="1">
        <v>32</v>
      </c>
      <c r="B426" s="201">
        <v>1022</v>
      </c>
      <c r="C426" s="202">
        <v>601</v>
      </c>
      <c r="D426" s="180">
        <v>5</v>
      </c>
      <c r="E426" s="180">
        <v>418</v>
      </c>
      <c r="F426" s="180">
        <v>127</v>
      </c>
      <c r="G426" s="180">
        <v>476</v>
      </c>
      <c r="H426" s="180">
        <v>904</v>
      </c>
      <c r="I426" s="180">
        <v>547</v>
      </c>
      <c r="J426" s="180">
        <v>184</v>
      </c>
      <c r="K426" s="180">
        <v>275</v>
      </c>
      <c r="L426" s="180">
        <v>847</v>
      </c>
      <c r="M426" s="180">
        <v>748</v>
      </c>
      <c r="N426" s="180">
        <v>821</v>
      </c>
      <c r="O426" s="180">
        <v>658</v>
      </c>
      <c r="P426" s="187">
        <v>206</v>
      </c>
      <c r="Q426" s="180">
        <v>361</v>
      </c>
      <c r="R426" s="180">
        <v>360</v>
      </c>
      <c r="S426" s="191">
        <v>195</v>
      </c>
      <c r="T426" s="180">
        <v>671</v>
      </c>
      <c r="U426" s="180">
        <v>828</v>
      </c>
      <c r="V426" s="180">
        <v>741</v>
      </c>
      <c r="W426" s="180">
        <v>834</v>
      </c>
      <c r="X426" s="180">
        <v>286</v>
      </c>
      <c r="Y426" s="180">
        <v>185</v>
      </c>
      <c r="Z426" s="180">
        <v>558</v>
      </c>
      <c r="AA426" s="180">
        <v>905</v>
      </c>
      <c r="AB426" s="180">
        <v>469</v>
      </c>
      <c r="AC426" s="180">
        <v>114</v>
      </c>
      <c r="AD426" s="180">
        <v>431</v>
      </c>
      <c r="AE426" s="180">
        <v>12</v>
      </c>
      <c r="AF426" s="203">
        <v>600</v>
      </c>
      <c r="AG426" s="204">
        <v>1011</v>
      </c>
      <c r="AH426" s="5">
        <f t="shared" si="74"/>
        <v>16400</v>
      </c>
      <c r="AI426" s="5">
        <f t="shared" si="75"/>
        <v>11201200</v>
      </c>
      <c r="AJ426" s="2">
        <f t="shared" si="76"/>
        <v>8606720000</v>
      </c>
    </row>
    <row r="427" spans="1:36" x14ac:dyDescent="0.2">
      <c r="A427" s="3" t="s">
        <v>0</v>
      </c>
      <c r="B427" s="5">
        <f>SUM(B395:B426)</f>
        <v>16400</v>
      </c>
      <c r="C427" s="5">
        <f t="shared" ref="C427:AG427" si="77">SUM(C395:C426)</f>
        <v>16400</v>
      </c>
      <c r="D427" s="5">
        <f t="shared" si="77"/>
        <v>16400</v>
      </c>
      <c r="E427" s="5">
        <f t="shared" si="77"/>
        <v>16400</v>
      </c>
      <c r="F427" s="5">
        <f t="shared" si="77"/>
        <v>16400</v>
      </c>
      <c r="G427" s="5">
        <f t="shared" si="77"/>
        <v>16400</v>
      </c>
      <c r="H427" s="5">
        <f t="shared" si="77"/>
        <v>16400</v>
      </c>
      <c r="I427" s="5">
        <f t="shared" si="77"/>
        <v>16400</v>
      </c>
      <c r="J427" s="5">
        <f t="shared" si="77"/>
        <v>16400</v>
      </c>
      <c r="K427" s="5">
        <f t="shared" si="77"/>
        <v>16400</v>
      </c>
      <c r="L427" s="5">
        <f t="shared" si="77"/>
        <v>16400</v>
      </c>
      <c r="M427" s="5">
        <f t="shared" si="77"/>
        <v>16400</v>
      </c>
      <c r="N427" s="5">
        <f t="shared" si="77"/>
        <v>16400</v>
      </c>
      <c r="O427" s="5">
        <f t="shared" si="77"/>
        <v>16400</v>
      </c>
      <c r="P427" s="5">
        <f t="shared" si="77"/>
        <v>16400</v>
      </c>
      <c r="Q427" s="5">
        <f t="shared" si="77"/>
        <v>16400</v>
      </c>
      <c r="R427" s="5">
        <f t="shared" si="77"/>
        <v>16400</v>
      </c>
      <c r="S427" s="5">
        <f t="shared" si="77"/>
        <v>16400</v>
      </c>
      <c r="T427" s="5">
        <f t="shared" si="77"/>
        <v>16400</v>
      </c>
      <c r="U427" s="5">
        <f t="shared" si="77"/>
        <v>16400</v>
      </c>
      <c r="V427" s="5">
        <f t="shared" si="77"/>
        <v>16400</v>
      </c>
      <c r="W427" s="5">
        <f t="shared" si="77"/>
        <v>16400</v>
      </c>
      <c r="X427" s="5">
        <f t="shared" si="77"/>
        <v>16400</v>
      </c>
      <c r="Y427" s="5">
        <f t="shared" si="77"/>
        <v>16400</v>
      </c>
      <c r="Z427" s="5">
        <f t="shared" si="77"/>
        <v>16400</v>
      </c>
      <c r="AA427" s="5">
        <f t="shared" si="77"/>
        <v>16400</v>
      </c>
      <c r="AB427" s="5">
        <f t="shared" si="77"/>
        <v>16400</v>
      </c>
      <c r="AC427" s="5">
        <f t="shared" si="77"/>
        <v>16400</v>
      </c>
      <c r="AD427" s="5">
        <f t="shared" si="77"/>
        <v>16400</v>
      </c>
      <c r="AE427" s="5">
        <f t="shared" si="77"/>
        <v>16400</v>
      </c>
      <c r="AF427" s="5">
        <f t="shared" si="77"/>
        <v>16400</v>
      </c>
      <c r="AG427" s="5">
        <f t="shared" si="77"/>
        <v>16400</v>
      </c>
      <c r="AH427" s="5"/>
      <c r="AI427" s="5"/>
    </row>
    <row r="428" spans="1:36" x14ac:dyDescent="0.2">
      <c r="A428" s="3" t="s">
        <v>1</v>
      </c>
      <c r="B428" s="5">
        <f>SUMSQ(B395:B426)</f>
        <v>11201200</v>
      </c>
      <c r="C428" s="5">
        <f t="shared" ref="C428:AG428" si="78">SUMSQ(C395:C426)</f>
        <v>11201200</v>
      </c>
      <c r="D428" s="5">
        <f t="shared" si="78"/>
        <v>11201200</v>
      </c>
      <c r="E428" s="5">
        <f t="shared" si="78"/>
        <v>11201200</v>
      </c>
      <c r="F428" s="5">
        <f t="shared" si="78"/>
        <v>11201200</v>
      </c>
      <c r="G428" s="5">
        <f t="shared" si="78"/>
        <v>11201200</v>
      </c>
      <c r="H428" s="5">
        <f t="shared" si="78"/>
        <v>11201200</v>
      </c>
      <c r="I428" s="5">
        <f t="shared" si="78"/>
        <v>11201200</v>
      </c>
      <c r="J428" s="5">
        <f t="shared" si="78"/>
        <v>11201200</v>
      </c>
      <c r="K428" s="5">
        <f t="shared" si="78"/>
        <v>11201200</v>
      </c>
      <c r="L428" s="5">
        <f t="shared" si="78"/>
        <v>11201200</v>
      </c>
      <c r="M428" s="5">
        <f t="shared" si="78"/>
        <v>11201200</v>
      </c>
      <c r="N428" s="5">
        <f t="shared" si="78"/>
        <v>11201200</v>
      </c>
      <c r="O428" s="5">
        <f t="shared" si="78"/>
        <v>11201200</v>
      </c>
      <c r="P428" s="5">
        <f t="shared" si="78"/>
        <v>11201200</v>
      </c>
      <c r="Q428" s="5">
        <f t="shared" si="78"/>
        <v>11201200</v>
      </c>
      <c r="R428" s="5">
        <f t="shared" si="78"/>
        <v>11201200</v>
      </c>
      <c r="S428" s="5">
        <f t="shared" si="78"/>
        <v>11201200</v>
      </c>
      <c r="T428" s="5">
        <f t="shared" si="78"/>
        <v>11201200</v>
      </c>
      <c r="U428" s="5">
        <f t="shared" si="78"/>
        <v>11201200</v>
      </c>
      <c r="V428" s="5">
        <f t="shared" si="78"/>
        <v>11201200</v>
      </c>
      <c r="W428" s="5">
        <f t="shared" si="78"/>
        <v>11201200</v>
      </c>
      <c r="X428" s="5">
        <f t="shared" si="78"/>
        <v>11201200</v>
      </c>
      <c r="Y428" s="5">
        <f t="shared" si="78"/>
        <v>11201200</v>
      </c>
      <c r="Z428" s="5">
        <f t="shared" si="78"/>
        <v>11201200</v>
      </c>
      <c r="AA428" s="5">
        <f t="shared" si="78"/>
        <v>11201200</v>
      </c>
      <c r="AB428" s="5">
        <f t="shared" si="78"/>
        <v>11201200</v>
      </c>
      <c r="AC428" s="5">
        <f t="shared" si="78"/>
        <v>11201200</v>
      </c>
      <c r="AD428" s="5">
        <f t="shared" si="78"/>
        <v>11201200</v>
      </c>
      <c r="AE428" s="5">
        <f t="shared" si="78"/>
        <v>11201200</v>
      </c>
      <c r="AF428" s="5">
        <f t="shared" si="78"/>
        <v>11201200</v>
      </c>
      <c r="AG428" s="5">
        <f t="shared" si="78"/>
        <v>11201200</v>
      </c>
      <c r="AH428" s="5"/>
      <c r="AI428" s="5"/>
    </row>
    <row r="429" spans="1:36" x14ac:dyDescent="0.2">
      <c r="A429" s="3" t="s">
        <v>2</v>
      </c>
      <c r="B429" s="2">
        <f>B395^3+B396^3+B397^3+B398^3+B399^3+B400^3+B401^3+B402^3+B403^3+B404^3+B405^3+B406^3+B407^3+B408^3+B409^3+B410^3+B411^3+B412^3+B413^3+B414^3+B415^3+B416^3+B417^3+B418^3+B419^3+B420^3+B421^3+B422^3+B423^3+B424^3+B425^3+B426^3</f>
        <v>8606720000</v>
      </c>
      <c r="C429" s="2">
        <f t="shared" ref="C429:AG429" si="79">C395^3+C396^3+C397^3+C398^3+C399^3+C400^3+C401^3+C402^3+C403^3+C404^3+C405^3+C406^3+C407^3+C408^3+C409^3+C410^3+C411^3+C412^3+C413^3+C414^3+C415^3+C416^3+C417^3+C418^3+C419^3+C420^3+C421^3+C422^3+C423^3+C424^3+C425^3+C426^3</f>
        <v>8606720000</v>
      </c>
      <c r="D429" s="2">
        <f t="shared" si="79"/>
        <v>8606720000</v>
      </c>
      <c r="E429" s="2">
        <f t="shared" si="79"/>
        <v>8606720000</v>
      </c>
      <c r="F429" s="2">
        <f t="shared" si="79"/>
        <v>8606720000</v>
      </c>
      <c r="G429" s="2">
        <f t="shared" si="79"/>
        <v>8606720000</v>
      </c>
      <c r="H429" s="2">
        <f t="shared" si="79"/>
        <v>8606720000</v>
      </c>
      <c r="I429" s="2">
        <f t="shared" si="79"/>
        <v>8606720000</v>
      </c>
      <c r="J429" s="2">
        <f t="shared" si="79"/>
        <v>8606720000</v>
      </c>
      <c r="K429" s="2">
        <f t="shared" si="79"/>
        <v>8606720000</v>
      </c>
      <c r="L429" s="2">
        <f t="shared" si="79"/>
        <v>8606720000</v>
      </c>
      <c r="M429" s="2">
        <f t="shared" si="79"/>
        <v>8606720000</v>
      </c>
      <c r="N429" s="2">
        <f t="shared" si="79"/>
        <v>8606720000</v>
      </c>
      <c r="O429" s="2">
        <f t="shared" si="79"/>
        <v>8606720000</v>
      </c>
      <c r="P429" s="2">
        <f t="shared" si="79"/>
        <v>8606720000</v>
      </c>
      <c r="Q429" s="2">
        <f t="shared" si="79"/>
        <v>8606720000</v>
      </c>
      <c r="R429" s="2">
        <f t="shared" si="79"/>
        <v>8606720000</v>
      </c>
      <c r="S429" s="2">
        <f t="shared" si="79"/>
        <v>8606720000</v>
      </c>
      <c r="T429" s="2">
        <f t="shared" si="79"/>
        <v>8606720000</v>
      </c>
      <c r="U429" s="2">
        <f t="shared" si="79"/>
        <v>8606720000</v>
      </c>
      <c r="V429" s="2">
        <f t="shared" si="79"/>
        <v>8606720000</v>
      </c>
      <c r="W429" s="2">
        <f t="shared" si="79"/>
        <v>8606720000</v>
      </c>
      <c r="X429" s="2">
        <f t="shared" si="79"/>
        <v>8606720000</v>
      </c>
      <c r="Y429" s="2">
        <f t="shared" si="79"/>
        <v>8606720000</v>
      </c>
      <c r="Z429" s="2">
        <f t="shared" si="79"/>
        <v>8606720000</v>
      </c>
      <c r="AA429" s="2">
        <f t="shared" si="79"/>
        <v>8606720000</v>
      </c>
      <c r="AB429" s="2">
        <f t="shared" si="79"/>
        <v>8606720000</v>
      </c>
      <c r="AC429" s="2">
        <f t="shared" si="79"/>
        <v>8606720000</v>
      </c>
      <c r="AD429" s="2">
        <f t="shared" si="79"/>
        <v>8606720000</v>
      </c>
      <c r="AE429" s="2">
        <f t="shared" si="79"/>
        <v>8606720000</v>
      </c>
      <c r="AF429" s="2">
        <f t="shared" si="79"/>
        <v>8606720000</v>
      </c>
      <c r="AG429" s="2">
        <f t="shared" si="79"/>
        <v>8606720000</v>
      </c>
      <c r="AH429" s="5"/>
      <c r="AI429" s="5"/>
    </row>
    <row r="430" spans="1:36" x14ac:dyDescent="0.2">
      <c r="AH430" s="5"/>
      <c r="AI430" s="5"/>
    </row>
    <row r="431" spans="1:36" x14ac:dyDescent="0.2">
      <c r="A431" s="3" t="s">
        <v>1173</v>
      </c>
      <c r="B431" s="2">
        <f>B395</f>
        <v>3</v>
      </c>
      <c r="C431" s="2">
        <f>C396</f>
        <v>55</v>
      </c>
      <c r="D431" s="2">
        <f>D397</f>
        <v>89</v>
      </c>
      <c r="E431" s="2">
        <f>E398</f>
        <v>109</v>
      </c>
      <c r="F431" s="2">
        <f>F399</f>
        <v>160</v>
      </c>
      <c r="G431" s="2">
        <f>G400</f>
        <v>172</v>
      </c>
      <c r="H431" s="2">
        <f>H401</f>
        <v>198</v>
      </c>
      <c r="I431" s="2">
        <f>I402</f>
        <v>242</v>
      </c>
      <c r="J431" s="2">
        <f>J403</f>
        <v>270</v>
      </c>
      <c r="K431" s="2">
        <f>K404</f>
        <v>314</v>
      </c>
      <c r="L431" s="2">
        <f>L405</f>
        <v>344</v>
      </c>
      <c r="M431" s="2">
        <f>M406</f>
        <v>356</v>
      </c>
      <c r="N431" s="2">
        <f>N407</f>
        <v>401</v>
      </c>
      <c r="O431" s="2">
        <f>O408</f>
        <v>421</v>
      </c>
      <c r="P431" s="2">
        <f>P409</f>
        <v>459</v>
      </c>
      <c r="Q431" s="2">
        <f>Q410</f>
        <v>511</v>
      </c>
      <c r="R431" s="2">
        <f>R411</f>
        <v>527</v>
      </c>
      <c r="S431" s="2">
        <f>S412</f>
        <v>571</v>
      </c>
      <c r="T431" s="2">
        <f>T413</f>
        <v>597</v>
      </c>
      <c r="U431" s="2">
        <f>U414</f>
        <v>609</v>
      </c>
      <c r="V431" s="2">
        <f>V415</f>
        <v>660</v>
      </c>
      <c r="W431" s="2">
        <f>W416</f>
        <v>680</v>
      </c>
      <c r="X431" s="2">
        <f>X417</f>
        <v>714</v>
      </c>
      <c r="Y431" s="2">
        <f>Y418</f>
        <v>766</v>
      </c>
      <c r="Z431" s="2">
        <f>Z419</f>
        <v>770</v>
      </c>
      <c r="AA431" s="2">
        <f>AA420</f>
        <v>822</v>
      </c>
      <c r="AB431" s="2">
        <f>AB421</f>
        <v>860</v>
      </c>
      <c r="AC431" s="2">
        <f>AC422</f>
        <v>880</v>
      </c>
      <c r="AD431" s="2">
        <f>AD423</f>
        <v>925</v>
      </c>
      <c r="AE431" s="2">
        <f>AE424</f>
        <v>937</v>
      </c>
      <c r="AF431" s="2">
        <f>AF425</f>
        <v>967</v>
      </c>
      <c r="AG431" s="2">
        <f>AG426</f>
        <v>1011</v>
      </c>
      <c r="AH431" s="217">
        <f t="shared" ref="AH431:AH434" si="80">SUM(B431:AG431)</f>
        <v>16400</v>
      </c>
      <c r="AI431" s="5">
        <f t="shared" ref="AI431:AI434" si="81">SUMSQ(B431:AG431)</f>
        <v>11201200</v>
      </c>
      <c r="AJ431" s="2">
        <f t="shared" si="76"/>
        <v>8606720000</v>
      </c>
    </row>
    <row r="432" spans="1:36" x14ac:dyDescent="0.2">
      <c r="A432" s="3" t="s">
        <v>1174</v>
      </c>
      <c r="B432" s="2">
        <f>B426</f>
        <v>1022</v>
      </c>
      <c r="C432" s="2">
        <f>C425</f>
        <v>970</v>
      </c>
      <c r="D432" s="2">
        <f>D424</f>
        <v>936</v>
      </c>
      <c r="E432" s="2">
        <f>E423</f>
        <v>916</v>
      </c>
      <c r="F432" s="2">
        <f>F422</f>
        <v>865</v>
      </c>
      <c r="G432" s="2">
        <f>G421</f>
        <v>853</v>
      </c>
      <c r="H432" s="2">
        <f>H420</f>
        <v>827</v>
      </c>
      <c r="I432" s="2">
        <f>I419</f>
        <v>783</v>
      </c>
      <c r="J432" s="2">
        <f>J418</f>
        <v>755</v>
      </c>
      <c r="K432" s="2">
        <f>K417</f>
        <v>711</v>
      </c>
      <c r="L432" s="2">
        <f>L416</f>
        <v>681</v>
      </c>
      <c r="M432" s="2">
        <f>M415</f>
        <v>669</v>
      </c>
      <c r="N432" s="2">
        <f>N414</f>
        <v>624</v>
      </c>
      <c r="O432" s="2">
        <f>O413</f>
        <v>604</v>
      </c>
      <c r="P432" s="2">
        <f>P412</f>
        <v>566</v>
      </c>
      <c r="Q432" s="2">
        <f>Q411</f>
        <v>514</v>
      </c>
      <c r="R432" s="2">
        <f>R410</f>
        <v>498</v>
      </c>
      <c r="S432" s="2">
        <f>S409</f>
        <v>454</v>
      </c>
      <c r="T432" s="2">
        <f>T408</f>
        <v>428</v>
      </c>
      <c r="U432" s="2">
        <f>U407</f>
        <v>416</v>
      </c>
      <c r="V432" s="2">
        <f>V406</f>
        <v>365</v>
      </c>
      <c r="W432" s="2">
        <f>W405</f>
        <v>345</v>
      </c>
      <c r="X432" s="2">
        <f>X404</f>
        <v>311</v>
      </c>
      <c r="Y432" s="2">
        <f>Y403</f>
        <v>259</v>
      </c>
      <c r="Z432" s="2">
        <f>Z402</f>
        <v>255</v>
      </c>
      <c r="AA432" s="2">
        <f>AA401</f>
        <v>203</v>
      </c>
      <c r="AB432" s="2">
        <f>AB400</f>
        <v>165</v>
      </c>
      <c r="AC432" s="2">
        <f>AC399</f>
        <v>145</v>
      </c>
      <c r="AD432" s="2">
        <f>AD398</f>
        <v>100</v>
      </c>
      <c r="AE432" s="2">
        <f>AE397</f>
        <v>88</v>
      </c>
      <c r="AF432" s="2">
        <f>AF396</f>
        <v>58</v>
      </c>
      <c r="AG432" s="2">
        <f>AG395</f>
        <v>14</v>
      </c>
      <c r="AH432" s="217">
        <f t="shared" si="80"/>
        <v>16400</v>
      </c>
      <c r="AI432" s="5">
        <f t="shared" si="81"/>
        <v>11201200</v>
      </c>
      <c r="AJ432" s="2">
        <f t="shared" si="76"/>
        <v>8606720000</v>
      </c>
    </row>
    <row r="433" spans="1:36" x14ac:dyDescent="0.2">
      <c r="A433" s="3" t="s">
        <v>1175</v>
      </c>
      <c r="B433" s="2">
        <f>B411</f>
        <v>149</v>
      </c>
      <c r="C433" s="2">
        <f>C412</f>
        <v>161</v>
      </c>
      <c r="D433" s="2">
        <f>D413</f>
        <v>207</v>
      </c>
      <c r="E433" s="2">
        <f>E414</f>
        <v>251</v>
      </c>
      <c r="F433" s="2">
        <f>F415</f>
        <v>10</v>
      </c>
      <c r="G433" s="2">
        <f>G416</f>
        <v>62</v>
      </c>
      <c r="H433" s="2">
        <f>H417</f>
        <v>84</v>
      </c>
      <c r="I433" s="2">
        <f>I418</f>
        <v>104</v>
      </c>
      <c r="J433" s="2">
        <f>J419</f>
        <v>412</v>
      </c>
      <c r="K433" s="2">
        <f>K420</f>
        <v>432</v>
      </c>
      <c r="L433" s="2">
        <f>L421</f>
        <v>450</v>
      </c>
      <c r="M433" s="2">
        <f>M422</f>
        <v>502</v>
      </c>
      <c r="N433" s="2">
        <f>N423</f>
        <v>263</v>
      </c>
      <c r="O433" s="2">
        <f>O424</f>
        <v>307</v>
      </c>
      <c r="P433" s="2">
        <f>P425</f>
        <v>349</v>
      </c>
      <c r="Q433" s="2">
        <f>Q426</f>
        <v>361</v>
      </c>
      <c r="R433" s="2">
        <f>R395</f>
        <v>665</v>
      </c>
      <c r="S433" s="2">
        <f>S396</f>
        <v>685</v>
      </c>
      <c r="T433" s="2">
        <f>T397</f>
        <v>707</v>
      </c>
      <c r="U433" s="2">
        <f>U398</f>
        <v>759</v>
      </c>
      <c r="V433" s="2">
        <f>V399</f>
        <v>518</v>
      </c>
      <c r="W433" s="2">
        <f>W400</f>
        <v>562</v>
      </c>
      <c r="X433" s="2">
        <f>X401</f>
        <v>608</v>
      </c>
      <c r="Y433" s="2">
        <f>Y402</f>
        <v>620</v>
      </c>
      <c r="Z433" s="2">
        <f>Z403</f>
        <v>920</v>
      </c>
      <c r="AA433" s="2">
        <f>AA404</f>
        <v>932</v>
      </c>
      <c r="AB433" s="2">
        <f>AB405</f>
        <v>974</v>
      </c>
      <c r="AC433" s="2">
        <f>AC406</f>
        <v>1018</v>
      </c>
      <c r="AD433" s="2">
        <f>AD407</f>
        <v>779</v>
      </c>
      <c r="AE433" s="2">
        <f>AE408</f>
        <v>831</v>
      </c>
      <c r="AF433" s="2">
        <f>AF409</f>
        <v>849</v>
      </c>
      <c r="AG433" s="2">
        <f>AG410</f>
        <v>869</v>
      </c>
      <c r="AH433" s="217">
        <f t="shared" si="80"/>
        <v>16400</v>
      </c>
      <c r="AI433" s="5">
        <f t="shared" si="81"/>
        <v>11201200</v>
      </c>
      <c r="AJ433" s="2">
        <f t="shared" si="76"/>
        <v>8606720000</v>
      </c>
    </row>
    <row r="434" spans="1:36" x14ac:dyDescent="0.2">
      <c r="A434" s="3" t="s">
        <v>1176</v>
      </c>
      <c r="B434" s="2">
        <f>B410</f>
        <v>876</v>
      </c>
      <c r="C434" s="2">
        <f>C409</f>
        <v>864</v>
      </c>
      <c r="D434" s="2">
        <f>D408</f>
        <v>818</v>
      </c>
      <c r="E434" s="2">
        <f>E407</f>
        <v>774</v>
      </c>
      <c r="F434" s="2">
        <f>F406</f>
        <v>1015</v>
      </c>
      <c r="G434" s="2">
        <f>G405</f>
        <v>963</v>
      </c>
      <c r="H434" s="2">
        <f>H404</f>
        <v>941</v>
      </c>
      <c r="I434" s="2">
        <f>I403</f>
        <v>921</v>
      </c>
      <c r="J434" s="2">
        <f>J402</f>
        <v>613</v>
      </c>
      <c r="K434" s="2">
        <f>K401</f>
        <v>593</v>
      </c>
      <c r="L434" s="2">
        <f>L400</f>
        <v>575</v>
      </c>
      <c r="M434" s="2">
        <f>M399</f>
        <v>523</v>
      </c>
      <c r="N434" s="2">
        <f>N398</f>
        <v>762</v>
      </c>
      <c r="O434" s="2">
        <f>O397</f>
        <v>718</v>
      </c>
      <c r="P434" s="2">
        <f>P396</f>
        <v>676</v>
      </c>
      <c r="Q434" s="2">
        <f>Q395</f>
        <v>664</v>
      </c>
      <c r="R434" s="2">
        <f>R426</f>
        <v>360</v>
      </c>
      <c r="S434" s="2">
        <f>S425</f>
        <v>340</v>
      </c>
      <c r="T434" s="2">
        <f>T424</f>
        <v>318</v>
      </c>
      <c r="U434" s="2">
        <f>U423</f>
        <v>266</v>
      </c>
      <c r="V434" s="2">
        <f>V422</f>
        <v>507</v>
      </c>
      <c r="W434" s="2">
        <f>W421</f>
        <v>463</v>
      </c>
      <c r="X434" s="2">
        <f>X420</f>
        <v>417</v>
      </c>
      <c r="Y434" s="2">
        <f>Y419</f>
        <v>405</v>
      </c>
      <c r="Z434" s="2">
        <f>Z418</f>
        <v>105</v>
      </c>
      <c r="AA434" s="2">
        <f>AA417</f>
        <v>93</v>
      </c>
      <c r="AB434" s="2">
        <f>AB416</f>
        <v>51</v>
      </c>
      <c r="AC434" s="2">
        <f>AC415</f>
        <v>7</v>
      </c>
      <c r="AD434" s="2">
        <f>AD414</f>
        <v>246</v>
      </c>
      <c r="AE434" s="2">
        <f>AE413</f>
        <v>194</v>
      </c>
      <c r="AF434" s="2">
        <f>AF412</f>
        <v>176</v>
      </c>
      <c r="AG434" s="2">
        <f>AG411</f>
        <v>156</v>
      </c>
      <c r="AH434" s="217">
        <f t="shared" si="80"/>
        <v>16400</v>
      </c>
      <c r="AI434" s="5">
        <f t="shared" si="81"/>
        <v>11201200</v>
      </c>
      <c r="AJ434" s="2">
        <f t="shared" si="76"/>
        <v>8606720000</v>
      </c>
    </row>
    <row r="437" spans="1:36" ht="13.5" thickBot="1" x14ac:dyDescent="0.25">
      <c r="A437" s="71"/>
      <c r="B437" s="1" t="s">
        <v>1182</v>
      </c>
      <c r="D437" s="102" t="s">
        <v>1187</v>
      </c>
      <c r="M437" s="2" t="s">
        <v>5</v>
      </c>
    </row>
    <row r="438" spans="1:36" x14ac:dyDescent="0.2">
      <c r="A438" s="1">
        <v>1</v>
      </c>
      <c r="B438" s="181">
        <v>18</v>
      </c>
      <c r="C438" s="133">
        <v>437</v>
      </c>
      <c r="D438" s="177">
        <v>1001</v>
      </c>
      <c r="E438" s="177">
        <v>590</v>
      </c>
      <c r="F438" s="177">
        <v>915</v>
      </c>
      <c r="G438" s="177">
        <v>568</v>
      </c>
      <c r="H438" s="177">
        <v>108</v>
      </c>
      <c r="I438" s="177">
        <v>463</v>
      </c>
      <c r="J438" s="177">
        <v>860</v>
      </c>
      <c r="K438" s="177">
        <v>767</v>
      </c>
      <c r="L438" s="177">
        <v>163</v>
      </c>
      <c r="M438" s="177">
        <v>264</v>
      </c>
      <c r="N438" s="177">
        <v>217</v>
      </c>
      <c r="O438" s="177">
        <v>382</v>
      </c>
      <c r="P438" s="177">
        <v>802</v>
      </c>
      <c r="Q438" s="189">
        <v>645</v>
      </c>
      <c r="R438" s="185">
        <v>652</v>
      </c>
      <c r="S438" s="177">
        <v>815</v>
      </c>
      <c r="T438" s="177">
        <v>371</v>
      </c>
      <c r="U438" s="177">
        <v>216</v>
      </c>
      <c r="V438" s="177">
        <v>265</v>
      </c>
      <c r="W438" s="177">
        <v>174</v>
      </c>
      <c r="X438" s="177">
        <v>754</v>
      </c>
      <c r="Y438" s="177">
        <v>853</v>
      </c>
      <c r="Z438" s="177">
        <v>450</v>
      </c>
      <c r="AA438" s="177">
        <v>101</v>
      </c>
      <c r="AB438" s="177">
        <v>569</v>
      </c>
      <c r="AC438" s="177">
        <v>926</v>
      </c>
      <c r="AD438" s="177">
        <v>579</v>
      </c>
      <c r="AE438" s="177">
        <v>1000</v>
      </c>
      <c r="AF438" s="177">
        <v>444</v>
      </c>
      <c r="AG438" s="184">
        <v>31</v>
      </c>
      <c r="AH438" s="5">
        <f>SUM(B438:AG438)</f>
        <v>16400</v>
      </c>
      <c r="AI438" s="5">
        <f>SUMSQ(B438:AG438)</f>
        <v>11201200</v>
      </c>
      <c r="AJ438" s="2">
        <f>B438^3+C438^3+D438^3+E438^3+F438^3+G438^3+H438^3+I438^3+J438^3+K438^3+L438^3+M438^3+N438^3+O438^3+P438^3+Q438^3+R438^3+S438^3+T438^3+U438^3+V438^3+W438^3+X438^3+Y438^3+Z438^3+AA438^3+AB438^3+AC438^3+AD438^3+AE438^3+AF438^3+AG438^3</f>
        <v>8606720000</v>
      </c>
    </row>
    <row r="439" spans="1:36" x14ac:dyDescent="0.2">
      <c r="A439" s="1">
        <v>2</v>
      </c>
      <c r="B439" s="138">
        <v>385</v>
      </c>
      <c r="C439" s="7">
        <v>38</v>
      </c>
      <c r="D439" s="6">
        <v>634</v>
      </c>
      <c r="E439" s="6">
        <v>989</v>
      </c>
      <c r="F439" s="6">
        <v>516</v>
      </c>
      <c r="G439" s="6">
        <v>935</v>
      </c>
      <c r="H439" s="6">
        <v>507</v>
      </c>
      <c r="I439" s="6">
        <v>96</v>
      </c>
      <c r="J439" s="6">
        <v>715</v>
      </c>
      <c r="K439" s="6">
        <v>880</v>
      </c>
      <c r="L439" s="6">
        <v>308</v>
      </c>
      <c r="M439" s="6">
        <v>151</v>
      </c>
      <c r="N439" s="6">
        <v>330</v>
      </c>
      <c r="O439" s="6">
        <v>237</v>
      </c>
      <c r="P439" s="11">
        <v>689</v>
      </c>
      <c r="Q439" s="6">
        <v>790</v>
      </c>
      <c r="R439" s="6">
        <v>795</v>
      </c>
      <c r="S439" s="12">
        <v>704</v>
      </c>
      <c r="T439" s="6">
        <v>228</v>
      </c>
      <c r="U439" s="6">
        <v>327</v>
      </c>
      <c r="V439" s="6">
        <v>154</v>
      </c>
      <c r="W439" s="6">
        <v>317</v>
      </c>
      <c r="X439" s="6">
        <v>865</v>
      </c>
      <c r="Y439" s="6">
        <v>710</v>
      </c>
      <c r="Z439" s="6">
        <v>81</v>
      </c>
      <c r="AA439" s="6">
        <v>502</v>
      </c>
      <c r="AB439" s="6">
        <v>938</v>
      </c>
      <c r="AC439" s="6">
        <v>525</v>
      </c>
      <c r="AD439" s="6">
        <v>980</v>
      </c>
      <c r="AE439" s="6">
        <v>631</v>
      </c>
      <c r="AF439" s="8">
        <v>43</v>
      </c>
      <c r="AG439" s="179">
        <v>400</v>
      </c>
      <c r="AH439" s="5">
        <f t="shared" ref="AH439:AH469" si="82">SUM(B439:AG439)</f>
        <v>16400</v>
      </c>
      <c r="AI439" s="5">
        <f t="shared" ref="AI439:AI469" si="83">SUMSQ(B439:AG439)</f>
        <v>11201200</v>
      </c>
      <c r="AJ439" s="2">
        <f t="shared" ref="AJ439:AJ469" si="84">B439^3+C439^3+D439^3+E439^3+F439^3+G439^3+H439^3+I439^3+J439^3+K439^3+L439^3+M439^3+N439^3+O439^3+P439^3+Q439^3+R439^3+S439^3+T439^3+U439^3+V439^3+W439^3+X439^3+Y439^3+Z439^3+AA439^3+AB439^3+AC439^3+AD439^3+AE439^3+AF439^3+AG439^3</f>
        <v>8606720000</v>
      </c>
    </row>
    <row r="440" spans="1:36" x14ac:dyDescent="0.2">
      <c r="A440" s="1">
        <v>3</v>
      </c>
      <c r="B440" s="178">
        <v>947</v>
      </c>
      <c r="C440" s="6">
        <v>536</v>
      </c>
      <c r="D440" s="7">
        <v>76</v>
      </c>
      <c r="E440" s="9">
        <v>495</v>
      </c>
      <c r="F440" s="6">
        <v>50</v>
      </c>
      <c r="G440" s="6">
        <v>405</v>
      </c>
      <c r="H440" s="6">
        <v>969</v>
      </c>
      <c r="I440" s="6">
        <v>622</v>
      </c>
      <c r="J440" s="6">
        <v>249</v>
      </c>
      <c r="K440" s="6">
        <v>350</v>
      </c>
      <c r="L440" s="6">
        <v>770</v>
      </c>
      <c r="M440" s="6">
        <v>677</v>
      </c>
      <c r="N440" s="6">
        <v>892</v>
      </c>
      <c r="O440" s="11">
        <v>735</v>
      </c>
      <c r="P440" s="6">
        <v>131</v>
      </c>
      <c r="Q440" s="6">
        <v>296</v>
      </c>
      <c r="R440" s="6">
        <v>297</v>
      </c>
      <c r="S440" s="6">
        <v>142</v>
      </c>
      <c r="T440" s="12">
        <v>722</v>
      </c>
      <c r="U440" s="6">
        <v>885</v>
      </c>
      <c r="V440" s="6">
        <v>684</v>
      </c>
      <c r="W440" s="6">
        <v>783</v>
      </c>
      <c r="X440" s="6">
        <v>339</v>
      </c>
      <c r="Y440" s="6">
        <v>248</v>
      </c>
      <c r="Z440" s="6">
        <v>611</v>
      </c>
      <c r="AA440" s="6">
        <v>968</v>
      </c>
      <c r="AB440" s="6">
        <v>412</v>
      </c>
      <c r="AC440" s="6">
        <v>63</v>
      </c>
      <c r="AD440" s="6">
        <v>482</v>
      </c>
      <c r="AE440" s="8">
        <v>69</v>
      </c>
      <c r="AF440" s="6">
        <v>537</v>
      </c>
      <c r="AG440" s="179">
        <v>958</v>
      </c>
      <c r="AH440" s="5">
        <f t="shared" si="82"/>
        <v>16400</v>
      </c>
      <c r="AI440" s="5">
        <f t="shared" si="83"/>
        <v>11201200</v>
      </c>
      <c r="AJ440" s="2">
        <f t="shared" si="84"/>
        <v>8606720000</v>
      </c>
    </row>
    <row r="441" spans="1:36" x14ac:dyDescent="0.2">
      <c r="A441" s="1">
        <v>4</v>
      </c>
      <c r="B441" s="178">
        <v>548</v>
      </c>
      <c r="C441" s="6">
        <v>903</v>
      </c>
      <c r="D441" s="9">
        <v>475</v>
      </c>
      <c r="E441" s="7">
        <v>128</v>
      </c>
      <c r="F441" s="6">
        <v>417</v>
      </c>
      <c r="G441" s="6">
        <v>6</v>
      </c>
      <c r="H441" s="6">
        <v>602</v>
      </c>
      <c r="I441" s="6">
        <v>1021</v>
      </c>
      <c r="J441" s="6">
        <v>362</v>
      </c>
      <c r="K441" s="6">
        <v>205</v>
      </c>
      <c r="L441" s="6">
        <v>657</v>
      </c>
      <c r="M441" s="6">
        <v>822</v>
      </c>
      <c r="N441" s="11">
        <v>747</v>
      </c>
      <c r="O441" s="6">
        <v>848</v>
      </c>
      <c r="P441" s="6">
        <v>276</v>
      </c>
      <c r="Q441" s="6">
        <v>183</v>
      </c>
      <c r="R441" s="6">
        <v>186</v>
      </c>
      <c r="S441" s="6">
        <v>285</v>
      </c>
      <c r="T441" s="6">
        <v>833</v>
      </c>
      <c r="U441" s="12">
        <v>742</v>
      </c>
      <c r="V441" s="6">
        <v>827</v>
      </c>
      <c r="W441" s="6">
        <v>672</v>
      </c>
      <c r="X441" s="6">
        <v>196</v>
      </c>
      <c r="Y441" s="6">
        <v>359</v>
      </c>
      <c r="Z441" s="6">
        <v>1012</v>
      </c>
      <c r="AA441" s="6">
        <v>599</v>
      </c>
      <c r="AB441" s="6">
        <v>11</v>
      </c>
      <c r="AC441" s="6">
        <v>432</v>
      </c>
      <c r="AD441" s="8">
        <v>113</v>
      </c>
      <c r="AE441" s="6">
        <v>470</v>
      </c>
      <c r="AF441" s="6">
        <v>906</v>
      </c>
      <c r="AG441" s="179">
        <v>557</v>
      </c>
      <c r="AH441" s="5">
        <f t="shared" si="82"/>
        <v>16400</v>
      </c>
      <c r="AI441" s="5">
        <f t="shared" si="83"/>
        <v>11201200</v>
      </c>
      <c r="AJ441" s="2">
        <f t="shared" si="84"/>
        <v>8606720000</v>
      </c>
    </row>
    <row r="442" spans="1:36" x14ac:dyDescent="0.2">
      <c r="A442" s="1">
        <v>5</v>
      </c>
      <c r="B442" s="178">
        <v>784</v>
      </c>
      <c r="C442" s="6">
        <v>683</v>
      </c>
      <c r="D442" s="6">
        <v>247</v>
      </c>
      <c r="E442" s="6">
        <v>340</v>
      </c>
      <c r="F442" s="7">
        <v>141</v>
      </c>
      <c r="G442" s="9">
        <v>298</v>
      </c>
      <c r="H442" s="6">
        <v>886</v>
      </c>
      <c r="I442" s="6">
        <v>721</v>
      </c>
      <c r="J442" s="6">
        <v>70</v>
      </c>
      <c r="K442" s="6">
        <v>481</v>
      </c>
      <c r="L442" s="6">
        <v>957</v>
      </c>
      <c r="M442" s="11">
        <v>538</v>
      </c>
      <c r="N442" s="6">
        <v>967</v>
      </c>
      <c r="O442" s="6">
        <v>612</v>
      </c>
      <c r="P442" s="6">
        <v>64</v>
      </c>
      <c r="Q442" s="6">
        <v>411</v>
      </c>
      <c r="R442" s="6">
        <v>406</v>
      </c>
      <c r="S442" s="6">
        <v>49</v>
      </c>
      <c r="T442" s="6">
        <v>621</v>
      </c>
      <c r="U442" s="6">
        <v>970</v>
      </c>
      <c r="V442" s="12">
        <v>535</v>
      </c>
      <c r="W442" s="6">
        <v>948</v>
      </c>
      <c r="X442" s="6">
        <v>496</v>
      </c>
      <c r="Y442" s="6">
        <v>75</v>
      </c>
      <c r="Z442" s="6">
        <v>736</v>
      </c>
      <c r="AA442" s="6">
        <v>891</v>
      </c>
      <c r="AB442" s="6">
        <v>295</v>
      </c>
      <c r="AC442" s="8">
        <v>132</v>
      </c>
      <c r="AD442" s="6">
        <v>349</v>
      </c>
      <c r="AE442" s="6">
        <v>250</v>
      </c>
      <c r="AF442" s="6">
        <v>678</v>
      </c>
      <c r="AG442" s="179">
        <v>769</v>
      </c>
      <c r="AH442" s="5">
        <f t="shared" si="82"/>
        <v>16400</v>
      </c>
      <c r="AI442" s="5">
        <f t="shared" si="83"/>
        <v>11201200</v>
      </c>
      <c r="AJ442" s="2">
        <f t="shared" si="84"/>
        <v>8606720000</v>
      </c>
    </row>
    <row r="443" spans="1:36" x14ac:dyDescent="0.2">
      <c r="A443" s="1">
        <v>6</v>
      </c>
      <c r="B443" s="178">
        <v>671</v>
      </c>
      <c r="C443" s="6">
        <v>828</v>
      </c>
      <c r="D443" s="6">
        <v>360</v>
      </c>
      <c r="E443" s="6">
        <v>195</v>
      </c>
      <c r="F443" s="9">
        <v>286</v>
      </c>
      <c r="G443" s="7">
        <v>185</v>
      </c>
      <c r="H443" s="6">
        <v>741</v>
      </c>
      <c r="I443" s="6">
        <v>834</v>
      </c>
      <c r="J443" s="6">
        <v>469</v>
      </c>
      <c r="K443" s="6">
        <v>114</v>
      </c>
      <c r="L443" s="11">
        <v>558</v>
      </c>
      <c r="M443" s="6">
        <v>905</v>
      </c>
      <c r="N443" s="6">
        <v>600</v>
      </c>
      <c r="O443" s="6">
        <v>1011</v>
      </c>
      <c r="P443" s="6">
        <v>431</v>
      </c>
      <c r="Q443" s="6">
        <v>12</v>
      </c>
      <c r="R443" s="6">
        <v>5</v>
      </c>
      <c r="S443" s="6">
        <v>418</v>
      </c>
      <c r="T443" s="6">
        <v>1022</v>
      </c>
      <c r="U443" s="6">
        <v>601</v>
      </c>
      <c r="V443" s="6">
        <v>904</v>
      </c>
      <c r="W443" s="12">
        <v>547</v>
      </c>
      <c r="X443" s="6">
        <v>127</v>
      </c>
      <c r="Y443" s="6">
        <v>476</v>
      </c>
      <c r="Z443" s="6">
        <v>847</v>
      </c>
      <c r="AA443" s="6">
        <v>748</v>
      </c>
      <c r="AB443" s="8">
        <v>184</v>
      </c>
      <c r="AC443" s="6">
        <v>275</v>
      </c>
      <c r="AD443" s="6">
        <v>206</v>
      </c>
      <c r="AE443" s="6">
        <v>361</v>
      </c>
      <c r="AF443" s="6">
        <v>821</v>
      </c>
      <c r="AG443" s="179">
        <v>658</v>
      </c>
      <c r="AH443" s="5">
        <f t="shared" si="82"/>
        <v>16400</v>
      </c>
      <c r="AI443" s="5">
        <f t="shared" si="83"/>
        <v>11201200</v>
      </c>
      <c r="AJ443" s="2">
        <f t="shared" si="84"/>
        <v>8606720000</v>
      </c>
    </row>
    <row r="444" spans="1:36" x14ac:dyDescent="0.2">
      <c r="A444" s="1">
        <v>7</v>
      </c>
      <c r="B444" s="178">
        <v>173</v>
      </c>
      <c r="C444" s="6">
        <v>266</v>
      </c>
      <c r="D444" s="6">
        <v>854</v>
      </c>
      <c r="E444" s="6">
        <v>753</v>
      </c>
      <c r="F444" s="6">
        <v>816</v>
      </c>
      <c r="G444" s="6">
        <v>651</v>
      </c>
      <c r="H444" s="7">
        <v>215</v>
      </c>
      <c r="I444" s="9">
        <v>372</v>
      </c>
      <c r="J444" s="6">
        <v>999</v>
      </c>
      <c r="K444" s="11">
        <v>580</v>
      </c>
      <c r="L444" s="6">
        <v>32</v>
      </c>
      <c r="M444" s="6">
        <v>443</v>
      </c>
      <c r="N444" s="6">
        <v>102</v>
      </c>
      <c r="O444" s="6">
        <v>449</v>
      </c>
      <c r="P444" s="6">
        <v>925</v>
      </c>
      <c r="Q444" s="6">
        <v>570</v>
      </c>
      <c r="R444" s="6">
        <v>567</v>
      </c>
      <c r="S444" s="6">
        <v>916</v>
      </c>
      <c r="T444" s="6">
        <v>464</v>
      </c>
      <c r="U444" s="6">
        <v>107</v>
      </c>
      <c r="V444" s="6">
        <v>438</v>
      </c>
      <c r="W444" s="6">
        <v>17</v>
      </c>
      <c r="X444" s="12">
        <v>589</v>
      </c>
      <c r="Y444" s="6">
        <v>1002</v>
      </c>
      <c r="Z444" s="6">
        <v>381</v>
      </c>
      <c r="AA444" s="8">
        <v>218</v>
      </c>
      <c r="AB444" s="6">
        <v>646</v>
      </c>
      <c r="AC444" s="6">
        <v>801</v>
      </c>
      <c r="AD444" s="6">
        <v>768</v>
      </c>
      <c r="AE444" s="6">
        <v>859</v>
      </c>
      <c r="AF444" s="6">
        <v>263</v>
      </c>
      <c r="AG444" s="179">
        <v>164</v>
      </c>
      <c r="AH444" s="5">
        <f t="shared" si="82"/>
        <v>16400</v>
      </c>
      <c r="AI444" s="5">
        <f t="shared" si="83"/>
        <v>11201200</v>
      </c>
      <c r="AJ444" s="2">
        <f t="shared" si="84"/>
        <v>8606720000</v>
      </c>
    </row>
    <row r="445" spans="1:36" x14ac:dyDescent="0.2">
      <c r="A445" s="1">
        <v>8</v>
      </c>
      <c r="B445" s="178">
        <v>318</v>
      </c>
      <c r="C445" s="6">
        <v>153</v>
      </c>
      <c r="D445" s="6">
        <v>709</v>
      </c>
      <c r="E445" s="6">
        <v>866</v>
      </c>
      <c r="F445" s="6">
        <v>703</v>
      </c>
      <c r="G445" s="6">
        <v>796</v>
      </c>
      <c r="H445" s="9">
        <v>328</v>
      </c>
      <c r="I445" s="7">
        <v>227</v>
      </c>
      <c r="J445" s="11">
        <v>632</v>
      </c>
      <c r="K445" s="6">
        <v>979</v>
      </c>
      <c r="L445" s="6">
        <v>399</v>
      </c>
      <c r="M445" s="6">
        <v>44</v>
      </c>
      <c r="N445" s="6">
        <v>501</v>
      </c>
      <c r="O445" s="6">
        <v>82</v>
      </c>
      <c r="P445" s="6">
        <v>526</v>
      </c>
      <c r="Q445" s="6">
        <v>937</v>
      </c>
      <c r="R445" s="6">
        <v>936</v>
      </c>
      <c r="S445" s="6">
        <v>515</v>
      </c>
      <c r="T445" s="6">
        <v>95</v>
      </c>
      <c r="U445" s="6">
        <v>508</v>
      </c>
      <c r="V445" s="6">
        <v>37</v>
      </c>
      <c r="W445" s="6">
        <v>386</v>
      </c>
      <c r="X445" s="6">
        <v>990</v>
      </c>
      <c r="Y445" s="12">
        <v>633</v>
      </c>
      <c r="Z445" s="8">
        <v>238</v>
      </c>
      <c r="AA445" s="6">
        <v>329</v>
      </c>
      <c r="AB445" s="6">
        <v>789</v>
      </c>
      <c r="AC445" s="6">
        <v>690</v>
      </c>
      <c r="AD445" s="6">
        <v>879</v>
      </c>
      <c r="AE445" s="6">
        <v>716</v>
      </c>
      <c r="AF445" s="6">
        <v>152</v>
      </c>
      <c r="AG445" s="179">
        <v>307</v>
      </c>
      <c r="AH445" s="5">
        <f t="shared" si="82"/>
        <v>16400</v>
      </c>
      <c r="AI445" s="5">
        <f t="shared" si="83"/>
        <v>11201200</v>
      </c>
      <c r="AJ445" s="2">
        <f t="shared" si="84"/>
        <v>8606720000</v>
      </c>
    </row>
    <row r="446" spans="1:36" x14ac:dyDescent="0.2">
      <c r="A446" s="1">
        <v>9</v>
      </c>
      <c r="B446" s="178">
        <v>597</v>
      </c>
      <c r="C446" s="6">
        <v>1010</v>
      </c>
      <c r="D446" s="6">
        <v>430</v>
      </c>
      <c r="E446" s="6">
        <v>9</v>
      </c>
      <c r="F446" s="6">
        <v>472</v>
      </c>
      <c r="G446" s="6">
        <v>115</v>
      </c>
      <c r="H446" s="6">
        <v>559</v>
      </c>
      <c r="I446" s="11">
        <v>908</v>
      </c>
      <c r="J446" s="7">
        <v>287</v>
      </c>
      <c r="K446" s="9">
        <v>188</v>
      </c>
      <c r="L446" s="6">
        <v>744</v>
      </c>
      <c r="M446" s="6">
        <v>835</v>
      </c>
      <c r="N446" s="6">
        <v>670</v>
      </c>
      <c r="O446" s="6">
        <v>825</v>
      </c>
      <c r="P446" s="6">
        <v>357</v>
      </c>
      <c r="Q446" s="6">
        <v>194</v>
      </c>
      <c r="R446" s="6">
        <v>207</v>
      </c>
      <c r="S446" s="6">
        <v>364</v>
      </c>
      <c r="T446" s="6">
        <v>824</v>
      </c>
      <c r="U446" s="6">
        <v>659</v>
      </c>
      <c r="V446" s="6">
        <v>846</v>
      </c>
      <c r="W446" s="6">
        <v>745</v>
      </c>
      <c r="X446" s="6">
        <v>181</v>
      </c>
      <c r="Y446" s="8">
        <v>274</v>
      </c>
      <c r="Z446" s="12">
        <v>901</v>
      </c>
      <c r="AA446" s="6">
        <v>546</v>
      </c>
      <c r="AB446" s="6">
        <v>126</v>
      </c>
      <c r="AC446" s="6">
        <v>473</v>
      </c>
      <c r="AD446" s="6">
        <v>8</v>
      </c>
      <c r="AE446" s="6">
        <v>419</v>
      </c>
      <c r="AF446" s="6">
        <v>1023</v>
      </c>
      <c r="AG446" s="179">
        <v>604</v>
      </c>
      <c r="AH446" s="5">
        <f t="shared" si="82"/>
        <v>16400</v>
      </c>
      <c r="AI446" s="5">
        <f t="shared" si="83"/>
        <v>11201200</v>
      </c>
      <c r="AJ446" s="2">
        <f t="shared" si="84"/>
        <v>8606720000</v>
      </c>
    </row>
    <row r="447" spans="1:36" x14ac:dyDescent="0.2">
      <c r="A447" s="1">
        <v>10</v>
      </c>
      <c r="B447" s="178">
        <v>966</v>
      </c>
      <c r="C447" s="6">
        <v>609</v>
      </c>
      <c r="D447" s="6">
        <v>61</v>
      </c>
      <c r="E447" s="6">
        <v>410</v>
      </c>
      <c r="F447" s="6">
        <v>71</v>
      </c>
      <c r="G447" s="6">
        <v>484</v>
      </c>
      <c r="H447" s="11">
        <v>960</v>
      </c>
      <c r="I447" s="6">
        <v>539</v>
      </c>
      <c r="J447" s="9">
        <v>144</v>
      </c>
      <c r="K447" s="7">
        <v>299</v>
      </c>
      <c r="L447" s="6">
        <v>887</v>
      </c>
      <c r="M447" s="6">
        <v>724</v>
      </c>
      <c r="N447" s="6">
        <v>781</v>
      </c>
      <c r="O447" s="6">
        <v>682</v>
      </c>
      <c r="P447" s="6">
        <v>246</v>
      </c>
      <c r="Q447" s="6">
        <v>337</v>
      </c>
      <c r="R447" s="6">
        <v>352</v>
      </c>
      <c r="S447" s="6">
        <v>251</v>
      </c>
      <c r="T447" s="6">
        <v>679</v>
      </c>
      <c r="U447" s="6">
        <v>772</v>
      </c>
      <c r="V447" s="6">
        <v>733</v>
      </c>
      <c r="W447" s="6">
        <v>890</v>
      </c>
      <c r="X447" s="8">
        <v>294</v>
      </c>
      <c r="Y447" s="6">
        <v>129</v>
      </c>
      <c r="Z447" s="6">
        <v>534</v>
      </c>
      <c r="AA447" s="12">
        <v>945</v>
      </c>
      <c r="AB447" s="6">
        <v>493</v>
      </c>
      <c r="AC447" s="6">
        <v>74</v>
      </c>
      <c r="AD447" s="6">
        <v>407</v>
      </c>
      <c r="AE447" s="6">
        <v>52</v>
      </c>
      <c r="AF447" s="6">
        <v>624</v>
      </c>
      <c r="AG447" s="179">
        <v>971</v>
      </c>
      <c r="AH447" s="5">
        <f t="shared" si="82"/>
        <v>16400</v>
      </c>
      <c r="AI447" s="5">
        <f t="shared" si="83"/>
        <v>11201200</v>
      </c>
      <c r="AJ447" s="2">
        <f t="shared" si="84"/>
        <v>8606720000</v>
      </c>
    </row>
    <row r="448" spans="1:36" x14ac:dyDescent="0.2">
      <c r="A448" s="1">
        <v>11</v>
      </c>
      <c r="B448" s="178">
        <v>504</v>
      </c>
      <c r="C448" s="6">
        <v>83</v>
      </c>
      <c r="D448" s="6">
        <v>527</v>
      </c>
      <c r="E448" s="6">
        <v>940</v>
      </c>
      <c r="F448" s="6">
        <v>629</v>
      </c>
      <c r="G448" s="11">
        <v>978</v>
      </c>
      <c r="H448" s="6">
        <v>398</v>
      </c>
      <c r="I448" s="6">
        <v>41</v>
      </c>
      <c r="J448" s="6">
        <v>702</v>
      </c>
      <c r="K448" s="6">
        <v>793</v>
      </c>
      <c r="L448" s="7">
        <v>325</v>
      </c>
      <c r="M448" s="9">
        <v>226</v>
      </c>
      <c r="N448" s="6">
        <v>319</v>
      </c>
      <c r="O448" s="6">
        <v>156</v>
      </c>
      <c r="P448" s="6">
        <v>712</v>
      </c>
      <c r="Q448" s="6">
        <v>867</v>
      </c>
      <c r="R448" s="6">
        <v>878</v>
      </c>
      <c r="S448" s="6">
        <v>713</v>
      </c>
      <c r="T448" s="6">
        <v>149</v>
      </c>
      <c r="U448" s="6">
        <v>306</v>
      </c>
      <c r="V448" s="6">
        <v>239</v>
      </c>
      <c r="W448" s="8">
        <v>332</v>
      </c>
      <c r="X448" s="6">
        <v>792</v>
      </c>
      <c r="Y448" s="6">
        <v>691</v>
      </c>
      <c r="Z448" s="6">
        <v>40</v>
      </c>
      <c r="AA448" s="6">
        <v>387</v>
      </c>
      <c r="AB448" s="12">
        <v>991</v>
      </c>
      <c r="AC448" s="6">
        <v>636</v>
      </c>
      <c r="AD448" s="6">
        <v>933</v>
      </c>
      <c r="AE448" s="6">
        <v>514</v>
      </c>
      <c r="AF448" s="6">
        <v>94</v>
      </c>
      <c r="AG448" s="179">
        <v>505</v>
      </c>
      <c r="AH448" s="5">
        <f t="shared" si="82"/>
        <v>16400</v>
      </c>
      <c r="AI448" s="5">
        <f t="shared" si="83"/>
        <v>11201200</v>
      </c>
      <c r="AJ448" s="2">
        <f t="shared" si="84"/>
        <v>8606720000</v>
      </c>
    </row>
    <row r="449" spans="1:36" x14ac:dyDescent="0.2">
      <c r="A449" s="1">
        <v>12</v>
      </c>
      <c r="B449" s="178">
        <v>103</v>
      </c>
      <c r="C449" s="6">
        <v>452</v>
      </c>
      <c r="D449" s="6">
        <v>928</v>
      </c>
      <c r="E449" s="6">
        <v>571</v>
      </c>
      <c r="F449" s="11">
        <v>998</v>
      </c>
      <c r="G449" s="6">
        <v>577</v>
      </c>
      <c r="H449" s="6">
        <v>29</v>
      </c>
      <c r="I449" s="6">
        <v>442</v>
      </c>
      <c r="J449" s="6">
        <v>813</v>
      </c>
      <c r="K449" s="6">
        <v>650</v>
      </c>
      <c r="L449" s="9">
        <v>214</v>
      </c>
      <c r="M449" s="7">
        <v>369</v>
      </c>
      <c r="N449" s="6">
        <v>176</v>
      </c>
      <c r="O449" s="6">
        <v>267</v>
      </c>
      <c r="P449" s="6">
        <v>855</v>
      </c>
      <c r="Q449" s="6">
        <v>756</v>
      </c>
      <c r="R449" s="6">
        <v>765</v>
      </c>
      <c r="S449" s="6">
        <v>858</v>
      </c>
      <c r="T449" s="6">
        <v>262</v>
      </c>
      <c r="U449" s="6">
        <v>161</v>
      </c>
      <c r="V449" s="8">
        <v>384</v>
      </c>
      <c r="W449" s="6">
        <v>219</v>
      </c>
      <c r="X449" s="6">
        <v>647</v>
      </c>
      <c r="Y449" s="6">
        <v>804</v>
      </c>
      <c r="Z449" s="6">
        <v>439</v>
      </c>
      <c r="AA449" s="6">
        <v>20</v>
      </c>
      <c r="AB449" s="6">
        <v>592</v>
      </c>
      <c r="AC449" s="12">
        <v>1003</v>
      </c>
      <c r="AD449" s="6">
        <v>566</v>
      </c>
      <c r="AE449" s="6">
        <v>913</v>
      </c>
      <c r="AF449" s="6">
        <v>461</v>
      </c>
      <c r="AG449" s="179">
        <v>106</v>
      </c>
      <c r="AH449" s="5">
        <f t="shared" si="82"/>
        <v>16400</v>
      </c>
      <c r="AI449" s="5">
        <f t="shared" si="83"/>
        <v>11201200</v>
      </c>
      <c r="AJ449" s="2">
        <f t="shared" si="84"/>
        <v>8606720000</v>
      </c>
    </row>
    <row r="450" spans="1:36" x14ac:dyDescent="0.2">
      <c r="A450" s="1">
        <v>13</v>
      </c>
      <c r="B450" s="178">
        <v>331</v>
      </c>
      <c r="C450" s="6">
        <v>240</v>
      </c>
      <c r="D450" s="6">
        <v>692</v>
      </c>
      <c r="E450" s="11">
        <v>791</v>
      </c>
      <c r="F450" s="6">
        <v>714</v>
      </c>
      <c r="G450" s="6">
        <v>877</v>
      </c>
      <c r="H450" s="6">
        <v>305</v>
      </c>
      <c r="I450" s="6">
        <v>150</v>
      </c>
      <c r="J450" s="6">
        <v>513</v>
      </c>
      <c r="K450" s="6">
        <v>934</v>
      </c>
      <c r="L450" s="6">
        <v>506</v>
      </c>
      <c r="M450" s="6">
        <v>93</v>
      </c>
      <c r="N450" s="7">
        <v>388</v>
      </c>
      <c r="O450" s="9">
        <v>39</v>
      </c>
      <c r="P450" s="6">
        <v>635</v>
      </c>
      <c r="Q450" s="6">
        <v>992</v>
      </c>
      <c r="R450" s="6">
        <v>977</v>
      </c>
      <c r="S450" s="6">
        <v>630</v>
      </c>
      <c r="T450" s="6">
        <v>42</v>
      </c>
      <c r="U450" s="8">
        <v>397</v>
      </c>
      <c r="V450" s="6">
        <v>84</v>
      </c>
      <c r="W450" s="6">
        <v>503</v>
      </c>
      <c r="X450" s="6">
        <v>939</v>
      </c>
      <c r="Y450" s="6">
        <v>528</v>
      </c>
      <c r="Z450" s="6">
        <v>155</v>
      </c>
      <c r="AA450" s="6">
        <v>320</v>
      </c>
      <c r="AB450" s="6">
        <v>868</v>
      </c>
      <c r="AC450" s="6">
        <v>711</v>
      </c>
      <c r="AD450" s="12">
        <v>794</v>
      </c>
      <c r="AE450" s="6">
        <v>701</v>
      </c>
      <c r="AF450" s="6">
        <v>225</v>
      </c>
      <c r="AG450" s="179">
        <v>326</v>
      </c>
      <c r="AH450" s="5">
        <f t="shared" si="82"/>
        <v>16400</v>
      </c>
      <c r="AI450" s="5">
        <f t="shared" si="83"/>
        <v>11201200</v>
      </c>
      <c r="AJ450" s="2">
        <f t="shared" si="84"/>
        <v>8606720000</v>
      </c>
    </row>
    <row r="451" spans="1:36" x14ac:dyDescent="0.2">
      <c r="A451" s="1">
        <v>14</v>
      </c>
      <c r="B451" s="178">
        <v>220</v>
      </c>
      <c r="C451" s="6">
        <v>383</v>
      </c>
      <c r="D451" s="11">
        <v>803</v>
      </c>
      <c r="E451" s="6">
        <v>648</v>
      </c>
      <c r="F451" s="6">
        <v>857</v>
      </c>
      <c r="G451" s="6">
        <v>766</v>
      </c>
      <c r="H451" s="6">
        <v>162</v>
      </c>
      <c r="I451" s="6">
        <v>261</v>
      </c>
      <c r="J451" s="6">
        <v>914</v>
      </c>
      <c r="K451" s="6">
        <v>565</v>
      </c>
      <c r="L451" s="6">
        <v>105</v>
      </c>
      <c r="M451" s="6">
        <v>462</v>
      </c>
      <c r="N451" s="9">
        <v>19</v>
      </c>
      <c r="O451" s="7">
        <v>440</v>
      </c>
      <c r="P451" s="6">
        <v>1004</v>
      </c>
      <c r="Q451" s="6">
        <v>591</v>
      </c>
      <c r="R451" s="6">
        <v>578</v>
      </c>
      <c r="S451" s="6">
        <v>997</v>
      </c>
      <c r="T451" s="8">
        <v>441</v>
      </c>
      <c r="U451" s="6">
        <v>30</v>
      </c>
      <c r="V451" s="6">
        <v>451</v>
      </c>
      <c r="W451" s="6">
        <v>104</v>
      </c>
      <c r="X451" s="6">
        <v>572</v>
      </c>
      <c r="Y451" s="6">
        <v>927</v>
      </c>
      <c r="Z451" s="6">
        <v>268</v>
      </c>
      <c r="AA451" s="6">
        <v>175</v>
      </c>
      <c r="AB451" s="6">
        <v>755</v>
      </c>
      <c r="AC451" s="6">
        <v>856</v>
      </c>
      <c r="AD451" s="6">
        <v>649</v>
      </c>
      <c r="AE451" s="12">
        <v>814</v>
      </c>
      <c r="AF451" s="6">
        <v>370</v>
      </c>
      <c r="AG451" s="179">
        <v>213</v>
      </c>
      <c r="AH451" s="5">
        <f t="shared" si="82"/>
        <v>16400</v>
      </c>
      <c r="AI451" s="5">
        <f t="shared" si="83"/>
        <v>11201200</v>
      </c>
      <c r="AJ451" s="2">
        <f t="shared" si="84"/>
        <v>8606720000</v>
      </c>
    </row>
    <row r="452" spans="1:36" x14ac:dyDescent="0.2">
      <c r="A452" s="1">
        <v>15</v>
      </c>
      <c r="B452" s="178">
        <v>746</v>
      </c>
      <c r="C452" s="11">
        <v>845</v>
      </c>
      <c r="D452" s="6">
        <v>273</v>
      </c>
      <c r="E452" s="6">
        <v>182</v>
      </c>
      <c r="F452" s="6">
        <v>363</v>
      </c>
      <c r="G452" s="6">
        <v>208</v>
      </c>
      <c r="H452" s="6">
        <v>660</v>
      </c>
      <c r="I452" s="6">
        <v>823</v>
      </c>
      <c r="J452" s="6">
        <v>420</v>
      </c>
      <c r="K452" s="6">
        <v>7</v>
      </c>
      <c r="L452" s="6">
        <v>603</v>
      </c>
      <c r="M452" s="6">
        <v>1024</v>
      </c>
      <c r="N452" s="6">
        <v>545</v>
      </c>
      <c r="O452" s="6">
        <v>902</v>
      </c>
      <c r="P452" s="7">
        <v>474</v>
      </c>
      <c r="Q452" s="9">
        <v>125</v>
      </c>
      <c r="R452" s="6">
        <v>116</v>
      </c>
      <c r="S452" s="8">
        <v>471</v>
      </c>
      <c r="T452" s="6">
        <v>907</v>
      </c>
      <c r="U452" s="6">
        <v>560</v>
      </c>
      <c r="V452" s="6">
        <v>1009</v>
      </c>
      <c r="W452" s="6">
        <v>598</v>
      </c>
      <c r="X452" s="6">
        <v>10</v>
      </c>
      <c r="Y452" s="6">
        <v>429</v>
      </c>
      <c r="Z452" s="6">
        <v>826</v>
      </c>
      <c r="AA452" s="6">
        <v>669</v>
      </c>
      <c r="AB452" s="6">
        <v>193</v>
      </c>
      <c r="AC452" s="6">
        <v>358</v>
      </c>
      <c r="AD452" s="6">
        <v>187</v>
      </c>
      <c r="AE452" s="6">
        <v>288</v>
      </c>
      <c r="AF452" s="12">
        <v>836</v>
      </c>
      <c r="AG452" s="179">
        <v>743</v>
      </c>
      <c r="AH452" s="5">
        <f t="shared" si="82"/>
        <v>16400</v>
      </c>
      <c r="AI452" s="5">
        <f t="shared" si="83"/>
        <v>11201200</v>
      </c>
      <c r="AJ452" s="2">
        <f t="shared" si="84"/>
        <v>8606720000</v>
      </c>
    </row>
    <row r="453" spans="1:36" x14ac:dyDescent="0.2">
      <c r="A453" s="1">
        <v>16</v>
      </c>
      <c r="B453" s="190">
        <v>889</v>
      </c>
      <c r="C453" s="6">
        <v>734</v>
      </c>
      <c r="D453" s="6">
        <v>130</v>
      </c>
      <c r="E453" s="6">
        <v>293</v>
      </c>
      <c r="F453" s="6">
        <v>252</v>
      </c>
      <c r="G453" s="6">
        <v>351</v>
      </c>
      <c r="H453" s="6">
        <v>771</v>
      </c>
      <c r="I453" s="6">
        <v>680</v>
      </c>
      <c r="J453" s="6">
        <v>51</v>
      </c>
      <c r="K453" s="6">
        <v>408</v>
      </c>
      <c r="L453" s="6">
        <v>972</v>
      </c>
      <c r="M453" s="6">
        <v>623</v>
      </c>
      <c r="N453" s="6">
        <v>946</v>
      </c>
      <c r="O453" s="6">
        <v>533</v>
      </c>
      <c r="P453" s="9">
        <v>73</v>
      </c>
      <c r="Q453" s="7">
        <v>494</v>
      </c>
      <c r="R453" s="8">
        <v>483</v>
      </c>
      <c r="S453" s="6">
        <v>72</v>
      </c>
      <c r="T453" s="6">
        <v>540</v>
      </c>
      <c r="U453" s="6">
        <v>959</v>
      </c>
      <c r="V453" s="6">
        <v>610</v>
      </c>
      <c r="W453" s="6">
        <v>965</v>
      </c>
      <c r="X453" s="6">
        <v>409</v>
      </c>
      <c r="Y453" s="6">
        <v>62</v>
      </c>
      <c r="Z453" s="6">
        <v>681</v>
      </c>
      <c r="AA453" s="6">
        <v>782</v>
      </c>
      <c r="AB453" s="6">
        <v>338</v>
      </c>
      <c r="AC453" s="6">
        <v>245</v>
      </c>
      <c r="AD453" s="6">
        <v>300</v>
      </c>
      <c r="AE453" s="6">
        <v>143</v>
      </c>
      <c r="AF453" s="6">
        <v>723</v>
      </c>
      <c r="AG453" s="186">
        <v>888</v>
      </c>
      <c r="AH453" s="5">
        <f t="shared" si="82"/>
        <v>16400</v>
      </c>
      <c r="AI453" s="5">
        <f t="shared" si="83"/>
        <v>11201200</v>
      </c>
      <c r="AJ453" s="2">
        <f t="shared" si="84"/>
        <v>8606720000</v>
      </c>
    </row>
    <row r="454" spans="1:36" x14ac:dyDescent="0.2">
      <c r="A454" s="1">
        <v>17</v>
      </c>
      <c r="B454" s="188">
        <v>136</v>
      </c>
      <c r="C454" s="6">
        <v>291</v>
      </c>
      <c r="D454" s="6">
        <v>895</v>
      </c>
      <c r="E454" s="6">
        <v>732</v>
      </c>
      <c r="F454" s="6">
        <v>773</v>
      </c>
      <c r="G454" s="6">
        <v>674</v>
      </c>
      <c r="H454" s="6">
        <v>254</v>
      </c>
      <c r="I454" s="6">
        <v>345</v>
      </c>
      <c r="J454" s="6">
        <v>974</v>
      </c>
      <c r="K454" s="6">
        <v>617</v>
      </c>
      <c r="L454" s="6">
        <v>53</v>
      </c>
      <c r="M454" s="6">
        <v>402</v>
      </c>
      <c r="N454" s="6">
        <v>79</v>
      </c>
      <c r="O454" s="6">
        <v>492</v>
      </c>
      <c r="P454" s="6">
        <v>952</v>
      </c>
      <c r="Q454" s="8">
        <v>531</v>
      </c>
      <c r="R454" s="7">
        <v>542</v>
      </c>
      <c r="S454" s="9">
        <v>953</v>
      </c>
      <c r="T454" s="6">
        <v>485</v>
      </c>
      <c r="U454" s="6">
        <v>66</v>
      </c>
      <c r="V454" s="6">
        <v>415</v>
      </c>
      <c r="W454" s="6">
        <v>60</v>
      </c>
      <c r="X454" s="6">
        <v>616</v>
      </c>
      <c r="Y454" s="6">
        <v>963</v>
      </c>
      <c r="Z454" s="6">
        <v>344</v>
      </c>
      <c r="AA454" s="6">
        <v>243</v>
      </c>
      <c r="AB454" s="6">
        <v>687</v>
      </c>
      <c r="AC454" s="6">
        <v>780</v>
      </c>
      <c r="AD454" s="6">
        <v>725</v>
      </c>
      <c r="AE454" s="6">
        <v>882</v>
      </c>
      <c r="AF454" s="6">
        <v>302</v>
      </c>
      <c r="AG454" s="192">
        <v>137</v>
      </c>
      <c r="AH454" s="5">
        <f t="shared" si="82"/>
        <v>16400</v>
      </c>
      <c r="AI454" s="5">
        <f t="shared" si="83"/>
        <v>11201200</v>
      </c>
      <c r="AJ454" s="2">
        <f t="shared" si="84"/>
        <v>8606720000</v>
      </c>
    </row>
    <row r="455" spans="1:36" x14ac:dyDescent="0.2">
      <c r="A455" s="1">
        <v>18</v>
      </c>
      <c r="B455" s="178">
        <v>279</v>
      </c>
      <c r="C455" s="12">
        <v>180</v>
      </c>
      <c r="D455" s="6">
        <v>752</v>
      </c>
      <c r="E455" s="6">
        <v>843</v>
      </c>
      <c r="F455" s="6">
        <v>662</v>
      </c>
      <c r="G455" s="6">
        <v>817</v>
      </c>
      <c r="H455" s="6">
        <v>365</v>
      </c>
      <c r="I455" s="6">
        <v>202</v>
      </c>
      <c r="J455" s="6">
        <v>605</v>
      </c>
      <c r="K455" s="6">
        <v>1018</v>
      </c>
      <c r="L455" s="6">
        <v>422</v>
      </c>
      <c r="M455" s="6">
        <v>1</v>
      </c>
      <c r="N455" s="6">
        <v>480</v>
      </c>
      <c r="O455" s="6">
        <v>123</v>
      </c>
      <c r="P455" s="8">
        <v>551</v>
      </c>
      <c r="Q455" s="6">
        <v>900</v>
      </c>
      <c r="R455" s="9">
        <v>909</v>
      </c>
      <c r="S455" s="7">
        <v>554</v>
      </c>
      <c r="T455" s="6">
        <v>118</v>
      </c>
      <c r="U455" s="6">
        <v>465</v>
      </c>
      <c r="V455" s="6">
        <v>16</v>
      </c>
      <c r="W455" s="6">
        <v>427</v>
      </c>
      <c r="X455" s="6">
        <v>1015</v>
      </c>
      <c r="Y455" s="6">
        <v>596</v>
      </c>
      <c r="Z455" s="6">
        <v>199</v>
      </c>
      <c r="AA455" s="6">
        <v>356</v>
      </c>
      <c r="AB455" s="6">
        <v>832</v>
      </c>
      <c r="AC455" s="6">
        <v>667</v>
      </c>
      <c r="AD455" s="6">
        <v>838</v>
      </c>
      <c r="AE455" s="6">
        <v>737</v>
      </c>
      <c r="AF455" s="11">
        <v>189</v>
      </c>
      <c r="AG455" s="179">
        <v>282</v>
      </c>
      <c r="AH455" s="5">
        <f t="shared" si="82"/>
        <v>16400</v>
      </c>
      <c r="AI455" s="5">
        <f t="shared" si="83"/>
        <v>11201200</v>
      </c>
      <c r="AJ455" s="2">
        <f t="shared" si="84"/>
        <v>8606720000</v>
      </c>
    </row>
    <row r="456" spans="1:36" x14ac:dyDescent="0.2">
      <c r="A456" s="1">
        <v>19</v>
      </c>
      <c r="B456" s="178">
        <v>805</v>
      </c>
      <c r="C456" s="6">
        <v>642</v>
      </c>
      <c r="D456" s="12">
        <v>222</v>
      </c>
      <c r="E456" s="6">
        <v>377</v>
      </c>
      <c r="F456" s="6">
        <v>168</v>
      </c>
      <c r="G456" s="6">
        <v>259</v>
      </c>
      <c r="H456" s="6">
        <v>863</v>
      </c>
      <c r="I456" s="6">
        <v>764</v>
      </c>
      <c r="J456" s="6">
        <v>111</v>
      </c>
      <c r="K456" s="6">
        <v>460</v>
      </c>
      <c r="L456" s="6">
        <v>920</v>
      </c>
      <c r="M456" s="6">
        <v>563</v>
      </c>
      <c r="N456" s="6">
        <v>1006</v>
      </c>
      <c r="O456" s="8">
        <v>585</v>
      </c>
      <c r="P456" s="6">
        <v>21</v>
      </c>
      <c r="Q456" s="6">
        <v>434</v>
      </c>
      <c r="R456" s="6">
        <v>447</v>
      </c>
      <c r="S456" s="6">
        <v>28</v>
      </c>
      <c r="T456" s="7">
        <v>584</v>
      </c>
      <c r="U456" s="9">
        <v>995</v>
      </c>
      <c r="V456" s="6">
        <v>574</v>
      </c>
      <c r="W456" s="6">
        <v>921</v>
      </c>
      <c r="X456" s="6">
        <v>453</v>
      </c>
      <c r="Y456" s="6">
        <v>98</v>
      </c>
      <c r="Z456" s="6">
        <v>757</v>
      </c>
      <c r="AA456" s="6">
        <v>850</v>
      </c>
      <c r="AB456" s="6">
        <v>270</v>
      </c>
      <c r="AC456" s="6">
        <v>169</v>
      </c>
      <c r="AD456" s="6">
        <v>376</v>
      </c>
      <c r="AE456" s="11">
        <v>211</v>
      </c>
      <c r="AF456" s="6">
        <v>655</v>
      </c>
      <c r="AG456" s="179">
        <v>812</v>
      </c>
      <c r="AH456" s="5">
        <f t="shared" si="82"/>
        <v>16400</v>
      </c>
      <c r="AI456" s="5">
        <f t="shared" si="83"/>
        <v>11201200</v>
      </c>
      <c r="AJ456" s="2">
        <f t="shared" si="84"/>
        <v>8606720000</v>
      </c>
    </row>
    <row r="457" spans="1:36" x14ac:dyDescent="0.2">
      <c r="A457" s="1">
        <v>20</v>
      </c>
      <c r="B457" s="178">
        <v>694</v>
      </c>
      <c r="C457" s="6">
        <v>785</v>
      </c>
      <c r="D457" s="6">
        <v>333</v>
      </c>
      <c r="E457" s="12">
        <v>234</v>
      </c>
      <c r="F457" s="6">
        <v>311</v>
      </c>
      <c r="G457" s="6">
        <v>148</v>
      </c>
      <c r="H457" s="6">
        <v>720</v>
      </c>
      <c r="I457" s="6">
        <v>875</v>
      </c>
      <c r="J457" s="6">
        <v>512</v>
      </c>
      <c r="K457" s="6">
        <v>91</v>
      </c>
      <c r="L457" s="6">
        <v>519</v>
      </c>
      <c r="M457" s="6">
        <v>932</v>
      </c>
      <c r="N457" s="8">
        <v>637</v>
      </c>
      <c r="O457" s="6">
        <v>986</v>
      </c>
      <c r="P457" s="6">
        <v>390</v>
      </c>
      <c r="Q457" s="6">
        <v>33</v>
      </c>
      <c r="R457" s="6">
        <v>48</v>
      </c>
      <c r="S457" s="6">
        <v>395</v>
      </c>
      <c r="T457" s="9">
        <v>983</v>
      </c>
      <c r="U457" s="7">
        <v>628</v>
      </c>
      <c r="V457" s="6">
        <v>941</v>
      </c>
      <c r="W457" s="6">
        <v>522</v>
      </c>
      <c r="X457" s="6">
        <v>86</v>
      </c>
      <c r="Y457" s="6">
        <v>497</v>
      </c>
      <c r="Z457" s="6">
        <v>870</v>
      </c>
      <c r="AA457" s="6">
        <v>705</v>
      </c>
      <c r="AB457" s="6">
        <v>157</v>
      </c>
      <c r="AC457" s="6">
        <v>314</v>
      </c>
      <c r="AD457" s="11">
        <v>231</v>
      </c>
      <c r="AE457" s="6">
        <v>324</v>
      </c>
      <c r="AF457" s="6">
        <v>800</v>
      </c>
      <c r="AG457" s="179">
        <v>699</v>
      </c>
      <c r="AH457" s="5">
        <f t="shared" si="82"/>
        <v>16400</v>
      </c>
      <c r="AI457" s="5">
        <f t="shared" si="83"/>
        <v>11201200</v>
      </c>
      <c r="AJ457" s="2">
        <f t="shared" si="84"/>
        <v>8606720000</v>
      </c>
    </row>
    <row r="458" spans="1:36" x14ac:dyDescent="0.2">
      <c r="A458" s="1">
        <v>21</v>
      </c>
      <c r="B458" s="178">
        <v>922</v>
      </c>
      <c r="C458" s="6">
        <v>573</v>
      </c>
      <c r="D458" s="6">
        <v>97</v>
      </c>
      <c r="E458" s="6">
        <v>454</v>
      </c>
      <c r="F458" s="12">
        <v>27</v>
      </c>
      <c r="G458" s="6">
        <v>448</v>
      </c>
      <c r="H458" s="6">
        <v>996</v>
      </c>
      <c r="I458" s="6">
        <v>583</v>
      </c>
      <c r="J458" s="6">
        <v>212</v>
      </c>
      <c r="K458" s="6">
        <v>375</v>
      </c>
      <c r="L458" s="6">
        <v>811</v>
      </c>
      <c r="M458" s="8">
        <v>656</v>
      </c>
      <c r="N458" s="6">
        <v>849</v>
      </c>
      <c r="O458" s="6">
        <v>758</v>
      </c>
      <c r="P458" s="6">
        <v>170</v>
      </c>
      <c r="Q458" s="6">
        <v>269</v>
      </c>
      <c r="R458" s="6">
        <v>260</v>
      </c>
      <c r="S458" s="6">
        <v>167</v>
      </c>
      <c r="T458" s="6">
        <v>763</v>
      </c>
      <c r="U458" s="6">
        <v>864</v>
      </c>
      <c r="V458" s="7">
        <v>641</v>
      </c>
      <c r="W458" s="9">
        <v>806</v>
      </c>
      <c r="X458" s="6">
        <v>378</v>
      </c>
      <c r="Y458" s="6">
        <v>221</v>
      </c>
      <c r="Z458" s="6">
        <v>586</v>
      </c>
      <c r="AA458" s="6">
        <v>1005</v>
      </c>
      <c r="AB458" s="6">
        <v>433</v>
      </c>
      <c r="AC458" s="11">
        <v>22</v>
      </c>
      <c r="AD458" s="6">
        <v>459</v>
      </c>
      <c r="AE458" s="6">
        <v>112</v>
      </c>
      <c r="AF458" s="6">
        <v>564</v>
      </c>
      <c r="AG458" s="179">
        <v>919</v>
      </c>
      <c r="AH458" s="5">
        <f t="shared" si="82"/>
        <v>16400</v>
      </c>
      <c r="AI458" s="5">
        <f t="shared" si="83"/>
        <v>11201200</v>
      </c>
      <c r="AJ458" s="2">
        <f t="shared" si="84"/>
        <v>8606720000</v>
      </c>
    </row>
    <row r="459" spans="1:36" x14ac:dyDescent="0.2">
      <c r="A459" s="1">
        <v>22</v>
      </c>
      <c r="B459" s="178">
        <v>521</v>
      </c>
      <c r="C459" s="6">
        <v>942</v>
      </c>
      <c r="D459" s="6">
        <v>498</v>
      </c>
      <c r="E459" s="6">
        <v>85</v>
      </c>
      <c r="F459" s="6">
        <v>396</v>
      </c>
      <c r="G459" s="12">
        <v>47</v>
      </c>
      <c r="H459" s="6">
        <v>627</v>
      </c>
      <c r="I459" s="6">
        <v>984</v>
      </c>
      <c r="J459" s="6">
        <v>323</v>
      </c>
      <c r="K459" s="6">
        <v>232</v>
      </c>
      <c r="L459" s="8">
        <v>700</v>
      </c>
      <c r="M459" s="6">
        <v>799</v>
      </c>
      <c r="N459" s="6">
        <v>706</v>
      </c>
      <c r="O459" s="6">
        <v>869</v>
      </c>
      <c r="P459" s="6">
        <v>313</v>
      </c>
      <c r="Q459" s="6">
        <v>158</v>
      </c>
      <c r="R459" s="6">
        <v>147</v>
      </c>
      <c r="S459" s="6">
        <v>312</v>
      </c>
      <c r="T459" s="6">
        <v>876</v>
      </c>
      <c r="U459" s="6">
        <v>719</v>
      </c>
      <c r="V459" s="9">
        <v>786</v>
      </c>
      <c r="W459" s="7">
        <v>693</v>
      </c>
      <c r="X459" s="6">
        <v>233</v>
      </c>
      <c r="Y459" s="6">
        <v>334</v>
      </c>
      <c r="Z459" s="6">
        <v>985</v>
      </c>
      <c r="AA459" s="6">
        <v>638</v>
      </c>
      <c r="AB459" s="11">
        <v>34</v>
      </c>
      <c r="AC459" s="6">
        <v>389</v>
      </c>
      <c r="AD459" s="6">
        <v>92</v>
      </c>
      <c r="AE459" s="6">
        <v>511</v>
      </c>
      <c r="AF459" s="6">
        <v>931</v>
      </c>
      <c r="AG459" s="179">
        <v>520</v>
      </c>
      <c r="AH459" s="5">
        <f t="shared" si="82"/>
        <v>16400</v>
      </c>
      <c r="AI459" s="5">
        <f t="shared" si="83"/>
        <v>11201200</v>
      </c>
      <c r="AJ459" s="2">
        <f t="shared" si="84"/>
        <v>8606720000</v>
      </c>
    </row>
    <row r="460" spans="1:36" x14ac:dyDescent="0.2">
      <c r="A460" s="1">
        <v>23</v>
      </c>
      <c r="B460" s="178">
        <v>59</v>
      </c>
      <c r="C460" s="6">
        <v>416</v>
      </c>
      <c r="D460" s="6">
        <v>964</v>
      </c>
      <c r="E460" s="6">
        <v>615</v>
      </c>
      <c r="F460" s="6">
        <v>954</v>
      </c>
      <c r="G460" s="6">
        <v>541</v>
      </c>
      <c r="H460" s="12">
        <v>65</v>
      </c>
      <c r="I460" s="6">
        <v>486</v>
      </c>
      <c r="J460" s="6">
        <v>881</v>
      </c>
      <c r="K460" s="8">
        <v>726</v>
      </c>
      <c r="L460" s="6">
        <v>138</v>
      </c>
      <c r="M460" s="6">
        <v>301</v>
      </c>
      <c r="N460" s="6">
        <v>244</v>
      </c>
      <c r="O460" s="6">
        <v>343</v>
      </c>
      <c r="P460" s="6">
        <v>779</v>
      </c>
      <c r="Q460" s="6">
        <v>688</v>
      </c>
      <c r="R460" s="6">
        <v>673</v>
      </c>
      <c r="S460" s="6">
        <v>774</v>
      </c>
      <c r="T460" s="6">
        <v>346</v>
      </c>
      <c r="U460" s="6">
        <v>253</v>
      </c>
      <c r="V460" s="6">
        <v>292</v>
      </c>
      <c r="W460" s="6">
        <v>135</v>
      </c>
      <c r="X460" s="7">
        <v>731</v>
      </c>
      <c r="Y460" s="9">
        <v>896</v>
      </c>
      <c r="Z460" s="6">
        <v>491</v>
      </c>
      <c r="AA460" s="11">
        <v>80</v>
      </c>
      <c r="AB460" s="6">
        <v>532</v>
      </c>
      <c r="AC460" s="6">
        <v>951</v>
      </c>
      <c r="AD460" s="6">
        <v>618</v>
      </c>
      <c r="AE460" s="6">
        <v>973</v>
      </c>
      <c r="AF460" s="6">
        <v>401</v>
      </c>
      <c r="AG460" s="179">
        <v>54</v>
      </c>
      <c r="AH460" s="5">
        <f t="shared" si="82"/>
        <v>16400</v>
      </c>
      <c r="AI460" s="5">
        <f t="shared" si="83"/>
        <v>11201200</v>
      </c>
      <c r="AJ460" s="2">
        <f t="shared" si="84"/>
        <v>8606720000</v>
      </c>
    </row>
    <row r="461" spans="1:36" x14ac:dyDescent="0.2">
      <c r="A461" s="1">
        <v>24</v>
      </c>
      <c r="B461" s="178">
        <v>428</v>
      </c>
      <c r="C461" s="6">
        <v>15</v>
      </c>
      <c r="D461" s="6">
        <v>595</v>
      </c>
      <c r="E461" s="6">
        <v>1016</v>
      </c>
      <c r="F461" s="6">
        <v>553</v>
      </c>
      <c r="G461" s="6">
        <v>910</v>
      </c>
      <c r="H461" s="6">
        <v>466</v>
      </c>
      <c r="I461" s="12">
        <v>117</v>
      </c>
      <c r="J461" s="8">
        <v>738</v>
      </c>
      <c r="K461" s="6">
        <v>837</v>
      </c>
      <c r="L461" s="6">
        <v>281</v>
      </c>
      <c r="M461" s="6">
        <v>190</v>
      </c>
      <c r="N461" s="6">
        <v>355</v>
      </c>
      <c r="O461" s="6">
        <v>200</v>
      </c>
      <c r="P461" s="6">
        <v>668</v>
      </c>
      <c r="Q461" s="6">
        <v>831</v>
      </c>
      <c r="R461" s="6">
        <v>818</v>
      </c>
      <c r="S461" s="6">
        <v>661</v>
      </c>
      <c r="T461" s="6">
        <v>201</v>
      </c>
      <c r="U461" s="6">
        <v>366</v>
      </c>
      <c r="V461" s="6">
        <v>179</v>
      </c>
      <c r="W461" s="6">
        <v>280</v>
      </c>
      <c r="X461" s="9">
        <v>844</v>
      </c>
      <c r="Y461" s="7">
        <v>751</v>
      </c>
      <c r="Z461" s="11">
        <v>124</v>
      </c>
      <c r="AA461" s="6">
        <v>479</v>
      </c>
      <c r="AB461" s="6">
        <v>899</v>
      </c>
      <c r="AC461" s="6">
        <v>552</v>
      </c>
      <c r="AD461" s="6">
        <v>1017</v>
      </c>
      <c r="AE461" s="6">
        <v>606</v>
      </c>
      <c r="AF461" s="6">
        <v>2</v>
      </c>
      <c r="AG461" s="179">
        <v>421</v>
      </c>
      <c r="AH461" s="5">
        <f t="shared" si="82"/>
        <v>16400</v>
      </c>
      <c r="AI461" s="5">
        <f t="shared" si="83"/>
        <v>11201200</v>
      </c>
      <c r="AJ461" s="2">
        <f t="shared" si="84"/>
        <v>8606720000</v>
      </c>
    </row>
    <row r="462" spans="1:36" x14ac:dyDescent="0.2">
      <c r="A462" s="1">
        <v>25</v>
      </c>
      <c r="B462" s="178">
        <v>707</v>
      </c>
      <c r="C462" s="6">
        <v>872</v>
      </c>
      <c r="D462" s="6">
        <v>316</v>
      </c>
      <c r="E462" s="6">
        <v>159</v>
      </c>
      <c r="F462" s="6">
        <v>322</v>
      </c>
      <c r="G462" s="6">
        <v>229</v>
      </c>
      <c r="H462" s="6">
        <v>697</v>
      </c>
      <c r="I462" s="8">
        <v>798</v>
      </c>
      <c r="J462" s="12">
        <v>393</v>
      </c>
      <c r="K462" s="6">
        <v>46</v>
      </c>
      <c r="L462" s="6">
        <v>626</v>
      </c>
      <c r="M462" s="6">
        <v>981</v>
      </c>
      <c r="N462" s="6">
        <v>524</v>
      </c>
      <c r="O462" s="6">
        <v>943</v>
      </c>
      <c r="P462" s="6">
        <v>499</v>
      </c>
      <c r="Q462" s="6">
        <v>88</v>
      </c>
      <c r="R462" s="6">
        <v>89</v>
      </c>
      <c r="S462" s="6">
        <v>510</v>
      </c>
      <c r="T462" s="6">
        <v>930</v>
      </c>
      <c r="U462" s="6">
        <v>517</v>
      </c>
      <c r="V462" s="6">
        <v>988</v>
      </c>
      <c r="W462" s="6">
        <v>639</v>
      </c>
      <c r="X462" s="6">
        <v>35</v>
      </c>
      <c r="Y462" s="11">
        <v>392</v>
      </c>
      <c r="Z462" s="7">
        <v>787</v>
      </c>
      <c r="AA462" s="9">
        <v>696</v>
      </c>
      <c r="AB462" s="6">
        <v>236</v>
      </c>
      <c r="AC462" s="6">
        <v>335</v>
      </c>
      <c r="AD462" s="6">
        <v>146</v>
      </c>
      <c r="AE462" s="6">
        <v>309</v>
      </c>
      <c r="AF462" s="6">
        <v>873</v>
      </c>
      <c r="AG462" s="179">
        <v>718</v>
      </c>
      <c r="AH462" s="5">
        <f t="shared" si="82"/>
        <v>16400</v>
      </c>
      <c r="AI462" s="5">
        <f t="shared" si="83"/>
        <v>11201200</v>
      </c>
      <c r="AJ462" s="2">
        <f t="shared" si="84"/>
        <v>8606720000</v>
      </c>
    </row>
    <row r="463" spans="1:36" x14ac:dyDescent="0.2">
      <c r="A463" s="1">
        <v>26</v>
      </c>
      <c r="B463" s="178">
        <v>852</v>
      </c>
      <c r="C463" s="6">
        <v>759</v>
      </c>
      <c r="D463" s="6">
        <v>171</v>
      </c>
      <c r="E463" s="6">
        <v>272</v>
      </c>
      <c r="F463" s="6">
        <v>209</v>
      </c>
      <c r="G463" s="6">
        <v>374</v>
      </c>
      <c r="H463" s="8">
        <v>810</v>
      </c>
      <c r="I463" s="6">
        <v>653</v>
      </c>
      <c r="J463" s="6">
        <v>26</v>
      </c>
      <c r="K463" s="12">
        <v>445</v>
      </c>
      <c r="L463" s="6">
        <v>993</v>
      </c>
      <c r="M463" s="6">
        <v>582</v>
      </c>
      <c r="N463" s="6">
        <v>923</v>
      </c>
      <c r="O463" s="6">
        <v>576</v>
      </c>
      <c r="P463" s="6">
        <v>100</v>
      </c>
      <c r="Q463" s="6">
        <v>455</v>
      </c>
      <c r="R463" s="6">
        <v>458</v>
      </c>
      <c r="S463" s="6">
        <v>109</v>
      </c>
      <c r="T463" s="6">
        <v>561</v>
      </c>
      <c r="U463" s="6">
        <v>918</v>
      </c>
      <c r="V463" s="6">
        <v>587</v>
      </c>
      <c r="W463" s="6">
        <v>1008</v>
      </c>
      <c r="X463" s="11">
        <v>436</v>
      </c>
      <c r="Y463" s="6">
        <v>23</v>
      </c>
      <c r="Z463" s="9">
        <v>644</v>
      </c>
      <c r="AA463" s="7">
        <v>807</v>
      </c>
      <c r="AB463" s="6">
        <v>379</v>
      </c>
      <c r="AC463" s="6">
        <v>224</v>
      </c>
      <c r="AD463" s="6">
        <v>257</v>
      </c>
      <c r="AE463" s="6">
        <v>166</v>
      </c>
      <c r="AF463" s="6">
        <v>762</v>
      </c>
      <c r="AG463" s="179">
        <v>861</v>
      </c>
      <c r="AH463" s="5">
        <f t="shared" si="82"/>
        <v>16400</v>
      </c>
      <c r="AI463" s="5">
        <f t="shared" si="83"/>
        <v>11201200</v>
      </c>
      <c r="AJ463" s="2">
        <f t="shared" si="84"/>
        <v>8606720000</v>
      </c>
    </row>
    <row r="464" spans="1:36" x14ac:dyDescent="0.2">
      <c r="A464" s="1">
        <v>27</v>
      </c>
      <c r="B464" s="178">
        <v>354</v>
      </c>
      <c r="C464" s="6">
        <v>197</v>
      </c>
      <c r="D464" s="6">
        <v>665</v>
      </c>
      <c r="E464" s="6">
        <v>830</v>
      </c>
      <c r="F464" s="6">
        <v>739</v>
      </c>
      <c r="G464" s="8">
        <v>840</v>
      </c>
      <c r="H464" s="6">
        <v>284</v>
      </c>
      <c r="I464" s="6">
        <v>191</v>
      </c>
      <c r="J464" s="6">
        <v>556</v>
      </c>
      <c r="K464" s="6">
        <v>911</v>
      </c>
      <c r="L464" s="12">
        <v>467</v>
      </c>
      <c r="M464" s="6">
        <v>120</v>
      </c>
      <c r="N464" s="6">
        <v>425</v>
      </c>
      <c r="O464" s="6">
        <v>14</v>
      </c>
      <c r="P464" s="6">
        <v>594</v>
      </c>
      <c r="Q464" s="6">
        <v>1013</v>
      </c>
      <c r="R464" s="6">
        <v>1020</v>
      </c>
      <c r="S464" s="6">
        <v>607</v>
      </c>
      <c r="T464" s="6">
        <v>3</v>
      </c>
      <c r="U464" s="6">
        <v>424</v>
      </c>
      <c r="V464" s="6">
        <v>121</v>
      </c>
      <c r="W464" s="11">
        <v>478</v>
      </c>
      <c r="X464" s="6">
        <v>898</v>
      </c>
      <c r="Y464" s="6">
        <v>549</v>
      </c>
      <c r="Z464" s="6">
        <v>178</v>
      </c>
      <c r="AA464" s="6">
        <v>277</v>
      </c>
      <c r="AB464" s="7">
        <v>841</v>
      </c>
      <c r="AC464" s="9">
        <v>750</v>
      </c>
      <c r="AD464" s="6">
        <v>819</v>
      </c>
      <c r="AE464" s="6">
        <v>664</v>
      </c>
      <c r="AF464" s="6">
        <v>204</v>
      </c>
      <c r="AG464" s="179">
        <v>367</v>
      </c>
      <c r="AH464" s="5">
        <f t="shared" si="82"/>
        <v>16400</v>
      </c>
      <c r="AI464" s="5">
        <f t="shared" si="83"/>
        <v>11201200</v>
      </c>
      <c r="AJ464" s="2">
        <f t="shared" si="84"/>
        <v>8606720000</v>
      </c>
    </row>
    <row r="465" spans="1:36" x14ac:dyDescent="0.2">
      <c r="A465" s="1">
        <v>28</v>
      </c>
      <c r="B465" s="178">
        <v>241</v>
      </c>
      <c r="C465" s="6">
        <v>342</v>
      </c>
      <c r="D465" s="6">
        <v>778</v>
      </c>
      <c r="E465" s="6">
        <v>685</v>
      </c>
      <c r="F465" s="8">
        <v>884</v>
      </c>
      <c r="G465" s="6">
        <v>727</v>
      </c>
      <c r="H465" s="6">
        <v>139</v>
      </c>
      <c r="I465" s="6">
        <v>304</v>
      </c>
      <c r="J465" s="6">
        <v>955</v>
      </c>
      <c r="K465" s="6">
        <v>544</v>
      </c>
      <c r="L465" s="6">
        <v>68</v>
      </c>
      <c r="M465" s="12">
        <v>487</v>
      </c>
      <c r="N465" s="6">
        <v>58</v>
      </c>
      <c r="O465" s="6">
        <v>413</v>
      </c>
      <c r="P465" s="6">
        <v>961</v>
      </c>
      <c r="Q465" s="6">
        <v>614</v>
      </c>
      <c r="R465" s="6">
        <v>619</v>
      </c>
      <c r="S465" s="6">
        <v>976</v>
      </c>
      <c r="T465" s="6">
        <v>404</v>
      </c>
      <c r="U465" s="6">
        <v>55</v>
      </c>
      <c r="V465" s="11">
        <v>490</v>
      </c>
      <c r="W465" s="6">
        <v>77</v>
      </c>
      <c r="X465" s="6">
        <v>529</v>
      </c>
      <c r="Y465" s="6">
        <v>950</v>
      </c>
      <c r="Z465" s="6">
        <v>289</v>
      </c>
      <c r="AA465" s="6">
        <v>134</v>
      </c>
      <c r="AB465" s="9">
        <v>730</v>
      </c>
      <c r="AC465" s="7">
        <v>893</v>
      </c>
      <c r="AD465" s="6">
        <v>676</v>
      </c>
      <c r="AE465" s="6">
        <v>775</v>
      </c>
      <c r="AF465" s="6">
        <v>347</v>
      </c>
      <c r="AG465" s="179">
        <v>256</v>
      </c>
      <c r="AH465" s="5">
        <f t="shared" si="82"/>
        <v>16400</v>
      </c>
      <c r="AI465" s="5">
        <f t="shared" si="83"/>
        <v>11201200</v>
      </c>
      <c r="AJ465" s="2">
        <f t="shared" si="84"/>
        <v>8606720000</v>
      </c>
    </row>
    <row r="466" spans="1:36" x14ac:dyDescent="0.2">
      <c r="A466" s="1">
        <v>29</v>
      </c>
      <c r="B466" s="178">
        <v>477</v>
      </c>
      <c r="C466" s="6">
        <v>122</v>
      </c>
      <c r="D466" s="6">
        <v>550</v>
      </c>
      <c r="E466" s="8">
        <v>897</v>
      </c>
      <c r="F466" s="6">
        <v>608</v>
      </c>
      <c r="G466" s="6">
        <v>1019</v>
      </c>
      <c r="H466" s="6">
        <v>423</v>
      </c>
      <c r="I466" s="6">
        <v>4</v>
      </c>
      <c r="J466" s="6">
        <v>663</v>
      </c>
      <c r="K466" s="6">
        <v>820</v>
      </c>
      <c r="L466" s="6">
        <v>368</v>
      </c>
      <c r="M466" s="6">
        <v>203</v>
      </c>
      <c r="N466" s="12">
        <v>278</v>
      </c>
      <c r="O466" s="6">
        <v>177</v>
      </c>
      <c r="P466" s="6">
        <v>749</v>
      </c>
      <c r="Q466" s="6">
        <v>842</v>
      </c>
      <c r="R466" s="6">
        <v>839</v>
      </c>
      <c r="S466" s="6">
        <v>740</v>
      </c>
      <c r="T466" s="6">
        <v>192</v>
      </c>
      <c r="U466" s="11">
        <v>283</v>
      </c>
      <c r="V466" s="6">
        <v>198</v>
      </c>
      <c r="W466" s="6">
        <v>353</v>
      </c>
      <c r="X466" s="6">
        <v>829</v>
      </c>
      <c r="Y466" s="6">
        <v>666</v>
      </c>
      <c r="Z466" s="6">
        <v>13</v>
      </c>
      <c r="AA466" s="6">
        <v>426</v>
      </c>
      <c r="AB466" s="6">
        <v>1014</v>
      </c>
      <c r="AC466" s="6">
        <v>593</v>
      </c>
      <c r="AD466" s="7">
        <v>912</v>
      </c>
      <c r="AE466" s="9">
        <v>555</v>
      </c>
      <c r="AF466" s="6">
        <v>119</v>
      </c>
      <c r="AG466" s="179">
        <v>468</v>
      </c>
      <c r="AH466" s="5">
        <f t="shared" si="82"/>
        <v>16400</v>
      </c>
      <c r="AI466" s="5">
        <f t="shared" si="83"/>
        <v>11201200</v>
      </c>
      <c r="AJ466" s="2">
        <f t="shared" si="84"/>
        <v>8606720000</v>
      </c>
    </row>
    <row r="467" spans="1:36" x14ac:dyDescent="0.2">
      <c r="A467" s="1">
        <v>30</v>
      </c>
      <c r="B467" s="178">
        <v>78</v>
      </c>
      <c r="C467" s="6">
        <v>489</v>
      </c>
      <c r="D467" s="8">
        <v>949</v>
      </c>
      <c r="E467" s="6">
        <v>530</v>
      </c>
      <c r="F467" s="6">
        <v>975</v>
      </c>
      <c r="G467" s="6">
        <v>620</v>
      </c>
      <c r="H467" s="6">
        <v>56</v>
      </c>
      <c r="I467" s="6">
        <v>403</v>
      </c>
      <c r="J467" s="6">
        <v>776</v>
      </c>
      <c r="K467" s="6">
        <v>675</v>
      </c>
      <c r="L467" s="6">
        <v>255</v>
      </c>
      <c r="M467" s="6">
        <v>348</v>
      </c>
      <c r="N467" s="6">
        <v>133</v>
      </c>
      <c r="O467" s="12">
        <v>290</v>
      </c>
      <c r="P467" s="6">
        <v>894</v>
      </c>
      <c r="Q467" s="6">
        <v>729</v>
      </c>
      <c r="R467" s="6">
        <v>728</v>
      </c>
      <c r="S467" s="6">
        <v>883</v>
      </c>
      <c r="T467" s="11">
        <v>303</v>
      </c>
      <c r="U467" s="6">
        <v>140</v>
      </c>
      <c r="V467" s="6">
        <v>341</v>
      </c>
      <c r="W467" s="6">
        <v>242</v>
      </c>
      <c r="X467" s="6">
        <v>686</v>
      </c>
      <c r="Y467" s="6">
        <v>777</v>
      </c>
      <c r="Z467" s="6">
        <v>414</v>
      </c>
      <c r="AA467" s="6">
        <v>57</v>
      </c>
      <c r="AB467" s="6">
        <v>613</v>
      </c>
      <c r="AC467" s="6">
        <v>962</v>
      </c>
      <c r="AD467" s="9">
        <v>543</v>
      </c>
      <c r="AE467" s="7">
        <v>956</v>
      </c>
      <c r="AF467" s="6">
        <v>488</v>
      </c>
      <c r="AG467" s="179">
        <v>67</v>
      </c>
      <c r="AH467" s="5">
        <f t="shared" si="82"/>
        <v>16400</v>
      </c>
      <c r="AI467" s="5">
        <f t="shared" si="83"/>
        <v>11201200</v>
      </c>
      <c r="AJ467" s="2">
        <f t="shared" si="84"/>
        <v>8606720000</v>
      </c>
    </row>
    <row r="468" spans="1:36" x14ac:dyDescent="0.2">
      <c r="A468" s="1">
        <v>31</v>
      </c>
      <c r="B468" s="178">
        <v>640</v>
      </c>
      <c r="C468" s="8">
        <v>987</v>
      </c>
      <c r="D468" s="6">
        <v>391</v>
      </c>
      <c r="E468" s="6">
        <v>36</v>
      </c>
      <c r="F468" s="6">
        <v>509</v>
      </c>
      <c r="G468" s="6">
        <v>90</v>
      </c>
      <c r="H468" s="6">
        <v>518</v>
      </c>
      <c r="I468" s="6">
        <v>929</v>
      </c>
      <c r="J468" s="6">
        <v>310</v>
      </c>
      <c r="K468" s="6">
        <v>145</v>
      </c>
      <c r="L468" s="6">
        <v>717</v>
      </c>
      <c r="M468" s="6">
        <v>874</v>
      </c>
      <c r="N468" s="6">
        <v>695</v>
      </c>
      <c r="O468" s="6">
        <v>788</v>
      </c>
      <c r="P468" s="12">
        <v>336</v>
      </c>
      <c r="Q468" s="6">
        <v>235</v>
      </c>
      <c r="R468" s="6">
        <v>230</v>
      </c>
      <c r="S468" s="11">
        <v>321</v>
      </c>
      <c r="T468" s="6">
        <v>797</v>
      </c>
      <c r="U468" s="6">
        <v>698</v>
      </c>
      <c r="V468" s="6">
        <v>871</v>
      </c>
      <c r="W468" s="6">
        <v>708</v>
      </c>
      <c r="X468" s="6">
        <v>160</v>
      </c>
      <c r="Y468" s="6">
        <v>315</v>
      </c>
      <c r="Z468" s="6">
        <v>944</v>
      </c>
      <c r="AA468" s="6">
        <v>523</v>
      </c>
      <c r="AB468" s="6">
        <v>87</v>
      </c>
      <c r="AC468" s="6">
        <v>500</v>
      </c>
      <c r="AD468" s="6">
        <v>45</v>
      </c>
      <c r="AE468" s="6">
        <v>394</v>
      </c>
      <c r="AF468" s="7">
        <v>982</v>
      </c>
      <c r="AG468" s="145">
        <v>625</v>
      </c>
      <c r="AH468" s="5">
        <f t="shared" si="82"/>
        <v>16400</v>
      </c>
      <c r="AI468" s="5">
        <f t="shared" si="83"/>
        <v>11201200</v>
      </c>
      <c r="AJ468" s="2">
        <f t="shared" si="84"/>
        <v>8606720000</v>
      </c>
    </row>
    <row r="469" spans="1:36" ht="13.5" thickBot="1" x14ac:dyDescent="0.25">
      <c r="A469" s="1">
        <v>32</v>
      </c>
      <c r="B469" s="183">
        <v>1007</v>
      </c>
      <c r="C469" s="180">
        <v>588</v>
      </c>
      <c r="D469" s="180">
        <v>24</v>
      </c>
      <c r="E469" s="180">
        <v>435</v>
      </c>
      <c r="F469" s="180">
        <v>110</v>
      </c>
      <c r="G469" s="180">
        <v>457</v>
      </c>
      <c r="H469" s="180">
        <v>917</v>
      </c>
      <c r="I469" s="180">
        <v>562</v>
      </c>
      <c r="J469" s="180">
        <v>165</v>
      </c>
      <c r="K469" s="180">
        <v>258</v>
      </c>
      <c r="L469" s="180">
        <v>862</v>
      </c>
      <c r="M469" s="180">
        <v>761</v>
      </c>
      <c r="N469" s="180">
        <v>808</v>
      </c>
      <c r="O469" s="180">
        <v>643</v>
      </c>
      <c r="P469" s="180">
        <v>223</v>
      </c>
      <c r="Q469" s="187">
        <v>380</v>
      </c>
      <c r="R469" s="191">
        <v>373</v>
      </c>
      <c r="S469" s="180">
        <v>210</v>
      </c>
      <c r="T469" s="180">
        <v>654</v>
      </c>
      <c r="U469" s="180">
        <v>809</v>
      </c>
      <c r="V469" s="180">
        <v>760</v>
      </c>
      <c r="W469" s="180">
        <v>851</v>
      </c>
      <c r="X469" s="180">
        <v>271</v>
      </c>
      <c r="Y469" s="180">
        <v>172</v>
      </c>
      <c r="Z469" s="180">
        <v>575</v>
      </c>
      <c r="AA469" s="180">
        <v>924</v>
      </c>
      <c r="AB469" s="180">
        <v>456</v>
      </c>
      <c r="AC469" s="180">
        <v>99</v>
      </c>
      <c r="AD469" s="180">
        <v>446</v>
      </c>
      <c r="AE469" s="180">
        <v>25</v>
      </c>
      <c r="AF469" s="150">
        <v>581</v>
      </c>
      <c r="AG469" s="182">
        <v>994</v>
      </c>
      <c r="AH469" s="5">
        <f t="shared" si="82"/>
        <v>16400</v>
      </c>
      <c r="AI469" s="5">
        <f t="shared" si="83"/>
        <v>11201200</v>
      </c>
      <c r="AJ469" s="2">
        <f t="shared" si="84"/>
        <v>8606720000</v>
      </c>
    </row>
    <row r="470" spans="1:36" x14ac:dyDescent="0.2">
      <c r="A470" s="3" t="s">
        <v>0</v>
      </c>
      <c r="B470" s="5">
        <f>SUM(B438:B469)</f>
        <v>16400</v>
      </c>
      <c r="C470" s="5">
        <f t="shared" ref="C470:AG470" si="85">SUM(C438:C469)</f>
        <v>16400</v>
      </c>
      <c r="D470" s="5">
        <f t="shared" si="85"/>
        <v>16400</v>
      </c>
      <c r="E470" s="5">
        <f t="shared" si="85"/>
        <v>16400</v>
      </c>
      <c r="F470" s="5">
        <f t="shared" si="85"/>
        <v>16400</v>
      </c>
      <c r="G470" s="5">
        <f t="shared" si="85"/>
        <v>16400</v>
      </c>
      <c r="H470" s="5">
        <f t="shared" si="85"/>
        <v>16400</v>
      </c>
      <c r="I470" s="5">
        <f t="shared" si="85"/>
        <v>16400</v>
      </c>
      <c r="J470" s="5">
        <f t="shared" si="85"/>
        <v>16400</v>
      </c>
      <c r="K470" s="5">
        <f t="shared" si="85"/>
        <v>16400</v>
      </c>
      <c r="L470" s="5">
        <f t="shared" si="85"/>
        <v>16400</v>
      </c>
      <c r="M470" s="5">
        <f t="shared" si="85"/>
        <v>16400</v>
      </c>
      <c r="N470" s="5">
        <f t="shared" si="85"/>
        <v>16400</v>
      </c>
      <c r="O470" s="5">
        <f t="shared" si="85"/>
        <v>16400</v>
      </c>
      <c r="P470" s="5">
        <f t="shared" si="85"/>
        <v>16400</v>
      </c>
      <c r="Q470" s="5">
        <f t="shared" si="85"/>
        <v>16400</v>
      </c>
      <c r="R470" s="5">
        <f t="shared" si="85"/>
        <v>16400</v>
      </c>
      <c r="S470" s="5">
        <f t="shared" si="85"/>
        <v>16400</v>
      </c>
      <c r="T470" s="5">
        <f t="shared" si="85"/>
        <v>16400</v>
      </c>
      <c r="U470" s="5">
        <f t="shared" si="85"/>
        <v>16400</v>
      </c>
      <c r="V470" s="5">
        <f t="shared" si="85"/>
        <v>16400</v>
      </c>
      <c r="W470" s="5">
        <f t="shared" si="85"/>
        <v>16400</v>
      </c>
      <c r="X470" s="5">
        <f t="shared" si="85"/>
        <v>16400</v>
      </c>
      <c r="Y470" s="5">
        <f t="shared" si="85"/>
        <v>16400</v>
      </c>
      <c r="Z470" s="5">
        <f t="shared" si="85"/>
        <v>16400</v>
      </c>
      <c r="AA470" s="5">
        <f t="shared" si="85"/>
        <v>16400</v>
      </c>
      <c r="AB470" s="5">
        <f t="shared" si="85"/>
        <v>16400</v>
      </c>
      <c r="AC470" s="5">
        <f t="shared" si="85"/>
        <v>16400</v>
      </c>
      <c r="AD470" s="5">
        <f t="shared" si="85"/>
        <v>16400</v>
      </c>
      <c r="AE470" s="5">
        <f t="shared" si="85"/>
        <v>16400</v>
      </c>
      <c r="AF470" s="5">
        <f t="shared" si="85"/>
        <v>16400</v>
      </c>
      <c r="AG470" s="5">
        <f t="shared" si="85"/>
        <v>16400</v>
      </c>
      <c r="AH470" s="5"/>
      <c r="AI470" s="5"/>
    </row>
    <row r="471" spans="1:36" x14ac:dyDescent="0.2">
      <c r="A471" s="3" t="s">
        <v>1</v>
      </c>
      <c r="B471" s="5">
        <f>SUMSQ(B438:B469)</f>
        <v>11201200</v>
      </c>
      <c r="C471" s="5">
        <f t="shared" ref="C471:AG471" si="86">SUMSQ(C438:C469)</f>
        <v>11201200</v>
      </c>
      <c r="D471" s="5">
        <f t="shared" si="86"/>
        <v>11201200</v>
      </c>
      <c r="E471" s="5">
        <f t="shared" si="86"/>
        <v>11201200</v>
      </c>
      <c r="F471" s="5">
        <f t="shared" si="86"/>
        <v>11201200</v>
      </c>
      <c r="G471" s="5">
        <f t="shared" si="86"/>
        <v>11201200</v>
      </c>
      <c r="H471" s="5">
        <f t="shared" si="86"/>
        <v>11201200</v>
      </c>
      <c r="I471" s="5">
        <f t="shared" si="86"/>
        <v>11201200</v>
      </c>
      <c r="J471" s="5">
        <f t="shared" si="86"/>
        <v>11201200</v>
      </c>
      <c r="K471" s="5">
        <f t="shared" si="86"/>
        <v>11201200</v>
      </c>
      <c r="L471" s="5">
        <f t="shared" si="86"/>
        <v>11201200</v>
      </c>
      <c r="M471" s="5">
        <f t="shared" si="86"/>
        <v>11201200</v>
      </c>
      <c r="N471" s="5">
        <f t="shared" si="86"/>
        <v>11201200</v>
      </c>
      <c r="O471" s="5">
        <f t="shared" si="86"/>
        <v>11201200</v>
      </c>
      <c r="P471" s="5">
        <f t="shared" si="86"/>
        <v>11201200</v>
      </c>
      <c r="Q471" s="5">
        <f t="shared" si="86"/>
        <v>11201200</v>
      </c>
      <c r="R471" s="5">
        <f t="shared" si="86"/>
        <v>11201200</v>
      </c>
      <c r="S471" s="5">
        <f t="shared" si="86"/>
        <v>11201200</v>
      </c>
      <c r="T471" s="5">
        <f t="shared" si="86"/>
        <v>11201200</v>
      </c>
      <c r="U471" s="5">
        <f t="shared" si="86"/>
        <v>11201200</v>
      </c>
      <c r="V471" s="5">
        <f t="shared" si="86"/>
        <v>11201200</v>
      </c>
      <c r="W471" s="5">
        <f t="shared" si="86"/>
        <v>11201200</v>
      </c>
      <c r="X471" s="5">
        <f t="shared" si="86"/>
        <v>11201200</v>
      </c>
      <c r="Y471" s="5">
        <f t="shared" si="86"/>
        <v>11201200</v>
      </c>
      <c r="Z471" s="5">
        <f t="shared" si="86"/>
        <v>11201200</v>
      </c>
      <c r="AA471" s="5">
        <f t="shared" si="86"/>
        <v>11201200</v>
      </c>
      <c r="AB471" s="5">
        <f t="shared" si="86"/>
        <v>11201200</v>
      </c>
      <c r="AC471" s="5">
        <f t="shared" si="86"/>
        <v>11201200</v>
      </c>
      <c r="AD471" s="5">
        <f t="shared" si="86"/>
        <v>11201200</v>
      </c>
      <c r="AE471" s="5">
        <f t="shared" si="86"/>
        <v>11201200</v>
      </c>
      <c r="AF471" s="5">
        <f t="shared" si="86"/>
        <v>11201200</v>
      </c>
      <c r="AG471" s="5">
        <f t="shared" si="86"/>
        <v>11201200</v>
      </c>
      <c r="AH471" s="5"/>
      <c r="AI471" s="5"/>
    </row>
    <row r="472" spans="1:36" x14ac:dyDescent="0.2">
      <c r="A472" s="3" t="s">
        <v>2</v>
      </c>
      <c r="B472" s="2">
        <f>B438^3+B439^3+B440^3+B441^3+B442^3+B443^3+B444^3+B445^3+B446^3+B447^3+B448^3+B449^3+B450^3+B451^3+B452^3+B453^3+B454^3+B455^3+B456^3+B457^3+B458^3+B459^3+B460^3+B461^3+B462^3+B463^3+B464^3+B465^3+B466^3+B467^3+B468^3+B469^3</f>
        <v>8606720000</v>
      </c>
      <c r="C472" s="2">
        <f t="shared" ref="C472:AG472" si="87">C438^3+C439^3+C440^3+C441^3+C442^3+C443^3+C444^3+C445^3+C446^3+C447^3+C448^3+C449^3+C450^3+C451^3+C452^3+C453^3+C454^3+C455^3+C456^3+C457^3+C458^3+C459^3+C460^3+C461^3+C462^3+C463^3+C464^3+C465^3+C466^3+C467^3+C468^3+C469^3</f>
        <v>8606720000</v>
      </c>
      <c r="D472" s="2">
        <f t="shared" si="87"/>
        <v>8606720000</v>
      </c>
      <c r="E472" s="2">
        <f t="shared" si="87"/>
        <v>8606720000</v>
      </c>
      <c r="F472" s="2">
        <f t="shared" si="87"/>
        <v>8606720000</v>
      </c>
      <c r="G472" s="2">
        <f t="shared" si="87"/>
        <v>8606720000</v>
      </c>
      <c r="H472" s="2">
        <f t="shared" si="87"/>
        <v>8606720000</v>
      </c>
      <c r="I472" s="2">
        <f t="shared" si="87"/>
        <v>8606720000</v>
      </c>
      <c r="J472" s="2">
        <f t="shared" si="87"/>
        <v>8606720000</v>
      </c>
      <c r="K472" s="2">
        <f t="shared" si="87"/>
        <v>8606720000</v>
      </c>
      <c r="L472" s="2">
        <f t="shared" si="87"/>
        <v>8606720000</v>
      </c>
      <c r="M472" s="2">
        <f t="shared" si="87"/>
        <v>8606720000</v>
      </c>
      <c r="N472" s="2">
        <f t="shared" si="87"/>
        <v>8606720000</v>
      </c>
      <c r="O472" s="2">
        <f t="shared" si="87"/>
        <v>8606720000</v>
      </c>
      <c r="P472" s="2">
        <f t="shared" si="87"/>
        <v>8606720000</v>
      </c>
      <c r="Q472" s="2">
        <f t="shared" si="87"/>
        <v>8606720000</v>
      </c>
      <c r="R472" s="2">
        <f t="shared" si="87"/>
        <v>8606720000</v>
      </c>
      <c r="S472" s="2">
        <f t="shared" si="87"/>
        <v>8606720000</v>
      </c>
      <c r="T472" s="2">
        <f t="shared" si="87"/>
        <v>8606720000</v>
      </c>
      <c r="U472" s="2">
        <f t="shared" si="87"/>
        <v>8606720000</v>
      </c>
      <c r="V472" s="2">
        <f t="shared" si="87"/>
        <v>8606720000</v>
      </c>
      <c r="W472" s="2">
        <f t="shared" si="87"/>
        <v>8606720000</v>
      </c>
      <c r="X472" s="2">
        <f t="shared" si="87"/>
        <v>8606720000</v>
      </c>
      <c r="Y472" s="2">
        <f t="shared" si="87"/>
        <v>8606720000</v>
      </c>
      <c r="Z472" s="2">
        <f t="shared" si="87"/>
        <v>8606720000</v>
      </c>
      <c r="AA472" s="2">
        <f t="shared" si="87"/>
        <v>8606720000</v>
      </c>
      <c r="AB472" s="2">
        <f t="shared" si="87"/>
        <v>8606720000</v>
      </c>
      <c r="AC472" s="2">
        <f t="shared" si="87"/>
        <v>8606720000</v>
      </c>
      <c r="AD472" s="2">
        <f t="shared" si="87"/>
        <v>8606720000</v>
      </c>
      <c r="AE472" s="2">
        <f t="shared" si="87"/>
        <v>8606720000</v>
      </c>
      <c r="AF472" s="2">
        <f t="shared" si="87"/>
        <v>8606720000</v>
      </c>
      <c r="AG472" s="2">
        <f t="shared" si="87"/>
        <v>8606720000</v>
      </c>
      <c r="AH472" s="5"/>
      <c r="AI472" s="5"/>
      <c r="AJ472" s="114">
        <f>C438^3+B439^3+E440^3+D441^3+G442^3+F443^3+I444^3+H445^3+K446^3+J447^3+M448^3+L449^3+O450^3+N451^3+Q452^3+P453^3+S454^3+R455^3+U456^3+T457^3+W458^3+V459^3+Y460^3+X461^3+AA462^3+Z463^3+AC464^3+AB465^3+AE466^3+AD467^3+AG468^3+AF469^3</f>
        <v>8606720000</v>
      </c>
    </row>
    <row r="473" spans="1:36" x14ac:dyDescent="0.2">
      <c r="AH473" s="5"/>
      <c r="AI473" s="5"/>
    </row>
    <row r="474" spans="1:36" x14ac:dyDescent="0.2">
      <c r="A474" s="3" t="s">
        <v>1173</v>
      </c>
      <c r="B474" s="2">
        <f>B438</f>
        <v>18</v>
      </c>
      <c r="C474" s="2">
        <f>C439</f>
        <v>38</v>
      </c>
      <c r="D474" s="2">
        <f>D440</f>
        <v>76</v>
      </c>
      <c r="E474" s="2">
        <f>E441</f>
        <v>128</v>
      </c>
      <c r="F474" s="2">
        <f>F442</f>
        <v>141</v>
      </c>
      <c r="G474" s="2">
        <f>G443</f>
        <v>185</v>
      </c>
      <c r="H474" s="2">
        <f>H444</f>
        <v>215</v>
      </c>
      <c r="I474" s="2">
        <f>I445</f>
        <v>227</v>
      </c>
      <c r="J474" s="2">
        <f>J446</f>
        <v>287</v>
      </c>
      <c r="K474" s="2">
        <f>K447</f>
        <v>299</v>
      </c>
      <c r="L474" s="2">
        <f>L448</f>
        <v>325</v>
      </c>
      <c r="M474" s="2">
        <f>M449</f>
        <v>369</v>
      </c>
      <c r="N474" s="2">
        <f>N450</f>
        <v>388</v>
      </c>
      <c r="O474" s="2">
        <f>O451</f>
        <v>440</v>
      </c>
      <c r="P474" s="2">
        <f>P452</f>
        <v>474</v>
      </c>
      <c r="Q474" s="2">
        <f>Q453</f>
        <v>494</v>
      </c>
      <c r="R474" s="2">
        <f>R454</f>
        <v>542</v>
      </c>
      <c r="S474" s="2">
        <f>S455</f>
        <v>554</v>
      </c>
      <c r="T474" s="2">
        <f>T456</f>
        <v>584</v>
      </c>
      <c r="U474" s="2">
        <f>U457</f>
        <v>628</v>
      </c>
      <c r="V474" s="2">
        <f>V458</f>
        <v>641</v>
      </c>
      <c r="W474" s="2">
        <f>W459</f>
        <v>693</v>
      </c>
      <c r="X474" s="2">
        <f>X460</f>
        <v>731</v>
      </c>
      <c r="Y474" s="2">
        <f>Y461</f>
        <v>751</v>
      </c>
      <c r="Z474" s="2">
        <f>Z462</f>
        <v>787</v>
      </c>
      <c r="AA474" s="2">
        <f>AA463</f>
        <v>807</v>
      </c>
      <c r="AB474" s="2">
        <f>AB464</f>
        <v>841</v>
      </c>
      <c r="AC474" s="2">
        <f>AC465</f>
        <v>893</v>
      </c>
      <c r="AD474" s="2">
        <f>AD466</f>
        <v>912</v>
      </c>
      <c r="AE474" s="2">
        <f>AE467</f>
        <v>956</v>
      </c>
      <c r="AF474" s="2">
        <f>AF468</f>
        <v>982</v>
      </c>
      <c r="AG474" s="2">
        <f>AG469</f>
        <v>994</v>
      </c>
      <c r="AH474" s="217">
        <f t="shared" ref="AH474:AH477" si="88">SUM(B474:AG474)</f>
        <v>16400</v>
      </c>
      <c r="AI474" s="5">
        <f t="shared" ref="AI474:AI477" si="89">SUMSQ(B474:AG474)</f>
        <v>11201200</v>
      </c>
      <c r="AJ474" s="2">
        <f t="shared" ref="AJ474:AJ477" si="90">B474^3+C474^3+D474^3+E474^3+F474^3+G474^3+H474^3+I474^3+J474^3+K474^3+L474^3+M474^3+N474^3+O474^3+P474^3+Q474^3+R474^3+S474^3+T474^3+U474^3+V474^3+W474^3+X474^3+Y474^3+Z474^3+AA474^3+AB474^3+AC474^3+AD474^3+AE474^3+AF474^3+AG474^3</f>
        <v>8606720000</v>
      </c>
    </row>
    <row r="475" spans="1:36" x14ac:dyDescent="0.2">
      <c r="A475" s="3" t="s">
        <v>1174</v>
      </c>
      <c r="B475" s="2">
        <f>B469</f>
        <v>1007</v>
      </c>
      <c r="C475" s="2">
        <f>C468</f>
        <v>987</v>
      </c>
      <c r="D475" s="2">
        <f>D467</f>
        <v>949</v>
      </c>
      <c r="E475" s="2">
        <f>E466</f>
        <v>897</v>
      </c>
      <c r="F475" s="2">
        <f>F465</f>
        <v>884</v>
      </c>
      <c r="G475" s="2">
        <f>G464</f>
        <v>840</v>
      </c>
      <c r="H475" s="2">
        <f>H463</f>
        <v>810</v>
      </c>
      <c r="I475" s="2">
        <f>I462</f>
        <v>798</v>
      </c>
      <c r="J475" s="2">
        <f>J461</f>
        <v>738</v>
      </c>
      <c r="K475" s="2">
        <f>K460</f>
        <v>726</v>
      </c>
      <c r="L475" s="2">
        <f>L459</f>
        <v>700</v>
      </c>
      <c r="M475" s="2">
        <f>M458</f>
        <v>656</v>
      </c>
      <c r="N475" s="2">
        <f>N457</f>
        <v>637</v>
      </c>
      <c r="O475" s="2">
        <f>O456</f>
        <v>585</v>
      </c>
      <c r="P475" s="2">
        <f>P455</f>
        <v>551</v>
      </c>
      <c r="Q475" s="2">
        <f>Q454</f>
        <v>531</v>
      </c>
      <c r="R475" s="2">
        <f>R453</f>
        <v>483</v>
      </c>
      <c r="S475" s="2">
        <f>S452</f>
        <v>471</v>
      </c>
      <c r="T475" s="2">
        <f>T451</f>
        <v>441</v>
      </c>
      <c r="U475" s="2">
        <f>U450</f>
        <v>397</v>
      </c>
      <c r="V475" s="2">
        <f>V449</f>
        <v>384</v>
      </c>
      <c r="W475" s="2">
        <f>W448</f>
        <v>332</v>
      </c>
      <c r="X475" s="2">
        <f>X447</f>
        <v>294</v>
      </c>
      <c r="Y475" s="2">
        <f>Y446</f>
        <v>274</v>
      </c>
      <c r="Z475" s="2">
        <f>Z445</f>
        <v>238</v>
      </c>
      <c r="AA475" s="2">
        <f>AA444</f>
        <v>218</v>
      </c>
      <c r="AB475" s="2">
        <f>AB443</f>
        <v>184</v>
      </c>
      <c r="AC475" s="2">
        <f>AC442</f>
        <v>132</v>
      </c>
      <c r="AD475" s="2">
        <f>AD441</f>
        <v>113</v>
      </c>
      <c r="AE475" s="2">
        <f>AE440</f>
        <v>69</v>
      </c>
      <c r="AF475" s="2">
        <f>AF439</f>
        <v>43</v>
      </c>
      <c r="AG475" s="2">
        <f>AG438</f>
        <v>31</v>
      </c>
      <c r="AH475" s="217">
        <f t="shared" si="88"/>
        <v>16400</v>
      </c>
      <c r="AI475" s="5">
        <f t="shared" si="89"/>
        <v>11201200</v>
      </c>
      <c r="AJ475" s="2">
        <f t="shared" si="90"/>
        <v>8606720000</v>
      </c>
    </row>
    <row r="476" spans="1:36" x14ac:dyDescent="0.2">
      <c r="A476" s="3" t="s">
        <v>1175</v>
      </c>
      <c r="B476" s="2">
        <f>B454</f>
        <v>136</v>
      </c>
      <c r="C476" s="2">
        <f>C455</f>
        <v>180</v>
      </c>
      <c r="D476" s="2">
        <f>D456</f>
        <v>222</v>
      </c>
      <c r="E476" s="2">
        <f>E457</f>
        <v>234</v>
      </c>
      <c r="F476" s="2">
        <f>F458</f>
        <v>27</v>
      </c>
      <c r="G476" s="2">
        <f>G459</f>
        <v>47</v>
      </c>
      <c r="H476" s="2">
        <f>H460</f>
        <v>65</v>
      </c>
      <c r="I476" s="2">
        <f>I461</f>
        <v>117</v>
      </c>
      <c r="J476" s="2">
        <f>J462</f>
        <v>393</v>
      </c>
      <c r="K476" s="2">
        <f>K463</f>
        <v>445</v>
      </c>
      <c r="L476" s="2">
        <f>L464</f>
        <v>467</v>
      </c>
      <c r="M476" s="2">
        <f>M465</f>
        <v>487</v>
      </c>
      <c r="N476" s="2">
        <f>N466</f>
        <v>278</v>
      </c>
      <c r="O476" s="2">
        <f>O467</f>
        <v>290</v>
      </c>
      <c r="P476" s="2">
        <f>P468</f>
        <v>336</v>
      </c>
      <c r="Q476" s="2">
        <f>Q469</f>
        <v>380</v>
      </c>
      <c r="R476" s="2">
        <f>R438</f>
        <v>652</v>
      </c>
      <c r="S476" s="2">
        <f>S439</f>
        <v>704</v>
      </c>
      <c r="T476" s="2">
        <f>T440</f>
        <v>722</v>
      </c>
      <c r="U476" s="2">
        <f>U441</f>
        <v>742</v>
      </c>
      <c r="V476" s="2">
        <f>V442</f>
        <v>535</v>
      </c>
      <c r="W476" s="2">
        <f>W443</f>
        <v>547</v>
      </c>
      <c r="X476" s="2">
        <f>X444</f>
        <v>589</v>
      </c>
      <c r="Y476" s="2">
        <f>Y445</f>
        <v>633</v>
      </c>
      <c r="Z476" s="2">
        <f>Z446</f>
        <v>901</v>
      </c>
      <c r="AA476" s="2">
        <f>AA447</f>
        <v>945</v>
      </c>
      <c r="AB476" s="2">
        <f>AB448</f>
        <v>991</v>
      </c>
      <c r="AC476" s="2">
        <f>AC449</f>
        <v>1003</v>
      </c>
      <c r="AD476" s="2">
        <f>AD450</f>
        <v>794</v>
      </c>
      <c r="AE476" s="2">
        <f>AE451</f>
        <v>814</v>
      </c>
      <c r="AF476" s="2">
        <f>AF452</f>
        <v>836</v>
      </c>
      <c r="AG476" s="2">
        <f>AG453</f>
        <v>888</v>
      </c>
      <c r="AH476" s="217">
        <f t="shared" si="88"/>
        <v>16400</v>
      </c>
      <c r="AI476" s="5">
        <f t="shared" si="89"/>
        <v>11201200</v>
      </c>
      <c r="AJ476" s="2">
        <f t="shared" si="90"/>
        <v>8606720000</v>
      </c>
    </row>
    <row r="477" spans="1:36" x14ac:dyDescent="0.2">
      <c r="A477" s="3" t="s">
        <v>1176</v>
      </c>
      <c r="B477" s="2">
        <f>B453</f>
        <v>889</v>
      </c>
      <c r="C477" s="2">
        <f>C452</f>
        <v>845</v>
      </c>
      <c r="D477" s="2">
        <f>D451</f>
        <v>803</v>
      </c>
      <c r="E477" s="2">
        <f>E450</f>
        <v>791</v>
      </c>
      <c r="F477" s="2">
        <f>F449</f>
        <v>998</v>
      </c>
      <c r="G477" s="2">
        <f>G448</f>
        <v>978</v>
      </c>
      <c r="H477" s="2">
        <f>H447</f>
        <v>960</v>
      </c>
      <c r="I477" s="2">
        <f>I446</f>
        <v>908</v>
      </c>
      <c r="J477" s="2">
        <f>J445</f>
        <v>632</v>
      </c>
      <c r="K477" s="2">
        <f>K444</f>
        <v>580</v>
      </c>
      <c r="L477" s="2">
        <f>L443</f>
        <v>558</v>
      </c>
      <c r="M477" s="2">
        <f>M442</f>
        <v>538</v>
      </c>
      <c r="N477" s="2">
        <f>N441</f>
        <v>747</v>
      </c>
      <c r="O477" s="2">
        <f>O440</f>
        <v>735</v>
      </c>
      <c r="P477" s="2">
        <f>P439</f>
        <v>689</v>
      </c>
      <c r="Q477" s="2">
        <f>Q438</f>
        <v>645</v>
      </c>
      <c r="R477" s="2">
        <f>R469</f>
        <v>373</v>
      </c>
      <c r="S477" s="2">
        <f>S468</f>
        <v>321</v>
      </c>
      <c r="T477" s="2">
        <f>T467</f>
        <v>303</v>
      </c>
      <c r="U477" s="2">
        <f>U466</f>
        <v>283</v>
      </c>
      <c r="V477" s="2">
        <f>V465</f>
        <v>490</v>
      </c>
      <c r="W477" s="2">
        <f>W464</f>
        <v>478</v>
      </c>
      <c r="X477" s="2">
        <f>X463</f>
        <v>436</v>
      </c>
      <c r="Y477" s="2">
        <f>Y462</f>
        <v>392</v>
      </c>
      <c r="Z477" s="2">
        <f>Z461</f>
        <v>124</v>
      </c>
      <c r="AA477" s="2">
        <f>AA460</f>
        <v>80</v>
      </c>
      <c r="AB477" s="2">
        <f>AB459</f>
        <v>34</v>
      </c>
      <c r="AC477" s="2">
        <f>AC458</f>
        <v>22</v>
      </c>
      <c r="AD477" s="2">
        <f>AD457</f>
        <v>231</v>
      </c>
      <c r="AE477" s="2">
        <f>AE456</f>
        <v>211</v>
      </c>
      <c r="AF477" s="2">
        <f>AF455</f>
        <v>189</v>
      </c>
      <c r="AG477" s="2">
        <f>AG454</f>
        <v>137</v>
      </c>
      <c r="AH477" s="217">
        <f t="shared" si="88"/>
        <v>16400</v>
      </c>
      <c r="AI477" s="5">
        <f t="shared" si="89"/>
        <v>11201200</v>
      </c>
      <c r="AJ477" s="2">
        <f t="shared" si="90"/>
        <v>8606720000</v>
      </c>
    </row>
    <row r="480" spans="1:36" ht="13.5" thickBot="1" x14ac:dyDescent="0.25">
      <c r="B480" s="1" t="s">
        <v>1183</v>
      </c>
      <c r="D480" s="102" t="s">
        <v>1187</v>
      </c>
    </row>
    <row r="481" spans="1:36" x14ac:dyDescent="0.2">
      <c r="A481" s="1">
        <v>1</v>
      </c>
      <c r="B481" s="193">
        <v>19</v>
      </c>
      <c r="C481" s="194">
        <v>440</v>
      </c>
      <c r="D481" s="177">
        <v>1004</v>
      </c>
      <c r="E481" s="177">
        <v>591</v>
      </c>
      <c r="F481" s="177">
        <v>914</v>
      </c>
      <c r="G481" s="177">
        <v>565</v>
      </c>
      <c r="H481" s="177">
        <v>105</v>
      </c>
      <c r="I481" s="177">
        <v>462</v>
      </c>
      <c r="J481" s="177">
        <v>857</v>
      </c>
      <c r="K481" s="177">
        <v>766</v>
      </c>
      <c r="L481" s="177">
        <v>162</v>
      </c>
      <c r="M481" s="177">
        <v>261</v>
      </c>
      <c r="N481" s="177">
        <v>220</v>
      </c>
      <c r="O481" s="177">
        <v>383</v>
      </c>
      <c r="P481" s="189">
        <v>803</v>
      </c>
      <c r="Q481" s="177">
        <v>648</v>
      </c>
      <c r="R481" s="177">
        <v>649</v>
      </c>
      <c r="S481" s="185">
        <v>814</v>
      </c>
      <c r="T481" s="177">
        <v>370</v>
      </c>
      <c r="U481" s="177">
        <v>213</v>
      </c>
      <c r="V481" s="177">
        <v>268</v>
      </c>
      <c r="W481" s="177">
        <v>175</v>
      </c>
      <c r="X481" s="177">
        <v>755</v>
      </c>
      <c r="Y481" s="177">
        <v>856</v>
      </c>
      <c r="Z481" s="177">
        <v>451</v>
      </c>
      <c r="AA481" s="177">
        <v>104</v>
      </c>
      <c r="AB481" s="177">
        <v>572</v>
      </c>
      <c r="AC481" s="177">
        <v>927</v>
      </c>
      <c r="AD481" s="177">
        <v>578</v>
      </c>
      <c r="AE481" s="177">
        <v>997</v>
      </c>
      <c r="AF481" s="195">
        <v>441</v>
      </c>
      <c r="AG481" s="196">
        <v>30</v>
      </c>
      <c r="AH481" s="5">
        <f>SUM(B481:AG481)</f>
        <v>16400</v>
      </c>
      <c r="AI481" s="5">
        <f>SUMSQ(B481:AG481)</f>
        <v>11201200</v>
      </c>
      <c r="AJ481" s="2">
        <f>B481^3+C481^3+D481^3+E481^3+F481^3+G481^3+H481^3+I481^3+J481^3+K481^3+L481^3+M481^3+N481^3+O481^3+P481^3+Q481^3+R481^3+S481^3+T481^3+U481^3+V481^3+W481^3+X481^3+Y481^3+Z481^3+AA481^3+AB481^3+AC481^3+AD481^3+AE481^3+AF481^3+AG481^3</f>
        <v>8606720000</v>
      </c>
    </row>
    <row r="482" spans="1:36" x14ac:dyDescent="0.2">
      <c r="A482" s="1">
        <v>2</v>
      </c>
      <c r="B482" s="197">
        <v>388</v>
      </c>
      <c r="C482" s="9">
        <v>39</v>
      </c>
      <c r="D482" s="6">
        <v>635</v>
      </c>
      <c r="E482" s="6">
        <v>992</v>
      </c>
      <c r="F482" s="6">
        <v>513</v>
      </c>
      <c r="G482" s="6">
        <v>934</v>
      </c>
      <c r="H482" s="6">
        <v>506</v>
      </c>
      <c r="I482" s="6">
        <v>93</v>
      </c>
      <c r="J482" s="6">
        <v>714</v>
      </c>
      <c r="K482" s="6">
        <v>877</v>
      </c>
      <c r="L482" s="6">
        <v>305</v>
      </c>
      <c r="M482" s="6">
        <v>150</v>
      </c>
      <c r="N482" s="6">
        <v>331</v>
      </c>
      <c r="O482" s="6">
        <v>240</v>
      </c>
      <c r="P482" s="6">
        <v>692</v>
      </c>
      <c r="Q482" s="11">
        <v>791</v>
      </c>
      <c r="R482" s="12">
        <v>794</v>
      </c>
      <c r="S482" s="6">
        <v>701</v>
      </c>
      <c r="T482" s="6">
        <v>225</v>
      </c>
      <c r="U482" s="6">
        <v>326</v>
      </c>
      <c r="V482" s="6">
        <v>155</v>
      </c>
      <c r="W482" s="6">
        <v>320</v>
      </c>
      <c r="X482" s="6">
        <v>868</v>
      </c>
      <c r="Y482" s="6">
        <v>711</v>
      </c>
      <c r="Z482" s="6">
        <v>84</v>
      </c>
      <c r="AA482" s="6">
        <v>503</v>
      </c>
      <c r="AB482" s="6">
        <v>939</v>
      </c>
      <c r="AC482" s="6">
        <v>528</v>
      </c>
      <c r="AD482" s="6">
        <v>977</v>
      </c>
      <c r="AE482" s="6">
        <v>630</v>
      </c>
      <c r="AF482" s="6">
        <v>42</v>
      </c>
      <c r="AG482" s="198">
        <v>397</v>
      </c>
      <c r="AH482" s="5">
        <f t="shared" ref="AH482:AH512" si="91">SUM(B482:AG482)</f>
        <v>16400</v>
      </c>
      <c r="AI482" s="5">
        <f t="shared" ref="AI482:AI512" si="92">SUMSQ(B482:AG482)</f>
        <v>11201200</v>
      </c>
      <c r="AJ482" s="2">
        <f t="shared" ref="AJ482:AJ520" si="93">B482^3+C482^3+D482^3+E482^3+F482^3+G482^3+H482^3+I482^3+J482^3+K482^3+L482^3+M482^3+N482^3+O482^3+P482^3+Q482^3+R482^3+S482^3+T482^3+U482^3+V482^3+W482^3+X482^3+Y482^3+Z482^3+AA482^3+AB482^3+AC482^3+AD482^3+AE482^3+AF482^3+AG482^3</f>
        <v>8606720000</v>
      </c>
    </row>
    <row r="483" spans="1:36" x14ac:dyDescent="0.2">
      <c r="A483" s="1">
        <v>3</v>
      </c>
      <c r="B483" s="178">
        <v>946</v>
      </c>
      <c r="C483" s="6">
        <v>533</v>
      </c>
      <c r="D483" s="9">
        <v>73</v>
      </c>
      <c r="E483" s="7">
        <v>494</v>
      </c>
      <c r="F483" s="6">
        <v>51</v>
      </c>
      <c r="G483" s="6">
        <v>408</v>
      </c>
      <c r="H483" s="6">
        <v>972</v>
      </c>
      <c r="I483" s="6">
        <v>623</v>
      </c>
      <c r="J483" s="6">
        <v>252</v>
      </c>
      <c r="K483" s="6">
        <v>351</v>
      </c>
      <c r="L483" s="6">
        <v>771</v>
      </c>
      <c r="M483" s="6">
        <v>680</v>
      </c>
      <c r="N483" s="11">
        <v>889</v>
      </c>
      <c r="O483" s="6">
        <v>734</v>
      </c>
      <c r="P483" s="6">
        <v>130</v>
      </c>
      <c r="Q483" s="6">
        <v>293</v>
      </c>
      <c r="R483" s="6">
        <v>300</v>
      </c>
      <c r="S483" s="6">
        <v>143</v>
      </c>
      <c r="T483" s="6">
        <v>723</v>
      </c>
      <c r="U483" s="12">
        <v>888</v>
      </c>
      <c r="V483" s="6">
        <v>681</v>
      </c>
      <c r="W483" s="6">
        <v>782</v>
      </c>
      <c r="X483" s="6">
        <v>338</v>
      </c>
      <c r="Y483" s="6">
        <v>245</v>
      </c>
      <c r="Z483" s="6">
        <v>610</v>
      </c>
      <c r="AA483" s="6">
        <v>965</v>
      </c>
      <c r="AB483" s="6">
        <v>409</v>
      </c>
      <c r="AC483" s="6">
        <v>62</v>
      </c>
      <c r="AD483" s="8">
        <v>483</v>
      </c>
      <c r="AE483" s="6">
        <v>72</v>
      </c>
      <c r="AF483" s="6">
        <v>540</v>
      </c>
      <c r="AG483" s="179">
        <v>959</v>
      </c>
      <c r="AH483" s="5">
        <f t="shared" si="91"/>
        <v>16400</v>
      </c>
      <c r="AI483" s="5">
        <f t="shared" si="92"/>
        <v>11201200</v>
      </c>
      <c r="AJ483" s="2">
        <f t="shared" si="93"/>
        <v>8606720000</v>
      </c>
    </row>
    <row r="484" spans="1:36" x14ac:dyDescent="0.2">
      <c r="A484" s="1">
        <v>4</v>
      </c>
      <c r="B484" s="178">
        <v>545</v>
      </c>
      <c r="C484" s="6">
        <v>902</v>
      </c>
      <c r="D484" s="7">
        <v>474</v>
      </c>
      <c r="E484" s="9">
        <v>125</v>
      </c>
      <c r="F484" s="6">
        <v>420</v>
      </c>
      <c r="G484" s="6">
        <v>7</v>
      </c>
      <c r="H484" s="6">
        <v>603</v>
      </c>
      <c r="I484" s="6">
        <v>1024</v>
      </c>
      <c r="J484" s="6">
        <v>363</v>
      </c>
      <c r="K484" s="6">
        <v>208</v>
      </c>
      <c r="L484" s="6">
        <v>660</v>
      </c>
      <c r="M484" s="6">
        <v>823</v>
      </c>
      <c r="N484" s="6">
        <v>746</v>
      </c>
      <c r="O484" s="11">
        <v>845</v>
      </c>
      <c r="P484" s="6">
        <v>273</v>
      </c>
      <c r="Q484" s="6">
        <v>182</v>
      </c>
      <c r="R484" s="6">
        <v>187</v>
      </c>
      <c r="S484" s="6">
        <v>288</v>
      </c>
      <c r="T484" s="12">
        <v>836</v>
      </c>
      <c r="U484" s="6">
        <v>743</v>
      </c>
      <c r="V484" s="6">
        <v>826</v>
      </c>
      <c r="W484" s="6">
        <v>669</v>
      </c>
      <c r="X484" s="6">
        <v>193</v>
      </c>
      <c r="Y484" s="6">
        <v>358</v>
      </c>
      <c r="Z484" s="6">
        <v>1009</v>
      </c>
      <c r="AA484" s="6">
        <v>598</v>
      </c>
      <c r="AB484" s="6">
        <v>10</v>
      </c>
      <c r="AC484" s="6">
        <v>429</v>
      </c>
      <c r="AD484" s="6">
        <v>116</v>
      </c>
      <c r="AE484" s="8">
        <v>471</v>
      </c>
      <c r="AF484" s="6">
        <v>907</v>
      </c>
      <c r="AG484" s="179">
        <v>560</v>
      </c>
      <c r="AH484" s="5">
        <f t="shared" si="91"/>
        <v>16400</v>
      </c>
      <c r="AI484" s="5">
        <f t="shared" si="92"/>
        <v>11201200</v>
      </c>
      <c r="AJ484" s="2">
        <f t="shared" si="93"/>
        <v>8606720000</v>
      </c>
    </row>
    <row r="485" spans="1:36" x14ac:dyDescent="0.2">
      <c r="A485" s="1">
        <v>5</v>
      </c>
      <c r="B485" s="178">
        <v>781</v>
      </c>
      <c r="C485" s="6">
        <v>682</v>
      </c>
      <c r="D485" s="6">
        <v>246</v>
      </c>
      <c r="E485" s="6">
        <v>337</v>
      </c>
      <c r="F485" s="9">
        <v>144</v>
      </c>
      <c r="G485" s="7">
        <v>299</v>
      </c>
      <c r="H485" s="6">
        <v>887</v>
      </c>
      <c r="I485" s="6">
        <v>724</v>
      </c>
      <c r="J485" s="6">
        <v>71</v>
      </c>
      <c r="K485" s="6">
        <v>484</v>
      </c>
      <c r="L485" s="11">
        <v>960</v>
      </c>
      <c r="M485" s="6">
        <v>539</v>
      </c>
      <c r="N485" s="6">
        <v>966</v>
      </c>
      <c r="O485" s="6">
        <v>609</v>
      </c>
      <c r="P485" s="6">
        <v>61</v>
      </c>
      <c r="Q485" s="6">
        <v>410</v>
      </c>
      <c r="R485" s="6">
        <v>407</v>
      </c>
      <c r="S485" s="6">
        <v>52</v>
      </c>
      <c r="T485" s="6">
        <v>624</v>
      </c>
      <c r="U485" s="6">
        <v>971</v>
      </c>
      <c r="V485" s="6">
        <v>534</v>
      </c>
      <c r="W485" s="12">
        <v>945</v>
      </c>
      <c r="X485" s="6">
        <v>493</v>
      </c>
      <c r="Y485" s="6">
        <v>74</v>
      </c>
      <c r="Z485" s="6">
        <v>733</v>
      </c>
      <c r="AA485" s="6">
        <v>890</v>
      </c>
      <c r="AB485" s="8">
        <v>294</v>
      </c>
      <c r="AC485" s="6">
        <v>129</v>
      </c>
      <c r="AD485" s="6">
        <v>352</v>
      </c>
      <c r="AE485" s="6">
        <v>251</v>
      </c>
      <c r="AF485" s="6">
        <v>679</v>
      </c>
      <c r="AG485" s="179">
        <v>772</v>
      </c>
      <c r="AH485" s="5">
        <f t="shared" si="91"/>
        <v>16400</v>
      </c>
      <c r="AI485" s="5">
        <f t="shared" si="92"/>
        <v>11201200</v>
      </c>
      <c r="AJ485" s="2">
        <f t="shared" si="93"/>
        <v>8606720000</v>
      </c>
    </row>
    <row r="486" spans="1:36" x14ac:dyDescent="0.2">
      <c r="A486" s="1">
        <v>6</v>
      </c>
      <c r="B486" s="178">
        <v>670</v>
      </c>
      <c r="C486" s="6">
        <v>825</v>
      </c>
      <c r="D486" s="6">
        <v>357</v>
      </c>
      <c r="E486" s="6">
        <v>194</v>
      </c>
      <c r="F486" s="7">
        <v>287</v>
      </c>
      <c r="G486" s="9">
        <v>188</v>
      </c>
      <c r="H486" s="6">
        <v>744</v>
      </c>
      <c r="I486" s="6">
        <v>835</v>
      </c>
      <c r="J486" s="6">
        <v>472</v>
      </c>
      <c r="K486" s="6">
        <v>115</v>
      </c>
      <c r="L486" s="6">
        <v>559</v>
      </c>
      <c r="M486" s="11">
        <v>908</v>
      </c>
      <c r="N486" s="6">
        <v>597</v>
      </c>
      <c r="O486" s="6">
        <v>1010</v>
      </c>
      <c r="P486" s="6">
        <v>430</v>
      </c>
      <c r="Q486" s="6">
        <v>9</v>
      </c>
      <c r="R486" s="6">
        <v>8</v>
      </c>
      <c r="S486" s="6">
        <v>419</v>
      </c>
      <c r="T486" s="6">
        <v>1023</v>
      </c>
      <c r="U486" s="6">
        <v>604</v>
      </c>
      <c r="V486" s="12">
        <v>901</v>
      </c>
      <c r="W486" s="6">
        <v>546</v>
      </c>
      <c r="X486" s="6">
        <v>126</v>
      </c>
      <c r="Y486" s="6">
        <v>473</v>
      </c>
      <c r="Z486" s="6">
        <v>846</v>
      </c>
      <c r="AA486" s="6">
        <v>745</v>
      </c>
      <c r="AB486" s="6">
        <v>181</v>
      </c>
      <c r="AC486" s="8">
        <v>274</v>
      </c>
      <c r="AD486" s="6">
        <v>207</v>
      </c>
      <c r="AE486" s="6">
        <v>364</v>
      </c>
      <c r="AF486" s="6">
        <v>824</v>
      </c>
      <c r="AG486" s="179">
        <v>659</v>
      </c>
      <c r="AH486" s="5">
        <f t="shared" si="91"/>
        <v>16400</v>
      </c>
      <c r="AI486" s="5">
        <f t="shared" si="92"/>
        <v>11201200</v>
      </c>
      <c r="AJ486" s="2">
        <f t="shared" si="93"/>
        <v>8606720000</v>
      </c>
    </row>
    <row r="487" spans="1:36" x14ac:dyDescent="0.2">
      <c r="A487" s="1">
        <v>7</v>
      </c>
      <c r="B487" s="178">
        <v>176</v>
      </c>
      <c r="C487" s="6">
        <v>267</v>
      </c>
      <c r="D487" s="6">
        <v>855</v>
      </c>
      <c r="E487" s="6">
        <v>756</v>
      </c>
      <c r="F487" s="6">
        <v>813</v>
      </c>
      <c r="G487" s="6">
        <v>650</v>
      </c>
      <c r="H487" s="9">
        <v>214</v>
      </c>
      <c r="I487" s="7">
        <v>369</v>
      </c>
      <c r="J487" s="11">
        <v>998</v>
      </c>
      <c r="K487" s="6">
        <v>577</v>
      </c>
      <c r="L487" s="6">
        <v>29</v>
      </c>
      <c r="M487" s="6">
        <v>442</v>
      </c>
      <c r="N487" s="6">
        <v>103</v>
      </c>
      <c r="O487" s="6">
        <v>452</v>
      </c>
      <c r="P487" s="6">
        <v>928</v>
      </c>
      <c r="Q487" s="6">
        <v>571</v>
      </c>
      <c r="R487" s="6">
        <v>566</v>
      </c>
      <c r="S487" s="6">
        <v>913</v>
      </c>
      <c r="T487" s="6">
        <v>461</v>
      </c>
      <c r="U487" s="6">
        <v>106</v>
      </c>
      <c r="V487" s="6">
        <v>439</v>
      </c>
      <c r="W487" s="6">
        <v>20</v>
      </c>
      <c r="X487" s="6">
        <v>592</v>
      </c>
      <c r="Y487" s="12">
        <v>1003</v>
      </c>
      <c r="Z487" s="8">
        <v>384</v>
      </c>
      <c r="AA487" s="6">
        <v>219</v>
      </c>
      <c r="AB487" s="6">
        <v>647</v>
      </c>
      <c r="AC487" s="6">
        <v>804</v>
      </c>
      <c r="AD487" s="6">
        <v>765</v>
      </c>
      <c r="AE487" s="6">
        <v>858</v>
      </c>
      <c r="AF487" s="6">
        <v>262</v>
      </c>
      <c r="AG487" s="179">
        <v>161</v>
      </c>
      <c r="AH487" s="5">
        <f t="shared" si="91"/>
        <v>16400</v>
      </c>
      <c r="AI487" s="5">
        <f t="shared" si="92"/>
        <v>11201200</v>
      </c>
      <c r="AJ487" s="2">
        <f t="shared" si="93"/>
        <v>8606720000</v>
      </c>
    </row>
    <row r="488" spans="1:36" x14ac:dyDescent="0.2">
      <c r="A488" s="1">
        <v>8</v>
      </c>
      <c r="B488" s="178">
        <v>319</v>
      </c>
      <c r="C488" s="6">
        <v>156</v>
      </c>
      <c r="D488" s="6">
        <v>712</v>
      </c>
      <c r="E488" s="6">
        <v>867</v>
      </c>
      <c r="F488" s="6">
        <v>702</v>
      </c>
      <c r="G488" s="6">
        <v>793</v>
      </c>
      <c r="H488" s="7">
        <v>325</v>
      </c>
      <c r="I488" s="9">
        <v>226</v>
      </c>
      <c r="J488" s="6">
        <v>629</v>
      </c>
      <c r="K488" s="11">
        <v>978</v>
      </c>
      <c r="L488" s="6">
        <v>398</v>
      </c>
      <c r="M488" s="6">
        <v>41</v>
      </c>
      <c r="N488" s="6">
        <v>504</v>
      </c>
      <c r="O488" s="6">
        <v>83</v>
      </c>
      <c r="P488" s="6">
        <v>527</v>
      </c>
      <c r="Q488" s="6">
        <v>940</v>
      </c>
      <c r="R488" s="6">
        <v>933</v>
      </c>
      <c r="S488" s="6">
        <v>514</v>
      </c>
      <c r="T488" s="6">
        <v>94</v>
      </c>
      <c r="U488" s="6">
        <v>505</v>
      </c>
      <c r="V488" s="6">
        <v>40</v>
      </c>
      <c r="W488" s="6">
        <v>387</v>
      </c>
      <c r="X488" s="12">
        <v>991</v>
      </c>
      <c r="Y488" s="6">
        <v>636</v>
      </c>
      <c r="Z488" s="6">
        <v>239</v>
      </c>
      <c r="AA488" s="8">
        <v>332</v>
      </c>
      <c r="AB488" s="6">
        <v>792</v>
      </c>
      <c r="AC488" s="6">
        <v>691</v>
      </c>
      <c r="AD488" s="6">
        <v>878</v>
      </c>
      <c r="AE488" s="6">
        <v>713</v>
      </c>
      <c r="AF488" s="6">
        <v>149</v>
      </c>
      <c r="AG488" s="179">
        <v>306</v>
      </c>
      <c r="AH488" s="5">
        <f t="shared" si="91"/>
        <v>16400</v>
      </c>
      <c r="AI488" s="5">
        <f t="shared" si="92"/>
        <v>11201200</v>
      </c>
      <c r="AJ488" s="2">
        <f t="shared" si="93"/>
        <v>8606720000</v>
      </c>
    </row>
    <row r="489" spans="1:36" x14ac:dyDescent="0.2">
      <c r="A489" s="1">
        <v>9</v>
      </c>
      <c r="B489" s="178">
        <v>600</v>
      </c>
      <c r="C489" s="6">
        <v>1011</v>
      </c>
      <c r="D489" s="6">
        <v>431</v>
      </c>
      <c r="E489" s="6">
        <v>12</v>
      </c>
      <c r="F489" s="6">
        <v>469</v>
      </c>
      <c r="G489" s="6">
        <v>114</v>
      </c>
      <c r="H489" s="11">
        <v>558</v>
      </c>
      <c r="I489" s="6">
        <v>905</v>
      </c>
      <c r="J489" s="9">
        <v>286</v>
      </c>
      <c r="K489" s="7">
        <v>185</v>
      </c>
      <c r="L489" s="6">
        <v>741</v>
      </c>
      <c r="M489" s="6">
        <v>834</v>
      </c>
      <c r="N489" s="6">
        <v>671</v>
      </c>
      <c r="O489" s="6">
        <v>828</v>
      </c>
      <c r="P489" s="6">
        <v>360</v>
      </c>
      <c r="Q489" s="6">
        <v>195</v>
      </c>
      <c r="R489" s="6">
        <v>206</v>
      </c>
      <c r="S489" s="6">
        <v>361</v>
      </c>
      <c r="T489" s="6">
        <v>821</v>
      </c>
      <c r="U489" s="6">
        <v>658</v>
      </c>
      <c r="V489" s="6">
        <v>847</v>
      </c>
      <c r="W489" s="6">
        <v>748</v>
      </c>
      <c r="X489" s="8">
        <v>184</v>
      </c>
      <c r="Y489" s="6">
        <v>275</v>
      </c>
      <c r="Z489" s="6">
        <v>904</v>
      </c>
      <c r="AA489" s="12">
        <v>547</v>
      </c>
      <c r="AB489" s="6">
        <v>127</v>
      </c>
      <c r="AC489" s="6">
        <v>476</v>
      </c>
      <c r="AD489" s="6">
        <v>5</v>
      </c>
      <c r="AE489" s="6">
        <v>418</v>
      </c>
      <c r="AF489" s="6">
        <v>1022</v>
      </c>
      <c r="AG489" s="179">
        <v>601</v>
      </c>
      <c r="AH489" s="5">
        <f t="shared" si="91"/>
        <v>16400</v>
      </c>
      <c r="AI489" s="5">
        <f t="shared" si="92"/>
        <v>11201200</v>
      </c>
      <c r="AJ489" s="2">
        <f t="shared" si="93"/>
        <v>8606720000</v>
      </c>
    </row>
    <row r="490" spans="1:36" x14ac:dyDescent="0.2">
      <c r="A490" s="1">
        <v>10</v>
      </c>
      <c r="B490" s="178">
        <v>967</v>
      </c>
      <c r="C490" s="6">
        <v>612</v>
      </c>
      <c r="D490" s="6">
        <v>64</v>
      </c>
      <c r="E490" s="6">
        <v>411</v>
      </c>
      <c r="F490" s="6">
        <v>70</v>
      </c>
      <c r="G490" s="6">
        <v>481</v>
      </c>
      <c r="H490" s="6">
        <v>957</v>
      </c>
      <c r="I490" s="11">
        <v>538</v>
      </c>
      <c r="J490" s="7">
        <v>141</v>
      </c>
      <c r="K490" s="9">
        <v>298</v>
      </c>
      <c r="L490" s="6">
        <v>886</v>
      </c>
      <c r="M490" s="6">
        <v>721</v>
      </c>
      <c r="N490" s="6">
        <v>784</v>
      </c>
      <c r="O490" s="6">
        <v>683</v>
      </c>
      <c r="P490" s="6">
        <v>247</v>
      </c>
      <c r="Q490" s="6">
        <v>340</v>
      </c>
      <c r="R490" s="6">
        <v>349</v>
      </c>
      <c r="S490" s="6">
        <v>250</v>
      </c>
      <c r="T490" s="6">
        <v>678</v>
      </c>
      <c r="U490" s="6">
        <v>769</v>
      </c>
      <c r="V490" s="6">
        <v>736</v>
      </c>
      <c r="W490" s="6">
        <v>891</v>
      </c>
      <c r="X490" s="6">
        <v>295</v>
      </c>
      <c r="Y490" s="8">
        <v>132</v>
      </c>
      <c r="Z490" s="12">
        <v>535</v>
      </c>
      <c r="AA490" s="6">
        <v>948</v>
      </c>
      <c r="AB490" s="6">
        <v>496</v>
      </c>
      <c r="AC490" s="6">
        <v>75</v>
      </c>
      <c r="AD490" s="6">
        <v>406</v>
      </c>
      <c r="AE490" s="6">
        <v>49</v>
      </c>
      <c r="AF490" s="6">
        <v>621</v>
      </c>
      <c r="AG490" s="179">
        <v>970</v>
      </c>
      <c r="AH490" s="5">
        <f t="shared" si="91"/>
        <v>16400</v>
      </c>
      <c r="AI490" s="5">
        <f t="shared" si="92"/>
        <v>11201200</v>
      </c>
      <c r="AJ490" s="2">
        <f t="shared" si="93"/>
        <v>8606720000</v>
      </c>
    </row>
    <row r="491" spans="1:36" x14ac:dyDescent="0.2">
      <c r="A491" s="1">
        <v>11</v>
      </c>
      <c r="B491" s="178">
        <v>501</v>
      </c>
      <c r="C491" s="6">
        <v>82</v>
      </c>
      <c r="D491" s="6">
        <v>526</v>
      </c>
      <c r="E491" s="6">
        <v>937</v>
      </c>
      <c r="F491" s="11">
        <v>632</v>
      </c>
      <c r="G491" s="6">
        <v>979</v>
      </c>
      <c r="H491" s="6">
        <v>399</v>
      </c>
      <c r="I491" s="6">
        <v>44</v>
      </c>
      <c r="J491" s="6">
        <v>703</v>
      </c>
      <c r="K491" s="6">
        <v>796</v>
      </c>
      <c r="L491" s="9">
        <v>328</v>
      </c>
      <c r="M491" s="7">
        <v>227</v>
      </c>
      <c r="N491" s="6">
        <v>318</v>
      </c>
      <c r="O491" s="6">
        <v>153</v>
      </c>
      <c r="P491" s="6">
        <v>709</v>
      </c>
      <c r="Q491" s="6">
        <v>866</v>
      </c>
      <c r="R491" s="6">
        <v>879</v>
      </c>
      <c r="S491" s="6">
        <v>716</v>
      </c>
      <c r="T491" s="6">
        <v>152</v>
      </c>
      <c r="U491" s="6">
        <v>307</v>
      </c>
      <c r="V491" s="8">
        <v>238</v>
      </c>
      <c r="W491" s="6">
        <v>329</v>
      </c>
      <c r="X491" s="6">
        <v>789</v>
      </c>
      <c r="Y491" s="6">
        <v>690</v>
      </c>
      <c r="Z491" s="6">
        <v>37</v>
      </c>
      <c r="AA491" s="6">
        <v>386</v>
      </c>
      <c r="AB491" s="6">
        <v>990</v>
      </c>
      <c r="AC491" s="12">
        <v>633</v>
      </c>
      <c r="AD491" s="6">
        <v>936</v>
      </c>
      <c r="AE491" s="6">
        <v>515</v>
      </c>
      <c r="AF491" s="6">
        <v>95</v>
      </c>
      <c r="AG491" s="179">
        <v>508</v>
      </c>
      <c r="AH491" s="5">
        <f t="shared" si="91"/>
        <v>16400</v>
      </c>
      <c r="AI491" s="5">
        <f t="shared" si="92"/>
        <v>11201200</v>
      </c>
      <c r="AJ491" s="2">
        <f t="shared" si="93"/>
        <v>8606720000</v>
      </c>
    </row>
    <row r="492" spans="1:36" x14ac:dyDescent="0.2">
      <c r="A492" s="1">
        <v>12</v>
      </c>
      <c r="B492" s="178">
        <v>102</v>
      </c>
      <c r="C492" s="6">
        <v>449</v>
      </c>
      <c r="D492" s="6">
        <v>925</v>
      </c>
      <c r="E492" s="6">
        <v>570</v>
      </c>
      <c r="F492" s="6">
        <v>999</v>
      </c>
      <c r="G492" s="11">
        <v>580</v>
      </c>
      <c r="H492" s="6">
        <v>32</v>
      </c>
      <c r="I492" s="6">
        <v>443</v>
      </c>
      <c r="J492" s="6">
        <v>816</v>
      </c>
      <c r="K492" s="6">
        <v>651</v>
      </c>
      <c r="L492" s="7">
        <v>215</v>
      </c>
      <c r="M492" s="9">
        <v>372</v>
      </c>
      <c r="N492" s="6">
        <v>173</v>
      </c>
      <c r="O492" s="6">
        <v>266</v>
      </c>
      <c r="P492" s="6">
        <v>854</v>
      </c>
      <c r="Q492" s="6">
        <v>753</v>
      </c>
      <c r="R492" s="6">
        <v>768</v>
      </c>
      <c r="S492" s="6">
        <v>859</v>
      </c>
      <c r="T492" s="6">
        <v>263</v>
      </c>
      <c r="U492" s="6">
        <v>164</v>
      </c>
      <c r="V492" s="6">
        <v>381</v>
      </c>
      <c r="W492" s="8">
        <v>218</v>
      </c>
      <c r="X492" s="6">
        <v>646</v>
      </c>
      <c r="Y492" s="6">
        <v>801</v>
      </c>
      <c r="Z492" s="6">
        <v>438</v>
      </c>
      <c r="AA492" s="6">
        <v>17</v>
      </c>
      <c r="AB492" s="12">
        <v>589</v>
      </c>
      <c r="AC492" s="6">
        <v>1002</v>
      </c>
      <c r="AD492" s="6">
        <v>567</v>
      </c>
      <c r="AE492" s="6">
        <v>916</v>
      </c>
      <c r="AF492" s="6">
        <v>464</v>
      </c>
      <c r="AG492" s="179">
        <v>107</v>
      </c>
      <c r="AH492" s="5">
        <f t="shared" si="91"/>
        <v>16400</v>
      </c>
      <c r="AI492" s="5">
        <f t="shared" si="92"/>
        <v>11201200</v>
      </c>
      <c r="AJ492" s="2">
        <f t="shared" si="93"/>
        <v>8606720000</v>
      </c>
    </row>
    <row r="493" spans="1:36" x14ac:dyDescent="0.2">
      <c r="A493" s="1">
        <v>13</v>
      </c>
      <c r="B493" s="178">
        <v>330</v>
      </c>
      <c r="C493" s="6">
        <v>237</v>
      </c>
      <c r="D493" s="11">
        <v>689</v>
      </c>
      <c r="E493" s="6">
        <v>790</v>
      </c>
      <c r="F493" s="6">
        <v>715</v>
      </c>
      <c r="G493" s="6">
        <v>880</v>
      </c>
      <c r="H493" s="6">
        <v>308</v>
      </c>
      <c r="I493" s="6">
        <v>151</v>
      </c>
      <c r="J493" s="6">
        <v>516</v>
      </c>
      <c r="K493" s="6">
        <v>935</v>
      </c>
      <c r="L493" s="6">
        <v>507</v>
      </c>
      <c r="M493" s="6">
        <v>96</v>
      </c>
      <c r="N493" s="9">
        <v>385</v>
      </c>
      <c r="O493" s="7">
        <v>38</v>
      </c>
      <c r="P493" s="6">
        <v>634</v>
      </c>
      <c r="Q493" s="6">
        <v>989</v>
      </c>
      <c r="R493" s="6">
        <v>980</v>
      </c>
      <c r="S493" s="6">
        <v>631</v>
      </c>
      <c r="T493" s="8">
        <v>43</v>
      </c>
      <c r="U493" s="6">
        <v>400</v>
      </c>
      <c r="V493" s="6">
        <v>81</v>
      </c>
      <c r="W493" s="6">
        <v>502</v>
      </c>
      <c r="X493" s="6">
        <v>938</v>
      </c>
      <c r="Y493" s="6">
        <v>525</v>
      </c>
      <c r="Z493" s="6">
        <v>154</v>
      </c>
      <c r="AA493" s="6">
        <v>317</v>
      </c>
      <c r="AB493" s="6">
        <v>865</v>
      </c>
      <c r="AC493" s="6">
        <v>710</v>
      </c>
      <c r="AD493" s="6">
        <v>795</v>
      </c>
      <c r="AE493" s="12">
        <v>704</v>
      </c>
      <c r="AF493" s="6">
        <v>228</v>
      </c>
      <c r="AG493" s="179">
        <v>327</v>
      </c>
      <c r="AH493" s="5">
        <f t="shared" si="91"/>
        <v>16400</v>
      </c>
      <c r="AI493" s="5">
        <f t="shared" si="92"/>
        <v>11201200</v>
      </c>
      <c r="AJ493" s="2">
        <f t="shared" si="93"/>
        <v>8606720000</v>
      </c>
    </row>
    <row r="494" spans="1:36" x14ac:dyDescent="0.2">
      <c r="A494" s="1">
        <v>14</v>
      </c>
      <c r="B494" s="178">
        <v>217</v>
      </c>
      <c r="C494" s="6">
        <v>382</v>
      </c>
      <c r="D494" s="6">
        <v>802</v>
      </c>
      <c r="E494" s="11">
        <v>645</v>
      </c>
      <c r="F494" s="6">
        <v>860</v>
      </c>
      <c r="G494" s="6">
        <v>767</v>
      </c>
      <c r="H494" s="6">
        <v>163</v>
      </c>
      <c r="I494" s="6">
        <v>264</v>
      </c>
      <c r="J494" s="6">
        <v>915</v>
      </c>
      <c r="K494" s="6">
        <v>568</v>
      </c>
      <c r="L494" s="6">
        <v>108</v>
      </c>
      <c r="M494" s="6">
        <v>463</v>
      </c>
      <c r="N494" s="7">
        <v>18</v>
      </c>
      <c r="O494" s="9">
        <v>437</v>
      </c>
      <c r="P494" s="6">
        <v>1001</v>
      </c>
      <c r="Q494" s="6">
        <v>590</v>
      </c>
      <c r="R494" s="6">
        <v>579</v>
      </c>
      <c r="S494" s="6">
        <v>1000</v>
      </c>
      <c r="T494" s="6">
        <v>444</v>
      </c>
      <c r="U494" s="8">
        <v>31</v>
      </c>
      <c r="V494" s="6">
        <v>450</v>
      </c>
      <c r="W494" s="6">
        <v>101</v>
      </c>
      <c r="X494" s="6">
        <v>569</v>
      </c>
      <c r="Y494" s="6">
        <v>926</v>
      </c>
      <c r="Z494" s="6">
        <v>265</v>
      </c>
      <c r="AA494" s="6">
        <v>174</v>
      </c>
      <c r="AB494" s="6">
        <v>754</v>
      </c>
      <c r="AC494" s="6">
        <v>853</v>
      </c>
      <c r="AD494" s="12">
        <v>652</v>
      </c>
      <c r="AE494" s="6">
        <v>815</v>
      </c>
      <c r="AF494" s="6">
        <v>371</v>
      </c>
      <c r="AG494" s="179">
        <v>216</v>
      </c>
      <c r="AH494" s="5">
        <f t="shared" si="91"/>
        <v>16400</v>
      </c>
      <c r="AI494" s="5">
        <f t="shared" si="92"/>
        <v>11201200</v>
      </c>
      <c r="AJ494" s="2">
        <f t="shared" si="93"/>
        <v>8606720000</v>
      </c>
    </row>
    <row r="495" spans="1:36" x14ac:dyDescent="0.2">
      <c r="A495" s="1">
        <v>15</v>
      </c>
      <c r="B495" s="190">
        <v>747</v>
      </c>
      <c r="C495" s="6">
        <v>848</v>
      </c>
      <c r="D495" s="6">
        <v>276</v>
      </c>
      <c r="E495" s="6">
        <v>183</v>
      </c>
      <c r="F495" s="6">
        <v>362</v>
      </c>
      <c r="G495" s="6">
        <v>205</v>
      </c>
      <c r="H495" s="6">
        <v>657</v>
      </c>
      <c r="I495" s="6">
        <v>822</v>
      </c>
      <c r="J495" s="6">
        <v>417</v>
      </c>
      <c r="K495" s="6">
        <v>6</v>
      </c>
      <c r="L495" s="6">
        <v>602</v>
      </c>
      <c r="M495" s="6">
        <v>1021</v>
      </c>
      <c r="N495" s="6">
        <v>548</v>
      </c>
      <c r="O495" s="6">
        <v>903</v>
      </c>
      <c r="P495" s="9">
        <v>475</v>
      </c>
      <c r="Q495" s="7">
        <v>128</v>
      </c>
      <c r="R495" s="8">
        <v>113</v>
      </c>
      <c r="S495" s="6">
        <v>470</v>
      </c>
      <c r="T495" s="6">
        <v>906</v>
      </c>
      <c r="U495" s="6">
        <v>557</v>
      </c>
      <c r="V495" s="6">
        <v>1012</v>
      </c>
      <c r="W495" s="6">
        <v>599</v>
      </c>
      <c r="X495" s="6">
        <v>11</v>
      </c>
      <c r="Y495" s="6">
        <v>432</v>
      </c>
      <c r="Z495" s="6">
        <v>827</v>
      </c>
      <c r="AA495" s="6">
        <v>672</v>
      </c>
      <c r="AB495" s="6">
        <v>196</v>
      </c>
      <c r="AC495" s="6">
        <v>359</v>
      </c>
      <c r="AD495" s="6">
        <v>186</v>
      </c>
      <c r="AE495" s="6">
        <v>285</v>
      </c>
      <c r="AF495" s="6">
        <v>833</v>
      </c>
      <c r="AG495" s="186">
        <v>742</v>
      </c>
      <c r="AH495" s="5">
        <f t="shared" si="91"/>
        <v>16400</v>
      </c>
      <c r="AI495" s="5">
        <f t="shared" si="92"/>
        <v>11201200</v>
      </c>
      <c r="AJ495" s="2">
        <f t="shared" si="93"/>
        <v>8606720000</v>
      </c>
    </row>
    <row r="496" spans="1:36" x14ac:dyDescent="0.2">
      <c r="A496" s="1">
        <v>16</v>
      </c>
      <c r="B496" s="178">
        <v>892</v>
      </c>
      <c r="C496" s="11">
        <v>735</v>
      </c>
      <c r="D496" s="6">
        <v>131</v>
      </c>
      <c r="E496" s="6">
        <v>296</v>
      </c>
      <c r="F496" s="6">
        <v>249</v>
      </c>
      <c r="G496" s="6">
        <v>350</v>
      </c>
      <c r="H496" s="6">
        <v>770</v>
      </c>
      <c r="I496" s="6">
        <v>677</v>
      </c>
      <c r="J496" s="6">
        <v>50</v>
      </c>
      <c r="K496" s="6">
        <v>405</v>
      </c>
      <c r="L496" s="6">
        <v>969</v>
      </c>
      <c r="M496" s="6">
        <v>622</v>
      </c>
      <c r="N496" s="6">
        <v>947</v>
      </c>
      <c r="O496" s="6">
        <v>536</v>
      </c>
      <c r="P496" s="7">
        <v>76</v>
      </c>
      <c r="Q496" s="9">
        <v>495</v>
      </c>
      <c r="R496" s="6">
        <v>482</v>
      </c>
      <c r="S496" s="8">
        <v>69</v>
      </c>
      <c r="T496" s="6">
        <v>537</v>
      </c>
      <c r="U496" s="6">
        <v>958</v>
      </c>
      <c r="V496" s="6">
        <v>611</v>
      </c>
      <c r="W496" s="6">
        <v>968</v>
      </c>
      <c r="X496" s="6">
        <v>412</v>
      </c>
      <c r="Y496" s="6">
        <v>63</v>
      </c>
      <c r="Z496" s="6">
        <v>684</v>
      </c>
      <c r="AA496" s="6">
        <v>783</v>
      </c>
      <c r="AB496" s="6">
        <v>339</v>
      </c>
      <c r="AC496" s="6">
        <v>248</v>
      </c>
      <c r="AD496" s="6">
        <v>297</v>
      </c>
      <c r="AE496" s="6">
        <v>142</v>
      </c>
      <c r="AF496" s="12">
        <v>722</v>
      </c>
      <c r="AG496" s="179">
        <v>885</v>
      </c>
      <c r="AH496" s="5">
        <f t="shared" si="91"/>
        <v>16400</v>
      </c>
      <c r="AI496" s="5">
        <f t="shared" si="92"/>
        <v>11201200</v>
      </c>
      <c r="AJ496" s="2">
        <f t="shared" si="93"/>
        <v>8606720000</v>
      </c>
    </row>
    <row r="497" spans="1:36" x14ac:dyDescent="0.2">
      <c r="A497" s="1">
        <v>17</v>
      </c>
      <c r="B497" s="178">
        <v>133</v>
      </c>
      <c r="C497" s="12">
        <v>290</v>
      </c>
      <c r="D497" s="6">
        <v>894</v>
      </c>
      <c r="E497" s="6">
        <v>729</v>
      </c>
      <c r="F497" s="6">
        <v>776</v>
      </c>
      <c r="G497" s="6">
        <v>675</v>
      </c>
      <c r="H497" s="6">
        <v>255</v>
      </c>
      <c r="I497" s="6">
        <v>348</v>
      </c>
      <c r="J497" s="6">
        <v>975</v>
      </c>
      <c r="K497" s="6">
        <v>620</v>
      </c>
      <c r="L497" s="6">
        <v>56</v>
      </c>
      <c r="M497" s="6">
        <v>403</v>
      </c>
      <c r="N497" s="6">
        <v>78</v>
      </c>
      <c r="O497" s="6">
        <v>489</v>
      </c>
      <c r="P497" s="8">
        <v>949</v>
      </c>
      <c r="Q497" s="6">
        <v>530</v>
      </c>
      <c r="R497" s="9">
        <v>543</v>
      </c>
      <c r="S497" s="7">
        <v>956</v>
      </c>
      <c r="T497" s="6">
        <v>488</v>
      </c>
      <c r="U497" s="6">
        <v>67</v>
      </c>
      <c r="V497" s="6">
        <v>414</v>
      </c>
      <c r="W497" s="6">
        <v>57</v>
      </c>
      <c r="X497" s="6">
        <v>613</v>
      </c>
      <c r="Y497" s="6">
        <v>962</v>
      </c>
      <c r="Z497" s="6">
        <v>341</v>
      </c>
      <c r="AA497" s="6">
        <v>242</v>
      </c>
      <c r="AB497" s="6">
        <v>686</v>
      </c>
      <c r="AC497" s="6">
        <v>777</v>
      </c>
      <c r="AD497" s="6">
        <v>728</v>
      </c>
      <c r="AE497" s="6">
        <v>883</v>
      </c>
      <c r="AF497" s="11">
        <v>303</v>
      </c>
      <c r="AG497" s="179">
        <v>140</v>
      </c>
      <c r="AH497" s="5">
        <f t="shared" si="91"/>
        <v>16400</v>
      </c>
      <c r="AI497" s="5">
        <f t="shared" si="92"/>
        <v>11201200</v>
      </c>
      <c r="AJ497" s="2">
        <f t="shared" si="93"/>
        <v>8606720000</v>
      </c>
    </row>
    <row r="498" spans="1:36" x14ac:dyDescent="0.2">
      <c r="A498" s="1">
        <v>18</v>
      </c>
      <c r="B498" s="188">
        <v>278</v>
      </c>
      <c r="C498" s="6">
        <v>177</v>
      </c>
      <c r="D498" s="6">
        <v>749</v>
      </c>
      <c r="E498" s="6">
        <v>842</v>
      </c>
      <c r="F498" s="6">
        <v>663</v>
      </c>
      <c r="G498" s="6">
        <v>820</v>
      </c>
      <c r="H498" s="6">
        <v>368</v>
      </c>
      <c r="I498" s="6">
        <v>203</v>
      </c>
      <c r="J498" s="6">
        <v>608</v>
      </c>
      <c r="K498" s="6">
        <v>1019</v>
      </c>
      <c r="L498" s="6">
        <v>423</v>
      </c>
      <c r="M498" s="6">
        <v>4</v>
      </c>
      <c r="N498" s="6">
        <v>477</v>
      </c>
      <c r="O498" s="6">
        <v>122</v>
      </c>
      <c r="P498" s="6">
        <v>550</v>
      </c>
      <c r="Q498" s="8">
        <v>897</v>
      </c>
      <c r="R498" s="7">
        <v>912</v>
      </c>
      <c r="S498" s="9">
        <v>555</v>
      </c>
      <c r="T498" s="6">
        <v>119</v>
      </c>
      <c r="U498" s="6">
        <v>468</v>
      </c>
      <c r="V498" s="6">
        <v>13</v>
      </c>
      <c r="W498" s="6">
        <v>426</v>
      </c>
      <c r="X498" s="6">
        <v>1014</v>
      </c>
      <c r="Y498" s="6">
        <v>593</v>
      </c>
      <c r="Z498" s="6">
        <v>198</v>
      </c>
      <c r="AA498" s="6">
        <v>353</v>
      </c>
      <c r="AB498" s="6">
        <v>829</v>
      </c>
      <c r="AC498" s="6">
        <v>666</v>
      </c>
      <c r="AD498" s="6">
        <v>839</v>
      </c>
      <c r="AE498" s="6">
        <v>740</v>
      </c>
      <c r="AF498" s="6">
        <v>192</v>
      </c>
      <c r="AG498" s="192">
        <v>283</v>
      </c>
      <c r="AH498" s="5">
        <f t="shared" si="91"/>
        <v>16400</v>
      </c>
      <c r="AI498" s="5">
        <f t="shared" si="92"/>
        <v>11201200</v>
      </c>
      <c r="AJ498" s="2">
        <f t="shared" si="93"/>
        <v>8606720000</v>
      </c>
    </row>
    <row r="499" spans="1:36" x14ac:dyDescent="0.2">
      <c r="A499" s="1">
        <v>19</v>
      </c>
      <c r="B499" s="178">
        <v>808</v>
      </c>
      <c r="C499" s="6">
        <v>643</v>
      </c>
      <c r="D499" s="6">
        <v>223</v>
      </c>
      <c r="E499" s="12">
        <v>380</v>
      </c>
      <c r="F499" s="6">
        <v>165</v>
      </c>
      <c r="G499" s="6">
        <v>258</v>
      </c>
      <c r="H499" s="6">
        <v>862</v>
      </c>
      <c r="I499" s="6">
        <v>761</v>
      </c>
      <c r="J499" s="6">
        <v>110</v>
      </c>
      <c r="K499" s="6">
        <v>457</v>
      </c>
      <c r="L499" s="6">
        <v>917</v>
      </c>
      <c r="M499" s="6">
        <v>562</v>
      </c>
      <c r="N499" s="8">
        <v>1007</v>
      </c>
      <c r="O499" s="6">
        <v>588</v>
      </c>
      <c r="P499" s="6">
        <v>24</v>
      </c>
      <c r="Q499" s="6">
        <v>435</v>
      </c>
      <c r="R499" s="6">
        <v>446</v>
      </c>
      <c r="S499" s="6">
        <v>25</v>
      </c>
      <c r="T499" s="9">
        <v>581</v>
      </c>
      <c r="U499" s="7">
        <v>994</v>
      </c>
      <c r="V499" s="6">
        <v>575</v>
      </c>
      <c r="W499" s="6">
        <v>924</v>
      </c>
      <c r="X499" s="6">
        <v>456</v>
      </c>
      <c r="Y499" s="6">
        <v>99</v>
      </c>
      <c r="Z499" s="6">
        <v>760</v>
      </c>
      <c r="AA499" s="6">
        <v>851</v>
      </c>
      <c r="AB499" s="6">
        <v>271</v>
      </c>
      <c r="AC499" s="6">
        <v>172</v>
      </c>
      <c r="AD499" s="11">
        <v>373</v>
      </c>
      <c r="AE499" s="6">
        <v>210</v>
      </c>
      <c r="AF499" s="6">
        <v>654</v>
      </c>
      <c r="AG499" s="179">
        <v>809</v>
      </c>
      <c r="AH499" s="5">
        <f t="shared" si="91"/>
        <v>16400</v>
      </c>
      <c r="AI499" s="5">
        <f t="shared" si="92"/>
        <v>11201200</v>
      </c>
      <c r="AJ499" s="2">
        <f t="shared" si="93"/>
        <v>8606720000</v>
      </c>
    </row>
    <row r="500" spans="1:36" x14ac:dyDescent="0.2">
      <c r="A500" s="1">
        <v>20</v>
      </c>
      <c r="B500" s="178">
        <v>695</v>
      </c>
      <c r="C500" s="6">
        <v>788</v>
      </c>
      <c r="D500" s="12">
        <v>336</v>
      </c>
      <c r="E500" s="6">
        <v>235</v>
      </c>
      <c r="F500" s="6">
        <v>310</v>
      </c>
      <c r="G500" s="6">
        <v>145</v>
      </c>
      <c r="H500" s="6">
        <v>717</v>
      </c>
      <c r="I500" s="6">
        <v>874</v>
      </c>
      <c r="J500" s="6">
        <v>509</v>
      </c>
      <c r="K500" s="6">
        <v>90</v>
      </c>
      <c r="L500" s="6">
        <v>518</v>
      </c>
      <c r="M500" s="6">
        <v>929</v>
      </c>
      <c r="N500" s="6">
        <v>640</v>
      </c>
      <c r="O500" s="8">
        <v>987</v>
      </c>
      <c r="P500" s="6">
        <v>391</v>
      </c>
      <c r="Q500" s="6">
        <v>36</v>
      </c>
      <c r="R500" s="6">
        <v>45</v>
      </c>
      <c r="S500" s="6">
        <v>394</v>
      </c>
      <c r="T500" s="7">
        <v>982</v>
      </c>
      <c r="U500" s="9">
        <v>625</v>
      </c>
      <c r="V500" s="6">
        <v>944</v>
      </c>
      <c r="W500" s="6">
        <v>523</v>
      </c>
      <c r="X500" s="6">
        <v>87</v>
      </c>
      <c r="Y500" s="6">
        <v>500</v>
      </c>
      <c r="Z500" s="6">
        <v>871</v>
      </c>
      <c r="AA500" s="6">
        <v>708</v>
      </c>
      <c r="AB500" s="6">
        <v>160</v>
      </c>
      <c r="AC500" s="6">
        <v>315</v>
      </c>
      <c r="AD500" s="6">
        <v>230</v>
      </c>
      <c r="AE500" s="11">
        <v>321</v>
      </c>
      <c r="AF500" s="6">
        <v>797</v>
      </c>
      <c r="AG500" s="179">
        <v>698</v>
      </c>
      <c r="AH500" s="5">
        <f t="shared" si="91"/>
        <v>16400</v>
      </c>
      <c r="AI500" s="5">
        <f t="shared" si="92"/>
        <v>11201200</v>
      </c>
      <c r="AJ500" s="2">
        <f t="shared" si="93"/>
        <v>8606720000</v>
      </c>
    </row>
    <row r="501" spans="1:36" x14ac:dyDescent="0.2">
      <c r="A501" s="1">
        <v>21</v>
      </c>
      <c r="B501" s="178">
        <v>923</v>
      </c>
      <c r="C501" s="6">
        <v>576</v>
      </c>
      <c r="D501" s="6">
        <v>100</v>
      </c>
      <c r="E501" s="6">
        <v>455</v>
      </c>
      <c r="F501" s="6">
        <v>26</v>
      </c>
      <c r="G501" s="12">
        <v>445</v>
      </c>
      <c r="H501" s="6">
        <v>993</v>
      </c>
      <c r="I501" s="6">
        <v>582</v>
      </c>
      <c r="J501" s="6">
        <v>209</v>
      </c>
      <c r="K501" s="6">
        <v>374</v>
      </c>
      <c r="L501" s="8">
        <v>810</v>
      </c>
      <c r="M501" s="6">
        <v>653</v>
      </c>
      <c r="N501" s="6">
        <v>852</v>
      </c>
      <c r="O501" s="6">
        <v>759</v>
      </c>
      <c r="P501" s="6">
        <v>171</v>
      </c>
      <c r="Q501" s="6">
        <v>272</v>
      </c>
      <c r="R501" s="6">
        <v>257</v>
      </c>
      <c r="S501" s="6">
        <v>166</v>
      </c>
      <c r="T501" s="6">
        <v>762</v>
      </c>
      <c r="U501" s="6">
        <v>861</v>
      </c>
      <c r="V501" s="9">
        <v>644</v>
      </c>
      <c r="W501" s="7">
        <v>807</v>
      </c>
      <c r="X501" s="6">
        <v>379</v>
      </c>
      <c r="Y501" s="6">
        <v>224</v>
      </c>
      <c r="Z501" s="6">
        <v>587</v>
      </c>
      <c r="AA501" s="6">
        <v>1008</v>
      </c>
      <c r="AB501" s="11">
        <v>436</v>
      </c>
      <c r="AC501" s="6">
        <v>23</v>
      </c>
      <c r="AD501" s="6">
        <v>458</v>
      </c>
      <c r="AE501" s="6">
        <v>109</v>
      </c>
      <c r="AF501" s="6">
        <v>561</v>
      </c>
      <c r="AG501" s="179">
        <v>918</v>
      </c>
      <c r="AH501" s="5">
        <f t="shared" si="91"/>
        <v>16400</v>
      </c>
      <c r="AI501" s="5">
        <f t="shared" si="92"/>
        <v>11201200</v>
      </c>
      <c r="AJ501" s="2">
        <f t="shared" si="93"/>
        <v>8606720000</v>
      </c>
    </row>
    <row r="502" spans="1:36" x14ac:dyDescent="0.2">
      <c r="A502" s="1">
        <v>22</v>
      </c>
      <c r="B502" s="178">
        <v>524</v>
      </c>
      <c r="C502" s="6">
        <v>943</v>
      </c>
      <c r="D502" s="6">
        <v>499</v>
      </c>
      <c r="E502" s="6">
        <v>88</v>
      </c>
      <c r="F502" s="12">
        <v>393</v>
      </c>
      <c r="G502" s="6">
        <v>46</v>
      </c>
      <c r="H502" s="6">
        <v>626</v>
      </c>
      <c r="I502" s="6">
        <v>981</v>
      </c>
      <c r="J502" s="6">
        <v>322</v>
      </c>
      <c r="K502" s="6">
        <v>229</v>
      </c>
      <c r="L502" s="6">
        <v>697</v>
      </c>
      <c r="M502" s="8">
        <v>798</v>
      </c>
      <c r="N502" s="6">
        <v>707</v>
      </c>
      <c r="O502" s="6">
        <v>872</v>
      </c>
      <c r="P502" s="6">
        <v>316</v>
      </c>
      <c r="Q502" s="6">
        <v>159</v>
      </c>
      <c r="R502" s="6">
        <v>146</v>
      </c>
      <c r="S502" s="6">
        <v>309</v>
      </c>
      <c r="T502" s="6">
        <v>873</v>
      </c>
      <c r="U502" s="6">
        <v>718</v>
      </c>
      <c r="V502" s="7">
        <v>787</v>
      </c>
      <c r="W502" s="9">
        <v>696</v>
      </c>
      <c r="X502" s="6">
        <v>236</v>
      </c>
      <c r="Y502" s="6">
        <v>335</v>
      </c>
      <c r="Z502" s="6">
        <v>988</v>
      </c>
      <c r="AA502" s="6">
        <v>639</v>
      </c>
      <c r="AB502" s="6">
        <v>35</v>
      </c>
      <c r="AC502" s="11">
        <v>392</v>
      </c>
      <c r="AD502" s="6">
        <v>89</v>
      </c>
      <c r="AE502" s="6">
        <v>510</v>
      </c>
      <c r="AF502" s="6">
        <v>930</v>
      </c>
      <c r="AG502" s="179">
        <v>517</v>
      </c>
      <c r="AH502" s="5">
        <f t="shared" si="91"/>
        <v>16400</v>
      </c>
      <c r="AI502" s="5">
        <f t="shared" si="92"/>
        <v>11201200</v>
      </c>
      <c r="AJ502" s="2">
        <f t="shared" si="93"/>
        <v>8606720000</v>
      </c>
    </row>
    <row r="503" spans="1:36" x14ac:dyDescent="0.2">
      <c r="A503" s="1">
        <v>23</v>
      </c>
      <c r="B503" s="178">
        <v>58</v>
      </c>
      <c r="C503" s="6">
        <v>413</v>
      </c>
      <c r="D503" s="6">
        <v>961</v>
      </c>
      <c r="E503" s="6">
        <v>614</v>
      </c>
      <c r="F503" s="6">
        <v>955</v>
      </c>
      <c r="G503" s="6">
        <v>544</v>
      </c>
      <c r="H503" s="6">
        <v>68</v>
      </c>
      <c r="I503" s="12">
        <v>487</v>
      </c>
      <c r="J503" s="8">
        <v>884</v>
      </c>
      <c r="K503" s="6">
        <v>727</v>
      </c>
      <c r="L503" s="6">
        <v>139</v>
      </c>
      <c r="M503" s="6">
        <v>304</v>
      </c>
      <c r="N503" s="6">
        <v>241</v>
      </c>
      <c r="O503" s="6">
        <v>342</v>
      </c>
      <c r="P503" s="6">
        <v>778</v>
      </c>
      <c r="Q503" s="6">
        <v>685</v>
      </c>
      <c r="R503" s="6">
        <v>676</v>
      </c>
      <c r="S503" s="6">
        <v>775</v>
      </c>
      <c r="T503" s="6">
        <v>347</v>
      </c>
      <c r="U503" s="6">
        <v>256</v>
      </c>
      <c r="V503" s="6">
        <v>289</v>
      </c>
      <c r="W503" s="6">
        <v>134</v>
      </c>
      <c r="X503" s="9">
        <v>730</v>
      </c>
      <c r="Y503" s="7">
        <v>893</v>
      </c>
      <c r="Z503" s="11">
        <v>490</v>
      </c>
      <c r="AA503" s="6">
        <v>77</v>
      </c>
      <c r="AB503" s="6">
        <v>529</v>
      </c>
      <c r="AC503" s="6">
        <v>950</v>
      </c>
      <c r="AD503" s="6">
        <v>619</v>
      </c>
      <c r="AE503" s="6">
        <v>976</v>
      </c>
      <c r="AF503" s="6">
        <v>404</v>
      </c>
      <c r="AG503" s="179">
        <v>55</v>
      </c>
      <c r="AH503" s="5">
        <f t="shared" si="91"/>
        <v>16400</v>
      </c>
      <c r="AI503" s="5">
        <f t="shared" si="92"/>
        <v>11201200</v>
      </c>
      <c r="AJ503" s="2">
        <f t="shared" si="93"/>
        <v>8606720000</v>
      </c>
    </row>
    <row r="504" spans="1:36" x14ac:dyDescent="0.2">
      <c r="A504" s="1">
        <v>24</v>
      </c>
      <c r="B504" s="178">
        <v>425</v>
      </c>
      <c r="C504" s="6">
        <v>14</v>
      </c>
      <c r="D504" s="6">
        <v>594</v>
      </c>
      <c r="E504" s="6">
        <v>1013</v>
      </c>
      <c r="F504" s="6">
        <v>556</v>
      </c>
      <c r="G504" s="6">
        <v>911</v>
      </c>
      <c r="H504" s="12">
        <v>467</v>
      </c>
      <c r="I504" s="6">
        <v>120</v>
      </c>
      <c r="J504" s="6">
        <v>739</v>
      </c>
      <c r="K504" s="8">
        <v>840</v>
      </c>
      <c r="L504" s="6">
        <v>284</v>
      </c>
      <c r="M504" s="6">
        <v>191</v>
      </c>
      <c r="N504" s="6">
        <v>354</v>
      </c>
      <c r="O504" s="6">
        <v>197</v>
      </c>
      <c r="P504" s="6">
        <v>665</v>
      </c>
      <c r="Q504" s="6">
        <v>830</v>
      </c>
      <c r="R504" s="6">
        <v>819</v>
      </c>
      <c r="S504" s="6">
        <v>664</v>
      </c>
      <c r="T504" s="6">
        <v>204</v>
      </c>
      <c r="U504" s="6">
        <v>367</v>
      </c>
      <c r="V504" s="6">
        <v>178</v>
      </c>
      <c r="W504" s="6">
        <v>277</v>
      </c>
      <c r="X504" s="7">
        <v>841</v>
      </c>
      <c r="Y504" s="9">
        <v>750</v>
      </c>
      <c r="Z504" s="6">
        <v>121</v>
      </c>
      <c r="AA504" s="11">
        <v>478</v>
      </c>
      <c r="AB504" s="6">
        <v>898</v>
      </c>
      <c r="AC504" s="6">
        <v>549</v>
      </c>
      <c r="AD504" s="6">
        <v>1020</v>
      </c>
      <c r="AE504" s="6">
        <v>607</v>
      </c>
      <c r="AF504" s="6">
        <v>3</v>
      </c>
      <c r="AG504" s="179">
        <v>424</v>
      </c>
      <c r="AH504" s="5">
        <f t="shared" si="91"/>
        <v>16400</v>
      </c>
      <c r="AI504" s="5">
        <f t="shared" si="92"/>
        <v>11201200</v>
      </c>
      <c r="AJ504" s="2">
        <f t="shared" si="93"/>
        <v>8606720000</v>
      </c>
    </row>
    <row r="505" spans="1:36" x14ac:dyDescent="0.2">
      <c r="A505" s="1">
        <v>25</v>
      </c>
      <c r="B505" s="178">
        <v>706</v>
      </c>
      <c r="C505" s="6">
        <v>869</v>
      </c>
      <c r="D505" s="6">
        <v>313</v>
      </c>
      <c r="E505" s="6">
        <v>158</v>
      </c>
      <c r="F505" s="6">
        <v>323</v>
      </c>
      <c r="G505" s="6">
        <v>232</v>
      </c>
      <c r="H505" s="8">
        <v>700</v>
      </c>
      <c r="I505" s="6">
        <v>799</v>
      </c>
      <c r="J505" s="6">
        <v>396</v>
      </c>
      <c r="K505" s="12">
        <v>47</v>
      </c>
      <c r="L505" s="6">
        <v>627</v>
      </c>
      <c r="M505" s="6">
        <v>984</v>
      </c>
      <c r="N505" s="6">
        <v>521</v>
      </c>
      <c r="O505" s="6">
        <v>942</v>
      </c>
      <c r="P505" s="6">
        <v>498</v>
      </c>
      <c r="Q505" s="6">
        <v>85</v>
      </c>
      <c r="R505" s="6">
        <v>92</v>
      </c>
      <c r="S505" s="6">
        <v>511</v>
      </c>
      <c r="T505" s="6">
        <v>931</v>
      </c>
      <c r="U505" s="6">
        <v>520</v>
      </c>
      <c r="V505" s="6">
        <v>985</v>
      </c>
      <c r="W505" s="6">
        <v>638</v>
      </c>
      <c r="X505" s="11">
        <v>34</v>
      </c>
      <c r="Y505" s="6">
        <v>389</v>
      </c>
      <c r="Z505" s="9">
        <v>786</v>
      </c>
      <c r="AA505" s="7">
        <v>693</v>
      </c>
      <c r="AB505" s="6">
        <v>233</v>
      </c>
      <c r="AC505" s="6">
        <v>334</v>
      </c>
      <c r="AD505" s="6">
        <v>147</v>
      </c>
      <c r="AE505" s="6">
        <v>312</v>
      </c>
      <c r="AF505" s="6">
        <v>876</v>
      </c>
      <c r="AG505" s="179">
        <v>719</v>
      </c>
      <c r="AH505" s="5">
        <f t="shared" si="91"/>
        <v>16400</v>
      </c>
      <c r="AI505" s="5">
        <f t="shared" si="92"/>
        <v>11201200</v>
      </c>
      <c r="AJ505" s="2">
        <f t="shared" si="93"/>
        <v>8606720000</v>
      </c>
    </row>
    <row r="506" spans="1:36" x14ac:dyDescent="0.2">
      <c r="A506" s="1">
        <v>26</v>
      </c>
      <c r="B506" s="178">
        <v>849</v>
      </c>
      <c r="C506" s="6">
        <v>758</v>
      </c>
      <c r="D506" s="6">
        <v>170</v>
      </c>
      <c r="E506" s="6">
        <v>269</v>
      </c>
      <c r="F506" s="6">
        <v>212</v>
      </c>
      <c r="G506" s="6">
        <v>375</v>
      </c>
      <c r="H506" s="6">
        <v>811</v>
      </c>
      <c r="I506" s="8">
        <v>656</v>
      </c>
      <c r="J506" s="12">
        <v>27</v>
      </c>
      <c r="K506" s="6">
        <v>448</v>
      </c>
      <c r="L506" s="6">
        <v>996</v>
      </c>
      <c r="M506" s="6">
        <v>583</v>
      </c>
      <c r="N506" s="6">
        <v>922</v>
      </c>
      <c r="O506" s="6">
        <v>573</v>
      </c>
      <c r="P506" s="6">
        <v>97</v>
      </c>
      <c r="Q506" s="6">
        <v>454</v>
      </c>
      <c r="R506" s="6">
        <v>459</v>
      </c>
      <c r="S506" s="6">
        <v>112</v>
      </c>
      <c r="T506" s="6">
        <v>564</v>
      </c>
      <c r="U506" s="6">
        <v>919</v>
      </c>
      <c r="V506" s="6">
        <v>586</v>
      </c>
      <c r="W506" s="6">
        <v>1005</v>
      </c>
      <c r="X506" s="6">
        <v>433</v>
      </c>
      <c r="Y506" s="11">
        <v>22</v>
      </c>
      <c r="Z506" s="7">
        <v>641</v>
      </c>
      <c r="AA506" s="9">
        <v>806</v>
      </c>
      <c r="AB506" s="6">
        <v>378</v>
      </c>
      <c r="AC506" s="6">
        <v>221</v>
      </c>
      <c r="AD506" s="6">
        <v>260</v>
      </c>
      <c r="AE506" s="6">
        <v>167</v>
      </c>
      <c r="AF506" s="6">
        <v>763</v>
      </c>
      <c r="AG506" s="179">
        <v>864</v>
      </c>
      <c r="AH506" s="5">
        <f t="shared" si="91"/>
        <v>16400</v>
      </c>
      <c r="AI506" s="5">
        <f t="shared" si="92"/>
        <v>11201200</v>
      </c>
      <c r="AJ506" s="2">
        <f t="shared" si="93"/>
        <v>8606720000</v>
      </c>
    </row>
    <row r="507" spans="1:36" x14ac:dyDescent="0.2">
      <c r="A507" s="1">
        <v>27</v>
      </c>
      <c r="B507" s="178">
        <v>355</v>
      </c>
      <c r="C507" s="6">
        <v>200</v>
      </c>
      <c r="D507" s="6">
        <v>668</v>
      </c>
      <c r="E507" s="6">
        <v>831</v>
      </c>
      <c r="F507" s="8">
        <v>738</v>
      </c>
      <c r="G507" s="6">
        <v>837</v>
      </c>
      <c r="H507" s="6">
        <v>281</v>
      </c>
      <c r="I507" s="6">
        <v>190</v>
      </c>
      <c r="J507" s="6">
        <v>553</v>
      </c>
      <c r="K507" s="6">
        <v>910</v>
      </c>
      <c r="L507" s="6">
        <v>466</v>
      </c>
      <c r="M507" s="12">
        <v>117</v>
      </c>
      <c r="N507" s="6">
        <v>428</v>
      </c>
      <c r="O507" s="6">
        <v>15</v>
      </c>
      <c r="P507" s="6">
        <v>595</v>
      </c>
      <c r="Q507" s="6">
        <v>1016</v>
      </c>
      <c r="R507" s="6">
        <v>1017</v>
      </c>
      <c r="S507" s="6">
        <v>606</v>
      </c>
      <c r="T507" s="6">
        <v>2</v>
      </c>
      <c r="U507" s="6">
        <v>421</v>
      </c>
      <c r="V507" s="11">
        <v>124</v>
      </c>
      <c r="W507" s="6">
        <v>479</v>
      </c>
      <c r="X507" s="6">
        <v>899</v>
      </c>
      <c r="Y507" s="6">
        <v>552</v>
      </c>
      <c r="Z507" s="6">
        <v>179</v>
      </c>
      <c r="AA507" s="6">
        <v>280</v>
      </c>
      <c r="AB507" s="9">
        <v>844</v>
      </c>
      <c r="AC507" s="7">
        <v>751</v>
      </c>
      <c r="AD507" s="6">
        <v>818</v>
      </c>
      <c r="AE507" s="6">
        <v>661</v>
      </c>
      <c r="AF507" s="6">
        <v>201</v>
      </c>
      <c r="AG507" s="179">
        <v>366</v>
      </c>
      <c r="AH507" s="5">
        <f t="shared" si="91"/>
        <v>16400</v>
      </c>
      <c r="AI507" s="5">
        <f t="shared" si="92"/>
        <v>11201200</v>
      </c>
      <c r="AJ507" s="2">
        <f t="shared" si="93"/>
        <v>8606720000</v>
      </c>
    </row>
    <row r="508" spans="1:36" x14ac:dyDescent="0.2">
      <c r="A508" s="1">
        <v>28</v>
      </c>
      <c r="B508" s="178">
        <v>244</v>
      </c>
      <c r="C508" s="6">
        <v>343</v>
      </c>
      <c r="D508" s="6">
        <v>779</v>
      </c>
      <c r="E508" s="6">
        <v>688</v>
      </c>
      <c r="F508" s="6">
        <v>881</v>
      </c>
      <c r="G508" s="8">
        <v>726</v>
      </c>
      <c r="H508" s="6">
        <v>138</v>
      </c>
      <c r="I508" s="6">
        <v>301</v>
      </c>
      <c r="J508" s="6">
        <v>954</v>
      </c>
      <c r="K508" s="6">
        <v>541</v>
      </c>
      <c r="L508" s="12">
        <v>65</v>
      </c>
      <c r="M508" s="6">
        <v>486</v>
      </c>
      <c r="N508" s="6">
        <v>59</v>
      </c>
      <c r="O508" s="6">
        <v>416</v>
      </c>
      <c r="P508" s="6">
        <v>964</v>
      </c>
      <c r="Q508" s="6">
        <v>615</v>
      </c>
      <c r="R508" s="6">
        <v>618</v>
      </c>
      <c r="S508" s="6">
        <v>973</v>
      </c>
      <c r="T508" s="6">
        <v>401</v>
      </c>
      <c r="U508" s="6">
        <v>54</v>
      </c>
      <c r="V508" s="6">
        <v>491</v>
      </c>
      <c r="W508" s="11">
        <v>80</v>
      </c>
      <c r="X508" s="6">
        <v>532</v>
      </c>
      <c r="Y508" s="6">
        <v>951</v>
      </c>
      <c r="Z508" s="6">
        <v>292</v>
      </c>
      <c r="AA508" s="6">
        <v>135</v>
      </c>
      <c r="AB508" s="7">
        <v>731</v>
      </c>
      <c r="AC508" s="9">
        <v>896</v>
      </c>
      <c r="AD508" s="6">
        <v>673</v>
      </c>
      <c r="AE508" s="6">
        <v>774</v>
      </c>
      <c r="AF508" s="6">
        <v>346</v>
      </c>
      <c r="AG508" s="179">
        <v>253</v>
      </c>
      <c r="AH508" s="5">
        <f t="shared" si="91"/>
        <v>16400</v>
      </c>
      <c r="AI508" s="5">
        <f t="shared" si="92"/>
        <v>11201200</v>
      </c>
      <c r="AJ508" s="2">
        <f t="shared" si="93"/>
        <v>8606720000</v>
      </c>
    </row>
    <row r="509" spans="1:36" x14ac:dyDescent="0.2">
      <c r="A509" s="1">
        <v>29</v>
      </c>
      <c r="B509" s="178">
        <v>480</v>
      </c>
      <c r="C509" s="6">
        <v>123</v>
      </c>
      <c r="D509" s="8">
        <v>551</v>
      </c>
      <c r="E509" s="6">
        <v>900</v>
      </c>
      <c r="F509" s="6">
        <v>605</v>
      </c>
      <c r="G509" s="6">
        <v>1018</v>
      </c>
      <c r="H509" s="6">
        <v>422</v>
      </c>
      <c r="I509" s="6">
        <v>1</v>
      </c>
      <c r="J509" s="6">
        <v>662</v>
      </c>
      <c r="K509" s="6">
        <v>817</v>
      </c>
      <c r="L509" s="6">
        <v>365</v>
      </c>
      <c r="M509" s="6">
        <v>202</v>
      </c>
      <c r="N509" s="6">
        <v>279</v>
      </c>
      <c r="O509" s="12">
        <v>180</v>
      </c>
      <c r="P509" s="6">
        <v>752</v>
      </c>
      <c r="Q509" s="6">
        <v>843</v>
      </c>
      <c r="R509" s="6">
        <v>838</v>
      </c>
      <c r="S509" s="6">
        <v>737</v>
      </c>
      <c r="T509" s="11">
        <v>189</v>
      </c>
      <c r="U509" s="6">
        <v>282</v>
      </c>
      <c r="V509" s="6">
        <v>199</v>
      </c>
      <c r="W509" s="6">
        <v>356</v>
      </c>
      <c r="X509" s="6">
        <v>832</v>
      </c>
      <c r="Y509" s="6">
        <v>667</v>
      </c>
      <c r="Z509" s="6">
        <v>16</v>
      </c>
      <c r="AA509" s="6">
        <v>427</v>
      </c>
      <c r="AB509" s="6">
        <v>1015</v>
      </c>
      <c r="AC509" s="6">
        <v>596</v>
      </c>
      <c r="AD509" s="9">
        <v>909</v>
      </c>
      <c r="AE509" s="7">
        <v>554</v>
      </c>
      <c r="AF509" s="6">
        <v>118</v>
      </c>
      <c r="AG509" s="179">
        <v>465</v>
      </c>
      <c r="AH509" s="5">
        <f t="shared" si="91"/>
        <v>16400</v>
      </c>
      <c r="AI509" s="5">
        <f t="shared" si="92"/>
        <v>11201200</v>
      </c>
      <c r="AJ509" s="2">
        <f t="shared" si="93"/>
        <v>8606720000</v>
      </c>
    </row>
    <row r="510" spans="1:36" x14ac:dyDescent="0.2">
      <c r="A510" s="1">
        <v>30</v>
      </c>
      <c r="B510" s="178">
        <v>79</v>
      </c>
      <c r="C510" s="6">
        <v>492</v>
      </c>
      <c r="D510" s="6">
        <v>952</v>
      </c>
      <c r="E510" s="8">
        <v>531</v>
      </c>
      <c r="F510" s="6">
        <v>974</v>
      </c>
      <c r="G510" s="6">
        <v>617</v>
      </c>
      <c r="H510" s="6">
        <v>53</v>
      </c>
      <c r="I510" s="6">
        <v>402</v>
      </c>
      <c r="J510" s="6">
        <v>773</v>
      </c>
      <c r="K510" s="6">
        <v>674</v>
      </c>
      <c r="L510" s="6">
        <v>254</v>
      </c>
      <c r="M510" s="6">
        <v>345</v>
      </c>
      <c r="N510" s="12">
        <v>136</v>
      </c>
      <c r="O510" s="6">
        <v>291</v>
      </c>
      <c r="P510" s="6">
        <v>895</v>
      </c>
      <c r="Q510" s="6">
        <v>732</v>
      </c>
      <c r="R510" s="6">
        <v>725</v>
      </c>
      <c r="S510" s="6">
        <v>882</v>
      </c>
      <c r="T510" s="6">
        <v>302</v>
      </c>
      <c r="U510" s="11">
        <v>137</v>
      </c>
      <c r="V510" s="6">
        <v>344</v>
      </c>
      <c r="W510" s="6">
        <v>243</v>
      </c>
      <c r="X510" s="6">
        <v>687</v>
      </c>
      <c r="Y510" s="6">
        <v>780</v>
      </c>
      <c r="Z510" s="6">
        <v>415</v>
      </c>
      <c r="AA510" s="6">
        <v>60</v>
      </c>
      <c r="AB510" s="6">
        <v>616</v>
      </c>
      <c r="AC510" s="6">
        <v>963</v>
      </c>
      <c r="AD510" s="7">
        <v>542</v>
      </c>
      <c r="AE510" s="9">
        <v>953</v>
      </c>
      <c r="AF510" s="6">
        <v>485</v>
      </c>
      <c r="AG510" s="179">
        <v>66</v>
      </c>
      <c r="AH510" s="5">
        <f t="shared" si="91"/>
        <v>16400</v>
      </c>
      <c r="AI510" s="5">
        <f t="shared" si="92"/>
        <v>11201200</v>
      </c>
      <c r="AJ510" s="2">
        <f t="shared" si="93"/>
        <v>8606720000</v>
      </c>
    </row>
    <row r="511" spans="1:36" x14ac:dyDescent="0.2">
      <c r="A511" s="1">
        <v>31</v>
      </c>
      <c r="B511" s="199">
        <v>637</v>
      </c>
      <c r="C511" s="6">
        <v>986</v>
      </c>
      <c r="D511" s="6">
        <v>390</v>
      </c>
      <c r="E511" s="6">
        <v>33</v>
      </c>
      <c r="F511" s="6">
        <v>512</v>
      </c>
      <c r="G511" s="6">
        <v>91</v>
      </c>
      <c r="H511" s="6">
        <v>519</v>
      </c>
      <c r="I511" s="6">
        <v>932</v>
      </c>
      <c r="J511" s="6">
        <v>311</v>
      </c>
      <c r="K511" s="6">
        <v>148</v>
      </c>
      <c r="L511" s="6">
        <v>720</v>
      </c>
      <c r="M511" s="6">
        <v>875</v>
      </c>
      <c r="N511" s="6">
        <v>694</v>
      </c>
      <c r="O511" s="6">
        <v>785</v>
      </c>
      <c r="P511" s="6">
        <v>333</v>
      </c>
      <c r="Q511" s="12">
        <v>234</v>
      </c>
      <c r="R511" s="11">
        <v>231</v>
      </c>
      <c r="S511" s="6">
        <v>324</v>
      </c>
      <c r="T511" s="6">
        <v>800</v>
      </c>
      <c r="U511" s="6">
        <v>699</v>
      </c>
      <c r="V511" s="6">
        <v>870</v>
      </c>
      <c r="W511" s="6">
        <v>705</v>
      </c>
      <c r="X511" s="6">
        <v>157</v>
      </c>
      <c r="Y511" s="6">
        <v>314</v>
      </c>
      <c r="Z511" s="6">
        <v>941</v>
      </c>
      <c r="AA511" s="6">
        <v>522</v>
      </c>
      <c r="AB511" s="6">
        <v>86</v>
      </c>
      <c r="AC511" s="6">
        <v>497</v>
      </c>
      <c r="AD511" s="6">
        <v>48</v>
      </c>
      <c r="AE511" s="6">
        <v>395</v>
      </c>
      <c r="AF511" s="9">
        <v>983</v>
      </c>
      <c r="AG511" s="200">
        <v>628</v>
      </c>
      <c r="AH511" s="5">
        <f t="shared" si="91"/>
        <v>16400</v>
      </c>
      <c r="AI511" s="5">
        <f t="shared" si="92"/>
        <v>11201200</v>
      </c>
      <c r="AJ511" s="2">
        <f t="shared" si="93"/>
        <v>8606720000</v>
      </c>
    </row>
    <row r="512" spans="1:36" ht="13.5" thickBot="1" x14ac:dyDescent="0.25">
      <c r="A512" s="1">
        <v>32</v>
      </c>
      <c r="B512" s="201">
        <v>1006</v>
      </c>
      <c r="C512" s="202">
        <v>585</v>
      </c>
      <c r="D512" s="180">
        <v>21</v>
      </c>
      <c r="E512" s="180">
        <v>434</v>
      </c>
      <c r="F512" s="180">
        <v>111</v>
      </c>
      <c r="G512" s="180">
        <v>460</v>
      </c>
      <c r="H512" s="180">
        <v>920</v>
      </c>
      <c r="I512" s="180">
        <v>563</v>
      </c>
      <c r="J512" s="180">
        <v>168</v>
      </c>
      <c r="K512" s="180">
        <v>259</v>
      </c>
      <c r="L512" s="180">
        <v>863</v>
      </c>
      <c r="M512" s="180">
        <v>764</v>
      </c>
      <c r="N512" s="180">
        <v>805</v>
      </c>
      <c r="O512" s="180">
        <v>642</v>
      </c>
      <c r="P512" s="187">
        <v>222</v>
      </c>
      <c r="Q512" s="180">
        <v>377</v>
      </c>
      <c r="R512" s="180">
        <v>376</v>
      </c>
      <c r="S512" s="191">
        <v>211</v>
      </c>
      <c r="T512" s="180">
        <v>655</v>
      </c>
      <c r="U512" s="180">
        <v>812</v>
      </c>
      <c r="V512" s="180">
        <v>757</v>
      </c>
      <c r="W512" s="180">
        <v>850</v>
      </c>
      <c r="X512" s="180">
        <v>270</v>
      </c>
      <c r="Y512" s="180">
        <v>169</v>
      </c>
      <c r="Z512" s="180">
        <v>574</v>
      </c>
      <c r="AA512" s="180">
        <v>921</v>
      </c>
      <c r="AB512" s="180">
        <v>453</v>
      </c>
      <c r="AC512" s="180">
        <v>98</v>
      </c>
      <c r="AD512" s="180">
        <v>447</v>
      </c>
      <c r="AE512" s="180">
        <v>28</v>
      </c>
      <c r="AF512" s="203">
        <v>584</v>
      </c>
      <c r="AG512" s="204">
        <v>995</v>
      </c>
      <c r="AH512" s="5">
        <f t="shared" si="91"/>
        <v>16400</v>
      </c>
      <c r="AI512" s="5">
        <f t="shared" si="92"/>
        <v>11201200</v>
      </c>
      <c r="AJ512" s="2">
        <f t="shared" si="93"/>
        <v>8606720000</v>
      </c>
    </row>
    <row r="513" spans="1:36" x14ac:dyDescent="0.2">
      <c r="A513" s="3" t="s">
        <v>0</v>
      </c>
      <c r="B513" s="5">
        <f>SUM(B481:B512)</f>
        <v>16400</v>
      </c>
      <c r="C513" s="5">
        <f t="shared" ref="C513:AG513" si="94">SUM(C481:C512)</f>
        <v>16400</v>
      </c>
      <c r="D513" s="5">
        <f t="shared" si="94"/>
        <v>16400</v>
      </c>
      <c r="E513" s="5">
        <f t="shared" si="94"/>
        <v>16400</v>
      </c>
      <c r="F513" s="5">
        <f t="shared" si="94"/>
        <v>16400</v>
      </c>
      <c r="G513" s="5">
        <f t="shared" si="94"/>
        <v>16400</v>
      </c>
      <c r="H513" s="5">
        <f t="shared" si="94"/>
        <v>16400</v>
      </c>
      <c r="I513" s="5">
        <f t="shared" si="94"/>
        <v>16400</v>
      </c>
      <c r="J513" s="5">
        <f t="shared" si="94"/>
        <v>16400</v>
      </c>
      <c r="K513" s="5">
        <f t="shared" si="94"/>
        <v>16400</v>
      </c>
      <c r="L513" s="5">
        <f t="shared" si="94"/>
        <v>16400</v>
      </c>
      <c r="M513" s="5">
        <f t="shared" si="94"/>
        <v>16400</v>
      </c>
      <c r="N513" s="5">
        <f t="shared" si="94"/>
        <v>16400</v>
      </c>
      <c r="O513" s="5">
        <f t="shared" si="94"/>
        <v>16400</v>
      </c>
      <c r="P513" s="5">
        <f t="shared" si="94"/>
        <v>16400</v>
      </c>
      <c r="Q513" s="5">
        <f t="shared" si="94"/>
        <v>16400</v>
      </c>
      <c r="R513" s="5">
        <f t="shared" si="94"/>
        <v>16400</v>
      </c>
      <c r="S513" s="5">
        <f t="shared" si="94"/>
        <v>16400</v>
      </c>
      <c r="T513" s="5">
        <f t="shared" si="94"/>
        <v>16400</v>
      </c>
      <c r="U513" s="5">
        <f t="shared" si="94"/>
        <v>16400</v>
      </c>
      <c r="V513" s="5">
        <f t="shared" si="94"/>
        <v>16400</v>
      </c>
      <c r="W513" s="5">
        <f t="shared" si="94"/>
        <v>16400</v>
      </c>
      <c r="X513" s="5">
        <f t="shared" si="94"/>
        <v>16400</v>
      </c>
      <c r="Y513" s="5">
        <f t="shared" si="94"/>
        <v>16400</v>
      </c>
      <c r="Z513" s="5">
        <f t="shared" si="94"/>
        <v>16400</v>
      </c>
      <c r="AA513" s="5">
        <f t="shared" si="94"/>
        <v>16400</v>
      </c>
      <c r="AB513" s="5">
        <f t="shared" si="94"/>
        <v>16400</v>
      </c>
      <c r="AC513" s="5">
        <f t="shared" si="94"/>
        <v>16400</v>
      </c>
      <c r="AD513" s="5">
        <f t="shared" si="94"/>
        <v>16400</v>
      </c>
      <c r="AE513" s="5">
        <f t="shared" si="94"/>
        <v>16400</v>
      </c>
      <c r="AF513" s="5">
        <f t="shared" si="94"/>
        <v>16400</v>
      </c>
      <c r="AG513" s="5">
        <f t="shared" si="94"/>
        <v>16400</v>
      </c>
      <c r="AH513" s="5"/>
      <c r="AI513" s="5"/>
    </row>
    <row r="514" spans="1:36" x14ac:dyDescent="0.2">
      <c r="A514" s="3" t="s">
        <v>1</v>
      </c>
      <c r="B514" s="5">
        <f>SUMSQ(B481:B512)</f>
        <v>11201200</v>
      </c>
      <c r="C514" s="5">
        <f t="shared" ref="C514:AG514" si="95">SUMSQ(C481:C512)</f>
        <v>11201200</v>
      </c>
      <c r="D514" s="5">
        <f t="shared" si="95"/>
        <v>11201200</v>
      </c>
      <c r="E514" s="5">
        <f t="shared" si="95"/>
        <v>11201200</v>
      </c>
      <c r="F514" s="5">
        <f t="shared" si="95"/>
        <v>11201200</v>
      </c>
      <c r="G514" s="5">
        <f t="shared" si="95"/>
        <v>11201200</v>
      </c>
      <c r="H514" s="5">
        <f t="shared" si="95"/>
        <v>11201200</v>
      </c>
      <c r="I514" s="5">
        <f t="shared" si="95"/>
        <v>11201200</v>
      </c>
      <c r="J514" s="5">
        <f t="shared" si="95"/>
        <v>11201200</v>
      </c>
      <c r="K514" s="5">
        <f t="shared" si="95"/>
        <v>11201200</v>
      </c>
      <c r="L514" s="5">
        <f t="shared" si="95"/>
        <v>11201200</v>
      </c>
      <c r="M514" s="5">
        <f t="shared" si="95"/>
        <v>11201200</v>
      </c>
      <c r="N514" s="5">
        <f t="shared" si="95"/>
        <v>11201200</v>
      </c>
      <c r="O514" s="5">
        <f t="shared" si="95"/>
        <v>11201200</v>
      </c>
      <c r="P514" s="5">
        <f t="shared" si="95"/>
        <v>11201200</v>
      </c>
      <c r="Q514" s="5">
        <f t="shared" si="95"/>
        <v>11201200</v>
      </c>
      <c r="R514" s="5">
        <f t="shared" si="95"/>
        <v>11201200</v>
      </c>
      <c r="S514" s="5">
        <f t="shared" si="95"/>
        <v>11201200</v>
      </c>
      <c r="T514" s="5">
        <f t="shared" si="95"/>
        <v>11201200</v>
      </c>
      <c r="U514" s="5">
        <f t="shared" si="95"/>
        <v>11201200</v>
      </c>
      <c r="V514" s="5">
        <f t="shared" si="95"/>
        <v>11201200</v>
      </c>
      <c r="W514" s="5">
        <f t="shared" si="95"/>
        <v>11201200</v>
      </c>
      <c r="X514" s="5">
        <f t="shared" si="95"/>
        <v>11201200</v>
      </c>
      <c r="Y514" s="5">
        <f t="shared" si="95"/>
        <v>11201200</v>
      </c>
      <c r="Z514" s="5">
        <f t="shared" si="95"/>
        <v>11201200</v>
      </c>
      <c r="AA514" s="5">
        <f t="shared" si="95"/>
        <v>11201200</v>
      </c>
      <c r="AB514" s="5">
        <f t="shared" si="95"/>
        <v>11201200</v>
      </c>
      <c r="AC514" s="5">
        <f t="shared" si="95"/>
        <v>11201200</v>
      </c>
      <c r="AD514" s="5">
        <f t="shared" si="95"/>
        <v>11201200</v>
      </c>
      <c r="AE514" s="5">
        <f t="shared" si="95"/>
        <v>11201200</v>
      </c>
      <c r="AF514" s="5">
        <f t="shared" si="95"/>
        <v>11201200</v>
      </c>
      <c r="AG514" s="5">
        <f t="shared" si="95"/>
        <v>11201200</v>
      </c>
      <c r="AH514" s="5"/>
      <c r="AI514" s="5"/>
    </row>
    <row r="515" spans="1:36" x14ac:dyDescent="0.2">
      <c r="A515" s="3" t="s">
        <v>2</v>
      </c>
      <c r="B515" s="2">
        <f>B481^3+B482^3+B483^3+B484^3+B485^3+B486^3+B487^3+B488^3+B489^3+B490^3+B491^3+B492^3+B493^3+B494^3+B495^3+B496^3+B497^3+B498^3+B499^3+B500^3+B501^3+B502^3+B503^3+B504^3+B505^3+B506^3+B507^3+B508^3+B509^3+B510^3+B511^3+B512^3</f>
        <v>8606720000</v>
      </c>
      <c r="C515" s="2">
        <f t="shared" ref="C515:AG515" si="96">C481^3+C482^3+C483^3+C484^3+C485^3+C486^3+C487^3+C488^3+C489^3+C490^3+C491^3+C492^3+C493^3+C494^3+C495^3+C496^3+C497^3+C498^3+C499^3+C500^3+C501^3+C502^3+C503^3+C504^3+C505^3+C506^3+C507^3+C508^3+C509^3+C510^3+C511^3+C512^3</f>
        <v>8606720000</v>
      </c>
      <c r="D515" s="2">
        <f t="shared" si="96"/>
        <v>8606720000</v>
      </c>
      <c r="E515" s="2">
        <f t="shared" si="96"/>
        <v>8606720000</v>
      </c>
      <c r="F515" s="2">
        <f t="shared" si="96"/>
        <v>8606720000</v>
      </c>
      <c r="G515" s="2">
        <f t="shared" si="96"/>
        <v>8606720000</v>
      </c>
      <c r="H515" s="2">
        <f t="shared" si="96"/>
        <v>8606720000</v>
      </c>
      <c r="I515" s="2">
        <f t="shared" si="96"/>
        <v>8606720000</v>
      </c>
      <c r="J515" s="2">
        <f t="shared" si="96"/>
        <v>8606720000</v>
      </c>
      <c r="K515" s="2">
        <f t="shared" si="96"/>
        <v>8606720000</v>
      </c>
      <c r="L515" s="2">
        <f t="shared" si="96"/>
        <v>8606720000</v>
      </c>
      <c r="M515" s="2">
        <f t="shared" si="96"/>
        <v>8606720000</v>
      </c>
      <c r="N515" s="2">
        <f t="shared" si="96"/>
        <v>8606720000</v>
      </c>
      <c r="O515" s="2">
        <f t="shared" si="96"/>
        <v>8606720000</v>
      </c>
      <c r="P515" s="2">
        <f t="shared" si="96"/>
        <v>8606720000</v>
      </c>
      <c r="Q515" s="2">
        <f t="shared" si="96"/>
        <v>8606720000</v>
      </c>
      <c r="R515" s="2">
        <f t="shared" si="96"/>
        <v>8606720000</v>
      </c>
      <c r="S515" s="2">
        <f t="shared" si="96"/>
        <v>8606720000</v>
      </c>
      <c r="T515" s="2">
        <f t="shared" si="96"/>
        <v>8606720000</v>
      </c>
      <c r="U515" s="2">
        <f t="shared" si="96"/>
        <v>8606720000</v>
      </c>
      <c r="V515" s="2">
        <f t="shared" si="96"/>
        <v>8606720000</v>
      </c>
      <c r="W515" s="2">
        <f t="shared" si="96"/>
        <v>8606720000</v>
      </c>
      <c r="X515" s="2">
        <f t="shared" si="96"/>
        <v>8606720000</v>
      </c>
      <c r="Y515" s="2">
        <f t="shared" si="96"/>
        <v>8606720000</v>
      </c>
      <c r="Z515" s="2">
        <f t="shared" si="96"/>
        <v>8606720000</v>
      </c>
      <c r="AA515" s="2">
        <f t="shared" si="96"/>
        <v>8606720000</v>
      </c>
      <c r="AB515" s="2">
        <f t="shared" si="96"/>
        <v>8606720000</v>
      </c>
      <c r="AC515" s="2">
        <f t="shared" si="96"/>
        <v>8606720000</v>
      </c>
      <c r="AD515" s="2">
        <f t="shared" si="96"/>
        <v>8606720000</v>
      </c>
      <c r="AE515" s="2">
        <f t="shared" si="96"/>
        <v>8606720000</v>
      </c>
      <c r="AF515" s="2">
        <f t="shared" si="96"/>
        <v>8606720000</v>
      </c>
      <c r="AG515" s="2">
        <f t="shared" si="96"/>
        <v>8606720000</v>
      </c>
      <c r="AH515" s="5"/>
      <c r="AI515" s="5"/>
    </row>
    <row r="516" spans="1:36" x14ac:dyDescent="0.2">
      <c r="AH516" s="5"/>
      <c r="AI516" s="5"/>
    </row>
    <row r="517" spans="1:36" x14ac:dyDescent="0.2">
      <c r="A517" s="3" t="s">
        <v>1173</v>
      </c>
      <c r="B517" s="2">
        <f>B481</f>
        <v>19</v>
      </c>
      <c r="C517" s="2">
        <f>C482</f>
        <v>39</v>
      </c>
      <c r="D517" s="2">
        <f>D483</f>
        <v>73</v>
      </c>
      <c r="E517" s="2">
        <f>E484</f>
        <v>125</v>
      </c>
      <c r="F517" s="2">
        <f>F485</f>
        <v>144</v>
      </c>
      <c r="G517" s="2">
        <f>G486</f>
        <v>188</v>
      </c>
      <c r="H517" s="2">
        <f>H487</f>
        <v>214</v>
      </c>
      <c r="I517" s="2">
        <f>I488</f>
        <v>226</v>
      </c>
      <c r="J517" s="2">
        <f>J489</f>
        <v>286</v>
      </c>
      <c r="K517" s="2">
        <f>K490</f>
        <v>298</v>
      </c>
      <c r="L517" s="2">
        <f>L491</f>
        <v>328</v>
      </c>
      <c r="M517" s="2">
        <f>M492</f>
        <v>372</v>
      </c>
      <c r="N517" s="2">
        <f>N493</f>
        <v>385</v>
      </c>
      <c r="O517" s="2">
        <f>O494</f>
        <v>437</v>
      </c>
      <c r="P517" s="2">
        <f>P495</f>
        <v>475</v>
      </c>
      <c r="Q517" s="2">
        <f>Q496</f>
        <v>495</v>
      </c>
      <c r="R517" s="2">
        <f>R497</f>
        <v>543</v>
      </c>
      <c r="S517" s="2">
        <f>S498</f>
        <v>555</v>
      </c>
      <c r="T517" s="2">
        <f>T499</f>
        <v>581</v>
      </c>
      <c r="U517" s="2">
        <f>U500</f>
        <v>625</v>
      </c>
      <c r="V517" s="2">
        <f>V501</f>
        <v>644</v>
      </c>
      <c r="W517" s="2">
        <f>W502</f>
        <v>696</v>
      </c>
      <c r="X517" s="2">
        <f>X503</f>
        <v>730</v>
      </c>
      <c r="Y517" s="2">
        <f>Y504</f>
        <v>750</v>
      </c>
      <c r="Z517" s="2">
        <f>Z505</f>
        <v>786</v>
      </c>
      <c r="AA517" s="2">
        <f>AA506</f>
        <v>806</v>
      </c>
      <c r="AB517" s="2">
        <f>AB507</f>
        <v>844</v>
      </c>
      <c r="AC517" s="2">
        <f>AC508</f>
        <v>896</v>
      </c>
      <c r="AD517" s="2">
        <f>AD509</f>
        <v>909</v>
      </c>
      <c r="AE517" s="2">
        <f>AE510</f>
        <v>953</v>
      </c>
      <c r="AF517" s="2">
        <f>AF511</f>
        <v>983</v>
      </c>
      <c r="AG517" s="2">
        <f>AG512</f>
        <v>995</v>
      </c>
      <c r="AH517" s="217">
        <f t="shared" ref="AH517:AH520" si="97">SUM(B517:AG517)</f>
        <v>16400</v>
      </c>
      <c r="AI517" s="5">
        <f t="shared" ref="AI517:AI520" si="98">SUMSQ(B517:AG517)</f>
        <v>11201200</v>
      </c>
      <c r="AJ517" s="2">
        <f t="shared" si="93"/>
        <v>8606720000</v>
      </c>
    </row>
    <row r="518" spans="1:36" x14ac:dyDescent="0.2">
      <c r="A518" s="3" t="s">
        <v>1174</v>
      </c>
      <c r="B518" s="2">
        <f>B512</f>
        <v>1006</v>
      </c>
      <c r="C518" s="2">
        <f>C511</f>
        <v>986</v>
      </c>
      <c r="D518" s="2">
        <f>D510</f>
        <v>952</v>
      </c>
      <c r="E518" s="2">
        <f>E509</f>
        <v>900</v>
      </c>
      <c r="F518" s="2">
        <f>F508</f>
        <v>881</v>
      </c>
      <c r="G518" s="2">
        <f>G507</f>
        <v>837</v>
      </c>
      <c r="H518" s="2">
        <f>H506</f>
        <v>811</v>
      </c>
      <c r="I518" s="2">
        <f>I505</f>
        <v>799</v>
      </c>
      <c r="J518" s="2">
        <f>J504</f>
        <v>739</v>
      </c>
      <c r="K518" s="2">
        <f>K503</f>
        <v>727</v>
      </c>
      <c r="L518" s="2">
        <f>L502</f>
        <v>697</v>
      </c>
      <c r="M518" s="2">
        <f>M501</f>
        <v>653</v>
      </c>
      <c r="N518" s="2">
        <f>N500</f>
        <v>640</v>
      </c>
      <c r="O518" s="2">
        <f>O499</f>
        <v>588</v>
      </c>
      <c r="P518" s="2">
        <f>P498</f>
        <v>550</v>
      </c>
      <c r="Q518" s="2">
        <f>Q497</f>
        <v>530</v>
      </c>
      <c r="R518" s="2">
        <f>R496</f>
        <v>482</v>
      </c>
      <c r="S518" s="2">
        <f>S495</f>
        <v>470</v>
      </c>
      <c r="T518" s="2">
        <f>T494</f>
        <v>444</v>
      </c>
      <c r="U518" s="2">
        <f>U493</f>
        <v>400</v>
      </c>
      <c r="V518" s="2">
        <f>V492</f>
        <v>381</v>
      </c>
      <c r="W518" s="2">
        <f>W491</f>
        <v>329</v>
      </c>
      <c r="X518" s="2">
        <f>X490</f>
        <v>295</v>
      </c>
      <c r="Y518" s="2">
        <f>Y489</f>
        <v>275</v>
      </c>
      <c r="Z518" s="2">
        <f>Z488</f>
        <v>239</v>
      </c>
      <c r="AA518" s="2">
        <f>AA487</f>
        <v>219</v>
      </c>
      <c r="AB518" s="2">
        <f>AB486</f>
        <v>181</v>
      </c>
      <c r="AC518" s="2">
        <f>AC485</f>
        <v>129</v>
      </c>
      <c r="AD518" s="2">
        <f>AD484</f>
        <v>116</v>
      </c>
      <c r="AE518" s="2">
        <f>AE483</f>
        <v>72</v>
      </c>
      <c r="AF518" s="2">
        <f>AF482</f>
        <v>42</v>
      </c>
      <c r="AG518" s="2">
        <f>AG481</f>
        <v>30</v>
      </c>
      <c r="AH518" s="217">
        <f t="shared" si="97"/>
        <v>16400</v>
      </c>
      <c r="AI518" s="5">
        <f t="shared" si="98"/>
        <v>11201200</v>
      </c>
      <c r="AJ518" s="2">
        <f t="shared" si="93"/>
        <v>8606720000</v>
      </c>
    </row>
    <row r="519" spans="1:36" x14ac:dyDescent="0.2">
      <c r="A519" s="3" t="s">
        <v>1175</v>
      </c>
      <c r="B519" s="2">
        <f>B497</f>
        <v>133</v>
      </c>
      <c r="C519" s="2">
        <f>C498</f>
        <v>177</v>
      </c>
      <c r="D519" s="2">
        <f>D499</f>
        <v>223</v>
      </c>
      <c r="E519" s="2">
        <f>E500</f>
        <v>235</v>
      </c>
      <c r="F519" s="2">
        <f>F501</f>
        <v>26</v>
      </c>
      <c r="G519" s="2">
        <f>G502</f>
        <v>46</v>
      </c>
      <c r="H519" s="2">
        <f>H503</f>
        <v>68</v>
      </c>
      <c r="I519" s="2">
        <f>I504</f>
        <v>120</v>
      </c>
      <c r="J519" s="2">
        <f>J505</f>
        <v>396</v>
      </c>
      <c r="K519" s="2">
        <f>K506</f>
        <v>448</v>
      </c>
      <c r="L519" s="2">
        <f>L507</f>
        <v>466</v>
      </c>
      <c r="M519" s="2">
        <f>M508</f>
        <v>486</v>
      </c>
      <c r="N519" s="2">
        <f>N509</f>
        <v>279</v>
      </c>
      <c r="O519" s="2">
        <f>O510</f>
        <v>291</v>
      </c>
      <c r="P519" s="2">
        <f>P511</f>
        <v>333</v>
      </c>
      <c r="Q519" s="2">
        <f>Q512</f>
        <v>377</v>
      </c>
      <c r="R519" s="2">
        <f>R481</f>
        <v>649</v>
      </c>
      <c r="S519" s="2">
        <f>S482</f>
        <v>701</v>
      </c>
      <c r="T519" s="2">
        <f>T483</f>
        <v>723</v>
      </c>
      <c r="U519" s="2">
        <f>U484</f>
        <v>743</v>
      </c>
      <c r="V519" s="2">
        <f>V485</f>
        <v>534</v>
      </c>
      <c r="W519" s="2">
        <f>W486</f>
        <v>546</v>
      </c>
      <c r="X519" s="2">
        <f>X487</f>
        <v>592</v>
      </c>
      <c r="Y519" s="2">
        <f>Y488</f>
        <v>636</v>
      </c>
      <c r="Z519" s="2">
        <f>Z489</f>
        <v>904</v>
      </c>
      <c r="AA519" s="2">
        <f>AA490</f>
        <v>948</v>
      </c>
      <c r="AB519" s="2">
        <f>AB491</f>
        <v>990</v>
      </c>
      <c r="AC519" s="2">
        <f>AC492</f>
        <v>1002</v>
      </c>
      <c r="AD519" s="2">
        <f>AD493</f>
        <v>795</v>
      </c>
      <c r="AE519" s="2">
        <f>AE494</f>
        <v>815</v>
      </c>
      <c r="AF519" s="2">
        <f>AF495</f>
        <v>833</v>
      </c>
      <c r="AG519" s="2">
        <f>AG496</f>
        <v>885</v>
      </c>
      <c r="AH519" s="217">
        <f t="shared" si="97"/>
        <v>16400</v>
      </c>
      <c r="AI519" s="5">
        <f t="shared" si="98"/>
        <v>11201200</v>
      </c>
      <c r="AJ519" s="2">
        <f t="shared" si="93"/>
        <v>8606720000</v>
      </c>
    </row>
    <row r="520" spans="1:36" x14ac:dyDescent="0.2">
      <c r="A520" s="3" t="s">
        <v>1176</v>
      </c>
      <c r="B520" s="2">
        <f>B496</f>
        <v>892</v>
      </c>
      <c r="C520" s="2">
        <f>C495</f>
        <v>848</v>
      </c>
      <c r="D520" s="2">
        <f>D494</f>
        <v>802</v>
      </c>
      <c r="E520" s="2">
        <f>E493</f>
        <v>790</v>
      </c>
      <c r="F520" s="2">
        <f>F492</f>
        <v>999</v>
      </c>
      <c r="G520" s="2">
        <f>G491</f>
        <v>979</v>
      </c>
      <c r="H520" s="2">
        <f>H490</f>
        <v>957</v>
      </c>
      <c r="I520" s="2">
        <f>I489</f>
        <v>905</v>
      </c>
      <c r="J520" s="2">
        <f>J488</f>
        <v>629</v>
      </c>
      <c r="K520" s="2">
        <f>K487</f>
        <v>577</v>
      </c>
      <c r="L520" s="2">
        <f>L486</f>
        <v>559</v>
      </c>
      <c r="M520" s="2">
        <f>M485</f>
        <v>539</v>
      </c>
      <c r="N520" s="2">
        <f>N484</f>
        <v>746</v>
      </c>
      <c r="O520" s="2">
        <f>O483</f>
        <v>734</v>
      </c>
      <c r="P520" s="2">
        <f>P482</f>
        <v>692</v>
      </c>
      <c r="Q520" s="2">
        <f>Q481</f>
        <v>648</v>
      </c>
      <c r="R520" s="2">
        <f>R512</f>
        <v>376</v>
      </c>
      <c r="S520" s="2">
        <f>S511</f>
        <v>324</v>
      </c>
      <c r="T520" s="2">
        <f>T510</f>
        <v>302</v>
      </c>
      <c r="U520" s="2">
        <f>U509</f>
        <v>282</v>
      </c>
      <c r="V520" s="2">
        <f>V508</f>
        <v>491</v>
      </c>
      <c r="W520" s="2">
        <f>W507</f>
        <v>479</v>
      </c>
      <c r="X520" s="2">
        <f>X506</f>
        <v>433</v>
      </c>
      <c r="Y520" s="2">
        <f>Y505</f>
        <v>389</v>
      </c>
      <c r="Z520" s="2">
        <f>Z504</f>
        <v>121</v>
      </c>
      <c r="AA520" s="2">
        <f>AA503</f>
        <v>77</v>
      </c>
      <c r="AB520" s="2">
        <f>AB502</f>
        <v>35</v>
      </c>
      <c r="AC520" s="2">
        <f>AC501</f>
        <v>23</v>
      </c>
      <c r="AD520" s="2">
        <f>AD500</f>
        <v>230</v>
      </c>
      <c r="AE520" s="2">
        <f>AE499</f>
        <v>210</v>
      </c>
      <c r="AF520" s="2">
        <f>AF498</f>
        <v>192</v>
      </c>
      <c r="AG520" s="2">
        <f>AG497</f>
        <v>140</v>
      </c>
      <c r="AH520" s="217">
        <f t="shared" si="97"/>
        <v>16400</v>
      </c>
      <c r="AI520" s="5">
        <f t="shared" si="98"/>
        <v>11201200</v>
      </c>
      <c r="AJ520" s="2">
        <f t="shared" si="93"/>
        <v>8606720000</v>
      </c>
    </row>
    <row r="523" spans="1:36" ht="13.5" thickBot="1" x14ac:dyDescent="0.25">
      <c r="A523" s="71" t="s">
        <v>5</v>
      </c>
      <c r="B523" s="1" t="s">
        <v>1252</v>
      </c>
      <c r="D523" s="94" t="s">
        <v>5</v>
      </c>
      <c r="H523" s="2" t="s">
        <v>5</v>
      </c>
      <c r="M523" s="2" t="s">
        <v>5</v>
      </c>
      <c r="R523" s="2" t="s">
        <v>5</v>
      </c>
    </row>
    <row r="524" spans="1:36" x14ac:dyDescent="0.2">
      <c r="A524" s="1">
        <v>1</v>
      </c>
      <c r="B524" s="259">
        <v>2</v>
      </c>
      <c r="C524" s="177">
        <v>421</v>
      </c>
      <c r="D524" s="134">
        <v>1017</v>
      </c>
      <c r="E524" s="134">
        <v>606</v>
      </c>
      <c r="F524" s="134">
        <v>899</v>
      </c>
      <c r="G524" s="134">
        <v>552</v>
      </c>
      <c r="H524" s="134">
        <v>124</v>
      </c>
      <c r="I524" s="134">
        <v>479</v>
      </c>
      <c r="J524" s="134">
        <v>458</v>
      </c>
      <c r="K524" s="134">
        <v>109</v>
      </c>
      <c r="L524" s="134">
        <v>561</v>
      </c>
      <c r="M524" s="134">
        <v>918</v>
      </c>
      <c r="N524" s="134">
        <v>587</v>
      </c>
      <c r="O524" s="134">
        <v>1008</v>
      </c>
      <c r="P524" s="134">
        <v>436</v>
      </c>
      <c r="Q524" s="135">
        <v>23</v>
      </c>
      <c r="R524" s="206">
        <v>153</v>
      </c>
      <c r="S524" s="134">
        <v>318</v>
      </c>
      <c r="T524" s="134">
        <v>866</v>
      </c>
      <c r="U524" s="134">
        <v>709</v>
      </c>
      <c r="V524" s="134">
        <v>796</v>
      </c>
      <c r="W524" s="134">
        <v>703</v>
      </c>
      <c r="X524" s="134">
        <v>227</v>
      </c>
      <c r="Y524" s="134">
        <v>328</v>
      </c>
      <c r="Z524" s="134">
        <v>337</v>
      </c>
      <c r="AA524" s="134">
        <v>246</v>
      </c>
      <c r="AB524" s="134">
        <v>682</v>
      </c>
      <c r="AC524" s="134">
        <v>781</v>
      </c>
      <c r="AD524" s="134">
        <v>724</v>
      </c>
      <c r="AE524" s="134">
        <v>887</v>
      </c>
      <c r="AF524" s="134">
        <v>299</v>
      </c>
      <c r="AG524" s="264">
        <v>144</v>
      </c>
      <c r="AH524" s="5">
        <f>SUM(B524:AG524)</f>
        <v>16400</v>
      </c>
      <c r="AI524" s="5">
        <f>SUMSQ(B524:AG524)</f>
        <v>11201200</v>
      </c>
      <c r="AJ524" s="2">
        <f>B524^3+C524^3+D524^3+E524^3+F524^3+G524^3+H524^3+I524^3+J524^3+K524^3+L524^3+M524^3+N524^3+O524^3+P524^3+Q524^3+R524^3+S524^3+T524^3+U524^3+V524^3+W524^3+X524^3+Y524^3+Z524^3+AA524^3+AB524^3+AC524^3+AD524^3+AE524^3+AF524^3+AG524^3</f>
        <v>8606720000</v>
      </c>
    </row>
    <row r="525" spans="1:36" x14ac:dyDescent="0.2">
      <c r="A525" s="1">
        <v>2</v>
      </c>
      <c r="B525" s="178">
        <v>401</v>
      </c>
      <c r="C525" s="260">
        <v>54</v>
      </c>
      <c r="D525" s="109">
        <v>618</v>
      </c>
      <c r="E525" s="109">
        <v>973</v>
      </c>
      <c r="F525" s="109">
        <v>532</v>
      </c>
      <c r="G525" s="109">
        <v>951</v>
      </c>
      <c r="H525" s="109">
        <v>491</v>
      </c>
      <c r="I525" s="109">
        <v>80</v>
      </c>
      <c r="J525" s="109">
        <v>89</v>
      </c>
      <c r="K525" s="109">
        <v>510</v>
      </c>
      <c r="L525" s="109">
        <v>930</v>
      </c>
      <c r="M525" s="109">
        <v>517</v>
      </c>
      <c r="N525" s="109">
        <v>988</v>
      </c>
      <c r="O525" s="109">
        <v>639</v>
      </c>
      <c r="P525" s="110">
        <v>35</v>
      </c>
      <c r="Q525" s="109">
        <v>392</v>
      </c>
      <c r="R525" s="109">
        <v>266</v>
      </c>
      <c r="S525" s="112">
        <v>173</v>
      </c>
      <c r="T525" s="109">
        <v>753</v>
      </c>
      <c r="U525" s="109">
        <v>854</v>
      </c>
      <c r="V525" s="109">
        <v>651</v>
      </c>
      <c r="W525" s="109">
        <v>816</v>
      </c>
      <c r="X525" s="109">
        <v>372</v>
      </c>
      <c r="Y525" s="109">
        <v>215</v>
      </c>
      <c r="Z525" s="109">
        <v>194</v>
      </c>
      <c r="AA525" s="109">
        <v>357</v>
      </c>
      <c r="AB525" s="109">
        <v>825</v>
      </c>
      <c r="AC525" s="109">
        <v>670</v>
      </c>
      <c r="AD525" s="109">
        <v>835</v>
      </c>
      <c r="AE525" s="109">
        <v>744</v>
      </c>
      <c r="AF525" s="111">
        <v>188</v>
      </c>
      <c r="AG525" s="139">
        <v>287</v>
      </c>
      <c r="AH525" s="5">
        <f t="shared" ref="AH525:AH555" si="99">SUM(B525:AG525)</f>
        <v>16400</v>
      </c>
      <c r="AI525" s="5">
        <f t="shared" ref="AI525:AI555" si="100">SUMSQ(B525:AG525)</f>
        <v>11201200</v>
      </c>
      <c r="AJ525" s="2">
        <f t="shared" ref="AJ525:AJ555" si="101">B525^3+C525^3+D525^3+E525^3+F525^3+G525^3+H525^3+I525^3+J525^3+K525^3+L525^3+M525^3+N525^3+O525^3+P525^3+Q525^3+R525^3+S525^3+T525^3+U525^3+V525^3+W525^3+X525^3+Y525^3+Z525^3+AA525^3+AB525^3+AC525^3+AD525^3+AE525^3+AF525^3+AG525^3</f>
        <v>8606720000</v>
      </c>
    </row>
    <row r="526" spans="1:36" x14ac:dyDescent="0.2">
      <c r="A526" s="1">
        <v>3</v>
      </c>
      <c r="B526" s="140">
        <v>931</v>
      </c>
      <c r="C526" s="109">
        <v>520</v>
      </c>
      <c r="D526" s="260">
        <v>92</v>
      </c>
      <c r="E526" s="6">
        <v>511</v>
      </c>
      <c r="F526" s="109">
        <v>34</v>
      </c>
      <c r="G526" s="109">
        <v>389</v>
      </c>
      <c r="H526" s="109">
        <v>985</v>
      </c>
      <c r="I526" s="109">
        <v>638</v>
      </c>
      <c r="J526" s="109">
        <v>619</v>
      </c>
      <c r="K526" s="109">
        <v>976</v>
      </c>
      <c r="L526" s="109">
        <v>404</v>
      </c>
      <c r="M526" s="109">
        <v>55</v>
      </c>
      <c r="N526" s="109">
        <v>490</v>
      </c>
      <c r="O526" s="110">
        <v>77</v>
      </c>
      <c r="P526" s="109">
        <v>529</v>
      </c>
      <c r="Q526" s="109">
        <v>950</v>
      </c>
      <c r="R526" s="109">
        <v>828</v>
      </c>
      <c r="S526" s="109">
        <v>671</v>
      </c>
      <c r="T526" s="112">
        <v>195</v>
      </c>
      <c r="U526" s="109">
        <v>360</v>
      </c>
      <c r="V526" s="109">
        <v>185</v>
      </c>
      <c r="W526" s="109">
        <v>286</v>
      </c>
      <c r="X526" s="109">
        <v>834</v>
      </c>
      <c r="Y526" s="109">
        <v>741</v>
      </c>
      <c r="Z526" s="109">
        <v>756</v>
      </c>
      <c r="AA526" s="109">
        <v>855</v>
      </c>
      <c r="AB526" s="109">
        <v>267</v>
      </c>
      <c r="AC526" s="109">
        <v>176</v>
      </c>
      <c r="AD526" s="109">
        <v>369</v>
      </c>
      <c r="AE526" s="111">
        <v>214</v>
      </c>
      <c r="AF526" s="109">
        <v>650</v>
      </c>
      <c r="AG526" s="139">
        <v>813</v>
      </c>
      <c r="AH526" s="5">
        <f t="shared" si="99"/>
        <v>16400</v>
      </c>
      <c r="AI526" s="5">
        <f t="shared" si="100"/>
        <v>11201200</v>
      </c>
      <c r="AJ526" s="2">
        <f t="shared" si="101"/>
        <v>8606720000</v>
      </c>
    </row>
    <row r="527" spans="1:36" x14ac:dyDescent="0.2">
      <c r="A527" s="1">
        <v>4</v>
      </c>
      <c r="B527" s="140">
        <v>564</v>
      </c>
      <c r="C527" s="109">
        <v>919</v>
      </c>
      <c r="D527" s="6">
        <v>459</v>
      </c>
      <c r="E527" s="260">
        <v>112</v>
      </c>
      <c r="F527" s="109">
        <v>433</v>
      </c>
      <c r="G527" s="109">
        <v>22</v>
      </c>
      <c r="H527" s="109">
        <v>586</v>
      </c>
      <c r="I527" s="109">
        <v>1005</v>
      </c>
      <c r="J527" s="109">
        <v>1020</v>
      </c>
      <c r="K527" s="109">
        <v>607</v>
      </c>
      <c r="L527" s="109">
        <v>3</v>
      </c>
      <c r="M527" s="109">
        <v>424</v>
      </c>
      <c r="N527" s="110">
        <v>121</v>
      </c>
      <c r="O527" s="109">
        <v>478</v>
      </c>
      <c r="P527" s="109">
        <v>898</v>
      </c>
      <c r="Q527" s="109">
        <v>549</v>
      </c>
      <c r="R527" s="109">
        <v>683</v>
      </c>
      <c r="S527" s="109">
        <v>784</v>
      </c>
      <c r="T527" s="109">
        <v>340</v>
      </c>
      <c r="U527" s="112">
        <v>247</v>
      </c>
      <c r="V527" s="109">
        <v>298</v>
      </c>
      <c r="W527" s="109">
        <v>141</v>
      </c>
      <c r="X527" s="109">
        <v>721</v>
      </c>
      <c r="Y527" s="109">
        <v>886</v>
      </c>
      <c r="Z527" s="109">
        <v>867</v>
      </c>
      <c r="AA527" s="109">
        <v>712</v>
      </c>
      <c r="AB527" s="109">
        <v>156</v>
      </c>
      <c r="AC527" s="109">
        <v>319</v>
      </c>
      <c r="AD527" s="111">
        <v>226</v>
      </c>
      <c r="AE527" s="109">
        <v>325</v>
      </c>
      <c r="AF527" s="109">
        <v>793</v>
      </c>
      <c r="AG527" s="139">
        <v>702</v>
      </c>
      <c r="AH527" s="5">
        <f t="shared" si="99"/>
        <v>16400</v>
      </c>
      <c r="AI527" s="5">
        <f t="shared" si="100"/>
        <v>11201200</v>
      </c>
      <c r="AJ527" s="2">
        <f t="shared" si="101"/>
        <v>8606720000</v>
      </c>
    </row>
    <row r="528" spans="1:36" x14ac:dyDescent="0.2">
      <c r="A528" s="1">
        <v>5</v>
      </c>
      <c r="B528" s="140">
        <v>800</v>
      </c>
      <c r="C528" s="109">
        <v>699</v>
      </c>
      <c r="D528" s="109">
        <v>231</v>
      </c>
      <c r="E528" s="109">
        <v>324</v>
      </c>
      <c r="F528" s="260">
        <v>157</v>
      </c>
      <c r="G528" s="6">
        <v>314</v>
      </c>
      <c r="H528" s="109">
        <v>870</v>
      </c>
      <c r="I528" s="109">
        <v>705</v>
      </c>
      <c r="J528" s="109">
        <v>728</v>
      </c>
      <c r="K528" s="109">
        <v>883</v>
      </c>
      <c r="L528" s="109">
        <v>303</v>
      </c>
      <c r="M528" s="110">
        <v>140</v>
      </c>
      <c r="N528" s="109">
        <v>341</v>
      </c>
      <c r="O528" s="109">
        <v>242</v>
      </c>
      <c r="P528" s="109">
        <v>686</v>
      </c>
      <c r="Q528" s="109">
        <v>777</v>
      </c>
      <c r="R528" s="109">
        <v>903</v>
      </c>
      <c r="S528" s="109">
        <v>548</v>
      </c>
      <c r="T528" s="109">
        <v>128</v>
      </c>
      <c r="U528" s="109">
        <v>475</v>
      </c>
      <c r="V528" s="112">
        <v>6</v>
      </c>
      <c r="W528" s="109">
        <v>417</v>
      </c>
      <c r="X528" s="109">
        <v>1021</v>
      </c>
      <c r="Y528" s="109">
        <v>602</v>
      </c>
      <c r="Z528" s="109">
        <v>591</v>
      </c>
      <c r="AA528" s="109">
        <v>1004</v>
      </c>
      <c r="AB528" s="109">
        <v>440</v>
      </c>
      <c r="AC528" s="111">
        <v>19</v>
      </c>
      <c r="AD528" s="109">
        <v>462</v>
      </c>
      <c r="AE528" s="109">
        <v>105</v>
      </c>
      <c r="AF528" s="109">
        <v>565</v>
      </c>
      <c r="AG528" s="139">
        <v>914</v>
      </c>
      <c r="AH528" s="5">
        <f t="shared" si="99"/>
        <v>16400</v>
      </c>
      <c r="AI528" s="5">
        <f t="shared" si="100"/>
        <v>11201200</v>
      </c>
      <c r="AJ528" s="2">
        <f t="shared" si="101"/>
        <v>8606720000</v>
      </c>
    </row>
    <row r="529" spans="1:36" x14ac:dyDescent="0.2">
      <c r="A529" s="1">
        <v>6</v>
      </c>
      <c r="B529" s="140">
        <v>655</v>
      </c>
      <c r="C529" s="109">
        <v>812</v>
      </c>
      <c r="D529" s="109">
        <v>376</v>
      </c>
      <c r="E529" s="109">
        <v>211</v>
      </c>
      <c r="F529" s="6">
        <v>270</v>
      </c>
      <c r="G529" s="260">
        <v>169</v>
      </c>
      <c r="H529" s="109">
        <v>757</v>
      </c>
      <c r="I529" s="109">
        <v>850</v>
      </c>
      <c r="J529" s="109">
        <v>839</v>
      </c>
      <c r="K529" s="109">
        <v>740</v>
      </c>
      <c r="L529" s="110">
        <v>192</v>
      </c>
      <c r="M529" s="109">
        <v>283</v>
      </c>
      <c r="N529" s="109">
        <v>198</v>
      </c>
      <c r="O529" s="109">
        <v>353</v>
      </c>
      <c r="P529" s="109">
        <v>829</v>
      </c>
      <c r="Q529" s="109">
        <v>666</v>
      </c>
      <c r="R529" s="109">
        <v>536</v>
      </c>
      <c r="S529" s="109">
        <v>947</v>
      </c>
      <c r="T529" s="109">
        <v>495</v>
      </c>
      <c r="U529" s="109">
        <v>76</v>
      </c>
      <c r="V529" s="109">
        <v>405</v>
      </c>
      <c r="W529" s="112">
        <v>50</v>
      </c>
      <c r="X529" s="109">
        <v>622</v>
      </c>
      <c r="Y529" s="109">
        <v>969</v>
      </c>
      <c r="Z529" s="109">
        <v>992</v>
      </c>
      <c r="AA529" s="109">
        <v>635</v>
      </c>
      <c r="AB529" s="111">
        <v>39</v>
      </c>
      <c r="AC529" s="109">
        <v>388</v>
      </c>
      <c r="AD529" s="109">
        <v>93</v>
      </c>
      <c r="AE529" s="109">
        <v>506</v>
      </c>
      <c r="AF529" s="109">
        <v>934</v>
      </c>
      <c r="AG529" s="139">
        <v>513</v>
      </c>
      <c r="AH529" s="5">
        <f t="shared" si="99"/>
        <v>16400</v>
      </c>
      <c r="AI529" s="5">
        <f t="shared" si="100"/>
        <v>11201200</v>
      </c>
      <c r="AJ529" s="2">
        <f t="shared" si="101"/>
        <v>8606720000</v>
      </c>
    </row>
    <row r="530" spans="1:36" x14ac:dyDescent="0.2">
      <c r="A530" s="1">
        <v>7</v>
      </c>
      <c r="B530" s="140">
        <v>189</v>
      </c>
      <c r="C530" s="109">
        <v>282</v>
      </c>
      <c r="D530" s="109">
        <v>838</v>
      </c>
      <c r="E530" s="109">
        <v>737</v>
      </c>
      <c r="F530" s="109">
        <v>832</v>
      </c>
      <c r="G530" s="109">
        <v>667</v>
      </c>
      <c r="H530" s="260">
        <v>199</v>
      </c>
      <c r="I530" s="6">
        <v>356</v>
      </c>
      <c r="J530" s="109">
        <v>373</v>
      </c>
      <c r="K530" s="110">
        <v>210</v>
      </c>
      <c r="L530" s="109">
        <v>654</v>
      </c>
      <c r="M530" s="109">
        <v>809</v>
      </c>
      <c r="N530" s="109">
        <v>760</v>
      </c>
      <c r="O530" s="109">
        <v>851</v>
      </c>
      <c r="P530" s="109">
        <v>271</v>
      </c>
      <c r="Q530" s="109">
        <v>172</v>
      </c>
      <c r="R530" s="109">
        <v>38</v>
      </c>
      <c r="S530" s="109">
        <v>385</v>
      </c>
      <c r="T530" s="109">
        <v>989</v>
      </c>
      <c r="U530" s="109">
        <v>634</v>
      </c>
      <c r="V530" s="109">
        <v>935</v>
      </c>
      <c r="W530" s="109">
        <v>516</v>
      </c>
      <c r="X530" s="112">
        <v>96</v>
      </c>
      <c r="Y530" s="109">
        <v>507</v>
      </c>
      <c r="Z530" s="109">
        <v>494</v>
      </c>
      <c r="AA530" s="111">
        <v>73</v>
      </c>
      <c r="AB530" s="109">
        <v>533</v>
      </c>
      <c r="AC530" s="109">
        <v>946</v>
      </c>
      <c r="AD530" s="109">
        <v>623</v>
      </c>
      <c r="AE530" s="109">
        <v>972</v>
      </c>
      <c r="AF530" s="109">
        <v>408</v>
      </c>
      <c r="AG530" s="139">
        <v>51</v>
      </c>
      <c r="AH530" s="5">
        <f t="shared" si="99"/>
        <v>16400</v>
      </c>
      <c r="AI530" s="5">
        <f t="shared" si="100"/>
        <v>11201200</v>
      </c>
      <c r="AJ530" s="2">
        <f t="shared" si="101"/>
        <v>8606720000</v>
      </c>
    </row>
    <row r="531" spans="1:36" x14ac:dyDescent="0.2">
      <c r="A531" s="1">
        <v>8</v>
      </c>
      <c r="B531" s="140">
        <v>302</v>
      </c>
      <c r="C531" s="109">
        <v>137</v>
      </c>
      <c r="D531" s="109">
        <v>725</v>
      </c>
      <c r="E531" s="109">
        <v>882</v>
      </c>
      <c r="F531" s="109">
        <v>687</v>
      </c>
      <c r="G531" s="109">
        <v>780</v>
      </c>
      <c r="H531" s="6">
        <v>344</v>
      </c>
      <c r="I531" s="260">
        <v>243</v>
      </c>
      <c r="J531" s="110">
        <v>230</v>
      </c>
      <c r="K531" s="109">
        <v>321</v>
      </c>
      <c r="L531" s="109">
        <v>797</v>
      </c>
      <c r="M531" s="109">
        <v>698</v>
      </c>
      <c r="N531" s="109">
        <v>871</v>
      </c>
      <c r="O531" s="109">
        <v>708</v>
      </c>
      <c r="P531" s="109">
        <v>160</v>
      </c>
      <c r="Q531" s="109">
        <v>315</v>
      </c>
      <c r="R531" s="109">
        <v>437</v>
      </c>
      <c r="S531" s="109">
        <v>18</v>
      </c>
      <c r="T531" s="109">
        <v>590</v>
      </c>
      <c r="U531" s="109">
        <v>1001</v>
      </c>
      <c r="V531" s="109">
        <v>568</v>
      </c>
      <c r="W531" s="109">
        <v>915</v>
      </c>
      <c r="X531" s="109">
        <v>463</v>
      </c>
      <c r="Y531" s="112">
        <v>108</v>
      </c>
      <c r="Z531" s="111">
        <v>125</v>
      </c>
      <c r="AA531" s="109">
        <v>474</v>
      </c>
      <c r="AB531" s="109">
        <v>902</v>
      </c>
      <c r="AC531" s="109">
        <v>545</v>
      </c>
      <c r="AD531" s="109">
        <v>1024</v>
      </c>
      <c r="AE531" s="109">
        <v>603</v>
      </c>
      <c r="AF531" s="109">
        <v>7</v>
      </c>
      <c r="AG531" s="139">
        <v>420</v>
      </c>
      <c r="AH531" s="5">
        <f t="shared" si="99"/>
        <v>16400</v>
      </c>
      <c r="AI531" s="5">
        <f t="shared" si="100"/>
        <v>11201200</v>
      </c>
      <c r="AJ531" s="2">
        <f t="shared" si="101"/>
        <v>8606720000</v>
      </c>
    </row>
    <row r="532" spans="1:36" x14ac:dyDescent="0.2">
      <c r="A532" s="1">
        <v>9</v>
      </c>
      <c r="B532" s="140">
        <v>966</v>
      </c>
      <c r="C532" s="109">
        <v>609</v>
      </c>
      <c r="D532" s="109">
        <v>61</v>
      </c>
      <c r="E532" s="109">
        <v>410</v>
      </c>
      <c r="F532" s="109">
        <v>71</v>
      </c>
      <c r="G532" s="109">
        <v>484</v>
      </c>
      <c r="H532" s="109">
        <v>960</v>
      </c>
      <c r="I532" s="110">
        <v>539</v>
      </c>
      <c r="J532" s="260">
        <v>526</v>
      </c>
      <c r="K532" s="6">
        <v>937</v>
      </c>
      <c r="L532" s="109">
        <v>501</v>
      </c>
      <c r="M532" s="109">
        <v>82</v>
      </c>
      <c r="N532" s="109">
        <v>399</v>
      </c>
      <c r="O532" s="109">
        <v>44</v>
      </c>
      <c r="P532" s="109">
        <v>632</v>
      </c>
      <c r="Q532" s="109">
        <v>979</v>
      </c>
      <c r="R532" s="109">
        <v>861</v>
      </c>
      <c r="S532" s="109">
        <v>762</v>
      </c>
      <c r="T532" s="109">
        <v>166</v>
      </c>
      <c r="U532" s="109">
        <v>257</v>
      </c>
      <c r="V532" s="109">
        <v>224</v>
      </c>
      <c r="W532" s="109">
        <v>379</v>
      </c>
      <c r="X532" s="109">
        <v>807</v>
      </c>
      <c r="Y532" s="111">
        <v>644</v>
      </c>
      <c r="Z532" s="112">
        <v>661</v>
      </c>
      <c r="AA532" s="109">
        <v>818</v>
      </c>
      <c r="AB532" s="109">
        <v>366</v>
      </c>
      <c r="AC532" s="109">
        <v>201</v>
      </c>
      <c r="AD532" s="109">
        <v>280</v>
      </c>
      <c r="AE532" s="109">
        <v>179</v>
      </c>
      <c r="AF532" s="109">
        <v>751</v>
      </c>
      <c r="AG532" s="139">
        <v>844</v>
      </c>
      <c r="AH532" s="5">
        <f t="shared" si="99"/>
        <v>16400</v>
      </c>
      <c r="AI532" s="5">
        <f t="shared" si="100"/>
        <v>11201200</v>
      </c>
      <c r="AJ532" s="2">
        <f t="shared" si="101"/>
        <v>8606720000</v>
      </c>
    </row>
    <row r="533" spans="1:36" x14ac:dyDescent="0.2">
      <c r="A533" s="1">
        <v>10</v>
      </c>
      <c r="B533" s="140">
        <v>597</v>
      </c>
      <c r="C533" s="109">
        <v>1010</v>
      </c>
      <c r="D533" s="109">
        <v>430</v>
      </c>
      <c r="E533" s="109">
        <v>9</v>
      </c>
      <c r="F533" s="109">
        <v>472</v>
      </c>
      <c r="G533" s="109">
        <v>115</v>
      </c>
      <c r="H533" s="110">
        <v>559</v>
      </c>
      <c r="I533" s="109">
        <v>908</v>
      </c>
      <c r="J533" s="6">
        <v>925</v>
      </c>
      <c r="K533" s="260">
        <v>570</v>
      </c>
      <c r="L533" s="109">
        <v>102</v>
      </c>
      <c r="M533" s="109">
        <v>449</v>
      </c>
      <c r="N533" s="109">
        <v>32</v>
      </c>
      <c r="O533" s="109">
        <v>443</v>
      </c>
      <c r="P533" s="109">
        <v>999</v>
      </c>
      <c r="Q533" s="109">
        <v>580</v>
      </c>
      <c r="R533" s="109">
        <v>718</v>
      </c>
      <c r="S533" s="109">
        <v>873</v>
      </c>
      <c r="T533" s="109">
        <v>309</v>
      </c>
      <c r="U533" s="109">
        <v>146</v>
      </c>
      <c r="V533" s="109">
        <v>335</v>
      </c>
      <c r="W533" s="109">
        <v>236</v>
      </c>
      <c r="X533" s="111">
        <v>696</v>
      </c>
      <c r="Y533" s="109">
        <v>787</v>
      </c>
      <c r="Z533" s="109">
        <v>774</v>
      </c>
      <c r="AA533" s="112">
        <v>673</v>
      </c>
      <c r="AB533" s="109">
        <v>253</v>
      </c>
      <c r="AC533" s="109">
        <v>346</v>
      </c>
      <c r="AD533" s="109">
        <v>135</v>
      </c>
      <c r="AE533" s="109">
        <v>292</v>
      </c>
      <c r="AF533" s="109">
        <v>896</v>
      </c>
      <c r="AG533" s="139">
        <v>731</v>
      </c>
      <c r="AH533" s="5">
        <f t="shared" si="99"/>
        <v>16400</v>
      </c>
      <c r="AI533" s="5">
        <f t="shared" si="100"/>
        <v>11201200</v>
      </c>
      <c r="AJ533" s="2">
        <f t="shared" si="101"/>
        <v>8606720000</v>
      </c>
    </row>
    <row r="534" spans="1:36" x14ac:dyDescent="0.2">
      <c r="A534" s="1">
        <v>11</v>
      </c>
      <c r="B534" s="140">
        <v>103</v>
      </c>
      <c r="C534" s="109">
        <v>452</v>
      </c>
      <c r="D534" s="109">
        <v>928</v>
      </c>
      <c r="E534" s="109">
        <v>571</v>
      </c>
      <c r="F534" s="109">
        <v>998</v>
      </c>
      <c r="G534" s="110">
        <v>577</v>
      </c>
      <c r="H534" s="109">
        <v>29</v>
      </c>
      <c r="I534" s="109">
        <v>442</v>
      </c>
      <c r="J534" s="109">
        <v>431</v>
      </c>
      <c r="K534" s="109">
        <v>12</v>
      </c>
      <c r="L534" s="260">
        <v>600</v>
      </c>
      <c r="M534" s="6">
        <v>1011</v>
      </c>
      <c r="N534" s="109">
        <v>558</v>
      </c>
      <c r="O534" s="109">
        <v>905</v>
      </c>
      <c r="P534" s="109">
        <v>469</v>
      </c>
      <c r="Q534" s="109">
        <v>114</v>
      </c>
      <c r="R534" s="109">
        <v>256</v>
      </c>
      <c r="S534" s="109">
        <v>347</v>
      </c>
      <c r="T534" s="109">
        <v>775</v>
      </c>
      <c r="U534" s="109">
        <v>676</v>
      </c>
      <c r="V534" s="109">
        <v>893</v>
      </c>
      <c r="W534" s="111">
        <v>730</v>
      </c>
      <c r="X534" s="109">
        <v>134</v>
      </c>
      <c r="Y534" s="109">
        <v>289</v>
      </c>
      <c r="Z534" s="109">
        <v>312</v>
      </c>
      <c r="AA534" s="109">
        <v>147</v>
      </c>
      <c r="AB534" s="112">
        <v>719</v>
      </c>
      <c r="AC534" s="109">
        <v>876</v>
      </c>
      <c r="AD534" s="109">
        <v>693</v>
      </c>
      <c r="AE534" s="109">
        <v>786</v>
      </c>
      <c r="AF534" s="109">
        <v>334</v>
      </c>
      <c r="AG534" s="139">
        <v>233</v>
      </c>
      <c r="AH534" s="5">
        <f t="shared" si="99"/>
        <v>16400</v>
      </c>
      <c r="AI534" s="5">
        <f t="shared" si="100"/>
        <v>11201200</v>
      </c>
      <c r="AJ534" s="2">
        <f t="shared" si="101"/>
        <v>8606720000</v>
      </c>
    </row>
    <row r="535" spans="1:36" x14ac:dyDescent="0.2">
      <c r="A535" s="1">
        <v>12</v>
      </c>
      <c r="B535" s="140">
        <v>504</v>
      </c>
      <c r="C535" s="109">
        <v>83</v>
      </c>
      <c r="D535" s="109">
        <v>527</v>
      </c>
      <c r="E535" s="109">
        <v>940</v>
      </c>
      <c r="F535" s="110">
        <v>629</v>
      </c>
      <c r="G535" s="109">
        <v>978</v>
      </c>
      <c r="H535" s="109">
        <v>398</v>
      </c>
      <c r="I535" s="109">
        <v>41</v>
      </c>
      <c r="J535" s="109">
        <v>64</v>
      </c>
      <c r="K535" s="109">
        <v>411</v>
      </c>
      <c r="L535" s="6">
        <v>967</v>
      </c>
      <c r="M535" s="260">
        <v>612</v>
      </c>
      <c r="N535" s="109">
        <v>957</v>
      </c>
      <c r="O535" s="109">
        <v>538</v>
      </c>
      <c r="P535" s="109">
        <v>70</v>
      </c>
      <c r="Q535" s="109">
        <v>481</v>
      </c>
      <c r="R535" s="109">
        <v>367</v>
      </c>
      <c r="S535" s="109">
        <v>204</v>
      </c>
      <c r="T535" s="109">
        <v>664</v>
      </c>
      <c r="U535" s="109">
        <v>819</v>
      </c>
      <c r="V535" s="111">
        <v>750</v>
      </c>
      <c r="W535" s="109">
        <v>841</v>
      </c>
      <c r="X535" s="109">
        <v>277</v>
      </c>
      <c r="Y535" s="109">
        <v>178</v>
      </c>
      <c r="Z535" s="109">
        <v>167</v>
      </c>
      <c r="AA535" s="109">
        <v>260</v>
      </c>
      <c r="AB535" s="109">
        <v>864</v>
      </c>
      <c r="AC535" s="112">
        <v>763</v>
      </c>
      <c r="AD535" s="109">
        <v>806</v>
      </c>
      <c r="AE535" s="109">
        <v>641</v>
      </c>
      <c r="AF535" s="109">
        <v>221</v>
      </c>
      <c r="AG535" s="139">
        <v>378</v>
      </c>
      <c r="AH535" s="5">
        <f t="shared" si="99"/>
        <v>16400</v>
      </c>
      <c r="AI535" s="5">
        <f t="shared" si="100"/>
        <v>11201200</v>
      </c>
      <c r="AJ535" s="2">
        <f t="shared" si="101"/>
        <v>8606720000</v>
      </c>
    </row>
    <row r="536" spans="1:36" x14ac:dyDescent="0.2">
      <c r="A536" s="1">
        <v>13</v>
      </c>
      <c r="B536" s="140">
        <v>220</v>
      </c>
      <c r="C536" s="109">
        <v>383</v>
      </c>
      <c r="D536" s="109">
        <v>803</v>
      </c>
      <c r="E536" s="110">
        <v>648</v>
      </c>
      <c r="F536" s="109">
        <v>857</v>
      </c>
      <c r="G536" s="109">
        <v>766</v>
      </c>
      <c r="H536" s="109">
        <v>162</v>
      </c>
      <c r="I536" s="109">
        <v>261</v>
      </c>
      <c r="J536" s="109">
        <v>276</v>
      </c>
      <c r="K536" s="109">
        <v>183</v>
      </c>
      <c r="L536" s="109">
        <v>747</v>
      </c>
      <c r="M536" s="109">
        <v>848</v>
      </c>
      <c r="N536" s="260">
        <v>657</v>
      </c>
      <c r="O536" s="6">
        <v>822</v>
      </c>
      <c r="P536" s="109">
        <v>362</v>
      </c>
      <c r="Q536" s="109">
        <v>205</v>
      </c>
      <c r="R536" s="109">
        <v>67</v>
      </c>
      <c r="S536" s="109">
        <v>488</v>
      </c>
      <c r="T536" s="109">
        <v>956</v>
      </c>
      <c r="U536" s="111">
        <v>543</v>
      </c>
      <c r="V536" s="109">
        <v>962</v>
      </c>
      <c r="W536" s="109">
        <v>613</v>
      </c>
      <c r="X536" s="109">
        <v>57</v>
      </c>
      <c r="Y536" s="109">
        <v>414</v>
      </c>
      <c r="Z536" s="109">
        <v>395</v>
      </c>
      <c r="AA536" s="109">
        <v>48</v>
      </c>
      <c r="AB536" s="109">
        <v>628</v>
      </c>
      <c r="AC536" s="109">
        <v>983</v>
      </c>
      <c r="AD536" s="112">
        <v>522</v>
      </c>
      <c r="AE536" s="109">
        <v>941</v>
      </c>
      <c r="AF536" s="109">
        <v>497</v>
      </c>
      <c r="AG536" s="139">
        <v>86</v>
      </c>
      <c r="AH536" s="5">
        <f t="shared" si="99"/>
        <v>16400</v>
      </c>
      <c r="AI536" s="5">
        <f t="shared" si="100"/>
        <v>11201200</v>
      </c>
      <c r="AJ536" s="2">
        <f t="shared" si="101"/>
        <v>8606720000</v>
      </c>
    </row>
    <row r="537" spans="1:36" x14ac:dyDescent="0.2">
      <c r="A537" s="1">
        <v>14</v>
      </c>
      <c r="B537" s="140">
        <v>331</v>
      </c>
      <c r="C537" s="109">
        <v>240</v>
      </c>
      <c r="D537" s="110">
        <v>692</v>
      </c>
      <c r="E537" s="109">
        <v>791</v>
      </c>
      <c r="F537" s="109">
        <v>714</v>
      </c>
      <c r="G537" s="109">
        <v>877</v>
      </c>
      <c r="H537" s="109">
        <v>305</v>
      </c>
      <c r="I537" s="109">
        <v>150</v>
      </c>
      <c r="J537" s="109">
        <v>131</v>
      </c>
      <c r="K537" s="109">
        <v>296</v>
      </c>
      <c r="L537" s="109">
        <v>892</v>
      </c>
      <c r="M537" s="109">
        <v>735</v>
      </c>
      <c r="N537" s="6">
        <v>770</v>
      </c>
      <c r="O537" s="260">
        <v>677</v>
      </c>
      <c r="P537" s="109">
        <v>249</v>
      </c>
      <c r="Q537" s="109">
        <v>350</v>
      </c>
      <c r="R537" s="109">
        <v>468</v>
      </c>
      <c r="S537" s="109">
        <v>119</v>
      </c>
      <c r="T537" s="111">
        <v>555</v>
      </c>
      <c r="U537" s="109">
        <v>912</v>
      </c>
      <c r="V537" s="109">
        <v>593</v>
      </c>
      <c r="W537" s="109">
        <v>1014</v>
      </c>
      <c r="X537" s="109">
        <v>426</v>
      </c>
      <c r="Y537" s="109">
        <v>13</v>
      </c>
      <c r="Z537" s="109">
        <v>28</v>
      </c>
      <c r="AA537" s="109">
        <v>447</v>
      </c>
      <c r="AB537" s="109">
        <v>995</v>
      </c>
      <c r="AC537" s="109">
        <v>584</v>
      </c>
      <c r="AD537" s="109">
        <v>921</v>
      </c>
      <c r="AE537" s="112">
        <v>574</v>
      </c>
      <c r="AF537" s="109">
        <v>98</v>
      </c>
      <c r="AG537" s="139">
        <v>453</v>
      </c>
      <c r="AH537" s="5">
        <f t="shared" si="99"/>
        <v>16400</v>
      </c>
      <c r="AI537" s="5">
        <f t="shared" si="100"/>
        <v>11201200</v>
      </c>
      <c r="AJ537" s="2">
        <f t="shared" si="101"/>
        <v>8606720000</v>
      </c>
    </row>
    <row r="538" spans="1:36" x14ac:dyDescent="0.2">
      <c r="A538" s="1">
        <v>15</v>
      </c>
      <c r="B538" s="140">
        <v>889</v>
      </c>
      <c r="C538" s="110">
        <v>734</v>
      </c>
      <c r="D538" s="109">
        <v>130</v>
      </c>
      <c r="E538" s="109">
        <v>293</v>
      </c>
      <c r="F538" s="109">
        <v>252</v>
      </c>
      <c r="G538" s="109">
        <v>351</v>
      </c>
      <c r="H538" s="109">
        <v>771</v>
      </c>
      <c r="I538" s="109">
        <v>680</v>
      </c>
      <c r="J538" s="109">
        <v>689</v>
      </c>
      <c r="K538" s="109">
        <v>790</v>
      </c>
      <c r="L538" s="109">
        <v>330</v>
      </c>
      <c r="M538" s="109">
        <v>237</v>
      </c>
      <c r="N538" s="109">
        <v>308</v>
      </c>
      <c r="O538" s="109">
        <v>151</v>
      </c>
      <c r="P538" s="260">
        <v>715</v>
      </c>
      <c r="Q538" s="6">
        <v>880</v>
      </c>
      <c r="R538" s="109">
        <v>994</v>
      </c>
      <c r="S538" s="111">
        <v>581</v>
      </c>
      <c r="T538" s="109">
        <v>25</v>
      </c>
      <c r="U538" s="109">
        <v>446</v>
      </c>
      <c r="V538" s="109">
        <v>99</v>
      </c>
      <c r="W538" s="109">
        <v>456</v>
      </c>
      <c r="X538" s="109">
        <v>924</v>
      </c>
      <c r="Y538" s="109">
        <v>575</v>
      </c>
      <c r="Z538" s="109">
        <v>554</v>
      </c>
      <c r="AA538" s="109">
        <v>909</v>
      </c>
      <c r="AB538" s="109">
        <v>465</v>
      </c>
      <c r="AC538" s="109">
        <v>118</v>
      </c>
      <c r="AD538" s="109">
        <v>427</v>
      </c>
      <c r="AE538" s="109">
        <v>16</v>
      </c>
      <c r="AF538" s="112">
        <v>596</v>
      </c>
      <c r="AG538" s="139">
        <v>1015</v>
      </c>
      <c r="AH538" s="5">
        <f t="shared" si="99"/>
        <v>16400</v>
      </c>
      <c r="AI538" s="5">
        <f t="shared" si="100"/>
        <v>11201200</v>
      </c>
      <c r="AJ538" s="2">
        <f t="shared" si="101"/>
        <v>8606720000</v>
      </c>
    </row>
    <row r="539" spans="1:36" x14ac:dyDescent="0.2">
      <c r="A539" s="1">
        <v>16</v>
      </c>
      <c r="B539" s="141">
        <v>746</v>
      </c>
      <c r="C539" s="109">
        <v>845</v>
      </c>
      <c r="D539" s="109">
        <v>273</v>
      </c>
      <c r="E539" s="109">
        <v>182</v>
      </c>
      <c r="F539" s="109">
        <v>363</v>
      </c>
      <c r="G539" s="109">
        <v>208</v>
      </c>
      <c r="H539" s="109">
        <v>660</v>
      </c>
      <c r="I539" s="109">
        <v>823</v>
      </c>
      <c r="J539" s="109">
        <v>802</v>
      </c>
      <c r="K539" s="109">
        <v>645</v>
      </c>
      <c r="L539" s="109">
        <v>217</v>
      </c>
      <c r="M539" s="109">
        <v>382</v>
      </c>
      <c r="N539" s="109">
        <v>163</v>
      </c>
      <c r="O539" s="109">
        <v>264</v>
      </c>
      <c r="P539" s="6">
        <v>860</v>
      </c>
      <c r="Q539" s="260">
        <v>767</v>
      </c>
      <c r="R539" s="111">
        <v>625</v>
      </c>
      <c r="S539" s="109">
        <v>982</v>
      </c>
      <c r="T539" s="109">
        <v>394</v>
      </c>
      <c r="U539" s="109">
        <v>45</v>
      </c>
      <c r="V539" s="109">
        <v>500</v>
      </c>
      <c r="W539" s="109">
        <v>87</v>
      </c>
      <c r="X539" s="109">
        <v>523</v>
      </c>
      <c r="Y539" s="109">
        <v>944</v>
      </c>
      <c r="Z539" s="109">
        <v>953</v>
      </c>
      <c r="AA539" s="109">
        <v>542</v>
      </c>
      <c r="AB539" s="109">
        <v>66</v>
      </c>
      <c r="AC539" s="109">
        <v>485</v>
      </c>
      <c r="AD539" s="109">
        <v>60</v>
      </c>
      <c r="AE539" s="109">
        <v>415</v>
      </c>
      <c r="AF539" s="109">
        <v>963</v>
      </c>
      <c r="AG539" s="210">
        <v>616</v>
      </c>
      <c r="AH539" s="5">
        <f t="shared" si="99"/>
        <v>16400</v>
      </c>
      <c r="AI539" s="5">
        <f t="shared" si="100"/>
        <v>11201200</v>
      </c>
      <c r="AJ539" s="2">
        <f t="shared" si="101"/>
        <v>8606720000</v>
      </c>
    </row>
    <row r="540" spans="1:36" x14ac:dyDescent="0.2">
      <c r="A540" s="1">
        <v>17</v>
      </c>
      <c r="B540" s="143">
        <v>279</v>
      </c>
      <c r="C540" s="109">
        <v>180</v>
      </c>
      <c r="D540" s="109">
        <v>752</v>
      </c>
      <c r="E540" s="109">
        <v>843</v>
      </c>
      <c r="F540" s="109">
        <v>662</v>
      </c>
      <c r="G540" s="109">
        <v>817</v>
      </c>
      <c r="H540" s="109">
        <v>365</v>
      </c>
      <c r="I540" s="109">
        <v>202</v>
      </c>
      <c r="J540" s="109">
        <v>223</v>
      </c>
      <c r="K540" s="109">
        <v>380</v>
      </c>
      <c r="L540" s="109">
        <v>808</v>
      </c>
      <c r="M540" s="109">
        <v>643</v>
      </c>
      <c r="N540" s="109">
        <v>862</v>
      </c>
      <c r="O540" s="109">
        <v>761</v>
      </c>
      <c r="P540" s="109">
        <v>165</v>
      </c>
      <c r="Q540" s="112">
        <v>258</v>
      </c>
      <c r="R540" s="262">
        <v>400</v>
      </c>
      <c r="S540" s="109">
        <v>43</v>
      </c>
      <c r="T540" s="109">
        <v>631</v>
      </c>
      <c r="U540" s="109">
        <v>980</v>
      </c>
      <c r="V540" s="109">
        <v>525</v>
      </c>
      <c r="W540" s="109">
        <v>938</v>
      </c>
      <c r="X540" s="109">
        <v>502</v>
      </c>
      <c r="Y540" s="109">
        <v>81</v>
      </c>
      <c r="Z540" s="109">
        <v>72</v>
      </c>
      <c r="AA540" s="109">
        <v>483</v>
      </c>
      <c r="AB540" s="109">
        <v>959</v>
      </c>
      <c r="AC540" s="109">
        <v>540</v>
      </c>
      <c r="AD540" s="109">
        <v>965</v>
      </c>
      <c r="AE540" s="109">
        <v>610</v>
      </c>
      <c r="AF540" s="6">
        <v>62</v>
      </c>
      <c r="AG540" s="211">
        <v>409</v>
      </c>
      <c r="AH540" s="5">
        <f t="shared" si="99"/>
        <v>16400</v>
      </c>
      <c r="AI540" s="5">
        <f t="shared" si="100"/>
        <v>11201200</v>
      </c>
      <c r="AJ540" s="2">
        <f t="shared" si="101"/>
        <v>8606720000</v>
      </c>
    </row>
    <row r="541" spans="1:36" x14ac:dyDescent="0.2">
      <c r="A541" s="1">
        <v>18</v>
      </c>
      <c r="B541" s="140">
        <v>136</v>
      </c>
      <c r="C541" s="111">
        <v>291</v>
      </c>
      <c r="D541" s="109">
        <v>895</v>
      </c>
      <c r="E541" s="109">
        <v>732</v>
      </c>
      <c r="F541" s="109">
        <v>773</v>
      </c>
      <c r="G541" s="109">
        <v>674</v>
      </c>
      <c r="H541" s="109">
        <v>254</v>
      </c>
      <c r="I541" s="109">
        <v>345</v>
      </c>
      <c r="J541" s="109">
        <v>336</v>
      </c>
      <c r="K541" s="109">
        <v>235</v>
      </c>
      <c r="L541" s="109">
        <v>695</v>
      </c>
      <c r="M541" s="109">
        <v>788</v>
      </c>
      <c r="N541" s="109">
        <v>717</v>
      </c>
      <c r="O541" s="109">
        <v>874</v>
      </c>
      <c r="P541" s="112">
        <v>310</v>
      </c>
      <c r="Q541" s="109">
        <v>145</v>
      </c>
      <c r="R541" s="109">
        <v>31</v>
      </c>
      <c r="S541" s="262">
        <v>444</v>
      </c>
      <c r="T541" s="109">
        <v>1000</v>
      </c>
      <c r="U541" s="109">
        <v>579</v>
      </c>
      <c r="V541" s="109">
        <v>926</v>
      </c>
      <c r="W541" s="109">
        <v>569</v>
      </c>
      <c r="X541" s="109">
        <v>101</v>
      </c>
      <c r="Y541" s="109">
        <v>450</v>
      </c>
      <c r="Z541" s="109">
        <v>471</v>
      </c>
      <c r="AA541" s="109">
        <v>116</v>
      </c>
      <c r="AB541" s="109">
        <v>560</v>
      </c>
      <c r="AC541" s="109">
        <v>907</v>
      </c>
      <c r="AD541" s="109">
        <v>598</v>
      </c>
      <c r="AE541" s="109">
        <v>1009</v>
      </c>
      <c r="AF541" s="108">
        <v>429</v>
      </c>
      <c r="AG541" s="179">
        <v>10</v>
      </c>
      <c r="AH541" s="5">
        <f t="shared" si="99"/>
        <v>16400</v>
      </c>
      <c r="AI541" s="5">
        <f t="shared" si="100"/>
        <v>11201200</v>
      </c>
      <c r="AJ541" s="2">
        <f t="shared" si="101"/>
        <v>8606720000</v>
      </c>
    </row>
    <row r="542" spans="1:36" x14ac:dyDescent="0.2">
      <c r="A542" s="1">
        <v>19</v>
      </c>
      <c r="B542" s="140">
        <v>694</v>
      </c>
      <c r="C542" s="109">
        <v>785</v>
      </c>
      <c r="D542" s="111">
        <v>333</v>
      </c>
      <c r="E542" s="109">
        <v>234</v>
      </c>
      <c r="F542" s="109">
        <v>311</v>
      </c>
      <c r="G542" s="109">
        <v>148</v>
      </c>
      <c r="H542" s="109">
        <v>720</v>
      </c>
      <c r="I542" s="109">
        <v>875</v>
      </c>
      <c r="J542" s="109">
        <v>894</v>
      </c>
      <c r="K542" s="109">
        <v>729</v>
      </c>
      <c r="L542" s="109">
        <v>133</v>
      </c>
      <c r="M542" s="109">
        <v>290</v>
      </c>
      <c r="N542" s="109">
        <v>255</v>
      </c>
      <c r="O542" s="112">
        <v>348</v>
      </c>
      <c r="P542" s="109">
        <v>776</v>
      </c>
      <c r="Q542" s="109">
        <v>675</v>
      </c>
      <c r="R542" s="109">
        <v>557</v>
      </c>
      <c r="S542" s="109">
        <v>906</v>
      </c>
      <c r="T542" s="262">
        <v>470</v>
      </c>
      <c r="U542" s="109">
        <v>113</v>
      </c>
      <c r="V542" s="109">
        <v>432</v>
      </c>
      <c r="W542" s="109">
        <v>11</v>
      </c>
      <c r="X542" s="109">
        <v>599</v>
      </c>
      <c r="Y542" s="109">
        <v>1012</v>
      </c>
      <c r="Z542" s="109">
        <v>997</v>
      </c>
      <c r="AA542" s="109">
        <v>578</v>
      </c>
      <c r="AB542" s="109">
        <v>30</v>
      </c>
      <c r="AC542" s="109">
        <v>441</v>
      </c>
      <c r="AD542" s="6">
        <v>104</v>
      </c>
      <c r="AE542" s="108">
        <v>451</v>
      </c>
      <c r="AF542" s="109">
        <v>927</v>
      </c>
      <c r="AG542" s="139">
        <v>572</v>
      </c>
      <c r="AH542" s="5">
        <f t="shared" si="99"/>
        <v>16400</v>
      </c>
      <c r="AI542" s="5">
        <f t="shared" si="100"/>
        <v>11201200</v>
      </c>
      <c r="AJ542" s="2">
        <f t="shared" si="101"/>
        <v>8606720000</v>
      </c>
    </row>
    <row r="543" spans="1:36" x14ac:dyDescent="0.2">
      <c r="A543" s="1">
        <v>20</v>
      </c>
      <c r="B543" s="140">
        <v>805</v>
      </c>
      <c r="C543" s="109">
        <v>642</v>
      </c>
      <c r="D543" s="109">
        <v>222</v>
      </c>
      <c r="E543" s="111">
        <v>377</v>
      </c>
      <c r="F543" s="109">
        <v>168</v>
      </c>
      <c r="G543" s="109">
        <v>259</v>
      </c>
      <c r="H543" s="109">
        <v>863</v>
      </c>
      <c r="I543" s="109">
        <v>764</v>
      </c>
      <c r="J543" s="109">
        <v>749</v>
      </c>
      <c r="K543" s="109">
        <v>842</v>
      </c>
      <c r="L543" s="109">
        <v>278</v>
      </c>
      <c r="M543" s="109">
        <v>177</v>
      </c>
      <c r="N543" s="112">
        <v>368</v>
      </c>
      <c r="O543" s="109">
        <v>203</v>
      </c>
      <c r="P543" s="109">
        <v>663</v>
      </c>
      <c r="Q543" s="109">
        <v>820</v>
      </c>
      <c r="R543" s="109">
        <v>958</v>
      </c>
      <c r="S543" s="109">
        <v>537</v>
      </c>
      <c r="T543" s="109">
        <v>69</v>
      </c>
      <c r="U543" s="262">
        <v>482</v>
      </c>
      <c r="V543" s="109">
        <v>63</v>
      </c>
      <c r="W543" s="109">
        <v>412</v>
      </c>
      <c r="X543" s="109">
        <v>968</v>
      </c>
      <c r="Y543" s="109">
        <v>611</v>
      </c>
      <c r="Z543" s="109">
        <v>630</v>
      </c>
      <c r="AA543" s="109">
        <v>977</v>
      </c>
      <c r="AB543" s="109">
        <v>397</v>
      </c>
      <c r="AC543" s="109">
        <v>42</v>
      </c>
      <c r="AD543" s="108">
        <v>503</v>
      </c>
      <c r="AE543" s="6">
        <v>84</v>
      </c>
      <c r="AF543" s="109">
        <v>528</v>
      </c>
      <c r="AG543" s="139">
        <v>939</v>
      </c>
      <c r="AH543" s="5">
        <f t="shared" si="99"/>
        <v>16400</v>
      </c>
      <c r="AI543" s="5">
        <f t="shared" si="100"/>
        <v>11201200</v>
      </c>
      <c r="AJ543" s="2">
        <f t="shared" si="101"/>
        <v>8606720000</v>
      </c>
    </row>
    <row r="544" spans="1:36" x14ac:dyDescent="0.2">
      <c r="A544" s="1">
        <v>21</v>
      </c>
      <c r="B544" s="140">
        <v>521</v>
      </c>
      <c r="C544" s="109">
        <v>942</v>
      </c>
      <c r="D544" s="109">
        <v>498</v>
      </c>
      <c r="E544" s="109">
        <v>85</v>
      </c>
      <c r="F544" s="111">
        <v>396</v>
      </c>
      <c r="G544" s="109">
        <v>47</v>
      </c>
      <c r="H544" s="109">
        <v>627</v>
      </c>
      <c r="I544" s="109">
        <v>984</v>
      </c>
      <c r="J544" s="109">
        <v>961</v>
      </c>
      <c r="K544" s="109">
        <v>614</v>
      </c>
      <c r="L544" s="109">
        <v>58</v>
      </c>
      <c r="M544" s="112">
        <v>413</v>
      </c>
      <c r="N544" s="109">
        <v>68</v>
      </c>
      <c r="O544" s="109">
        <v>487</v>
      </c>
      <c r="P544" s="109">
        <v>955</v>
      </c>
      <c r="Q544" s="109">
        <v>544</v>
      </c>
      <c r="R544" s="109">
        <v>658</v>
      </c>
      <c r="S544" s="109">
        <v>821</v>
      </c>
      <c r="T544" s="109">
        <v>361</v>
      </c>
      <c r="U544" s="109">
        <v>206</v>
      </c>
      <c r="V544" s="262">
        <v>275</v>
      </c>
      <c r="W544" s="109">
        <v>184</v>
      </c>
      <c r="X544" s="109">
        <v>748</v>
      </c>
      <c r="Y544" s="109">
        <v>847</v>
      </c>
      <c r="Z544" s="109">
        <v>858</v>
      </c>
      <c r="AA544" s="109">
        <v>765</v>
      </c>
      <c r="AB544" s="6">
        <v>161</v>
      </c>
      <c r="AC544" s="108">
        <v>262</v>
      </c>
      <c r="AD544" s="109">
        <v>219</v>
      </c>
      <c r="AE544" s="109">
        <v>384</v>
      </c>
      <c r="AF544" s="109">
        <v>804</v>
      </c>
      <c r="AG544" s="139">
        <v>647</v>
      </c>
      <c r="AH544" s="5">
        <f t="shared" si="99"/>
        <v>16400</v>
      </c>
      <c r="AI544" s="5">
        <f t="shared" si="100"/>
        <v>11201200</v>
      </c>
      <c r="AJ544" s="2">
        <f t="shared" si="101"/>
        <v>8606720000</v>
      </c>
    </row>
    <row r="545" spans="1:36" x14ac:dyDescent="0.2">
      <c r="A545" s="1">
        <v>22</v>
      </c>
      <c r="B545" s="140">
        <v>922</v>
      </c>
      <c r="C545" s="109">
        <v>573</v>
      </c>
      <c r="D545" s="109">
        <v>97</v>
      </c>
      <c r="E545" s="109">
        <v>454</v>
      </c>
      <c r="F545" s="109">
        <v>27</v>
      </c>
      <c r="G545" s="111">
        <v>448</v>
      </c>
      <c r="H545" s="109">
        <v>996</v>
      </c>
      <c r="I545" s="109">
        <v>583</v>
      </c>
      <c r="J545" s="109">
        <v>594</v>
      </c>
      <c r="K545" s="109">
        <v>1013</v>
      </c>
      <c r="L545" s="112">
        <v>425</v>
      </c>
      <c r="M545" s="109">
        <v>14</v>
      </c>
      <c r="N545" s="109">
        <v>467</v>
      </c>
      <c r="O545" s="109">
        <v>120</v>
      </c>
      <c r="P545" s="109">
        <v>556</v>
      </c>
      <c r="Q545" s="109">
        <v>911</v>
      </c>
      <c r="R545" s="109">
        <v>769</v>
      </c>
      <c r="S545" s="109">
        <v>678</v>
      </c>
      <c r="T545" s="109">
        <v>250</v>
      </c>
      <c r="U545" s="109">
        <v>349</v>
      </c>
      <c r="V545" s="109">
        <v>132</v>
      </c>
      <c r="W545" s="262">
        <v>295</v>
      </c>
      <c r="X545" s="109">
        <v>891</v>
      </c>
      <c r="Y545" s="109">
        <v>736</v>
      </c>
      <c r="Z545" s="109">
        <v>713</v>
      </c>
      <c r="AA545" s="109">
        <v>878</v>
      </c>
      <c r="AB545" s="108">
        <v>306</v>
      </c>
      <c r="AC545" s="6">
        <v>149</v>
      </c>
      <c r="AD545" s="109">
        <v>332</v>
      </c>
      <c r="AE545" s="109">
        <v>239</v>
      </c>
      <c r="AF545" s="109">
        <v>691</v>
      </c>
      <c r="AG545" s="139">
        <v>792</v>
      </c>
      <c r="AH545" s="5">
        <f t="shared" si="99"/>
        <v>16400</v>
      </c>
      <c r="AI545" s="5">
        <f t="shared" si="100"/>
        <v>11201200</v>
      </c>
      <c r="AJ545" s="2">
        <f t="shared" si="101"/>
        <v>8606720000</v>
      </c>
    </row>
    <row r="546" spans="1:36" x14ac:dyDescent="0.2">
      <c r="A546" s="1">
        <v>23</v>
      </c>
      <c r="B546" s="140">
        <v>428</v>
      </c>
      <c r="C546" s="109">
        <v>15</v>
      </c>
      <c r="D546" s="109">
        <v>595</v>
      </c>
      <c r="E546" s="109">
        <v>1016</v>
      </c>
      <c r="F546" s="109">
        <v>553</v>
      </c>
      <c r="G546" s="109">
        <v>910</v>
      </c>
      <c r="H546" s="111">
        <v>466</v>
      </c>
      <c r="I546" s="109">
        <v>117</v>
      </c>
      <c r="J546" s="109">
        <v>100</v>
      </c>
      <c r="K546" s="112">
        <v>455</v>
      </c>
      <c r="L546" s="109">
        <v>923</v>
      </c>
      <c r="M546" s="109">
        <v>576</v>
      </c>
      <c r="N546" s="109">
        <v>993</v>
      </c>
      <c r="O546" s="109">
        <v>582</v>
      </c>
      <c r="P546" s="109">
        <v>26</v>
      </c>
      <c r="Q546" s="109">
        <v>445</v>
      </c>
      <c r="R546" s="109">
        <v>307</v>
      </c>
      <c r="S546" s="109">
        <v>152</v>
      </c>
      <c r="T546" s="109">
        <v>716</v>
      </c>
      <c r="U546" s="109">
        <v>879</v>
      </c>
      <c r="V546" s="109">
        <v>690</v>
      </c>
      <c r="W546" s="109">
        <v>789</v>
      </c>
      <c r="X546" s="262">
        <v>329</v>
      </c>
      <c r="Y546" s="109">
        <v>238</v>
      </c>
      <c r="Z546" s="6">
        <v>251</v>
      </c>
      <c r="AA546" s="108">
        <v>352</v>
      </c>
      <c r="AB546" s="109">
        <v>772</v>
      </c>
      <c r="AC546" s="109">
        <v>679</v>
      </c>
      <c r="AD546" s="109">
        <v>890</v>
      </c>
      <c r="AE546" s="109">
        <v>733</v>
      </c>
      <c r="AF546" s="109">
        <v>129</v>
      </c>
      <c r="AG546" s="139">
        <v>294</v>
      </c>
      <c r="AH546" s="5">
        <f t="shared" si="99"/>
        <v>16400</v>
      </c>
      <c r="AI546" s="5">
        <f t="shared" si="100"/>
        <v>11201200</v>
      </c>
      <c r="AJ546" s="2">
        <f t="shared" si="101"/>
        <v>8606720000</v>
      </c>
    </row>
    <row r="547" spans="1:36" x14ac:dyDescent="0.2">
      <c r="A547" s="1">
        <v>24</v>
      </c>
      <c r="B547" s="140">
        <v>59</v>
      </c>
      <c r="C547" s="109">
        <v>416</v>
      </c>
      <c r="D547" s="109">
        <v>964</v>
      </c>
      <c r="E547" s="109">
        <v>615</v>
      </c>
      <c r="F547" s="109">
        <v>954</v>
      </c>
      <c r="G547" s="109">
        <v>541</v>
      </c>
      <c r="H547" s="109">
        <v>65</v>
      </c>
      <c r="I547" s="111">
        <v>486</v>
      </c>
      <c r="J547" s="112">
        <v>499</v>
      </c>
      <c r="K547" s="109">
        <v>88</v>
      </c>
      <c r="L547" s="109">
        <v>524</v>
      </c>
      <c r="M547" s="109">
        <v>943</v>
      </c>
      <c r="N547" s="109">
        <v>626</v>
      </c>
      <c r="O547" s="109">
        <v>981</v>
      </c>
      <c r="P547" s="109">
        <v>393</v>
      </c>
      <c r="Q547" s="109">
        <v>46</v>
      </c>
      <c r="R547" s="109">
        <v>164</v>
      </c>
      <c r="S547" s="109">
        <v>263</v>
      </c>
      <c r="T547" s="109">
        <v>859</v>
      </c>
      <c r="U547" s="109">
        <v>768</v>
      </c>
      <c r="V547" s="109">
        <v>801</v>
      </c>
      <c r="W547" s="109">
        <v>646</v>
      </c>
      <c r="X547" s="109">
        <v>218</v>
      </c>
      <c r="Y547" s="262">
        <v>381</v>
      </c>
      <c r="Z547" s="108">
        <v>364</v>
      </c>
      <c r="AA547" s="6">
        <v>207</v>
      </c>
      <c r="AB547" s="109">
        <v>659</v>
      </c>
      <c r="AC547" s="109">
        <v>824</v>
      </c>
      <c r="AD547" s="109">
        <v>745</v>
      </c>
      <c r="AE547" s="109">
        <v>846</v>
      </c>
      <c r="AF547" s="109">
        <v>274</v>
      </c>
      <c r="AG547" s="139">
        <v>181</v>
      </c>
      <c r="AH547" s="5">
        <f t="shared" si="99"/>
        <v>16400</v>
      </c>
      <c r="AI547" s="5">
        <f t="shared" si="100"/>
        <v>11201200</v>
      </c>
      <c r="AJ547" s="2">
        <f t="shared" si="101"/>
        <v>8606720000</v>
      </c>
    </row>
    <row r="548" spans="1:36" x14ac:dyDescent="0.2">
      <c r="A548" s="1">
        <v>25</v>
      </c>
      <c r="B548" s="140">
        <v>723</v>
      </c>
      <c r="C548" s="109">
        <v>888</v>
      </c>
      <c r="D548" s="109">
        <v>300</v>
      </c>
      <c r="E548" s="109">
        <v>143</v>
      </c>
      <c r="F548" s="109">
        <v>338</v>
      </c>
      <c r="G548" s="109">
        <v>245</v>
      </c>
      <c r="H548" s="109">
        <v>681</v>
      </c>
      <c r="I548" s="112">
        <v>782</v>
      </c>
      <c r="J548" s="111">
        <v>795</v>
      </c>
      <c r="K548" s="109">
        <v>704</v>
      </c>
      <c r="L548" s="109">
        <v>228</v>
      </c>
      <c r="M548" s="109">
        <v>327</v>
      </c>
      <c r="N548" s="109">
        <v>154</v>
      </c>
      <c r="O548" s="109">
        <v>317</v>
      </c>
      <c r="P548" s="109">
        <v>865</v>
      </c>
      <c r="Q548" s="109">
        <v>710</v>
      </c>
      <c r="R548" s="109">
        <v>588</v>
      </c>
      <c r="S548" s="109">
        <v>1007</v>
      </c>
      <c r="T548" s="109">
        <v>435</v>
      </c>
      <c r="U548" s="109">
        <v>24</v>
      </c>
      <c r="V548" s="109">
        <v>457</v>
      </c>
      <c r="W548" s="109">
        <v>110</v>
      </c>
      <c r="X548" s="6">
        <v>562</v>
      </c>
      <c r="Y548" s="108">
        <v>917</v>
      </c>
      <c r="Z548" s="262">
        <v>900</v>
      </c>
      <c r="AA548" s="109">
        <v>551</v>
      </c>
      <c r="AB548" s="109">
        <v>123</v>
      </c>
      <c r="AC548" s="109">
        <v>480</v>
      </c>
      <c r="AD548" s="109">
        <v>1</v>
      </c>
      <c r="AE548" s="109">
        <v>422</v>
      </c>
      <c r="AF548" s="109">
        <v>1018</v>
      </c>
      <c r="AG548" s="139">
        <v>605</v>
      </c>
      <c r="AH548" s="5">
        <f t="shared" si="99"/>
        <v>16400</v>
      </c>
      <c r="AI548" s="5">
        <f t="shared" si="100"/>
        <v>11201200</v>
      </c>
      <c r="AJ548" s="2">
        <f t="shared" si="101"/>
        <v>8606720000</v>
      </c>
    </row>
    <row r="549" spans="1:36" x14ac:dyDescent="0.2">
      <c r="A549" s="1">
        <v>26</v>
      </c>
      <c r="B549" s="140">
        <v>836</v>
      </c>
      <c r="C549" s="109">
        <v>743</v>
      </c>
      <c r="D549" s="109">
        <v>187</v>
      </c>
      <c r="E549" s="109">
        <v>288</v>
      </c>
      <c r="F549" s="109">
        <v>193</v>
      </c>
      <c r="G549" s="109">
        <v>358</v>
      </c>
      <c r="H549" s="112">
        <v>826</v>
      </c>
      <c r="I549" s="109">
        <v>669</v>
      </c>
      <c r="J549" s="109">
        <v>652</v>
      </c>
      <c r="K549" s="111">
        <v>815</v>
      </c>
      <c r="L549" s="109">
        <v>371</v>
      </c>
      <c r="M549" s="109">
        <v>216</v>
      </c>
      <c r="N549" s="109">
        <v>265</v>
      </c>
      <c r="O549" s="109">
        <v>174</v>
      </c>
      <c r="P549" s="109">
        <v>754</v>
      </c>
      <c r="Q549" s="109">
        <v>853</v>
      </c>
      <c r="R549" s="109">
        <v>987</v>
      </c>
      <c r="S549" s="109">
        <v>640</v>
      </c>
      <c r="T549" s="109">
        <v>36</v>
      </c>
      <c r="U549" s="109">
        <v>391</v>
      </c>
      <c r="V549" s="109">
        <v>90</v>
      </c>
      <c r="W549" s="109">
        <v>509</v>
      </c>
      <c r="X549" s="108">
        <v>929</v>
      </c>
      <c r="Y549" s="6">
        <v>518</v>
      </c>
      <c r="Z549" s="109">
        <v>531</v>
      </c>
      <c r="AA549" s="262">
        <v>952</v>
      </c>
      <c r="AB549" s="109">
        <v>492</v>
      </c>
      <c r="AC549" s="109">
        <v>79</v>
      </c>
      <c r="AD549" s="109">
        <v>402</v>
      </c>
      <c r="AE549" s="109">
        <v>53</v>
      </c>
      <c r="AF549" s="109">
        <v>617</v>
      </c>
      <c r="AG549" s="139">
        <v>974</v>
      </c>
      <c r="AH549" s="5">
        <f t="shared" si="99"/>
        <v>16400</v>
      </c>
      <c r="AI549" s="5">
        <f t="shared" si="100"/>
        <v>11201200</v>
      </c>
      <c r="AJ549" s="2">
        <f t="shared" si="101"/>
        <v>8606720000</v>
      </c>
    </row>
    <row r="550" spans="1:36" x14ac:dyDescent="0.2">
      <c r="A550" s="1">
        <v>27</v>
      </c>
      <c r="B550" s="140">
        <v>370</v>
      </c>
      <c r="C550" s="109">
        <v>213</v>
      </c>
      <c r="D550" s="109">
        <v>649</v>
      </c>
      <c r="E550" s="109">
        <v>814</v>
      </c>
      <c r="F550" s="109">
        <v>755</v>
      </c>
      <c r="G550" s="112">
        <v>856</v>
      </c>
      <c r="H550" s="109">
        <v>268</v>
      </c>
      <c r="I550" s="109">
        <v>175</v>
      </c>
      <c r="J550" s="109">
        <v>186</v>
      </c>
      <c r="K550" s="109">
        <v>285</v>
      </c>
      <c r="L550" s="111">
        <v>833</v>
      </c>
      <c r="M550" s="109">
        <v>742</v>
      </c>
      <c r="N550" s="109">
        <v>827</v>
      </c>
      <c r="O550" s="109">
        <v>672</v>
      </c>
      <c r="P550" s="109">
        <v>196</v>
      </c>
      <c r="Q550" s="109">
        <v>359</v>
      </c>
      <c r="R550" s="109">
        <v>489</v>
      </c>
      <c r="S550" s="109">
        <v>78</v>
      </c>
      <c r="T550" s="109">
        <v>530</v>
      </c>
      <c r="U550" s="109">
        <v>949</v>
      </c>
      <c r="V550" s="6">
        <v>620</v>
      </c>
      <c r="W550" s="108">
        <v>975</v>
      </c>
      <c r="X550" s="109">
        <v>403</v>
      </c>
      <c r="Y550" s="109">
        <v>56</v>
      </c>
      <c r="Z550" s="109">
        <v>33</v>
      </c>
      <c r="AA550" s="109">
        <v>390</v>
      </c>
      <c r="AB550" s="262">
        <v>986</v>
      </c>
      <c r="AC550" s="109">
        <v>637</v>
      </c>
      <c r="AD550" s="109">
        <v>932</v>
      </c>
      <c r="AE550" s="109">
        <v>519</v>
      </c>
      <c r="AF550" s="109">
        <v>91</v>
      </c>
      <c r="AG550" s="139">
        <v>512</v>
      </c>
      <c r="AH550" s="5">
        <f t="shared" si="99"/>
        <v>16400</v>
      </c>
      <c r="AI550" s="5">
        <f t="shared" si="100"/>
        <v>11201200</v>
      </c>
      <c r="AJ550" s="2">
        <f t="shared" si="101"/>
        <v>8606720000</v>
      </c>
    </row>
    <row r="551" spans="1:36" x14ac:dyDescent="0.2">
      <c r="A551" s="1">
        <v>28</v>
      </c>
      <c r="B551" s="140">
        <v>225</v>
      </c>
      <c r="C551" s="109">
        <v>326</v>
      </c>
      <c r="D551" s="109">
        <v>794</v>
      </c>
      <c r="E551" s="109">
        <v>701</v>
      </c>
      <c r="F551" s="112">
        <v>868</v>
      </c>
      <c r="G551" s="109">
        <v>711</v>
      </c>
      <c r="H551" s="109">
        <v>155</v>
      </c>
      <c r="I551" s="109">
        <v>320</v>
      </c>
      <c r="J551" s="109">
        <v>297</v>
      </c>
      <c r="K551" s="109">
        <v>142</v>
      </c>
      <c r="L551" s="109">
        <v>722</v>
      </c>
      <c r="M551" s="111">
        <v>885</v>
      </c>
      <c r="N551" s="109">
        <v>684</v>
      </c>
      <c r="O551" s="109">
        <v>783</v>
      </c>
      <c r="P551" s="109">
        <v>339</v>
      </c>
      <c r="Q551" s="109">
        <v>248</v>
      </c>
      <c r="R551" s="109">
        <v>122</v>
      </c>
      <c r="S551" s="109">
        <v>477</v>
      </c>
      <c r="T551" s="109">
        <v>897</v>
      </c>
      <c r="U551" s="109">
        <v>550</v>
      </c>
      <c r="V551" s="108">
        <v>1019</v>
      </c>
      <c r="W551" s="6">
        <v>608</v>
      </c>
      <c r="X551" s="109">
        <v>4</v>
      </c>
      <c r="Y551" s="109">
        <v>423</v>
      </c>
      <c r="Z551" s="109">
        <v>434</v>
      </c>
      <c r="AA551" s="109">
        <v>21</v>
      </c>
      <c r="AB551" s="109">
        <v>585</v>
      </c>
      <c r="AC551" s="262">
        <v>1006</v>
      </c>
      <c r="AD551" s="109">
        <v>563</v>
      </c>
      <c r="AE551" s="109">
        <v>920</v>
      </c>
      <c r="AF551" s="109">
        <v>460</v>
      </c>
      <c r="AG551" s="139">
        <v>111</v>
      </c>
      <c r="AH551" s="5">
        <f t="shared" si="99"/>
        <v>16400</v>
      </c>
      <c r="AI551" s="5">
        <f t="shared" si="100"/>
        <v>11201200</v>
      </c>
      <c r="AJ551" s="2">
        <f t="shared" si="101"/>
        <v>8606720000</v>
      </c>
    </row>
    <row r="552" spans="1:36" x14ac:dyDescent="0.2">
      <c r="A552" s="1">
        <v>29</v>
      </c>
      <c r="B552" s="140">
        <v>461</v>
      </c>
      <c r="C552" s="109">
        <v>106</v>
      </c>
      <c r="D552" s="109">
        <v>566</v>
      </c>
      <c r="E552" s="112">
        <v>913</v>
      </c>
      <c r="F552" s="109">
        <v>592</v>
      </c>
      <c r="G552" s="109">
        <v>1003</v>
      </c>
      <c r="H552" s="109">
        <v>439</v>
      </c>
      <c r="I552" s="109">
        <v>20</v>
      </c>
      <c r="J552" s="109">
        <v>5</v>
      </c>
      <c r="K552" s="109">
        <v>418</v>
      </c>
      <c r="L552" s="109">
        <v>1022</v>
      </c>
      <c r="M552" s="109">
        <v>601</v>
      </c>
      <c r="N552" s="111">
        <v>904</v>
      </c>
      <c r="O552" s="109">
        <v>547</v>
      </c>
      <c r="P552" s="109">
        <v>127</v>
      </c>
      <c r="Q552" s="109">
        <v>476</v>
      </c>
      <c r="R552" s="109">
        <v>342</v>
      </c>
      <c r="S552" s="109">
        <v>241</v>
      </c>
      <c r="T552" s="6">
        <v>685</v>
      </c>
      <c r="U552" s="108">
        <v>778</v>
      </c>
      <c r="V552" s="109">
        <v>727</v>
      </c>
      <c r="W552" s="109">
        <v>884</v>
      </c>
      <c r="X552" s="109">
        <v>304</v>
      </c>
      <c r="Y552" s="109">
        <v>139</v>
      </c>
      <c r="Z552" s="109">
        <v>158</v>
      </c>
      <c r="AA552" s="109">
        <v>313</v>
      </c>
      <c r="AB552" s="109">
        <v>869</v>
      </c>
      <c r="AC552" s="109">
        <v>706</v>
      </c>
      <c r="AD552" s="262">
        <v>799</v>
      </c>
      <c r="AE552" s="109">
        <v>700</v>
      </c>
      <c r="AF552" s="109">
        <v>232</v>
      </c>
      <c r="AG552" s="139">
        <v>323</v>
      </c>
      <c r="AH552" s="5">
        <f t="shared" si="99"/>
        <v>16400</v>
      </c>
      <c r="AI552" s="5">
        <f t="shared" si="100"/>
        <v>11201200</v>
      </c>
      <c r="AJ552" s="2">
        <f t="shared" si="101"/>
        <v>8606720000</v>
      </c>
    </row>
    <row r="553" spans="1:36" x14ac:dyDescent="0.2">
      <c r="A553" s="1">
        <v>30</v>
      </c>
      <c r="B553" s="140">
        <v>94</v>
      </c>
      <c r="C553" s="109">
        <v>505</v>
      </c>
      <c r="D553" s="112">
        <v>933</v>
      </c>
      <c r="E553" s="109">
        <v>514</v>
      </c>
      <c r="F553" s="109">
        <v>991</v>
      </c>
      <c r="G553" s="109">
        <v>636</v>
      </c>
      <c r="H553" s="109">
        <v>40</v>
      </c>
      <c r="I553" s="109">
        <v>387</v>
      </c>
      <c r="J553" s="109">
        <v>406</v>
      </c>
      <c r="K553" s="109">
        <v>49</v>
      </c>
      <c r="L553" s="109">
        <v>621</v>
      </c>
      <c r="M553" s="109">
        <v>970</v>
      </c>
      <c r="N553" s="109">
        <v>535</v>
      </c>
      <c r="O553" s="111">
        <v>948</v>
      </c>
      <c r="P553" s="109">
        <v>496</v>
      </c>
      <c r="Q553" s="109">
        <v>75</v>
      </c>
      <c r="R553" s="109">
        <v>197</v>
      </c>
      <c r="S553" s="109">
        <v>354</v>
      </c>
      <c r="T553" s="108">
        <v>830</v>
      </c>
      <c r="U553" s="6">
        <v>665</v>
      </c>
      <c r="V553" s="109">
        <v>840</v>
      </c>
      <c r="W553" s="109">
        <v>739</v>
      </c>
      <c r="X553" s="109">
        <v>191</v>
      </c>
      <c r="Y553" s="109">
        <v>284</v>
      </c>
      <c r="Z553" s="109">
        <v>269</v>
      </c>
      <c r="AA553" s="109">
        <v>170</v>
      </c>
      <c r="AB553" s="109">
        <v>758</v>
      </c>
      <c r="AC553" s="109">
        <v>849</v>
      </c>
      <c r="AD553" s="109">
        <v>656</v>
      </c>
      <c r="AE553" s="262">
        <v>811</v>
      </c>
      <c r="AF553" s="109">
        <v>375</v>
      </c>
      <c r="AG553" s="139">
        <v>212</v>
      </c>
      <c r="AH553" s="5">
        <f t="shared" si="99"/>
        <v>16400</v>
      </c>
      <c r="AI553" s="5">
        <f t="shared" si="100"/>
        <v>11201200</v>
      </c>
      <c r="AJ553" s="2">
        <f t="shared" si="101"/>
        <v>8606720000</v>
      </c>
    </row>
    <row r="554" spans="1:36" x14ac:dyDescent="0.2">
      <c r="A554" s="1">
        <v>31</v>
      </c>
      <c r="B554" s="140">
        <v>624</v>
      </c>
      <c r="C554" s="112">
        <v>971</v>
      </c>
      <c r="D554" s="109">
        <v>407</v>
      </c>
      <c r="E554" s="109">
        <v>52</v>
      </c>
      <c r="F554" s="109">
        <v>493</v>
      </c>
      <c r="G554" s="109">
        <v>74</v>
      </c>
      <c r="H554" s="109">
        <v>534</v>
      </c>
      <c r="I554" s="109">
        <v>945</v>
      </c>
      <c r="J554" s="109">
        <v>936</v>
      </c>
      <c r="K554" s="109">
        <v>515</v>
      </c>
      <c r="L554" s="109">
        <v>95</v>
      </c>
      <c r="M554" s="109">
        <v>508</v>
      </c>
      <c r="N554" s="109">
        <v>37</v>
      </c>
      <c r="O554" s="109">
        <v>386</v>
      </c>
      <c r="P554" s="111">
        <v>990</v>
      </c>
      <c r="Q554" s="109">
        <v>633</v>
      </c>
      <c r="R554" s="6">
        <v>759</v>
      </c>
      <c r="S554" s="108">
        <v>852</v>
      </c>
      <c r="T554" s="109">
        <v>272</v>
      </c>
      <c r="U554" s="109">
        <v>171</v>
      </c>
      <c r="V554" s="109">
        <v>374</v>
      </c>
      <c r="W554" s="109">
        <v>209</v>
      </c>
      <c r="X554" s="109">
        <v>653</v>
      </c>
      <c r="Y554" s="109">
        <v>810</v>
      </c>
      <c r="Z554" s="109">
        <v>831</v>
      </c>
      <c r="AA554" s="109">
        <v>668</v>
      </c>
      <c r="AB554" s="109">
        <v>200</v>
      </c>
      <c r="AC554" s="109">
        <v>355</v>
      </c>
      <c r="AD554" s="109">
        <v>190</v>
      </c>
      <c r="AE554" s="109">
        <v>281</v>
      </c>
      <c r="AF554" s="262">
        <v>837</v>
      </c>
      <c r="AG554" s="139">
        <v>738</v>
      </c>
      <c r="AH554" s="5">
        <f t="shared" si="99"/>
        <v>16400</v>
      </c>
      <c r="AI554" s="5">
        <f t="shared" si="100"/>
        <v>11201200</v>
      </c>
      <c r="AJ554" s="2">
        <f t="shared" si="101"/>
        <v>8606720000</v>
      </c>
    </row>
    <row r="555" spans="1:36" ht="13.5" thickBot="1" x14ac:dyDescent="0.25">
      <c r="A555" s="1">
        <v>32</v>
      </c>
      <c r="B555" s="146">
        <v>1023</v>
      </c>
      <c r="C555" s="147">
        <v>604</v>
      </c>
      <c r="D555" s="147">
        <v>8</v>
      </c>
      <c r="E555" s="147">
        <v>419</v>
      </c>
      <c r="F555" s="147">
        <v>126</v>
      </c>
      <c r="G555" s="147">
        <v>473</v>
      </c>
      <c r="H555" s="147">
        <v>901</v>
      </c>
      <c r="I555" s="147">
        <v>546</v>
      </c>
      <c r="J555" s="147">
        <v>567</v>
      </c>
      <c r="K555" s="147">
        <v>916</v>
      </c>
      <c r="L555" s="147">
        <v>464</v>
      </c>
      <c r="M555" s="147">
        <v>107</v>
      </c>
      <c r="N555" s="147">
        <v>438</v>
      </c>
      <c r="O555" s="147">
        <v>17</v>
      </c>
      <c r="P555" s="147">
        <v>589</v>
      </c>
      <c r="Q555" s="148">
        <v>1002</v>
      </c>
      <c r="R555" s="214">
        <v>872</v>
      </c>
      <c r="S555" s="180">
        <v>707</v>
      </c>
      <c r="T555" s="147">
        <v>159</v>
      </c>
      <c r="U555" s="147">
        <v>316</v>
      </c>
      <c r="V555" s="147">
        <v>229</v>
      </c>
      <c r="W555" s="147">
        <v>322</v>
      </c>
      <c r="X555" s="147">
        <v>798</v>
      </c>
      <c r="Y555" s="147">
        <v>697</v>
      </c>
      <c r="Z555" s="147">
        <v>688</v>
      </c>
      <c r="AA555" s="147">
        <v>779</v>
      </c>
      <c r="AB555" s="147">
        <v>343</v>
      </c>
      <c r="AC555" s="147">
        <v>244</v>
      </c>
      <c r="AD555" s="147">
        <v>301</v>
      </c>
      <c r="AE555" s="147">
        <v>138</v>
      </c>
      <c r="AF555" s="147">
        <v>726</v>
      </c>
      <c r="AG555" s="265">
        <v>881</v>
      </c>
      <c r="AH555" s="5">
        <f t="shared" si="99"/>
        <v>16400</v>
      </c>
      <c r="AI555" s="5">
        <f t="shared" si="100"/>
        <v>11201200</v>
      </c>
      <c r="AJ555" s="2">
        <f t="shared" si="101"/>
        <v>8606720000</v>
      </c>
    </row>
    <row r="556" spans="1:36" x14ac:dyDescent="0.2">
      <c r="A556" s="3" t="s">
        <v>0</v>
      </c>
      <c r="B556" s="5">
        <f>SUM(B524:B555)</f>
        <v>16400</v>
      </c>
      <c r="C556" s="5">
        <f t="shared" ref="C556:AG556" si="102">SUM(C524:C555)</f>
        <v>16400</v>
      </c>
      <c r="D556" s="5">
        <f t="shared" si="102"/>
        <v>16400</v>
      </c>
      <c r="E556" s="5">
        <f t="shared" si="102"/>
        <v>16400</v>
      </c>
      <c r="F556" s="5">
        <f t="shared" si="102"/>
        <v>16400</v>
      </c>
      <c r="G556" s="5">
        <f t="shared" si="102"/>
        <v>16400</v>
      </c>
      <c r="H556" s="5">
        <f t="shared" si="102"/>
        <v>16400</v>
      </c>
      <c r="I556" s="5">
        <f t="shared" si="102"/>
        <v>16400</v>
      </c>
      <c r="J556" s="5">
        <f t="shared" si="102"/>
        <v>16400</v>
      </c>
      <c r="K556" s="5">
        <f t="shared" si="102"/>
        <v>16400</v>
      </c>
      <c r="L556" s="5">
        <f t="shared" si="102"/>
        <v>16400</v>
      </c>
      <c r="M556" s="5">
        <f t="shared" si="102"/>
        <v>16400</v>
      </c>
      <c r="N556" s="5">
        <f t="shared" si="102"/>
        <v>16400</v>
      </c>
      <c r="O556" s="5">
        <f t="shared" si="102"/>
        <v>16400</v>
      </c>
      <c r="P556" s="5">
        <f t="shared" si="102"/>
        <v>16400</v>
      </c>
      <c r="Q556" s="5">
        <f t="shared" si="102"/>
        <v>16400</v>
      </c>
      <c r="R556" s="5">
        <f t="shared" si="102"/>
        <v>16400</v>
      </c>
      <c r="S556" s="5">
        <f t="shared" si="102"/>
        <v>16400</v>
      </c>
      <c r="T556" s="5">
        <f t="shared" si="102"/>
        <v>16400</v>
      </c>
      <c r="U556" s="5">
        <f t="shared" si="102"/>
        <v>16400</v>
      </c>
      <c r="V556" s="5">
        <f t="shared" si="102"/>
        <v>16400</v>
      </c>
      <c r="W556" s="5">
        <f t="shared" si="102"/>
        <v>16400</v>
      </c>
      <c r="X556" s="5">
        <f t="shared" si="102"/>
        <v>16400</v>
      </c>
      <c r="Y556" s="5">
        <f t="shared" si="102"/>
        <v>16400</v>
      </c>
      <c r="Z556" s="5">
        <f t="shared" si="102"/>
        <v>16400</v>
      </c>
      <c r="AA556" s="5">
        <f t="shared" si="102"/>
        <v>16400</v>
      </c>
      <c r="AB556" s="5">
        <f t="shared" si="102"/>
        <v>16400</v>
      </c>
      <c r="AC556" s="5">
        <f t="shared" si="102"/>
        <v>16400</v>
      </c>
      <c r="AD556" s="5">
        <f t="shared" si="102"/>
        <v>16400</v>
      </c>
      <c r="AE556" s="5">
        <f t="shared" si="102"/>
        <v>16400</v>
      </c>
      <c r="AF556" s="5">
        <f t="shared" si="102"/>
        <v>16400</v>
      </c>
      <c r="AG556" s="5">
        <f t="shared" si="102"/>
        <v>16400</v>
      </c>
      <c r="AH556" s="5"/>
      <c r="AI556" s="5"/>
    </row>
    <row r="557" spans="1:36" x14ac:dyDescent="0.2">
      <c r="A557" s="3" t="s">
        <v>1</v>
      </c>
      <c r="B557" s="5">
        <f>SUMSQ(B524:B555)</f>
        <v>11201200</v>
      </c>
      <c r="C557" s="5">
        <f t="shared" ref="C557:AG557" si="103">SUMSQ(C524:C555)</f>
        <v>11201200</v>
      </c>
      <c r="D557" s="5">
        <f t="shared" si="103"/>
        <v>11201200</v>
      </c>
      <c r="E557" s="5">
        <f t="shared" si="103"/>
        <v>11201200</v>
      </c>
      <c r="F557" s="5">
        <f t="shared" si="103"/>
        <v>11201200</v>
      </c>
      <c r="G557" s="5">
        <f t="shared" si="103"/>
        <v>11201200</v>
      </c>
      <c r="H557" s="5">
        <f t="shared" si="103"/>
        <v>11201200</v>
      </c>
      <c r="I557" s="5">
        <f t="shared" si="103"/>
        <v>11201200</v>
      </c>
      <c r="J557" s="5">
        <f t="shared" si="103"/>
        <v>11201200</v>
      </c>
      <c r="K557" s="5">
        <f t="shared" si="103"/>
        <v>11201200</v>
      </c>
      <c r="L557" s="5">
        <f t="shared" si="103"/>
        <v>11201200</v>
      </c>
      <c r="M557" s="5">
        <f t="shared" si="103"/>
        <v>11201200</v>
      </c>
      <c r="N557" s="5">
        <f t="shared" si="103"/>
        <v>11201200</v>
      </c>
      <c r="O557" s="5">
        <f t="shared" si="103"/>
        <v>11201200</v>
      </c>
      <c r="P557" s="5">
        <f t="shared" si="103"/>
        <v>11201200</v>
      </c>
      <c r="Q557" s="5">
        <f t="shared" si="103"/>
        <v>11201200</v>
      </c>
      <c r="R557" s="5">
        <f t="shared" si="103"/>
        <v>11201200</v>
      </c>
      <c r="S557" s="5">
        <f t="shared" si="103"/>
        <v>11201200</v>
      </c>
      <c r="T557" s="5">
        <f t="shared" si="103"/>
        <v>11201200</v>
      </c>
      <c r="U557" s="5">
        <f t="shared" si="103"/>
        <v>11201200</v>
      </c>
      <c r="V557" s="5">
        <f t="shared" si="103"/>
        <v>11201200</v>
      </c>
      <c r="W557" s="5">
        <f t="shared" si="103"/>
        <v>11201200</v>
      </c>
      <c r="X557" s="5">
        <f t="shared" si="103"/>
        <v>11201200</v>
      </c>
      <c r="Y557" s="5">
        <f t="shared" si="103"/>
        <v>11201200</v>
      </c>
      <c r="Z557" s="5">
        <f t="shared" si="103"/>
        <v>11201200</v>
      </c>
      <c r="AA557" s="5">
        <f t="shared" si="103"/>
        <v>11201200</v>
      </c>
      <c r="AB557" s="5">
        <f t="shared" si="103"/>
        <v>11201200</v>
      </c>
      <c r="AC557" s="5">
        <f t="shared" si="103"/>
        <v>11201200</v>
      </c>
      <c r="AD557" s="5">
        <f t="shared" si="103"/>
        <v>11201200</v>
      </c>
      <c r="AE557" s="5">
        <f t="shared" si="103"/>
        <v>11201200</v>
      </c>
      <c r="AF557" s="5">
        <f t="shared" si="103"/>
        <v>11201200</v>
      </c>
      <c r="AG557" s="5">
        <f t="shared" si="103"/>
        <v>11201200</v>
      </c>
      <c r="AH557" s="5"/>
      <c r="AI557" s="5"/>
    </row>
    <row r="558" spans="1:36" x14ac:dyDescent="0.2">
      <c r="A558" s="3" t="s">
        <v>2</v>
      </c>
      <c r="B558" s="2">
        <f>B524^3+B525^3+B526^3+B527^3+B528^3+B529^3+B530^3+B531^3+B532^3+B533^3+B534^3+B535^3+B536^3+B537^3+B538^3+B539^3+B540^3+B541^3+B542^3+B543^3+B544^3+B545^3+B546^3+B547^3+B548^3+B549^3+B550^3+B551^3+B552^3+B553^3+B554^3+B555^3</f>
        <v>8606720000</v>
      </c>
      <c r="C558" s="2">
        <f t="shared" ref="C558:AG558" si="104">C524^3+C525^3+C526^3+C527^3+C528^3+C529^3+C530^3+C531^3+C532^3+C533^3+C534^3+C535^3+C536^3+C537^3+C538^3+C539^3+C540^3+C541^3+C542^3+C543^3+C544^3+C545^3+C546^3+C547^3+C548^3+C549^3+C550^3+C551^3+C552^3+C553^3+C554^3+C555^3</f>
        <v>8606720000</v>
      </c>
      <c r="D558" s="2">
        <f t="shared" si="104"/>
        <v>8606720000</v>
      </c>
      <c r="E558" s="2">
        <f t="shared" si="104"/>
        <v>8606720000</v>
      </c>
      <c r="F558" s="2">
        <f t="shared" si="104"/>
        <v>8606720000</v>
      </c>
      <c r="G558" s="2">
        <f t="shared" si="104"/>
        <v>8606720000</v>
      </c>
      <c r="H558" s="2">
        <f t="shared" si="104"/>
        <v>8606720000</v>
      </c>
      <c r="I558" s="2">
        <f t="shared" si="104"/>
        <v>8606720000</v>
      </c>
      <c r="J558" s="2">
        <f t="shared" si="104"/>
        <v>8606720000</v>
      </c>
      <c r="K558" s="2">
        <f t="shared" si="104"/>
        <v>8606720000</v>
      </c>
      <c r="L558" s="2">
        <f t="shared" si="104"/>
        <v>8606720000</v>
      </c>
      <c r="M558" s="2">
        <f t="shared" si="104"/>
        <v>8606720000</v>
      </c>
      <c r="N558" s="2">
        <f t="shared" si="104"/>
        <v>8606720000</v>
      </c>
      <c r="O558" s="2">
        <f t="shared" si="104"/>
        <v>8606720000</v>
      </c>
      <c r="P558" s="2">
        <f t="shared" si="104"/>
        <v>8606720000</v>
      </c>
      <c r="Q558" s="2">
        <f t="shared" si="104"/>
        <v>8606720000</v>
      </c>
      <c r="R558" s="2">
        <f t="shared" si="104"/>
        <v>8606720000</v>
      </c>
      <c r="S558" s="2">
        <f t="shared" si="104"/>
        <v>8606720000</v>
      </c>
      <c r="T558" s="2">
        <f t="shared" si="104"/>
        <v>8606720000</v>
      </c>
      <c r="U558" s="2">
        <f t="shared" si="104"/>
        <v>8606720000</v>
      </c>
      <c r="V558" s="2">
        <f t="shared" si="104"/>
        <v>8606720000</v>
      </c>
      <c r="W558" s="2">
        <f t="shared" si="104"/>
        <v>8606720000</v>
      </c>
      <c r="X558" s="2">
        <f t="shared" si="104"/>
        <v>8606720000</v>
      </c>
      <c r="Y558" s="2">
        <f t="shared" si="104"/>
        <v>8606720000</v>
      </c>
      <c r="Z558" s="2">
        <f t="shared" si="104"/>
        <v>8606720000</v>
      </c>
      <c r="AA558" s="2">
        <f t="shared" si="104"/>
        <v>8606720000</v>
      </c>
      <c r="AB558" s="2">
        <f t="shared" si="104"/>
        <v>8606720000</v>
      </c>
      <c r="AC558" s="2">
        <f t="shared" si="104"/>
        <v>8606720000</v>
      </c>
      <c r="AD558" s="2">
        <f t="shared" si="104"/>
        <v>8606720000</v>
      </c>
      <c r="AE558" s="2">
        <f t="shared" si="104"/>
        <v>8606720000</v>
      </c>
      <c r="AF558" s="2">
        <f t="shared" si="104"/>
        <v>8606720000</v>
      </c>
      <c r="AG558" s="2">
        <f t="shared" si="104"/>
        <v>8606720000</v>
      </c>
      <c r="AH558" s="5" t="s">
        <v>5</v>
      </c>
      <c r="AI558" s="5"/>
      <c r="AJ558" s="114" t="s">
        <v>5</v>
      </c>
    </row>
    <row r="559" spans="1:36" x14ac:dyDescent="0.2">
      <c r="B559" s="2" t="s">
        <v>5</v>
      </c>
      <c r="AH559" s="5"/>
      <c r="AI559" s="5"/>
      <c r="AJ559" s="116"/>
    </row>
    <row r="560" spans="1:36" x14ac:dyDescent="0.2">
      <c r="A560" s="3" t="s">
        <v>1173</v>
      </c>
      <c r="B560" s="2">
        <f>B524</f>
        <v>2</v>
      </c>
      <c r="C560" s="2">
        <f>C525</f>
        <v>54</v>
      </c>
      <c r="D560" s="2">
        <f>D526</f>
        <v>92</v>
      </c>
      <c r="E560" s="2">
        <f>E527</f>
        <v>112</v>
      </c>
      <c r="F560" s="2">
        <f>F528</f>
        <v>157</v>
      </c>
      <c r="G560" s="2">
        <f>G529</f>
        <v>169</v>
      </c>
      <c r="H560" s="2">
        <f>H530</f>
        <v>199</v>
      </c>
      <c r="I560" s="2">
        <f>I531</f>
        <v>243</v>
      </c>
      <c r="J560" s="2">
        <f>J532</f>
        <v>526</v>
      </c>
      <c r="K560" s="2">
        <f>K533</f>
        <v>570</v>
      </c>
      <c r="L560" s="2">
        <f>L534</f>
        <v>600</v>
      </c>
      <c r="M560" s="2">
        <f>M535</f>
        <v>612</v>
      </c>
      <c r="N560" s="2">
        <f>N536</f>
        <v>657</v>
      </c>
      <c r="O560" s="2">
        <f>O537</f>
        <v>677</v>
      </c>
      <c r="P560" s="2">
        <f>P538</f>
        <v>715</v>
      </c>
      <c r="Q560" s="2">
        <f>Q539</f>
        <v>767</v>
      </c>
      <c r="R560" s="2">
        <f>R540</f>
        <v>400</v>
      </c>
      <c r="S560" s="2">
        <f>S541</f>
        <v>444</v>
      </c>
      <c r="T560" s="2">
        <f>T542</f>
        <v>470</v>
      </c>
      <c r="U560" s="2">
        <f>U543</f>
        <v>482</v>
      </c>
      <c r="V560" s="2">
        <f>V544</f>
        <v>275</v>
      </c>
      <c r="W560" s="2">
        <f>W545</f>
        <v>295</v>
      </c>
      <c r="X560" s="2">
        <f>X546</f>
        <v>329</v>
      </c>
      <c r="Y560" s="2">
        <f>Y547</f>
        <v>381</v>
      </c>
      <c r="Z560" s="2">
        <f>Z548</f>
        <v>900</v>
      </c>
      <c r="AA560" s="2">
        <f>AA549</f>
        <v>952</v>
      </c>
      <c r="AB560" s="2">
        <f>AB550</f>
        <v>986</v>
      </c>
      <c r="AC560" s="2">
        <f>AC551</f>
        <v>1006</v>
      </c>
      <c r="AD560" s="2">
        <f>AD552</f>
        <v>799</v>
      </c>
      <c r="AE560" s="2">
        <f>AE553</f>
        <v>811</v>
      </c>
      <c r="AF560" s="2">
        <f>AF554</f>
        <v>837</v>
      </c>
      <c r="AG560" s="2">
        <f>AG555</f>
        <v>881</v>
      </c>
      <c r="AH560" s="152">
        <f t="shared" ref="AH560:AH563" si="105">SUM(B560:AG560)</f>
        <v>16400</v>
      </c>
      <c r="AI560" s="5">
        <f t="shared" ref="AI560:AI563" si="106">SUMSQ(B560:AG560)</f>
        <v>11201200</v>
      </c>
      <c r="AJ560" s="2">
        <f t="shared" ref="AJ560:AJ563" si="107">B560^3+C560^3+D560^3+E560^3+F560^3+G560^3+H560^3+I560^3+J560^3+K560^3+L560^3+M560^3+N560^3+O560^3+P560^3+Q560^3+R560^3+S560^3+T560^3+U560^3+V560^3+W560^3+X560^3+Y560^3+Z560^3+AA560^3+AB560^3+AC560^3+AD560^3+AE560^3+AF560^3+AG560^3</f>
        <v>8606720000</v>
      </c>
    </row>
    <row r="561" spans="1:36" x14ac:dyDescent="0.2">
      <c r="A561" s="3" t="s">
        <v>1174</v>
      </c>
      <c r="B561" s="2">
        <f>B555</f>
        <v>1023</v>
      </c>
      <c r="C561" s="2">
        <f>C554</f>
        <v>971</v>
      </c>
      <c r="D561" s="2">
        <f>D553</f>
        <v>933</v>
      </c>
      <c r="E561" s="2">
        <f>E552</f>
        <v>913</v>
      </c>
      <c r="F561" s="2">
        <f>F551</f>
        <v>868</v>
      </c>
      <c r="G561" s="2">
        <f>G550</f>
        <v>856</v>
      </c>
      <c r="H561" s="2">
        <f>H549</f>
        <v>826</v>
      </c>
      <c r="I561" s="2">
        <f>I548</f>
        <v>782</v>
      </c>
      <c r="J561" s="2">
        <f>J547</f>
        <v>499</v>
      </c>
      <c r="K561" s="2">
        <f>K546</f>
        <v>455</v>
      </c>
      <c r="L561" s="2">
        <f>L545</f>
        <v>425</v>
      </c>
      <c r="M561" s="2">
        <f>M544</f>
        <v>413</v>
      </c>
      <c r="N561" s="2">
        <f>N543</f>
        <v>368</v>
      </c>
      <c r="O561" s="2">
        <f>O542</f>
        <v>348</v>
      </c>
      <c r="P561" s="2">
        <f>P541</f>
        <v>310</v>
      </c>
      <c r="Q561" s="2">
        <f>Q540</f>
        <v>258</v>
      </c>
      <c r="R561" s="2">
        <f>R539</f>
        <v>625</v>
      </c>
      <c r="S561" s="2">
        <f>S538</f>
        <v>581</v>
      </c>
      <c r="T561" s="2">
        <f>T537</f>
        <v>555</v>
      </c>
      <c r="U561" s="2">
        <f>U536</f>
        <v>543</v>
      </c>
      <c r="V561" s="2">
        <f>V535</f>
        <v>750</v>
      </c>
      <c r="W561" s="2">
        <f>W534</f>
        <v>730</v>
      </c>
      <c r="X561" s="2">
        <f>X533</f>
        <v>696</v>
      </c>
      <c r="Y561" s="2">
        <f>Y532</f>
        <v>644</v>
      </c>
      <c r="Z561" s="2">
        <f>Z531</f>
        <v>125</v>
      </c>
      <c r="AA561" s="2">
        <f>AA530</f>
        <v>73</v>
      </c>
      <c r="AB561" s="2">
        <f>AB529</f>
        <v>39</v>
      </c>
      <c r="AC561" s="2">
        <f>AC528</f>
        <v>19</v>
      </c>
      <c r="AD561" s="2">
        <f>AD527</f>
        <v>226</v>
      </c>
      <c r="AE561" s="2">
        <f>AE526</f>
        <v>214</v>
      </c>
      <c r="AF561" s="2">
        <f>AF525</f>
        <v>188</v>
      </c>
      <c r="AG561" s="2">
        <f>AG524</f>
        <v>144</v>
      </c>
      <c r="AH561" s="152">
        <f t="shared" si="105"/>
        <v>16400</v>
      </c>
      <c r="AI561" s="5">
        <f t="shared" si="106"/>
        <v>11201200</v>
      </c>
      <c r="AJ561" s="2">
        <f t="shared" si="107"/>
        <v>8606720000</v>
      </c>
    </row>
    <row r="562" spans="1:36" x14ac:dyDescent="0.2">
      <c r="A562" s="3" t="s">
        <v>1175</v>
      </c>
      <c r="B562" s="2">
        <f>B540</f>
        <v>279</v>
      </c>
      <c r="C562" s="2">
        <f>C541</f>
        <v>291</v>
      </c>
      <c r="D562" s="2">
        <f>D542</f>
        <v>333</v>
      </c>
      <c r="E562" s="2">
        <f>E543</f>
        <v>377</v>
      </c>
      <c r="F562" s="2">
        <f>F544</f>
        <v>396</v>
      </c>
      <c r="G562" s="2">
        <f>G545</f>
        <v>448</v>
      </c>
      <c r="H562" s="2">
        <f>H546</f>
        <v>466</v>
      </c>
      <c r="I562" s="2">
        <f>I547</f>
        <v>486</v>
      </c>
      <c r="J562" s="2">
        <f>J548</f>
        <v>795</v>
      </c>
      <c r="K562" s="2">
        <f>K549</f>
        <v>815</v>
      </c>
      <c r="L562" s="2">
        <f>L550</f>
        <v>833</v>
      </c>
      <c r="M562" s="2">
        <f>M551</f>
        <v>885</v>
      </c>
      <c r="N562" s="2">
        <f>N552</f>
        <v>904</v>
      </c>
      <c r="O562" s="2">
        <f>O553</f>
        <v>948</v>
      </c>
      <c r="P562" s="2">
        <f>P554</f>
        <v>990</v>
      </c>
      <c r="Q562" s="2">
        <f>Q555</f>
        <v>1002</v>
      </c>
      <c r="R562" s="2">
        <f>R524</f>
        <v>153</v>
      </c>
      <c r="S562" s="2">
        <f>S525</f>
        <v>173</v>
      </c>
      <c r="T562" s="2">
        <f>T526</f>
        <v>195</v>
      </c>
      <c r="U562" s="2">
        <f>U527</f>
        <v>247</v>
      </c>
      <c r="V562" s="2">
        <f>V528</f>
        <v>6</v>
      </c>
      <c r="W562" s="2">
        <f>W529</f>
        <v>50</v>
      </c>
      <c r="X562" s="2">
        <f>X530</f>
        <v>96</v>
      </c>
      <c r="Y562" s="2">
        <f>Y531</f>
        <v>108</v>
      </c>
      <c r="Z562" s="2">
        <f>Z532</f>
        <v>661</v>
      </c>
      <c r="AA562" s="2">
        <f>AA533</f>
        <v>673</v>
      </c>
      <c r="AB562" s="2">
        <f>AB534</f>
        <v>719</v>
      </c>
      <c r="AC562" s="2">
        <f>AC535</f>
        <v>763</v>
      </c>
      <c r="AD562" s="2">
        <f>AD536</f>
        <v>522</v>
      </c>
      <c r="AE562" s="2">
        <f>AE537</f>
        <v>574</v>
      </c>
      <c r="AF562" s="2">
        <f>AF538</f>
        <v>596</v>
      </c>
      <c r="AG562" s="2">
        <f>AG539</f>
        <v>616</v>
      </c>
      <c r="AH562" s="152">
        <f t="shared" si="105"/>
        <v>16400</v>
      </c>
      <c r="AI562" s="5">
        <f t="shared" si="106"/>
        <v>11201200</v>
      </c>
      <c r="AJ562" s="2">
        <f t="shared" si="107"/>
        <v>8606720000</v>
      </c>
    </row>
    <row r="563" spans="1:36" x14ac:dyDescent="0.2">
      <c r="A563" s="3" t="s">
        <v>1176</v>
      </c>
      <c r="B563" s="2">
        <f>B539</f>
        <v>746</v>
      </c>
      <c r="C563" s="2">
        <f>C538</f>
        <v>734</v>
      </c>
      <c r="D563" s="2">
        <f>D537</f>
        <v>692</v>
      </c>
      <c r="E563" s="2">
        <f>E536</f>
        <v>648</v>
      </c>
      <c r="F563" s="2">
        <f>F535</f>
        <v>629</v>
      </c>
      <c r="G563" s="2">
        <f>G534</f>
        <v>577</v>
      </c>
      <c r="H563" s="2">
        <f>H533</f>
        <v>559</v>
      </c>
      <c r="I563" s="2">
        <f>I532</f>
        <v>539</v>
      </c>
      <c r="J563" s="2">
        <f>J531</f>
        <v>230</v>
      </c>
      <c r="K563" s="2">
        <f>K530</f>
        <v>210</v>
      </c>
      <c r="L563" s="2">
        <f>L529</f>
        <v>192</v>
      </c>
      <c r="M563" s="2">
        <f>M528</f>
        <v>140</v>
      </c>
      <c r="N563" s="2">
        <f>N527</f>
        <v>121</v>
      </c>
      <c r="O563" s="2">
        <f>O526</f>
        <v>77</v>
      </c>
      <c r="P563" s="2">
        <f>P525</f>
        <v>35</v>
      </c>
      <c r="Q563" s="2">
        <f>Q524</f>
        <v>23</v>
      </c>
      <c r="R563" s="2">
        <f>R555</f>
        <v>872</v>
      </c>
      <c r="S563" s="2">
        <f>S554</f>
        <v>852</v>
      </c>
      <c r="T563" s="2">
        <f>T553</f>
        <v>830</v>
      </c>
      <c r="U563" s="2">
        <f>U552</f>
        <v>778</v>
      </c>
      <c r="V563" s="2">
        <f>V551</f>
        <v>1019</v>
      </c>
      <c r="W563" s="2">
        <f>W550</f>
        <v>975</v>
      </c>
      <c r="X563" s="2">
        <f>X549</f>
        <v>929</v>
      </c>
      <c r="Y563" s="2">
        <f>Y548</f>
        <v>917</v>
      </c>
      <c r="Z563" s="2">
        <f>Z547</f>
        <v>364</v>
      </c>
      <c r="AA563" s="2">
        <f>AA546</f>
        <v>352</v>
      </c>
      <c r="AB563" s="2">
        <f>AB545</f>
        <v>306</v>
      </c>
      <c r="AC563" s="2">
        <f>AC544</f>
        <v>262</v>
      </c>
      <c r="AD563" s="2">
        <f>AD543</f>
        <v>503</v>
      </c>
      <c r="AE563" s="2">
        <f>AE542</f>
        <v>451</v>
      </c>
      <c r="AF563" s="2">
        <f>AF541</f>
        <v>429</v>
      </c>
      <c r="AG563" s="2">
        <f>AG540</f>
        <v>409</v>
      </c>
      <c r="AH563" s="152">
        <f t="shared" si="105"/>
        <v>16400</v>
      </c>
      <c r="AI563" s="5">
        <f t="shared" si="106"/>
        <v>11201200</v>
      </c>
      <c r="AJ563" s="2">
        <f t="shared" si="107"/>
        <v>8606720000</v>
      </c>
    </row>
    <row r="566" spans="1:36" ht="13.5" thickBot="1" x14ac:dyDescent="0.25">
      <c r="A566" s="71" t="s">
        <v>5</v>
      </c>
      <c r="B566" s="1" t="s">
        <v>1253</v>
      </c>
      <c r="D566" s="94"/>
      <c r="H566" s="2" t="s">
        <v>5</v>
      </c>
      <c r="M566" s="2" t="s">
        <v>5</v>
      </c>
      <c r="Q566" s="2" t="s">
        <v>5</v>
      </c>
      <c r="R566" s="2" t="s">
        <v>5</v>
      </c>
    </row>
    <row r="567" spans="1:36" x14ac:dyDescent="0.2">
      <c r="A567" s="1">
        <v>1</v>
      </c>
      <c r="B567" s="259">
        <v>15</v>
      </c>
      <c r="C567" s="177">
        <v>428</v>
      </c>
      <c r="D567" s="134">
        <v>1016</v>
      </c>
      <c r="E567" s="134">
        <v>595</v>
      </c>
      <c r="F567" s="134">
        <v>910</v>
      </c>
      <c r="G567" s="134">
        <v>553</v>
      </c>
      <c r="H567" s="134">
        <v>117</v>
      </c>
      <c r="I567" s="134">
        <v>466</v>
      </c>
      <c r="J567" s="134">
        <v>455</v>
      </c>
      <c r="K567" s="134">
        <v>100</v>
      </c>
      <c r="L567" s="134">
        <v>576</v>
      </c>
      <c r="M567" s="134">
        <v>923</v>
      </c>
      <c r="N567" s="134">
        <v>582</v>
      </c>
      <c r="O567" s="134">
        <v>993</v>
      </c>
      <c r="P567" s="134">
        <v>445</v>
      </c>
      <c r="Q567" s="135">
        <v>26</v>
      </c>
      <c r="R567" s="206">
        <v>152</v>
      </c>
      <c r="S567" s="134">
        <v>307</v>
      </c>
      <c r="T567" s="134">
        <v>879</v>
      </c>
      <c r="U567" s="134">
        <v>716</v>
      </c>
      <c r="V567" s="134">
        <v>789</v>
      </c>
      <c r="W567" s="134">
        <v>690</v>
      </c>
      <c r="X567" s="134">
        <v>238</v>
      </c>
      <c r="Y567" s="134">
        <v>329</v>
      </c>
      <c r="Z567" s="134">
        <v>352</v>
      </c>
      <c r="AA567" s="134">
        <v>251</v>
      </c>
      <c r="AB567" s="134">
        <v>679</v>
      </c>
      <c r="AC567" s="134">
        <v>772</v>
      </c>
      <c r="AD567" s="134">
        <v>733</v>
      </c>
      <c r="AE567" s="134">
        <v>890</v>
      </c>
      <c r="AF567" s="134">
        <v>294</v>
      </c>
      <c r="AG567" s="264">
        <v>129</v>
      </c>
      <c r="AH567" s="5">
        <f>SUM(B567:AG567)</f>
        <v>16400</v>
      </c>
      <c r="AI567" s="5">
        <f>SUMSQ(B567:AG567)</f>
        <v>11201200</v>
      </c>
      <c r="AJ567" s="2">
        <f>B567^3+C567^3+D567^3+E567^3+F567^3+G567^3+H567^3+I567^3+J567^3+K567^3+L567^3+M567^3+N567^3+O567^3+P567^3+Q567^3+R567^3+S567^3+T567^3+U567^3+V567^3+W567^3+X567^3+Y567^3+Z567^3+AA567^3+AB567^3+AC567^3+AD567^3+AE567^3+AF567^3+AG567^3</f>
        <v>8606720000</v>
      </c>
    </row>
    <row r="568" spans="1:36" x14ac:dyDescent="0.2">
      <c r="A568" s="1">
        <v>2</v>
      </c>
      <c r="B568" s="178">
        <v>416</v>
      </c>
      <c r="C568" s="260">
        <v>59</v>
      </c>
      <c r="D568" s="109">
        <v>615</v>
      </c>
      <c r="E568" s="109">
        <v>964</v>
      </c>
      <c r="F568" s="109">
        <v>541</v>
      </c>
      <c r="G568" s="109">
        <v>954</v>
      </c>
      <c r="H568" s="109">
        <v>486</v>
      </c>
      <c r="I568" s="109">
        <v>65</v>
      </c>
      <c r="J568" s="109">
        <v>88</v>
      </c>
      <c r="K568" s="109">
        <v>499</v>
      </c>
      <c r="L568" s="109">
        <v>943</v>
      </c>
      <c r="M568" s="109">
        <v>524</v>
      </c>
      <c r="N568" s="109">
        <v>981</v>
      </c>
      <c r="O568" s="109">
        <v>626</v>
      </c>
      <c r="P568" s="110">
        <v>46</v>
      </c>
      <c r="Q568" s="109">
        <v>393</v>
      </c>
      <c r="R568" s="109">
        <v>263</v>
      </c>
      <c r="S568" s="112">
        <v>164</v>
      </c>
      <c r="T568" s="109">
        <v>768</v>
      </c>
      <c r="U568" s="109">
        <v>859</v>
      </c>
      <c r="V568" s="109">
        <v>646</v>
      </c>
      <c r="W568" s="109">
        <v>801</v>
      </c>
      <c r="X568" s="109">
        <v>381</v>
      </c>
      <c r="Y568" s="109">
        <v>218</v>
      </c>
      <c r="Z568" s="109">
        <v>207</v>
      </c>
      <c r="AA568" s="109">
        <v>364</v>
      </c>
      <c r="AB568" s="109">
        <v>824</v>
      </c>
      <c r="AC568" s="109">
        <v>659</v>
      </c>
      <c r="AD568" s="109">
        <v>846</v>
      </c>
      <c r="AE568" s="109">
        <v>745</v>
      </c>
      <c r="AF568" s="111">
        <v>181</v>
      </c>
      <c r="AG568" s="139">
        <v>274</v>
      </c>
      <c r="AH568" s="5">
        <f t="shared" ref="AH568:AH598" si="108">SUM(B568:AG568)</f>
        <v>16400</v>
      </c>
      <c r="AI568" s="5">
        <f t="shared" ref="AI568:AI598" si="109">SUMSQ(B568:AG568)</f>
        <v>11201200</v>
      </c>
      <c r="AJ568" s="2">
        <f t="shared" ref="AJ568:AJ598" si="110">B568^3+C568^3+D568^3+E568^3+F568^3+G568^3+H568^3+I568^3+J568^3+K568^3+L568^3+M568^3+N568^3+O568^3+P568^3+Q568^3+R568^3+S568^3+T568^3+U568^3+V568^3+W568^3+X568^3+Y568^3+Z568^3+AA568^3+AB568^3+AC568^3+AD568^3+AE568^3+AF568^3+AG568^3</f>
        <v>8606720000</v>
      </c>
    </row>
    <row r="569" spans="1:36" x14ac:dyDescent="0.2">
      <c r="A569" s="1">
        <v>3</v>
      </c>
      <c r="B569" s="140">
        <v>942</v>
      </c>
      <c r="C569" s="109">
        <v>521</v>
      </c>
      <c r="D569" s="260">
        <v>85</v>
      </c>
      <c r="E569" s="6">
        <v>498</v>
      </c>
      <c r="F569" s="109">
        <v>47</v>
      </c>
      <c r="G569" s="109">
        <v>396</v>
      </c>
      <c r="H569" s="109">
        <v>984</v>
      </c>
      <c r="I569" s="109">
        <v>627</v>
      </c>
      <c r="J569" s="109">
        <v>614</v>
      </c>
      <c r="K569" s="109">
        <v>961</v>
      </c>
      <c r="L569" s="109">
        <v>413</v>
      </c>
      <c r="M569" s="109">
        <v>58</v>
      </c>
      <c r="N569" s="109">
        <v>487</v>
      </c>
      <c r="O569" s="110">
        <v>68</v>
      </c>
      <c r="P569" s="109">
        <v>544</v>
      </c>
      <c r="Q569" s="109">
        <v>955</v>
      </c>
      <c r="R569" s="109">
        <v>821</v>
      </c>
      <c r="S569" s="109">
        <v>658</v>
      </c>
      <c r="T569" s="112">
        <v>206</v>
      </c>
      <c r="U569" s="109">
        <v>361</v>
      </c>
      <c r="V569" s="109">
        <v>184</v>
      </c>
      <c r="W569" s="109">
        <v>275</v>
      </c>
      <c r="X569" s="109">
        <v>847</v>
      </c>
      <c r="Y569" s="109">
        <v>748</v>
      </c>
      <c r="Z569" s="109">
        <v>765</v>
      </c>
      <c r="AA569" s="109">
        <v>858</v>
      </c>
      <c r="AB569" s="109">
        <v>262</v>
      </c>
      <c r="AC569" s="109">
        <v>161</v>
      </c>
      <c r="AD569" s="109">
        <v>384</v>
      </c>
      <c r="AE569" s="111">
        <v>219</v>
      </c>
      <c r="AF569" s="109">
        <v>647</v>
      </c>
      <c r="AG569" s="139">
        <v>804</v>
      </c>
      <c r="AH569" s="5">
        <f t="shared" si="108"/>
        <v>16400</v>
      </c>
      <c r="AI569" s="5">
        <f t="shared" si="109"/>
        <v>11201200</v>
      </c>
      <c r="AJ569" s="2">
        <f t="shared" si="110"/>
        <v>8606720000</v>
      </c>
    </row>
    <row r="570" spans="1:36" x14ac:dyDescent="0.2">
      <c r="A570" s="1">
        <v>4</v>
      </c>
      <c r="B570" s="140">
        <v>573</v>
      </c>
      <c r="C570" s="109">
        <v>922</v>
      </c>
      <c r="D570" s="6">
        <v>454</v>
      </c>
      <c r="E570" s="260">
        <v>97</v>
      </c>
      <c r="F570" s="109">
        <v>448</v>
      </c>
      <c r="G570" s="109">
        <v>27</v>
      </c>
      <c r="H570" s="109">
        <v>583</v>
      </c>
      <c r="I570" s="109">
        <v>996</v>
      </c>
      <c r="J570" s="109">
        <v>1013</v>
      </c>
      <c r="K570" s="109">
        <v>594</v>
      </c>
      <c r="L570" s="109">
        <v>14</v>
      </c>
      <c r="M570" s="109">
        <v>425</v>
      </c>
      <c r="N570" s="110">
        <v>120</v>
      </c>
      <c r="O570" s="109">
        <v>467</v>
      </c>
      <c r="P570" s="109">
        <v>911</v>
      </c>
      <c r="Q570" s="109">
        <v>556</v>
      </c>
      <c r="R570" s="109">
        <v>678</v>
      </c>
      <c r="S570" s="109">
        <v>769</v>
      </c>
      <c r="T570" s="109">
        <v>349</v>
      </c>
      <c r="U570" s="112">
        <v>250</v>
      </c>
      <c r="V570" s="109">
        <v>295</v>
      </c>
      <c r="W570" s="109">
        <v>132</v>
      </c>
      <c r="X570" s="109">
        <v>736</v>
      </c>
      <c r="Y570" s="109">
        <v>891</v>
      </c>
      <c r="Z570" s="109">
        <v>878</v>
      </c>
      <c r="AA570" s="109">
        <v>713</v>
      </c>
      <c r="AB570" s="109">
        <v>149</v>
      </c>
      <c r="AC570" s="109">
        <v>306</v>
      </c>
      <c r="AD570" s="111">
        <v>239</v>
      </c>
      <c r="AE570" s="109">
        <v>332</v>
      </c>
      <c r="AF570" s="109">
        <v>792</v>
      </c>
      <c r="AG570" s="139">
        <v>691</v>
      </c>
      <c r="AH570" s="5">
        <f t="shared" si="108"/>
        <v>16400</v>
      </c>
      <c r="AI570" s="5">
        <f t="shared" si="109"/>
        <v>11201200</v>
      </c>
      <c r="AJ570" s="2">
        <f t="shared" si="110"/>
        <v>8606720000</v>
      </c>
    </row>
    <row r="571" spans="1:36" x14ac:dyDescent="0.2">
      <c r="A571" s="1">
        <v>5</v>
      </c>
      <c r="B571" s="140">
        <v>785</v>
      </c>
      <c r="C571" s="109">
        <v>694</v>
      </c>
      <c r="D571" s="109">
        <v>234</v>
      </c>
      <c r="E571" s="109">
        <v>333</v>
      </c>
      <c r="F571" s="260">
        <v>148</v>
      </c>
      <c r="G571" s="6">
        <v>311</v>
      </c>
      <c r="H571" s="109">
        <v>875</v>
      </c>
      <c r="I571" s="109">
        <v>720</v>
      </c>
      <c r="J571" s="109">
        <v>729</v>
      </c>
      <c r="K571" s="109">
        <v>894</v>
      </c>
      <c r="L571" s="109">
        <v>290</v>
      </c>
      <c r="M571" s="110">
        <v>133</v>
      </c>
      <c r="N571" s="109">
        <v>348</v>
      </c>
      <c r="O571" s="109">
        <v>255</v>
      </c>
      <c r="P571" s="109">
        <v>675</v>
      </c>
      <c r="Q571" s="109">
        <v>776</v>
      </c>
      <c r="R571" s="109">
        <v>906</v>
      </c>
      <c r="S571" s="109">
        <v>557</v>
      </c>
      <c r="T571" s="109">
        <v>113</v>
      </c>
      <c r="U571" s="109">
        <v>470</v>
      </c>
      <c r="V571" s="112">
        <v>11</v>
      </c>
      <c r="W571" s="109">
        <v>432</v>
      </c>
      <c r="X571" s="109">
        <v>1012</v>
      </c>
      <c r="Y571" s="109">
        <v>599</v>
      </c>
      <c r="Z571" s="109">
        <v>578</v>
      </c>
      <c r="AA571" s="109">
        <v>997</v>
      </c>
      <c r="AB571" s="109">
        <v>441</v>
      </c>
      <c r="AC571" s="111">
        <v>30</v>
      </c>
      <c r="AD571" s="109">
        <v>451</v>
      </c>
      <c r="AE571" s="109">
        <v>104</v>
      </c>
      <c r="AF571" s="109">
        <v>572</v>
      </c>
      <c r="AG571" s="139">
        <v>927</v>
      </c>
      <c r="AH571" s="5">
        <f t="shared" si="108"/>
        <v>16400</v>
      </c>
      <c r="AI571" s="5">
        <f t="shared" si="109"/>
        <v>11201200</v>
      </c>
      <c r="AJ571" s="2">
        <f t="shared" si="110"/>
        <v>8606720000</v>
      </c>
    </row>
    <row r="572" spans="1:36" x14ac:dyDescent="0.2">
      <c r="A572" s="1">
        <v>6</v>
      </c>
      <c r="B572" s="140">
        <v>642</v>
      </c>
      <c r="C572" s="109">
        <v>805</v>
      </c>
      <c r="D572" s="109">
        <v>377</v>
      </c>
      <c r="E572" s="109">
        <v>222</v>
      </c>
      <c r="F572" s="6">
        <v>259</v>
      </c>
      <c r="G572" s="260">
        <v>168</v>
      </c>
      <c r="H572" s="109">
        <v>764</v>
      </c>
      <c r="I572" s="109">
        <v>863</v>
      </c>
      <c r="J572" s="109">
        <v>842</v>
      </c>
      <c r="K572" s="109">
        <v>749</v>
      </c>
      <c r="L572" s="110">
        <v>177</v>
      </c>
      <c r="M572" s="109">
        <v>278</v>
      </c>
      <c r="N572" s="109">
        <v>203</v>
      </c>
      <c r="O572" s="109">
        <v>368</v>
      </c>
      <c r="P572" s="109">
        <v>820</v>
      </c>
      <c r="Q572" s="109">
        <v>663</v>
      </c>
      <c r="R572" s="109">
        <v>537</v>
      </c>
      <c r="S572" s="109">
        <v>958</v>
      </c>
      <c r="T572" s="109">
        <v>482</v>
      </c>
      <c r="U572" s="109">
        <v>69</v>
      </c>
      <c r="V572" s="109">
        <v>412</v>
      </c>
      <c r="W572" s="112">
        <v>63</v>
      </c>
      <c r="X572" s="109">
        <v>611</v>
      </c>
      <c r="Y572" s="109">
        <v>968</v>
      </c>
      <c r="Z572" s="109">
        <v>977</v>
      </c>
      <c r="AA572" s="109">
        <v>630</v>
      </c>
      <c r="AB572" s="111">
        <v>42</v>
      </c>
      <c r="AC572" s="109">
        <v>397</v>
      </c>
      <c r="AD572" s="109">
        <v>84</v>
      </c>
      <c r="AE572" s="109">
        <v>503</v>
      </c>
      <c r="AF572" s="109">
        <v>939</v>
      </c>
      <c r="AG572" s="139">
        <v>528</v>
      </c>
      <c r="AH572" s="5">
        <f t="shared" si="108"/>
        <v>16400</v>
      </c>
      <c r="AI572" s="5">
        <f t="shared" si="109"/>
        <v>11201200</v>
      </c>
      <c r="AJ572" s="2">
        <f t="shared" si="110"/>
        <v>8606720000</v>
      </c>
    </row>
    <row r="573" spans="1:36" x14ac:dyDescent="0.2">
      <c r="A573" s="1">
        <v>7</v>
      </c>
      <c r="B573" s="140">
        <v>180</v>
      </c>
      <c r="C573" s="109">
        <v>279</v>
      </c>
      <c r="D573" s="109">
        <v>843</v>
      </c>
      <c r="E573" s="109">
        <v>752</v>
      </c>
      <c r="F573" s="109">
        <v>817</v>
      </c>
      <c r="G573" s="109">
        <v>662</v>
      </c>
      <c r="H573" s="260">
        <v>202</v>
      </c>
      <c r="I573" s="6">
        <v>365</v>
      </c>
      <c r="J573" s="109">
        <v>380</v>
      </c>
      <c r="K573" s="110">
        <v>223</v>
      </c>
      <c r="L573" s="109">
        <v>643</v>
      </c>
      <c r="M573" s="109">
        <v>808</v>
      </c>
      <c r="N573" s="109">
        <v>761</v>
      </c>
      <c r="O573" s="109">
        <v>862</v>
      </c>
      <c r="P573" s="109">
        <v>258</v>
      </c>
      <c r="Q573" s="109">
        <v>165</v>
      </c>
      <c r="R573" s="109">
        <v>43</v>
      </c>
      <c r="S573" s="109">
        <v>400</v>
      </c>
      <c r="T573" s="109">
        <v>980</v>
      </c>
      <c r="U573" s="109">
        <v>631</v>
      </c>
      <c r="V573" s="109">
        <v>938</v>
      </c>
      <c r="W573" s="109">
        <v>525</v>
      </c>
      <c r="X573" s="112">
        <v>81</v>
      </c>
      <c r="Y573" s="109">
        <v>502</v>
      </c>
      <c r="Z573" s="109">
        <v>483</v>
      </c>
      <c r="AA573" s="111">
        <v>72</v>
      </c>
      <c r="AB573" s="109">
        <v>540</v>
      </c>
      <c r="AC573" s="109">
        <v>959</v>
      </c>
      <c r="AD573" s="109">
        <v>610</v>
      </c>
      <c r="AE573" s="109">
        <v>965</v>
      </c>
      <c r="AF573" s="109">
        <v>409</v>
      </c>
      <c r="AG573" s="139">
        <v>62</v>
      </c>
      <c r="AH573" s="5">
        <f t="shared" si="108"/>
        <v>16400</v>
      </c>
      <c r="AI573" s="5">
        <f t="shared" si="109"/>
        <v>11201200</v>
      </c>
      <c r="AJ573" s="2">
        <f t="shared" si="110"/>
        <v>8606720000</v>
      </c>
    </row>
    <row r="574" spans="1:36" x14ac:dyDescent="0.2">
      <c r="A574" s="1">
        <v>8</v>
      </c>
      <c r="B574" s="140">
        <v>291</v>
      </c>
      <c r="C574" s="109">
        <v>136</v>
      </c>
      <c r="D574" s="109">
        <v>732</v>
      </c>
      <c r="E574" s="109">
        <v>895</v>
      </c>
      <c r="F574" s="109">
        <v>674</v>
      </c>
      <c r="G574" s="109">
        <v>773</v>
      </c>
      <c r="H574" s="6">
        <v>345</v>
      </c>
      <c r="I574" s="260">
        <v>254</v>
      </c>
      <c r="J574" s="110">
        <v>235</v>
      </c>
      <c r="K574" s="109">
        <v>336</v>
      </c>
      <c r="L574" s="109">
        <v>788</v>
      </c>
      <c r="M574" s="109">
        <v>695</v>
      </c>
      <c r="N574" s="109">
        <v>874</v>
      </c>
      <c r="O574" s="109">
        <v>717</v>
      </c>
      <c r="P574" s="109">
        <v>145</v>
      </c>
      <c r="Q574" s="109">
        <v>310</v>
      </c>
      <c r="R574" s="109">
        <v>444</v>
      </c>
      <c r="S574" s="109">
        <v>31</v>
      </c>
      <c r="T574" s="109">
        <v>579</v>
      </c>
      <c r="U574" s="109">
        <v>1000</v>
      </c>
      <c r="V574" s="109">
        <v>569</v>
      </c>
      <c r="W574" s="109">
        <v>926</v>
      </c>
      <c r="X574" s="109">
        <v>450</v>
      </c>
      <c r="Y574" s="112">
        <v>101</v>
      </c>
      <c r="Z574" s="111">
        <v>116</v>
      </c>
      <c r="AA574" s="109">
        <v>471</v>
      </c>
      <c r="AB574" s="109">
        <v>907</v>
      </c>
      <c r="AC574" s="109">
        <v>560</v>
      </c>
      <c r="AD574" s="109">
        <v>1009</v>
      </c>
      <c r="AE574" s="109">
        <v>598</v>
      </c>
      <c r="AF574" s="109">
        <v>10</v>
      </c>
      <c r="AG574" s="139">
        <v>429</v>
      </c>
      <c r="AH574" s="5">
        <f t="shared" si="108"/>
        <v>16400</v>
      </c>
      <c r="AI574" s="5">
        <f t="shared" si="109"/>
        <v>11201200</v>
      </c>
      <c r="AJ574" s="2">
        <f t="shared" si="110"/>
        <v>8606720000</v>
      </c>
    </row>
    <row r="575" spans="1:36" x14ac:dyDescent="0.2">
      <c r="A575" s="1">
        <v>9</v>
      </c>
      <c r="B575" s="140">
        <v>971</v>
      </c>
      <c r="C575" s="109">
        <v>624</v>
      </c>
      <c r="D575" s="109">
        <v>52</v>
      </c>
      <c r="E575" s="109">
        <v>407</v>
      </c>
      <c r="F575" s="109">
        <v>74</v>
      </c>
      <c r="G575" s="109">
        <v>493</v>
      </c>
      <c r="H575" s="109">
        <v>945</v>
      </c>
      <c r="I575" s="110">
        <v>534</v>
      </c>
      <c r="J575" s="260">
        <v>515</v>
      </c>
      <c r="K575" s="6">
        <v>936</v>
      </c>
      <c r="L575" s="109">
        <v>508</v>
      </c>
      <c r="M575" s="109">
        <v>95</v>
      </c>
      <c r="N575" s="109">
        <v>386</v>
      </c>
      <c r="O575" s="109">
        <v>37</v>
      </c>
      <c r="P575" s="109">
        <v>633</v>
      </c>
      <c r="Q575" s="109">
        <v>990</v>
      </c>
      <c r="R575" s="109">
        <v>852</v>
      </c>
      <c r="S575" s="109">
        <v>759</v>
      </c>
      <c r="T575" s="109">
        <v>171</v>
      </c>
      <c r="U575" s="109">
        <v>272</v>
      </c>
      <c r="V575" s="109">
        <v>209</v>
      </c>
      <c r="W575" s="109">
        <v>374</v>
      </c>
      <c r="X575" s="109">
        <v>810</v>
      </c>
      <c r="Y575" s="111">
        <v>653</v>
      </c>
      <c r="Z575" s="112">
        <v>668</v>
      </c>
      <c r="AA575" s="109">
        <v>831</v>
      </c>
      <c r="AB575" s="109">
        <v>355</v>
      </c>
      <c r="AC575" s="109">
        <v>200</v>
      </c>
      <c r="AD575" s="109">
        <v>281</v>
      </c>
      <c r="AE575" s="109">
        <v>190</v>
      </c>
      <c r="AF575" s="109">
        <v>738</v>
      </c>
      <c r="AG575" s="139">
        <v>837</v>
      </c>
      <c r="AH575" s="5">
        <f t="shared" si="108"/>
        <v>16400</v>
      </c>
      <c r="AI575" s="5">
        <f t="shared" si="109"/>
        <v>11201200</v>
      </c>
      <c r="AJ575" s="2">
        <f t="shared" si="110"/>
        <v>8606720000</v>
      </c>
    </row>
    <row r="576" spans="1:36" x14ac:dyDescent="0.2">
      <c r="A576" s="1">
        <v>10</v>
      </c>
      <c r="B576" s="140">
        <v>604</v>
      </c>
      <c r="C576" s="109">
        <v>1023</v>
      </c>
      <c r="D576" s="109">
        <v>419</v>
      </c>
      <c r="E576" s="109">
        <v>8</v>
      </c>
      <c r="F576" s="109">
        <v>473</v>
      </c>
      <c r="G576" s="109">
        <v>126</v>
      </c>
      <c r="H576" s="110">
        <v>546</v>
      </c>
      <c r="I576" s="109">
        <v>901</v>
      </c>
      <c r="J576" s="6">
        <v>916</v>
      </c>
      <c r="K576" s="260">
        <v>567</v>
      </c>
      <c r="L576" s="109">
        <v>107</v>
      </c>
      <c r="M576" s="109">
        <v>464</v>
      </c>
      <c r="N576" s="109">
        <v>17</v>
      </c>
      <c r="O576" s="109">
        <v>438</v>
      </c>
      <c r="P576" s="109">
        <v>1002</v>
      </c>
      <c r="Q576" s="109">
        <v>589</v>
      </c>
      <c r="R576" s="109">
        <v>707</v>
      </c>
      <c r="S576" s="109">
        <v>872</v>
      </c>
      <c r="T576" s="109">
        <v>316</v>
      </c>
      <c r="U576" s="109">
        <v>159</v>
      </c>
      <c r="V576" s="109">
        <v>322</v>
      </c>
      <c r="W576" s="109">
        <v>229</v>
      </c>
      <c r="X576" s="111">
        <v>697</v>
      </c>
      <c r="Y576" s="109">
        <v>798</v>
      </c>
      <c r="Z576" s="109">
        <v>779</v>
      </c>
      <c r="AA576" s="112">
        <v>688</v>
      </c>
      <c r="AB576" s="109">
        <v>244</v>
      </c>
      <c r="AC576" s="109">
        <v>343</v>
      </c>
      <c r="AD576" s="109">
        <v>138</v>
      </c>
      <c r="AE576" s="109">
        <v>301</v>
      </c>
      <c r="AF576" s="109">
        <v>881</v>
      </c>
      <c r="AG576" s="139">
        <v>726</v>
      </c>
      <c r="AH576" s="5">
        <f t="shared" si="108"/>
        <v>16400</v>
      </c>
      <c r="AI576" s="5">
        <f t="shared" si="109"/>
        <v>11201200</v>
      </c>
      <c r="AJ576" s="2">
        <f t="shared" si="110"/>
        <v>8606720000</v>
      </c>
    </row>
    <row r="577" spans="1:36" x14ac:dyDescent="0.2">
      <c r="A577" s="1">
        <v>11</v>
      </c>
      <c r="B577" s="140">
        <v>106</v>
      </c>
      <c r="C577" s="109">
        <v>461</v>
      </c>
      <c r="D577" s="109">
        <v>913</v>
      </c>
      <c r="E577" s="109">
        <v>566</v>
      </c>
      <c r="F577" s="109">
        <v>1003</v>
      </c>
      <c r="G577" s="110">
        <v>592</v>
      </c>
      <c r="H577" s="109">
        <v>20</v>
      </c>
      <c r="I577" s="109">
        <v>439</v>
      </c>
      <c r="J577" s="109">
        <v>418</v>
      </c>
      <c r="K577" s="109">
        <v>5</v>
      </c>
      <c r="L577" s="260">
        <v>601</v>
      </c>
      <c r="M577" s="6">
        <v>1022</v>
      </c>
      <c r="N577" s="109">
        <v>547</v>
      </c>
      <c r="O577" s="109">
        <v>904</v>
      </c>
      <c r="P577" s="109">
        <v>476</v>
      </c>
      <c r="Q577" s="109">
        <v>127</v>
      </c>
      <c r="R577" s="109">
        <v>241</v>
      </c>
      <c r="S577" s="109">
        <v>342</v>
      </c>
      <c r="T577" s="109">
        <v>778</v>
      </c>
      <c r="U577" s="109">
        <v>685</v>
      </c>
      <c r="V577" s="109">
        <v>884</v>
      </c>
      <c r="W577" s="111">
        <v>727</v>
      </c>
      <c r="X577" s="109">
        <v>139</v>
      </c>
      <c r="Y577" s="109">
        <v>304</v>
      </c>
      <c r="Z577" s="109">
        <v>313</v>
      </c>
      <c r="AA577" s="109">
        <v>158</v>
      </c>
      <c r="AB577" s="112">
        <v>706</v>
      </c>
      <c r="AC577" s="109">
        <v>869</v>
      </c>
      <c r="AD577" s="109">
        <v>700</v>
      </c>
      <c r="AE577" s="109">
        <v>799</v>
      </c>
      <c r="AF577" s="109">
        <v>323</v>
      </c>
      <c r="AG577" s="139">
        <v>232</v>
      </c>
      <c r="AH577" s="5">
        <f t="shared" si="108"/>
        <v>16400</v>
      </c>
      <c r="AI577" s="5">
        <f t="shared" si="109"/>
        <v>11201200</v>
      </c>
      <c r="AJ577" s="2">
        <f t="shared" si="110"/>
        <v>8606720000</v>
      </c>
    </row>
    <row r="578" spans="1:36" x14ac:dyDescent="0.2">
      <c r="A578" s="1">
        <v>12</v>
      </c>
      <c r="B578" s="140">
        <v>505</v>
      </c>
      <c r="C578" s="109">
        <v>94</v>
      </c>
      <c r="D578" s="109">
        <v>514</v>
      </c>
      <c r="E578" s="109">
        <v>933</v>
      </c>
      <c r="F578" s="110">
        <v>636</v>
      </c>
      <c r="G578" s="109">
        <v>991</v>
      </c>
      <c r="H578" s="109">
        <v>387</v>
      </c>
      <c r="I578" s="109">
        <v>40</v>
      </c>
      <c r="J578" s="109">
        <v>49</v>
      </c>
      <c r="K578" s="109">
        <v>406</v>
      </c>
      <c r="L578" s="6">
        <v>970</v>
      </c>
      <c r="M578" s="260">
        <v>621</v>
      </c>
      <c r="N578" s="109">
        <v>948</v>
      </c>
      <c r="O578" s="109">
        <v>535</v>
      </c>
      <c r="P578" s="109">
        <v>75</v>
      </c>
      <c r="Q578" s="109">
        <v>496</v>
      </c>
      <c r="R578" s="109">
        <v>354</v>
      </c>
      <c r="S578" s="109">
        <v>197</v>
      </c>
      <c r="T578" s="109">
        <v>665</v>
      </c>
      <c r="U578" s="109">
        <v>830</v>
      </c>
      <c r="V578" s="111">
        <v>739</v>
      </c>
      <c r="W578" s="109">
        <v>840</v>
      </c>
      <c r="X578" s="109">
        <v>284</v>
      </c>
      <c r="Y578" s="109">
        <v>191</v>
      </c>
      <c r="Z578" s="109">
        <v>170</v>
      </c>
      <c r="AA578" s="109">
        <v>269</v>
      </c>
      <c r="AB578" s="109">
        <v>849</v>
      </c>
      <c r="AC578" s="112">
        <v>758</v>
      </c>
      <c r="AD578" s="109">
        <v>811</v>
      </c>
      <c r="AE578" s="109">
        <v>656</v>
      </c>
      <c r="AF578" s="109">
        <v>212</v>
      </c>
      <c r="AG578" s="139">
        <v>375</v>
      </c>
      <c r="AH578" s="5">
        <f t="shared" si="108"/>
        <v>16400</v>
      </c>
      <c r="AI578" s="5">
        <f t="shared" si="109"/>
        <v>11201200</v>
      </c>
      <c r="AJ578" s="2">
        <f t="shared" si="110"/>
        <v>8606720000</v>
      </c>
    </row>
    <row r="579" spans="1:36" x14ac:dyDescent="0.2">
      <c r="A579" s="1">
        <v>13</v>
      </c>
      <c r="B579" s="140">
        <v>213</v>
      </c>
      <c r="C579" s="109">
        <v>370</v>
      </c>
      <c r="D579" s="109">
        <v>814</v>
      </c>
      <c r="E579" s="110">
        <v>649</v>
      </c>
      <c r="F579" s="109">
        <v>856</v>
      </c>
      <c r="G579" s="109">
        <v>755</v>
      </c>
      <c r="H579" s="109">
        <v>175</v>
      </c>
      <c r="I579" s="109">
        <v>268</v>
      </c>
      <c r="J579" s="109">
        <v>285</v>
      </c>
      <c r="K579" s="109">
        <v>186</v>
      </c>
      <c r="L579" s="109">
        <v>742</v>
      </c>
      <c r="M579" s="109">
        <v>833</v>
      </c>
      <c r="N579" s="260">
        <v>672</v>
      </c>
      <c r="O579" s="6">
        <v>827</v>
      </c>
      <c r="P579" s="109">
        <v>359</v>
      </c>
      <c r="Q579" s="109">
        <v>196</v>
      </c>
      <c r="R579" s="109">
        <v>78</v>
      </c>
      <c r="S579" s="109">
        <v>489</v>
      </c>
      <c r="T579" s="109">
        <v>949</v>
      </c>
      <c r="U579" s="111">
        <v>530</v>
      </c>
      <c r="V579" s="109">
        <v>975</v>
      </c>
      <c r="W579" s="109">
        <v>620</v>
      </c>
      <c r="X579" s="109">
        <v>56</v>
      </c>
      <c r="Y579" s="109">
        <v>403</v>
      </c>
      <c r="Z579" s="109">
        <v>390</v>
      </c>
      <c r="AA579" s="109">
        <v>33</v>
      </c>
      <c r="AB579" s="109">
        <v>637</v>
      </c>
      <c r="AC579" s="109">
        <v>986</v>
      </c>
      <c r="AD579" s="112">
        <v>519</v>
      </c>
      <c r="AE579" s="109">
        <v>932</v>
      </c>
      <c r="AF579" s="109">
        <v>512</v>
      </c>
      <c r="AG579" s="139">
        <v>91</v>
      </c>
      <c r="AH579" s="5">
        <f t="shared" si="108"/>
        <v>16400</v>
      </c>
      <c r="AI579" s="5">
        <f t="shared" si="109"/>
        <v>11201200</v>
      </c>
      <c r="AJ579" s="2">
        <f t="shared" si="110"/>
        <v>8606720000</v>
      </c>
    </row>
    <row r="580" spans="1:36" x14ac:dyDescent="0.2">
      <c r="A580" s="1">
        <v>14</v>
      </c>
      <c r="B580" s="140">
        <v>326</v>
      </c>
      <c r="C580" s="109">
        <v>225</v>
      </c>
      <c r="D580" s="110">
        <v>701</v>
      </c>
      <c r="E580" s="109">
        <v>794</v>
      </c>
      <c r="F580" s="109">
        <v>711</v>
      </c>
      <c r="G580" s="109">
        <v>868</v>
      </c>
      <c r="H580" s="109">
        <v>320</v>
      </c>
      <c r="I580" s="109">
        <v>155</v>
      </c>
      <c r="J580" s="109">
        <v>142</v>
      </c>
      <c r="K580" s="109">
        <v>297</v>
      </c>
      <c r="L580" s="109">
        <v>885</v>
      </c>
      <c r="M580" s="109">
        <v>722</v>
      </c>
      <c r="N580" s="6">
        <v>783</v>
      </c>
      <c r="O580" s="260">
        <v>684</v>
      </c>
      <c r="P580" s="109">
        <v>248</v>
      </c>
      <c r="Q580" s="109">
        <v>339</v>
      </c>
      <c r="R580" s="109">
        <v>477</v>
      </c>
      <c r="S580" s="109">
        <v>122</v>
      </c>
      <c r="T580" s="111">
        <v>550</v>
      </c>
      <c r="U580" s="109">
        <v>897</v>
      </c>
      <c r="V580" s="109">
        <v>608</v>
      </c>
      <c r="W580" s="109">
        <v>1019</v>
      </c>
      <c r="X580" s="109">
        <v>423</v>
      </c>
      <c r="Y580" s="109">
        <v>4</v>
      </c>
      <c r="Z580" s="109">
        <v>21</v>
      </c>
      <c r="AA580" s="109">
        <v>434</v>
      </c>
      <c r="AB580" s="109">
        <v>1006</v>
      </c>
      <c r="AC580" s="109">
        <v>585</v>
      </c>
      <c r="AD580" s="109">
        <v>920</v>
      </c>
      <c r="AE580" s="112">
        <v>563</v>
      </c>
      <c r="AF580" s="109">
        <v>111</v>
      </c>
      <c r="AG580" s="139">
        <v>460</v>
      </c>
      <c r="AH580" s="5">
        <f t="shared" si="108"/>
        <v>16400</v>
      </c>
      <c r="AI580" s="5">
        <f t="shared" si="109"/>
        <v>11201200</v>
      </c>
      <c r="AJ580" s="2">
        <f t="shared" si="110"/>
        <v>8606720000</v>
      </c>
    </row>
    <row r="581" spans="1:36" x14ac:dyDescent="0.2">
      <c r="A581" s="1">
        <v>15</v>
      </c>
      <c r="B581" s="140">
        <v>888</v>
      </c>
      <c r="C581" s="110">
        <v>723</v>
      </c>
      <c r="D581" s="109">
        <v>143</v>
      </c>
      <c r="E581" s="109">
        <v>300</v>
      </c>
      <c r="F581" s="109">
        <v>245</v>
      </c>
      <c r="G581" s="109">
        <v>338</v>
      </c>
      <c r="H581" s="109">
        <v>782</v>
      </c>
      <c r="I581" s="109">
        <v>681</v>
      </c>
      <c r="J581" s="109">
        <v>704</v>
      </c>
      <c r="K581" s="109">
        <v>795</v>
      </c>
      <c r="L581" s="109">
        <v>327</v>
      </c>
      <c r="M581" s="109">
        <v>228</v>
      </c>
      <c r="N581" s="109">
        <v>317</v>
      </c>
      <c r="O581" s="109">
        <v>154</v>
      </c>
      <c r="P581" s="260">
        <v>710</v>
      </c>
      <c r="Q581" s="6">
        <v>865</v>
      </c>
      <c r="R581" s="109">
        <v>1007</v>
      </c>
      <c r="S581" s="111">
        <v>588</v>
      </c>
      <c r="T581" s="109">
        <v>24</v>
      </c>
      <c r="U581" s="109">
        <v>435</v>
      </c>
      <c r="V581" s="109">
        <v>110</v>
      </c>
      <c r="W581" s="109">
        <v>457</v>
      </c>
      <c r="X581" s="109">
        <v>917</v>
      </c>
      <c r="Y581" s="109">
        <v>562</v>
      </c>
      <c r="Z581" s="109">
        <v>551</v>
      </c>
      <c r="AA581" s="109">
        <v>900</v>
      </c>
      <c r="AB581" s="109">
        <v>480</v>
      </c>
      <c r="AC581" s="109">
        <v>123</v>
      </c>
      <c r="AD581" s="109">
        <v>422</v>
      </c>
      <c r="AE581" s="109">
        <v>1</v>
      </c>
      <c r="AF581" s="112">
        <v>605</v>
      </c>
      <c r="AG581" s="139">
        <v>1018</v>
      </c>
      <c r="AH581" s="5">
        <f t="shared" si="108"/>
        <v>16400</v>
      </c>
      <c r="AI581" s="5">
        <f t="shared" si="109"/>
        <v>11201200</v>
      </c>
      <c r="AJ581" s="2">
        <f t="shared" si="110"/>
        <v>8606720000</v>
      </c>
    </row>
    <row r="582" spans="1:36" x14ac:dyDescent="0.2">
      <c r="A582" s="1">
        <v>16</v>
      </c>
      <c r="B582" s="141">
        <v>743</v>
      </c>
      <c r="C582" s="109">
        <v>836</v>
      </c>
      <c r="D582" s="109">
        <v>288</v>
      </c>
      <c r="E582" s="109">
        <v>187</v>
      </c>
      <c r="F582" s="109">
        <v>358</v>
      </c>
      <c r="G582" s="109">
        <v>193</v>
      </c>
      <c r="H582" s="109">
        <v>669</v>
      </c>
      <c r="I582" s="109">
        <v>826</v>
      </c>
      <c r="J582" s="109">
        <v>815</v>
      </c>
      <c r="K582" s="109">
        <v>652</v>
      </c>
      <c r="L582" s="109">
        <v>216</v>
      </c>
      <c r="M582" s="109">
        <v>371</v>
      </c>
      <c r="N582" s="109">
        <v>174</v>
      </c>
      <c r="O582" s="109">
        <v>265</v>
      </c>
      <c r="P582" s="6">
        <v>853</v>
      </c>
      <c r="Q582" s="260">
        <v>754</v>
      </c>
      <c r="R582" s="111">
        <v>640</v>
      </c>
      <c r="S582" s="109">
        <v>987</v>
      </c>
      <c r="T582" s="109">
        <v>391</v>
      </c>
      <c r="U582" s="109">
        <v>36</v>
      </c>
      <c r="V582" s="109">
        <v>509</v>
      </c>
      <c r="W582" s="109">
        <v>90</v>
      </c>
      <c r="X582" s="109">
        <v>518</v>
      </c>
      <c r="Y582" s="109">
        <v>929</v>
      </c>
      <c r="Z582" s="109">
        <v>952</v>
      </c>
      <c r="AA582" s="109">
        <v>531</v>
      </c>
      <c r="AB582" s="109">
        <v>79</v>
      </c>
      <c r="AC582" s="109">
        <v>492</v>
      </c>
      <c r="AD582" s="109">
        <v>53</v>
      </c>
      <c r="AE582" s="109">
        <v>402</v>
      </c>
      <c r="AF582" s="109">
        <v>974</v>
      </c>
      <c r="AG582" s="210">
        <v>617</v>
      </c>
      <c r="AH582" s="5">
        <f t="shared" si="108"/>
        <v>16400</v>
      </c>
      <c r="AI582" s="5">
        <f t="shared" si="109"/>
        <v>11201200</v>
      </c>
      <c r="AJ582" s="2">
        <f t="shared" si="110"/>
        <v>8606720000</v>
      </c>
    </row>
    <row r="583" spans="1:36" x14ac:dyDescent="0.2">
      <c r="A583" s="1">
        <v>17</v>
      </c>
      <c r="B583" s="143">
        <v>282</v>
      </c>
      <c r="C583" s="109">
        <v>189</v>
      </c>
      <c r="D583" s="109">
        <v>737</v>
      </c>
      <c r="E583" s="109">
        <v>838</v>
      </c>
      <c r="F583" s="109">
        <v>667</v>
      </c>
      <c r="G583" s="109">
        <v>832</v>
      </c>
      <c r="H583" s="109">
        <v>356</v>
      </c>
      <c r="I583" s="109">
        <v>199</v>
      </c>
      <c r="J583" s="109">
        <v>210</v>
      </c>
      <c r="K583" s="109">
        <v>373</v>
      </c>
      <c r="L583" s="109">
        <v>809</v>
      </c>
      <c r="M583" s="109">
        <v>654</v>
      </c>
      <c r="N583" s="109">
        <v>851</v>
      </c>
      <c r="O583" s="109">
        <v>760</v>
      </c>
      <c r="P583" s="109">
        <v>172</v>
      </c>
      <c r="Q583" s="112">
        <v>271</v>
      </c>
      <c r="R583" s="262">
        <v>385</v>
      </c>
      <c r="S583" s="109">
        <v>38</v>
      </c>
      <c r="T583" s="109">
        <v>634</v>
      </c>
      <c r="U583" s="109">
        <v>989</v>
      </c>
      <c r="V583" s="109">
        <v>516</v>
      </c>
      <c r="W583" s="109">
        <v>935</v>
      </c>
      <c r="X583" s="109">
        <v>507</v>
      </c>
      <c r="Y583" s="109">
        <v>96</v>
      </c>
      <c r="Z583" s="109">
        <v>73</v>
      </c>
      <c r="AA583" s="109">
        <v>494</v>
      </c>
      <c r="AB583" s="109">
        <v>946</v>
      </c>
      <c r="AC583" s="109">
        <v>533</v>
      </c>
      <c r="AD583" s="109">
        <v>972</v>
      </c>
      <c r="AE583" s="109">
        <v>623</v>
      </c>
      <c r="AF583" s="6">
        <v>51</v>
      </c>
      <c r="AG583" s="211">
        <v>408</v>
      </c>
      <c r="AH583" s="5">
        <f t="shared" si="108"/>
        <v>16400</v>
      </c>
      <c r="AI583" s="5">
        <f t="shared" si="109"/>
        <v>11201200</v>
      </c>
      <c r="AJ583" s="2">
        <f t="shared" si="110"/>
        <v>8606720000</v>
      </c>
    </row>
    <row r="584" spans="1:36" x14ac:dyDescent="0.2">
      <c r="A584" s="1">
        <v>18</v>
      </c>
      <c r="B584" s="140">
        <v>137</v>
      </c>
      <c r="C584" s="111">
        <v>302</v>
      </c>
      <c r="D584" s="109">
        <v>882</v>
      </c>
      <c r="E584" s="109">
        <v>725</v>
      </c>
      <c r="F584" s="109">
        <v>780</v>
      </c>
      <c r="G584" s="109">
        <v>687</v>
      </c>
      <c r="H584" s="109">
        <v>243</v>
      </c>
      <c r="I584" s="109">
        <v>344</v>
      </c>
      <c r="J584" s="109">
        <v>321</v>
      </c>
      <c r="K584" s="109">
        <v>230</v>
      </c>
      <c r="L584" s="109">
        <v>698</v>
      </c>
      <c r="M584" s="109">
        <v>797</v>
      </c>
      <c r="N584" s="109">
        <v>708</v>
      </c>
      <c r="O584" s="109">
        <v>871</v>
      </c>
      <c r="P584" s="112">
        <v>315</v>
      </c>
      <c r="Q584" s="109">
        <v>160</v>
      </c>
      <c r="R584" s="109">
        <v>18</v>
      </c>
      <c r="S584" s="262">
        <v>437</v>
      </c>
      <c r="T584" s="109">
        <v>1001</v>
      </c>
      <c r="U584" s="109">
        <v>590</v>
      </c>
      <c r="V584" s="109">
        <v>915</v>
      </c>
      <c r="W584" s="109">
        <v>568</v>
      </c>
      <c r="X584" s="109">
        <v>108</v>
      </c>
      <c r="Y584" s="109">
        <v>463</v>
      </c>
      <c r="Z584" s="109">
        <v>474</v>
      </c>
      <c r="AA584" s="109">
        <v>125</v>
      </c>
      <c r="AB584" s="109">
        <v>545</v>
      </c>
      <c r="AC584" s="109">
        <v>902</v>
      </c>
      <c r="AD584" s="109">
        <v>603</v>
      </c>
      <c r="AE584" s="109">
        <v>1024</v>
      </c>
      <c r="AF584" s="108">
        <v>420</v>
      </c>
      <c r="AG584" s="179">
        <v>7</v>
      </c>
      <c r="AH584" s="5">
        <f t="shared" si="108"/>
        <v>16400</v>
      </c>
      <c r="AI584" s="5">
        <f t="shared" si="109"/>
        <v>11201200</v>
      </c>
      <c r="AJ584" s="2">
        <f t="shared" si="110"/>
        <v>8606720000</v>
      </c>
    </row>
    <row r="585" spans="1:36" x14ac:dyDescent="0.2">
      <c r="A585" s="1">
        <v>19</v>
      </c>
      <c r="B585" s="140">
        <v>699</v>
      </c>
      <c r="C585" s="109">
        <v>800</v>
      </c>
      <c r="D585" s="111">
        <v>324</v>
      </c>
      <c r="E585" s="109">
        <v>231</v>
      </c>
      <c r="F585" s="109">
        <v>314</v>
      </c>
      <c r="G585" s="109">
        <v>157</v>
      </c>
      <c r="H585" s="109">
        <v>705</v>
      </c>
      <c r="I585" s="109">
        <v>870</v>
      </c>
      <c r="J585" s="109">
        <v>883</v>
      </c>
      <c r="K585" s="109">
        <v>728</v>
      </c>
      <c r="L585" s="109">
        <v>140</v>
      </c>
      <c r="M585" s="109">
        <v>303</v>
      </c>
      <c r="N585" s="109">
        <v>242</v>
      </c>
      <c r="O585" s="112">
        <v>341</v>
      </c>
      <c r="P585" s="109">
        <v>777</v>
      </c>
      <c r="Q585" s="109">
        <v>686</v>
      </c>
      <c r="R585" s="109">
        <v>548</v>
      </c>
      <c r="S585" s="109">
        <v>903</v>
      </c>
      <c r="T585" s="262">
        <v>475</v>
      </c>
      <c r="U585" s="109">
        <v>128</v>
      </c>
      <c r="V585" s="109">
        <v>417</v>
      </c>
      <c r="W585" s="109">
        <v>6</v>
      </c>
      <c r="X585" s="109">
        <v>602</v>
      </c>
      <c r="Y585" s="109">
        <v>1021</v>
      </c>
      <c r="Z585" s="109">
        <v>1004</v>
      </c>
      <c r="AA585" s="109">
        <v>591</v>
      </c>
      <c r="AB585" s="109">
        <v>19</v>
      </c>
      <c r="AC585" s="109">
        <v>440</v>
      </c>
      <c r="AD585" s="6">
        <v>105</v>
      </c>
      <c r="AE585" s="108">
        <v>462</v>
      </c>
      <c r="AF585" s="109">
        <v>914</v>
      </c>
      <c r="AG585" s="139">
        <v>565</v>
      </c>
      <c r="AH585" s="5">
        <f t="shared" si="108"/>
        <v>16400</v>
      </c>
      <c r="AI585" s="5">
        <f t="shared" si="109"/>
        <v>11201200</v>
      </c>
      <c r="AJ585" s="2">
        <f t="shared" si="110"/>
        <v>8606720000</v>
      </c>
    </row>
    <row r="586" spans="1:36" x14ac:dyDescent="0.2">
      <c r="A586" s="1">
        <v>20</v>
      </c>
      <c r="B586" s="140">
        <v>812</v>
      </c>
      <c r="C586" s="109">
        <v>655</v>
      </c>
      <c r="D586" s="109">
        <v>211</v>
      </c>
      <c r="E586" s="111">
        <v>376</v>
      </c>
      <c r="F586" s="109">
        <v>169</v>
      </c>
      <c r="G586" s="109">
        <v>270</v>
      </c>
      <c r="H586" s="109">
        <v>850</v>
      </c>
      <c r="I586" s="109">
        <v>757</v>
      </c>
      <c r="J586" s="109">
        <v>740</v>
      </c>
      <c r="K586" s="109">
        <v>839</v>
      </c>
      <c r="L586" s="109">
        <v>283</v>
      </c>
      <c r="M586" s="109">
        <v>192</v>
      </c>
      <c r="N586" s="112">
        <v>353</v>
      </c>
      <c r="O586" s="109">
        <v>198</v>
      </c>
      <c r="P586" s="109">
        <v>666</v>
      </c>
      <c r="Q586" s="109">
        <v>829</v>
      </c>
      <c r="R586" s="109">
        <v>947</v>
      </c>
      <c r="S586" s="109">
        <v>536</v>
      </c>
      <c r="T586" s="109">
        <v>76</v>
      </c>
      <c r="U586" s="262">
        <v>495</v>
      </c>
      <c r="V586" s="109">
        <v>50</v>
      </c>
      <c r="W586" s="109">
        <v>405</v>
      </c>
      <c r="X586" s="109">
        <v>969</v>
      </c>
      <c r="Y586" s="109">
        <v>622</v>
      </c>
      <c r="Z586" s="109">
        <v>635</v>
      </c>
      <c r="AA586" s="109">
        <v>992</v>
      </c>
      <c r="AB586" s="109">
        <v>388</v>
      </c>
      <c r="AC586" s="109">
        <v>39</v>
      </c>
      <c r="AD586" s="108">
        <v>506</v>
      </c>
      <c r="AE586" s="6">
        <v>93</v>
      </c>
      <c r="AF586" s="109">
        <v>513</v>
      </c>
      <c r="AG586" s="139">
        <v>934</v>
      </c>
      <c r="AH586" s="5">
        <f t="shared" si="108"/>
        <v>16400</v>
      </c>
      <c r="AI586" s="5">
        <f t="shared" si="109"/>
        <v>11201200</v>
      </c>
      <c r="AJ586" s="2">
        <f t="shared" si="110"/>
        <v>8606720000</v>
      </c>
    </row>
    <row r="587" spans="1:36" x14ac:dyDescent="0.2">
      <c r="A587" s="1">
        <v>21</v>
      </c>
      <c r="B587" s="140">
        <v>520</v>
      </c>
      <c r="C587" s="109">
        <v>931</v>
      </c>
      <c r="D587" s="109">
        <v>511</v>
      </c>
      <c r="E587" s="109">
        <v>92</v>
      </c>
      <c r="F587" s="111">
        <v>389</v>
      </c>
      <c r="G587" s="109">
        <v>34</v>
      </c>
      <c r="H587" s="109">
        <v>638</v>
      </c>
      <c r="I587" s="109">
        <v>985</v>
      </c>
      <c r="J587" s="109">
        <v>976</v>
      </c>
      <c r="K587" s="109">
        <v>619</v>
      </c>
      <c r="L587" s="109">
        <v>55</v>
      </c>
      <c r="M587" s="112">
        <v>404</v>
      </c>
      <c r="N587" s="109">
        <v>77</v>
      </c>
      <c r="O587" s="109">
        <v>490</v>
      </c>
      <c r="P587" s="109">
        <v>950</v>
      </c>
      <c r="Q587" s="109">
        <v>529</v>
      </c>
      <c r="R587" s="109">
        <v>671</v>
      </c>
      <c r="S587" s="109">
        <v>828</v>
      </c>
      <c r="T587" s="109">
        <v>360</v>
      </c>
      <c r="U587" s="109">
        <v>195</v>
      </c>
      <c r="V587" s="262">
        <v>286</v>
      </c>
      <c r="W587" s="109">
        <v>185</v>
      </c>
      <c r="X587" s="109">
        <v>741</v>
      </c>
      <c r="Y587" s="109">
        <v>834</v>
      </c>
      <c r="Z587" s="109">
        <v>855</v>
      </c>
      <c r="AA587" s="109">
        <v>756</v>
      </c>
      <c r="AB587" s="6">
        <v>176</v>
      </c>
      <c r="AC587" s="108">
        <v>267</v>
      </c>
      <c r="AD587" s="109">
        <v>214</v>
      </c>
      <c r="AE587" s="109">
        <v>369</v>
      </c>
      <c r="AF587" s="109">
        <v>813</v>
      </c>
      <c r="AG587" s="139">
        <v>650</v>
      </c>
      <c r="AH587" s="5">
        <f t="shared" si="108"/>
        <v>16400</v>
      </c>
      <c r="AI587" s="5">
        <f t="shared" si="109"/>
        <v>11201200</v>
      </c>
      <c r="AJ587" s="2">
        <f t="shared" si="110"/>
        <v>8606720000</v>
      </c>
    </row>
    <row r="588" spans="1:36" x14ac:dyDescent="0.2">
      <c r="A588" s="1">
        <v>22</v>
      </c>
      <c r="B588" s="140">
        <v>919</v>
      </c>
      <c r="C588" s="109">
        <v>564</v>
      </c>
      <c r="D588" s="109">
        <v>112</v>
      </c>
      <c r="E588" s="109">
        <v>459</v>
      </c>
      <c r="F588" s="109">
        <v>22</v>
      </c>
      <c r="G588" s="111">
        <v>433</v>
      </c>
      <c r="H588" s="109">
        <v>1005</v>
      </c>
      <c r="I588" s="109">
        <v>586</v>
      </c>
      <c r="J588" s="109">
        <v>607</v>
      </c>
      <c r="K588" s="109">
        <v>1020</v>
      </c>
      <c r="L588" s="112">
        <v>424</v>
      </c>
      <c r="M588" s="109">
        <v>3</v>
      </c>
      <c r="N588" s="109">
        <v>478</v>
      </c>
      <c r="O588" s="109">
        <v>121</v>
      </c>
      <c r="P588" s="109">
        <v>549</v>
      </c>
      <c r="Q588" s="109">
        <v>898</v>
      </c>
      <c r="R588" s="109">
        <v>784</v>
      </c>
      <c r="S588" s="109">
        <v>683</v>
      </c>
      <c r="T588" s="109">
        <v>247</v>
      </c>
      <c r="U588" s="109">
        <v>340</v>
      </c>
      <c r="V588" s="109">
        <v>141</v>
      </c>
      <c r="W588" s="262">
        <v>298</v>
      </c>
      <c r="X588" s="109">
        <v>886</v>
      </c>
      <c r="Y588" s="109">
        <v>721</v>
      </c>
      <c r="Z588" s="109">
        <v>712</v>
      </c>
      <c r="AA588" s="109">
        <v>867</v>
      </c>
      <c r="AB588" s="108">
        <v>319</v>
      </c>
      <c r="AC588" s="6">
        <v>156</v>
      </c>
      <c r="AD588" s="109">
        <v>325</v>
      </c>
      <c r="AE588" s="109">
        <v>226</v>
      </c>
      <c r="AF588" s="109">
        <v>702</v>
      </c>
      <c r="AG588" s="139">
        <v>793</v>
      </c>
      <c r="AH588" s="5">
        <f t="shared" si="108"/>
        <v>16400</v>
      </c>
      <c r="AI588" s="5">
        <f t="shared" si="109"/>
        <v>11201200</v>
      </c>
      <c r="AJ588" s="2">
        <f t="shared" si="110"/>
        <v>8606720000</v>
      </c>
    </row>
    <row r="589" spans="1:36" x14ac:dyDescent="0.2">
      <c r="A589" s="1">
        <v>23</v>
      </c>
      <c r="B589" s="140">
        <v>421</v>
      </c>
      <c r="C589" s="109">
        <v>2</v>
      </c>
      <c r="D589" s="109">
        <v>606</v>
      </c>
      <c r="E589" s="109">
        <v>1017</v>
      </c>
      <c r="F589" s="109">
        <v>552</v>
      </c>
      <c r="G589" s="109">
        <v>899</v>
      </c>
      <c r="H589" s="111">
        <v>479</v>
      </c>
      <c r="I589" s="109">
        <v>124</v>
      </c>
      <c r="J589" s="109">
        <v>109</v>
      </c>
      <c r="K589" s="112">
        <v>458</v>
      </c>
      <c r="L589" s="109">
        <v>918</v>
      </c>
      <c r="M589" s="109">
        <v>561</v>
      </c>
      <c r="N589" s="109">
        <v>1008</v>
      </c>
      <c r="O589" s="109">
        <v>587</v>
      </c>
      <c r="P589" s="109">
        <v>23</v>
      </c>
      <c r="Q589" s="109">
        <v>436</v>
      </c>
      <c r="R589" s="109">
        <v>318</v>
      </c>
      <c r="S589" s="109">
        <v>153</v>
      </c>
      <c r="T589" s="109">
        <v>709</v>
      </c>
      <c r="U589" s="109">
        <v>866</v>
      </c>
      <c r="V589" s="109">
        <v>703</v>
      </c>
      <c r="W589" s="109">
        <v>796</v>
      </c>
      <c r="X589" s="262">
        <v>328</v>
      </c>
      <c r="Y589" s="109">
        <v>227</v>
      </c>
      <c r="Z589" s="6">
        <v>246</v>
      </c>
      <c r="AA589" s="108">
        <v>337</v>
      </c>
      <c r="AB589" s="109">
        <v>781</v>
      </c>
      <c r="AC589" s="109">
        <v>682</v>
      </c>
      <c r="AD589" s="109">
        <v>887</v>
      </c>
      <c r="AE589" s="109">
        <v>724</v>
      </c>
      <c r="AF589" s="109">
        <v>144</v>
      </c>
      <c r="AG589" s="139">
        <v>299</v>
      </c>
      <c r="AH589" s="5">
        <f t="shared" si="108"/>
        <v>16400</v>
      </c>
      <c r="AI589" s="5">
        <f t="shared" si="109"/>
        <v>11201200</v>
      </c>
      <c r="AJ589" s="2">
        <f t="shared" si="110"/>
        <v>8606720000</v>
      </c>
    </row>
    <row r="590" spans="1:36" x14ac:dyDescent="0.2">
      <c r="A590" s="1">
        <v>24</v>
      </c>
      <c r="B590" s="140">
        <v>54</v>
      </c>
      <c r="C590" s="109">
        <v>401</v>
      </c>
      <c r="D590" s="109">
        <v>973</v>
      </c>
      <c r="E590" s="109">
        <v>618</v>
      </c>
      <c r="F590" s="109">
        <v>951</v>
      </c>
      <c r="G590" s="109">
        <v>532</v>
      </c>
      <c r="H590" s="109">
        <v>80</v>
      </c>
      <c r="I590" s="111">
        <v>491</v>
      </c>
      <c r="J590" s="112">
        <v>510</v>
      </c>
      <c r="K590" s="109">
        <v>89</v>
      </c>
      <c r="L590" s="109">
        <v>517</v>
      </c>
      <c r="M590" s="109">
        <v>930</v>
      </c>
      <c r="N590" s="109">
        <v>639</v>
      </c>
      <c r="O590" s="109">
        <v>988</v>
      </c>
      <c r="P590" s="109">
        <v>392</v>
      </c>
      <c r="Q590" s="109">
        <v>35</v>
      </c>
      <c r="R590" s="109">
        <v>173</v>
      </c>
      <c r="S590" s="109">
        <v>266</v>
      </c>
      <c r="T590" s="109">
        <v>854</v>
      </c>
      <c r="U590" s="109">
        <v>753</v>
      </c>
      <c r="V590" s="109">
        <v>816</v>
      </c>
      <c r="W590" s="109">
        <v>651</v>
      </c>
      <c r="X590" s="109">
        <v>215</v>
      </c>
      <c r="Y590" s="262">
        <v>372</v>
      </c>
      <c r="Z590" s="108">
        <v>357</v>
      </c>
      <c r="AA590" s="6">
        <v>194</v>
      </c>
      <c r="AB590" s="109">
        <v>670</v>
      </c>
      <c r="AC590" s="109">
        <v>825</v>
      </c>
      <c r="AD590" s="109">
        <v>744</v>
      </c>
      <c r="AE590" s="109">
        <v>835</v>
      </c>
      <c r="AF590" s="109">
        <v>287</v>
      </c>
      <c r="AG590" s="139">
        <v>188</v>
      </c>
      <c r="AH590" s="5">
        <f t="shared" si="108"/>
        <v>16400</v>
      </c>
      <c r="AI590" s="5">
        <f t="shared" si="109"/>
        <v>11201200</v>
      </c>
      <c r="AJ590" s="2">
        <f t="shared" si="110"/>
        <v>8606720000</v>
      </c>
    </row>
    <row r="591" spans="1:36" x14ac:dyDescent="0.2">
      <c r="A591" s="1">
        <v>25</v>
      </c>
      <c r="B591" s="140">
        <v>734</v>
      </c>
      <c r="C591" s="109">
        <v>889</v>
      </c>
      <c r="D591" s="109">
        <v>293</v>
      </c>
      <c r="E591" s="109">
        <v>130</v>
      </c>
      <c r="F591" s="109">
        <v>351</v>
      </c>
      <c r="G591" s="109">
        <v>252</v>
      </c>
      <c r="H591" s="109">
        <v>680</v>
      </c>
      <c r="I591" s="112">
        <v>771</v>
      </c>
      <c r="J591" s="111">
        <v>790</v>
      </c>
      <c r="K591" s="109">
        <v>689</v>
      </c>
      <c r="L591" s="109">
        <v>237</v>
      </c>
      <c r="M591" s="109">
        <v>330</v>
      </c>
      <c r="N591" s="109">
        <v>151</v>
      </c>
      <c r="O591" s="109">
        <v>308</v>
      </c>
      <c r="P591" s="109">
        <v>880</v>
      </c>
      <c r="Q591" s="109">
        <v>715</v>
      </c>
      <c r="R591" s="109">
        <v>581</v>
      </c>
      <c r="S591" s="109">
        <v>994</v>
      </c>
      <c r="T591" s="109">
        <v>446</v>
      </c>
      <c r="U591" s="109">
        <v>25</v>
      </c>
      <c r="V591" s="109">
        <v>456</v>
      </c>
      <c r="W591" s="109">
        <v>99</v>
      </c>
      <c r="X591" s="6">
        <v>575</v>
      </c>
      <c r="Y591" s="108">
        <v>924</v>
      </c>
      <c r="Z591" s="262">
        <v>909</v>
      </c>
      <c r="AA591" s="109">
        <v>554</v>
      </c>
      <c r="AB591" s="109">
        <v>118</v>
      </c>
      <c r="AC591" s="109">
        <v>465</v>
      </c>
      <c r="AD591" s="109">
        <v>16</v>
      </c>
      <c r="AE591" s="109">
        <v>427</v>
      </c>
      <c r="AF591" s="109">
        <v>1015</v>
      </c>
      <c r="AG591" s="139">
        <v>596</v>
      </c>
      <c r="AH591" s="5">
        <f t="shared" si="108"/>
        <v>16400</v>
      </c>
      <c r="AI591" s="5">
        <f t="shared" si="109"/>
        <v>11201200</v>
      </c>
      <c r="AJ591" s="2">
        <f t="shared" si="110"/>
        <v>8606720000</v>
      </c>
    </row>
    <row r="592" spans="1:36" x14ac:dyDescent="0.2">
      <c r="A592" s="1">
        <v>26</v>
      </c>
      <c r="B592" s="140">
        <v>845</v>
      </c>
      <c r="C592" s="109">
        <v>746</v>
      </c>
      <c r="D592" s="109">
        <v>182</v>
      </c>
      <c r="E592" s="109">
        <v>273</v>
      </c>
      <c r="F592" s="109">
        <v>208</v>
      </c>
      <c r="G592" s="109">
        <v>363</v>
      </c>
      <c r="H592" s="112">
        <v>823</v>
      </c>
      <c r="I592" s="109">
        <v>660</v>
      </c>
      <c r="J592" s="109">
        <v>645</v>
      </c>
      <c r="K592" s="111">
        <v>802</v>
      </c>
      <c r="L592" s="109">
        <v>382</v>
      </c>
      <c r="M592" s="109">
        <v>217</v>
      </c>
      <c r="N592" s="109">
        <v>264</v>
      </c>
      <c r="O592" s="109">
        <v>163</v>
      </c>
      <c r="P592" s="109">
        <v>767</v>
      </c>
      <c r="Q592" s="109">
        <v>860</v>
      </c>
      <c r="R592" s="109">
        <v>982</v>
      </c>
      <c r="S592" s="109">
        <v>625</v>
      </c>
      <c r="T592" s="109">
        <v>45</v>
      </c>
      <c r="U592" s="109">
        <v>394</v>
      </c>
      <c r="V592" s="109">
        <v>87</v>
      </c>
      <c r="W592" s="109">
        <v>500</v>
      </c>
      <c r="X592" s="108">
        <v>944</v>
      </c>
      <c r="Y592" s="6">
        <v>523</v>
      </c>
      <c r="Z592" s="109">
        <v>542</v>
      </c>
      <c r="AA592" s="262">
        <v>953</v>
      </c>
      <c r="AB592" s="109">
        <v>485</v>
      </c>
      <c r="AC592" s="109">
        <v>66</v>
      </c>
      <c r="AD592" s="109">
        <v>415</v>
      </c>
      <c r="AE592" s="109">
        <v>60</v>
      </c>
      <c r="AF592" s="109">
        <v>616</v>
      </c>
      <c r="AG592" s="139">
        <v>963</v>
      </c>
      <c r="AH592" s="5">
        <f t="shared" si="108"/>
        <v>16400</v>
      </c>
      <c r="AI592" s="5">
        <f t="shared" si="109"/>
        <v>11201200</v>
      </c>
      <c r="AJ592" s="2">
        <f t="shared" si="110"/>
        <v>8606720000</v>
      </c>
    </row>
    <row r="593" spans="1:36" x14ac:dyDescent="0.2">
      <c r="A593" s="1">
        <v>27</v>
      </c>
      <c r="B593" s="140">
        <v>383</v>
      </c>
      <c r="C593" s="109">
        <v>220</v>
      </c>
      <c r="D593" s="109">
        <v>648</v>
      </c>
      <c r="E593" s="109">
        <v>803</v>
      </c>
      <c r="F593" s="109">
        <v>766</v>
      </c>
      <c r="G593" s="112">
        <v>857</v>
      </c>
      <c r="H593" s="109">
        <v>261</v>
      </c>
      <c r="I593" s="109">
        <v>162</v>
      </c>
      <c r="J593" s="109">
        <v>183</v>
      </c>
      <c r="K593" s="109">
        <v>276</v>
      </c>
      <c r="L593" s="111">
        <v>848</v>
      </c>
      <c r="M593" s="109">
        <v>747</v>
      </c>
      <c r="N593" s="109">
        <v>822</v>
      </c>
      <c r="O593" s="109">
        <v>657</v>
      </c>
      <c r="P593" s="109">
        <v>205</v>
      </c>
      <c r="Q593" s="109">
        <v>362</v>
      </c>
      <c r="R593" s="109">
        <v>488</v>
      </c>
      <c r="S593" s="109">
        <v>67</v>
      </c>
      <c r="T593" s="109">
        <v>543</v>
      </c>
      <c r="U593" s="109">
        <v>956</v>
      </c>
      <c r="V593" s="6">
        <v>613</v>
      </c>
      <c r="W593" s="108">
        <v>962</v>
      </c>
      <c r="X593" s="109">
        <v>414</v>
      </c>
      <c r="Y593" s="109">
        <v>57</v>
      </c>
      <c r="Z593" s="109">
        <v>48</v>
      </c>
      <c r="AA593" s="109">
        <v>395</v>
      </c>
      <c r="AB593" s="262">
        <v>983</v>
      </c>
      <c r="AC593" s="109">
        <v>628</v>
      </c>
      <c r="AD593" s="109">
        <v>941</v>
      </c>
      <c r="AE593" s="109">
        <v>522</v>
      </c>
      <c r="AF593" s="109">
        <v>86</v>
      </c>
      <c r="AG593" s="139">
        <v>497</v>
      </c>
      <c r="AH593" s="5">
        <f t="shared" si="108"/>
        <v>16400</v>
      </c>
      <c r="AI593" s="5">
        <f t="shared" si="109"/>
        <v>11201200</v>
      </c>
      <c r="AJ593" s="2">
        <f t="shared" si="110"/>
        <v>8606720000</v>
      </c>
    </row>
    <row r="594" spans="1:36" x14ac:dyDescent="0.2">
      <c r="A594" s="1">
        <v>28</v>
      </c>
      <c r="B594" s="140">
        <v>240</v>
      </c>
      <c r="C594" s="109">
        <v>331</v>
      </c>
      <c r="D594" s="109">
        <v>791</v>
      </c>
      <c r="E594" s="109">
        <v>692</v>
      </c>
      <c r="F594" s="112">
        <v>877</v>
      </c>
      <c r="G594" s="109">
        <v>714</v>
      </c>
      <c r="H594" s="109">
        <v>150</v>
      </c>
      <c r="I594" s="109">
        <v>305</v>
      </c>
      <c r="J594" s="109">
        <v>296</v>
      </c>
      <c r="K594" s="109">
        <v>131</v>
      </c>
      <c r="L594" s="109">
        <v>735</v>
      </c>
      <c r="M594" s="111">
        <v>892</v>
      </c>
      <c r="N594" s="109">
        <v>677</v>
      </c>
      <c r="O594" s="109">
        <v>770</v>
      </c>
      <c r="P594" s="109">
        <v>350</v>
      </c>
      <c r="Q594" s="109">
        <v>249</v>
      </c>
      <c r="R594" s="109">
        <v>119</v>
      </c>
      <c r="S594" s="109">
        <v>468</v>
      </c>
      <c r="T594" s="109">
        <v>912</v>
      </c>
      <c r="U594" s="109">
        <v>555</v>
      </c>
      <c r="V594" s="108">
        <v>1014</v>
      </c>
      <c r="W594" s="6">
        <v>593</v>
      </c>
      <c r="X594" s="109">
        <v>13</v>
      </c>
      <c r="Y594" s="109">
        <v>426</v>
      </c>
      <c r="Z594" s="109">
        <v>447</v>
      </c>
      <c r="AA594" s="109">
        <v>28</v>
      </c>
      <c r="AB594" s="109">
        <v>584</v>
      </c>
      <c r="AC594" s="262">
        <v>995</v>
      </c>
      <c r="AD594" s="109">
        <v>574</v>
      </c>
      <c r="AE594" s="109">
        <v>921</v>
      </c>
      <c r="AF594" s="109">
        <v>453</v>
      </c>
      <c r="AG594" s="139">
        <v>98</v>
      </c>
      <c r="AH594" s="5">
        <f t="shared" si="108"/>
        <v>16400</v>
      </c>
      <c r="AI594" s="5">
        <f t="shared" si="109"/>
        <v>11201200</v>
      </c>
      <c r="AJ594" s="2">
        <f t="shared" si="110"/>
        <v>8606720000</v>
      </c>
    </row>
    <row r="595" spans="1:36" x14ac:dyDescent="0.2">
      <c r="A595" s="1">
        <v>29</v>
      </c>
      <c r="B595" s="140">
        <v>452</v>
      </c>
      <c r="C595" s="109">
        <v>103</v>
      </c>
      <c r="D595" s="109">
        <v>571</v>
      </c>
      <c r="E595" s="112">
        <v>928</v>
      </c>
      <c r="F595" s="109">
        <v>577</v>
      </c>
      <c r="G595" s="109">
        <v>998</v>
      </c>
      <c r="H595" s="109">
        <v>442</v>
      </c>
      <c r="I595" s="109">
        <v>29</v>
      </c>
      <c r="J595" s="109">
        <v>12</v>
      </c>
      <c r="K595" s="109">
        <v>431</v>
      </c>
      <c r="L595" s="109">
        <v>1011</v>
      </c>
      <c r="M595" s="109">
        <v>600</v>
      </c>
      <c r="N595" s="111">
        <v>905</v>
      </c>
      <c r="O595" s="109">
        <v>558</v>
      </c>
      <c r="P595" s="109">
        <v>114</v>
      </c>
      <c r="Q595" s="109">
        <v>469</v>
      </c>
      <c r="R595" s="109">
        <v>347</v>
      </c>
      <c r="S595" s="109">
        <v>256</v>
      </c>
      <c r="T595" s="6">
        <v>676</v>
      </c>
      <c r="U595" s="108">
        <v>775</v>
      </c>
      <c r="V595" s="109">
        <v>730</v>
      </c>
      <c r="W595" s="109">
        <v>893</v>
      </c>
      <c r="X595" s="109">
        <v>289</v>
      </c>
      <c r="Y595" s="109">
        <v>134</v>
      </c>
      <c r="Z595" s="109">
        <v>147</v>
      </c>
      <c r="AA595" s="109">
        <v>312</v>
      </c>
      <c r="AB595" s="109">
        <v>876</v>
      </c>
      <c r="AC595" s="109">
        <v>719</v>
      </c>
      <c r="AD595" s="262">
        <v>786</v>
      </c>
      <c r="AE595" s="109">
        <v>693</v>
      </c>
      <c r="AF595" s="109">
        <v>233</v>
      </c>
      <c r="AG595" s="139">
        <v>334</v>
      </c>
      <c r="AH595" s="5">
        <f t="shared" si="108"/>
        <v>16400</v>
      </c>
      <c r="AI595" s="5">
        <f t="shared" si="109"/>
        <v>11201200</v>
      </c>
      <c r="AJ595" s="2">
        <f t="shared" si="110"/>
        <v>8606720000</v>
      </c>
    </row>
    <row r="596" spans="1:36" x14ac:dyDescent="0.2">
      <c r="A596" s="1">
        <v>30</v>
      </c>
      <c r="B596" s="140">
        <v>83</v>
      </c>
      <c r="C596" s="109">
        <v>504</v>
      </c>
      <c r="D596" s="112">
        <v>940</v>
      </c>
      <c r="E596" s="109">
        <v>527</v>
      </c>
      <c r="F596" s="109">
        <v>978</v>
      </c>
      <c r="G596" s="109">
        <v>629</v>
      </c>
      <c r="H596" s="109">
        <v>41</v>
      </c>
      <c r="I596" s="109">
        <v>398</v>
      </c>
      <c r="J596" s="109">
        <v>411</v>
      </c>
      <c r="K596" s="109">
        <v>64</v>
      </c>
      <c r="L596" s="109">
        <v>612</v>
      </c>
      <c r="M596" s="109">
        <v>967</v>
      </c>
      <c r="N596" s="109">
        <v>538</v>
      </c>
      <c r="O596" s="111">
        <v>957</v>
      </c>
      <c r="P596" s="109">
        <v>481</v>
      </c>
      <c r="Q596" s="109">
        <v>70</v>
      </c>
      <c r="R596" s="109">
        <v>204</v>
      </c>
      <c r="S596" s="109">
        <v>367</v>
      </c>
      <c r="T596" s="108">
        <v>819</v>
      </c>
      <c r="U596" s="6">
        <v>664</v>
      </c>
      <c r="V596" s="109">
        <v>841</v>
      </c>
      <c r="W596" s="109">
        <v>750</v>
      </c>
      <c r="X596" s="109">
        <v>178</v>
      </c>
      <c r="Y596" s="109">
        <v>277</v>
      </c>
      <c r="Z596" s="109">
        <v>260</v>
      </c>
      <c r="AA596" s="109">
        <v>167</v>
      </c>
      <c r="AB596" s="109">
        <v>763</v>
      </c>
      <c r="AC596" s="109">
        <v>864</v>
      </c>
      <c r="AD596" s="109">
        <v>641</v>
      </c>
      <c r="AE596" s="262">
        <v>806</v>
      </c>
      <c r="AF596" s="109">
        <v>378</v>
      </c>
      <c r="AG596" s="139">
        <v>221</v>
      </c>
      <c r="AH596" s="5">
        <f t="shared" si="108"/>
        <v>16400</v>
      </c>
      <c r="AI596" s="5">
        <f t="shared" si="109"/>
        <v>11201200</v>
      </c>
      <c r="AJ596" s="2">
        <f t="shared" si="110"/>
        <v>8606720000</v>
      </c>
    </row>
    <row r="597" spans="1:36" x14ac:dyDescent="0.2">
      <c r="A597" s="1">
        <v>31</v>
      </c>
      <c r="B597" s="140">
        <v>609</v>
      </c>
      <c r="C597" s="112">
        <v>966</v>
      </c>
      <c r="D597" s="109">
        <v>410</v>
      </c>
      <c r="E597" s="109">
        <v>61</v>
      </c>
      <c r="F597" s="109">
        <v>484</v>
      </c>
      <c r="G597" s="109">
        <v>71</v>
      </c>
      <c r="H597" s="109">
        <v>539</v>
      </c>
      <c r="I597" s="109">
        <v>960</v>
      </c>
      <c r="J597" s="109">
        <v>937</v>
      </c>
      <c r="K597" s="109">
        <v>526</v>
      </c>
      <c r="L597" s="109">
        <v>82</v>
      </c>
      <c r="M597" s="109">
        <v>501</v>
      </c>
      <c r="N597" s="109">
        <v>44</v>
      </c>
      <c r="O597" s="109">
        <v>399</v>
      </c>
      <c r="P597" s="111">
        <v>979</v>
      </c>
      <c r="Q597" s="109">
        <v>632</v>
      </c>
      <c r="R597" s="6">
        <v>762</v>
      </c>
      <c r="S597" s="108">
        <v>861</v>
      </c>
      <c r="T597" s="109">
        <v>257</v>
      </c>
      <c r="U597" s="109">
        <v>166</v>
      </c>
      <c r="V597" s="109">
        <v>379</v>
      </c>
      <c r="W597" s="109">
        <v>224</v>
      </c>
      <c r="X597" s="109">
        <v>644</v>
      </c>
      <c r="Y597" s="109">
        <v>807</v>
      </c>
      <c r="Z597" s="109">
        <v>818</v>
      </c>
      <c r="AA597" s="109">
        <v>661</v>
      </c>
      <c r="AB597" s="109">
        <v>201</v>
      </c>
      <c r="AC597" s="109">
        <v>366</v>
      </c>
      <c r="AD597" s="109">
        <v>179</v>
      </c>
      <c r="AE597" s="109">
        <v>280</v>
      </c>
      <c r="AF597" s="262">
        <v>844</v>
      </c>
      <c r="AG597" s="139">
        <v>751</v>
      </c>
      <c r="AH597" s="5">
        <f t="shared" si="108"/>
        <v>16400</v>
      </c>
      <c r="AI597" s="5">
        <f t="shared" si="109"/>
        <v>11201200</v>
      </c>
      <c r="AJ597" s="2">
        <f t="shared" si="110"/>
        <v>8606720000</v>
      </c>
    </row>
    <row r="598" spans="1:36" ht="13.5" thickBot="1" x14ac:dyDescent="0.25">
      <c r="A598" s="1">
        <v>32</v>
      </c>
      <c r="B598" s="146">
        <v>1010</v>
      </c>
      <c r="C598" s="147">
        <v>597</v>
      </c>
      <c r="D598" s="147">
        <v>9</v>
      </c>
      <c r="E598" s="147">
        <v>430</v>
      </c>
      <c r="F598" s="147">
        <v>115</v>
      </c>
      <c r="G598" s="147">
        <v>472</v>
      </c>
      <c r="H598" s="147">
        <v>908</v>
      </c>
      <c r="I598" s="147">
        <v>559</v>
      </c>
      <c r="J598" s="147">
        <v>570</v>
      </c>
      <c r="K598" s="147">
        <v>925</v>
      </c>
      <c r="L598" s="147">
        <v>449</v>
      </c>
      <c r="M598" s="147">
        <v>102</v>
      </c>
      <c r="N598" s="147">
        <v>443</v>
      </c>
      <c r="O598" s="147">
        <v>32</v>
      </c>
      <c r="P598" s="147">
        <v>580</v>
      </c>
      <c r="Q598" s="148">
        <v>999</v>
      </c>
      <c r="R598" s="214">
        <v>873</v>
      </c>
      <c r="S598" s="180">
        <v>718</v>
      </c>
      <c r="T598" s="147">
        <v>146</v>
      </c>
      <c r="U598" s="147">
        <v>309</v>
      </c>
      <c r="V598" s="147">
        <v>236</v>
      </c>
      <c r="W598" s="147">
        <v>335</v>
      </c>
      <c r="X598" s="147">
        <v>787</v>
      </c>
      <c r="Y598" s="147">
        <v>696</v>
      </c>
      <c r="Z598" s="147">
        <v>673</v>
      </c>
      <c r="AA598" s="147">
        <v>774</v>
      </c>
      <c r="AB598" s="147">
        <v>346</v>
      </c>
      <c r="AC598" s="147">
        <v>253</v>
      </c>
      <c r="AD598" s="147">
        <v>292</v>
      </c>
      <c r="AE598" s="147">
        <v>135</v>
      </c>
      <c r="AF598" s="147">
        <v>731</v>
      </c>
      <c r="AG598" s="265">
        <v>896</v>
      </c>
      <c r="AH598" s="5">
        <f t="shared" si="108"/>
        <v>16400</v>
      </c>
      <c r="AI598" s="5">
        <f t="shared" si="109"/>
        <v>11201200</v>
      </c>
      <c r="AJ598" s="2">
        <f t="shared" si="110"/>
        <v>8606720000</v>
      </c>
    </row>
    <row r="599" spans="1:36" x14ac:dyDescent="0.2">
      <c r="A599" s="3" t="s">
        <v>0</v>
      </c>
      <c r="B599" s="5">
        <f>SUM(B567:B598)</f>
        <v>16400</v>
      </c>
      <c r="C599" s="5">
        <f t="shared" ref="C599:AG599" si="111">SUM(C567:C598)</f>
        <v>16400</v>
      </c>
      <c r="D599" s="5">
        <f t="shared" si="111"/>
        <v>16400</v>
      </c>
      <c r="E599" s="5">
        <f t="shared" si="111"/>
        <v>16400</v>
      </c>
      <c r="F599" s="5">
        <f t="shared" si="111"/>
        <v>16400</v>
      </c>
      <c r="G599" s="5">
        <f t="shared" si="111"/>
        <v>16400</v>
      </c>
      <c r="H599" s="5">
        <f t="shared" si="111"/>
        <v>16400</v>
      </c>
      <c r="I599" s="5">
        <f t="shared" si="111"/>
        <v>16400</v>
      </c>
      <c r="J599" s="5">
        <f t="shared" si="111"/>
        <v>16400</v>
      </c>
      <c r="K599" s="5">
        <f t="shared" si="111"/>
        <v>16400</v>
      </c>
      <c r="L599" s="5">
        <f t="shared" si="111"/>
        <v>16400</v>
      </c>
      <c r="M599" s="5">
        <f t="shared" si="111"/>
        <v>16400</v>
      </c>
      <c r="N599" s="5">
        <f t="shared" si="111"/>
        <v>16400</v>
      </c>
      <c r="O599" s="5">
        <f t="shared" si="111"/>
        <v>16400</v>
      </c>
      <c r="P599" s="5">
        <f t="shared" si="111"/>
        <v>16400</v>
      </c>
      <c r="Q599" s="5">
        <f t="shared" si="111"/>
        <v>16400</v>
      </c>
      <c r="R599" s="5">
        <f t="shared" si="111"/>
        <v>16400</v>
      </c>
      <c r="S599" s="5">
        <f t="shared" si="111"/>
        <v>16400</v>
      </c>
      <c r="T599" s="5">
        <f t="shared" si="111"/>
        <v>16400</v>
      </c>
      <c r="U599" s="5">
        <f t="shared" si="111"/>
        <v>16400</v>
      </c>
      <c r="V599" s="5">
        <f t="shared" si="111"/>
        <v>16400</v>
      </c>
      <c r="W599" s="5">
        <f t="shared" si="111"/>
        <v>16400</v>
      </c>
      <c r="X599" s="5">
        <f t="shared" si="111"/>
        <v>16400</v>
      </c>
      <c r="Y599" s="5">
        <f t="shared" si="111"/>
        <v>16400</v>
      </c>
      <c r="Z599" s="5">
        <f t="shared" si="111"/>
        <v>16400</v>
      </c>
      <c r="AA599" s="5">
        <f t="shared" si="111"/>
        <v>16400</v>
      </c>
      <c r="AB599" s="5">
        <f t="shared" si="111"/>
        <v>16400</v>
      </c>
      <c r="AC599" s="5">
        <f t="shared" si="111"/>
        <v>16400</v>
      </c>
      <c r="AD599" s="5">
        <f t="shared" si="111"/>
        <v>16400</v>
      </c>
      <c r="AE599" s="5">
        <f t="shared" si="111"/>
        <v>16400</v>
      </c>
      <c r="AF599" s="5">
        <f t="shared" si="111"/>
        <v>16400</v>
      </c>
      <c r="AG599" s="5">
        <f t="shared" si="111"/>
        <v>16400</v>
      </c>
      <c r="AH599" s="5"/>
      <c r="AI599" s="5"/>
    </row>
    <row r="600" spans="1:36" x14ac:dyDescent="0.2">
      <c r="A600" s="3" t="s">
        <v>1</v>
      </c>
      <c r="B600" s="5">
        <f>SUMSQ(B567:B598)</f>
        <v>11201200</v>
      </c>
      <c r="C600" s="5">
        <f t="shared" ref="C600:AG600" si="112">SUMSQ(C567:C598)</f>
        <v>11201200</v>
      </c>
      <c r="D600" s="5">
        <f t="shared" si="112"/>
        <v>11201200</v>
      </c>
      <c r="E600" s="5">
        <f t="shared" si="112"/>
        <v>11201200</v>
      </c>
      <c r="F600" s="5">
        <f t="shared" si="112"/>
        <v>11201200</v>
      </c>
      <c r="G600" s="5">
        <f t="shared" si="112"/>
        <v>11201200</v>
      </c>
      <c r="H600" s="5">
        <f t="shared" si="112"/>
        <v>11201200</v>
      </c>
      <c r="I600" s="5">
        <f t="shared" si="112"/>
        <v>11201200</v>
      </c>
      <c r="J600" s="5">
        <f t="shared" si="112"/>
        <v>11201200</v>
      </c>
      <c r="K600" s="5">
        <f t="shared" si="112"/>
        <v>11201200</v>
      </c>
      <c r="L600" s="5">
        <f t="shared" si="112"/>
        <v>11201200</v>
      </c>
      <c r="M600" s="5">
        <f t="shared" si="112"/>
        <v>11201200</v>
      </c>
      <c r="N600" s="5">
        <f t="shared" si="112"/>
        <v>11201200</v>
      </c>
      <c r="O600" s="5">
        <f t="shared" si="112"/>
        <v>11201200</v>
      </c>
      <c r="P600" s="5">
        <f t="shared" si="112"/>
        <v>11201200</v>
      </c>
      <c r="Q600" s="5">
        <f t="shared" si="112"/>
        <v>11201200</v>
      </c>
      <c r="R600" s="5">
        <f t="shared" si="112"/>
        <v>11201200</v>
      </c>
      <c r="S600" s="5">
        <f t="shared" si="112"/>
        <v>11201200</v>
      </c>
      <c r="T600" s="5">
        <f t="shared" si="112"/>
        <v>11201200</v>
      </c>
      <c r="U600" s="5">
        <f t="shared" si="112"/>
        <v>11201200</v>
      </c>
      <c r="V600" s="5">
        <f t="shared" si="112"/>
        <v>11201200</v>
      </c>
      <c r="W600" s="5">
        <f t="shared" si="112"/>
        <v>11201200</v>
      </c>
      <c r="X600" s="5">
        <f t="shared" si="112"/>
        <v>11201200</v>
      </c>
      <c r="Y600" s="5">
        <f t="shared" si="112"/>
        <v>11201200</v>
      </c>
      <c r="Z600" s="5">
        <f t="shared" si="112"/>
        <v>11201200</v>
      </c>
      <c r="AA600" s="5">
        <f t="shared" si="112"/>
        <v>11201200</v>
      </c>
      <c r="AB600" s="5">
        <f t="shared" si="112"/>
        <v>11201200</v>
      </c>
      <c r="AC600" s="5">
        <f t="shared" si="112"/>
        <v>11201200</v>
      </c>
      <c r="AD600" s="5">
        <f t="shared" si="112"/>
        <v>11201200</v>
      </c>
      <c r="AE600" s="5">
        <f t="shared" si="112"/>
        <v>11201200</v>
      </c>
      <c r="AF600" s="5">
        <f t="shared" si="112"/>
        <v>11201200</v>
      </c>
      <c r="AG600" s="5">
        <f t="shared" si="112"/>
        <v>11201200</v>
      </c>
      <c r="AH600" s="5"/>
      <c r="AI600" s="5"/>
    </row>
    <row r="601" spans="1:36" x14ac:dyDescent="0.2">
      <c r="A601" s="3" t="s">
        <v>2</v>
      </c>
      <c r="B601" s="2">
        <f>B567^3+B568^3+B569^3+B570^3+B571^3+B572^3+B573^3+B574^3+B575^3+B576^3+B577^3+B578^3+B579^3+B580^3+B581^3+B582^3+B583^3+B584^3+B585^3+B586^3+B587^3+B588^3+B589^3+B590^3+B591^3+B592^3+B593^3+B594^3+B595^3+B596^3+B597^3+B598^3</f>
        <v>8606720000</v>
      </c>
      <c r="C601" s="2">
        <f t="shared" ref="C601:AG601" si="113">C567^3+C568^3+C569^3+C570^3+C571^3+C572^3+C573^3+C574^3+C575^3+C576^3+C577^3+C578^3+C579^3+C580^3+C581^3+C582^3+C583^3+C584^3+C585^3+C586^3+C587^3+C588^3+C589^3+C590^3+C591^3+C592^3+C593^3+C594^3+C595^3+C596^3+C597^3+C598^3</f>
        <v>8606720000</v>
      </c>
      <c r="D601" s="2">
        <f t="shared" si="113"/>
        <v>8606720000</v>
      </c>
      <c r="E601" s="2">
        <f t="shared" si="113"/>
        <v>8606720000</v>
      </c>
      <c r="F601" s="2">
        <f t="shared" si="113"/>
        <v>8606720000</v>
      </c>
      <c r="G601" s="2">
        <f t="shared" si="113"/>
        <v>8606720000</v>
      </c>
      <c r="H601" s="2">
        <f t="shared" si="113"/>
        <v>8606720000</v>
      </c>
      <c r="I601" s="2">
        <f t="shared" si="113"/>
        <v>8606720000</v>
      </c>
      <c r="J601" s="2">
        <f t="shared" si="113"/>
        <v>8606720000</v>
      </c>
      <c r="K601" s="2">
        <f t="shared" si="113"/>
        <v>8606720000</v>
      </c>
      <c r="L601" s="2">
        <f t="shared" si="113"/>
        <v>8606720000</v>
      </c>
      <c r="M601" s="2">
        <f t="shared" si="113"/>
        <v>8606720000</v>
      </c>
      <c r="N601" s="2">
        <f t="shared" si="113"/>
        <v>8606720000</v>
      </c>
      <c r="O601" s="2">
        <f t="shared" si="113"/>
        <v>8606720000</v>
      </c>
      <c r="P601" s="2">
        <f t="shared" si="113"/>
        <v>8606720000</v>
      </c>
      <c r="Q601" s="2">
        <f t="shared" si="113"/>
        <v>8606720000</v>
      </c>
      <c r="R601" s="2">
        <f t="shared" si="113"/>
        <v>8606720000</v>
      </c>
      <c r="S601" s="2">
        <f t="shared" si="113"/>
        <v>8606720000</v>
      </c>
      <c r="T601" s="2">
        <f t="shared" si="113"/>
        <v>8606720000</v>
      </c>
      <c r="U601" s="2">
        <f t="shared" si="113"/>
        <v>8606720000</v>
      </c>
      <c r="V601" s="2">
        <f t="shared" si="113"/>
        <v>8606720000</v>
      </c>
      <c r="W601" s="2">
        <f t="shared" si="113"/>
        <v>8606720000</v>
      </c>
      <c r="X601" s="2">
        <f t="shared" si="113"/>
        <v>8606720000</v>
      </c>
      <c r="Y601" s="2">
        <f t="shared" si="113"/>
        <v>8606720000</v>
      </c>
      <c r="Z601" s="2">
        <f t="shared" si="113"/>
        <v>8606720000</v>
      </c>
      <c r="AA601" s="2">
        <f t="shared" si="113"/>
        <v>8606720000</v>
      </c>
      <c r="AB601" s="2">
        <f t="shared" si="113"/>
        <v>8606720000</v>
      </c>
      <c r="AC601" s="2">
        <f t="shared" si="113"/>
        <v>8606720000</v>
      </c>
      <c r="AD601" s="2">
        <f t="shared" si="113"/>
        <v>8606720000</v>
      </c>
      <c r="AE601" s="2">
        <f t="shared" si="113"/>
        <v>8606720000</v>
      </c>
      <c r="AF601" s="2">
        <f t="shared" si="113"/>
        <v>8606720000</v>
      </c>
      <c r="AG601" s="2">
        <f t="shared" si="113"/>
        <v>8606720000</v>
      </c>
      <c r="AH601" s="5" t="s">
        <v>5</v>
      </c>
      <c r="AI601" s="5"/>
      <c r="AJ601" s="114" t="s">
        <v>5</v>
      </c>
    </row>
    <row r="602" spans="1:36" x14ac:dyDescent="0.2">
      <c r="B602" s="2" t="s">
        <v>5</v>
      </c>
      <c r="AH602" s="5"/>
      <c r="AI602" s="5"/>
      <c r="AJ602" s="116"/>
    </row>
    <row r="603" spans="1:36" x14ac:dyDescent="0.2">
      <c r="A603" s="3" t="s">
        <v>1173</v>
      </c>
      <c r="B603" s="2">
        <f>B567</f>
        <v>15</v>
      </c>
      <c r="C603" s="2">
        <f>C568</f>
        <v>59</v>
      </c>
      <c r="D603" s="2">
        <f>D569</f>
        <v>85</v>
      </c>
      <c r="E603" s="2">
        <f>E570</f>
        <v>97</v>
      </c>
      <c r="F603" s="2">
        <f>F571</f>
        <v>148</v>
      </c>
      <c r="G603" s="2">
        <f>G572</f>
        <v>168</v>
      </c>
      <c r="H603" s="2">
        <f>H573</f>
        <v>202</v>
      </c>
      <c r="I603" s="2">
        <f>I574</f>
        <v>254</v>
      </c>
      <c r="J603" s="2">
        <f>J575</f>
        <v>515</v>
      </c>
      <c r="K603" s="2">
        <f>K576</f>
        <v>567</v>
      </c>
      <c r="L603" s="2">
        <f>L577</f>
        <v>601</v>
      </c>
      <c r="M603" s="2">
        <f>M578</f>
        <v>621</v>
      </c>
      <c r="N603" s="2">
        <f>N579</f>
        <v>672</v>
      </c>
      <c r="O603" s="2">
        <f>O580</f>
        <v>684</v>
      </c>
      <c r="P603" s="2">
        <f>P581</f>
        <v>710</v>
      </c>
      <c r="Q603" s="2">
        <f>Q582</f>
        <v>754</v>
      </c>
      <c r="R603" s="2">
        <f>R583</f>
        <v>385</v>
      </c>
      <c r="S603" s="2">
        <f>S584</f>
        <v>437</v>
      </c>
      <c r="T603" s="2">
        <f>T585</f>
        <v>475</v>
      </c>
      <c r="U603" s="2">
        <f>U586</f>
        <v>495</v>
      </c>
      <c r="V603" s="2">
        <f>V587</f>
        <v>286</v>
      </c>
      <c r="W603" s="2">
        <f>W588</f>
        <v>298</v>
      </c>
      <c r="X603" s="2">
        <f>X589</f>
        <v>328</v>
      </c>
      <c r="Y603" s="2">
        <f>Y590</f>
        <v>372</v>
      </c>
      <c r="Z603" s="2">
        <f>Z591</f>
        <v>909</v>
      </c>
      <c r="AA603" s="2">
        <f>AA592</f>
        <v>953</v>
      </c>
      <c r="AB603" s="2">
        <f>AB593</f>
        <v>983</v>
      </c>
      <c r="AC603" s="2">
        <f>AC594</f>
        <v>995</v>
      </c>
      <c r="AD603" s="2">
        <f>AD595</f>
        <v>786</v>
      </c>
      <c r="AE603" s="2">
        <f>AE596</f>
        <v>806</v>
      </c>
      <c r="AF603" s="2">
        <f>AF597</f>
        <v>844</v>
      </c>
      <c r="AG603" s="2">
        <f>AG598</f>
        <v>896</v>
      </c>
      <c r="AH603" s="152">
        <f t="shared" ref="AH603:AH606" si="114">SUM(B603:AG603)</f>
        <v>16400</v>
      </c>
      <c r="AI603" s="5">
        <f t="shared" ref="AI603:AI606" si="115">SUMSQ(B603:AG603)</f>
        <v>11201200</v>
      </c>
      <c r="AJ603" s="2">
        <f t="shared" ref="AJ603:AJ606" si="116">B603^3+C603^3+D603^3+E603^3+F603^3+G603^3+H603^3+I603^3+J603^3+K603^3+L603^3+M603^3+N603^3+O603^3+P603^3+Q603^3+R603^3+S603^3+T603^3+U603^3+V603^3+W603^3+X603^3+Y603^3+Z603^3+AA603^3+AB603^3+AC603^3+AD603^3+AE603^3+AF603^3+AG603^3</f>
        <v>8606720000</v>
      </c>
    </row>
    <row r="604" spans="1:36" x14ac:dyDescent="0.2">
      <c r="A604" s="3" t="s">
        <v>1174</v>
      </c>
      <c r="B604" s="2">
        <f>B598</f>
        <v>1010</v>
      </c>
      <c r="C604" s="2">
        <f>C597</f>
        <v>966</v>
      </c>
      <c r="D604" s="2">
        <f>D596</f>
        <v>940</v>
      </c>
      <c r="E604" s="2">
        <f>E595</f>
        <v>928</v>
      </c>
      <c r="F604" s="2">
        <f>F594</f>
        <v>877</v>
      </c>
      <c r="G604" s="2">
        <f>G593</f>
        <v>857</v>
      </c>
      <c r="H604" s="2">
        <f>H592</f>
        <v>823</v>
      </c>
      <c r="I604" s="2">
        <f>I591</f>
        <v>771</v>
      </c>
      <c r="J604" s="2">
        <f>J590</f>
        <v>510</v>
      </c>
      <c r="K604" s="2">
        <f>K589</f>
        <v>458</v>
      </c>
      <c r="L604" s="2">
        <f>L588</f>
        <v>424</v>
      </c>
      <c r="M604" s="2">
        <f>M587</f>
        <v>404</v>
      </c>
      <c r="N604" s="2">
        <f>N586</f>
        <v>353</v>
      </c>
      <c r="O604" s="2">
        <f>O585</f>
        <v>341</v>
      </c>
      <c r="P604" s="2">
        <f>P584</f>
        <v>315</v>
      </c>
      <c r="Q604" s="2">
        <f>Q583</f>
        <v>271</v>
      </c>
      <c r="R604" s="2">
        <f>R582</f>
        <v>640</v>
      </c>
      <c r="S604" s="2">
        <f>S581</f>
        <v>588</v>
      </c>
      <c r="T604" s="2">
        <f>T580</f>
        <v>550</v>
      </c>
      <c r="U604" s="2">
        <f>U579</f>
        <v>530</v>
      </c>
      <c r="V604" s="2">
        <f>V578</f>
        <v>739</v>
      </c>
      <c r="W604" s="2">
        <f>W577</f>
        <v>727</v>
      </c>
      <c r="X604" s="2">
        <f>X576</f>
        <v>697</v>
      </c>
      <c r="Y604" s="2">
        <f>Y575</f>
        <v>653</v>
      </c>
      <c r="Z604" s="2">
        <f>Z574</f>
        <v>116</v>
      </c>
      <c r="AA604" s="2">
        <f>AA573</f>
        <v>72</v>
      </c>
      <c r="AB604" s="2">
        <f>AB572</f>
        <v>42</v>
      </c>
      <c r="AC604" s="2">
        <f>AC571</f>
        <v>30</v>
      </c>
      <c r="AD604" s="2">
        <f>AD570</f>
        <v>239</v>
      </c>
      <c r="AE604" s="2">
        <f>AE569</f>
        <v>219</v>
      </c>
      <c r="AF604" s="2">
        <f>AF568</f>
        <v>181</v>
      </c>
      <c r="AG604" s="2">
        <f>AG567</f>
        <v>129</v>
      </c>
      <c r="AH604" s="152">
        <f t="shared" si="114"/>
        <v>16400</v>
      </c>
      <c r="AI604" s="5">
        <f t="shared" si="115"/>
        <v>11201200</v>
      </c>
      <c r="AJ604" s="2">
        <f t="shared" si="116"/>
        <v>8606720000</v>
      </c>
    </row>
    <row r="605" spans="1:36" x14ac:dyDescent="0.2">
      <c r="A605" s="3" t="s">
        <v>1175</v>
      </c>
      <c r="B605" s="2">
        <f>B583</f>
        <v>282</v>
      </c>
      <c r="C605" s="2">
        <f>C584</f>
        <v>302</v>
      </c>
      <c r="D605" s="2">
        <f>D585</f>
        <v>324</v>
      </c>
      <c r="E605" s="2">
        <f>E586</f>
        <v>376</v>
      </c>
      <c r="F605" s="2">
        <f>F587</f>
        <v>389</v>
      </c>
      <c r="G605" s="2">
        <f>G588</f>
        <v>433</v>
      </c>
      <c r="H605" s="2">
        <f>H589</f>
        <v>479</v>
      </c>
      <c r="I605" s="2">
        <f>I590</f>
        <v>491</v>
      </c>
      <c r="J605" s="2">
        <f>J591</f>
        <v>790</v>
      </c>
      <c r="K605" s="2">
        <f>K592</f>
        <v>802</v>
      </c>
      <c r="L605" s="2">
        <f>L593</f>
        <v>848</v>
      </c>
      <c r="M605" s="2">
        <f>M594</f>
        <v>892</v>
      </c>
      <c r="N605" s="2">
        <f>N595</f>
        <v>905</v>
      </c>
      <c r="O605" s="2">
        <f>O596</f>
        <v>957</v>
      </c>
      <c r="P605" s="2">
        <f>P597</f>
        <v>979</v>
      </c>
      <c r="Q605" s="2">
        <f>Q598</f>
        <v>999</v>
      </c>
      <c r="R605" s="2">
        <f>R567</f>
        <v>152</v>
      </c>
      <c r="S605" s="2">
        <f>S568</f>
        <v>164</v>
      </c>
      <c r="T605" s="2">
        <f>T569</f>
        <v>206</v>
      </c>
      <c r="U605" s="2">
        <f>U570</f>
        <v>250</v>
      </c>
      <c r="V605" s="2">
        <f>V571</f>
        <v>11</v>
      </c>
      <c r="W605" s="2">
        <f>W572</f>
        <v>63</v>
      </c>
      <c r="X605" s="2">
        <f>X573</f>
        <v>81</v>
      </c>
      <c r="Y605" s="2">
        <f>Y574</f>
        <v>101</v>
      </c>
      <c r="Z605" s="2">
        <f>Z575</f>
        <v>668</v>
      </c>
      <c r="AA605" s="2">
        <f>AA576</f>
        <v>688</v>
      </c>
      <c r="AB605" s="2">
        <f>AB577</f>
        <v>706</v>
      </c>
      <c r="AC605" s="2">
        <f>AC578</f>
        <v>758</v>
      </c>
      <c r="AD605" s="2">
        <f>AD579</f>
        <v>519</v>
      </c>
      <c r="AE605" s="2">
        <f>AE580</f>
        <v>563</v>
      </c>
      <c r="AF605" s="2">
        <f>AF581</f>
        <v>605</v>
      </c>
      <c r="AG605" s="2">
        <f>AG582</f>
        <v>617</v>
      </c>
      <c r="AH605" s="152">
        <f t="shared" si="114"/>
        <v>16400</v>
      </c>
      <c r="AI605" s="5">
        <f t="shared" si="115"/>
        <v>11201200</v>
      </c>
      <c r="AJ605" s="2">
        <f t="shared" si="116"/>
        <v>8606720000</v>
      </c>
    </row>
    <row r="606" spans="1:36" x14ac:dyDescent="0.2">
      <c r="A606" s="3" t="s">
        <v>1176</v>
      </c>
      <c r="B606" s="2">
        <f>B582</f>
        <v>743</v>
      </c>
      <c r="C606" s="2">
        <f>C581</f>
        <v>723</v>
      </c>
      <c r="D606" s="2">
        <f>D580</f>
        <v>701</v>
      </c>
      <c r="E606" s="2">
        <f>E579</f>
        <v>649</v>
      </c>
      <c r="F606" s="2">
        <f>F578</f>
        <v>636</v>
      </c>
      <c r="G606" s="2">
        <f>G577</f>
        <v>592</v>
      </c>
      <c r="H606" s="2">
        <f>H576</f>
        <v>546</v>
      </c>
      <c r="I606" s="2">
        <f>I575</f>
        <v>534</v>
      </c>
      <c r="J606" s="2">
        <f>J574</f>
        <v>235</v>
      </c>
      <c r="K606" s="2">
        <f>K573</f>
        <v>223</v>
      </c>
      <c r="L606" s="2">
        <f>L572</f>
        <v>177</v>
      </c>
      <c r="M606" s="2">
        <f>M571</f>
        <v>133</v>
      </c>
      <c r="N606" s="2">
        <f>N570</f>
        <v>120</v>
      </c>
      <c r="O606" s="2">
        <f>O569</f>
        <v>68</v>
      </c>
      <c r="P606" s="2">
        <f>P568</f>
        <v>46</v>
      </c>
      <c r="Q606" s="2">
        <f>Q567</f>
        <v>26</v>
      </c>
      <c r="R606" s="2">
        <f>R598</f>
        <v>873</v>
      </c>
      <c r="S606" s="2">
        <f>S597</f>
        <v>861</v>
      </c>
      <c r="T606" s="2">
        <f>T596</f>
        <v>819</v>
      </c>
      <c r="U606" s="2">
        <f>U595</f>
        <v>775</v>
      </c>
      <c r="V606" s="2">
        <f>V594</f>
        <v>1014</v>
      </c>
      <c r="W606" s="2">
        <f>W593</f>
        <v>962</v>
      </c>
      <c r="X606" s="2">
        <f>X592</f>
        <v>944</v>
      </c>
      <c r="Y606" s="2">
        <f>Y591</f>
        <v>924</v>
      </c>
      <c r="Z606" s="2">
        <f>Z590</f>
        <v>357</v>
      </c>
      <c r="AA606" s="2">
        <f>AA589</f>
        <v>337</v>
      </c>
      <c r="AB606" s="2">
        <f>AB588</f>
        <v>319</v>
      </c>
      <c r="AC606" s="2">
        <f>AC587</f>
        <v>267</v>
      </c>
      <c r="AD606" s="2">
        <f>AD586</f>
        <v>506</v>
      </c>
      <c r="AE606" s="2">
        <f>AE585</f>
        <v>462</v>
      </c>
      <c r="AF606" s="2">
        <f>AF584</f>
        <v>420</v>
      </c>
      <c r="AG606" s="2">
        <f>AG583</f>
        <v>408</v>
      </c>
      <c r="AH606" s="152">
        <f t="shared" si="114"/>
        <v>16400</v>
      </c>
      <c r="AI606" s="5">
        <f t="shared" si="115"/>
        <v>11201200</v>
      </c>
      <c r="AJ606" s="2">
        <f t="shared" si="116"/>
        <v>8606720000</v>
      </c>
    </row>
    <row r="609" spans="1:36" ht="13.5" thickBot="1" x14ac:dyDescent="0.25">
      <c r="A609" s="71" t="s">
        <v>5</v>
      </c>
      <c r="B609" s="1" t="s">
        <v>1254</v>
      </c>
      <c r="D609" s="94" t="s">
        <v>5</v>
      </c>
      <c r="H609" s="2" t="s">
        <v>5</v>
      </c>
      <c r="M609" s="2" t="s">
        <v>5</v>
      </c>
      <c r="R609" s="2" t="s">
        <v>5</v>
      </c>
    </row>
    <row r="610" spans="1:36" x14ac:dyDescent="0.2">
      <c r="A610" s="1">
        <v>1</v>
      </c>
      <c r="B610" s="259">
        <v>19</v>
      </c>
      <c r="C610" s="177">
        <v>440</v>
      </c>
      <c r="D610" s="134">
        <v>1004</v>
      </c>
      <c r="E610" s="134">
        <v>591</v>
      </c>
      <c r="F610" s="134">
        <v>914</v>
      </c>
      <c r="G610" s="134">
        <v>565</v>
      </c>
      <c r="H610" s="134">
        <v>105</v>
      </c>
      <c r="I610" s="134">
        <v>462</v>
      </c>
      <c r="J610" s="134">
        <v>475</v>
      </c>
      <c r="K610" s="134">
        <v>128</v>
      </c>
      <c r="L610" s="134">
        <v>548</v>
      </c>
      <c r="M610" s="134">
        <v>903</v>
      </c>
      <c r="N610" s="134">
        <v>602</v>
      </c>
      <c r="O610" s="134">
        <v>1021</v>
      </c>
      <c r="P610" s="134">
        <v>417</v>
      </c>
      <c r="Q610" s="135">
        <v>6</v>
      </c>
      <c r="R610" s="206">
        <v>140</v>
      </c>
      <c r="S610" s="134">
        <v>303</v>
      </c>
      <c r="T610" s="134">
        <v>883</v>
      </c>
      <c r="U610" s="134">
        <v>728</v>
      </c>
      <c r="V610" s="134">
        <v>777</v>
      </c>
      <c r="W610" s="134">
        <v>686</v>
      </c>
      <c r="X610" s="134">
        <v>242</v>
      </c>
      <c r="Y610" s="134">
        <v>341</v>
      </c>
      <c r="Z610" s="134">
        <v>324</v>
      </c>
      <c r="AA610" s="134">
        <v>231</v>
      </c>
      <c r="AB610" s="134">
        <v>699</v>
      </c>
      <c r="AC610" s="134">
        <v>800</v>
      </c>
      <c r="AD610" s="134">
        <v>705</v>
      </c>
      <c r="AE610" s="134">
        <v>870</v>
      </c>
      <c r="AF610" s="134">
        <v>314</v>
      </c>
      <c r="AG610" s="264">
        <v>157</v>
      </c>
      <c r="AH610" s="5">
        <f>SUM(B610:AG610)</f>
        <v>16400</v>
      </c>
      <c r="AI610" s="5">
        <f>SUMSQ(B610:AG610)</f>
        <v>11201200</v>
      </c>
      <c r="AJ610" s="2">
        <f>B610^3+C610^3+D610^3+E610^3+F610^3+G610^3+H610^3+I610^3+J610^3+K610^3+L610^3+M610^3+N610^3+O610^3+P610^3+Q610^3+R610^3+S610^3+T610^3+U610^3+V610^3+W610^3+X610^3+Y610^3+Z610^3+AA610^3+AB610^3+AC610^3+AD610^3+AE610^3+AF610^3+AG610^3</f>
        <v>8606720000</v>
      </c>
    </row>
    <row r="611" spans="1:36" x14ac:dyDescent="0.2">
      <c r="A611" s="1">
        <v>2</v>
      </c>
      <c r="B611" s="178">
        <v>388</v>
      </c>
      <c r="C611" s="260">
        <v>39</v>
      </c>
      <c r="D611" s="109">
        <v>635</v>
      </c>
      <c r="E611" s="109">
        <v>992</v>
      </c>
      <c r="F611" s="109">
        <v>513</v>
      </c>
      <c r="G611" s="109">
        <v>934</v>
      </c>
      <c r="H611" s="109">
        <v>506</v>
      </c>
      <c r="I611" s="109">
        <v>93</v>
      </c>
      <c r="J611" s="109">
        <v>76</v>
      </c>
      <c r="K611" s="109">
        <v>495</v>
      </c>
      <c r="L611" s="109">
        <v>947</v>
      </c>
      <c r="M611" s="109">
        <v>536</v>
      </c>
      <c r="N611" s="109">
        <v>969</v>
      </c>
      <c r="O611" s="109">
        <v>622</v>
      </c>
      <c r="P611" s="110">
        <v>50</v>
      </c>
      <c r="Q611" s="109">
        <v>405</v>
      </c>
      <c r="R611" s="109">
        <v>283</v>
      </c>
      <c r="S611" s="112">
        <v>192</v>
      </c>
      <c r="T611" s="109">
        <v>740</v>
      </c>
      <c r="U611" s="109">
        <v>839</v>
      </c>
      <c r="V611" s="109">
        <v>666</v>
      </c>
      <c r="W611" s="109">
        <v>829</v>
      </c>
      <c r="X611" s="109">
        <v>353</v>
      </c>
      <c r="Y611" s="109">
        <v>198</v>
      </c>
      <c r="Z611" s="109">
        <v>211</v>
      </c>
      <c r="AA611" s="109">
        <v>376</v>
      </c>
      <c r="AB611" s="109">
        <v>812</v>
      </c>
      <c r="AC611" s="109">
        <v>655</v>
      </c>
      <c r="AD611" s="109">
        <v>850</v>
      </c>
      <c r="AE611" s="109">
        <v>757</v>
      </c>
      <c r="AF611" s="111">
        <v>169</v>
      </c>
      <c r="AG611" s="139">
        <v>270</v>
      </c>
      <c r="AH611" s="5">
        <f t="shared" ref="AH611:AH641" si="117">SUM(B611:AG611)</f>
        <v>16400</v>
      </c>
      <c r="AI611" s="5">
        <f t="shared" ref="AI611:AI641" si="118">SUMSQ(B611:AG611)</f>
        <v>11201200</v>
      </c>
      <c r="AJ611" s="2">
        <f t="shared" ref="AJ611:AJ641" si="119">B611^3+C611^3+D611^3+E611^3+F611^3+G611^3+H611^3+I611^3+J611^3+K611^3+L611^3+M611^3+N611^3+O611^3+P611^3+Q611^3+R611^3+S611^3+T611^3+U611^3+V611^3+W611^3+X611^3+Y611^3+Z611^3+AA611^3+AB611^3+AC611^3+AD611^3+AE611^3+AF611^3+AG611^3</f>
        <v>8606720000</v>
      </c>
    </row>
    <row r="612" spans="1:36" x14ac:dyDescent="0.2">
      <c r="A612" s="1">
        <v>3</v>
      </c>
      <c r="B612" s="140">
        <v>946</v>
      </c>
      <c r="C612" s="109">
        <v>533</v>
      </c>
      <c r="D612" s="260">
        <v>73</v>
      </c>
      <c r="E612" s="6">
        <v>494</v>
      </c>
      <c r="F612" s="109">
        <v>51</v>
      </c>
      <c r="G612" s="109">
        <v>408</v>
      </c>
      <c r="H612" s="109">
        <v>972</v>
      </c>
      <c r="I612" s="109">
        <v>623</v>
      </c>
      <c r="J612" s="109">
        <v>634</v>
      </c>
      <c r="K612" s="109">
        <v>989</v>
      </c>
      <c r="L612" s="109">
        <v>385</v>
      </c>
      <c r="M612" s="109">
        <v>38</v>
      </c>
      <c r="N612" s="109">
        <v>507</v>
      </c>
      <c r="O612" s="110">
        <v>96</v>
      </c>
      <c r="P612" s="109">
        <v>516</v>
      </c>
      <c r="Q612" s="109">
        <v>935</v>
      </c>
      <c r="R612" s="109">
        <v>809</v>
      </c>
      <c r="S612" s="109">
        <v>654</v>
      </c>
      <c r="T612" s="112">
        <v>210</v>
      </c>
      <c r="U612" s="109">
        <v>373</v>
      </c>
      <c r="V612" s="109">
        <v>172</v>
      </c>
      <c r="W612" s="109">
        <v>271</v>
      </c>
      <c r="X612" s="109">
        <v>851</v>
      </c>
      <c r="Y612" s="109">
        <v>760</v>
      </c>
      <c r="Z612" s="109">
        <v>737</v>
      </c>
      <c r="AA612" s="109">
        <v>838</v>
      </c>
      <c r="AB612" s="109">
        <v>282</v>
      </c>
      <c r="AC612" s="109">
        <v>189</v>
      </c>
      <c r="AD612" s="109">
        <v>356</v>
      </c>
      <c r="AE612" s="111">
        <v>199</v>
      </c>
      <c r="AF612" s="109">
        <v>667</v>
      </c>
      <c r="AG612" s="139">
        <v>832</v>
      </c>
      <c r="AH612" s="5">
        <f t="shared" si="117"/>
        <v>16400</v>
      </c>
      <c r="AI612" s="5">
        <f t="shared" si="118"/>
        <v>11201200</v>
      </c>
      <c r="AJ612" s="2">
        <f t="shared" si="119"/>
        <v>8606720000</v>
      </c>
    </row>
    <row r="613" spans="1:36" x14ac:dyDescent="0.2">
      <c r="A613" s="1">
        <v>4</v>
      </c>
      <c r="B613" s="140">
        <v>545</v>
      </c>
      <c r="C613" s="109">
        <v>902</v>
      </c>
      <c r="D613" s="6">
        <v>474</v>
      </c>
      <c r="E613" s="260">
        <v>125</v>
      </c>
      <c r="F613" s="109">
        <v>420</v>
      </c>
      <c r="G613" s="109">
        <v>7</v>
      </c>
      <c r="H613" s="109">
        <v>603</v>
      </c>
      <c r="I613" s="109">
        <v>1024</v>
      </c>
      <c r="J613" s="109">
        <v>1001</v>
      </c>
      <c r="K613" s="109">
        <v>590</v>
      </c>
      <c r="L613" s="109">
        <v>18</v>
      </c>
      <c r="M613" s="109">
        <v>437</v>
      </c>
      <c r="N613" s="110">
        <v>108</v>
      </c>
      <c r="O613" s="109">
        <v>463</v>
      </c>
      <c r="P613" s="109">
        <v>915</v>
      </c>
      <c r="Q613" s="109">
        <v>568</v>
      </c>
      <c r="R613" s="109">
        <v>698</v>
      </c>
      <c r="S613" s="109">
        <v>797</v>
      </c>
      <c r="T613" s="109">
        <v>321</v>
      </c>
      <c r="U613" s="112">
        <v>230</v>
      </c>
      <c r="V613" s="109">
        <v>315</v>
      </c>
      <c r="W613" s="109">
        <v>160</v>
      </c>
      <c r="X613" s="109">
        <v>708</v>
      </c>
      <c r="Y613" s="109">
        <v>871</v>
      </c>
      <c r="Z613" s="109">
        <v>882</v>
      </c>
      <c r="AA613" s="109">
        <v>725</v>
      </c>
      <c r="AB613" s="109">
        <v>137</v>
      </c>
      <c r="AC613" s="109">
        <v>302</v>
      </c>
      <c r="AD613" s="111">
        <v>243</v>
      </c>
      <c r="AE613" s="109">
        <v>344</v>
      </c>
      <c r="AF613" s="109">
        <v>780</v>
      </c>
      <c r="AG613" s="139">
        <v>687</v>
      </c>
      <c r="AH613" s="5">
        <f t="shared" si="117"/>
        <v>16400</v>
      </c>
      <c r="AI613" s="5">
        <f t="shared" si="118"/>
        <v>11201200</v>
      </c>
      <c r="AJ613" s="2">
        <f t="shared" si="119"/>
        <v>8606720000</v>
      </c>
    </row>
    <row r="614" spans="1:36" x14ac:dyDescent="0.2">
      <c r="A614" s="1">
        <v>5</v>
      </c>
      <c r="B614" s="140">
        <v>781</v>
      </c>
      <c r="C614" s="109">
        <v>682</v>
      </c>
      <c r="D614" s="109">
        <v>246</v>
      </c>
      <c r="E614" s="109">
        <v>337</v>
      </c>
      <c r="F614" s="260">
        <v>144</v>
      </c>
      <c r="G614" s="6">
        <v>299</v>
      </c>
      <c r="H614" s="109">
        <v>887</v>
      </c>
      <c r="I614" s="109">
        <v>724</v>
      </c>
      <c r="J614" s="109">
        <v>709</v>
      </c>
      <c r="K614" s="109">
        <v>866</v>
      </c>
      <c r="L614" s="109">
        <v>318</v>
      </c>
      <c r="M614" s="110">
        <v>153</v>
      </c>
      <c r="N614" s="109">
        <v>328</v>
      </c>
      <c r="O614" s="109">
        <v>227</v>
      </c>
      <c r="P614" s="109">
        <v>703</v>
      </c>
      <c r="Q614" s="109">
        <v>796</v>
      </c>
      <c r="R614" s="109">
        <v>918</v>
      </c>
      <c r="S614" s="109">
        <v>561</v>
      </c>
      <c r="T614" s="109">
        <v>109</v>
      </c>
      <c r="U614" s="109">
        <v>458</v>
      </c>
      <c r="V614" s="112">
        <v>23</v>
      </c>
      <c r="W614" s="109">
        <v>436</v>
      </c>
      <c r="X614" s="109">
        <v>1008</v>
      </c>
      <c r="Y614" s="109">
        <v>587</v>
      </c>
      <c r="Z614" s="109">
        <v>606</v>
      </c>
      <c r="AA614" s="109">
        <v>1017</v>
      </c>
      <c r="AB614" s="109">
        <v>421</v>
      </c>
      <c r="AC614" s="111">
        <v>2</v>
      </c>
      <c r="AD614" s="109">
        <v>479</v>
      </c>
      <c r="AE614" s="109">
        <v>124</v>
      </c>
      <c r="AF614" s="109">
        <v>552</v>
      </c>
      <c r="AG614" s="139">
        <v>899</v>
      </c>
      <c r="AH614" s="5">
        <f t="shared" si="117"/>
        <v>16400</v>
      </c>
      <c r="AI614" s="5">
        <f t="shared" si="118"/>
        <v>11201200</v>
      </c>
      <c r="AJ614" s="2">
        <f t="shared" si="119"/>
        <v>8606720000</v>
      </c>
    </row>
    <row r="615" spans="1:36" x14ac:dyDescent="0.2">
      <c r="A615" s="1">
        <v>6</v>
      </c>
      <c r="B615" s="140">
        <v>670</v>
      </c>
      <c r="C615" s="109">
        <v>825</v>
      </c>
      <c r="D615" s="109">
        <v>357</v>
      </c>
      <c r="E615" s="109">
        <v>194</v>
      </c>
      <c r="F615" s="6">
        <v>287</v>
      </c>
      <c r="G615" s="260">
        <v>188</v>
      </c>
      <c r="H615" s="109">
        <v>744</v>
      </c>
      <c r="I615" s="109">
        <v>835</v>
      </c>
      <c r="J615" s="109">
        <v>854</v>
      </c>
      <c r="K615" s="109">
        <v>753</v>
      </c>
      <c r="L615" s="110">
        <v>173</v>
      </c>
      <c r="M615" s="109">
        <v>266</v>
      </c>
      <c r="N615" s="109">
        <v>215</v>
      </c>
      <c r="O615" s="109">
        <v>372</v>
      </c>
      <c r="P615" s="109">
        <v>816</v>
      </c>
      <c r="Q615" s="109">
        <v>651</v>
      </c>
      <c r="R615" s="109">
        <v>517</v>
      </c>
      <c r="S615" s="109">
        <v>930</v>
      </c>
      <c r="T615" s="109">
        <v>510</v>
      </c>
      <c r="U615" s="109">
        <v>89</v>
      </c>
      <c r="V615" s="109">
        <v>392</v>
      </c>
      <c r="W615" s="112">
        <v>35</v>
      </c>
      <c r="X615" s="109">
        <v>639</v>
      </c>
      <c r="Y615" s="109">
        <v>988</v>
      </c>
      <c r="Z615" s="109">
        <v>973</v>
      </c>
      <c r="AA615" s="109">
        <v>618</v>
      </c>
      <c r="AB615" s="111">
        <v>54</v>
      </c>
      <c r="AC615" s="109">
        <v>401</v>
      </c>
      <c r="AD615" s="109">
        <v>80</v>
      </c>
      <c r="AE615" s="109">
        <v>491</v>
      </c>
      <c r="AF615" s="109">
        <v>951</v>
      </c>
      <c r="AG615" s="139">
        <v>532</v>
      </c>
      <c r="AH615" s="5">
        <f t="shared" si="117"/>
        <v>16400</v>
      </c>
      <c r="AI615" s="5">
        <f t="shared" si="118"/>
        <v>11201200</v>
      </c>
      <c r="AJ615" s="2">
        <f t="shared" si="119"/>
        <v>8606720000</v>
      </c>
    </row>
    <row r="616" spans="1:36" x14ac:dyDescent="0.2">
      <c r="A616" s="1">
        <v>7</v>
      </c>
      <c r="B616" s="140">
        <v>176</v>
      </c>
      <c r="C616" s="109">
        <v>267</v>
      </c>
      <c r="D616" s="109">
        <v>855</v>
      </c>
      <c r="E616" s="109">
        <v>756</v>
      </c>
      <c r="F616" s="109">
        <v>813</v>
      </c>
      <c r="G616" s="109">
        <v>650</v>
      </c>
      <c r="H616" s="260">
        <v>214</v>
      </c>
      <c r="I616" s="6">
        <v>369</v>
      </c>
      <c r="J616" s="109">
        <v>360</v>
      </c>
      <c r="K616" s="110">
        <v>195</v>
      </c>
      <c r="L616" s="109">
        <v>671</v>
      </c>
      <c r="M616" s="109">
        <v>828</v>
      </c>
      <c r="N616" s="109">
        <v>741</v>
      </c>
      <c r="O616" s="109">
        <v>834</v>
      </c>
      <c r="P616" s="109">
        <v>286</v>
      </c>
      <c r="Q616" s="109">
        <v>185</v>
      </c>
      <c r="R616" s="109">
        <v>55</v>
      </c>
      <c r="S616" s="109">
        <v>404</v>
      </c>
      <c r="T616" s="109">
        <v>976</v>
      </c>
      <c r="U616" s="109">
        <v>619</v>
      </c>
      <c r="V616" s="109">
        <v>950</v>
      </c>
      <c r="W616" s="109">
        <v>529</v>
      </c>
      <c r="X616" s="112">
        <v>77</v>
      </c>
      <c r="Y616" s="109">
        <v>490</v>
      </c>
      <c r="Z616" s="109">
        <v>511</v>
      </c>
      <c r="AA616" s="111">
        <v>92</v>
      </c>
      <c r="AB616" s="109">
        <v>520</v>
      </c>
      <c r="AC616" s="109">
        <v>931</v>
      </c>
      <c r="AD616" s="109">
        <v>638</v>
      </c>
      <c r="AE616" s="109">
        <v>985</v>
      </c>
      <c r="AF616" s="109">
        <v>389</v>
      </c>
      <c r="AG616" s="139">
        <v>34</v>
      </c>
      <c r="AH616" s="5">
        <f t="shared" si="117"/>
        <v>16400</v>
      </c>
      <c r="AI616" s="5">
        <f t="shared" si="118"/>
        <v>11201200</v>
      </c>
      <c r="AJ616" s="2">
        <f t="shared" si="119"/>
        <v>8606720000</v>
      </c>
    </row>
    <row r="617" spans="1:36" x14ac:dyDescent="0.2">
      <c r="A617" s="1">
        <v>8</v>
      </c>
      <c r="B617" s="140">
        <v>319</v>
      </c>
      <c r="C617" s="109">
        <v>156</v>
      </c>
      <c r="D617" s="109">
        <v>712</v>
      </c>
      <c r="E617" s="109">
        <v>867</v>
      </c>
      <c r="F617" s="109">
        <v>702</v>
      </c>
      <c r="G617" s="109">
        <v>793</v>
      </c>
      <c r="H617" s="6">
        <v>325</v>
      </c>
      <c r="I617" s="260">
        <v>226</v>
      </c>
      <c r="J617" s="110">
        <v>247</v>
      </c>
      <c r="K617" s="109">
        <v>340</v>
      </c>
      <c r="L617" s="109">
        <v>784</v>
      </c>
      <c r="M617" s="109">
        <v>683</v>
      </c>
      <c r="N617" s="109">
        <v>886</v>
      </c>
      <c r="O617" s="109">
        <v>721</v>
      </c>
      <c r="P617" s="109">
        <v>141</v>
      </c>
      <c r="Q617" s="109">
        <v>298</v>
      </c>
      <c r="R617" s="109">
        <v>424</v>
      </c>
      <c r="S617" s="109">
        <v>3</v>
      </c>
      <c r="T617" s="109">
        <v>607</v>
      </c>
      <c r="U617" s="109">
        <v>1020</v>
      </c>
      <c r="V617" s="109">
        <v>549</v>
      </c>
      <c r="W617" s="109">
        <v>898</v>
      </c>
      <c r="X617" s="109">
        <v>478</v>
      </c>
      <c r="Y617" s="112">
        <v>121</v>
      </c>
      <c r="Z617" s="111">
        <v>112</v>
      </c>
      <c r="AA617" s="109">
        <v>459</v>
      </c>
      <c r="AB617" s="109">
        <v>919</v>
      </c>
      <c r="AC617" s="109">
        <v>564</v>
      </c>
      <c r="AD617" s="109">
        <v>1005</v>
      </c>
      <c r="AE617" s="109">
        <v>586</v>
      </c>
      <c r="AF617" s="109">
        <v>22</v>
      </c>
      <c r="AG617" s="139">
        <v>433</v>
      </c>
      <c r="AH617" s="5">
        <f t="shared" si="117"/>
        <v>16400</v>
      </c>
      <c r="AI617" s="5">
        <f t="shared" si="118"/>
        <v>11201200</v>
      </c>
      <c r="AJ617" s="2">
        <f t="shared" si="119"/>
        <v>8606720000</v>
      </c>
    </row>
    <row r="618" spans="1:36" x14ac:dyDescent="0.2">
      <c r="A618" s="1">
        <v>9</v>
      </c>
      <c r="B618" s="140">
        <v>983</v>
      </c>
      <c r="C618" s="109">
        <v>628</v>
      </c>
      <c r="D618" s="109">
        <v>48</v>
      </c>
      <c r="E618" s="109">
        <v>395</v>
      </c>
      <c r="F618" s="109">
        <v>86</v>
      </c>
      <c r="G618" s="109">
        <v>497</v>
      </c>
      <c r="H618" s="109">
        <v>941</v>
      </c>
      <c r="I618" s="110">
        <v>522</v>
      </c>
      <c r="J618" s="260">
        <v>543</v>
      </c>
      <c r="K618" s="6">
        <v>956</v>
      </c>
      <c r="L618" s="109">
        <v>488</v>
      </c>
      <c r="M618" s="109">
        <v>67</v>
      </c>
      <c r="N618" s="109">
        <v>414</v>
      </c>
      <c r="O618" s="109">
        <v>57</v>
      </c>
      <c r="P618" s="109">
        <v>613</v>
      </c>
      <c r="Q618" s="109">
        <v>962</v>
      </c>
      <c r="R618" s="109">
        <v>848</v>
      </c>
      <c r="S618" s="109">
        <v>747</v>
      </c>
      <c r="T618" s="109">
        <v>183</v>
      </c>
      <c r="U618" s="109">
        <v>276</v>
      </c>
      <c r="V618" s="109">
        <v>205</v>
      </c>
      <c r="W618" s="109">
        <v>362</v>
      </c>
      <c r="X618" s="109">
        <v>822</v>
      </c>
      <c r="Y618" s="111">
        <v>657</v>
      </c>
      <c r="Z618" s="112">
        <v>648</v>
      </c>
      <c r="AA618" s="109">
        <v>803</v>
      </c>
      <c r="AB618" s="109">
        <v>383</v>
      </c>
      <c r="AC618" s="109">
        <v>220</v>
      </c>
      <c r="AD618" s="109">
        <v>261</v>
      </c>
      <c r="AE618" s="109">
        <v>162</v>
      </c>
      <c r="AF618" s="109">
        <v>766</v>
      </c>
      <c r="AG618" s="139">
        <v>857</v>
      </c>
      <c r="AH618" s="5">
        <f t="shared" si="117"/>
        <v>16400</v>
      </c>
      <c r="AI618" s="5">
        <f t="shared" si="118"/>
        <v>11201200</v>
      </c>
      <c r="AJ618" s="2">
        <f t="shared" si="119"/>
        <v>8606720000</v>
      </c>
    </row>
    <row r="619" spans="1:36" x14ac:dyDescent="0.2">
      <c r="A619" s="1">
        <v>10</v>
      </c>
      <c r="B619" s="140">
        <v>584</v>
      </c>
      <c r="C619" s="109">
        <v>995</v>
      </c>
      <c r="D619" s="109">
        <v>447</v>
      </c>
      <c r="E619" s="109">
        <v>28</v>
      </c>
      <c r="F619" s="109">
        <v>453</v>
      </c>
      <c r="G619" s="109">
        <v>98</v>
      </c>
      <c r="H619" s="110">
        <v>574</v>
      </c>
      <c r="I619" s="109">
        <v>921</v>
      </c>
      <c r="J619" s="6">
        <v>912</v>
      </c>
      <c r="K619" s="260">
        <v>555</v>
      </c>
      <c r="L619" s="109">
        <v>119</v>
      </c>
      <c r="M619" s="109">
        <v>468</v>
      </c>
      <c r="N619" s="109">
        <v>13</v>
      </c>
      <c r="O619" s="109">
        <v>426</v>
      </c>
      <c r="P619" s="109">
        <v>1014</v>
      </c>
      <c r="Q619" s="109">
        <v>593</v>
      </c>
      <c r="R619" s="109">
        <v>735</v>
      </c>
      <c r="S619" s="109">
        <v>892</v>
      </c>
      <c r="T619" s="109">
        <v>296</v>
      </c>
      <c r="U619" s="109">
        <v>131</v>
      </c>
      <c r="V619" s="109">
        <v>350</v>
      </c>
      <c r="W619" s="109">
        <v>249</v>
      </c>
      <c r="X619" s="111">
        <v>677</v>
      </c>
      <c r="Y619" s="109">
        <v>770</v>
      </c>
      <c r="Z619" s="109">
        <v>791</v>
      </c>
      <c r="AA619" s="112">
        <v>692</v>
      </c>
      <c r="AB619" s="109">
        <v>240</v>
      </c>
      <c r="AC619" s="109">
        <v>331</v>
      </c>
      <c r="AD619" s="109">
        <v>150</v>
      </c>
      <c r="AE619" s="109">
        <v>305</v>
      </c>
      <c r="AF619" s="109">
        <v>877</v>
      </c>
      <c r="AG619" s="139">
        <v>714</v>
      </c>
      <c r="AH619" s="5">
        <f t="shared" si="117"/>
        <v>16400</v>
      </c>
      <c r="AI619" s="5">
        <f t="shared" si="118"/>
        <v>11201200</v>
      </c>
      <c r="AJ619" s="2">
        <f t="shared" si="119"/>
        <v>8606720000</v>
      </c>
    </row>
    <row r="620" spans="1:36" x14ac:dyDescent="0.2">
      <c r="A620" s="1">
        <v>11</v>
      </c>
      <c r="B620" s="140">
        <v>118</v>
      </c>
      <c r="C620" s="109">
        <v>465</v>
      </c>
      <c r="D620" s="109">
        <v>909</v>
      </c>
      <c r="E620" s="109">
        <v>554</v>
      </c>
      <c r="F620" s="109">
        <v>1015</v>
      </c>
      <c r="G620" s="110">
        <v>596</v>
      </c>
      <c r="H620" s="109">
        <v>16</v>
      </c>
      <c r="I620" s="109">
        <v>427</v>
      </c>
      <c r="J620" s="109">
        <v>446</v>
      </c>
      <c r="K620" s="109">
        <v>25</v>
      </c>
      <c r="L620" s="260">
        <v>581</v>
      </c>
      <c r="M620" s="6">
        <v>994</v>
      </c>
      <c r="N620" s="109">
        <v>575</v>
      </c>
      <c r="O620" s="109">
        <v>924</v>
      </c>
      <c r="P620" s="109">
        <v>456</v>
      </c>
      <c r="Q620" s="109">
        <v>99</v>
      </c>
      <c r="R620" s="109">
        <v>237</v>
      </c>
      <c r="S620" s="109">
        <v>330</v>
      </c>
      <c r="T620" s="109">
        <v>790</v>
      </c>
      <c r="U620" s="109">
        <v>689</v>
      </c>
      <c r="V620" s="109">
        <v>880</v>
      </c>
      <c r="W620" s="111">
        <v>715</v>
      </c>
      <c r="X620" s="109">
        <v>151</v>
      </c>
      <c r="Y620" s="109">
        <v>308</v>
      </c>
      <c r="Z620" s="109">
        <v>293</v>
      </c>
      <c r="AA620" s="109">
        <v>130</v>
      </c>
      <c r="AB620" s="112">
        <v>734</v>
      </c>
      <c r="AC620" s="109">
        <v>889</v>
      </c>
      <c r="AD620" s="109">
        <v>680</v>
      </c>
      <c r="AE620" s="109">
        <v>771</v>
      </c>
      <c r="AF620" s="109">
        <v>351</v>
      </c>
      <c r="AG620" s="139">
        <v>252</v>
      </c>
      <c r="AH620" s="5">
        <f t="shared" si="117"/>
        <v>16400</v>
      </c>
      <c r="AI620" s="5">
        <f t="shared" si="118"/>
        <v>11201200</v>
      </c>
      <c r="AJ620" s="2">
        <f t="shared" si="119"/>
        <v>8606720000</v>
      </c>
    </row>
    <row r="621" spans="1:36" x14ac:dyDescent="0.2">
      <c r="A621" s="1">
        <v>12</v>
      </c>
      <c r="B621" s="140">
        <v>485</v>
      </c>
      <c r="C621" s="109">
        <v>66</v>
      </c>
      <c r="D621" s="109">
        <v>542</v>
      </c>
      <c r="E621" s="109">
        <v>953</v>
      </c>
      <c r="F621" s="110">
        <v>616</v>
      </c>
      <c r="G621" s="109">
        <v>963</v>
      </c>
      <c r="H621" s="109">
        <v>415</v>
      </c>
      <c r="I621" s="109">
        <v>60</v>
      </c>
      <c r="J621" s="109">
        <v>45</v>
      </c>
      <c r="K621" s="109">
        <v>394</v>
      </c>
      <c r="L621" s="6">
        <v>982</v>
      </c>
      <c r="M621" s="260">
        <v>625</v>
      </c>
      <c r="N621" s="109">
        <v>944</v>
      </c>
      <c r="O621" s="109">
        <v>523</v>
      </c>
      <c r="P621" s="109">
        <v>87</v>
      </c>
      <c r="Q621" s="109">
        <v>500</v>
      </c>
      <c r="R621" s="109">
        <v>382</v>
      </c>
      <c r="S621" s="109">
        <v>217</v>
      </c>
      <c r="T621" s="109">
        <v>645</v>
      </c>
      <c r="U621" s="109">
        <v>802</v>
      </c>
      <c r="V621" s="111">
        <v>767</v>
      </c>
      <c r="W621" s="109">
        <v>860</v>
      </c>
      <c r="X621" s="109">
        <v>264</v>
      </c>
      <c r="Y621" s="109">
        <v>163</v>
      </c>
      <c r="Z621" s="109">
        <v>182</v>
      </c>
      <c r="AA621" s="109">
        <v>273</v>
      </c>
      <c r="AB621" s="109">
        <v>845</v>
      </c>
      <c r="AC621" s="112">
        <v>746</v>
      </c>
      <c r="AD621" s="109">
        <v>823</v>
      </c>
      <c r="AE621" s="109">
        <v>660</v>
      </c>
      <c r="AF621" s="109">
        <v>208</v>
      </c>
      <c r="AG621" s="139">
        <v>363</v>
      </c>
      <c r="AH621" s="5">
        <f t="shared" si="117"/>
        <v>16400</v>
      </c>
      <c r="AI621" s="5">
        <f t="shared" si="118"/>
        <v>11201200</v>
      </c>
      <c r="AJ621" s="2">
        <f t="shared" si="119"/>
        <v>8606720000</v>
      </c>
    </row>
    <row r="622" spans="1:36" x14ac:dyDescent="0.2">
      <c r="A622" s="1">
        <v>13</v>
      </c>
      <c r="B622" s="140">
        <v>201</v>
      </c>
      <c r="C622" s="109">
        <v>366</v>
      </c>
      <c r="D622" s="109">
        <v>818</v>
      </c>
      <c r="E622" s="110">
        <v>661</v>
      </c>
      <c r="F622" s="109">
        <v>844</v>
      </c>
      <c r="G622" s="109">
        <v>751</v>
      </c>
      <c r="H622" s="109">
        <v>179</v>
      </c>
      <c r="I622" s="109">
        <v>280</v>
      </c>
      <c r="J622" s="109">
        <v>257</v>
      </c>
      <c r="K622" s="109">
        <v>166</v>
      </c>
      <c r="L622" s="109">
        <v>762</v>
      </c>
      <c r="M622" s="109">
        <v>861</v>
      </c>
      <c r="N622" s="260">
        <v>644</v>
      </c>
      <c r="O622" s="6">
        <v>807</v>
      </c>
      <c r="P622" s="109">
        <v>379</v>
      </c>
      <c r="Q622" s="109">
        <v>224</v>
      </c>
      <c r="R622" s="109">
        <v>82</v>
      </c>
      <c r="S622" s="109">
        <v>501</v>
      </c>
      <c r="T622" s="109">
        <v>937</v>
      </c>
      <c r="U622" s="111">
        <v>526</v>
      </c>
      <c r="V622" s="109">
        <v>979</v>
      </c>
      <c r="W622" s="109">
        <v>632</v>
      </c>
      <c r="X622" s="109">
        <v>44</v>
      </c>
      <c r="Y622" s="109">
        <v>399</v>
      </c>
      <c r="Z622" s="109">
        <v>410</v>
      </c>
      <c r="AA622" s="109">
        <v>61</v>
      </c>
      <c r="AB622" s="109">
        <v>609</v>
      </c>
      <c r="AC622" s="109">
        <v>966</v>
      </c>
      <c r="AD622" s="112">
        <v>539</v>
      </c>
      <c r="AE622" s="109">
        <v>960</v>
      </c>
      <c r="AF622" s="109">
        <v>484</v>
      </c>
      <c r="AG622" s="139">
        <v>71</v>
      </c>
      <c r="AH622" s="5">
        <f t="shared" si="117"/>
        <v>16400</v>
      </c>
      <c r="AI622" s="5">
        <f t="shared" si="118"/>
        <v>11201200</v>
      </c>
      <c r="AJ622" s="2">
        <f t="shared" si="119"/>
        <v>8606720000</v>
      </c>
    </row>
    <row r="623" spans="1:36" x14ac:dyDescent="0.2">
      <c r="A623" s="1">
        <v>14</v>
      </c>
      <c r="B623" s="140">
        <v>346</v>
      </c>
      <c r="C623" s="109">
        <v>253</v>
      </c>
      <c r="D623" s="110">
        <v>673</v>
      </c>
      <c r="E623" s="109">
        <v>774</v>
      </c>
      <c r="F623" s="109">
        <v>731</v>
      </c>
      <c r="G623" s="109">
        <v>896</v>
      </c>
      <c r="H623" s="109">
        <v>292</v>
      </c>
      <c r="I623" s="109">
        <v>135</v>
      </c>
      <c r="J623" s="109">
        <v>146</v>
      </c>
      <c r="K623" s="109">
        <v>309</v>
      </c>
      <c r="L623" s="109">
        <v>873</v>
      </c>
      <c r="M623" s="109">
        <v>718</v>
      </c>
      <c r="N623" s="6">
        <v>787</v>
      </c>
      <c r="O623" s="260">
        <v>696</v>
      </c>
      <c r="P623" s="109">
        <v>236</v>
      </c>
      <c r="Q623" s="109">
        <v>335</v>
      </c>
      <c r="R623" s="109">
        <v>449</v>
      </c>
      <c r="S623" s="109">
        <v>102</v>
      </c>
      <c r="T623" s="111">
        <v>570</v>
      </c>
      <c r="U623" s="109">
        <v>925</v>
      </c>
      <c r="V623" s="109">
        <v>580</v>
      </c>
      <c r="W623" s="109">
        <v>999</v>
      </c>
      <c r="X623" s="109">
        <v>443</v>
      </c>
      <c r="Y623" s="109">
        <v>32</v>
      </c>
      <c r="Z623" s="109">
        <v>9</v>
      </c>
      <c r="AA623" s="109">
        <v>430</v>
      </c>
      <c r="AB623" s="109">
        <v>1010</v>
      </c>
      <c r="AC623" s="109">
        <v>597</v>
      </c>
      <c r="AD623" s="109">
        <v>908</v>
      </c>
      <c r="AE623" s="112">
        <v>559</v>
      </c>
      <c r="AF623" s="109">
        <v>115</v>
      </c>
      <c r="AG623" s="139">
        <v>472</v>
      </c>
      <c r="AH623" s="5">
        <f t="shared" si="117"/>
        <v>16400</v>
      </c>
      <c r="AI623" s="5">
        <f t="shared" si="118"/>
        <v>11201200</v>
      </c>
      <c r="AJ623" s="2">
        <f t="shared" si="119"/>
        <v>8606720000</v>
      </c>
    </row>
    <row r="624" spans="1:36" x14ac:dyDescent="0.2">
      <c r="A624" s="1">
        <v>15</v>
      </c>
      <c r="B624" s="140">
        <v>876</v>
      </c>
      <c r="C624" s="110">
        <v>719</v>
      </c>
      <c r="D624" s="109">
        <v>147</v>
      </c>
      <c r="E624" s="109">
        <v>312</v>
      </c>
      <c r="F624" s="109">
        <v>233</v>
      </c>
      <c r="G624" s="109">
        <v>334</v>
      </c>
      <c r="H624" s="109">
        <v>786</v>
      </c>
      <c r="I624" s="109">
        <v>693</v>
      </c>
      <c r="J624" s="109">
        <v>676</v>
      </c>
      <c r="K624" s="109">
        <v>775</v>
      </c>
      <c r="L624" s="109">
        <v>347</v>
      </c>
      <c r="M624" s="109">
        <v>256</v>
      </c>
      <c r="N624" s="109">
        <v>289</v>
      </c>
      <c r="O624" s="109">
        <v>134</v>
      </c>
      <c r="P624" s="260">
        <v>730</v>
      </c>
      <c r="Q624" s="6">
        <v>893</v>
      </c>
      <c r="R624" s="109">
        <v>1011</v>
      </c>
      <c r="S624" s="111">
        <v>600</v>
      </c>
      <c r="T624" s="109">
        <v>12</v>
      </c>
      <c r="U624" s="109">
        <v>431</v>
      </c>
      <c r="V624" s="109">
        <v>114</v>
      </c>
      <c r="W624" s="109">
        <v>469</v>
      </c>
      <c r="X624" s="109">
        <v>905</v>
      </c>
      <c r="Y624" s="109">
        <v>558</v>
      </c>
      <c r="Z624" s="109">
        <v>571</v>
      </c>
      <c r="AA624" s="109">
        <v>928</v>
      </c>
      <c r="AB624" s="109">
        <v>452</v>
      </c>
      <c r="AC624" s="109">
        <v>103</v>
      </c>
      <c r="AD624" s="109">
        <v>442</v>
      </c>
      <c r="AE624" s="109">
        <v>29</v>
      </c>
      <c r="AF624" s="112">
        <v>577</v>
      </c>
      <c r="AG624" s="139">
        <v>998</v>
      </c>
      <c r="AH624" s="5">
        <f t="shared" si="117"/>
        <v>16400</v>
      </c>
      <c r="AI624" s="5">
        <f t="shared" si="118"/>
        <v>11201200</v>
      </c>
      <c r="AJ624" s="2">
        <f t="shared" si="119"/>
        <v>8606720000</v>
      </c>
    </row>
    <row r="625" spans="1:36" x14ac:dyDescent="0.2">
      <c r="A625" s="1">
        <v>16</v>
      </c>
      <c r="B625" s="141">
        <v>763</v>
      </c>
      <c r="C625" s="109">
        <v>864</v>
      </c>
      <c r="D625" s="109">
        <v>260</v>
      </c>
      <c r="E625" s="109">
        <v>167</v>
      </c>
      <c r="F625" s="109">
        <v>378</v>
      </c>
      <c r="G625" s="109">
        <v>221</v>
      </c>
      <c r="H625" s="109">
        <v>641</v>
      </c>
      <c r="I625" s="109">
        <v>806</v>
      </c>
      <c r="J625" s="109">
        <v>819</v>
      </c>
      <c r="K625" s="109">
        <v>664</v>
      </c>
      <c r="L625" s="109">
        <v>204</v>
      </c>
      <c r="M625" s="109">
        <v>367</v>
      </c>
      <c r="N625" s="109">
        <v>178</v>
      </c>
      <c r="O625" s="109">
        <v>277</v>
      </c>
      <c r="P625" s="6">
        <v>841</v>
      </c>
      <c r="Q625" s="260">
        <v>750</v>
      </c>
      <c r="R625" s="111">
        <v>612</v>
      </c>
      <c r="S625" s="109">
        <v>967</v>
      </c>
      <c r="T625" s="109">
        <v>411</v>
      </c>
      <c r="U625" s="109">
        <v>64</v>
      </c>
      <c r="V625" s="109">
        <v>481</v>
      </c>
      <c r="W625" s="109">
        <v>70</v>
      </c>
      <c r="X625" s="109">
        <v>538</v>
      </c>
      <c r="Y625" s="109">
        <v>957</v>
      </c>
      <c r="Z625" s="109">
        <v>940</v>
      </c>
      <c r="AA625" s="109">
        <v>527</v>
      </c>
      <c r="AB625" s="109">
        <v>83</v>
      </c>
      <c r="AC625" s="109">
        <v>504</v>
      </c>
      <c r="AD625" s="109">
        <v>41</v>
      </c>
      <c r="AE625" s="109">
        <v>398</v>
      </c>
      <c r="AF625" s="109">
        <v>978</v>
      </c>
      <c r="AG625" s="210">
        <v>629</v>
      </c>
      <c r="AH625" s="5">
        <f t="shared" si="117"/>
        <v>16400</v>
      </c>
      <c r="AI625" s="5">
        <f t="shared" si="118"/>
        <v>11201200</v>
      </c>
      <c r="AJ625" s="2">
        <f t="shared" si="119"/>
        <v>8606720000</v>
      </c>
    </row>
    <row r="626" spans="1:36" x14ac:dyDescent="0.2">
      <c r="A626" s="1">
        <v>17</v>
      </c>
      <c r="B626" s="143">
        <v>262</v>
      </c>
      <c r="C626" s="109">
        <v>161</v>
      </c>
      <c r="D626" s="109">
        <v>765</v>
      </c>
      <c r="E626" s="109">
        <v>858</v>
      </c>
      <c r="F626" s="109">
        <v>647</v>
      </c>
      <c r="G626" s="109">
        <v>804</v>
      </c>
      <c r="H626" s="109">
        <v>384</v>
      </c>
      <c r="I626" s="109">
        <v>219</v>
      </c>
      <c r="J626" s="109">
        <v>206</v>
      </c>
      <c r="K626" s="109">
        <v>361</v>
      </c>
      <c r="L626" s="109">
        <v>821</v>
      </c>
      <c r="M626" s="109">
        <v>658</v>
      </c>
      <c r="N626" s="109">
        <v>847</v>
      </c>
      <c r="O626" s="109">
        <v>748</v>
      </c>
      <c r="P626" s="109">
        <v>184</v>
      </c>
      <c r="Q626" s="112">
        <v>275</v>
      </c>
      <c r="R626" s="262">
        <v>413</v>
      </c>
      <c r="S626" s="109">
        <v>58</v>
      </c>
      <c r="T626" s="109">
        <v>614</v>
      </c>
      <c r="U626" s="109">
        <v>961</v>
      </c>
      <c r="V626" s="109">
        <v>544</v>
      </c>
      <c r="W626" s="109">
        <v>955</v>
      </c>
      <c r="X626" s="109">
        <v>487</v>
      </c>
      <c r="Y626" s="109">
        <v>68</v>
      </c>
      <c r="Z626" s="109">
        <v>85</v>
      </c>
      <c r="AA626" s="109">
        <v>498</v>
      </c>
      <c r="AB626" s="109">
        <v>942</v>
      </c>
      <c r="AC626" s="109">
        <v>521</v>
      </c>
      <c r="AD626" s="109">
        <v>984</v>
      </c>
      <c r="AE626" s="109">
        <v>627</v>
      </c>
      <c r="AF626" s="6">
        <v>47</v>
      </c>
      <c r="AG626" s="211">
        <v>396</v>
      </c>
      <c r="AH626" s="5">
        <f t="shared" si="117"/>
        <v>16400</v>
      </c>
      <c r="AI626" s="5">
        <f t="shared" si="118"/>
        <v>11201200</v>
      </c>
      <c r="AJ626" s="2">
        <f t="shared" si="119"/>
        <v>8606720000</v>
      </c>
    </row>
    <row r="627" spans="1:36" x14ac:dyDescent="0.2">
      <c r="A627" s="1">
        <v>18</v>
      </c>
      <c r="B627" s="140">
        <v>149</v>
      </c>
      <c r="C627" s="111">
        <v>306</v>
      </c>
      <c r="D627" s="109">
        <v>878</v>
      </c>
      <c r="E627" s="109">
        <v>713</v>
      </c>
      <c r="F627" s="109">
        <v>792</v>
      </c>
      <c r="G627" s="109">
        <v>691</v>
      </c>
      <c r="H627" s="109">
        <v>239</v>
      </c>
      <c r="I627" s="109">
        <v>332</v>
      </c>
      <c r="J627" s="109">
        <v>349</v>
      </c>
      <c r="K627" s="109">
        <v>250</v>
      </c>
      <c r="L627" s="109">
        <v>678</v>
      </c>
      <c r="M627" s="109">
        <v>769</v>
      </c>
      <c r="N627" s="109">
        <v>736</v>
      </c>
      <c r="O627" s="109">
        <v>891</v>
      </c>
      <c r="P627" s="112">
        <v>295</v>
      </c>
      <c r="Q627" s="109">
        <v>132</v>
      </c>
      <c r="R627" s="109">
        <v>14</v>
      </c>
      <c r="S627" s="262">
        <v>425</v>
      </c>
      <c r="T627" s="109">
        <v>1013</v>
      </c>
      <c r="U627" s="109">
        <v>594</v>
      </c>
      <c r="V627" s="109">
        <v>911</v>
      </c>
      <c r="W627" s="109">
        <v>556</v>
      </c>
      <c r="X627" s="109">
        <v>120</v>
      </c>
      <c r="Y627" s="109">
        <v>467</v>
      </c>
      <c r="Z627" s="109">
        <v>454</v>
      </c>
      <c r="AA627" s="109">
        <v>97</v>
      </c>
      <c r="AB627" s="109">
        <v>573</v>
      </c>
      <c r="AC627" s="109">
        <v>922</v>
      </c>
      <c r="AD627" s="109">
        <v>583</v>
      </c>
      <c r="AE627" s="109">
        <v>996</v>
      </c>
      <c r="AF627" s="108">
        <v>448</v>
      </c>
      <c r="AG627" s="179">
        <v>27</v>
      </c>
      <c r="AH627" s="5">
        <f t="shared" si="117"/>
        <v>16400</v>
      </c>
      <c r="AI627" s="5">
        <f t="shared" si="118"/>
        <v>11201200</v>
      </c>
      <c r="AJ627" s="2">
        <f t="shared" si="119"/>
        <v>8606720000</v>
      </c>
    </row>
    <row r="628" spans="1:36" x14ac:dyDescent="0.2">
      <c r="A628" s="1">
        <v>19</v>
      </c>
      <c r="B628" s="140">
        <v>679</v>
      </c>
      <c r="C628" s="109">
        <v>772</v>
      </c>
      <c r="D628" s="111">
        <v>352</v>
      </c>
      <c r="E628" s="109">
        <v>251</v>
      </c>
      <c r="F628" s="109">
        <v>294</v>
      </c>
      <c r="G628" s="109">
        <v>129</v>
      </c>
      <c r="H628" s="109">
        <v>733</v>
      </c>
      <c r="I628" s="109">
        <v>890</v>
      </c>
      <c r="J628" s="109">
        <v>879</v>
      </c>
      <c r="K628" s="109">
        <v>716</v>
      </c>
      <c r="L628" s="109">
        <v>152</v>
      </c>
      <c r="M628" s="109">
        <v>307</v>
      </c>
      <c r="N628" s="109">
        <v>238</v>
      </c>
      <c r="O628" s="112">
        <v>329</v>
      </c>
      <c r="P628" s="109">
        <v>789</v>
      </c>
      <c r="Q628" s="109">
        <v>690</v>
      </c>
      <c r="R628" s="109">
        <v>576</v>
      </c>
      <c r="S628" s="109">
        <v>923</v>
      </c>
      <c r="T628" s="262">
        <v>455</v>
      </c>
      <c r="U628" s="109">
        <v>100</v>
      </c>
      <c r="V628" s="109">
        <v>445</v>
      </c>
      <c r="W628" s="109">
        <v>26</v>
      </c>
      <c r="X628" s="109">
        <v>582</v>
      </c>
      <c r="Y628" s="109">
        <v>993</v>
      </c>
      <c r="Z628" s="109">
        <v>1016</v>
      </c>
      <c r="AA628" s="109">
        <v>595</v>
      </c>
      <c r="AB628" s="109">
        <v>15</v>
      </c>
      <c r="AC628" s="109">
        <v>428</v>
      </c>
      <c r="AD628" s="6">
        <v>117</v>
      </c>
      <c r="AE628" s="108">
        <v>466</v>
      </c>
      <c r="AF628" s="109">
        <v>910</v>
      </c>
      <c r="AG628" s="139">
        <v>553</v>
      </c>
      <c r="AH628" s="5">
        <f t="shared" si="117"/>
        <v>16400</v>
      </c>
      <c r="AI628" s="5">
        <f t="shared" si="118"/>
        <v>11201200</v>
      </c>
      <c r="AJ628" s="2">
        <f t="shared" si="119"/>
        <v>8606720000</v>
      </c>
    </row>
    <row r="629" spans="1:36" x14ac:dyDescent="0.2">
      <c r="A629" s="1">
        <v>20</v>
      </c>
      <c r="B629" s="140">
        <v>824</v>
      </c>
      <c r="C629" s="109">
        <v>659</v>
      </c>
      <c r="D629" s="109">
        <v>207</v>
      </c>
      <c r="E629" s="111">
        <v>364</v>
      </c>
      <c r="F629" s="109">
        <v>181</v>
      </c>
      <c r="G629" s="109">
        <v>274</v>
      </c>
      <c r="H629" s="109">
        <v>846</v>
      </c>
      <c r="I629" s="109">
        <v>745</v>
      </c>
      <c r="J629" s="109">
        <v>768</v>
      </c>
      <c r="K629" s="109">
        <v>859</v>
      </c>
      <c r="L629" s="109">
        <v>263</v>
      </c>
      <c r="M629" s="109">
        <v>164</v>
      </c>
      <c r="N629" s="112">
        <v>381</v>
      </c>
      <c r="O629" s="109">
        <v>218</v>
      </c>
      <c r="P629" s="109">
        <v>646</v>
      </c>
      <c r="Q629" s="109">
        <v>801</v>
      </c>
      <c r="R629" s="109">
        <v>943</v>
      </c>
      <c r="S629" s="109">
        <v>524</v>
      </c>
      <c r="T629" s="109">
        <v>88</v>
      </c>
      <c r="U629" s="262">
        <v>499</v>
      </c>
      <c r="V629" s="109">
        <v>46</v>
      </c>
      <c r="W629" s="109">
        <v>393</v>
      </c>
      <c r="X629" s="109">
        <v>981</v>
      </c>
      <c r="Y629" s="109">
        <v>626</v>
      </c>
      <c r="Z629" s="109">
        <v>615</v>
      </c>
      <c r="AA629" s="109">
        <v>964</v>
      </c>
      <c r="AB629" s="109">
        <v>416</v>
      </c>
      <c r="AC629" s="109">
        <v>59</v>
      </c>
      <c r="AD629" s="108">
        <v>486</v>
      </c>
      <c r="AE629" s="6">
        <v>65</v>
      </c>
      <c r="AF629" s="109">
        <v>541</v>
      </c>
      <c r="AG629" s="139">
        <v>954</v>
      </c>
      <c r="AH629" s="5">
        <f t="shared" si="117"/>
        <v>16400</v>
      </c>
      <c r="AI629" s="5">
        <f t="shared" si="118"/>
        <v>11201200</v>
      </c>
      <c r="AJ629" s="2">
        <f t="shared" si="119"/>
        <v>8606720000</v>
      </c>
    </row>
    <row r="630" spans="1:36" x14ac:dyDescent="0.2">
      <c r="A630" s="1">
        <v>21</v>
      </c>
      <c r="B630" s="140">
        <v>540</v>
      </c>
      <c r="C630" s="109">
        <v>959</v>
      </c>
      <c r="D630" s="109">
        <v>483</v>
      </c>
      <c r="E630" s="109">
        <v>72</v>
      </c>
      <c r="F630" s="111">
        <v>409</v>
      </c>
      <c r="G630" s="109">
        <v>62</v>
      </c>
      <c r="H630" s="109">
        <v>610</v>
      </c>
      <c r="I630" s="109">
        <v>965</v>
      </c>
      <c r="J630" s="109">
        <v>980</v>
      </c>
      <c r="K630" s="109">
        <v>631</v>
      </c>
      <c r="L630" s="109">
        <v>43</v>
      </c>
      <c r="M630" s="112">
        <v>400</v>
      </c>
      <c r="N630" s="109">
        <v>81</v>
      </c>
      <c r="O630" s="109">
        <v>502</v>
      </c>
      <c r="P630" s="109">
        <v>938</v>
      </c>
      <c r="Q630" s="109">
        <v>525</v>
      </c>
      <c r="R630" s="109">
        <v>643</v>
      </c>
      <c r="S630" s="109">
        <v>808</v>
      </c>
      <c r="T630" s="109">
        <v>380</v>
      </c>
      <c r="U630" s="109">
        <v>223</v>
      </c>
      <c r="V630" s="262">
        <v>258</v>
      </c>
      <c r="W630" s="109">
        <v>165</v>
      </c>
      <c r="X630" s="109">
        <v>761</v>
      </c>
      <c r="Y630" s="109">
        <v>862</v>
      </c>
      <c r="Z630" s="109">
        <v>843</v>
      </c>
      <c r="AA630" s="109">
        <v>752</v>
      </c>
      <c r="AB630" s="6">
        <v>180</v>
      </c>
      <c r="AC630" s="108">
        <v>279</v>
      </c>
      <c r="AD630" s="109">
        <v>202</v>
      </c>
      <c r="AE630" s="109">
        <v>365</v>
      </c>
      <c r="AF630" s="109">
        <v>817</v>
      </c>
      <c r="AG630" s="139">
        <v>662</v>
      </c>
      <c r="AH630" s="5">
        <f t="shared" si="117"/>
        <v>16400</v>
      </c>
      <c r="AI630" s="5">
        <f t="shared" si="118"/>
        <v>11201200</v>
      </c>
      <c r="AJ630" s="2">
        <f t="shared" si="119"/>
        <v>8606720000</v>
      </c>
    </row>
    <row r="631" spans="1:36" x14ac:dyDescent="0.2">
      <c r="A631" s="1">
        <v>22</v>
      </c>
      <c r="B631" s="140">
        <v>907</v>
      </c>
      <c r="C631" s="109">
        <v>560</v>
      </c>
      <c r="D631" s="109">
        <v>116</v>
      </c>
      <c r="E631" s="109">
        <v>471</v>
      </c>
      <c r="F631" s="109">
        <v>10</v>
      </c>
      <c r="G631" s="111">
        <v>429</v>
      </c>
      <c r="H631" s="109">
        <v>1009</v>
      </c>
      <c r="I631" s="109">
        <v>598</v>
      </c>
      <c r="J631" s="109">
        <v>579</v>
      </c>
      <c r="K631" s="109">
        <v>1000</v>
      </c>
      <c r="L631" s="112">
        <v>444</v>
      </c>
      <c r="M631" s="109">
        <v>31</v>
      </c>
      <c r="N631" s="109">
        <v>450</v>
      </c>
      <c r="O631" s="109">
        <v>101</v>
      </c>
      <c r="P631" s="109">
        <v>569</v>
      </c>
      <c r="Q631" s="109">
        <v>926</v>
      </c>
      <c r="R631" s="109">
        <v>788</v>
      </c>
      <c r="S631" s="109">
        <v>695</v>
      </c>
      <c r="T631" s="109">
        <v>235</v>
      </c>
      <c r="U631" s="109">
        <v>336</v>
      </c>
      <c r="V631" s="109">
        <v>145</v>
      </c>
      <c r="W631" s="262">
        <v>310</v>
      </c>
      <c r="X631" s="109">
        <v>874</v>
      </c>
      <c r="Y631" s="109">
        <v>717</v>
      </c>
      <c r="Z631" s="109">
        <v>732</v>
      </c>
      <c r="AA631" s="109">
        <v>895</v>
      </c>
      <c r="AB631" s="108">
        <v>291</v>
      </c>
      <c r="AC631" s="6">
        <v>136</v>
      </c>
      <c r="AD631" s="109">
        <v>345</v>
      </c>
      <c r="AE631" s="109">
        <v>254</v>
      </c>
      <c r="AF631" s="109">
        <v>674</v>
      </c>
      <c r="AG631" s="139">
        <v>773</v>
      </c>
      <c r="AH631" s="5">
        <f t="shared" si="117"/>
        <v>16400</v>
      </c>
      <c r="AI631" s="5">
        <f t="shared" si="118"/>
        <v>11201200</v>
      </c>
      <c r="AJ631" s="2">
        <f t="shared" si="119"/>
        <v>8606720000</v>
      </c>
    </row>
    <row r="632" spans="1:36" x14ac:dyDescent="0.2">
      <c r="A632" s="1">
        <v>23</v>
      </c>
      <c r="B632" s="140">
        <v>441</v>
      </c>
      <c r="C632" s="109">
        <v>30</v>
      </c>
      <c r="D632" s="109">
        <v>578</v>
      </c>
      <c r="E632" s="109">
        <v>997</v>
      </c>
      <c r="F632" s="109">
        <v>572</v>
      </c>
      <c r="G632" s="109">
        <v>927</v>
      </c>
      <c r="H632" s="111">
        <v>451</v>
      </c>
      <c r="I632" s="109">
        <v>104</v>
      </c>
      <c r="J632" s="109">
        <v>113</v>
      </c>
      <c r="K632" s="112">
        <v>470</v>
      </c>
      <c r="L632" s="109">
        <v>906</v>
      </c>
      <c r="M632" s="109">
        <v>557</v>
      </c>
      <c r="N632" s="109">
        <v>1012</v>
      </c>
      <c r="O632" s="109">
        <v>599</v>
      </c>
      <c r="P632" s="109">
        <v>11</v>
      </c>
      <c r="Q632" s="109">
        <v>432</v>
      </c>
      <c r="R632" s="109">
        <v>290</v>
      </c>
      <c r="S632" s="109">
        <v>133</v>
      </c>
      <c r="T632" s="109">
        <v>729</v>
      </c>
      <c r="U632" s="109">
        <v>894</v>
      </c>
      <c r="V632" s="109">
        <v>675</v>
      </c>
      <c r="W632" s="109">
        <v>776</v>
      </c>
      <c r="X632" s="262">
        <v>348</v>
      </c>
      <c r="Y632" s="109">
        <v>255</v>
      </c>
      <c r="Z632" s="6">
        <v>234</v>
      </c>
      <c r="AA632" s="108">
        <v>333</v>
      </c>
      <c r="AB632" s="109">
        <v>785</v>
      </c>
      <c r="AC632" s="109">
        <v>694</v>
      </c>
      <c r="AD632" s="109">
        <v>875</v>
      </c>
      <c r="AE632" s="109">
        <v>720</v>
      </c>
      <c r="AF632" s="109">
        <v>148</v>
      </c>
      <c r="AG632" s="139">
        <v>311</v>
      </c>
      <c r="AH632" s="5">
        <f t="shared" si="117"/>
        <v>16400</v>
      </c>
      <c r="AI632" s="5">
        <f t="shared" si="118"/>
        <v>11201200</v>
      </c>
      <c r="AJ632" s="2">
        <f t="shared" si="119"/>
        <v>8606720000</v>
      </c>
    </row>
    <row r="633" spans="1:36" x14ac:dyDescent="0.2">
      <c r="A633" s="1">
        <v>24</v>
      </c>
      <c r="B633" s="140">
        <v>42</v>
      </c>
      <c r="C633" s="109">
        <v>397</v>
      </c>
      <c r="D633" s="109">
        <v>977</v>
      </c>
      <c r="E633" s="109">
        <v>630</v>
      </c>
      <c r="F633" s="109">
        <v>939</v>
      </c>
      <c r="G633" s="109">
        <v>528</v>
      </c>
      <c r="H633" s="109">
        <v>84</v>
      </c>
      <c r="I633" s="111">
        <v>503</v>
      </c>
      <c r="J633" s="112">
        <v>482</v>
      </c>
      <c r="K633" s="109">
        <v>69</v>
      </c>
      <c r="L633" s="109">
        <v>537</v>
      </c>
      <c r="M633" s="109">
        <v>958</v>
      </c>
      <c r="N633" s="109">
        <v>611</v>
      </c>
      <c r="O633" s="109">
        <v>968</v>
      </c>
      <c r="P633" s="109">
        <v>412</v>
      </c>
      <c r="Q633" s="109">
        <v>63</v>
      </c>
      <c r="R633" s="109">
        <v>177</v>
      </c>
      <c r="S633" s="109">
        <v>278</v>
      </c>
      <c r="T633" s="109">
        <v>842</v>
      </c>
      <c r="U633" s="109">
        <v>749</v>
      </c>
      <c r="V633" s="109">
        <v>820</v>
      </c>
      <c r="W633" s="109">
        <v>663</v>
      </c>
      <c r="X633" s="109">
        <v>203</v>
      </c>
      <c r="Y633" s="262">
        <v>368</v>
      </c>
      <c r="Z633" s="108">
        <v>377</v>
      </c>
      <c r="AA633" s="6">
        <v>222</v>
      </c>
      <c r="AB633" s="109">
        <v>642</v>
      </c>
      <c r="AC633" s="109">
        <v>805</v>
      </c>
      <c r="AD633" s="109">
        <v>764</v>
      </c>
      <c r="AE633" s="109">
        <v>863</v>
      </c>
      <c r="AF633" s="109">
        <v>259</v>
      </c>
      <c r="AG633" s="139">
        <v>168</v>
      </c>
      <c r="AH633" s="5">
        <f t="shared" si="117"/>
        <v>16400</v>
      </c>
      <c r="AI633" s="5">
        <f t="shared" si="118"/>
        <v>11201200</v>
      </c>
      <c r="AJ633" s="2">
        <f t="shared" si="119"/>
        <v>8606720000</v>
      </c>
    </row>
    <row r="634" spans="1:36" x14ac:dyDescent="0.2">
      <c r="A634" s="1">
        <v>25</v>
      </c>
      <c r="B634" s="140">
        <v>706</v>
      </c>
      <c r="C634" s="109">
        <v>869</v>
      </c>
      <c r="D634" s="109">
        <v>313</v>
      </c>
      <c r="E634" s="109">
        <v>158</v>
      </c>
      <c r="F634" s="109">
        <v>323</v>
      </c>
      <c r="G634" s="109">
        <v>232</v>
      </c>
      <c r="H634" s="109">
        <v>700</v>
      </c>
      <c r="I634" s="112">
        <v>799</v>
      </c>
      <c r="J634" s="111">
        <v>778</v>
      </c>
      <c r="K634" s="109">
        <v>685</v>
      </c>
      <c r="L634" s="109">
        <v>241</v>
      </c>
      <c r="M634" s="109">
        <v>342</v>
      </c>
      <c r="N634" s="109">
        <v>139</v>
      </c>
      <c r="O634" s="109">
        <v>304</v>
      </c>
      <c r="P634" s="109">
        <v>884</v>
      </c>
      <c r="Q634" s="109">
        <v>727</v>
      </c>
      <c r="R634" s="109">
        <v>601</v>
      </c>
      <c r="S634" s="109">
        <v>1022</v>
      </c>
      <c r="T634" s="109">
        <v>418</v>
      </c>
      <c r="U634" s="109">
        <v>5</v>
      </c>
      <c r="V634" s="109">
        <v>476</v>
      </c>
      <c r="W634" s="109">
        <v>127</v>
      </c>
      <c r="X634" s="6">
        <v>547</v>
      </c>
      <c r="Y634" s="108">
        <v>904</v>
      </c>
      <c r="Z634" s="262">
        <v>913</v>
      </c>
      <c r="AA634" s="109">
        <v>566</v>
      </c>
      <c r="AB634" s="109">
        <v>106</v>
      </c>
      <c r="AC634" s="109">
        <v>461</v>
      </c>
      <c r="AD634" s="109">
        <v>20</v>
      </c>
      <c r="AE634" s="109">
        <v>439</v>
      </c>
      <c r="AF634" s="109">
        <v>1003</v>
      </c>
      <c r="AG634" s="139">
        <v>592</v>
      </c>
      <c r="AH634" s="5">
        <f t="shared" si="117"/>
        <v>16400</v>
      </c>
      <c r="AI634" s="5">
        <f t="shared" si="118"/>
        <v>11201200</v>
      </c>
      <c r="AJ634" s="2">
        <f t="shared" si="119"/>
        <v>8606720000</v>
      </c>
    </row>
    <row r="635" spans="1:36" x14ac:dyDescent="0.2">
      <c r="A635" s="1">
        <v>26</v>
      </c>
      <c r="B635" s="140">
        <v>849</v>
      </c>
      <c r="C635" s="109">
        <v>758</v>
      </c>
      <c r="D635" s="109">
        <v>170</v>
      </c>
      <c r="E635" s="109">
        <v>269</v>
      </c>
      <c r="F635" s="109">
        <v>212</v>
      </c>
      <c r="G635" s="109">
        <v>375</v>
      </c>
      <c r="H635" s="112">
        <v>811</v>
      </c>
      <c r="I635" s="109">
        <v>656</v>
      </c>
      <c r="J635" s="109">
        <v>665</v>
      </c>
      <c r="K635" s="111">
        <v>830</v>
      </c>
      <c r="L635" s="109">
        <v>354</v>
      </c>
      <c r="M635" s="109">
        <v>197</v>
      </c>
      <c r="N635" s="109">
        <v>284</v>
      </c>
      <c r="O635" s="109">
        <v>191</v>
      </c>
      <c r="P635" s="109">
        <v>739</v>
      </c>
      <c r="Q635" s="109">
        <v>840</v>
      </c>
      <c r="R635" s="109">
        <v>970</v>
      </c>
      <c r="S635" s="109">
        <v>621</v>
      </c>
      <c r="T635" s="109">
        <v>49</v>
      </c>
      <c r="U635" s="109">
        <v>406</v>
      </c>
      <c r="V635" s="109">
        <v>75</v>
      </c>
      <c r="W635" s="109">
        <v>496</v>
      </c>
      <c r="X635" s="108">
        <v>948</v>
      </c>
      <c r="Y635" s="6">
        <v>535</v>
      </c>
      <c r="Z635" s="109">
        <v>514</v>
      </c>
      <c r="AA635" s="262">
        <v>933</v>
      </c>
      <c r="AB635" s="109">
        <v>505</v>
      </c>
      <c r="AC635" s="109">
        <v>94</v>
      </c>
      <c r="AD635" s="109">
        <v>387</v>
      </c>
      <c r="AE635" s="109">
        <v>40</v>
      </c>
      <c r="AF635" s="109">
        <v>636</v>
      </c>
      <c r="AG635" s="139">
        <v>991</v>
      </c>
      <c r="AH635" s="5">
        <f t="shared" si="117"/>
        <v>16400</v>
      </c>
      <c r="AI635" s="5">
        <f t="shared" si="118"/>
        <v>11201200</v>
      </c>
      <c r="AJ635" s="2">
        <f t="shared" si="119"/>
        <v>8606720000</v>
      </c>
    </row>
    <row r="636" spans="1:36" x14ac:dyDescent="0.2">
      <c r="A636" s="1">
        <v>27</v>
      </c>
      <c r="B636" s="140">
        <v>355</v>
      </c>
      <c r="C636" s="109">
        <v>200</v>
      </c>
      <c r="D636" s="109">
        <v>668</v>
      </c>
      <c r="E636" s="109">
        <v>831</v>
      </c>
      <c r="F636" s="109">
        <v>738</v>
      </c>
      <c r="G636" s="112">
        <v>837</v>
      </c>
      <c r="H636" s="109">
        <v>281</v>
      </c>
      <c r="I636" s="109">
        <v>190</v>
      </c>
      <c r="J636" s="109">
        <v>171</v>
      </c>
      <c r="K636" s="109">
        <v>272</v>
      </c>
      <c r="L636" s="111">
        <v>852</v>
      </c>
      <c r="M636" s="109">
        <v>759</v>
      </c>
      <c r="N636" s="109">
        <v>810</v>
      </c>
      <c r="O636" s="109">
        <v>653</v>
      </c>
      <c r="P636" s="109">
        <v>209</v>
      </c>
      <c r="Q636" s="109">
        <v>374</v>
      </c>
      <c r="R636" s="109">
        <v>508</v>
      </c>
      <c r="S636" s="109">
        <v>95</v>
      </c>
      <c r="T636" s="109">
        <v>515</v>
      </c>
      <c r="U636" s="109">
        <v>936</v>
      </c>
      <c r="V636" s="6">
        <v>633</v>
      </c>
      <c r="W636" s="108">
        <v>990</v>
      </c>
      <c r="X636" s="109">
        <v>386</v>
      </c>
      <c r="Y636" s="109">
        <v>37</v>
      </c>
      <c r="Z636" s="109">
        <v>52</v>
      </c>
      <c r="AA636" s="109">
        <v>407</v>
      </c>
      <c r="AB636" s="262">
        <v>971</v>
      </c>
      <c r="AC636" s="109">
        <v>624</v>
      </c>
      <c r="AD636" s="109">
        <v>945</v>
      </c>
      <c r="AE636" s="109">
        <v>534</v>
      </c>
      <c r="AF636" s="109">
        <v>74</v>
      </c>
      <c r="AG636" s="139">
        <v>493</v>
      </c>
      <c r="AH636" s="5">
        <f t="shared" si="117"/>
        <v>16400</v>
      </c>
      <c r="AI636" s="5">
        <f t="shared" si="118"/>
        <v>11201200</v>
      </c>
      <c r="AJ636" s="2">
        <f t="shared" si="119"/>
        <v>8606720000</v>
      </c>
    </row>
    <row r="637" spans="1:36" x14ac:dyDescent="0.2">
      <c r="A637" s="1">
        <v>28</v>
      </c>
      <c r="B637" s="140">
        <v>244</v>
      </c>
      <c r="C637" s="109">
        <v>343</v>
      </c>
      <c r="D637" s="109">
        <v>779</v>
      </c>
      <c r="E637" s="109">
        <v>688</v>
      </c>
      <c r="F637" s="112">
        <v>881</v>
      </c>
      <c r="G637" s="109">
        <v>726</v>
      </c>
      <c r="H637" s="109">
        <v>138</v>
      </c>
      <c r="I637" s="109">
        <v>301</v>
      </c>
      <c r="J637" s="109">
        <v>316</v>
      </c>
      <c r="K637" s="109">
        <v>159</v>
      </c>
      <c r="L637" s="109">
        <v>707</v>
      </c>
      <c r="M637" s="111">
        <v>872</v>
      </c>
      <c r="N637" s="109">
        <v>697</v>
      </c>
      <c r="O637" s="109">
        <v>798</v>
      </c>
      <c r="P637" s="109">
        <v>322</v>
      </c>
      <c r="Q637" s="109">
        <v>229</v>
      </c>
      <c r="R637" s="109">
        <v>107</v>
      </c>
      <c r="S637" s="109">
        <v>464</v>
      </c>
      <c r="T637" s="109">
        <v>916</v>
      </c>
      <c r="U637" s="109">
        <v>567</v>
      </c>
      <c r="V637" s="108">
        <v>1002</v>
      </c>
      <c r="W637" s="6">
        <v>589</v>
      </c>
      <c r="X637" s="109">
        <v>17</v>
      </c>
      <c r="Y637" s="109">
        <v>438</v>
      </c>
      <c r="Z637" s="109">
        <v>419</v>
      </c>
      <c r="AA637" s="109">
        <v>8</v>
      </c>
      <c r="AB637" s="109">
        <v>604</v>
      </c>
      <c r="AC637" s="262">
        <v>1023</v>
      </c>
      <c r="AD637" s="109">
        <v>546</v>
      </c>
      <c r="AE637" s="109">
        <v>901</v>
      </c>
      <c r="AF637" s="109">
        <v>473</v>
      </c>
      <c r="AG637" s="139">
        <v>126</v>
      </c>
      <c r="AH637" s="5">
        <f t="shared" si="117"/>
        <v>16400</v>
      </c>
      <c r="AI637" s="5">
        <f t="shared" si="118"/>
        <v>11201200</v>
      </c>
      <c r="AJ637" s="2">
        <f t="shared" si="119"/>
        <v>8606720000</v>
      </c>
    </row>
    <row r="638" spans="1:36" x14ac:dyDescent="0.2">
      <c r="A638" s="1">
        <v>29</v>
      </c>
      <c r="B638" s="140">
        <v>480</v>
      </c>
      <c r="C638" s="109">
        <v>123</v>
      </c>
      <c r="D638" s="109">
        <v>551</v>
      </c>
      <c r="E638" s="112">
        <v>900</v>
      </c>
      <c r="F638" s="109">
        <v>605</v>
      </c>
      <c r="G638" s="109">
        <v>1018</v>
      </c>
      <c r="H638" s="109">
        <v>422</v>
      </c>
      <c r="I638" s="109">
        <v>1</v>
      </c>
      <c r="J638" s="109">
        <v>24</v>
      </c>
      <c r="K638" s="109">
        <v>435</v>
      </c>
      <c r="L638" s="109">
        <v>1007</v>
      </c>
      <c r="M638" s="109">
        <v>588</v>
      </c>
      <c r="N638" s="111">
        <v>917</v>
      </c>
      <c r="O638" s="109">
        <v>562</v>
      </c>
      <c r="P638" s="109">
        <v>110</v>
      </c>
      <c r="Q638" s="109">
        <v>457</v>
      </c>
      <c r="R638" s="109">
        <v>327</v>
      </c>
      <c r="S638" s="109">
        <v>228</v>
      </c>
      <c r="T638" s="6">
        <v>704</v>
      </c>
      <c r="U638" s="108">
        <v>795</v>
      </c>
      <c r="V638" s="109">
        <v>710</v>
      </c>
      <c r="W638" s="109">
        <v>865</v>
      </c>
      <c r="X638" s="109">
        <v>317</v>
      </c>
      <c r="Y638" s="109">
        <v>154</v>
      </c>
      <c r="Z638" s="109">
        <v>143</v>
      </c>
      <c r="AA638" s="109">
        <v>300</v>
      </c>
      <c r="AB638" s="109">
        <v>888</v>
      </c>
      <c r="AC638" s="109">
        <v>723</v>
      </c>
      <c r="AD638" s="262">
        <v>782</v>
      </c>
      <c r="AE638" s="109">
        <v>681</v>
      </c>
      <c r="AF638" s="109">
        <v>245</v>
      </c>
      <c r="AG638" s="139">
        <v>338</v>
      </c>
      <c r="AH638" s="5">
        <f t="shared" si="117"/>
        <v>16400</v>
      </c>
      <c r="AI638" s="5">
        <f t="shared" si="118"/>
        <v>11201200</v>
      </c>
      <c r="AJ638" s="2">
        <f t="shared" si="119"/>
        <v>8606720000</v>
      </c>
    </row>
    <row r="639" spans="1:36" x14ac:dyDescent="0.2">
      <c r="A639" s="1">
        <v>30</v>
      </c>
      <c r="B639" s="140">
        <v>79</v>
      </c>
      <c r="C639" s="109">
        <v>492</v>
      </c>
      <c r="D639" s="112">
        <v>952</v>
      </c>
      <c r="E639" s="109">
        <v>531</v>
      </c>
      <c r="F639" s="109">
        <v>974</v>
      </c>
      <c r="G639" s="109">
        <v>617</v>
      </c>
      <c r="H639" s="109">
        <v>53</v>
      </c>
      <c r="I639" s="109">
        <v>402</v>
      </c>
      <c r="J639" s="109">
        <v>391</v>
      </c>
      <c r="K639" s="109">
        <v>36</v>
      </c>
      <c r="L639" s="109">
        <v>640</v>
      </c>
      <c r="M639" s="109">
        <v>987</v>
      </c>
      <c r="N639" s="109">
        <v>518</v>
      </c>
      <c r="O639" s="111">
        <v>929</v>
      </c>
      <c r="P639" s="109">
        <v>509</v>
      </c>
      <c r="Q639" s="109">
        <v>90</v>
      </c>
      <c r="R639" s="109">
        <v>216</v>
      </c>
      <c r="S639" s="109">
        <v>371</v>
      </c>
      <c r="T639" s="108">
        <v>815</v>
      </c>
      <c r="U639" s="6">
        <v>652</v>
      </c>
      <c r="V639" s="109">
        <v>853</v>
      </c>
      <c r="W639" s="109">
        <v>754</v>
      </c>
      <c r="X639" s="109">
        <v>174</v>
      </c>
      <c r="Y639" s="109">
        <v>265</v>
      </c>
      <c r="Z639" s="109">
        <v>288</v>
      </c>
      <c r="AA639" s="109">
        <v>187</v>
      </c>
      <c r="AB639" s="109">
        <v>743</v>
      </c>
      <c r="AC639" s="109">
        <v>836</v>
      </c>
      <c r="AD639" s="109">
        <v>669</v>
      </c>
      <c r="AE639" s="262">
        <v>826</v>
      </c>
      <c r="AF639" s="109">
        <v>358</v>
      </c>
      <c r="AG639" s="139">
        <v>193</v>
      </c>
      <c r="AH639" s="5">
        <f t="shared" si="117"/>
        <v>16400</v>
      </c>
      <c r="AI639" s="5">
        <f t="shared" si="118"/>
        <v>11201200</v>
      </c>
      <c r="AJ639" s="2">
        <f t="shared" si="119"/>
        <v>8606720000</v>
      </c>
    </row>
    <row r="640" spans="1:36" x14ac:dyDescent="0.2">
      <c r="A640" s="1">
        <v>31</v>
      </c>
      <c r="B640" s="140">
        <v>637</v>
      </c>
      <c r="C640" s="112">
        <v>986</v>
      </c>
      <c r="D640" s="109">
        <v>390</v>
      </c>
      <c r="E640" s="109">
        <v>33</v>
      </c>
      <c r="F640" s="109">
        <v>512</v>
      </c>
      <c r="G640" s="109">
        <v>91</v>
      </c>
      <c r="H640" s="109">
        <v>519</v>
      </c>
      <c r="I640" s="109">
        <v>932</v>
      </c>
      <c r="J640" s="109">
        <v>949</v>
      </c>
      <c r="K640" s="109">
        <v>530</v>
      </c>
      <c r="L640" s="109">
        <v>78</v>
      </c>
      <c r="M640" s="109">
        <v>489</v>
      </c>
      <c r="N640" s="109">
        <v>56</v>
      </c>
      <c r="O640" s="109">
        <v>403</v>
      </c>
      <c r="P640" s="111">
        <v>975</v>
      </c>
      <c r="Q640" s="109">
        <v>620</v>
      </c>
      <c r="R640" s="6">
        <v>742</v>
      </c>
      <c r="S640" s="108">
        <v>833</v>
      </c>
      <c r="T640" s="109">
        <v>285</v>
      </c>
      <c r="U640" s="109">
        <v>186</v>
      </c>
      <c r="V640" s="109">
        <v>359</v>
      </c>
      <c r="W640" s="109">
        <v>196</v>
      </c>
      <c r="X640" s="109">
        <v>672</v>
      </c>
      <c r="Y640" s="109">
        <v>827</v>
      </c>
      <c r="Z640" s="109">
        <v>814</v>
      </c>
      <c r="AA640" s="109">
        <v>649</v>
      </c>
      <c r="AB640" s="109">
        <v>213</v>
      </c>
      <c r="AC640" s="109">
        <v>370</v>
      </c>
      <c r="AD640" s="109">
        <v>175</v>
      </c>
      <c r="AE640" s="109">
        <v>268</v>
      </c>
      <c r="AF640" s="262">
        <v>856</v>
      </c>
      <c r="AG640" s="139">
        <v>755</v>
      </c>
      <c r="AH640" s="5">
        <f t="shared" si="117"/>
        <v>16400</v>
      </c>
      <c r="AI640" s="5">
        <f t="shared" si="118"/>
        <v>11201200</v>
      </c>
      <c r="AJ640" s="2">
        <f t="shared" si="119"/>
        <v>8606720000</v>
      </c>
    </row>
    <row r="641" spans="1:36" ht="13.5" thickBot="1" x14ac:dyDescent="0.25">
      <c r="A641" s="1">
        <v>32</v>
      </c>
      <c r="B641" s="146">
        <v>1006</v>
      </c>
      <c r="C641" s="147">
        <v>585</v>
      </c>
      <c r="D641" s="147">
        <v>21</v>
      </c>
      <c r="E641" s="147">
        <v>434</v>
      </c>
      <c r="F641" s="147">
        <v>111</v>
      </c>
      <c r="G641" s="147">
        <v>460</v>
      </c>
      <c r="H641" s="147">
        <v>920</v>
      </c>
      <c r="I641" s="147">
        <v>563</v>
      </c>
      <c r="J641" s="147">
        <v>550</v>
      </c>
      <c r="K641" s="147">
        <v>897</v>
      </c>
      <c r="L641" s="147">
        <v>477</v>
      </c>
      <c r="M641" s="147">
        <v>122</v>
      </c>
      <c r="N641" s="147">
        <v>423</v>
      </c>
      <c r="O641" s="147">
        <v>4</v>
      </c>
      <c r="P641" s="147">
        <v>608</v>
      </c>
      <c r="Q641" s="148">
        <v>1019</v>
      </c>
      <c r="R641" s="214">
        <v>885</v>
      </c>
      <c r="S641" s="180">
        <v>722</v>
      </c>
      <c r="T641" s="147">
        <v>142</v>
      </c>
      <c r="U641" s="147">
        <v>297</v>
      </c>
      <c r="V641" s="147">
        <v>248</v>
      </c>
      <c r="W641" s="147">
        <v>339</v>
      </c>
      <c r="X641" s="147">
        <v>783</v>
      </c>
      <c r="Y641" s="147">
        <v>684</v>
      </c>
      <c r="Z641" s="147">
        <v>701</v>
      </c>
      <c r="AA641" s="147">
        <v>794</v>
      </c>
      <c r="AB641" s="147">
        <v>326</v>
      </c>
      <c r="AC641" s="147">
        <v>225</v>
      </c>
      <c r="AD641" s="147">
        <v>320</v>
      </c>
      <c r="AE641" s="147">
        <v>155</v>
      </c>
      <c r="AF641" s="147">
        <v>711</v>
      </c>
      <c r="AG641" s="265">
        <v>868</v>
      </c>
      <c r="AH641" s="5">
        <f t="shared" si="117"/>
        <v>16400</v>
      </c>
      <c r="AI641" s="5">
        <f t="shared" si="118"/>
        <v>11201200</v>
      </c>
      <c r="AJ641" s="2">
        <f t="shared" si="119"/>
        <v>8606720000</v>
      </c>
    </row>
    <row r="642" spans="1:36" x14ac:dyDescent="0.2">
      <c r="A642" s="3" t="s">
        <v>0</v>
      </c>
      <c r="B642" s="5">
        <f>SUM(B610:B641)</f>
        <v>16400</v>
      </c>
      <c r="C642" s="5">
        <f t="shared" ref="C642:AG642" si="120">SUM(C610:C641)</f>
        <v>16400</v>
      </c>
      <c r="D642" s="5">
        <f t="shared" si="120"/>
        <v>16400</v>
      </c>
      <c r="E642" s="5">
        <f t="shared" si="120"/>
        <v>16400</v>
      </c>
      <c r="F642" s="5">
        <f t="shared" si="120"/>
        <v>16400</v>
      </c>
      <c r="G642" s="5">
        <f t="shared" si="120"/>
        <v>16400</v>
      </c>
      <c r="H642" s="5">
        <f t="shared" si="120"/>
        <v>16400</v>
      </c>
      <c r="I642" s="5">
        <f t="shared" si="120"/>
        <v>16400</v>
      </c>
      <c r="J642" s="5">
        <f t="shared" si="120"/>
        <v>16400</v>
      </c>
      <c r="K642" s="5">
        <f t="shared" si="120"/>
        <v>16400</v>
      </c>
      <c r="L642" s="5">
        <f t="shared" si="120"/>
        <v>16400</v>
      </c>
      <c r="M642" s="5">
        <f t="shared" si="120"/>
        <v>16400</v>
      </c>
      <c r="N642" s="5">
        <f t="shared" si="120"/>
        <v>16400</v>
      </c>
      <c r="O642" s="5">
        <f t="shared" si="120"/>
        <v>16400</v>
      </c>
      <c r="P642" s="5">
        <f t="shared" si="120"/>
        <v>16400</v>
      </c>
      <c r="Q642" s="5">
        <f t="shared" si="120"/>
        <v>16400</v>
      </c>
      <c r="R642" s="5">
        <f t="shared" si="120"/>
        <v>16400</v>
      </c>
      <c r="S642" s="5">
        <f t="shared" si="120"/>
        <v>16400</v>
      </c>
      <c r="T642" s="5">
        <f t="shared" si="120"/>
        <v>16400</v>
      </c>
      <c r="U642" s="5">
        <f t="shared" si="120"/>
        <v>16400</v>
      </c>
      <c r="V642" s="5">
        <f t="shared" si="120"/>
        <v>16400</v>
      </c>
      <c r="W642" s="5">
        <f t="shared" si="120"/>
        <v>16400</v>
      </c>
      <c r="X642" s="5">
        <f t="shared" si="120"/>
        <v>16400</v>
      </c>
      <c r="Y642" s="5">
        <f t="shared" si="120"/>
        <v>16400</v>
      </c>
      <c r="Z642" s="5">
        <f t="shared" si="120"/>
        <v>16400</v>
      </c>
      <c r="AA642" s="5">
        <f t="shared" si="120"/>
        <v>16400</v>
      </c>
      <c r="AB642" s="5">
        <f t="shared" si="120"/>
        <v>16400</v>
      </c>
      <c r="AC642" s="5">
        <f t="shared" si="120"/>
        <v>16400</v>
      </c>
      <c r="AD642" s="5">
        <f t="shared" si="120"/>
        <v>16400</v>
      </c>
      <c r="AE642" s="5">
        <f t="shared" si="120"/>
        <v>16400</v>
      </c>
      <c r="AF642" s="5">
        <f t="shared" si="120"/>
        <v>16400</v>
      </c>
      <c r="AG642" s="5">
        <f t="shared" si="120"/>
        <v>16400</v>
      </c>
      <c r="AH642" s="5"/>
      <c r="AI642" s="5"/>
    </row>
    <row r="643" spans="1:36" x14ac:dyDescent="0.2">
      <c r="A643" s="3" t="s">
        <v>1</v>
      </c>
      <c r="B643" s="5">
        <f>SUMSQ(B610:B641)</f>
        <v>11201200</v>
      </c>
      <c r="C643" s="5">
        <f t="shared" ref="C643:AG643" si="121">SUMSQ(C610:C641)</f>
        <v>11201200</v>
      </c>
      <c r="D643" s="5">
        <f t="shared" si="121"/>
        <v>11201200</v>
      </c>
      <c r="E643" s="5">
        <f t="shared" si="121"/>
        <v>11201200</v>
      </c>
      <c r="F643" s="5">
        <f t="shared" si="121"/>
        <v>11201200</v>
      </c>
      <c r="G643" s="5">
        <f t="shared" si="121"/>
        <v>11201200</v>
      </c>
      <c r="H643" s="5">
        <f t="shared" si="121"/>
        <v>11201200</v>
      </c>
      <c r="I643" s="5">
        <f t="shared" si="121"/>
        <v>11201200</v>
      </c>
      <c r="J643" s="5">
        <f t="shared" si="121"/>
        <v>11201200</v>
      </c>
      <c r="K643" s="5">
        <f t="shared" si="121"/>
        <v>11201200</v>
      </c>
      <c r="L643" s="5">
        <f t="shared" si="121"/>
        <v>11201200</v>
      </c>
      <c r="M643" s="5">
        <f t="shared" si="121"/>
        <v>11201200</v>
      </c>
      <c r="N643" s="5">
        <f t="shared" si="121"/>
        <v>11201200</v>
      </c>
      <c r="O643" s="5">
        <f t="shared" si="121"/>
        <v>11201200</v>
      </c>
      <c r="P643" s="5">
        <f t="shared" si="121"/>
        <v>11201200</v>
      </c>
      <c r="Q643" s="5">
        <f t="shared" si="121"/>
        <v>11201200</v>
      </c>
      <c r="R643" s="5">
        <f t="shared" si="121"/>
        <v>11201200</v>
      </c>
      <c r="S643" s="5">
        <f t="shared" si="121"/>
        <v>11201200</v>
      </c>
      <c r="T643" s="5">
        <f t="shared" si="121"/>
        <v>11201200</v>
      </c>
      <c r="U643" s="5">
        <f t="shared" si="121"/>
        <v>11201200</v>
      </c>
      <c r="V643" s="5">
        <f t="shared" si="121"/>
        <v>11201200</v>
      </c>
      <c r="W643" s="5">
        <f t="shared" si="121"/>
        <v>11201200</v>
      </c>
      <c r="X643" s="5">
        <f t="shared" si="121"/>
        <v>11201200</v>
      </c>
      <c r="Y643" s="5">
        <f t="shared" si="121"/>
        <v>11201200</v>
      </c>
      <c r="Z643" s="5">
        <f t="shared" si="121"/>
        <v>11201200</v>
      </c>
      <c r="AA643" s="5">
        <f t="shared" si="121"/>
        <v>11201200</v>
      </c>
      <c r="AB643" s="5">
        <f t="shared" si="121"/>
        <v>11201200</v>
      </c>
      <c r="AC643" s="5">
        <f t="shared" si="121"/>
        <v>11201200</v>
      </c>
      <c r="AD643" s="5">
        <f t="shared" si="121"/>
        <v>11201200</v>
      </c>
      <c r="AE643" s="5">
        <f t="shared" si="121"/>
        <v>11201200</v>
      </c>
      <c r="AF643" s="5">
        <f t="shared" si="121"/>
        <v>11201200</v>
      </c>
      <c r="AG643" s="5">
        <f t="shared" si="121"/>
        <v>11201200</v>
      </c>
      <c r="AH643" s="5"/>
      <c r="AI643" s="5"/>
    </row>
    <row r="644" spans="1:36" x14ac:dyDescent="0.2">
      <c r="A644" s="3" t="s">
        <v>2</v>
      </c>
      <c r="B644" s="2">
        <f>B610^3+B611^3+B612^3+B613^3+B614^3+B615^3+B616^3+B617^3+B618^3+B619^3+B620^3+B621^3+B622^3+B623^3+B624^3+B625^3+B626^3+B627^3+B628^3+B629^3+B630^3+B631^3+B632^3+B633^3+B634^3+B635^3+B636^3+B637^3+B638^3+B639^3+B640^3+B641^3</f>
        <v>8606720000</v>
      </c>
      <c r="C644" s="2">
        <f t="shared" ref="C644:AG644" si="122">C610^3+C611^3+C612^3+C613^3+C614^3+C615^3+C616^3+C617^3+C618^3+C619^3+C620^3+C621^3+C622^3+C623^3+C624^3+C625^3+C626^3+C627^3+C628^3+C629^3+C630^3+C631^3+C632^3+C633^3+C634^3+C635^3+C636^3+C637^3+C638^3+C639^3+C640^3+C641^3</f>
        <v>8606720000</v>
      </c>
      <c r="D644" s="2">
        <f t="shared" si="122"/>
        <v>8606720000</v>
      </c>
      <c r="E644" s="2">
        <f t="shared" si="122"/>
        <v>8606720000</v>
      </c>
      <c r="F644" s="2">
        <f t="shared" si="122"/>
        <v>8606720000</v>
      </c>
      <c r="G644" s="2">
        <f t="shared" si="122"/>
        <v>8606720000</v>
      </c>
      <c r="H644" s="2">
        <f t="shared" si="122"/>
        <v>8606720000</v>
      </c>
      <c r="I644" s="2">
        <f t="shared" si="122"/>
        <v>8606720000</v>
      </c>
      <c r="J644" s="2">
        <f t="shared" si="122"/>
        <v>8606720000</v>
      </c>
      <c r="K644" s="2">
        <f t="shared" si="122"/>
        <v>8606720000</v>
      </c>
      <c r="L644" s="2">
        <f t="shared" si="122"/>
        <v>8606720000</v>
      </c>
      <c r="M644" s="2">
        <f t="shared" si="122"/>
        <v>8606720000</v>
      </c>
      <c r="N644" s="2">
        <f t="shared" si="122"/>
        <v>8606720000</v>
      </c>
      <c r="O644" s="2">
        <f t="shared" si="122"/>
        <v>8606720000</v>
      </c>
      <c r="P644" s="2">
        <f t="shared" si="122"/>
        <v>8606720000</v>
      </c>
      <c r="Q644" s="2">
        <f t="shared" si="122"/>
        <v>8606720000</v>
      </c>
      <c r="R644" s="2">
        <f t="shared" si="122"/>
        <v>8606720000</v>
      </c>
      <c r="S644" s="2">
        <f t="shared" si="122"/>
        <v>8606720000</v>
      </c>
      <c r="T644" s="2">
        <f t="shared" si="122"/>
        <v>8606720000</v>
      </c>
      <c r="U644" s="2">
        <f t="shared" si="122"/>
        <v>8606720000</v>
      </c>
      <c r="V644" s="2">
        <f t="shared" si="122"/>
        <v>8606720000</v>
      </c>
      <c r="W644" s="2">
        <f t="shared" si="122"/>
        <v>8606720000</v>
      </c>
      <c r="X644" s="2">
        <f t="shared" si="122"/>
        <v>8606720000</v>
      </c>
      <c r="Y644" s="2">
        <f t="shared" si="122"/>
        <v>8606720000</v>
      </c>
      <c r="Z644" s="2">
        <f t="shared" si="122"/>
        <v>8606720000</v>
      </c>
      <c r="AA644" s="2">
        <f t="shared" si="122"/>
        <v>8606720000</v>
      </c>
      <c r="AB644" s="2">
        <f t="shared" si="122"/>
        <v>8606720000</v>
      </c>
      <c r="AC644" s="2">
        <f t="shared" si="122"/>
        <v>8606720000</v>
      </c>
      <c r="AD644" s="2">
        <f t="shared" si="122"/>
        <v>8606720000</v>
      </c>
      <c r="AE644" s="2">
        <f t="shared" si="122"/>
        <v>8606720000</v>
      </c>
      <c r="AF644" s="2">
        <f t="shared" si="122"/>
        <v>8606720000</v>
      </c>
      <c r="AG644" s="2">
        <f t="shared" si="122"/>
        <v>8606720000</v>
      </c>
      <c r="AH644" s="5" t="s">
        <v>5</v>
      </c>
      <c r="AI644" s="5"/>
      <c r="AJ644" s="114" t="s">
        <v>5</v>
      </c>
    </row>
    <row r="645" spans="1:36" x14ac:dyDescent="0.2">
      <c r="B645" s="2" t="s">
        <v>5</v>
      </c>
      <c r="AH645" s="5"/>
      <c r="AI645" s="5"/>
      <c r="AJ645" s="116"/>
    </row>
    <row r="646" spans="1:36" x14ac:dyDescent="0.2">
      <c r="A646" s="3" t="s">
        <v>1173</v>
      </c>
      <c r="B646" s="2">
        <f>B610</f>
        <v>19</v>
      </c>
      <c r="C646" s="2">
        <f>C611</f>
        <v>39</v>
      </c>
      <c r="D646" s="2">
        <f>D612</f>
        <v>73</v>
      </c>
      <c r="E646" s="2">
        <f>E613</f>
        <v>125</v>
      </c>
      <c r="F646" s="2">
        <f>F614</f>
        <v>144</v>
      </c>
      <c r="G646" s="2">
        <f>G615</f>
        <v>188</v>
      </c>
      <c r="H646" s="2">
        <f>H616</f>
        <v>214</v>
      </c>
      <c r="I646" s="2">
        <f>I617</f>
        <v>226</v>
      </c>
      <c r="J646" s="2">
        <f>J618</f>
        <v>543</v>
      </c>
      <c r="K646" s="2">
        <f>K619</f>
        <v>555</v>
      </c>
      <c r="L646" s="2">
        <f>L620</f>
        <v>581</v>
      </c>
      <c r="M646" s="2">
        <f>M621</f>
        <v>625</v>
      </c>
      <c r="N646" s="2">
        <f>N622</f>
        <v>644</v>
      </c>
      <c r="O646" s="2">
        <f>O623</f>
        <v>696</v>
      </c>
      <c r="P646" s="2">
        <f>P624</f>
        <v>730</v>
      </c>
      <c r="Q646" s="2">
        <f>Q625</f>
        <v>750</v>
      </c>
      <c r="R646" s="2">
        <f>R626</f>
        <v>413</v>
      </c>
      <c r="S646" s="2">
        <f>S627</f>
        <v>425</v>
      </c>
      <c r="T646" s="2">
        <f>T628</f>
        <v>455</v>
      </c>
      <c r="U646" s="2">
        <f>U629</f>
        <v>499</v>
      </c>
      <c r="V646" s="2">
        <f>V630</f>
        <v>258</v>
      </c>
      <c r="W646" s="2">
        <f>W631</f>
        <v>310</v>
      </c>
      <c r="X646" s="2">
        <f>X632</f>
        <v>348</v>
      </c>
      <c r="Y646" s="2">
        <f>Y633</f>
        <v>368</v>
      </c>
      <c r="Z646" s="2">
        <f>Z634</f>
        <v>913</v>
      </c>
      <c r="AA646" s="2">
        <f>AA635</f>
        <v>933</v>
      </c>
      <c r="AB646" s="2">
        <f>AB636</f>
        <v>971</v>
      </c>
      <c r="AC646" s="2">
        <f>AC637</f>
        <v>1023</v>
      </c>
      <c r="AD646" s="2">
        <f>AD638</f>
        <v>782</v>
      </c>
      <c r="AE646" s="2">
        <f>AE639</f>
        <v>826</v>
      </c>
      <c r="AF646" s="2">
        <f>AF640</f>
        <v>856</v>
      </c>
      <c r="AG646" s="2">
        <f>AG641</f>
        <v>868</v>
      </c>
      <c r="AH646" s="152">
        <f t="shared" ref="AH646:AH649" si="123">SUM(B646:AG646)</f>
        <v>16400</v>
      </c>
      <c r="AI646" s="5">
        <f t="shared" ref="AI646:AI649" si="124">SUMSQ(B646:AG646)</f>
        <v>11201200</v>
      </c>
      <c r="AJ646" s="2">
        <f t="shared" ref="AJ646:AJ649" si="125">B646^3+C646^3+D646^3+E646^3+F646^3+G646^3+H646^3+I646^3+J646^3+K646^3+L646^3+M646^3+N646^3+O646^3+P646^3+Q646^3+R646^3+S646^3+T646^3+U646^3+V646^3+W646^3+X646^3+Y646^3+Z646^3+AA646^3+AB646^3+AC646^3+AD646^3+AE646^3+AF646^3+AG646^3</f>
        <v>8606720000</v>
      </c>
    </row>
    <row r="647" spans="1:36" x14ac:dyDescent="0.2">
      <c r="A647" s="3" t="s">
        <v>1174</v>
      </c>
      <c r="B647" s="2">
        <f>B641</f>
        <v>1006</v>
      </c>
      <c r="C647" s="2">
        <f>C640</f>
        <v>986</v>
      </c>
      <c r="D647" s="2">
        <f>D639</f>
        <v>952</v>
      </c>
      <c r="E647" s="2">
        <f>E638</f>
        <v>900</v>
      </c>
      <c r="F647" s="2">
        <f>F637</f>
        <v>881</v>
      </c>
      <c r="G647" s="2">
        <f>G636</f>
        <v>837</v>
      </c>
      <c r="H647" s="2">
        <f>H635</f>
        <v>811</v>
      </c>
      <c r="I647" s="2">
        <f>I634</f>
        <v>799</v>
      </c>
      <c r="J647" s="2">
        <f>J633</f>
        <v>482</v>
      </c>
      <c r="K647" s="2">
        <f>K632</f>
        <v>470</v>
      </c>
      <c r="L647" s="2">
        <f>L631</f>
        <v>444</v>
      </c>
      <c r="M647" s="2">
        <f>M630</f>
        <v>400</v>
      </c>
      <c r="N647" s="2">
        <f>N629</f>
        <v>381</v>
      </c>
      <c r="O647" s="2">
        <f>O628</f>
        <v>329</v>
      </c>
      <c r="P647" s="2">
        <f>P627</f>
        <v>295</v>
      </c>
      <c r="Q647" s="2">
        <f>Q626</f>
        <v>275</v>
      </c>
      <c r="R647" s="2">
        <f>R625</f>
        <v>612</v>
      </c>
      <c r="S647" s="2">
        <f>S624</f>
        <v>600</v>
      </c>
      <c r="T647" s="2">
        <f>T623</f>
        <v>570</v>
      </c>
      <c r="U647" s="2">
        <f>U622</f>
        <v>526</v>
      </c>
      <c r="V647" s="2">
        <f>V621</f>
        <v>767</v>
      </c>
      <c r="W647" s="2">
        <f>W620</f>
        <v>715</v>
      </c>
      <c r="X647" s="2">
        <f>X619</f>
        <v>677</v>
      </c>
      <c r="Y647" s="2">
        <f>Y618</f>
        <v>657</v>
      </c>
      <c r="Z647" s="2">
        <f>Z617</f>
        <v>112</v>
      </c>
      <c r="AA647" s="2">
        <f>AA616</f>
        <v>92</v>
      </c>
      <c r="AB647" s="2">
        <f>AB615</f>
        <v>54</v>
      </c>
      <c r="AC647" s="2">
        <f>AC614</f>
        <v>2</v>
      </c>
      <c r="AD647" s="2">
        <f>AD613</f>
        <v>243</v>
      </c>
      <c r="AE647" s="2">
        <f>AE612</f>
        <v>199</v>
      </c>
      <c r="AF647" s="2">
        <f>AF611</f>
        <v>169</v>
      </c>
      <c r="AG647" s="2">
        <f>AG610</f>
        <v>157</v>
      </c>
      <c r="AH647" s="152">
        <f t="shared" si="123"/>
        <v>16400</v>
      </c>
      <c r="AI647" s="5">
        <f t="shared" si="124"/>
        <v>11201200</v>
      </c>
      <c r="AJ647" s="2">
        <f t="shared" si="125"/>
        <v>8606720000</v>
      </c>
    </row>
    <row r="648" spans="1:36" x14ac:dyDescent="0.2">
      <c r="A648" s="3" t="s">
        <v>1175</v>
      </c>
      <c r="B648" s="2">
        <f>B626</f>
        <v>262</v>
      </c>
      <c r="C648" s="2">
        <f>C627</f>
        <v>306</v>
      </c>
      <c r="D648" s="2">
        <f>D628</f>
        <v>352</v>
      </c>
      <c r="E648" s="2">
        <f>E629</f>
        <v>364</v>
      </c>
      <c r="F648" s="2">
        <f>F630</f>
        <v>409</v>
      </c>
      <c r="G648" s="2">
        <f>G631</f>
        <v>429</v>
      </c>
      <c r="H648" s="2">
        <f>H632</f>
        <v>451</v>
      </c>
      <c r="I648" s="2">
        <f>I633</f>
        <v>503</v>
      </c>
      <c r="J648" s="2">
        <f>J634</f>
        <v>778</v>
      </c>
      <c r="K648" s="2">
        <f>K635</f>
        <v>830</v>
      </c>
      <c r="L648" s="2">
        <f>L636</f>
        <v>852</v>
      </c>
      <c r="M648" s="2">
        <f>M637</f>
        <v>872</v>
      </c>
      <c r="N648" s="2">
        <f>N638</f>
        <v>917</v>
      </c>
      <c r="O648" s="2">
        <f>O639</f>
        <v>929</v>
      </c>
      <c r="P648" s="2">
        <f>P640</f>
        <v>975</v>
      </c>
      <c r="Q648" s="2">
        <f>Q641</f>
        <v>1019</v>
      </c>
      <c r="R648" s="2">
        <f>R610</f>
        <v>140</v>
      </c>
      <c r="S648" s="2">
        <f>S611</f>
        <v>192</v>
      </c>
      <c r="T648" s="2">
        <f>T612</f>
        <v>210</v>
      </c>
      <c r="U648" s="2">
        <f>U613</f>
        <v>230</v>
      </c>
      <c r="V648" s="2">
        <f>V614</f>
        <v>23</v>
      </c>
      <c r="W648" s="2">
        <f>W615</f>
        <v>35</v>
      </c>
      <c r="X648" s="2">
        <f>X616</f>
        <v>77</v>
      </c>
      <c r="Y648" s="2">
        <f>Y617</f>
        <v>121</v>
      </c>
      <c r="Z648" s="2">
        <f>Z618</f>
        <v>648</v>
      </c>
      <c r="AA648" s="2">
        <f>AA619</f>
        <v>692</v>
      </c>
      <c r="AB648" s="2">
        <f>AB620</f>
        <v>734</v>
      </c>
      <c r="AC648" s="2">
        <f>AC621</f>
        <v>746</v>
      </c>
      <c r="AD648" s="2">
        <f>AD622</f>
        <v>539</v>
      </c>
      <c r="AE648" s="2">
        <f>AE623</f>
        <v>559</v>
      </c>
      <c r="AF648" s="2">
        <f>AF624</f>
        <v>577</v>
      </c>
      <c r="AG648" s="2">
        <f>AG625</f>
        <v>629</v>
      </c>
      <c r="AH648" s="152">
        <f t="shared" si="123"/>
        <v>16400</v>
      </c>
      <c r="AI648" s="5">
        <f t="shared" si="124"/>
        <v>11201200</v>
      </c>
      <c r="AJ648" s="2">
        <f t="shared" si="125"/>
        <v>8606720000</v>
      </c>
    </row>
    <row r="649" spans="1:36" x14ac:dyDescent="0.2">
      <c r="A649" s="3" t="s">
        <v>1176</v>
      </c>
      <c r="B649" s="2">
        <f>B625</f>
        <v>763</v>
      </c>
      <c r="C649" s="2">
        <f>C624</f>
        <v>719</v>
      </c>
      <c r="D649" s="2">
        <f>D623</f>
        <v>673</v>
      </c>
      <c r="E649" s="2">
        <f>E622</f>
        <v>661</v>
      </c>
      <c r="F649" s="2">
        <f>F621</f>
        <v>616</v>
      </c>
      <c r="G649" s="2">
        <f>G620</f>
        <v>596</v>
      </c>
      <c r="H649" s="2">
        <f>H619</f>
        <v>574</v>
      </c>
      <c r="I649" s="2">
        <f>I618</f>
        <v>522</v>
      </c>
      <c r="J649" s="2">
        <f>J617</f>
        <v>247</v>
      </c>
      <c r="K649" s="2">
        <f>K616</f>
        <v>195</v>
      </c>
      <c r="L649" s="2">
        <f>L615</f>
        <v>173</v>
      </c>
      <c r="M649" s="2">
        <f>M614</f>
        <v>153</v>
      </c>
      <c r="N649" s="2">
        <f>N613</f>
        <v>108</v>
      </c>
      <c r="O649" s="2">
        <f>O612</f>
        <v>96</v>
      </c>
      <c r="P649" s="2">
        <f>P611</f>
        <v>50</v>
      </c>
      <c r="Q649" s="2">
        <f>Q610</f>
        <v>6</v>
      </c>
      <c r="R649" s="2">
        <f>R641</f>
        <v>885</v>
      </c>
      <c r="S649" s="2">
        <f>S640</f>
        <v>833</v>
      </c>
      <c r="T649" s="2">
        <f>T639</f>
        <v>815</v>
      </c>
      <c r="U649" s="2">
        <f>U638</f>
        <v>795</v>
      </c>
      <c r="V649" s="2">
        <f>V637</f>
        <v>1002</v>
      </c>
      <c r="W649" s="2">
        <f>W636</f>
        <v>990</v>
      </c>
      <c r="X649" s="2">
        <f>X635</f>
        <v>948</v>
      </c>
      <c r="Y649" s="2">
        <f>Y634</f>
        <v>904</v>
      </c>
      <c r="Z649" s="2">
        <f>Z633</f>
        <v>377</v>
      </c>
      <c r="AA649" s="2">
        <f>AA632</f>
        <v>333</v>
      </c>
      <c r="AB649" s="2">
        <f>AB631</f>
        <v>291</v>
      </c>
      <c r="AC649" s="2">
        <f>AC630</f>
        <v>279</v>
      </c>
      <c r="AD649" s="2">
        <f>AD629</f>
        <v>486</v>
      </c>
      <c r="AE649" s="2">
        <f>AE628</f>
        <v>466</v>
      </c>
      <c r="AF649" s="2">
        <f>AF627</f>
        <v>448</v>
      </c>
      <c r="AG649" s="2">
        <f>AG626</f>
        <v>396</v>
      </c>
      <c r="AH649" s="152">
        <f t="shared" si="123"/>
        <v>16400</v>
      </c>
      <c r="AI649" s="5">
        <f t="shared" si="124"/>
        <v>11201200</v>
      </c>
      <c r="AJ649" s="2">
        <f t="shared" si="125"/>
        <v>8606720000</v>
      </c>
    </row>
    <row r="651" spans="1:36" x14ac:dyDescent="0.2">
      <c r="A651" s="1" t="s">
        <v>5</v>
      </c>
    </row>
    <row r="652" spans="1:36" ht="13.5" thickBot="1" x14ac:dyDescent="0.25">
      <c r="A652" s="71" t="s">
        <v>5</v>
      </c>
      <c r="B652" s="1" t="s">
        <v>1257</v>
      </c>
      <c r="D652" s="94"/>
      <c r="H652" s="2" t="s">
        <v>5</v>
      </c>
      <c r="M652" s="2" t="s">
        <v>5</v>
      </c>
      <c r="R652" s="2" t="s">
        <v>5</v>
      </c>
    </row>
    <row r="653" spans="1:36" x14ac:dyDescent="0.2">
      <c r="A653" s="1">
        <v>1</v>
      </c>
      <c r="B653" s="259">
        <v>30</v>
      </c>
      <c r="C653" s="177">
        <v>441</v>
      </c>
      <c r="D653" s="134">
        <v>997</v>
      </c>
      <c r="E653" s="134">
        <v>578</v>
      </c>
      <c r="F653" s="134">
        <v>927</v>
      </c>
      <c r="G653" s="134">
        <v>572</v>
      </c>
      <c r="H653" s="134">
        <v>104</v>
      </c>
      <c r="I653" s="134">
        <v>451</v>
      </c>
      <c r="J653" s="134">
        <v>470</v>
      </c>
      <c r="K653" s="134">
        <v>113</v>
      </c>
      <c r="L653" s="134">
        <v>557</v>
      </c>
      <c r="M653" s="134">
        <v>906</v>
      </c>
      <c r="N653" s="134">
        <v>599</v>
      </c>
      <c r="O653" s="134">
        <v>1012</v>
      </c>
      <c r="P653" s="134">
        <v>432</v>
      </c>
      <c r="Q653" s="135">
        <v>11</v>
      </c>
      <c r="R653" s="206">
        <v>133</v>
      </c>
      <c r="S653" s="134">
        <v>290</v>
      </c>
      <c r="T653" s="134">
        <v>894</v>
      </c>
      <c r="U653" s="134">
        <v>729</v>
      </c>
      <c r="V653" s="134">
        <v>776</v>
      </c>
      <c r="W653" s="134">
        <v>675</v>
      </c>
      <c r="X653" s="134">
        <v>255</v>
      </c>
      <c r="Y653" s="134">
        <v>348</v>
      </c>
      <c r="Z653" s="134">
        <v>333</v>
      </c>
      <c r="AA653" s="134">
        <v>234</v>
      </c>
      <c r="AB653" s="134">
        <v>694</v>
      </c>
      <c r="AC653" s="134">
        <v>785</v>
      </c>
      <c r="AD653" s="134">
        <v>720</v>
      </c>
      <c r="AE653" s="134">
        <v>875</v>
      </c>
      <c r="AF653" s="134">
        <v>311</v>
      </c>
      <c r="AG653" s="264">
        <v>148</v>
      </c>
      <c r="AH653" s="5">
        <f>SUM(B653:AG653)</f>
        <v>16400</v>
      </c>
      <c r="AI653" s="5">
        <f>SUMSQ(B653:AG653)</f>
        <v>11201200</v>
      </c>
      <c r="AJ653" s="2">
        <f>B653^3+C653^3+D653^3+E653^3+F653^3+G653^3+H653^3+I653^3+J653^3+K653^3+L653^3+M653^3+N653^3+O653^3+P653^3+Q653^3+R653^3+S653^3+T653^3+U653^3+V653^3+W653^3+X653^3+Y653^3+Z653^3+AA653^3+AB653^3+AC653^3+AD653^3+AE653^3+AF653^3+AG653^3</f>
        <v>8606720000</v>
      </c>
    </row>
    <row r="654" spans="1:36" x14ac:dyDescent="0.2">
      <c r="A654" s="1">
        <v>2</v>
      </c>
      <c r="B654" s="178">
        <v>397</v>
      </c>
      <c r="C654" s="260">
        <v>42</v>
      </c>
      <c r="D654" s="109">
        <v>630</v>
      </c>
      <c r="E654" s="109">
        <v>977</v>
      </c>
      <c r="F654" s="109">
        <v>528</v>
      </c>
      <c r="G654" s="109">
        <v>939</v>
      </c>
      <c r="H654" s="109">
        <v>503</v>
      </c>
      <c r="I654" s="109">
        <v>84</v>
      </c>
      <c r="J654" s="109">
        <v>69</v>
      </c>
      <c r="K654" s="109">
        <v>482</v>
      </c>
      <c r="L654" s="109">
        <v>958</v>
      </c>
      <c r="M654" s="109">
        <v>537</v>
      </c>
      <c r="N654" s="109">
        <v>968</v>
      </c>
      <c r="O654" s="109">
        <v>611</v>
      </c>
      <c r="P654" s="110">
        <v>63</v>
      </c>
      <c r="Q654" s="109">
        <v>412</v>
      </c>
      <c r="R654" s="109">
        <v>278</v>
      </c>
      <c r="S654" s="112">
        <v>177</v>
      </c>
      <c r="T654" s="109">
        <v>749</v>
      </c>
      <c r="U654" s="109">
        <v>842</v>
      </c>
      <c r="V654" s="109">
        <v>663</v>
      </c>
      <c r="W654" s="109">
        <v>820</v>
      </c>
      <c r="X654" s="109">
        <v>368</v>
      </c>
      <c r="Y654" s="109">
        <v>203</v>
      </c>
      <c r="Z654" s="109">
        <v>222</v>
      </c>
      <c r="AA654" s="109">
        <v>377</v>
      </c>
      <c r="AB654" s="109">
        <v>805</v>
      </c>
      <c r="AC654" s="109">
        <v>642</v>
      </c>
      <c r="AD654" s="109">
        <v>863</v>
      </c>
      <c r="AE654" s="109">
        <v>764</v>
      </c>
      <c r="AF654" s="111">
        <v>168</v>
      </c>
      <c r="AG654" s="139">
        <v>259</v>
      </c>
      <c r="AH654" s="5">
        <f t="shared" ref="AH654:AH684" si="126">SUM(B654:AG654)</f>
        <v>16400</v>
      </c>
      <c r="AI654" s="5">
        <f t="shared" ref="AI654:AI684" si="127">SUMSQ(B654:AG654)</f>
        <v>11201200</v>
      </c>
      <c r="AJ654" s="2">
        <f t="shared" ref="AJ654:AJ684" si="128">B654^3+C654^3+D654^3+E654^3+F654^3+G654^3+H654^3+I654^3+J654^3+K654^3+L654^3+M654^3+N654^3+O654^3+P654^3+Q654^3+R654^3+S654^3+T654^3+U654^3+V654^3+W654^3+X654^3+Y654^3+Z654^3+AA654^3+AB654^3+AC654^3+AD654^3+AE654^3+AF654^3+AG654^3</f>
        <v>8606720000</v>
      </c>
    </row>
    <row r="655" spans="1:36" x14ac:dyDescent="0.2">
      <c r="A655" s="1">
        <v>3</v>
      </c>
      <c r="B655" s="140">
        <v>959</v>
      </c>
      <c r="C655" s="109">
        <v>540</v>
      </c>
      <c r="D655" s="260">
        <v>72</v>
      </c>
      <c r="E655" s="6">
        <v>483</v>
      </c>
      <c r="F655" s="109">
        <v>62</v>
      </c>
      <c r="G655" s="109">
        <v>409</v>
      </c>
      <c r="H655" s="109">
        <v>965</v>
      </c>
      <c r="I655" s="109">
        <v>610</v>
      </c>
      <c r="J655" s="109">
        <v>631</v>
      </c>
      <c r="K655" s="109">
        <v>980</v>
      </c>
      <c r="L655" s="109">
        <v>400</v>
      </c>
      <c r="M655" s="109">
        <v>43</v>
      </c>
      <c r="N655" s="109">
        <v>502</v>
      </c>
      <c r="O655" s="110">
        <v>81</v>
      </c>
      <c r="P655" s="109">
        <v>525</v>
      </c>
      <c r="Q655" s="109">
        <v>938</v>
      </c>
      <c r="R655" s="109">
        <v>808</v>
      </c>
      <c r="S655" s="109">
        <v>643</v>
      </c>
      <c r="T655" s="112">
        <v>223</v>
      </c>
      <c r="U655" s="109">
        <v>380</v>
      </c>
      <c r="V655" s="109">
        <v>165</v>
      </c>
      <c r="W655" s="109">
        <v>258</v>
      </c>
      <c r="X655" s="109">
        <v>862</v>
      </c>
      <c r="Y655" s="109">
        <v>761</v>
      </c>
      <c r="Z655" s="109">
        <v>752</v>
      </c>
      <c r="AA655" s="109">
        <v>843</v>
      </c>
      <c r="AB655" s="109">
        <v>279</v>
      </c>
      <c r="AC655" s="109">
        <v>180</v>
      </c>
      <c r="AD655" s="109">
        <v>365</v>
      </c>
      <c r="AE655" s="111">
        <v>202</v>
      </c>
      <c r="AF655" s="109">
        <v>662</v>
      </c>
      <c r="AG655" s="139">
        <v>817</v>
      </c>
      <c r="AH655" s="5">
        <f t="shared" si="126"/>
        <v>16400</v>
      </c>
      <c r="AI655" s="5">
        <f t="shared" si="127"/>
        <v>11201200</v>
      </c>
      <c r="AJ655" s="2">
        <f t="shared" si="128"/>
        <v>8606720000</v>
      </c>
    </row>
    <row r="656" spans="1:36" x14ac:dyDescent="0.2">
      <c r="A656" s="1">
        <v>4</v>
      </c>
      <c r="B656" s="140">
        <v>560</v>
      </c>
      <c r="C656" s="109">
        <v>907</v>
      </c>
      <c r="D656" s="6">
        <v>471</v>
      </c>
      <c r="E656" s="260">
        <v>116</v>
      </c>
      <c r="F656" s="109">
        <v>429</v>
      </c>
      <c r="G656" s="109">
        <v>10</v>
      </c>
      <c r="H656" s="109">
        <v>598</v>
      </c>
      <c r="I656" s="109">
        <v>1009</v>
      </c>
      <c r="J656" s="109">
        <v>1000</v>
      </c>
      <c r="K656" s="109">
        <v>579</v>
      </c>
      <c r="L656" s="109">
        <v>31</v>
      </c>
      <c r="M656" s="109">
        <v>444</v>
      </c>
      <c r="N656" s="110">
        <v>101</v>
      </c>
      <c r="O656" s="109">
        <v>450</v>
      </c>
      <c r="P656" s="109">
        <v>926</v>
      </c>
      <c r="Q656" s="109">
        <v>569</v>
      </c>
      <c r="R656" s="109">
        <v>695</v>
      </c>
      <c r="S656" s="109">
        <v>788</v>
      </c>
      <c r="T656" s="109">
        <v>336</v>
      </c>
      <c r="U656" s="112">
        <v>235</v>
      </c>
      <c r="V656" s="109">
        <v>310</v>
      </c>
      <c r="W656" s="109">
        <v>145</v>
      </c>
      <c r="X656" s="109">
        <v>717</v>
      </c>
      <c r="Y656" s="109">
        <v>874</v>
      </c>
      <c r="Z656" s="109">
        <v>895</v>
      </c>
      <c r="AA656" s="109">
        <v>732</v>
      </c>
      <c r="AB656" s="109">
        <v>136</v>
      </c>
      <c r="AC656" s="109">
        <v>291</v>
      </c>
      <c r="AD656" s="111">
        <v>254</v>
      </c>
      <c r="AE656" s="109">
        <v>345</v>
      </c>
      <c r="AF656" s="109">
        <v>773</v>
      </c>
      <c r="AG656" s="139">
        <v>674</v>
      </c>
      <c r="AH656" s="5">
        <f t="shared" si="126"/>
        <v>16400</v>
      </c>
      <c r="AI656" s="5">
        <f t="shared" si="127"/>
        <v>11201200</v>
      </c>
      <c r="AJ656" s="2">
        <f t="shared" si="128"/>
        <v>8606720000</v>
      </c>
    </row>
    <row r="657" spans="1:36" x14ac:dyDescent="0.2">
      <c r="A657" s="1">
        <v>5</v>
      </c>
      <c r="B657" s="140">
        <v>772</v>
      </c>
      <c r="C657" s="109">
        <v>679</v>
      </c>
      <c r="D657" s="109">
        <v>251</v>
      </c>
      <c r="E657" s="109">
        <v>352</v>
      </c>
      <c r="F657" s="260">
        <v>129</v>
      </c>
      <c r="G657" s="6">
        <v>294</v>
      </c>
      <c r="H657" s="109">
        <v>890</v>
      </c>
      <c r="I657" s="109">
        <v>733</v>
      </c>
      <c r="J657" s="109">
        <v>716</v>
      </c>
      <c r="K657" s="109">
        <v>879</v>
      </c>
      <c r="L657" s="109">
        <v>307</v>
      </c>
      <c r="M657" s="110">
        <v>152</v>
      </c>
      <c r="N657" s="109">
        <v>329</v>
      </c>
      <c r="O657" s="109">
        <v>238</v>
      </c>
      <c r="P657" s="109">
        <v>690</v>
      </c>
      <c r="Q657" s="109">
        <v>789</v>
      </c>
      <c r="R657" s="109">
        <v>923</v>
      </c>
      <c r="S657" s="109">
        <v>576</v>
      </c>
      <c r="T657" s="109">
        <v>100</v>
      </c>
      <c r="U657" s="109">
        <v>455</v>
      </c>
      <c r="V657" s="112">
        <v>26</v>
      </c>
      <c r="W657" s="109">
        <v>445</v>
      </c>
      <c r="X657" s="109">
        <v>993</v>
      </c>
      <c r="Y657" s="109">
        <v>582</v>
      </c>
      <c r="Z657" s="109">
        <v>595</v>
      </c>
      <c r="AA657" s="109">
        <v>1016</v>
      </c>
      <c r="AB657" s="109">
        <v>428</v>
      </c>
      <c r="AC657" s="111">
        <v>15</v>
      </c>
      <c r="AD657" s="109">
        <v>466</v>
      </c>
      <c r="AE657" s="109">
        <v>117</v>
      </c>
      <c r="AF657" s="109">
        <v>553</v>
      </c>
      <c r="AG657" s="139">
        <v>910</v>
      </c>
      <c r="AH657" s="5">
        <f t="shared" si="126"/>
        <v>16400</v>
      </c>
      <c r="AI657" s="5">
        <f t="shared" si="127"/>
        <v>11201200</v>
      </c>
      <c r="AJ657" s="2">
        <f t="shared" si="128"/>
        <v>8606720000</v>
      </c>
    </row>
    <row r="658" spans="1:36" x14ac:dyDescent="0.2">
      <c r="A658" s="1">
        <v>6</v>
      </c>
      <c r="B658" s="140">
        <v>659</v>
      </c>
      <c r="C658" s="109">
        <v>824</v>
      </c>
      <c r="D658" s="109">
        <v>364</v>
      </c>
      <c r="E658" s="109">
        <v>207</v>
      </c>
      <c r="F658" s="6">
        <v>274</v>
      </c>
      <c r="G658" s="260">
        <v>181</v>
      </c>
      <c r="H658" s="109">
        <v>745</v>
      </c>
      <c r="I658" s="109">
        <v>846</v>
      </c>
      <c r="J658" s="109">
        <v>859</v>
      </c>
      <c r="K658" s="109">
        <v>768</v>
      </c>
      <c r="L658" s="110">
        <v>164</v>
      </c>
      <c r="M658" s="109">
        <v>263</v>
      </c>
      <c r="N658" s="109">
        <v>218</v>
      </c>
      <c r="O658" s="109">
        <v>381</v>
      </c>
      <c r="P658" s="109">
        <v>801</v>
      </c>
      <c r="Q658" s="109">
        <v>646</v>
      </c>
      <c r="R658" s="109">
        <v>524</v>
      </c>
      <c r="S658" s="109">
        <v>943</v>
      </c>
      <c r="T658" s="109">
        <v>499</v>
      </c>
      <c r="U658" s="109">
        <v>88</v>
      </c>
      <c r="V658" s="109">
        <v>393</v>
      </c>
      <c r="W658" s="112">
        <v>46</v>
      </c>
      <c r="X658" s="109">
        <v>626</v>
      </c>
      <c r="Y658" s="109">
        <v>981</v>
      </c>
      <c r="Z658" s="109">
        <v>964</v>
      </c>
      <c r="AA658" s="109">
        <v>615</v>
      </c>
      <c r="AB658" s="111">
        <v>59</v>
      </c>
      <c r="AC658" s="109">
        <v>416</v>
      </c>
      <c r="AD658" s="109">
        <v>65</v>
      </c>
      <c r="AE658" s="109">
        <v>486</v>
      </c>
      <c r="AF658" s="109">
        <v>954</v>
      </c>
      <c r="AG658" s="139">
        <v>541</v>
      </c>
      <c r="AH658" s="5">
        <f t="shared" si="126"/>
        <v>16400</v>
      </c>
      <c r="AI658" s="5">
        <f t="shared" si="127"/>
        <v>11201200</v>
      </c>
      <c r="AJ658" s="2">
        <f t="shared" si="128"/>
        <v>8606720000</v>
      </c>
    </row>
    <row r="659" spans="1:36" x14ac:dyDescent="0.2">
      <c r="A659" s="1">
        <v>7</v>
      </c>
      <c r="B659" s="140">
        <v>161</v>
      </c>
      <c r="C659" s="109">
        <v>262</v>
      </c>
      <c r="D659" s="109">
        <v>858</v>
      </c>
      <c r="E659" s="109">
        <v>765</v>
      </c>
      <c r="F659" s="109">
        <v>804</v>
      </c>
      <c r="G659" s="109">
        <v>647</v>
      </c>
      <c r="H659" s="260">
        <v>219</v>
      </c>
      <c r="I659" s="6">
        <v>384</v>
      </c>
      <c r="J659" s="109">
        <v>361</v>
      </c>
      <c r="K659" s="110">
        <v>206</v>
      </c>
      <c r="L659" s="109">
        <v>658</v>
      </c>
      <c r="M659" s="109">
        <v>821</v>
      </c>
      <c r="N659" s="109">
        <v>748</v>
      </c>
      <c r="O659" s="109">
        <v>847</v>
      </c>
      <c r="P659" s="109">
        <v>275</v>
      </c>
      <c r="Q659" s="109">
        <v>184</v>
      </c>
      <c r="R659" s="109">
        <v>58</v>
      </c>
      <c r="S659" s="109">
        <v>413</v>
      </c>
      <c r="T659" s="109">
        <v>961</v>
      </c>
      <c r="U659" s="109">
        <v>614</v>
      </c>
      <c r="V659" s="109">
        <v>955</v>
      </c>
      <c r="W659" s="109">
        <v>544</v>
      </c>
      <c r="X659" s="112">
        <v>68</v>
      </c>
      <c r="Y659" s="109">
        <v>487</v>
      </c>
      <c r="Z659" s="109">
        <v>498</v>
      </c>
      <c r="AA659" s="111">
        <v>85</v>
      </c>
      <c r="AB659" s="109">
        <v>521</v>
      </c>
      <c r="AC659" s="109">
        <v>942</v>
      </c>
      <c r="AD659" s="109">
        <v>627</v>
      </c>
      <c r="AE659" s="109">
        <v>984</v>
      </c>
      <c r="AF659" s="109">
        <v>396</v>
      </c>
      <c r="AG659" s="139">
        <v>47</v>
      </c>
      <c r="AH659" s="5">
        <f t="shared" si="126"/>
        <v>16400</v>
      </c>
      <c r="AI659" s="5">
        <f t="shared" si="127"/>
        <v>11201200</v>
      </c>
      <c r="AJ659" s="2">
        <f t="shared" si="128"/>
        <v>8606720000</v>
      </c>
    </row>
    <row r="660" spans="1:36" x14ac:dyDescent="0.2">
      <c r="A660" s="1">
        <v>8</v>
      </c>
      <c r="B660" s="140">
        <v>306</v>
      </c>
      <c r="C660" s="109">
        <v>149</v>
      </c>
      <c r="D660" s="109">
        <v>713</v>
      </c>
      <c r="E660" s="109">
        <v>878</v>
      </c>
      <c r="F660" s="109">
        <v>691</v>
      </c>
      <c r="G660" s="109">
        <v>792</v>
      </c>
      <c r="H660" s="6">
        <v>332</v>
      </c>
      <c r="I660" s="260">
        <v>239</v>
      </c>
      <c r="J660" s="110">
        <v>250</v>
      </c>
      <c r="K660" s="109">
        <v>349</v>
      </c>
      <c r="L660" s="109">
        <v>769</v>
      </c>
      <c r="M660" s="109">
        <v>678</v>
      </c>
      <c r="N660" s="109">
        <v>891</v>
      </c>
      <c r="O660" s="109">
        <v>736</v>
      </c>
      <c r="P660" s="109">
        <v>132</v>
      </c>
      <c r="Q660" s="109">
        <v>295</v>
      </c>
      <c r="R660" s="109">
        <v>425</v>
      </c>
      <c r="S660" s="109">
        <v>14</v>
      </c>
      <c r="T660" s="109">
        <v>594</v>
      </c>
      <c r="U660" s="109">
        <v>1013</v>
      </c>
      <c r="V660" s="109">
        <v>556</v>
      </c>
      <c r="W660" s="109">
        <v>911</v>
      </c>
      <c r="X660" s="109">
        <v>467</v>
      </c>
      <c r="Y660" s="112">
        <v>120</v>
      </c>
      <c r="Z660" s="111">
        <v>97</v>
      </c>
      <c r="AA660" s="109">
        <v>454</v>
      </c>
      <c r="AB660" s="109">
        <v>922</v>
      </c>
      <c r="AC660" s="109">
        <v>573</v>
      </c>
      <c r="AD660" s="109">
        <v>996</v>
      </c>
      <c r="AE660" s="109">
        <v>583</v>
      </c>
      <c r="AF660" s="109">
        <v>27</v>
      </c>
      <c r="AG660" s="139">
        <v>448</v>
      </c>
      <c r="AH660" s="5">
        <f t="shared" si="126"/>
        <v>16400</v>
      </c>
      <c r="AI660" s="5">
        <f t="shared" si="127"/>
        <v>11201200</v>
      </c>
      <c r="AJ660" s="2">
        <f t="shared" si="128"/>
        <v>8606720000</v>
      </c>
    </row>
    <row r="661" spans="1:36" x14ac:dyDescent="0.2">
      <c r="A661" s="1">
        <v>9</v>
      </c>
      <c r="B661" s="140">
        <v>986</v>
      </c>
      <c r="C661" s="109">
        <v>637</v>
      </c>
      <c r="D661" s="109">
        <v>33</v>
      </c>
      <c r="E661" s="109">
        <v>390</v>
      </c>
      <c r="F661" s="109">
        <v>91</v>
      </c>
      <c r="G661" s="109">
        <v>512</v>
      </c>
      <c r="H661" s="109">
        <v>932</v>
      </c>
      <c r="I661" s="110">
        <v>519</v>
      </c>
      <c r="J661" s="260">
        <v>530</v>
      </c>
      <c r="K661" s="6">
        <v>949</v>
      </c>
      <c r="L661" s="109">
        <v>489</v>
      </c>
      <c r="M661" s="109">
        <v>78</v>
      </c>
      <c r="N661" s="109">
        <v>403</v>
      </c>
      <c r="O661" s="109">
        <v>56</v>
      </c>
      <c r="P661" s="109">
        <v>620</v>
      </c>
      <c r="Q661" s="109">
        <v>975</v>
      </c>
      <c r="R661" s="109">
        <v>833</v>
      </c>
      <c r="S661" s="109">
        <v>742</v>
      </c>
      <c r="T661" s="109">
        <v>186</v>
      </c>
      <c r="U661" s="109">
        <v>285</v>
      </c>
      <c r="V661" s="109">
        <v>196</v>
      </c>
      <c r="W661" s="109">
        <v>359</v>
      </c>
      <c r="X661" s="109">
        <v>827</v>
      </c>
      <c r="Y661" s="111">
        <v>672</v>
      </c>
      <c r="Z661" s="112">
        <v>649</v>
      </c>
      <c r="AA661" s="109">
        <v>814</v>
      </c>
      <c r="AB661" s="109">
        <v>370</v>
      </c>
      <c r="AC661" s="109">
        <v>213</v>
      </c>
      <c r="AD661" s="109">
        <v>268</v>
      </c>
      <c r="AE661" s="109">
        <v>175</v>
      </c>
      <c r="AF661" s="109">
        <v>755</v>
      </c>
      <c r="AG661" s="139">
        <v>856</v>
      </c>
      <c r="AH661" s="5">
        <f t="shared" si="126"/>
        <v>16400</v>
      </c>
      <c r="AI661" s="5">
        <f t="shared" si="127"/>
        <v>11201200</v>
      </c>
      <c r="AJ661" s="2">
        <f t="shared" si="128"/>
        <v>8606720000</v>
      </c>
    </row>
    <row r="662" spans="1:36" x14ac:dyDescent="0.2">
      <c r="A662" s="1">
        <v>10</v>
      </c>
      <c r="B662" s="140">
        <v>585</v>
      </c>
      <c r="C662" s="109">
        <v>1006</v>
      </c>
      <c r="D662" s="109">
        <v>434</v>
      </c>
      <c r="E662" s="109">
        <v>21</v>
      </c>
      <c r="F662" s="109">
        <v>460</v>
      </c>
      <c r="G662" s="109">
        <v>111</v>
      </c>
      <c r="H662" s="110">
        <v>563</v>
      </c>
      <c r="I662" s="109">
        <v>920</v>
      </c>
      <c r="J662" s="6">
        <v>897</v>
      </c>
      <c r="K662" s="260">
        <v>550</v>
      </c>
      <c r="L662" s="109">
        <v>122</v>
      </c>
      <c r="M662" s="109">
        <v>477</v>
      </c>
      <c r="N662" s="109">
        <v>4</v>
      </c>
      <c r="O662" s="109">
        <v>423</v>
      </c>
      <c r="P662" s="109">
        <v>1019</v>
      </c>
      <c r="Q662" s="109">
        <v>608</v>
      </c>
      <c r="R662" s="109">
        <v>722</v>
      </c>
      <c r="S662" s="109">
        <v>885</v>
      </c>
      <c r="T662" s="109">
        <v>297</v>
      </c>
      <c r="U662" s="109">
        <v>142</v>
      </c>
      <c r="V662" s="109">
        <v>339</v>
      </c>
      <c r="W662" s="109">
        <v>248</v>
      </c>
      <c r="X662" s="111">
        <v>684</v>
      </c>
      <c r="Y662" s="109">
        <v>783</v>
      </c>
      <c r="Z662" s="109">
        <v>794</v>
      </c>
      <c r="AA662" s="112">
        <v>701</v>
      </c>
      <c r="AB662" s="109">
        <v>225</v>
      </c>
      <c r="AC662" s="109">
        <v>326</v>
      </c>
      <c r="AD662" s="109">
        <v>155</v>
      </c>
      <c r="AE662" s="109">
        <v>320</v>
      </c>
      <c r="AF662" s="109">
        <v>868</v>
      </c>
      <c r="AG662" s="139">
        <v>711</v>
      </c>
      <c r="AH662" s="5">
        <f t="shared" si="126"/>
        <v>16400</v>
      </c>
      <c r="AI662" s="5">
        <f t="shared" si="127"/>
        <v>11201200</v>
      </c>
      <c r="AJ662" s="2">
        <f t="shared" si="128"/>
        <v>8606720000</v>
      </c>
    </row>
    <row r="663" spans="1:36" x14ac:dyDescent="0.2">
      <c r="A663" s="1">
        <v>11</v>
      </c>
      <c r="B663" s="140">
        <v>123</v>
      </c>
      <c r="C663" s="109">
        <v>480</v>
      </c>
      <c r="D663" s="109">
        <v>900</v>
      </c>
      <c r="E663" s="109">
        <v>551</v>
      </c>
      <c r="F663" s="109">
        <v>1018</v>
      </c>
      <c r="G663" s="110">
        <v>605</v>
      </c>
      <c r="H663" s="109">
        <v>1</v>
      </c>
      <c r="I663" s="109">
        <v>422</v>
      </c>
      <c r="J663" s="109">
        <v>435</v>
      </c>
      <c r="K663" s="109">
        <v>24</v>
      </c>
      <c r="L663" s="260">
        <v>588</v>
      </c>
      <c r="M663" s="6">
        <v>1007</v>
      </c>
      <c r="N663" s="109">
        <v>562</v>
      </c>
      <c r="O663" s="109">
        <v>917</v>
      </c>
      <c r="P663" s="109">
        <v>457</v>
      </c>
      <c r="Q663" s="109">
        <v>110</v>
      </c>
      <c r="R663" s="109">
        <v>228</v>
      </c>
      <c r="S663" s="109">
        <v>327</v>
      </c>
      <c r="T663" s="109">
        <v>795</v>
      </c>
      <c r="U663" s="109">
        <v>704</v>
      </c>
      <c r="V663" s="109">
        <v>865</v>
      </c>
      <c r="W663" s="111">
        <v>710</v>
      </c>
      <c r="X663" s="109">
        <v>154</v>
      </c>
      <c r="Y663" s="109">
        <v>317</v>
      </c>
      <c r="Z663" s="109">
        <v>300</v>
      </c>
      <c r="AA663" s="109">
        <v>143</v>
      </c>
      <c r="AB663" s="112">
        <v>723</v>
      </c>
      <c r="AC663" s="109">
        <v>888</v>
      </c>
      <c r="AD663" s="109">
        <v>681</v>
      </c>
      <c r="AE663" s="109">
        <v>782</v>
      </c>
      <c r="AF663" s="109">
        <v>338</v>
      </c>
      <c r="AG663" s="139">
        <v>245</v>
      </c>
      <c r="AH663" s="5">
        <f t="shared" si="126"/>
        <v>16400</v>
      </c>
      <c r="AI663" s="5">
        <f t="shared" si="127"/>
        <v>11201200</v>
      </c>
      <c r="AJ663" s="2">
        <f t="shared" si="128"/>
        <v>8606720000</v>
      </c>
    </row>
    <row r="664" spans="1:36" x14ac:dyDescent="0.2">
      <c r="A664" s="1">
        <v>12</v>
      </c>
      <c r="B664" s="140">
        <v>492</v>
      </c>
      <c r="C664" s="109">
        <v>79</v>
      </c>
      <c r="D664" s="109">
        <v>531</v>
      </c>
      <c r="E664" s="109">
        <v>952</v>
      </c>
      <c r="F664" s="110">
        <v>617</v>
      </c>
      <c r="G664" s="109">
        <v>974</v>
      </c>
      <c r="H664" s="109">
        <v>402</v>
      </c>
      <c r="I664" s="109">
        <v>53</v>
      </c>
      <c r="J664" s="109">
        <v>36</v>
      </c>
      <c r="K664" s="109">
        <v>391</v>
      </c>
      <c r="L664" s="6">
        <v>987</v>
      </c>
      <c r="M664" s="260">
        <v>640</v>
      </c>
      <c r="N664" s="109">
        <v>929</v>
      </c>
      <c r="O664" s="109">
        <v>518</v>
      </c>
      <c r="P664" s="109">
        <v>90</v>
      </c>
      <c r="Q664" s="109">
        <v>509</v>
      </c>
      <c r="R664" s="109">
        <v>371</v>
      </c>
      <c r="S664" s="109">
        <v>216</v>
      </c>
      <c r="T664" s="109">
        <v>652</v>
      </c>
      <c r="U664" s="109">
        <v>815</v>
      </c>
      <c r="V664" s="111">
        <v>754</v>
      </c>
      <c r="W664" s="109">
        <v>853</v>
      </c>
      <c r="X664" s="109">
        <v>265</v>
      </c>
      <c r="Y664" s="109">
        <v>174</v>
      </c>
      <c r="Z664" s="109">
        <v>187</v>
      </c>
      <c r="AA664" s="109">
        <v>288</v>
      </c>
      <c r="AB664" s="109">
        <v>836</v>
      </c>
      <c r="AC664" s="112">
        <v>743</v>
      </c>
      <c r="AD664" s="109">
        <v>826</v>
      </c>
      <c r="AE664" s="109">
        <v>669</v>
      </c>
      <c r="AF664" s="109">
        <v>193</v>
      </c>
      <c r="AG664" s="139">
        <v>358</v>
      </c>
      <c r="AH664" s="5">
        <f t="shared" si="126"/>
        <v>16400</v>
      </c>
      <c r="AI664" s="5">
        <f t="shared" si="127"/>
        <v>11201200</v>
      </c>
      <c r="AJ664" s="2">
        <f t="shared" si="128"/>
        <v>8606720000</v>
      </c>
    </row>
    <row r="665" spans="1:36" x14ac:dyDescent="0.2">
      <c r="A665" s="1">
        <v>13</v>
      </c>
      <c r="B665" s="140">
        <v>200</v>
      </c>
      <c r="C665" s="109">
        <v>355</v>
      </c>
      <c r="D665" s="109">
        <v>831</v>
      </c>
      <c r="E665" s="110">
        <v>668</v>
      </c>
      <c r="F665" s="109">
        <v>837</v>
      </c>
      <c r="G665" s="109">
        <v>738</v>
      </c>
      <c r="H665" s="109">
        <v>190</v>
      </c>
      <c r="I665" s="109">
        <v>281</v>
      </c>
      <c r="J665" s="109">
        <v>272</v>
      </c>
      <c r="K665" s="109">
        <v>171</v>
      </c>
      <c r="L665" s="109">
        <v>759</v>
      </c>
      <c r="M665" s="109">
        <v>852</v>
      </c>
      <c r="N665" s="260">
        <v>653</v>
      </c>
      <c r="O665" s="6">
        <v>810</v>
      </c>
      <c r="P665" s="109">
        <v>374</v>
      </c>
      <c r="Q665" s="109">
        <v>209</v>
      </c>
      <c r="R665" s="109">
        <v>95</v>
      </c>
      <c r="S665" s="109">
        <v>508</v>
      </c>
      <c r="T665" s="109">
        <v>936</v>
      </c>
      <c r="U665" s="111">
        <v>515</v>
      </c>
      <c r="V665" s="109">
        <v>990</v>
      </c>
      <c r="W665" s="109">
        <v>633</v>
      </c>
      <c r="X665" s="109">
        <v>37</v>
      </c>
      <c r="Y665" s="109">
        <v>386</v>
      </c>
      <c r="Z665" s="109">
        <v>407</v>
      </c>
      <c r="AA665" s="109">
        <v>52</v>
      </c>
      <c r="AB665" s="109">
        <v>624</v>
      </c>
      <c r="AC665" s="109">
        <v>971</v>
      </c>
      <c r="AD665" s="112">
        <v>534</v>
      </c>
      <c r="AE665" s="109">
        <v>945</v>
      </c>
      <c r="AF665" s="109">
        <v>493</v>
      </c>
      <c r="AG665" s="139">
        <v>74</v>
      </c>
      <c r="AH665" s="5">
        <f t="shared" si="126"/>
        <v>16400</v>
      </c>
      <c r="AI665" s="5">
        <f t="shared" si="127"/>
        <v>11201200</v>
      </c>
      <c r="AJ665" s="2">
        <f t="shared" si="128"/>
        <v>8606720000</v>
      </c>
    </row>
    <row r="666" spans="1:36" x14ac:dyDescent="0.2">
      <c r="A666" s="1">
        <v>14</v>
      </c>
      <c r="B666" s="140">
        <v>343</v>
      </c>
      <c r="C666" s="109">
        <v>244</v>
      </c>
      <c r="D666" s="110">
        <v>688</v>
      </c>
      <c r="E666" s="109">
        <v>779</v>
      </c>
      <c r="F666" s="109">
        <v>726</v>
      </c>
      <c r="G666" s="109">
        <v>881</v>
      </c>
      <c r="H666" s="109">
        <v>301</v>
      </c>
      <c r="I666" s="109">
        <v>138</v>
      </c>
      <c r="J666" s="109">
        <v>159</v>
      </c>
      <c r="K666" s="109">
        <v>316</v>
      </c>
      <c r="L666" s="109">
        <v>872</v>
      </c>
      <c r="M666" s="109">
        <v>707</v>
      </c>
      <c r="N666" s="6">
        <v>798</v>
      </c>
      <c r="O666" s="260">
        <v>697</v>
      </c>
      <c r="P666" s="109">
        <v>229</v>
      </c>
      <c r="Q666" s="109">
        <v>322</v>
      </c>
      <c r="R666" s="109">
        <v>464</v>
      </c>
      <c r="S666" s="109">
        <v>107</v>
      </c>
      <c r="T666" s="111">
        <v>567</v>
      </c>
      <c r="U666" s="109">
        <v>916</v>
      </c>
      <c r="V666" s="109">
        <v>589</v>
      </c>
      <c r="W666" s="109">
        <v>1002</v>
      </c>
      <c r="X666" s="109">
        <v>438</v>
      </c>
      <c r="Y666" s="109">
        <v>17</v>
      </c>
      <c r="Z666" s="109">
        <v>8</v>
      </c>
      <c r="AA666" s="109">
        <v>419</v>
      </c>
      <c r="AB666" s="109">
        <v>1023</v>
      </c>
      <c r="AC666" s="109">
        <v>604</v>
      </c>
      <c r="AD666" s="109">
        <v>901</v>
      </c>
      <c r="AE666" s="112">
        <v>546</v>
      </c>
      <c r="AF666" s="109">
        <v>126</v>
      </c>
      <c r="AG666" s="139">
        <v>473</v>
      </c>
      <c r="AH666" s="5">
        <f t="shared" si="126"/>
        <v>16400</v>
      </c>
      <c r="AI666" s="5">
        <f t="shared" si="127"/>
        <v>11201200</v>
      </c>
      <c r="AJ666" s="2">
        <f t="shared" si="128"/>
        <v>8606720000</v>
      </c>
    </row>
    <row r="667" spans="1:36" x14ac:dyDescent="0.2">
      <c r="A667" s="1">
        <v>15</v>
      </c>
      <c r="B667" s="140">
        <v>869</v>
      </c>
      <c r="C667" s="110">
        <v>706</v>
      </c>
      <c r="D667" s="109">
        <v>158</v>
      </c>
      <c r="E667" s="109">
        <v>313</v>
      </c>
      <c r="F667" s="109">
        <v>232</v>
      </c>
      <c r="G667" s="109">
        <v>323</v>
      </c>
      <c r="H667" s="109">
        <v>799</v>
      </c>
      <c r="I667" s="109">
        <v>700</v>
      </c>
      <c r="J667" s="109">
        <v>685</v>
      </c>
      <c r="K667" s="109">
        <v>778</v>
      </c>
      <c r="L667" s="109">
        <v>342</v>
      </c>
      <c r="M667" s="109">
        <v>241</v>
      </c>
      <c r="N667" s="109">
        <v>304</v>
      </c>
      <c r="O667" s="109">
        <v>139</v>
      </c>
      <c r="P667" s="260">
        <v>727</v>
      </c>
      <c r="Q667" s="6">
        <v>884</v>
      </c>
      <c r="R667" s="109">
        <v>1022</v>
      </c>
      <c r="S667" s="111">
        <v>601</v>
      </c>
      <c r="T667" s="109">
        <v>5</v>
      </c>
      <c r="U667" s="109">
        <v>418</v>
      </c>
      <c r="V667" s="109">
        <v>127</v>
      </c>
      <c r="W667" s="109">
        <v>476</v>
      </c>
      <c r="X667" s="109">
        <v>904</v>
      </c>
      <c r="Y667" s="109">
        <v>547</v>
      </c>
      <c r="Z667" s="109">
        <v>566</v>
      </c>
      <c r="AA667" s="109">
        <v>913</v>
      </c>
      <c r="AB667" s="109">
        <v>461</v>
      </c>
      <c r="AC667" s="109">
        <v>106</v>
      </c>
      <c r="AD667" s="109">
        <v>439</v>
      </c>
      <c r="AE667" s="109">
        <v>20</v>
      </c>
      <c r="AF667" s="112">
        <v>592</v>
      </c>
      <c r="AG667" s="139">
        <v>1003</v>
      </c>
      <c r="AH667" s="5">
        <f t="shared" si="126"/>
        <v>16400</v>
      </c>
      <c r="AI667" s="5">
        <f t="shared" si="127"/>
        <v>11201200</v>
      </c>
      <c r="AJ667" s="2">
        <f t="shared" si="128"/>
        <v>8606720000</v>
      </c>
    </row>
    <row r="668" spans="1:36" x14ac:dyDescent="0.2">
      <c r="A668" s="1">
        <v>16</v>
      </c>
      <c r="B668" s="141">
        <v>758</v>
      </c>
      <c r="C668" s="109">
        <v>849</v>
      </c>
      <c r="D668" s="109">
        <v>269</v>
      </c>
      <c r="E668" s="109">
        <v>170</v>
      </c>
      <c r="F668" s="109">
        <v>375</v>
      </c>
      <c r="G668" s="109">
        <v>212</v>
      </c>
      <c r="H668" s="109">
        <v>656</v>
      </c>
      <c r="I668" s="109">
        <v>811</v>
      </c>
      <c r="J668" s="109">
        <v>830</v>
      </c>
      <c r="K668" s="109">
        <v>665</v>
      </c>
      <c r="L668" s="109">
        <v>197</v>
      </c>
      <c r="M668" s="109">
        <v>354</v>
      </c>
      <c r="N668" s="109">
        <v>191</v>
      </c>
      <c r="O668" s="109">
        <v>284</v>
      </c>
      <c r="P668" s="6">
        <v>840</v>
      </c>
      <c r="Q668" s="260">
        <v>739</v>
      </c>
      <c r="R668" s="111">
        <v>621</v>
      </c>
      <c r="S668" s="109">
        <v>970</v>
      </c>
      <c r="T668" s="109">
        <v>406</v>
      </c>
      <c r="U668" s="109">
        <v>49</v>
      </c>
      <c r="V668" s="109">
        <v>496</v>
      </c>
      <c r="W668" s="109">
        <v>75</v>
      </c>
      <c r="X668" s="109">
        <v>535</v>
      </c>
      <c r="Y668" s="109">
        <v>948</v>
      </c>
      <c r="Z668" s="109">
        <v>933</v>
      </c>
      <c r="AA668" s="109">
        <v>514</v>
      </c>
      <c r="AB668" s="109">
        <v>94</v>
      </c>
      <c r="AC668" s="109">
        <v>505</v>
      </c>
      <c r="AD668" s="109">
        <v>40</v>
      </c>
      <c r="AE668" s="109">
        <v>387</v>
      </c>
      <c r="AF668" s="109">
        <v>991</v>
      </c>
      <c r="AG668" s="210">
        <v>636</v>
      </c>
      <c r="AH668" s="5">
        <f t="shared" si="126"/>
        <v>16400</v>
      </c>
      <c r="AI668" s="5">
        <f t="shared" si="127"/>
        <v>11201200</v>
      </c>
      <c r="AJ668" s="2">
        <f t="shared" si="128"/>
        <v>8606720000</v>
      </c>
    </row>
    <row r="669" spans="1:36" x14ac:dyDescent="0.2">
      <c r="A669" s="1">
        <v>17</v>
      </c>
      <c r="B669" s="143">
        <v>267</v>
      </c>
      <c r="C669" s="109">
        <v>176</v>
      </c>
      <c r="D669" s="109">
        <v>756</v>
      </c>
      <c r="E669" s="109">
        <v>855</v>
      </c>
      <c r="F669" s="109">
        <v>650</v>
      </c>
      <c r="G669" s="109">
        <v>813</v>
      </c>
      <c r="H669" s="109">
        <v>369</v>
      </c>
      <c r="I669" s="109">
        <v>214</v>
      </c>
      <c r="J669" s="109">
        <v>195</v>
      </c>
      <c r="K669" s="109">
        <v>360</v>
      </c>
      <c r="L669" s="109">
        <v>828</v>
      </c>
      <c r="M669" s="109">
        <v>671</v>
      </c>
      <c r="N669" s="109">
        <v>834</v>
      </c>
      <c r="O669" s="109">
        <v>741</v>
      </c>
      <c r="P669" s="109">
        <v>185</v>
      </c>
      <c r="Q669" s="112">
        <v>286</v>
      </c>
      <c r="R669" s="262">
        <v>404</v>
      </c>
      <c r="S669" s="109">
        <v>55</v>
      </c>
      <c r="T669" s="109">
        <v>619</v>
      </c>
      <c r="U669" s="109">
        <v>976</v>
      </c>
      <c r="V669" s="109">
        <v>529</v>
      </c>
      <c r="W669" s="109">
        <v>950</v>
      </c>
      <c r="X669" s="109">
        <v>490</v>
      </c>
      <c r="Y669" s="109">
        <v>77</v>
      </c>
      <c r="Z669" s="109">
        <v>92</v>
      </c>
      <c r="AA669" s="109">
        <v>511</v>
      </c>
      <c r="AB669" s="109">
        <v>931</v>
      </c>
      <c r="AC669" s="109">
        <v>520</v>
      </c>
      <c r="AD669" s="109">
        <v>985</v>
      </c>
      <c r="AE669" s="109">
        <v>638</v>
      </c>
      <c r="AF669" s="6">
        <v>34</v>
      </c>
      <c r="AG669" s="211">
        <v>389</v>
      </c>
      <c r="AH669" s="5">
        <f t="shared" si="126"/>
        <v>16400</v>
      </c>
      <c r="AI669" s="5">
        <f t="shared" si="127"/>
        <v>11201200</v>
      </c>
      <c r="AJ669" s="2">
        <f t="shared" si="128"/>
        <v>8606720000</v>
      </c>
    </row>
    <row r="670" spans="1:36" x14ac:dyDescent="0.2">
      <c r="A670" s="1">
        <v>18</v>
      </c>
      <c r="B670" s="140">
        <v>156</v>
      </c>
      <c r="C670" s="111">
        <v>319</v>
      </c>
      <c r="D670" s="109">
        <v>867</v>
      </c>
      <c r="E670" s="109">
        <v>712</v>
      </c>
      <c r="F670" s="109">
        <v>793</v>
      </c>
      <c r="G670" s="109">
        <v>702</v>
      </c>
      <c r="H670" s="109">
        <v>226</v>
      </c>
      <c r="I670" s="109">
        <v>325</v>
      </c>
      <c r="J670" s="109">
        <v>340</v>
      </c>
      <c r="K670" s="109">
        <v>247</v>
      </c>
      <c r="L670" s="109">
        <v>683</v>
      </c>
      <c r="M670" s="109">
        <v>784</v>
      </c>
      <c r="N670" s="109">
        <v>721</v>
      </c>
      <c r="O670" s="109">
        <v>886</v>
      </c>
      <c r="P670" s="112">
        <v>298</v>
      </c>
      <c r="Q670" s="109">
        <v>141</v>
      </c>
      <c r="R670" s="109">
        <v>3</v>
      </c>
      <c r="S670" s="262">
        <v>424</v>
      </c>
      <c r="T670" s="109">
        <v>1020</v>
      </c>
      <c r="U670" s="109">
        <v>607</v>
      </c>
      <c r="V670" s="109">
        <v>898</v>
      </c>
      <c r="W670" s="109">
        <v>549</v>
      </c>
      <c r="X670" s="109">
        <v>121</v>
      </c>
      <c r="Y670" s="109">
        <v>478</v>
      </c>
      <c r="Z670" s="109">
        <v>459</v>
      </c>
      <c r="AA670" s="109">
        <v>112</v>
      </c>
      <c r="AB670" s="109">
        <v>564</v>
      </c>
      <c r="AC670" s="109">
        <v>919</v>
      </c>
      <c r="AD670" s="109">
        <v>586</v>
      </c>
      <c r="AE670" s="109">
        <v>1005</v>
      </c>
      <c r="AF670" s="108">
        <v>433</v>
      </c>
      <c r="AG670" s="179">
        <v>22</v>
      </c>
      <c r="AH670" s="5">
        <f t="shared" si="126"/>
        <v>16400</v>
      </c>
      <c r="AI670" s="5">
        <f t="shared" si="127"/>
        <v>11201200</v>
      </c>
      <c r="AJ670" s="2">
        <f t="shared" si="128"/>
        <v>8606720000</v>
      </c>
    </row>
    <row r="671" spans="1:36" x14ac:dyDescent="0.2">
      <c r="A671" s="1">
        <v>19</v>
      </c>
      <c r="B671" s="140">
        <v>682</v>
      </c>
      <c r="C671" s="109">
        <v>781</v>
      </c>
      <c r="D671" s="111">
        <v>337</v>
      </c>
      <c r="E671" s="109">
        <v>246</v>
      </c>
      <c r="F671" s="109">
        <v>299</v>
      </c>
      <c r="G671" s="109">
        <v>144</v>
      </c>
      <c r="H671" s="109">
        <v>724</v>
      </c>
      <c r="I671" s="109">
        <v>887</v>
      </c>
      <c r="J671" s="109">
        <v>866</v>
      </c>
      <c r="K671" s="109">
        <v>709</v>
      </c>
      <c r="L671" s="109">
        <v>153</v>
      </c>
      <c r="M671" s="109">
        <v>318</v>
      </c>
      <c r="N671" s="109">
        <v>227</v>
      </c>
      <c r="O671" s="112">
        <v>328</v>
      </c>
      <c r="P671" s="109">
        <v>796</v>
      </c>
      <c r="Q671" s="109">
        <v>703</v>
      </c>
      <c r="R671" s="109">
        <v>561</v>
      </c>
      <c r="S671" s="109">
        <v>918</v>
      </c>
      <c r="T671" s="262">
        <v>458</v>
      </c>
      <c r="U671" s="109">
        <v>109</v>
      </c>
      <c r="V671" s="109">
        <v>436</v>
      </c>
      <c r="W671" s="109">
        <v>23</v>
      </c>
      <c r="X671" s="109">
        <v>587</v>
      </c>
      <c r="Y671" s="109">
        <v>1008</v>
      </c>
      <c r="Z671" s="109">
        <v>1017</v>
      </c>
      <c r="AA671" s="109">
        <v>606</v>
      </c>
      <c r="AB671" s="109">
        <v>2</v>
      </c>
      <c r="AC671" s="109">
        <v>421</v>
      </c>
      <c r="AD671" s="6">
        <v>124</v>
      </c>
      <c r="AE671" s="108">
        <v>479</v>
      </c>
      <c r="AF671" s="109">
        <v>899</v>
      </c>
      <c r="AG671" s="139">
        <v>552</v>
      </c>
      <c r="AH671" s="5">
        <f t="shared" si="126"/>
        <v>16400</v>
      </c>
      <c r="AI671" s="5">
        <f t="shared" si="127"/>
        <v>11201200</v>
      </c>
      <c r="AJ671" s="2">
        <f t="shared" si="128"/>
        <v>8606720000</v>
      </c>
    </row>
    <row r="672" spans="1:36" x14ac:dyDescent="0.2">
      <c r="A672" s="1">
        <v>20</v>
      </c>
      <c r="B672" s="140">
        <v>825</v>
      </c>
      <c r="C672" s="109">
        <v>670</v>
      </c>
      <c r="D672" s="109">
        <v>194</v>
      </c>
      <c r="E672" s="111">
        <v>357</v>
      </c>
      <c r="F672" s="109">
        <v>188</v>
      </c>
      <c r="G672" s="109">
        <v>287</v>
      </c>
      <c r="H672" s="109">
        <v>835</v>
      </c>
      <c r="I672" s="109">
        <v>744</v>
      </c>
      <c r="J672" s="109">
        <v>753</v>
      </c>
      <c r="K672" s="109">
        <v>854</v>
      </c>
      <c r="L672" s="109">
        <v>266</v>
      </c>
      <c r="M672" s="109">
        <v>173</v>
      </c>
      <c r="N672" s="112">
        <v>372</v>
      </c>
      <c r="O672" s="109">
        <v>215</v>
      </c>
      <c r="P672" s="109">
        <v>651</v>
      </c>
      <c r="Q672" s="109">
        <v>816</v>
      </c>
      <c r="R672" s="109">
        <v>930</v>
      </c>
      <c r="S672" s="109">
        <v>517</v>
      </c>
      <c r="T672" s="109">
        <v>89</v>
      </c>
      <c r="U672" s="262">
        <v>510</v>
      </c>
      <c r="V672" s="109">
        <v>35</v>
      </c>
      <c r="W672" s="109">
        <v>392</v>
      </c>
      <c r="X672" s="109">
        <v>988</v>
      </c>
      <c r="Y672" s="109">
        <v>639</v>
      </c>
      <c r="Z672" s="109">
        <v>618</v>
      </c>
      <c r="AA672" s="109">
        <v>973</v>
      </c>
      <c r="AB672" s="109">
        <v>401</v>
      </c>
      <c r="AC672" s="109">
        <v>54</v>
      </c>
      <c r="AD672" s="108">
        <v>491</v>
      </c>
      <c r="AE672" s="6">
        <v>80</v>
      </c>
      <c r="AF672" s="109">
        <v>532</v>
      </c>
      <c r="AG672" s="139">
        <v>951</v>
      </c>
      <c r="AH672" s="5">
        <f t="shared" si="126"/>
        <v>16400</v>
      </c>
      <c r="AI672" s="5">
        <f t="shared" si="127"/>
        <v>11201200</v>
      </c>
      <c r="AJ672" s="2">
        <f t="shared" si="128"/>
        <v>8606720000</v>
      </c>
    </row>
    <row r="673" spans="1:36" x14ac:dyDescent="0.2">
      <c r="A673" s="1">
        <v>21</v>
      </c>
      <c r="B673" s="140">
        <v>533</v>
      </c>
      <c r="C673" s="109">
        <v>946</v>
      </c>
      <c r="D673" s="109">
        <v>494</v>
      </c>
      <c r="E673" s="109">
        <v>73</v>
      </c>
      <c r="F673" s="111">
        <v>408</v>
      </c>
      <c r="G673" s="109">
        <v>51</v>
      </c>
      <c r="H673" s="109">
        <v>623</v>
      </c>
      <c r="I673" s="109">
        <v>972</v>
      </c>
      <c r="J673" s="109">
        <v>989</v>
      </c>
      <c r="K673" s="109">
        <v>634</v>
      </c>
      <c r="L673" s="109">
        <v>38</v>
      </c>
      <c r="M673" s="112">
        <v>385</v>
      </c>
      <c r="N673" s="109">
        <v>96</v>
      </c>
      <c r="O673" s="109">
        <v>507</v>
      </c>
      <c r="P673" s="109">
        <v>935</v>
      </c>
      <c r="Q673" s="109">
        <v>516</v>
      </c>
      <c r="R673" s="109">
        <v>654</v>
      </c>
      <c r="S673" s="109">
        <v>809</v>
      </c>
      <c r="T673" s="109">
        <v>373</v>
      </c>
      <c r="U673" s="109">
        <v>210</v>
      </c>
      <c r="V673" s="262">
        <v>271</v>
      </c>
      <c r="W673" s="109">
        <v>172</v>
      </c>
      <c r="X673" s="109">
        <v>760</v>
      </c>
      <c r="Y673" s="109">
        <v>851</v>
      </c>
      <c r="Z673" s="109">
        <v>838</v>
      </c>
      <c r="AA673" s="109">
        <v>737</v>
      </c>
      <c r="AB673" s="6">
        <v>189</v>
      </c>
      <c r="AC673" s="108">
        <v>282</v>
      </c>
      <c r="AD673" s="109">
        <v>199</v>
      </c>
      <c r="AE673" s="109">
        <v>356</v>
      </c>
      <c r="AF673" s="109">
        <v>832</v>
      </c>
      <c r="AG673" s="139">
        <v>667</v>
      </c>
      <c r="AH673" s="5">
        <f t="shared" si="126"/>
        <v>16400</v>
      </c>
      <c r="AI673" s="5">
        <f t="shared" si="127"/>
        <v>11201200</v>
      </c>
      <c r="AJ673" s="2">
        <f t="shared" si="128"/>
        <v>8606720000</v>
      </c>
    </row>
    <row r="674" spans="1:36" x14ac:dyDescent="0.2">
      <c r="A674" s="1">
        <v>22</v>
      </c>
      <c r="B674" s="140">
        <v>902</v>
      </c>
      <c r="C674" s="109">
        <v>545</v>
      </c>
      <c r="D674" s="109">
        <v>125</v>
      </c>
      <c r="E674" s="109">
        <v>474</v>
      </c>
      <c r="F674" s="109">
        <v>7</v>
      </c>
      <c r="G674" s="111">
        <v>420</v>
      </c>
      <c r="H674" s="109">
        <v>1024</v>
      </c>
      <c r="I674" s="109">
        <v>603</v>
      </c>
      <c r="J674" s="109">
        <v>590</v>
      </c>
      <c r="K674" s="109">
        <v>1001</v>
      </c>
      <c r="L674" s="112">
        <v>437</v>
      </c>
      <c r="M674" s="109">
        <v>18</v>
      </c>
      <c r="N674" s="109">
        <v>463</v>
      </c>
      <c r="O674" s="109">
        <v>108</v>
      </c>
      <c r="P674" s="109">
        <v>568</v>
      </c>
      <c r="Q674" s="109">
        <v>915</v>
      </c>
      <c r="R674" s="109">
        <v>797</v>
      </c>
      <c r="S674" s="109">
        <v>698</v>
      </c>
      <c r="T674" s="109">
        <v>230</v>
      </c>
      <c r="U674" s="109">
        <v>321</v>
      </c>
      <c r="V674" s="109">
        <v>160</v>
      </c>
      <c r="W674" s="262">
        <v>315</v>
      </c>
      <c r="X674" s="109">
        <v>871</v>
      </c>
      <c r="Y674" s="109">
        <v>708</v>
      </c>
      <c r="Z674" s="109">
        <v>725</v>
      </c>
      <c r="AA674" s="109">
        <v>882</v>
      </c>
      <c r="AB674" s="108">
        <v>302</v>
      </c>
      <c r="AC674" s="6">
        <v>137</v>
      </c>
      <c r="AD674" s="109">
        <v>344</v>
      </c>
      <c r="AE674" s="109">
        <v>243</v>
      </c>
      <c r="AF674" s="109">
        <v>687</v>
      </c>
      <c r="AG674" s="139">
        <v>780</v>
      </c>
      <c r="AH674" s="5">
        <f t="shared" si="126"/>
        <v>16400</v>
      </c>
      <c r="AI674" s="5">
        <f t="shared" si="127"/>
        <v>11201200</v>
      </c>
      <c r="AJ674" s="2">
        <f t="shared" si="128"/>
        <v>8606720000</v>
      </c>
    </row>
    <row r="675" spans="1:36" x14ac:dyDescent="0.2">
      <c r="A675" s="1">
        <v>23</v>
      </c>
      <c r="B675" s="140">
        <v>440</v>
      </c>
      <c r="C675" s="109">
        <v>19</v>
      </c>
      <c r="D675" s="109">
        <v>591</v>
      </c>
      <c r="E675" s="109">
        <v>1004</v>
      </c>
      <c r="F675" s="109">
        <v>565</v>
      </c>
      <c r="G675" s="109">
        <v>914</v>
      </c>
      <c r="H675" s="111">
        <v>462</v>
      </c>
      <c r="I675" s="109">
        <v>105</v>
      </c>
      <c r="J675" s="109">
        <v>128</v>
      </c>
      <c r="K675" s="112">
        <v>475</v>
      </c>
      <c r="L675" s="109">
        <v>903</v>
      </c>
      <c r="M675" s="109">
        <v>548</v>
      </c>
      <c r="N675" s="109">
        <v>1021</v>
      </c>
      <c r="O675" s="109">
        <v>602</v>
      </c>
      <c r="P675" s="109">
        <v>6</v>
      </c>
      <c r="Q675" s="109">
        <v>417</v>
      </c>
      <c r="R675" s="109">
        <v>303</v>
      </c>
      <c r="S675" s="109">
        <v>140</v>
      </c>
      <c r="T675" s="109">
        <v>728</v>
      </c>
      <c r="U675" s="109">
        <v>883</v>
      </c>
      <c r="V675" s="109">
        <v>686</v>
      </c>
      <c r="W675" s="109">
        <v>777</v>
      </c>
      <c r="X675" s="262">
        <v>341</v>
      </c>
      <c r="Y675" s="109">
        <v>242</v>
      </c>
      <c r="Z675" s="6">
        <v>231</v>
      </c>
      <c r="AA675" s="108">
        <v>324</v>
      </c>
      <c r="AB675" s="109">
        <v>800</v>
      </c>
      <c r="AC675" s="109">
        <v>699</v>
      </c>
      <c r="AD675" s="109">
        <v>870</v>
      </c>
      <c r="AE675" s="109">
        <v>705</v>
      </c>
      <c r="AF675" s="109">
        <v>157</v>
      </c>
      <c r="AG675" s="139">
        <v>314</v>
      </c>
      <c r="AH675" s="5">
        <f t="shared" si="126"/>
        <v>16400</v>
      </c>
      <c r="AI675" s="5">
        <f t="shared" si="127"/>
        <v>11201200</v>
      </c>
      <c r="AJ675" s="2">
        <f t="shared" si="128"/>
        <v>8606720000</v>
      </c>
    </row>
    <row r="676" spans="1:36" x14ac:dyDescent="0.2">
      <c r="A676" s="1">
        <v>24</v>
      </c>
      <c r="B676" s="140">
        <v>39</v>
      </c>
      <c r="C676" s="109">
        <v>388</v>
      </c>
      <c r="D676" s="109">
        <v>992</v>
      </c>
      <c r="E676" s="109">
        <v>635</v>
      </c>
      <c r="F676" s="109">
        <v>934</v>
      </c>
      <c r="G676" s="109">
        <v>513</v>
      </c>
      <c r="H676" s="109">
        <v>93</v>
      </c>
      <c r="I676" s="111">
        <v>506</v>
      </c>
      <c r="J676" s="112">
        <v>495</v>
      </c>
      <c r="K676" s="109">
        <v>76</v>
      </c>
      <c r="L676" s="109">
        <v>536</v>
      </c>
      <c r="M676" s="109">
        <v>947</v>
      </c>
      <c r="N676" s="109">
        <v>622</v>
      </c>
      <c r="O676" s="109">
        <v>969</v>
      </c>
      <c r="P676" s="109">
        <v>405</v>
      </c>
      <c r="Q676" s="109">
        <v>50</v>
      </c>
      <c r="R676" s="109">
        <v>192</v>
      </c>
      <c r="S676" s="109">
        <v>283</v>
      </c>
      <c r="T676" s="109">
        <v>839</v>
      </c>
      <c r="U676" s="109">
        <v>740</v>
      </c>
      <c r="V676" s="109">
        <v>829</v>
      </c>
      <c r="W676" s="109">
        <v>666</v>
      </c>
      <c r="X676" s="109">
        <v>198</v>
      </c>
      <c r="Y676" s="262">
        <v>353</v>
      </c>
      <c r="Z676" s="108">
        <v>376</v>
      </c>
      <c r="AA676" s="6">
        <v>211</v>
      </c>
      <c r="AB676" s="109">
        <v>655</v>
      </c>
      <c r="AC676" s="109">
        <v>812</v>
      </c>
      <c r="AD676" s="109">
        <v>757</v>
      </c>
      <c r="AE676" s="109">
        <v>850</v>
      </c>
      <c r="AF676" s="109">
        <v>270</v>
      </c>
      <c r="AG676" s="139">
        <v>169</v>
      </c>
      <c r="AH676" s="5">
        <f t="shared" si="126"/>
        <v>16400</v>
      </c>
      <c r="AI676" s="5">
        <f t="shared" si="127"/>
        <v>11201200</v>
      </c>
      <c r="AJ676" s="2">
        <f t="shared" si="128"/>
        <v>8606720000</v>
      </c>
    </row>
    <row r="677" spans="1:36" x14ac:dyDescent="0.2">
      <c r="A677" s="1">
        <v>25</v>
      </c>
      <c r="B677" s="140">
        <v>719</v>
      </c>
      <c r="C677" s="109">
        <v>876</v>
      </c>
      <c r="D677" s="109">
        <v>312</v>
      </c>
      <c r="E677" s="109">
        <v>147</v>
      </c>
      <c r="F677" s="109">
        <v>334</v>
      </c>
      <c r="G677" s="109">
        <v>233</v>
      </c>
      <c r="H677" s="109">
        <v>693</v>
      </c>
      <c r="I677" s="112">
        <v>786</v>
      </c>
      <c r="J677" s="111">
        <v>775</v>
      </c>
      <c r="K677" s="109">
        <v>676</v>
      </c>
      <c r="L677" s="109">
        <v>256</v>
      </c>
      <c r="M677" s="109">
        <v>347</v>
      </c>
      <c r="N677" s="109">
        <v>134</v>
      </c>
      <c r="O677" s="109">
        <v>289</v>
      </c>
      <c r="P677" s="109">
        <v>893</v>
      </c>
      <c r="Q677" s="109">
        <v>730</v>
      </c>
      <c r="R677" s="109">
        <v>600</v>
      </c>
      <c r="S677" s="109">
        <v>1011</v>
      </c>
      <c r="T677" s="109">
        <v>431</v>
      </c>
      <c r="U677" s="109">
        <v>12</v>
      </c>
      <c r="V677" s="109">
        <v>469</v>
      </c>
      <c r="W677" s="109">
        <v>114</v>
      </c>
      <c r="X677" s="6">
        <v>558</v>
      </c>
      <c r="Y677" s="108">
        <v>905</v>
      </c>
      <c r="Z677" s="262">
        <v>928</v>
      </c>
      <c r="AA677" s="109">
        <v>571</v>
      </c>
      <c r="AB677" s="109">
        <v>103</v>
      </c>
      <c r="AC677" s="109">
        <v>452</v>
      </c>
      <c r="AD677" s="109">
        <v>29</v>
      </c>
      <c r="AE677" s="109">
        <v>442</v>
      </c>
      <c r="AF677" s="109">
        <v>998</v>
      </c>
      <c r="AG677" s="139">
        <v>577</v>
      </c>
      <c r="AH677" s="5">
        <f t="shared" si="126"/>
        <v>16400</v>
      </c>
      <c r="AI677" s="5">
        <f t="shared" si="127"/>
        <v>11201200</v>
      </c>
      <c r="AJ677" s="2">
        <f t="shared" si="128"/>
        <v>8606720000</v>
      </c>
    </row>
    <row r="678" spans="1:36" x14ac:dyDescent="0.2">
      <c r="A678" s="1">
        <v>26</v>
      </c>
      <c r="B678" s="140">
        <v>864</v>
      </c>
      <c r="C678" s="109">
        <v>763</v>
      </c>
      <c r="D678" s="109">
        <v>167</v>
      </c>
      <c r="E678" s="109">
        <v>260</v>
      </c>
      <c r="F678" s="109">
        <v>221</v>
      </c>
      <c r="G678" s="109">
        <v>378</v>
      </c>
      <c r="H678" s="112">
        <v>806</v>
      </c>
      <c r="I678" s="109">
        <v>641</v>
      </c>
      <c r="J678" s="109">
        <v>664</v>
      </c>
      <c r="K678" s="111">
        <v>819</v>
      </c>
      <c r="L678" s="109">
        <v>367</v>
      </c>
      <c r="M678" s="109">
        <v>204</v>
      </c>
      <c r="N678" s="109">
        <v>277</v>
      </c>
      <c r="O678" s="109">
        <v>178</v>
      </c>
      <c r="P678" s="109">
        <v>750</v>
      </c>
      <c r="Q678" s="109">
        <v>841</v>
      </c>
      <c r="R678" s="109">
        <v>967</v>
      </c>
      <c r="S678" s="109">
        <v>612</v>
      </c>
      <c r="T678" s="109">
        <v>64</v>
      </c>
      <c r="U678" s="109">
        <v>411</v>
      </c>
      <c r="V678" s="109">
        <v>70</v>
      </c>
      <c r="W678" s="109">
        <v>481</v>
      </c>
      <c r="X678" s="108">
        <v>957</v>
      </c>
      <c r="Y678" s="6">
        <v>538</v>
      </c>
      <c r="Z678" s="109">
        <v>527</v>
      </c>
      <c r="AA678" s="262">
        <v>940</v>
      </c>
      <c r="AB678" s="109">
        <v>504</v>
      </c>
      <c r="AC678" s="109">
        <v>83</v>
      </c>
      <c r="AD678" s="109">
        <v>398</v>
      </c>
      <c r="AE678" s="109">
        <v>41</v>
      </c>
      <c r="AF678" s="109">
        <v>629</v>
      </c>
      <c r="AG678" s="139">
        <v>978</v>
      </c>
      <c r="AH678" s="5">
        <f t="shared" si="126"/>
        <v>16400</v>
      </c>
      <c r="AI678" s="5">
        <f t="shared" si="127"/>
        <v>11201200</v>
      </c>
      <c r="AJ678" s="2">
        <f t="shared" si="128"/>
        <v>8606720000</v>
      </c>
    </row>
    <row r="679" spans="1:36" x14ac:dyDescent="0.2">
      <c r="A679" s="1">
        <v>27</v>
      </c>
      <c r="B679" s="140">
        <v>366</v>
      </c>
      <c r="C679" s="109">
        <v>201</v>
      </c>
      <c r="D679" s="109">
        <v>661</v>
      </c>
      <c r="E679" s="109">
        <v>818</v>
      </c>
      <c r="F679" s="109">
        <v>751</v>
      </c>
      <c r="G679" s="112">
        <v>844</v>
      </c>
      <c r="H679" s="109">
        <v>280</v>
      </c>
      <c r="I679" s="109">
        <v>179</v>
      </c>
      <c r="J679" s="109">
        <v>166</v>
      </c>
      <c r="K679" s="109">
        <v>257</v>
      </c>
      <c r="L679" s="111">
        <v>861</v>
      </c>
      <c r="M679" s="109">
        <v>762</v>
      </c>
      <c r="N679" s="109">
        <v>807</v>
      </c>
      <c r="O679" s="109">
        <v>644</v>
      </c>
      <c r="P679" s="109">
        <v>224</v>
      </c>
      <c r="Q679" s="109">
        <v>379</v>
      </c>
      <c r="R679" s="109">
        <v>501</v>
      </c>
      <c r="S679" s="109">
        <v>82</v>
      </c>
      <c r="T679" s="109">
        <v>526</v>
      </c>
      <c r="U679" s="109">
        <v>937</v>
      </c>
      <c r="V679" s="6">
        <v>632</v>
      </c>
      <c r="W679" s="108">
        <v>979</v>
      </c>
      <c r="X679" s="109">
        <v>399</v>
      </c>
      <c r="Y679" s="109">
        <v>44</v>
      </c>
      <c r="Z679" s="109">
        <v>61</v>
      </c>
      <c r="AA679" s="109">
        <v>410</v>
      </c>
      <c r="AB679" s="262">
        <v>966</v>
      </c>
      <c r="AC679" s="109">
        <v>609</v>
      </c>
      <c r="AD679" s="109">
        <v>960</v>
      </c>
      <c r="AE679" s="109">
        <v>539</v>
      </c>
      <c r="AF679" s="109">
        <v>71</v>
      </c>
      <c r="AG679" s="139">
        <v>484</v>
      </c>
      <c r="AH679" s="5">
        <f t="shared" si="126"/>
        <v>16400</v>
      </c>
      <c r="AI679" s="5">
        <f t="shared" si="127"/>
        <v>11201200</v>
      </c>
      <c r="AJ679" s="2">
        <f t="shared" si="128"/>
        <v>8606720000</v>
      </c>
    </row>
    <row r="680" spans="1:36" x14ac:dyDescent="0.2">
      <c r="A680" s="1">
        <v>28</v>
      </c>
      <c r="B680" s="140">
        <v>253</v>
      </c>
      <c r="C680" s="109">
        <v>346</v>
      </c>
      <c r="D680" s="109">
        <v>774</v>
      </c>
      <c r="E680" s="109">
        <v>673</v>
      </c>
      <c r="F680" s="112">
        <v>896</v>
      </c>
      <c r="G680" s="109">
        <v>731</v>
      </c>
      <c r="H680" s="109">
        <v>135</v>
      </c>
      <c r="I680" s="109">
        <v>292</v>
      </c>
      <c r="J680" s="109">
        <v>309</v>
      </c>
      <c r="K680" s="109">
        <v>146</v>
      </c>
      <c r="L680" s="109">
        <v>718</v>
      </c>
      <c r="M680" s="111">
        <v>873</v>
      </c>
      <c r="N680" s="109">
        <v>696</v>
      </c>
      <c r="O680" s="109">
        <v>787</v>
      </c>
      <c r="P680" s="109">
        <v>335</v>
      </c>
      <c r="Q680" s="109">
        <v>236</v>
      </c>
      <c r="R680" s="109">
        <v>102</v>
      </c>
      <c r="S680" s="109">
        <v>449</v>
      </c>
      <c r="T680" s="109">
        <v>925</v>
      </c>
      <c r="U680" s="109">
        <v>570</v>
      </c>
      <c r="V680" s="108">
        <v>999</v>
      </c>
      <c r="W680" s="6">
        <v>580</v>
      </c>
      <c r="X680" s="109">
        <v>32</v>
      </c>
      <c r="Y680" s="109">
        <v>443</v>
      </c>
      <c r="Z680" s="109">
        <v>430</v>
      </c>
      <c r="AA680" s="109">
        <v>9</v>
      </c>
      <c r="AB680" s="109">
        <v>597</v>
      </c>
      <c r="AC680" s="262">
        <v>1010</v>
      </c>
      <c r="AD680" s="109">
        <v>559</v>
      </c>
      <c r="AE680" s="109">
        <v>908</v>
      </c>
      <c r="AF680" s="109">
        <v>472</v>
      </c>
      <c r="AG680" s="139">
        <v>115</v>
      </c>
      <c r="AH680" s="5">
        <f t="shared" si="126"/>
        <v>16400</v>
      </c>
      <c r="AI680" s="5">
        <f t="shared" si="127"/>
        <v>11201200</v>
      </c>
      <c r="AJ680" s="2">
        <f t="shared" si="128"/>
        <v>8606720000</v>
      </c>
    </row>
    <row r="681" spans="1:36" x14ac:dyDescent="0.2">
      <c r="A681" s="1">
        <v>29</v>
      </c>
      <c r="B681" s="140">
        <v>465</v>
      </c>
      <c r="C681" s="109">
        <v>118</v>
      </c>
      <c r="D681" s="109">
        <v>554</v>
      </c>
      <c r="E681" s="112">
        <v>909</v>
      </c>
      <c r="F681" s="109">
        <v>596</v>
      </c>
      <c r="G681" s="109">
        <v>1015</v>
      </c>
      <c r="H681" s="109">
        <v>427</v>
      </c>
      <c r="I681" s="109">
        <v>16</v>
      </c>
      <c r="J681" s="109">
        <v>25</v>
      </c>
      <c r="K681" s="109">
        <v>446</v>
      </c>
      <c r="L681" s="109">
        <v>994</v>
      </c>
      <c r="M681" s="109">
        <v>581</v>
      </c>
      <c r="N681" s="111">
        <v>924</v>
      </c>
      <c r="O681" s="109">
        <v>575</v>
      </c>
      <c r="P681" s="109">
        <v>99</v>
      </c>
      <c r="Q681" s="109">
        <v>456</v>
      </c>
      <c r="R681" s="109">
        <v>330</v>
      </c>
      <c r="S681" s="109">
        <v>237</v>
      </c>
      <c r="T681" s="6">
        <v>689</v>
      </c>
      <c r="U681" s="108">
        <v>790</v>
      </c>
      <c r="V681" s="109">
        <v>715</v>
      </c>
      <c r="W681" s="109">
        <v>880</v>
      </c>
      <c r="X681" s="109">
        <v>308</v>
      </c>
      <c r="Y681" s="109">
        <v>151</v>
      </c>
      <c r="Z681" s="109">
        <v>130</v>
      </c>
      <c r="AA681" s="109">
        <v>293</v>
      </c>
      <c r="AB681" s="109">
        <v>889</v>
      </c>
      <c r="AC681" s="109">
        <v>734</v>
      </c>
      <c r="AD681" s="262">
        <v>771</v>
      </c>
      <c r="AE681" s="109">
        <v>680</v>
      </c>
      <c r="AF681" s="109">
        <v>252</v>
      </c>
      <c r="AG681" s="139">
        <v>351</v>
      </c>
      <c r="AH681" s="5">
        <f t="shared" si="126"/>
        <v>16400</v>
      </c>
      <c r="AI681" s="5">
        <f t="shared" si="127"/>
        <v>11201200</v>
      </c>
      <c r="AJ681" s="2">
        <f t="shared" si="128"/>
        <v>8606720000</v>
      </c>
    </row>
    <row r="682" spans="1:36" x14ac:dyDescent="0.2">
      <c r="A682" s="1">
        <v>30</v>
      </c>
      <c r="B682" s="140">
        <v>66</v>
      </c>
      <c r="C682" s="109">
        <v>485</v>
      </c>
      <c r="D682" s="112">
        <v>953</v>
      </c>
      <c r="E682" s="109">
        <v>542</v>
      </c>
      <c r="F682" s="109">
        <v>963</v>
      </c>
      <c r="G682" s="109">
        <v>616</v>
      </c>
      <c r="H682" s="109">
        <v>60</v>
      </c>
      <c r="I682" s="109">
        <v>415</v>
      </c>
      <c r="J682" s="109">
        <v>394</v>
      </c>
      <c r="K682" s="109">
        <v>45</v>
      </c>
      <c r="L682" s="109">
        <v>625</v>
      </c>
      <c r="M682" s="109">
        <v>982</v>
      </c>
      <c r="N682" s="109">
        <v>523</v>
      </c>
      <c r="O682" s="111">
        <v>944</v>
      </c>
      <c r="P682" s="109">
        <v>500</v>
      </c>
      <c r="Q682" s="109">
        <v>87</v>
      </c>
      <c r="R682" s="109">
        <v>217</v>
      </c>
      <c r="S682" s="109">
        <v>382</v>
      </c>
      <c r="T682" s="108">
        <v>802</v>
      </c>
      <c r="U682" s="6">
        <v>645</v>
      </c>
      <c r="V682" s="109">
        <v>860</v>
      </c>
      <c r="W682" s="109">
        <v>767</v>
      </c>
      <c r="X682" s="109">
        <v>163</v>
      </c>
      <c r="Y682" s="109">
        <v>264</v>
      </c>
      <c r="Z682" s="109">
        <v>273</v>
      </c>
      <c r="AA682" s="109">
        <v>182</v>
      </c>
      <c r="AB682" s="109">
        <v>746</v>
      </c>
      <c r="AC682" s="109">
        <v>845</v>
      </c>
      <c r="AD682" s="109">
        <v>660</v>
      </c>
      <c r="AE682" s="262">
        <v>823</v>
      </c>
      <c r="AF682" s="109">
        <v>363</v>
      </c>
      <c r="AG682" s="139">
        <v>208</v>
      </c>
      <c r="AH682" s="5">
        <f t="shared" si="126"/>
        <v>16400</v>
      </c>
      <c r="AI682" s="5">
        <f t="shared" si="127"/>
        <v>11201200</v>
      </c>
      <c r="AJ682" s="2">
        <f t="shared" si="128"/>
        <v>8606720000</v>
      </c>
    </row>
    <row r="683" spans="1:36" x14ac:dyDescent="0.2">
      <c r="A683" s="1">
        <v>31</v>
      </c>
      <c r="B683" s="140">
        <v>628</v>
      </c>
      <c r="C683" s="112">
        <v>983</v>
      </c>
      <c r="D683" s="109">
        <v>395</v>
      </c>
      <c r="E683" s="109">
        <v>48</v>
      </c>
      <c r="F683" s="109">
        <v>497</v>
      </c>
      <c r="G683" s="109">
        <v>86</v>
      </c>
      <c r="H683" s="109">
        <v>522</v>
      </c>
      <c r="I683" s="109">
        <v>941</v>
      </c>
      <c r="J683" s="109">
        <v>956</v>
      </c>
      <c r="K683" s="109">
        <v>543</v>
      </c>
      <c r="L683" s="109">
        <v>67</v>
      </c>
      <c r="M683" s="109">
        <v>488</v>
      </c>
      <c r="N683" s="109">
        <v>57</v>
      </c>
      <c r="O683" s="109">
        <v>414</v>
      </c>
      <c r="P683" s="111">
        <v>962</v>
      </c>
      <c r="Q683" s="109">
        <v>613</v>
      </c>
      <c r="R683" s="6">
        <v>747</v>
      </c>
      <c r="S683" s="108">
        <v>848</v>
      </c>
      <c r="T683" s="109">
        <v>276</v>
      </c>
      <c r="U683" s="109">
        <v>183</v>
      </c>
      <c r="V683" s="109">
        <v>362</v>
      </c>
      <c r="W683" s="109">
        <v>205</v>
      </c>
      <c r="X683" s="109">
        <v>657</v>
      </c>
      <c r="Y683" s="109">
        <v>822</v>
      </c>
      <c r="Z683" s="109">
        <v>803</v>
      </c>
      <c r="AA683" s="109">
        <v>648</v>
      </c>
      <c r="AB683" s="109">
        <v>220</v>
      </c>
      <c r="AC683" s="109">
        <v>383</v>
      </c>
      <c r="AD683" s="109">
        <v>162</v>
      </c>
      <c r="AE683" s="109">
        <v>261</v>
      </c>
      <c r="AF683" s="262">
        <v>857</v>
      </c>
      <c r="AG683" s="139">
        <v>766</v>
      </c>
      <c r="AH683" s="5">
        <f t="shared" si="126"/>
        <v>16400</v>
      </c>
      <c r="AI683" s="5">
        <f t="shared" si="127"/>
        <v>11201200</v>
      </c>
      <c r="AJ683" s="2">
        <f t="shared" si="128"/>
        <v>8606720000</v>
      </c>
    </row>
    <row r="684" spans="1:36" ht="13.5" thickBot="1" x14ac:dyDescent="0.25">
      <c r="A684" s="1">
        <v>32</v>
      </c>
      <c r="B684" s="146">
        <v>995</v>
      </c>
      <c r="C684" s="147">
        <v>584</v>
      </c>
      <c r="D684" s="147">
        <v>28</v>
      </c>
      <c r="E684" s="147">
        <v>447</v>
      </c>
      <c r="F684" s="147">
        <v>98</v>
      </c>
      <c r="G684" s="147">
        <v>453</v>
      </c>
      <c r="H684" s="147">
        <v>921</v>
      </c>
      <c r="I684" s="147">
        <v>574</v>
      </c>
      <c r="J684" s="147">
        <v>555</v>
      </c>
      <c r="K684" s="147">
        <v>912</v>
      </c>
      <c r="L684" s="147">
        <v>468</v>
      </c>
      <c r="M684" s="147">
        <v>119</v>
      </c>
      <c r="N684" s="147">
        <v>426</v>
      </c>
      <c r="O684" s="147">
        <v>13</v>
      </c>
      <c r="P684" s="147">
        <v>593</v>
      </c>
      <c r="Q684" s="148">
        <v>1014</v>
      </c>
      <c r="R684" s="214">
        <v>892</v>
      </c>
      <c r="S684" s="180">
        <v>735</v>
      </c>
      <c r="T684" s="147">
        <v>131</v>
      </c>
      <c r="U684" s="147">
        <v>296</v>
      </c>
      <c r="V684" s="147">
        <v>249</v>
      </c>
      <c r="W684" s="147">
        <v>350</v>
      </c>
      <c r="X684" s="147">
        <v>770</v>
      </c>
      <c r="Y684" s="147">
        <v>677</v>
      </c>
      <c r="Z684" s="147">
        <v>692</v>
      </c>
      <c r="AA684" s="147">
        <v>791</v>
      </c>
      <c r="AB684" s="147">
        <v>331</v>
      </c>
      <c r="AC684" s="147">
        <v>240</v>
      </c>
      <c r="AD684" s="147">
        <v>305</v>
      </c>
      <c r="AE684" s="147">
        <v>150</v>
      </c>
      <c r="AF684" s="147">
        <v>714</v>
      </c>
      <c r="AG684" s="265">
        <v>877</v>
      </c>
      <c r="AH684" s="5">
        <f t="shared" si="126"/>
        <v>16400</v>
      </c>
      <c r="AI684" s="5">
        <f t="shared" si="127"/>
        <v>11201200</v>
      </c>
      <c r="AJ684" s="2">
        <f t="shared" si="128"/>
        <v>8606720000</v>
      </c>
    </row>
    <row r="685" spans="1:36" x14ac:dyDescent="0.2">
      <c r="A685" s="3" t="s">
        <v>0</v>
      </c>
      <c r="B685" s="5">
        <f>SUM(B653:B684)</f>
        <v>16400</v>
      </c>
      <c r="C685" s="5">
        <f t="shared" ref="C685:AG685" si="129">SUM(C653:C684)</f>
        <v>16400</v>
      </c>
      <c r="D685" s="5">
        <f t="shared" si="129"/>
        <v>16400</v>
      </c>
      <c r="E685" s="5">
        <f t="shared" si="129"/>
        <v>16400</v>
      </c>
      <c r="F685" s="5">
        <f t="shared" si="129"/>
        <v>16400</v>
      </c>
      <c r="G685" s="5">
        <f t="shared" si="129"/>
        <v>16400</v>
      </c>
      <c r="H685" s="5">
        <f t="shared" si="129"/>
        <v>16400</v>
      </c>
      <c r="I685" s="5">
        <f t="shared" si="129"/>
        <v>16400</v>
      </c>
      <c r="J685" s="5">
        <f t="shared" si="129"/>
        <v>16400</v>
      </c>
      <c r="K685" s="5">
        <f t="shared" si="129"/>
        <v>16400</v>
      </c>
      <c r="L685" s="5">
        <f t="shared" si="129"/>
        <v>16400</v>
      </c>
      <c r="M685" s="5">
        <f t="shared" si="129"/>
        <v>16400</v>
      </c>
      <c r="N685" s="5">
        <f t="shared" si="129"/>
        <v>16400</v>
      </c>
      <c r="O685" s="5">
        <f t="shared" si="129"/>
        <v>16400</v>
      </c>
      <c r="P685" s="5">
        <f t="shared" si="129"/>
        <v>16400</v>
      </c>
      <c r="Q685" s="5">
        <f t="shared" si="129"/>
        <v>16400</v>
      </c>
      <c r="R685" s="5">
        <f t="shared" si="129"/>
        <v>16400</v>
      </c>
      <c r="S685" s="5">
        <f t="shared" si="129"/>
        <v>16400</v>
      </c>
      <c r="T685" s="5">
        <f t="shared" si="129"/>
        <v>16400</v>
      </c>
      <c r="U685" s="5">
        <f t="shared" si="129"/>
        <v>16400</v>
      </c>
      <c r="V685" s="5">
        <f t="shared" si="129"/>
        <v>16400</v>
      </c>
      <c r="W685" s="5">
        <f t="shared" si="129"/>
        <v>16400</v>
      </c>
      <c r="X685" s="5">
        <f t="shared" si="129"/>
        <v>16400</v>
      </c>
      <c r="Y685" s="5">
        <f t="shared" si="129"/>
        <v>16400</v>
      </c>
      <c r="Z685" s="5">
        <f t="shared" si="129"/>
        <v>16400</v>
      </c>
      <c r="AA685" s="5">
        <f t="shared" si="129"/>
        <v>16400</v>
      </c>
      <c r="AB685" s="5">
        <f t="shared" si="129"/>
        <v>16400</v>
      </c>
      <c r="AC685" s="5">
        <f t="shared" si="129"/>
        <v>16400</v>
      </c>
      <c r="AD685" s="5">
        <f t="shared" si="129"/>
        <v>16400</v>
      </c>
      <c r="AE685" s="5">
        <f t="shared" si="129"/>
        <v>16400</v>
      </c>
      <c r="AF685" s="5">
        <f t="shared" si="129"/>
        <v>16400</v>
      </c>
      <c r="AG685" s="5">
        <f t="shared" si="129"/>
        <v>16400</v>
      </c>
      <c r="AH685" s="5"/>
      <c r="AI685" s="5"/>
    </row>
    <row r="686" spans="1:36" x14ac:dyDescent="0.2">
      <c r="A686" s="3" t="s">
        <v>1</v>
      </c>
      <c r="B686" s="5">
        <f>SUMSQ(B653:B684)</f>
        <v>11201200</v>
      </c>
      <c r="C686" s="5">
        <f t="shared" ref="C686:AG686" si="130">SUMSQ(C653:C684)</f>
        <v>11201200</v>
      </c>
      <c r="D686" s="5">
        <f t="shared" si="130"/>
        <v>11201200</v>
      </c>
      <c r="E686" s="5">
        <f t="shared" si="130"/>
        <v>11201200</v>
      </c>
      <c r="F686" s="5">
        <f t="shared" si="130"/>
        <v>11201200</v>
      </c>
      <c r="G686" s="5">
        <f t="shared" si="130"/>
        <v>11201200</v>
      </c>
      <c r="H686" s="5">
        <f t="shared" si="130"/>
        <v>11201200</v>
      </c>
      <c r="I686" s="5">
        <f t="shared" si="130"/>
        <v>11201200</v>
      </c>
      <c r="J686" s="5">
        <f t="shared" si="130"/>
        <v>11201200</v>
      </c>
      <c r="K686" s="5">
        <f t="shared" si="130"/>
        <v>11201200</v>
      </c>
      <c r="L686" s="5">
        <f t="shared" si="130"/>
        <v>11201200</v>
      </c>
      <c r="M686" s="5">
        <f t="shared" si="130"/>
        <v>11201200</v>
      </c>
      <c r="N686" s="5">
        <f t="shared" si="130"/>
        <v>11201200</v>
      </c>
      <c r="O686" s="5">
        <f t="shared" si="130"/>
        <v>11201200</v>
      </c>
      <c r="P686" s="5">
        <f t="shared" si="130"/>
        <v>11201200</v>
      </c>
      <c r="Q686" s="5">
        <f t="shared" si="130"/>
        <v>11201200</v>
      </c>
      <c r="R686" s="5">
        <f t="shared" si="130"/>
        <v>11201200</v>
      </c>
      <c r="S686" s="5">
        <f t="shared" si="130"/>
        <v>11201200</v>
      </c>
      <c r="T686" s="5">
        <f t="shared" si="130"/>
        <v>11201200</v>
      </c>
      <c r="U686" s="5">
        <f t="shared" si="130"/>
        <v>11201200</v>
      </c>
      <c r="V686" s="5">
        <f t="shared" si="130"/>
        <v>11201200</v>
      </c>
      <c r="W686" s="5">
        <f t="shared" si="130"/>
        <v>11201200</v>
      </c>
      <c r="X686" s="5">
        <f t="shared" si="130"/>
        <v>11201200</v>
      </c>
      <c r="Y686" s="5">
        <f t="shared" si="130"/>
        <v>11201200</v>
      </c>
      <c r="Z686" s="5">
        <f t="shared" si="130"/>
        <v>11201200</v>
      </c>
      <c r="AA686" s="5">
        <f t="shared" si="130"/>
        <v>11201200</v>
      </c>
      <c r="AB686" s="5">
        <f t="shared" si="130"/>
        <v>11201200</v>
      </c>
      <c r="AC686" s="5">
        <f t="shared" si="130"/>
        <v>11201200</v>
      </c>
      <c r="AD686" s="5">
        <f t="shared" si="130"/>
        <v>11201200</v>
      </c>
      <c r="AE686" s="5">
        <f t="shared" si="130"/>
        <v>11201200</v>
      </c>
      <c r="AF686" s="5">
        <f t="shared" si="130"/>
        <v>11201200</v>
      </c>
      <c r="AG686" s="5">
        <f t="shared" si="130"/>
        <v>11201200</v>
      </c>
      <c r="AH686" s="5"/>
      <c r="AI686" s="5" t="s">
        <v>5</v>
      </c>
    </row>
    <row r="687" spans="1:36" x14ac:dyDescent="0.2">
      <c r="A687" s="3" t="s">
        <v>2</v>
      </c>
      <c r="B687" s="2">
        <f>B653^3+B654^3+B655^3+B656^3+B657^3+B658^3+B659^3+B660^3+B661^3+B662^3+B663^3+B664^3+B665^3+B666^3+B667^3+B668^3+B669^3+B670^3+B671^3+B672^3+B673^3+B674^3+B675^3+B676^3+B677^3+B678^3+B679^3+B680^3+B681^3+B682^3+B683^3+B684^3</f>
        <v>8606720000</v>
      </c>
      <c r="C687" s="2">
        <f t="shared" ref="C687:AG687" si="131">C653^3+C654^3+C655^3+C656^3+C657^3+C658^3+C659^3+C660^3+C661^3+C662^3+C663^3+C664^3+C665^3+C666^3+C667^3+C668^3+C669^3+C670^3+C671^3+C672^3+C673^3+C674^3+C675^3+C676^3+C677^3+C678^3+C679^3+C680^3+C681^3+C682^3+C683^3+C684^3</f>
        <v>8606720000</v>
      </c>
      <c r="D687" s="2">
        <f t="shared" si="131"/>
        <v>8606720000</v>
      </c>
      <c r="E687" s="2">
        <f t="shared" si="131"/>
        <v>8606720000</v>
      </c>
      <c r="F687" s="2">
        <f t="shared" si="131"/>
        <v>8606720000</v>
      </c>
      <c r="G687" s="2">
        <f t="shared" si="131"/>
        <v>8606720000</v>
      </c>
      <c r="H687" s="2">
        <f t="shared" si="131"/>
        <v>8606720000</v>
      </c>
      <c r="I687" s="2">
        <f t="shared" si="131"/>
        <v>8606720000</v>
      </c>
      <c r="J687" s="2">
        <f t="shared" si="131"/>
        <v>8606720000</v>
      </c>
      <c r="K687" s="2">
        <f t="shared" si="131"/>
        <v>8606720000</v>
      </c>
      <c r="L687" s="2">
        <f t="shared" si="131"/>
        <v>8606720000</v>
      </c>
      <c r="M687" s="2">
        <f t="shared" si="131"/>
        <v>8606720000</v>
      </c>
      <c r="N687" s="2">
        <f t="shared" si="131"/>
        <v>8606720000</v>
      </c>
      <c r="O687" s="2">
        <f t="shared" si="131"/>
        <v>8606720000</v>
      </c>
      <c r="P687" s="2">
        <f t="shared" si="131"/>
        <v>8606720000</v>
      </c>
      <c r="Q687" s="2">
        <f t="shared" si="131"/>
        <v>8606720000</v>
      </c>
      <c r="R687" s="2">
        <f t="shared" si="131"/>
        <v>8606720000</v>
      </c>
      <c r="S687" s="2">
        <f t="shared" si="131"/>
        <v>8606720000</v>
      </c>
      <c r="T687" s="2">
        <f t="shared" si="131"/>
        <v>8606720000</v>
      </c>
      <c r="U687" s="2">
        <f t="shared" si="131"/>
        <v>8606720000</v>
      </c>
      <c r="V687" s="2">
        <f t="shared" si="131"/>
        <v>8606720000</v>
      </c>
      <c r="W687" s="2">
        <f t="shared" si="131"/>
        <v>8606720000</v>
      </c>
      <c r="X687" s="2">
        <f t="shared" si="131"/>
        <v>8606720000</v>
      </c>
      <c r="Y687" s="2">
        <f t="shared" si="131"/>
        <v>8606720000</v>
      </c>
      <c r="Z687" s="2">
        <f t="shared" si="131"/>
        <v>8606720000</v>
      </c>
      <c r="AA687" s="2">
        <f t="shared" si="131"/>
        <v>8606720000</v>
      </c>
      <c r="AB687" s="2">
        <f t="shared" si="131"/>
        <v>8606720000</v>
      </c>
      <c r="AC687" s="2">
        <f t="shared" si="131"/>
        <v>8606720000</v>
      </c>
      <c r="AD687" s="2">
        <f t="shared" si="131"/>
        <v>8606720000</v>
      </c>
      <c r="AE687" s="2">
        <f t="shared" si="131"/>
        <v>8606720000</v>
      </c>
      <c r="AF687" s="2">
        <f t="shared" si="131"/>
        <v>8606720000</v>
      </c>
      <c r="AG687" s="2">
        <f t="shared" si="131"/>
        <v>8606720000</v>
      </c>
      <c r="AH687" s="5" t="s">
        <v>5</v>
      </c>
      <c r="AI687" s="5"/>
      <c r="AJ687" s="114" t="s">
        <v>5</v>
      </c>
    </row>
    <row r="688" spans="1:36" x14ac:dyDescent="0.2">
      <c r="B688" s="2" t="s">
        <v>5</v>
      </c>
      <c r="AH688" s="5"/>
      <c r="AI688" s="5"/>
      <c r="AJ688" s="116"/>
    </row>
    <row r="689" spans="1:36" x14ac:dyDescent="0.2">
      <c r="A689" s="3" t="s">
        <v>1173</v>
      </c>
      <c r="B689" s="2">
        <f>B653</f>
        <v>30</v>
      </c>
      <c r="C689" s="2">
        <f>C654</f>
        <v>42</v>
      </c>
      <c r="D689" s="2">
        <f>D655</f>
        <v>72</v>
      </c>
      <c r="E689" s="2">
        <f>E656</f>
        <v>116</v>
      </c>
      <c r="F689" s="2">
        <f>F657</f>
        <v>129</v>
      </c>
      <c r="G689" s="2">
        <f>G658</f>
        <v>181</v>
      </c>
      <c r="H689" s="2">
        <f>H659</f>
        <v>219</v>
      </c>
      <c r="I689" s="2">
        <f>I660</f>
        <v>239</v>
      </c>
      <c r="J689" s="2">
        <f>J661</f>
        <v>530</v>
      </c>
      <c r="K689" s="2">
        <f>K662</f>
        <v>550</v>
      </c>
      <c r="L689" s="2">
        <f>L663</f>
        <v>588</v>
      </c>
      <c r="M689" s="2">
        <f>M664</f>
        <v>640</v>
      </c>
      <c r="N689" s="2">
        <f>N665</f>
        <v>653</v>
      </c>
      <c r="O689" s="2">
        <f>O666</f>
        <v>697</v>
      </c>
      <c r="P689" s="2">
        <f>P667</f>
        <v>727</v>
      </c>
      <c r="Q689" s="2">
        <f>Q668</f>
        <v>739</v>
      </c>
      <c r="R689" s="2">
        <f>R669</f>
        <v>404</v>
      </c>
      <c r="S689" s="2">
        <f>S670</f>
        <v>424</v>
      </c>
      <c r="T689" s="2">
        <f>T671</f>
        <v>458</v>
      </c>
      <c r="U689" s="2">
        <f>U672</f>
        <v>510</v>
      </c>
      <c r="V689" s="2">
        <f>V673</f>
        <v>271</v>
      </c>
      <c r="W689" s="2">
        <f>W674</f>
        <v>315</v>
      </c>
      <c r="X689" s="2">
        <f>X675</f>
        <v>341</v>
      </c>
      <c r="Y689" s="2">
        <f>Y676</f>
        <v>353</v>
      </c>
      <c r="Z689" s="2">
        <f>Z677</f>
        <v>928</v>
      </c>
      <c r="AA689" s="2">
        <f>AA678</f>
        <v>940</v>
      </c>
      <c r="AB689" s="2">
        <f>AB679</f>
        <v>966</v>
      </c>
      <c r="AC689" s="2">
        <f>AC680</f>
        <v>1010</v>
      </c>
      <c r="AD689" s="2">
        <f>AD681</f>
        <v>771</v>
      </c>
      <c r="AE689" s="2">
        <f>AE682</f>
        <v>823</v>
      </c>
      <c r="AF689" s="2">
        <f>AF683</f>
        <v>857</v>
      </c>
      <c r="AG689" s="2">
        <f>AG684</f>
        <v>877</v>
      </c>
      <c r="AH689" s="152">
        <f t="shared" ref="AH689:AH692" si="132">SUM(B689:AG689)</f>
        <v>16400</v>
      </c>
      <c r="AI689" s="5">
        <f t="shared" ref="AI689:AI692" si="133">SUMSQ(B689:AG689)</f>
        <v>11201200</v>
      </c>
      <c r="AJ689" s="2">
        <f t="shared" ref="AJ689:AJ692" si="134">B689^3+C689^3+D689^3+E689^3+F689^3+G689^3+H689^3+I689^3+J689^3+K689^3+L689^3+M689^3+N689^3+O689^3+P689^3+Q689^3+R689^3+S689^3+T689^3+U689^3+V689^3+W689^3+X689^3+Y689^3+Z689^3+AA689^3+AB689^3+AC689^3+AD689^3+AE689^3+AF689^3+AG689^3</f>
        <v>8606720000</v>
      </c>
    </row>
    <row r="690" spans="1:36" x14ac:dyDescent="0.2">
      <c r="A690" s="3" t="s">
        <v>1174</v>
      </c>
      <c r="B690" s="2">
        <f>B684</f>
        <v>995</v>
      </c>
      <c r="C690" s="2">
        <f>C683</f>
        <v>983</v>
      </c>
      <c r="D690" s="2">
        <f>D682</f>
        <v>953</v>
      </c>
      <c r="E690" s="2">
        <f>E681</f>
        <v>909</v>
      </c>
      <c r="F690" s="2">
        <f>F680</f>
        <v>896</v>
      </c>
      <c r="G690" s="2">
        <f>G679</f>
        <v>844</v>
      </c>
      <c r="H690" s="2">
        <f>H678</f>
        <v>806</v>
      </c>
      <c r="I690" s="2">
        <f>I677</f>
        <v>786</v>
      </c>
      <c r="J690" s="2">
        <f>J676</f>
        <v>495</v>
      </c>
      <c r="K690" s="2">
        <f>K675</f>
        <v>475</v>
      </c>
      <c r="L690" s="2">
        <f>L674</f>
        <v>437</v>
      </c>
      <c r="M690" s="2">
        <f>M673</f>
        <v>385</v>
      </c>
      <c r="N690" s="2">
        <f>N672</f>
        <v>372</v>
      </c>
      <c r="O690" s="2">
        <f>O671</f>
        <v>328</v>
      </c>
      <c r="P690" s="2">
        <f>P670</f>
        <v>298</v>
      </c>
      <c r="Q690" s="2">
        <f>Q669</f>
        <v>286</v>
      </c>
      <c r="R690" s="2">
        <f>R668</f>
        <v>621</v>
      </c>
      <c r="S690" s="2">
        <f>S667</f>
        <v>601</v>
      </c>
      <c r="T690" s="2">
        <f>T666</f>
        <v>567</v>
      </c>
      <c r="U690" s="2">
        <f>U665</f>
        <v>515</v>
      </c>
      <c r="V690" s="2">
        <f>V664</f>
        <v>754</v>
      </c>
      <c r="W690" s="2">
        <f>W663</f>
        <v>710</v>
      </c>
      <c r="X690" s="2">
        <f>X662</f>
        <v>684</v>
      </c>
      <c r="Y690" s="2">
        <f>Y661</f>
        <v>672</v>
      </c>
      <c r="Z690" s="2">
        <f>Z660</f>
        <v>97</v>
      </c>
      <c r="AA690" s="2">
        <f>AA659</f>
        <v>85</v>
      </c>
      <c r="AB690" s="2">
        <f>AB658</f>
        <v>59</v>
      </c>
      <c r="AC690" s="2">
        <f>AC657</f>
        <v>15</v>
      </c>
      <c r="AD690" s="2">
        <f>AD656</f>
        <v>254</v>
      </c>
      <c r="AE690" s="2">
        <f>AE655</f>
        <v>202</v>
      </c>
      <c r="AF690" s="2">
        <f>AF654</f>
        <v>168</v>
      </c>
      <c r="AG690" s="2">
        <f>AG653</f>
        <v>148</v>
      </c>
      <c r="AH690" s="152">
        <f t="shared" si="132"/>
        <v>16400</v>
      </c>
      <c r="AI690" s="5">
        <f t="shared" si="133"/>
        <v>11201200</v>
      </c>
      <c r="AJ690" s="2">
        <f t="shared" si="134"/>
        <v>8606720000</v>
      </c>
    </row>
    <row r="691" spans="1:36" x14ac:dyDescent="0.2">
      <c r="A691" s="3" t="s">
        <v>1175</v>
      </c>
      <c r="B691" s="2">
        <f>B669</f>
        <v>267</v>
      </c>
      <c r="C691" s="2">
        <f>C670</f>
        <v>319</v>
      </c>
      <c r="D691" s="2">
        <f>D671</f>
        <v>337</v>
      </c>
      <c r="E691" s="2">
        <f>E672</f>
        <v>357</v>
      </c>
      <c r="F691" s="2">
        <f>F673</f>
        <v>408</v>
      </c>
      <c r="G691" s="2">
        <f>G674</f>
        <v>420</v>
      </c>
      <c r="H691" s="2">
        <f>H675</f>
        <v>462</v>
      </c>
      <c r="I691" s="2">
        <f>I676</f>
        <v>506</v>
      </c>
      <c r="J691" s="2">
        <f>J677</f>
        <v>775</v>
      </c>
      <c r="K691" s="2">
        <f>K678</f>
        <v>819</v>
      </c>
      <c r="L691" s="2">
        <f>L679</f>
        <v>861</v>
      </c>
      <c r="M691" s="2">
        <f>M680</f>
        <v>873</v>
      </c>
      <c r="N691" s="2">
        <f>N681</f>
        <v>924</v>
      </c>
      <c r="O691" s="2">
        <f>O682</f>
        <v>944</v>
      </c>
      <c r="P691" s="2">
        <f>P683</f>
        <v>962</v>
      </c>
      <c r="Q691" s="2">
        <f>Q684</f>
        <v>1014</v>
      </c>
      <c r="R691" s="2">
        <f>R653</f>
        <v>133</v>
      </c>
      <c r="S691" s="2">
        <f>S654</f>
        <v>177</v>
      </c>
      <c r="T691" s="2">
        <f>T655</f>
        <v>223</v>
      </c>
      <c r="U691" s="2">
        <f>U656</f>
        <v>235</v>
      </c>
      <c r="V691" s="2">
        <f>V657</f>
        <v>26</v>
      </c>
      <c r="W691" s="2">
        <f>W658</f>
        <v>46</v>
      </c>
      <c r="X691" s="2">
        <f>X659</f>
        <v>68</v>
      </c>
      <c r="Y691" s="2">
        <f>Y660</f>
        <v>120</v>
      </c>
      <c r="Z691" s="2">
        <f>Z661</f>
        <v>649</v>
      </c>
      <c r="AA691" s="2">
        <f>AA662</f>
        <v>701</v>
      </c>
      <c r="AB691" s="2">
        <f>AB663</f>
        <v>723</v>
      </c>
      <c r="AC691" s="2">
        <f>AC664</f>
        <v>743</v>
      </c>
      <c r="AD691" s="2">
        <f>AD665</f>
        <v>534</v>
      </c>
      <c r="AE691" s="2">
        <f>AE666</f>
        <v>546</v>
      </c>
      <c r="AF691" s="2">
        <f>AF667</f>
        <v>592</v>
      </c>
      <c r="AG691" s="2">
        <f>AG668</f>
        <v>636</v>
      </c>
      <c r="AH691" s="152">
        <f t="shared" si="132"/>
        <v>16400</v>
      </c>
      <c r="AI691" s="5">
        <f t="shared" si="133"/>
        <v>11201200</v>
      </c>
      <c r="AJ691" s="2">
        <f t="shared" si="134"/>
        <v>8606720000</v>
      </c>
    </row>
    <row r="692" spans="1:36" x14ac:dyDescent="0.2">
      <c r="A692" s="3" t="s">
        <v>1176</v>
      </c>
      <c r="B692" s="2">
        <f>B668</f>
        <v>758</v>
      </c>
      <c r="C692" s="2">
        <f>C667</f>
        <v>706</v>
      </c>
      <c r="D692" s="2">
        <f>D666</f>
        <v>688</v>
      </c>
      <c r="E692" s="2">
        <f>E665</f>
        <v>668</v>
      </c>
      <c r="F692" s="2">
        <f>F664</f>
        <v>617</v>
      </c>
      <c r="G692" s="2">
        <f>G663</f>
        <v>605</v>
      </c>
      <c r="H692" s="2">
        <f>H662</f>
        <v>563</v>
      </c>
      <c r="I692" s="2">
        <f>I661</f>
        <v>519</v>
      </c>
      <c r="J692" s="2">
        <f>J660</f>
        <v>250</v>
      </c>
      <c r="K692" s="2">
        <f>K659</f>
        <v>206</v>
      </c>
      <c r="L692" s="2">
        <f>L658</f>
        <v>164</v>
      </c>
      <c r="M692" s="2">
        <f>M657</f>
        <v>152</v>
      </c>
      <c r="N692" s="2">
        <f>N656</f>
        <v>101</v>
      </c>
      <c r="O692" s="2">
        <f>O655</f>
        <v>81</v>
      </c>
      <c r="P692" s="2">
        <f>P654</f>
        <v>63</v>
      </c>
      <c r="Q692" s="2">
        <f>Q653</f>
        <v>11</v>
      </c>
      <c r="R692" s="2">
        <f>R684</f>
        <v>892</v>
      </c>
      <c r="S692" s="2">
        <f>S683</f>
        <v>848</v>
      </c>
      <c r="T692" s="2">
        <f>T682</f>
        <v>802</v>
      </c>
      <c r="U692" s="2">
        <f>U681</f>
        <v>790</v>
      </c>
      <c r="V692" s="2">
        <f>V680</f>
        <v>999</v>
      </c>
      <c r="W692" s="2">
        <f>W679</f>
        <v>979</v>
      </c>
      <c r="X692" s="2">
        <f>X678</f>
        <v>957</v>
      </c>
      <c r="Y692" s="2">
        <f>Y677</f>
        <v>905</v>
      </c>
      <c r="Z692" s="2">
        <f>Z676</f>
        <v>376</v>
      </c>
      <c r="AA692" s="2">
        <f>AA675</f>
        <v>324</v>
      </c>
      <c r="AB692" s="2">
        <f>AB674</f>
        <v>302</v>
      </c>
      <c r="AC692" s="2">
        <f>AC673</f>
        <v>282</v>
      </c>
      <c r="AD692" s="2">
        <f>AD672</f>
        <v>491</v>
      </c>
      <c r="AE692" s="2">
        <f>AE671</f>
        <v>479</v>
      </c>
      <c r="AF692" s="2">
        <f>AF670</f>
        <v>433</v>
      </c>
      <c r="AG692" s="2">
        <f>AG669</f>
        <v>389</v>
      </c>
      <c r="AH692" s="152">
        <f t="shared" si="132"/>
        <v>16400</v>
      </c>
      <c r="AI692" s="5">
        <f t="shared" si="133"/>
        <v>11201200</v>
      </c>
      <c r="AJ692" s="2">
        <f t="shared" si="134"/>
        <v>8606720000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520 AH524:AI557 AH567:AI685 AH687:AI692 AH686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667E-42AC-4884-A4DD-EC53AD8EE70D}">
  <sheetPr>
    <tabColor rgb="FFFFFFCC"/>
  </sheetPr>
  <dimension ref="A1:AJ350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1248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2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1186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1235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 t="s">
        <v>5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 t="s">
        <v>5</v>
      </c>
      <c r="M7" s="2" t="s">
        <v>5</v>
      </c>
    </row>
    <row r="8" spans="1:36" x14ac:dyDescent="0.2">
      <c r="A8" s="1">
        <v>1</v>
      </c>
      <c r="B8" s="132">
        <v>2</v>
      </c>
      <c r="C8" s="133">
        <v>421</v>
      </c>
      <c r="D8" s="134">
        <v>1017</v>
      </c>
      <c r="E8" s="134">
        <v>606</v>
      </c>
      <c r="F8" s="134">
        <v>899</v>
      </c>
      <c r="G8" s="134">
        <v>552</v>
      </c>
      <c r="H8" s="134">
        <v>124</v>
      </c>
      <c r="I8" s="134">
        <v>479</v>
      </c>
      <c r="J8" s="134">
        <v>759</v>
      </c>
      <c r="K8" s="134">
        <v>852</v>
      </c>
      <c r="L8" s="134">
        <v>272</v>
      </c>
      <c r="M8" s="134">
        <v>171</v>
      </c>
      <c r="N8" s="134">
        <v>374</v>
      </c>
      <c r="O8" s="134">
        <v>209</v>
      </c>
      <c r="P8" s="134">
        <v>653</v>
      </c>
      <c r="Q8" s="135">
        <v>810</v>
      </c>
      <c r="R8" s="136">
        <v>668</v>
      </c>
      <c r="S8" s="134">
        <v>831</v>
      </c>
      <c r="T8" s="134">
        <v>355</v>
      </c>
      <c r="U8" s="134">
        <v>200</v>
      </c>
      <c r="V8" s="134">
        <v>281</v>
      </c>
      <c r="W8" s="134">
        <v>190</v>
      </c>
      <c r="X8" s="134">
        <v>738</v>
      </c>
      <c r="Y8" s="134">
        <v>837</v>
      </c>
      <c r="Z8" s="134">
        <v>109</v>
      </c>
      <c r="AA8" s="134">
        <v>458</v>
      </c>
      <c r="AB8" s="134">
        <v>918</v>
      </c>
      <c r="AC8" s="134">
        <v>561</v>
      </c>
      <c r="AD8" s="134">
        <v>1008</v>
      </c>
      <c r="AE8" s="134">
        <v>587</v>
      </c>
      <c r="AF8" s="134">
        <v>23</v>
      </c>
      <c r="AG8" s="137">
        <v>436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108">
        <v>54</v>
      </c>
      <c r="D9" s="109">
        <v>618</v>
      </c>
      <c r="E9" s="109">
        <v>973</v>
      </c>
      <c r="F9" s="109">
        <v>532</v>
      </c>
      <c r="G9" s="109">
        <v>951</v>
      </c>
      <c r="H9" s="109">
        <v>491</v>
      </c>
      <c r="I9" s="109">
        <v>80</v>
      </c>
      <c r="J9" s="109">
        <v>872</v>
      </c>
      <c r="K9" s="109">
        <v>707</v>
      </c>
      <c r="L9" s="109">
        <v>159</v>
      </c>
      <c r="M9" s="109">
        <v>316</v>
      </c>
      <c r="N9" s="109">
        <v>229</v>
      </c>
      <c r="O9" s="109">
        <v>322</v>
      </c>
      <c r="P9" s="110">
        <v>798</v>
      </c>
      <c r="Q9" s="109">
        <v>697</v>
      </c>
      <c r="R9" s="109">
        <v>779</v>
      </c>
      <c r="S9" s="111">
        <v>688</v>
      </c>
      <c r="T9" s="109">
        <v>244</v>
      </c>
      <c r="U9" s="109">
        <v>343</v>
      </c>
      <c r="V9" s="109">
        <v>138</v>
      </c>
      <c r="W9" s="109">
        <v>301</v>
      </c>
      <c r="X9" s="109">
        <v>881</v>
      </c>
      <c r="Y9" s="109">
        <v>726</v>
      </c>
      <c r="Z9" s="109">
        <v>510</v>
      </c>
      <c r="AA9" s="109">
        <v>89</v>
      </c>
      <c r="AB9" s="109">
        <v>517</v>
      </c>
      <c r="AC9" s="109">
        <v>930</v>
      </c>
      <c r="AD9" s="109">
        <v>639</v>
      </c>
      <c r="AE9" s="109">
        <v>988</v>
      </c>
      <c r="AF9" s="112">
        <v>392</v>
      </c>
      <c r="AG9" s="139">
        <v>35</v>
      </c>
      <c r="AH9" s="5">
        <f t="shared" ref="AH9:AH47" si="0">SUM(B9:AG9)</f>
        <v>16400</v>
      </c>
      <c r="AI9" s="5">
        <f t="shared" ref="AI9:AI47" si="1">SUMSQ(B9:AG9)</f>
        <v>11201200</v>
      </c>
      <c r="AJ9" s="2">
        <f t="shared" ref="AJ9:AJ47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40">
        <v>931</v>
      </c>
      <c r="C10" s="109">
        <v>520</v>
      </c>
      <c r="D10" s="108">
        <v>92</v>
      </c>
      <c r="E10" s="9">
        <v>511</v>
      </c>
      <c r="F10" s="109">
        <v>34</v>
      </c>
      <c r="G10" s="109">
        <v>389</v>
      </c>
      <c r="H10" s="109">
        <v>985</v>
      </c>
      <c r="I10" s="109">
        <v>638</v>
      </c>
      <c r="J10" s="109">
        <v>342</v>
      </c>
      <c r="K10" s="109">
        <v>241</v>
      </c>
      <c r="L10" s="109">
        <v>685</v>
      </c>
      <c r="M10" s="109">
        <v>778</v>
      </c>
      <c r="N10" s="109">
        <v>727</v>
      </c>
      <c r="O10" s="110">
        <v>884</v>
      </c>
      <c r="P10" s="109">
        <v>304</v>
      </c>
      <c r="Q10" s="109">
        <v>139</v>
      </c>
      <c r="R10" s="109">
        <v>313</v>
      </c>
      <c r="S10" s="109">
        <v>158</v>
      </c>
      <c r="T10" s="111">
        <v>706</v>
      </c>
      <c r="U10" s="109">
        <v>869</v>
      </c>
      <c r="V10" s="109">
        <v>700</v>
      </c>
      <c r="W10" s="109">
        <v>799</v>
      </c>
      <c r="X10" s="109">
        <v>323</v>
      </c>
      <c r="Y10" s="109">
        <v>232</v>
      </c>
      <c r="Z10" s="109">
        <v>976</v>
      </c>
      <c r="AA10" s="109">
        <v>619</v>
      </c>
      <c r="AB10" s="109">
        <v>55</v>
      </c>
      <c r="AC10" s="109">
        <v>404</v>
      </c>
      <c r="AD10" s="109">
        <v>77</v>
      </c>
      <c r="AE10" s="112">
        <v>490</v>
      </c>
      <c r="AF10" s="109">
        <v>950</v>
      </c>
      <c r="AG10" s="139">
        <v>529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40">
        <v>564</v>
      </c>
      <c r="C11" s="109">
        <v>919</v>
      </c>
      <c r="D11" s="9">
        <v>459</v>
      </c>
      <c r="E11" s="108">
        <v>112</v>
      </c>
      <c r="F11" s="109">
        <v>433</v>
      </c>
      <c r="G11" s="109">
        <v>22</v>
      </c>
      <c r="H11" s="109">
        <v>586</v>
      </c>
      <c r="I11" s="109">
        <v>1005</v>
      </c>
      <c r="J11" s="109">
        <v>197</v>
      </c>
      <c r="K11" s="109">
        <v>354</v>
      </c>
      <c r="L11" s="109">
        <v>830</v>
      </c>
      <c r="M11" s="109">
        <v>665</v>
      </c>
      <c r="N11" s="110">
        <v>840</v>
      </c>
      <c r="O11" s="109">
        <v>739</v>
      </c>
      <c r="P11" s="109">
        <v>191</v>
      </c>
      <c r="Q11" s="109">
        <v>284</v>
      </c>
      <c r="R11" s="109">
        <v>170</v>
      </c>
      <c r="S11" s="109">
        <v>269</v>
      </c>
      <c r="T11" s="109">
        <v>849</v>
      </c>
      <c r="U11" s="111">
        <v>758</v>
      </c>
      <c r="V11" s="109">
        <v>811</v>
      </c>
      <c r="W11" s="109">
        <v>656</v>
      </c>
      <c r="X11" s="109">
        <v>212</v>
      </c>
      <c r="Y11" s="109">
        <v>375</v>
      </c>
      <c r="Z11" s="109">
        <v>607</v>
      </c>
      <c r="AA11" s="109">
        <v>1020</v>
      </c>
      <c r="AB11" s="109">
        <v>424</v>
      </c>
      <c r="AC11" s="109">
        <v>3</v>
      </c>
      <c r="AD11" s="112">
        <v>478</v>
      </c>
      <c r="AE11" s="109">
        <v>121</v>
      </c>
      <c r="AF11" s="109">
        <v>549</v>
      </c>
      <c r="AG11" s="139">
        <v>898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40">
        <v>800</v>
      </c>
      <c r="C12" s="109">
        <v>699</v>
      </c>
      <c r="D12" s="109">
        <v>231</v>
      </c>
      <c r="E12" s="109">
        <v>324</v>
      </c>
      <c r="F12" s="108">
        <v>157</v>
      </c>
      <c r="G12" s="9">
        <v>314</v>
      </c>
      <c r="H12" s="109">
        <v>870</v>
      </c>
      <c r="I12" s="109">
        <v>705</v>
      </c>
      <c r="J12" s="109">
        <v>489</v>
      </c>
      <c r="K12" s="109">
        <v>78</v>
      </c>
      <c r="L12" s="109">
        <v>530</v>
      </c>
      <c r="M12" s="110">
        <v>949</v>
      </c>
      <c r="N12" s="109">
        <v>620</v>
      </c>
      <c r="O12" s="109">
        <v>975</v>
      </c>
      <c r="P12" s="109">
        <v>403</v>
      </c>
      <c r="Q12" s="109">
        <v>56</v>
      </c>
      <c r="R12" s="109">
        <v>390</v>
      </c>
      <c r="S12" s="109">
        <v>33</v>
      </c>
      <c r="T12" s="109">
        <v>637</v>
      </c>
      <c r="U12" s="109">
        <v>986</v>
      </c>
      <c r="V12" s="111">
        <v>519</v>
      </c>
      <c r="W12" s="109">
        <v>932</v>
      </c>
      <c r="X12" s="109">
        <v>512</v>
      </c>
      <c r="Y12" s="109">
        <v>91</v>
      </c>
      <c r="Z12" s="109">
        <v>883</v>
      </c>
      <c r="AA12" s="109">
        <v>728</v>
      </c>
      <c r="AB12" s="109">
        <v>140</v>
      </c>
      <c r="AC12" s="112">
        <v>303</v>
      </c>
      <c r="AD12" s="109">
        <v>242</v>
      </c>
      <c r="AE12" s="109">
        <v>341</v>
      </c>
      <c r="AF12" s="109">
        <v>777</v>
      </c>
      <c r="AG12" s="139">
        <v>686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40">
        <v>655</v>
      </c>
      <c r="C13" s="109">
        <v>812</v>
      </c>
      <c r="D13" s="109">
        <v>376</v>
      </c>
      <c r="E13" s="109">
        <v>211</v>
      </c>
      <c r="F13" s="9">
        <v>270</v>
      </c>
      <c r="G13" s="108">
        <v>169</v>
      </c>
      <c r="H13" s="109">
        <v>757</v>
      </c>
      <c r="I13" s="109">
        <v>850</v>
      </c>
      <c r="J13" s="109">
        <v>122</v>
      </c>
      <c r="K13" s="109">
        <v>477</v>
      </c>
      <c r="L13" s="110">
        <v>897</v>
      </c>
      <c r="M13" s="109">
        <v>550</v>
      </c>
      <c r="N13" s="109">
        <v>1019</v>
      </c>
      <c r="O13" s="109">
        <v>608</v>
      </c>
      <c r="P13" s="109">
        <v>4</v>
      </c>
      <c r="Q13" s="109">
        <v>423</v>
      </c>
      <c r="R13" s="109">
        <v>21</v>
      </c>
      <c r="S13" s="109">
        <v>434</v>
      </c>
      <c r="T13" s="109">
        <v>1006</v>
      </c>
      <c r="U13" s="109">
        <v>585</v>
      </c>
      <c r="V13" s="109">
        <v>920</v>
      </c>
      <c r="W13" s="111">
        <v>563</v>
      </c>
      <c r="X13" s="109">
        <v>111</v>
      </c>
      <c r="Y13" s="109">
        <v>460</v>
      </c>
      <c r="Z13" s="109">
        <v>740</v>
      </c>
      <c r="AA13" s="109">
        <v>839</v>
      </c>
      <c r="AB13" s="112">
        <v>283</v>
      </c>
      <c r="AC13" s="109">
        <v>192</v>
      </c>
      <c r="AD13" s="109">
        <v>353</v>
      </c>
      <c r="AE13" s="109">
        <v>198</v>
      </c>
      <c r="AF13" s="109">
        <v>666</v>
      </c>
      <c r="AG13" s="139">
        <v>829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40">
        <v>189</v>
      </c>
      <c r="C14" s="109">
        <v>282</v>
      </c>
      <c r="D14" s="109">
        <v>838</v>
      </c>
      <c r="E14" s="109">
        <v>737</v>
      </c>
      <c r="F14" s="109">
        <v>832</v>
      </c>
      <c r="G14" s="109">
        <v>667</v>
      </c>
      <c r="H14" s="108">
        <v>199</v>
      </c>
      <c r="I14" s="9">
        <v>356</v>
      </c>
      <c r="J14" s="109">
        <v>588</v>
      </c>
      <c r="K14" s="110">
        <v>1007</v>
      </c>
      <c r="L14" s="109">
        <v>435</v>
      </c>
      <c r="M14" s="109">
        <v>24</v>
      </c>
      <c r="N14" s="109">
        <v>457</v>
      </c>
      <c r="O14" s="109">
        <v>110</v>
      </c>
      <c r="P14" s="109">
        <v>562</v>
      </c>
      <c r="Q14" s="109">
        <v>917</v>
      </c>
      <c r="R14" s="109">
        <v>551</v>
      </c>
      <c r="S14" s="109">
        <v>900</v>
      </c>
      <c r="T14" s="109">
        <v>480</v>
      </c>
      <c r="U14" s="109">
        <v>123</v>
      </c>
      <c r="V14" s="109">
        <v>422</v>
      </c>
      <c r="W14" s="109">
        <v>1</v>
      </c>
      <c r="X14" s="111">
        <v>605</v>
      </c>
      <c r="Y14" s="109">
        <v>1018</v>
      </c>
      <c r="Z14" s="109">
        <v>210</v>
      </c>
      <c r="AA14" s="112">
        <v>373</v>
      </c>
      <c r="AB14" s="109">
        <v>809</v>
      </c>
      <c r="AC14" s="109">
        <v>654</v>
      </c>
      <c r="AD14" s="109">
        <v>851</v>
      </c>
      <c r="AE14" s="109">
        <v>760</v>
      </c>
      <c r="AF14" s="109">
        <v>172</v>
      </c>
      <c r="AG14" s="139">
        <v>271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40">
        <v>302</v>
      </c>
      <c r="C15" s="109">
        <v>137</v>
      </c>
      <c r="D15" s="109">
        <v>725</v>
      </c>
      <c r="E15" s="109">
        <v>882</v>
      </c>
      <c r="F15" s="109">
        <v>687</v>
      </c>
      <c r="G15" s="109">
        <v>780</v>
      </c>
      <c r="H15" s="9">
        <v>344</v>
      </c>
      <c r="I15" s="108">
        <v>243</v>
      </c>
      <c r="J15" s="110">
        <v>987</v>
      </c>
      <c r="K15" s="109">
        <v>640</v>
      </c>
      <c r="L15" s="109">
        <v>36</v>
      </c>
      <c r="M15" s="109">
        <v>391</v>
      </c>
      <c r="N15" s="109">
        <v>90</v>
      </c>
      <c r="O15" s="109">
        <v>509</v>
      </c>
      <c r="P15" s="109">
        <v>929</v>
      </c>
      <c r="Q15" s="109">
        <v>518</v>
      </c>
      <c r="R15" s="109">
        <v>952</v>
      </c>
      <c r="S15" s="109">
        <v>531</v>
      </c>
      <c r="T15" s="109">
        <v>79</v>
      </c>
      <c r="U15" s="109">
        <v>492</v>
      </c>
      <c r="V15" s="109">
        <v>53</v>
      </c>
      <c r="W15" s="109">
        <v>402</v>
      </c>
      <c r="X15" s="109">
        <v>974</v>
      </c>
      <c r="Y15" s="111">
        <v>617</v>
      </c>
      <c r="Z15" s="112">
        <v>321</v>
      </c>
      <c r="AA15" s="109">
        <v>230</v>
      </c>
      <c r="AB15" s="109">
        <v>698</v>
      </c>
      <c r="AC15" s="109">
        <v>797</v>
      </c>
      <c r="AD15" s="109">
        <v>708</v>
      </c>
      <c r="AE15" s="109">
        <v>871</v>
      </c>
      <c r="AF15" s="109">
        <v>315</v>
      </c>
      <c r="AG15" s="139">
        <v>160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40">
        <v>1023</v>
      </c>
      <c r="C16" s="109">
        <v>604</v>
      </c>
      <c r="D16" s="109">
        <v>8</v>
      </c>
      <c r="E16" s="109">
        <v>419</v>
      </c>
      <c r="F16" s="109">
        <v>126</v>
      </c>
      <c r="G16" s="109">
        <v>473</v>
      </c>
      <c r="H16" s="109">
        <v>901</v>
      </c>
      <c r="I16" s="110">
        <v>546</v>
      </c>
      <c r="J16" s="108">
        <v>266</v>
      </c>
      <c r="K16" s="9">
        <v>173</v>
      </c>
      <c r="L16" s="109">
        <v>753</v>
      </c>
      <c r="M16" s="109">
        <v>854</v>
      </c>
      <c r="N16" s="109">
        <v>651</v>
      </c>
      <c r="O16" s="109">
        <v>816</v>
      </c>
      <c r="P16" s="109">
        <v>372</v>
      </c>
      <c r="Q16" s="109">
        <v>215</v>
      </c>
      <c r="R16" s="109">
        <v>357</v>
      </c>
      <c r="S16" s="109">
        <v>194</v>
      </c>
      <c r="T16" s="109">
        <v>670</v>
      </c>
      <c r="U16" s="109">
        <v>825</v>
      </c>
      <c r="V16" s="109">
        <v>744</v>
      </c>
      <c r="W16" s="109">
        <v>835</v>
      </c>
      <c r="X16" s="109">
        <v>287</v>
      </c>
      <c r="Y16" s="112">
        <v>188</v>
      </c>
      <c r="Z16" s="111">
        <v>916</v>
      </c>
      <c r="AA16" s="109">
        <v>567</v>
      </c>
      <c r="AB16" s="109">
        <v>107</v>
      </c>
      <c r="AC16" s="109">
        <v>464</v>
      </c>
      <c r="AD16" s="109">
        <v>17</v>
      </c>
      <c r="AE16" s="109">
        <v>438</v>
      </c>
      <c r="AF16" s="109">
        <v>1002</v>
      </c>
      <c r="AG16" s="139">
        <v>589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40">
        <v>624</v>
      </c>
      <c r="C17" s="109">
        <v>971</v>
      </c>
      <c r="D17" s="109">
        <v>407</v>
      </c>
      <c r="E17" s="109">
        <v>52</v>
      </c>
      <c r="F17" s="109">
        <v>493</v>
      </c>
      <c r="G17" s="109">
        <v>74</v>
      </c>
      <c r="H17" s="110">
        <v>534</v>
      </c>
      <c r="I17" s="109">
        <v>945</v>
      </c>
      <c r="J17" s="9">
        <v>153</v>
      </c>
      <c r="K17" s="108">
        <v>318</v>
      </c>
      <c r="L17" s="109">
        <v>866</v>
      </c>
      <c r="M17" s="109">
        <v>709</v>
      </c>
      <c r="N17" s="109">
        <v>796</v>
      </c>
      <c r="O17" s="109">
        <v>703</v>
      </c>
      <c r="P17" s="109">
        <v>227</v>
      </c>
      <c r="Q17" s="109">
        <v>328</v>
      </c>
      <c r="R17" s="109">
        <v>246</v>
      </c>
      <c r="S17" s="109">
        <v>337</v>
      </c>
      <c r="T17" s="109">
        <v>781</v>
      </c>
      <c r="U17" s="109">
        <v>682</v>
      </c>
      <c r="V17" s="109">
        <v>887</v>
      </c>
      <c r="W17" s="109">
        <v>724</v>
      </c>
      <c r="X17" s="112">
        <v>144</v>
      </c>
      <c r="Y17" s="109">
        <v>299</v>
      </c>
      <c r="Z17" s="109">
        <v>515</v>
      </c>
      <c r="AA17" s="111">
        <v>936</v>
      </c>
      <c r="AB17" s="109">
        <v>508</v>
      </c>
      <c r="AC17" s="109">
        <v>95</v>
      </c>
      <c r="AD17" s="109">
        <v>386</v>
      </c>
      <c r="AE17" s="109">
        <v>37</v>
      </c>
      <c r="AF17" s="109">
        <v>633</v>
      </c>
      <c r="AG17" s="139">
        <v>990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40">
        <v>94</v>
      </c>
      <c r="C18" s="109">
        <v>505</v>
      </c>
      <c r="D18" s="109">
        <v>933</v>
      </c>
      <c r="E18" s="109">
        <v>514</v>
      </c>
      <c r="F18" s="109">
        <v>991</v>
      </c>
      <c r="G18" s="110">
        <v>636</v>
      </c>
      <c r="H18" s="109">
        <v>40</v>
      </c>
      <c r="I18" s="109">
        <v>387</v>
      </c>
      <c r="J18" s="109">
        <v>683</v>
      </c>
      <c r="K18" s="109">
        <v>784</v>
      </c>
      <c r="L18" s="108">
        <v>340</v>
      </c>
      <c r="M18" s="9">
        <v>247</v>
      </c>
      <c r="N18" s="109">
        <v>298</v>
      </c>
      <c r="O18" s="109">
        <v>141</v>
      </c>
      <c r="P18" s="109">
        <v>721</v>
      </c>
      <c r="Q18" s="109">
        <v>886</v>
      </c>
      <c r="R18" s="109">
        <v>712</v>
      </c>
      <c r="S18" s="109">
        <v>867</v>
      </c>
      <c r="T18" s="109">
        <v>319</v>
      </c>
      <c r="U18" s="109">
        <v>156</v>
      </c>
      <c r="V18" s="109">
        <v>325</v>
      </c>
      <c r="W18" s="112">
        <v>226</v>
      </c>
      <c r="X18" s="109">
        <v>702</v>
      </c>
      <c r="Y18" s="109">
        <v>793</v>
      </c>
      <c r="Z18" s="109">
        <v>49</v>
      </c>
      <c r="AA18" s="109">
        <v>406</v>
      </c>
      <c r="AB18" s="111">
        <v>970</v>
      </c>
      <c r="AC18" s="109">
        <v>621</v>
      </c>
      <c r="AD18" s="109">
        <v>948</v>
      </c>
      <c r="AE18" s="109">
        <v>535</v>
      </c>
      <c r="AF18" s="109">
        <v>75</v>
      </c>
      <c r="AG18" s="139">
        <v>496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40">
        <v>461</v>
      </c>
      <c r="C19" s="109">
        <v>106</v>
      </c>
      <c r="D19" s="109">
        <v>566</v>
      </c>
      <c r="E19" s="109">
        <v>913</v>
      </c>
      <c r="F19" s="110">
        <v>592</v>
      </c>
      <c r="G19" s="109">
        <v>1003</v>
      </c>
      <c r="H19" s="109">
        <v>439</v>
      </c>
      <c r="I19" s="109">
        <v>20</v>
      </c>
      <c r="J19" s="109">
        <v>828</v>
      </c>
      <c r="K19" s="109">
        <v>671</v>
      </c>
      <c r="L19" s="9">
        <v>195</v>
      </c>
      <c r="M19" s="108">
        <v>360</v>
      </c>
      <c r="N19" s="109">
        <v>185</v>
      </c>
      <c r="O19" s="109">
        <v>286</v>
      </c>
      <c r="P19" s="109">
        <v>834</v>
      </c>
      <c r="Q19" s="109">
        <v>741</v>
      </c>
      <c r="R19" s="109">
        <v>855</v>
      </c>
      <c r="S19" s="109">
        <v>756</v>
      </c>
      <c r="T19" s="109">
        <v>176</v>
      </c>
      <c r="U19" s="109">
        <v>267</v>
      </c>
      <c r="V19" s="112">
        <v>214</v>
      </c>
      <c r="W19" s="109">
        <v>369</v>
      </c>
      <c r="X19" s="109">
        <v>813</v>
      </c>
      <c r="Y19" s="109">
        <v>650</v>
      </c>
      <c r="Z19" s="109">
        <v>418</v>
      </c>
      <c r="AA19" s="109">
        <v>5</v>
      </c>
      <c r="AB19" s="109">
        <v>601</v>
      </c>
      <c r="AC19" s="111">
        <v>1022</v>
      </c>
      <c r="AD19" s="109">
        <v>547</v>
      </c>
      <c r="AE19" s="109">
        <v>904</v>
      </c>
      <c r="AF19" s="109">
        <v>476</v>
      </c>
      <c r="AG19" s="139">
        <v>127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40">
        <v>225</v>
      </c>
      <c r="C20" s="109">
        <v>326</v>
      </c>
      <c r="D20" s="109">
        <v>794</v>
      </c>
      <c r="E20" s="110">
        <v>701</v>
      </c>
      <c r="F20" s="109">
        <v>868</v>
      </c>
      <c r="G20" s="109">
        <v>711</v>
      </c>
      <c r="H20" s="109">
        <v>155</v>
      </c>
      <c r="I20" s="109">
        <v>320</v>
      </c>
      <c r="J20" s="109">
        <v>536</v>
      </c>
      <c r="K20" s="109">
        <v>947</v>
      </c>
      <c r="L20" s="109">
        <v>495</v>
      </c>
      <c r="M20" s="109">
        <v>76</v>
      </c>
      <c r="N20" s="108">
        <v>405</v>
      </c>
      <c r="O20" s="9">
        <v>50</v>
      </c>
      <c r="P20" s="109">
        <v>622</v>
      </c>
      <c r="Q20" s="109">
        <v>969</v>
      </c>
      <c r="R20" s="109">
        <v>635</v>
      </c>
      <c r="S20" s="109">
        <v>992</v>
      </c>
      <c r="T20" s="109">
        <v>388</v>
      </c>
      <c r="U20" s="112">
        <v>39</v>
      </c>
      <c r="V20" s="109">
        <v>506</v>
      </c>
      <c r="W20" s="109">
        <v>93</v>
      </c>
      <c r="X20" s="109">
        <v>513</v>
      </c>
      <c r="Y20" s="109">
        <v>934</v>
      </c>
      <c r="Z20" s="109">
        <v>142</v>
      </c>
      <c r="AA20" s="109">
        <v>297</v>
      </c>
      <c r="AB20" s="109">
        <v>885</v>
      </c>
      <c r="AC20" s="109">
        <v>722</v>
      </c>
      <c r="AD20" s="111">
        <v>783</v>
      </c>
      <c r="AE20" s="109">
        <v>684</v>
      </c>
      <c r="AF20" s="109">
        <v>248</v>
      </c>
      <c r="AG20" s="139">
        <v>339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40">
        <v>370</v>
      </c>
      <c r="C21" s="109">
        <v>213</v>
      </c>
      <c r="D21" s="110">
        <v>649</v>
      </c>
      <c r="E21" s="109">
        <v>814</v>
      </c>
      <c r="F21" s="109">
        <v>755</v>
      </c>
      <c r="G21" s="109">
        <v>856</v>
      </c>
      <c r="H21" s="109">
        <v>268</v>
      </c>
      <c r="I21" s="109">
        <v>175</v>
      </c>
      <c r="J21" s="109">
        <v>903</v>
      </c>
      <c r="K21" s="109">
        <v>548</v>
      </c>
      <c r="L21" s="109">
        <v>128</v>
      </c>
      <c r="M21" s="109">
        <v>475</v>
      </c>
      <c r="N21" s="9">
        <v>6</v>
      </c>
      <c r="O21" s="108">
        <v>417</v>
      </c>
      <c r="P21" s="109">
        <v>1021</v>
      </c>
      <c r="Q21" s="109">
        <v>602</v>
      </c>
      <c r="R21" s="109">
        <v>1004</v>
      </c>
      <c r="S21" s="109">
        <v>591</v>
      </c>
      <c r="T21" s="112">
        <v>19</v>
      </c>
      <c r="U21" s="109">
        <v>440</v>
      </c>
      <c r="V21" s="109">
        <v>105</v>
      </c>
      <c r="W21" s="109">
        <v>462</v>
      </c>
      <c r="X21" s="109">
        <v>914</v>
      </c>
      <c r="Y21" s="109">
        <v>565</v>
      </c>
      <c r="Z21" s="109">
        <v>285</v>
      </c>
      <c r="AA21" s="109">
        <v>186</v>
      </c>
      <c r="AB21" s="109">
        <v>742</v>
      </c>
      <c r="AC21" s="109">
        <v>833</v>
      </c>
      <c r="AD21" s="109">
        <v>672</v>
      </c>
      <c r="AE21" s="111">
        <v>827</v>
      </c>
      <c r="AF21" s="109">
        <v>359</v>
      </c>
      <c r="AG21" s="139">
        <v>196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40">
        <v>836</v>
      </c>
      <c r="C22" s="110">
        <v>743</v>
      </c>
      <c r="D22" s="109">
        <v>187</v>
      </c>
      <c r="E22" s="109">
        <v>288</v>
      </c>
      <c r="F22" s="109">
        <v>193</v>
      </c>
      <c r="G22" s="109">
        <v>358</v>
      </c>
      <c r="H22" s="109">
        <v>826</v>
      </c>
      <c r="I22" s="109">
        <v>669</v>
      </c>
      <c r="J22" s="109">
        <v>437</v>
      </c>
      <c r="K22" s="109">
        <v>18</v>
      </c>
      <c r="L22" s="109">
        <v>590</v>
      </c>
      <c r="M22" s="109">
        <v>1001</v>
      </c>
      <c r="N22" s="109">
        <v>568</v>
      </c>
      <c r="O22" s="109">
        <v>915</v>
      </c>
      <c r="P22" s="108">
        <v>463</v>
      </c>
      <c r="Q22" s="9">
        <v>108</v>
      </c>
      <c r="R22" s="109">
        <v>474</v>
      </c>
      <c r="S22" s="112">
        <v>125</v>
      </c>
      <c r="T22" s="109">
        <v>545</v>
      </c>
      <c r="U22" s="109">
        <v>902</v>
      </c>
      <c r="V22" s="109">
        <v>603</v>
      </c>
      <c r="W22" s="109">
        <v>1024</v>
      </c>
      <c r="X22" s="109">
        <v>420</v>
      </c>
      <c r="Y22" s="109">
        <v>7</v>
      </c>
      <c r="Z22" s="109">
        <v>815</v>
      </c>
      <c r="AA22" s="109">
        <v>652</v>
      </c>
      <c r="AB22" s="109">
        <v>216</v>
      </c>
      <c r="AC22" s="109">
        <v>371</v>
      </c>
      <c r="AD22" s="109">
        <v>174</v>
      </c>
      <c r="AE22" s="109">
        <v>265</v>
      </c>
      <c r="AF22" s="111">
        <v>853</v>
      </c>
      <c r="AG22" s="139">
        <v>754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41">
        <v>723</v>
      </c>
      <c r="C23" s="109">
        <v>888</v>
      </c>
      <c r="D23" s="109">
        <v>300</v>
      </c>
      <c r="E23" s="109">
        <v>143</v>
      </c>
      <c r="F23" s="109">
        <v>338</v>
      </c>
      <c r="G23" s="109">
        <v>245</v>
      </c>
      <c r="H23" s="109">
        <v>681</v>
      </c>
      <c r="I23" s="109">
        <v>782</v>
      </c>
      <c r="J23" s="109">
        <v>38</v>
      </c>
      <c r="K23" s="109">
        <v>385</v>
      </c>
      <c r="L23" s="109">
        <v>989</v>
      </c>
      <c r="M23" s="109">
        <v>634</v>
      </c>
      <c r="N23" s="109">
        <v>935</v>
      </c>
      <c r="O23" s="109">
        <v>516</v>
      </c>
      <c r="P23" s="9">
        <v>96</v>
      </c>
      <c r="Q23" s="108">
        <v>507</v>
      </c>
      <c r="R23" s="112">
        <v>73</v>
      </c>
      <c r="S23" s="109">
        <v>494</v>
      </c>
      <c r="T23" s="109">
        <v>946</v>
      </c>
      <c r="U23" s="109">
        <v>533</v>
      </c>
      <c r="V23" s="109">
        <v>972</v>
      </c>
      <c r="W23" s="109">
        <v>623</v>
      </c>
      <c r="X23" s="109">
        <v>51</v>
      </c>
      <c r="Y23" s="109">
        <v>408</v>
      </c>
      <c r="Z23" s="109">
        <v>704</v>
      </c>
      <c r="AA23" s="109">
        <v>795</v>
      </c>
      <c r="AB23" s="109">
        <v>327</v>
      </c>
      <c r="AC23" s="109">
        <v>228</v>
      </c>
      <c r="AD23" s="109">
        <v>317</v>
      </c>
      <c r="AE23" s="109">
        <v>154</v>
      </c>
      <c r="AF23" s="109">
        <v>710</v>
      </c>
      <c r="AG23" s="142">
        <v>865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43">
        <v>152</v>
      </c>
      <c r="C24" s="109">
        <v>307</v>
      </c>
      <c r="D24" s="109">
        <v>879</v>
      </c>
      <c r="E24" s="109">
        <v>716</v>
      </c>
      <c r="F24" s="109">
        <v>789</v>
      </c>
      <c r="G24" s="109">
        <v>690</v>
      </c>
      <c r="H24" s="109">
        <v>238</v>
      </c>
      <c r="I24" s="109">
        <v>329</v>
      </c>
      <c r="J24" s="109">
        <v>609</v>
      </c>
      <c r="K24" s="109">
        <v>966</v>
      </c>
      <c r="L24" s="109">
        <v>410</v>
      </c>
      <c r="M24" s="109">
        <v>61</v>
      </c>
      <c r="N24" s="109">
        <v>484</v>
      </c>
      <c r="O24" s="109">
        <v>71</v>
      </c>
      <c r="P24" s="109">
        <v>539</v>
      </c>
      <c r="Q24" s="112">
        <v>960</v>
      </c>
      <c r="R24" s="108">
        <v>526</v>
      </c>
      <c r="S24" s="9">
        <v>937</v>
      </c>
      <c r="T24" s="109">
        <v>501</v>
      </c>
      <c r="U24" s="109">
        <v>82</v>
      </c>
      <c r="V24" s="109">
        <v>399</v>
      </c>
      <c r="W24" s="109">
        <v>44</v>
      </c>
      <c r="X24" s="109">
        <v>632</v>
      </c>
      <c r="Y24" s="109">
        <v>979</v>
      </c>
      <c r="Z24" s="109">
        <v>251</v>
      </c>
      <c r="AA24" s="109">
        <v>352</v>
      </c>
      <c r="AB24" s="109">
        <v>772</v>
      </c>
      <c r="AC24" s="109">
        <v>679</v>
      </c>
      <c r="AD24" s="109">
        <v>890</v>
      </c>
      <c r="AE24" s="109">
        <v>733</v>
      </c>
      <c r="AF24" s="109">
        <v>129</v>
      </c>
      <c r="AG24" s="144">
        <v>294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40">
        <v>263</v>
      </c>
      <c r="C25" s="111">
        <v>164</v>
      </c>
      <c r="D25" s="109">
        <v>768</v>
      </c>
      <c r="E25" s="109">
        <v>859</v>
      </c>
      <c r="F25" s="109">
        <v>646</v>
      </c>
      <c r="G25" s="109">
        <v>801</v>
      </c>
      <c r="H25" s="109">
        <v>381</v>
      </c>
      <c r="I25" s="109">
        <v>218</v>
      </c>
      <c r="J25" s="109">
        <v>1010</v>
      </c>
      <c r="K25" s="109">
        <v>597</v>
      </c>
      <c r="L25" s="109">
        <v>9</v>
      </c>
      <c r="M25" s="109">
        <v>430</v>
      </c>
      <c r="N25" s="109">
        <v>115</v>
      </c>
      <c r="O25" s="109">
        <v>472</v>
      </c>
      <c r="P25" s="112">
        <v>908</v>
      </c>
      <c r="Q25" s="109">
        <v>559</v>
      </c>
      <c r="R25" s="9">
        <v>925</v>
      </c>
      <c r="S25" s="108">
        <v>570</v>
      </c>
      <c r="T25" s="109">
        <v>102</v>
      </c>
      <c r="U25" s="109">
        <v>449</v>
      </c>
      <c r="V25" s="109">
        <v>32</v>
      </c>
      <c r="W25" s="109">
        <v>443</v>
      </c>
      <c r="X25" s="109">
        <v>999</v>
      </c>
      <c r="Y25" s="109">
        <v>580</v>
      </c>
      <c r="Z25" s="109">
        <v>364</v>
      </c>
      <c r="AA25" s="109">
        <v>207</v>
      </c>
      <c r="AB25" s="109">
        <v>659</v>
      </c>
      <c r="AC25" s="109">
        <v>824</v>
      </c>
      <c r="AD25" s="109">
        <v>745</v>
      </c>
      <c r="AE25" s="109">
        <v>846</v>
      </c>
      <c r="AF25" s="110">
        <v>274</v>
      </c>
      <c r="AG25" s="139">
        <v>181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40">
        <v>821</v>
      </c>
      <c r="C26" s="109">
        <v>658</v>
      </c>
      <c r="D26" s="111">
        <v>206</v>
      </c>
      <c r="E26" s="109">
        <v>361</v>
      </c>
      <c r="F26" s="109">
        <v>184</v>
      </c>
      <c r="G26" s="109">
        <v>275</v>
      </c>
      <c r="H26" s="109">
        <v>847</v>
      </c>
      <c r="I26" s="109">
        <v>748</v>
      </c>
      <c r="J26" s="109">
        <v>452</v>
      </c>
      <c r="K26" s="109">
        <v>103</v>
      </c>
      <c r="L26" s="109">
        <v>571</v>
      </c>
      <c r="M26" s="109">
        <v>928</v>
      </c>
      <c r="N26" s="109">
        <v>577</v>
      </c>
      <c r="O26" s="112">
        <v>998</v>
      </c>
      <c r="P26" s="109">
        <v>442</v>
      </c>
      <c r="Q26" s="109">
        <v>29</v>
      </c>
      <c r="R26" s="109">
        <v>431</v>
      </c>
      <c r="S26" s="109">
        <v>12</v>
      </c>
      <c r="T26" s="108">
        <v>600</v>
      </c>
      <c r="U26" s="9">
        <v>1011</v>
      </c>
      <c r="V26" s="109">
        <v>558</v>
      </c>
      <c r="W26" s="109">
        <v>905</v>
      </c>
      <c r="X26" s="109">
        <v>469</v>
      </c>
      <c r="Y26" s="109">
        <v>114</v>
      </c>
      <c r="Z26" s="109">
        <v>858</v>
      </c>
      <c r="AA26" s="109">
        <v>765</v>
      </c>
      <c r="AB26" s="109">
        <v>161</v>
      </c>
      <c r="AC26" s="109">
        <v>262</v>
      </c>
      <c r="AD26" s="109">
        <v>219</v>
      </c>
      <c r="AE26" s="110">
        <v>384</v>
      </c>
      <c r="AF26" s="109">
        <v>804</v>
      </c>
      <c r="AG26" s="139">
        <v>647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40">
        <v>678</v>
      </c>
      <c r="C27" s="109">
        <v>769</v>
      </c>
      <c r="D27" s="109">
        <v>349</v>
      </c>
      <c r="E27" s="111">
        <v>250</v>
      </c>
      <c r="F27" s="109">
        <v>295</v>
      </c>
      <c r="G27" s="109">
        <v>132</v>
      </c>
      <c r="H27" s="109">
        <v>736</v>
      </c>
      <c r="I27" s="109">
        <v>891</v>
      </c>
      <c r="J27" s="109">
        <v>83</v>
      </c>
      <c r="K27" s="109">
        <v>504</v>
      </c>
      <c r="L27" s="109">
        <v>940</v>
      </c>
      <c r="M27" s="109">
        <v>527</v>
      </c>
      <c r="N27" s="112">
        <v>978</v>
      </c>
      <c r="O27" s="109">
        <v>629</v>
      </c>
      <c r="P27" s="109">
        <v>41</v>
      </c>
      <c r="Q27" s="109">
        <v>398</v>
      </c>
      <c r="R27" s="109">
        <v>64</v>
      </c>
      <c r="S27" s="109">
        <v>411</v>
      </c>
      <c r="T27" s="9">
        <v>967</v>
      </c>
      <c r="U27" s="108">
        <v>612</v>
      </c>
      <c r="V27" s="109">
        <v>957</v>
      </c>
      <c r="W27" s="109">
        <v>538</v>
      </c>
      <c r="X27" s="109">
        <v>70</v>
      </c>
      <c r="Y27" s="109">
        <v>481</v>
      </c>
      <c r="Z27" s="109">
        <v>713</v>
      </c>
      <c r="AA27" s="109">
        <v>878</v>
      </c>
      <c r="AB27" s="109">
        <v>306</v>
      </c>
      <c r="AC27" s="109">
        <v>149</v>
      </c>
      <c r="AD27" s="110">
        <v>332</v>
      </c>
      <c r="AE27" s="109">
        <v>239</v>
      </c>
      <c r="AF27" s="109">
        <v>691</v>
      </c>
      <c r="AG27" s="139">
        <v>792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40">
        <v>906</v>
      </c>
      <c r="C28" s="109">
        <v>557</v>
      </c>
      <c r="D28" s="109">
        <v>113</v>
      </c>
      <c r="E28" s="109">
        <v>470</v>
      </c>
      <c r="F28" s="111">
        <v>11</v>
      </c>
      <c r="G28" s="109">
        <v>432</v>
      </c>
      <c r="H28" s="109">
        <v>1012</v>
      </c>
      <c r="I28" s="109">
        <v>599</v>
      </c>
      <c r="J28" s="109">
        <v>383</v>
      </c>
      <c r="K28" s="109">
        <v>220</v>
      </c>
      <c r="L28" s="109">
        <v>648</v>
      </c>
      <c r="M28" s="112">
        <v>803</v>
      </c>
      <c r="N28" s="109">
        <v>766</v>
      </c>
      <c r="O28" s="109">
        <v>857</v>
      </c>
      <c r="P28" s="109">
        <v>261</v>
      </c>
      <c r="Q28" s="109">
        <v>162</v>
      </c>
      <c r="R28" s="109">
        <v>276</v>
      </c>
      <c r="S28" s="109">
        <v>183</v>
      </c>
      <c r="T28" s="109">
        <v>747</v>
      </c>
      <c r="U28" s="109">
        <v>848</v>
      </c>
      <c r="V28" s="108">
        <v>657</v>
      </c>
      <c r="W28" s="9">
        <v>822</v>
      </c>
      <c r="X28" s="109">
        <v>362</v>
      </c>
      <c r="Y28" s="109">
        <v>205</v>
      </c>
      <c r="Z28" s="109">
        <v>997</v>
      </c>
      <c r="AA28" s="109">
        <v>578</v>
      </c>
      <c r="AB28" s="109">
        <v>30</v>
      </c>
      <c r="AC28" s="110">
        <v>441</v>
      </c>
      <c r="AD28" s="109">
        <v>104</v>
      </c>
      <c r="AE28" s="109">
        <v>451</v>
      </c>
      <c r="AF28" s="109">
        <v>927</v>
      </c>
      <c r="AG28" s="139">
        <v>572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40">
        <v>537</v>
      </c>
      <c r="C29" s="109">
        <v>958</v>
      </c>
      <c r="D29" s="109">
        <v>482</v>
      </c>
      <c r="E29" s="109">
        <v>69</v>
      </c>
      <c r="F29" s="109">
        <v>412</v>
      </c>
      <c r="G29" s="111">
        <v>63</v>
      </c>
      <c r="H29" s="109">
        <v>611</v>
      </c>
      <c r="I29" s="109">
        <v>968</v>
      </c>
      <c r="J29" s="109">
        <v>240</v>
      </c>
      <c r="K29" s="109">
        <v>331</v>
      </c>
      <c r="L29" s="112">
        <v>791</v>
      </c>
      <c r="M29" s="109">
        <v>692</v>
      </c>
      <c r="N29" s="109">
        <v>877</v>
      </c>
      <c r="O29" s="109">
        <v>714</v>
      </c>
      <c r="P29" s="109">
        <v>150</v>
      </c>
      <c r="Q29" s="109">
        <v>305</v>
      </c>
      <c r="R29" s="109">
        <v>131</v>
      </c>
      <c r="S29" s="109">
        <v>296</v>
      </c>
      <c r="T29" s="109">
        <v>892</v>
      </c>
      <c r="U29" s="109">
        <v>735</v>
      </c>
      <c r="V29" s="9">
        <v>770</v>
      </c>
      <c r="W29" s="108">
        <v>677</v>
      </c>
      <c r="X29" s="109">
        <v>249</v>
      </c>
      <c r="Y29" s="109">
        <v>350</v>
      </c>
      <c r="Z29" s="109">
        <v>630</v>
      </c>
      <c r="AA29" s="109">
        <v>977</v>
      </c>
      <c r="AB29" s="110">
        <v>397</v>
      </c>
      <c r="AC29" s="109">
        <v>42</v>
      </c>
      <c r="AD29" s="109">
        <v>503</v>
      </c>
      <c r="AE29" s="109">
        <v>84</v>
      </c>
      <c r="AF29" s="109">
        <v>528</v>
      </c>
      <c r="AG29" s="139">
        <v>939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40">
        <v>43</v>
      </c>
      <c r="C30" s="109">
        <v>400</v>
      </c>
      <c r="D30" s="109">
        <v>980</v>
      </c>
      <c r="E30" s="109">
        <v>631</v>
      </c>
      <c r="F30" s="109">
        <v>938</v>
      </c>
      <c r="G30" s="109">
        <v>525</v>
      </c>
      <c r="H30" s="111">
        <v>81</v>
      </c>
      <c r="I30" s="109">
        <v>502</v>
      </c>
      <c r="J30" s="109">
        <v>734</v>
      </c>
      <c r="K30" s="112">
        <v>889</v>
      </c>
      <c r="L30" s="109">
        <v>293</v>
      </c>
      <c r="M30" s="109">
        <v>130</v>
      </c>
      <c r="N30" s="109">
        <v>351</v>
      </c>
      <c r="O30" s="109">
        <v>252</v>
      </c>
      <c r="P30" s="109">
        <v>680</v>
      </c>
      <c r="Q30" s="109">
        <v>771</v>
      </c>
      <c r="R30" s="109">
        <v>689</v>
      </c>
      <c r="S30" s="109">
        <v>790</v>
      </c>
      <c r="T30" s="109">
        <v>330</v>
      </c>
      <c r="U30" s="109">
        <v>237</v>
      </c>
      <c r="V30" s="109">
        <v>308</v>
      </c>
      <c r="W30" s="109">
        <v>151</v>
      </c>
      <c r="X30" s="108">
        <v>715</v>
      </c>
      <c r="Y30" s="9">
        <v>880</v>
      </c>
      <c r="Z30" s="109">
        <v>72</v>
      </c>
      <c r="AA30" s="110">
        <v>483</v>
      </c>
      <c r="AB30" s="109">
        <v>959</v>
      </c>
      <c r="AC30" s="109">
        <v>540</v>
      </c>
      <c r="AD30" s="109">
        <v>965</v>
      </c>
      <c r="AE30" s="109">
        <v>610</v>
      </c>
      <c r="AF30" s="109">
        <v>62</v>
      </c>
      <c r="AG30" s="139">
        <v>409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40">
        <v>444</v>
      </c>
      <c r="C31" s="109">
        <v>31</v>
      </c>
      <c r="D31" s="109">
        <v>579</v>
      </c>
      <c r="E31" s="109">
        <v>1000</v>
      </c>
      <c r="F31" s="109">
        <v>569</v>
      </c>
      <c r="G31" s="109">
        <v>926</v>
      </c>
      <c r="H31" s="109">
        <v>450</v>
      </c>
      <c r="I31" s="111">
        <v>101</v>
      </c>
      <c r="J31" s="112">
        <v>845</v>
      </c>
      <c r="K31" s="109">
        <v>746</v>
      </c>
      <c r="L31" s="109">
        <v>182</v>
      </c>
      <c r="M31" s="109">
        <v>273</v>
      </c>
      <c r="N31" s="109">
        <v>208</v>
      </c>
      <c r="O31" s="109">
        <v>363</v>
      </c>
      <c r="P31" s="109">
        <v>823</v>
      </c>
      <c r="Q31" s="109">
        <v>660</v>
      </c>
      <c r="R31" s="109">
        <v>802</v>
      </c>
      <c r="S31" s="109">
        <v>645</v>
      </c>
      <c r="T31" s="109">
        <v>217</v>
      </c>
      <c r="U31" s="109">
        <v>382</v>
      </c>
      <c r="V31" s="109">
        <v>163</v>
      </c>
      <c r="W31" s="109">
        <v>264</v>
      </c>
      <c r="X31" s="9">
        <v>860</v>
      </c>
      <c r="Y31" s="108">
        <v>767</v>
      </c>
      <c r="Z31" s="110">
        <v>471</v>
      </c>
      <c r="AA31" s="109">
        <v>116</v>
      </c>
      <c r="AB31" s="109">
        <v>560</v>
      </c>
      <c r="AC31" s="109">
        <v>907</v>
      </c>
      <c r="AD31" s="109">
        <v>598</v>
      </c>
      <c r="AE31" s="109">
        <v>1009</v>
      </c>
      <c r="AF31" s="109">
        <v>429</v>
      </c>
      <c r="AG31" s="139">
        <v>10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40">
        <v>873</v>
      </c>
      <c r="C32" s="109">
        <v>718</v>
      </c>
      <c r="D32" s="109">
        <v>146</v>
      </c>
      <c r="E32" s="109">
        <v>309</v>
      </c>
      <c r="F32" s="109">
        <v>236</v>
      </c>
      <c r="G32" s="109">
        <v>335</v>
      </c>
      <c r="H32" s="109">
        <v>787</v>
      </c>
      <c r="I32" s="112">
        <v>696</v>
      </c>
      <c r="J32" s="111">
        <v>416</v>
      </c>
      <c r="K32" s="109">
        <v>59</v>
      </c>
      <c r="L32" s="109">
        <v>615</v>
      </c>
      <c r="M32" s="109">
        <v>964</v>
      </c>
      <c r="N32" s="109">
        <v>541</v>
      </c>
      <c r="O32" s="109">
        <v>954</v>
      </c>
      <c r="P32" s="109">
        <v>486</v>
      </c>
      <c r="Q32" s="109">
        <v>65</v>
      </c>
      <c r="R32" s="109">
        <v>499</v>
      </c>
      <c r="S32" s="109">
        <v>88</v>
      </c>
      <c r="T32" s="109">
        <v>524</v>
      </c>
      <c r="U32" s="109">
        <v>943</v>
      </c>
      <c r="V32" s="109">
        <v>626</v>
      </c>
      <c r="W32" s="109">
        <v>981</v>
      </c>
      <c r="X32" s="109">
        <v>393</v>
      </c>
      <c r="Y32" s="110">
        <v>46</v>
      </c>
      <c r="Z32" s="108">
        <v>774</v>
      </c>
      <c r="AA32" s="9">
        <v>673</v>
      </c>
      <c r="AB32" s="109">
        <v>253</v>
      </c>
      <c r="AC32" s="109">
        <v>346</v>
      </c>
      <c r="AD32" s="109">
        <v>135</v>
      </c>
      <c r="AE32" s="109">
        <v>292</v>
      </c>
      <c r="AF32" s="109">
        <v>896</v>
      </c>
      <c r="AG32" s="139">
        <v>731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40">
        <v>762</v>
      </c>
      <c r="C33" s="109">
        <v>861</v>
      </c>
      <c r="D33" s="109">
        <v>257</v>
      </c>
      <c r="E33" s="109">
        <v>166</v>
      </c>
      <c r="F33" s="109">
        <v>379</v>
      </c>
      <c r="G33" s="109">
        <v>224</v>
      </c>
      <c r="H33" s="112">
        <v>644</v>
      </c>
      <c r="I33" s="109">
        <v>807</v>
      </c>
      <c r="J33" s="109">
        <v>15</v>
      </c>
      <c r="K33" s="111">
        <v>428</v>
      </c>
      <c r="L33" s="109">
        <v>1016</v>
      </c>
      <c r="M33" s="109">
        <v>595</v>
      </c>
      <c r="N33" s="109">
        <v>910</v>
      </c>
      <c r="O33" s="109">
        <v>553</v>
      </c>
      <c r="P33" s="109">
        <v>117</v>
      </c>
      <c r="Q33" s="109">
        <v>466</v>
      </c>
      <c r="R33" s="109">
        <v>100</v>
      </c>
      <c r="S33" s="109">
        <v>455</v>
      </c>
      <c r="T33" s="109">
        <v>923</v>
      </c>
      <c r="U33" s="109">
        <v>576</v>
      </c>
      <c r="V33" s="109">
        <v>993</v>
      </c>
      <c r="W33" s="109">
        <v>582</v>
      </c>
      <c r="X33" s="110">
        <v>26</v>
      </c>
      <c r="Y33" s="109">
        <v>445</v>
      </c>
      <c r="Z33" s="9">
        <v>661</v>
      </c>
      <c r="AA33" s="108">
        <v>818</v>
      </c>
      <c r="AB33" s="109">
        <v>366</v>
      </c>
      <c r="AC33" s="109">
        <v>201</v>
      </c>
      <c r="AD33" s="109">
        <v>280</v>
      </c>
      <c r="AE33" s="109">
        <v>179</v>
      </c>
      <c r="AF33" s="109">
        <v>751</v>
      </c>
      <c r="AG33" s="139">
        <v>844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40">
        <v>204</v>
      </c>
      <c r="C34" s="109">
        <v>367</v>
      </c>
      <c r="D34" s="109">
        <v>819</v>
      </c>
      <c r="E34" s="109">
        <v>664</v>
      </c>
      <c r="F34" s="109">
        <v>841</v>
      </c>
      <c r="G34" s="112">
        <v>750</v>
      </c>
      <c r="H34" s="109">
        <v>178</v>
      </c>
      <c r="I34" s="109">
        <v>277</v>
      </c>
      <c r="J34" s="109">
        <v>573</v>
      </c>
      <c r="K34" s="109">
        <v>922</v>
      </c>
      <c r="L34" s="111">
        <v>454</v>
      </c>
      <c r="M34" s="109">
        <v>97</v>
      </c>
      <c r="N34" s="109">
        <v>448</v>
      </c>
      <c r="O34" s="109">
        <v>27</v>
      </c>
      <c r="P34" s="109">
        <v>583</v>
      </c>
      <c r="Q34" s="109">
        <v>996</v>
      </c>
      <c r="R34" s="109">
        <v>594</v>
      </c>
      <c r="S34" s="109">
        <v>1013</v>
      </c>
      <c r="T34" s="109">
        <v>425</v>
      </c>
      <c r="U34" s="109">
        <v>14</v>
      </c>
      <c r="V34" s="109">
        <v>467</v>
      </c>
      <c r="W34" s="110">
        <v>120</v>
      </c>
      <c r="X34" s="109">
        <v>556</v>
      </c>
      <c r="Y34" s="109">
        <v>911</v>
      </c>
      <c r="Z34" s="109">
        <v>167</v>
      </c>
      <c r="AA34" s="109">
        <v>260</v>
      </c>
      <c r="AB34" s="108">
        <v>864</v>
      </c>
      <c r="AC34" s="9">
        <v>763</v>
      </c>
      <c r="AD34" s="109">
        <v>806</v>
      </c>
      <c r="AE34" s="109">
        <v>641</v>
      </c>
      <c r="AF34" s="109">
        <v>221</v>
      </c>
      <c r="AG34" s="139">
        <v>378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40">
        <v>347</v>
      </c>
      <c r="C35" s="109">
        <v>256</v>
      </c>
      <c r="D35" s="109">
        <v>676</v>
      </c>
      <c r="E35" s="109">
        <v>775</v>
      </c>
      <c r="F35" s="112">
        <v>730</v>
      </c>
      <c r="G35" s="109">
        <v>893</v>
      </c>
      <c r="H35" s="109">
        <v>289</v>
      </c>
      <c r="I35" s="109">
        <v>134</v>
      </c>
      <c r="J35" s="109">
        <v>942</v>
      </c>
      <c r="K35" s="109">
        <v>521</v>
      </c>
      <c r="L35" s="109">
        <v>85</v>
      </c>
      <c r="M35" s="111">
        <v>498</v>
      </c>
      <c r="N35" s="109">
        <v>47</v>
      </c>
      <c r="O35" s="109">
        <v>396</v>
      </c>
      <c r="P35" s="109">
        <v>984</v>
      </c>
      <c r="Q35" s="109">
        <v>627</v>
      </c>
      <c r="R35" s="109">
        <v>961</v>
      </c>
      <c r="S35" s="109">
        <v>614</v>
      </c>
      <c r="T35" s="109">
        <v>58</v>
      </c>
      <c r="U35" s="109">
        <v>413</v>
      </c>
      <c r="V35" s="110">
        <v>68</v>
      </c>
      <c r="W35" s="109">
        <v>487</v>
      </c>
      <c r="X35" s="109">
        <v>955</v>
      </c>
      <c r="Y35" s="109">
        <v>544</v>
      </c>
      <c r="Z35" s="109">
        <v>312</v>
      </c>
      <c r="AA35" s="109">
        <v>147</v>
      </c>
      <c r="AB35" s="9">
        <v>719</v>
      </c>
      <c r="AC35" s="108">
        <v>876</v>
      </c>
      <c r="AD35" s="109">
        <v>693</v>
      </c>
      <c r="AE35" s="109">
        <v>786</v>
      </c>
      <c r="AF35" s="109">
        <v>334</v>
      </c>
      <c r="AG35" s="139">
        <v>233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40">
        <v>119</v>
      </c>
      <c r="C36" s="109">
        <v>468</v>
      </c>
      <c r="D36" s="109">
        <v>912</v>
      </c>
      <c r="E36" s="112">
        <v>555</v>
      </c>
      <c r="F36" s="109">
        <v>1014</v>
      </c>
      <c r="G36" s="109">
        <v>593</v>
      </c>
      <c r="H36" s="109">
        <v>13</v>
      </c>
      <c r="I36" s="109">
        <v>426</v>
      </c>
      <c r="J36" s="109">
        <v>642</v>
      </c>
      <c r="K36" s="109">
        <v>805</v>
      </c>
      <c r="L36" s="109">
        <v>377</v>
      </c>
      <c r="M36" s="109">
        <v>222</v>
      </c>
      <c r="N36" s="111">
        <v>259</v>
      </c>
      <c r="O36" s="109">
        <v>168</v>
      </c>
      <c r="P36" s="109">
        <v>764</v>
      </c>
      <c r="Q36" s="109">
        <v>863</v>
      </c>
      <c r="R36" s="109">
        <v>749</v>
      </c>
      <c r="S36" s="109">
        <v>842</v>
      </c>
      <c r="T36" s="109">
        <v>278</v>
      </c>
      <c r="U36" s="110">
        <v>177</v>
      </c>
      <c r="V36" s="109">
        <v>368</v>
      </c>
      <c r="W36" s="109">
        <v>203</v>
      </c>
      <c r="X36" s="109">
        <v>663</v>
      </c>
      <c r="Y36" s="109">
        <v>820</v>
      </c>
      <c r="Z36" s="109">
        <v>28</v>
      </c>
      <c r="AA36" s="109">
        <v>447</v>
      </c>
      <c r="AB36" s="109">
        <v>995</v>
      </c>
      <c r="AC36" s="109">
        <v>584</v>
      </c>
      <c r="AD36" s="108">
        <v>921</v>
      </c>
      <c r="AE36" s="9">
        <v>574</v>
      </c>
      <c r="AF36" s="109">
        <v>98</v>
      </c>
      <c r="AG36" s="139">
        <v>453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40">
        <v>488</v>
      </c>
      <c r="C37" s="109">
        <v>67</v>
      </c>
      <c r="D37" s="112">
        <v>543</v>
      </c>
      <c r="E37" s="109">
        <v>956</v>
      </c>
      <c r="F37" s="109">
        <v>613</v>
      </c>
      <c r="G37" s="109">
        <v>962</v>
      </c>
      <c r="H37" s="109">
        <v>414</v>
      </c>
      <c r="I37" s="109">
        <v>57</v>
      </c>
      <c r="J37" s="109">
        <v>785</v>
      </c>
      <c r="K37" s="109">
        <v>694</v>
      </c>
      <c r="L37" s="109">
        <v>234</v>
      </c>
      <c r="M37" s="109">
        <v>333</v>
      </c>
      <c r="N37" s="109">
        <v>148</v>
      </c>
      <c r="O37" s="111">
        <v>311</v>
      </c>
      <c r="P37" s="109">
        <v>875</v>
      </c>
      <c r="Q37" s="109">
        <v>720</v>
      </c>
      <c r="R37" s="109">
        <v>894</v>
      </c>
      <c r="S37" s="109">
        <v>729</v>
      </c>
      <c r="T37" s="110">
        <v>133</v>
      </c>
      <c r="U37" s="109">
        <v>290</v>
      </c>
      <c r="V37" s="109">
        <v>255</v>
      </c>
      <c r="W37" s="109">
        <v>348</v>
      </c>
      <c r="X37" s="109">
        <v>776</v>
      </c>
      <c r="Y37" s="109">
        <v>675</v>
      </c>
      <c r="Z37" s="109">
        <v>395</v>
      </c>
      <c r="AA37" s="109">
        <v>48</v>
      </c>
      <c r="AB37" s="109">
        <v>628</v>
      </c>
      <c r="AC37" s="109">
        <v>983</v>
      </c>
      <c r="AD37" s="9">
        <v>522</v>
      </c>
      <c r="AE37" s="108">
        <v>941</v>
      </c>
      <c r="AF37" s="109">
        <v>497</v>
      </c>
      <c r="AG37" s="139">
        <v>86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40">
        <v>982</v>
      </c>
      <c r="C38" s="112">
        <v>625</v>
      </c>
      <c r="D38" s="109">
        <v>45</v>
      </c>
      <c r="E38" s="109">
        <v>394</v>
      </c>
      <c r="F38" s="109">
        <v>87</v>
      </c>
      <c r="G38" s="109">
        <v>500</v>
      </c>
      <c r="H38" s="109">
        <v>944</v>
      </c>
      <c r="I38" s="109">
        <v>523</v>
      </c>
      <c r="J38" s="109">
        <v>291</v>
      </c>
      <c r="K38" s="109">
        <v>136</v>
      </c>
      <c r="L38" s="109">
        <v>732</v>
      </c>
      <c r="M38" s="109">
        <v>895</v>
      </c>
      <c r="N38" s="109">
        <v>674</v>
      </c>
      <c r="O38" s="109">
        <v>773</v>
      </c>
      <c r="P38" s="111">
        <v>345</v>
      </c>
      <c r="Q38" s="109">
        <v>254</v>
      </c>
      <c r="R38" s="109">
        <v>336</v>
      </c>
      <c r="S38" s="110">
        <v>235</v>
      </c>
      <c r="T38" s="109">
        <v>695</v>
      </c>
      <c r="U38" s="109">
        <v>788</v>
      </c>
      <c r="V38" s="109">
        <v>717</v>
      </c>
      <c r="W38" s="109">
        <v>874</v>
      </c>
      <c r="X38" s="109">
        <v>310</v>
      </c>
      <c r="Y38" s="109">
        <v>145</v>
      </c>
      <c r="Z38" s="109">
        <v>953</v>
      </c>
      <c r="AA38" s="109">
        <v>542</v>
      </c>
      <c r="AB38" s="109">
        <v>66</v>
      </c>
      <c r="AC38" s="109">
        <v>485</v>
      </c>
      <c r="AD38" s="109">
        <v>60</v>
      </c>
      <c r="AE38" s="109">
        <v>415</v>
      </c>
      <c r="AF38" s="108">
        <v>963</v>
      </c>
      <c r="AG38" s="145">
        <v>616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46">
        <v>581</v>
      </c>
      <c r="C39" s="147">
        <v>994</v>
      </c>
      <c r="D39" s="147">
        <v>446</v>
      </c>
      <c r="E39" s="147">
        <v>25</v>
      </c>
      <c r="F39" s="147">
        <v>456</v>
      </c>
      <c r="G39" s="147">
        <v>99</v>
      </c>
      <c r="H39" s="147">
        <v>575</v>
      </c>
      <c r="I39" s="147">
        <v>924</v>
      </c>
      <c r="J39" s="147">
        <v>180</v>
      </c>
      <c r="K39" s="147">
        <v>279</v>
      </c>
      <c r="L39" s="147">
        <v>843</v>
      </c>
      <c r="M39" s="147">
        <v>752</v>
      </c>
      <c r="N39" s="147">
        <v>817</v>
      </c>
      <c r="O39" s="147">
        <v>662</v>
      </c>
      <c r="P39" s="147">
        <v>202</v>
      </c>
      <c r="Q39" s="148">
        <v>365</v>
      </c>
      <c r="R39" s="149">
        <v>223</v>
      </c>
      <c r="S39" s="147">
        <v>380</v>
      </c>
      <c r="T39" s="147">
        <v>808</v>
      </c>
      <c r="U39" s="147">
        <v>643</v>
      </c>
      <c r="V39" s="147">
        <v>862</v>
      </c>
      <c r="W39" s="147">
        <v>761</v>
      </c>
      <c r="X39" s="147">
        <v>165</v>
      </c>
      <c r="Y39" s="147">
        <v>258</v>
      </c>
      <c r="Z39" s="147">
        <v>554</v>
      </c>
      <c r="AA39" s="147">
        <v>909</v>
      </c>
      <c r="AB39" s="147">
        <v>465</v>
      </c>
      <c r="AC39" s="147">
        <v>118</v>
      </c>
      <c r="AD39" s="147">
        <v>427</v>
      </c>
      <c r="AE39" s="147">
        <v>16</v>
      </c>
      <c r="AF39" s="150">
        <v>596</v>
      </c>
      <c r="AG39" s="151">
        <v>1015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B43" s="2" t="s">
        <v>5</v>
      </c>
      <c r="AH43" s="5"/>
      <c r="AI43" s="5"/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266</v>
      </c>
      <c r="K44" s="2">
        <f>K17</f>
        <v>318</v>
      </c>
      <c r="L44" s="2">
        <f>L18</f>
        <v>340</v>
      </c>
      <c r="M44" s="2">
        <f>M19</f>
        <v>360</v>
      </c>
      <c r="N44" s="2">
        <f>N20</f>
        <v>405</v>
      </c>
      <c r="O44" s="2">
        <f>O21</f>
        <v>417</v>
      </c>
      <c r="P44" s="2">
        <f>P22</f>
        <v>463</v>
      </c>
      <c r="Q44" s="2">
        <f>Q23</f>
        <v>507</v>
      </c>
      <c r="R44" s="2">
        <f>R24</f>
        <v>526</v>
      </c>
      <c r="S44" s="2">
        <f>S25</f>
        <v>570</v>
      </c>
      <c r="T44" s="2">
        <f>T26</f>
        <v>600</v>
      </c>
      <c r="U44" s="2">
        <f>U27</f>
        <v>612</v>
      </c>
      <c r="V44" s="2">
        <f>V28</f>
        <v>657</v>
      </c>
      <c r="W44" s="2">
        <f>W29</f>
        <v>677</v>
      </c>
      <c r="X44" s="2">
        <f>X30</f>
        <v>715</v>
      </c>
      <c r="Y44" s="2">
        <f>Y31</f>
        <v>767</v>
      </c>
      <c r="Z44" s="2">
        <f>Z32</f>
        <v>774</v>
      </c>
      <c r="AA44" s="2">
        <f>AA33</f>
        <v>818</v>
      </c>
      <c r="AB44" s="2">
        <f>AB34</f>
        <v>864</v>
      </c>
      <c r="AC44" s="2">
        <f>AC35</f>
        <v>876</v>
      </c>
      <c r="AD44" s="2">
        <f>AD36</f>
        <v>921</v>
      </c>
      <c r="AE44" s="2">
        <f>AE37</f>
        <v>941</v>
      </c>
      <c r="AF44" s="2">
        <f>AF38</f>
        <v>963</v>
      </c>
      <c r="AG44" s="2">
        <f>AG39</f>
        <v>1015</v>
      </c>
      <c r="AH44" s="152">
        <f t="shared" si="0"/>
        <v>16400</v>
      </c>
      <c r="AI44" s="5">
        <f t="shared" si="1"/>
        <v>11201200</v>
      </c>
      <c r="AJ44" s="2">
        <f t="shared" si="2"/>
        <v>8606720000</v>
      </c>
    </row>
    <row r="45" spans="1:36" x14ac:dyDescent="0.2">
      <c r="A45" s="3" t="s">
        <v>1174</v>
      </c>
      <c r="B45" s="2">
        <f>B39</f>
        <v>581</v>
      </c>
      <c r="C45" s="2">
        <f>C38</f>
        <v>625</v>
      </c>
      <c r="D45" s="2">
        <f>D37</f>
        <v>543</v>
      </c>
      <c r="E45" s="2">
        <f>E36</f>
        <v>555</v>
      </c>
      <c r="F45" s="2">
        <f>F35</f>
        <v>730</v>
      </c>
      <c r="G45" s="2">
        <f>G34</f>
        <v>750</v>
      </c>
      <c r="H45" s="2">
        <f>H33</f>
        <v>644</v>
      </c>
      <c r="I45" s="2">
        <f>I32</f>
        <v>696</v>
      </c>
      <c r="J45" s="2">
        <f>J31</f>
        <v>845</v>
      </c>
      <c r="K45" s="2">
        <f>K30</f>
        <v>889</v>
      </c>
      <c r="L45" s="2">
        <f>L29</f>
        <v>791</v>
      </c>
      <c r="M45" s="2">
        <f>M28</f>
        <v>803</v>
      </c>
      <c r="N45" s="2">
        <f>N27</f>
        <v>978</v>
      </c>
      <c r="O45" s="2">
        <f>O26</f>
        <v>998</v>
      </c>
      <c r="P45" s="2">
        <f>P25</f>
        <v>908</v>
      </c>
      <c r="Q45" s="2">
        <f>Q24</f>
        <v>960</v>
      </c>
      <c r="R45" s="2">
        <f>R23</f>
        <v>73</v>
      </c>
      <c r="S45" s="2">
        <f>S22</f>
        <v>125</v>
      </c>
      <c r="T45" s="2">
        <f>T21</f>
        <v>19</v>
      </c>
      <c r="U45" s="2">
        <f>U20</f>
        <v>39</v>
      </c>
      <c r="V45" s="2">
        <f>V19</f>
        <v>214</v>
      </c>
      <c r="W45" s="2">
        <f>W18</f>
        <v>226</v>
      </c>
      <c r="X45" s="2">
        <f>X17</f>
        <v>144</v>
      </c>
      <c r="Y45" s="2">
        <f>Y16</f>
        <v>188</v>
      </c>
      <c r="Z45" s="2">
        <f>Z15</f>
        <v>321</v>
      </c>
      <c r="AA45" s="2">
        <f>AA14</f>
        <v>373</v>
      </c>
      <c r="AB45" s="2">
        <f>AB13</f>
        <v>283</v>
      </c>
      <c r="AC45" s="2">
        <f>AC12</f>
        <v>303</v>
      </c>
      <c r="AD45" s="2">
        <f>AD11</f>
        <v>478</v>
      </c>
      <c r="AE45" s="2">
        <f>AE10</f>
        <v>490</v>
      </c>
      <c r="AF45" s="2">
        <f>AF9</f>
        <v>392</v>
      </c>
      <c r="AG45" s="2">
        <f>AG8</f>
        <v>436</v>
      </c>
      <c r="AH45" s="152">
        <f t="shared" si="0"/>
        <v>16400</v>
      </c>
      <c r="AI45" s="5">
        <f t="shared" si="1"/>
        <v>11201200</v>
      </c>
      <c r="AJ45" s="2">
        <f t="shared" si="2"/>
        <v>8606720000</v>
      </c>
    </row>
    <row r="46" spans="1:36" x14ac:dyDescent="0.2">
      <c r="A46" s="3" t="s">
        <v>1175</v>
      </c>
      <c r="B46" s="2">
        <f>B24</f>
        <v>152</v>
      </c>
      <c r="C46" s="2">
        <f>C25</f>
        <v>164</v>
      </c>
      <c r="D46" s="2">
        <f>D26</f>
        <v>206</v>
      </c>
      <c r="E46" s="2">
        <f>E27</f>
        <v>250</v>
      </c>
      <c r="F46" s="2">
        <f>F28</f>
        <v>11</v>
      </c>
      <c r="G46" s="2">
        <f>G29</f>
        <v>63</v>
      </c>
      <c r="H46" s="2">
        <f>H30</f>
        <v>81</v>
      </c>
      <c r="I46" s="2">
        <f>I31</f>
        <v>101</v>
      </c>
      <c r="J46" s="2">
        <f>J32</f>
        <v>416</v>
      </c>
      <c r="K46" s="2">
        <f>K33</f>
        <v>428</v>
      </c>
      <c r="L46" s="2">
        <f>L34</f>
        <v>454</v>
      </c>
      <c r="M46" s="2">
        <f>M35</f>
        <v>498</v>
      </c>
      <c r="N46" s="2">
        <f>N36</f>
        <v>259</v>
      </c>
      <c r="O46" s="2">
        <f>O37</f>
        <v>311</v>
      </c>
      <c r="P46" s="2">
        <f>P38</f>
        <v>345</v>
      </c>
      <c r="Q46" s="2">
        <f>Q39</f>
        <v>365</v>
      </c>
      <c r="R46" s="2">
        <f>R8</f>
        <v>668</v>
      </c>
      <c r="S46" s="2">
        <f>S9</f>
        <v>688</v>
      </c>
      <c r="T46" s="2">
        <f>T10</f>
        <v>706</v>
      </c>
      <c r="U46" s="2">
        <f>U11</f>
        <v>758</v>
      </c>
      <c r="V46" s="2">
        <f>V12</f>
        <v>519</v>
      </c>
      <c r="W46" s="2">
        <f>W13</f>
        <v>563</v>
      </c>
      <c r="X46" s="2">
        <f>X14</f>
        <v>605</v>
      </c>
      <c r="Y46" s="2">
        <f>Y15</f>
        <v>617</v>
      </c>
      <c r="Z46" s="2">
        <f>Z16</f>
        <v>916</v>
      </c>
      <c r="AA46" s="2">
        <f>AA17</f>
        <v>936</v>
      </c>
      <c r="AB46" s="2">
        <f>AB18</f>
        <v>970</v>
      </c>
      <c r="AC46" s="2">
        <f>AC19</f>
        <v>1022</v>
      </c>
      <c r="AD46" s="2">
        <f>AD20</f>
        <v>783</v>
      </c>
      <c r="AE46" s="2">
        <f>AE21</f>
        <v>827</v>
      </c>
      <c r="AF46" s="2">
        <f>AF22</f>
        <v>853</v>
      </c>
      <c r="AG46" s="2">
        <f>AG23</f>
        <v>865</v>
      </c>
      <c r="AH46" s="152">
        <f t="shared" si="0"/>
        <v>16400</v>
      </c>
      <c r="AI46" s="5">
        <f t="shared" si="1"/>
        <v>11201200</v>
      </c>
      <c r="AJ46" s="2">
        <f t="shared" si="2"/>
        <v>8606720000</v>
      </c>
    </row>
    <row r="47" spans="1:36" x14ac:dyDescent="0.2">
      <c r="A47" s="3" t="s">
        <v>1176</v>
      </c>
      <c r="B47" s="2">
        <f>B23</f>
        <v>723</v>
      </c>
      <c r="C47" s="2">
        <f>C22</f>
        <v>743</v>
      </c>
      <c r="D47" s="2">
        <f>D21</f>
        <v>649</v>
      </c>
      <c r="E47" s="2">
        <f>E20</f>
        <v>701</v>
      </c>
      <c r="F47" s="2">
        <f>F19</f>
        <v>592</v>
      </c>
      <c r="G47" s="2">
        <f>G18</f>
        <v>636</v>
      </c>
      <c r="H47" s="2">
        <f>H17</f>
        <v>534</v>
      </c>
      <c r="I47" s="2">
        <f>I16</f>
        <v>546</v>
      </c>
      <c r="J47" s="2">
        <f>J15</f>
        <v>987</v>
      </c>
      <c r="K47" s="2">
        <f>K14</f>
        <v>1007</v>
      </c>
      <c r="L47" s="2">
        <f>L13</f>
        <v>897</v>
      </c>
      <c r="M47" s="2">
        <f>M12</f>
        <v>949</v>
      </c>
      <c r="N47" s="2">
        <f>N11</f>
        <v>840</v>
      </c>
      <c r="O47" s="2">
        <f>O10</f>
        <v>884</v>
      </c>
      <c r="P47" s="2">
        <f>P9</f>
        <v>798</v>
      </c>
      <c r="Q47" s="2">
        <f>Q8</f>
        <v>810</v>
      </c>
      <c r="R47" s="2">
        <f>R39</f>
        <v>223</v>
      </c>
      <c r="S47" s="2">
        <f>S38</f>
        <v>235</v>
      </c>
      <c r="T47" s="2">
        <f>T37</f>
        <v>133</v>
      </c>
      <c r="U47" s="2">
        <f>U36</f>
        <v>177</v>
      </c>
      <c r="V47" s="2">
        <f>V35</f>
        <v>68</v>
      </c>
      <c r="W47" s="2">
        <f>W34</f>
        <v>120</v>
      </c>
      <c r="X47" s="2">
        <f>X33</f>
        <v>26</v>
      </c>
      <c r="Y47" s="2">
        <f>Y32</f>
        <v>46</v>
      </c>
      <c r="Z47" s="2">
        <f>Z31</f>
        <v>471</v>
      </c>
      <c r="AA47" s="2">
        <f>AA30</f>
        <v>483</v>
      </c>
      <c r="AB47" s="2">
        <f>AB29</f>
        <v>397</v>
      </c>
      <c r="AC47" s="2">
        <f>AC28</f>
        <v>441</v>
      </c>
      <c r="AD47" s="2">
        <f>AD27</f>
        <v>332</v>
      </c>
      <c r="AE47" s="2">
        <f>AE26</f>
        <v>384</v>
      </c>
      <c r="AF47" s="2">
        <f>AF25</f>
        <v>274</v>
      </c>
      <c r="AG47" s="2">
        <f>AG24</f>
        <v>294</v>
      </c>
      <c r="AH47" s="152">
        <f t="shared" si="0"/>
        <v>16400</v>
      </c>
      <c r="AI47" s="5">
        <f t="shared" si="1"/>
        <v>11201200</v>
      </c>
      <c r="AJ47" s="2">
        <f t="shared" si="2"/>
        <v>8606720000</v>
      </c>
    </row>
    <row r="50" spans="1:36" ht="13.5" thickBot="1" x14ac:dyDescent="0.25">
      <c r="B50" s="1" t="s">
        <v>8</v>
      </c>
      <c r="D50" s="131" t="s">
        <v>5</v>
      </c>
    </row>
    <row r="51" spans="1:36" x14ac:dyDescent="0.2">
      <c r="A51" s="1">
        <v>1</v>
      </c>
      <c r="B51" s="153">
        <v>6</v>
      </c>
      <c r="C51" s="154">
        <v>417</v>
      </c>
      <c r="D51" s="155">
        <v>1021</v>
      </c>
      <c r="E51" s="155">
        <v>602</v>
      </c>
      <c r="F51" s="155">
        <v>903</v>
      </c>
      <c r="G51" s="155">
        <v>548</v>
      </c>
      <c r="H51" s="155">
        <v>128</v>
      </c>
      <c r="I51" s="155">
        <v>475</v>
      </c>
      <c r="J51" s="155">
        <v>755</v>
      </c>
      <c r="K51" s="155">
        <v>856</v>
      </c>
      <c r="L51" s="155">
        <v>268</v>
      </c>
      <c r="M51" s="155">
        <v>175</v>
      </c>
      <c r="N51" s="155">
        <v>370</v>
      </c>
      <c r="O51" s="155">
        <v>213</v>
      </c>
      <c r="P51" s="156">
        <v>649</v>
      </c>
      <c r="Q51" s="155">
        <v>814</v>
      </c>
      <c r="R51" s="155">
        <v>672</v>
      </c>
      <c r="S51" s="157">
        <v>827</v>
      </c>
      <c r="T51" s="155">
        <v>359</v>
      </c>
      <c r="U51" s="155">
        <v>196</v>
      </c>
      <c r="V51" s="155">
        <v>285</v>
      </c>
      <c r="W51" s="155">
        <v>186</v>
      </c>
      <c r="X51" s="155">
        <v>742</v>
      </c>
      <c r="Y51" s="155">
        <v>833</v>
      </c>
      <c r="Z51" s="155">
        <v>105</v>
      </c>
      <c r="AA51" s="155">
        <v>462</v>
      </c>
      <c r="AB51" s="155">
        <v>914</v>
      </c>
      <c r="AC51" s="155">
        <v>565</v>
      </c>
      <c r="AD51" s="155">
        <v>1004</v>
      </c>
      <c r="AE51" s="155">
        <v>591</v>
      </c>
      <c r="AF51" s="158">
        <v>19</v>
      </c>
      <c r="AG51" s="159">
        <v>440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160">
        <v>405</v>
      </c>
      <c r="C52" s="114">
        <v>50</v>
      </c>
      <c r="D52" s="104">
        <v>622</v>
      </c>
      <c r="E52" s="104">
        <v>969</v>
      </c>
      <c r="F52" s="104">
        <v>536</v>
      </c>
      <c r="G52" s="104">
        <v>947</v>
      </c>
      <c r="H52" s="104">
        <v>495</v>
      </c>
      <c r="I52" s="104">
        <v>76</v>
      </c>
      <c r="J52" s="104">
        <v>868</v>
      </c>
      <c r="K52" s="104">
        <v>711</v>
      </c>
      <c r="L52" s="104">
        <v>155</v>
      </c>
      <c r="M52" s="104">
        <v>320</v>
      </c>
      <c r="N52" s="104">
        <v>225</v>
      </c>
      <c r="O52" s="104">
        <v>326</v>
      </c>
      <c r="P52" s="104">
        <v>794</v>
      </c>
      <c r="Q52" s="105">
        <v>701</v>
      </c>
      <c r="R52" s="106">
        <v>783</v>
      </c>
      <c r="S52" s="104">
        <v>684</v>
      </c>
      <c r="T52" s="104">
        <v>248</v>
      </c>
      <c r="U52" s="104">
        <v>339</v>
      </c>
      <c r="V52" s="104">
        <v>142</v>
      </c>
      <c r="W52" s="104">
        <v>297</v>
      </c>
      <c r="X52" s="104">
        <v>885</v>
      </c>
      <c r="Y52" s="104">
        <v>722</v>
      </c>
      <c r="Z52" s="104">
        <v>506</v>
      </c>
      <c r="AA52" s="104">
        <v>93</v>
      </c>
      <c r="AB52" s="104">
        <v>513</v>
      </c>
      <c r="AC52" s="104">
        <v>934</v>
      </c>
      <c r="AD52" s="104">
        <v>635</v>
      </c>
      <c r="AE52" s="104">
        <v>992</v>
      </c>
      <c r="AF52" s="104">
        <v>388</v>
      </c>
      <c r="AG52" s="161">
        <v>39</v>
      </c>
      <c r="AH52" s="5">
        <f t="shared" ref="AH52:AH82" si="6">SUM(B52:AG52)</f>
        <v>16400</v>
      </c>
      <c r="AI52" s="5">
        <f t="shared" ref="AI52:AI82" si="7">SUMSQ(B52:AG52)</f>
        <v>11201200</v>
      </c>
      <c r="AJ52" s="2">
        <f t="shared" ref="AJ52:AJ90" si="8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62">
        <v>935</v>
      </c>
      <c r="C53" s="104">
        <v>516</v>
      </c>
      <c r="D53" s="114">
        <v>96</v>
      </c>
      <c r="E53" s="103">
        <v>507</v>
      </c>
      <c r="F53" s="104">
        <v>38</v>
      </c>
      <c r="G53" s="104">
        <v>385</v>
      </c>
      <c r="H53" s="104">
        <v>989</v>
      </c>
      <c r="I53" s="104">
        <v>634</v>
      </c>
      <c r="J53" s="104">
        <v>338</v>
      </c>
      <c r="K53" s="104">
        <v>245</v>
      </c>
      <c r="L53" s="104">
        <v>681</v>
      </c>
      <c r="M53" s="104">
        <v>782</v>
      </c>
      <c r="N53" s="105">
        <v>723</v>
      </c>
      <c r="O53" s="104">
        <v>888</v>
      </c>
      <c r="P53" s="104">
        <v>300</v>
      </c>
      <c r="Q53" s="104">
        <v>143</v>
      </c>
      <c r="R53" s="104">
        <v>317</v>
      </c>
      <c r="S53" s="104">
        <v>154</v>
      </c>
      <c r="T53" s="104">
        <v>710</v>
      </c>
      <c r="U53" s="106">
        <v>865</v>
      </c>
      <c r="V53" s="104">
        <v>704</v>
      </c>
      <c r="W53" s="104">
        <v>795</v>
      </c>
      <c r="X53" s="104">
        <v>327</v>
      </c>
      <c r="Y53" s="104">
        <v>228</v>
      </c>
      <c r="Z53" s="104">
        <v>972</v>
      </c>
      <c r="AA53" s="104">
        <v>623</v>
      </c>
      <c r="AB53" s="104">
        <v>51</v>
      </c>
      <c r="AC53" s="104">
        <v>408</v>
      </c>
      <c r="AD53" s="107">
        <v>73</v>
      </c>
      <c r="AE53" s="104">
        <v>494</v>
      </c>
      <c r="AF53" s="104">
        <v>946</v>
      </c>
      <c r="AG53" s="163">
        <v>533</v>
      </c>
      <c r="AH53" s="5">
        <f t="shared" si="6"/>
        <v>16400</v>
      </c>
      <c r="AI53" s="5">
        <f t="shared" si="7"/>
        <v>11201200</v>
      </c>
      <c r="AJ53" s="2">
        <f t="shared" si="8"/>
        <v>8606720000</v>
      </c>
    </row>
    <row r="54" spans="1:36" x14ac:dyDescent="0.2">
      <c r="A54" s="1">
        <v>4</v>
      </c>
      <c r="B54" s="162">
        <v>568</v>
      </c>
      <c r="C54" s="104">
        <v>915</v>
      </c>
      <c r="D54" s="103">
        <v>463</v>
      </c>
      <c r="E54" s="114">
        <v>108</v>
      </c>
      <c r="F54" s="104">
        <v>437</v>
      </c>
      <c r="G54" s="104">
        <v>18</v>
      </c>
      <c r="H54" s="104">
        <v>590</v>
      </c>
      <c r="I54" s="104">
        <v>1001</v>
      </c>
      <c r="J54" s="104">
        <v>193</v>
      </c>
      <c r="K54" s="104">
        <v>358</v>
      </c>
      <c r="L54" s="104">
        <v>826</v>
      </c>
      <c r="M54" s="104">
        <v>669</v>
      </c>
      <c r="N54" s="104">
        <v>836</v>
      </c>
      <c r="O54" s="105">
        <v>743</v>
      </c>
      <c r="P54" s="104">
        <v>187</v>
      </c>
      <c r="Q54" s="104">
        <v>288</v>
      </c>
      <c r="R54" s="104">
        <v>174</v>
      </c>
      <c r="S54" s="104">
        <v>265</v>
      </c>
      <c r="T54" s="106">
        <v>853</v>
      </c>
      <c r="U54" s="104">
        <v>754</v>
      </c>
      <c r="V54" s="104">
        <v>815</v>
      </c>
      <c r="W54" s="104">
        <v>652</v>
      </c>
      <c r="X54" s="104">
        <v>216</v>
      </c>
      <c r="Y54" s="104">
        <v>371</v>
      </c>
      <c r="Z54" s="104">
        <v>603</v>
      </c>
      <c r="AA54" s="104">
        <v>1024</v>
      </c>
      <c r="AB54" s="104">
        <v>420</v>
      </c>
      <c r="AC54" s="104">
        <v>7</v>
      </c>
      <c r="AD54" s="104">
        <v>474</v>
      </c>
      <c r="AE54" s="107">
        <v>125</v>
      </c>
      <c r="AF54" s="104">
        <v>545</v>
      </c>
      <c r="AG54" s="163">
        <v>902</v>
      </c>
      <c r="AH54" s="5">
        <f t="shared" si="6"/>
        <v>16400</v>
      </c>
      <c r="AI54" s="5">
        <f t="shared" si="7"/>
        <v>11201200</v>
      </c>
      <c r="AJ54" s="2">
        <f t="shared" si="8"/>
        <v>8606720000</v>
      </c>
    </row>
    <row r="55" spans="1:36" x14ac:dyDescent="0.2">
      <c r="A55" s="1">
        <v>5</v>
      </c>
      <c r="B55" s="162">
        <v>796</v>
      </c>
      <c r="C55" s="104">
        <v>703</v>
      </c>
      <c r="D55" s="104">
        <v>227</v>
      </c>
      <c r="E55" s="104">
        <v>328</v>
      </c>
      <c r="F55" s="114">
        <v>153</v>
      </c>
      <c r="G55" s="103">
        <v>318</v>
      </c>
      <c r="H55" s="104">
        <v>866</v>
      </c>
      <c r="I55" s="104">
        <v>709</v>
      </c>
      <c r="J55" s="104">
        <v>493</v>
      </c>
      <c r="K55" s="104">
        <v>74</v>
      </c>
      <c r="L55" s="105">
        <v>534</v>
      </c>
      <c r="M55" s="104">
        <v>945</v>
      </c>
      <c r="N55" s="104">
        <v>624</v>
      </c>
      <c r="O55" s="104">
        <v>971</v>
      </c>
      <c r="P55" s="104">
        <v>407</v>
      </c>
      <c r="Q55" s="104">
        <v>52</v>
      </c>
      <c r="R55" s="104">
        <v>386</v>
      </c>
      <c r="S55" s="104">
        <v>37</v>
      </c>
      <c r="T55" s="104">
        <v>633</v>
      </c>
      <c r="U55" s="104">
        <v>990</v>
      </c>
      <c r="V55" s="104">
        <v>515</v>
      </c>
      <c r="W55" s="106">
        <v>936</v>
      </c>
      <c r="X55" s="104">
        <v>508</v>
      </c>
      <c r="Y55" s="104">
        <v>95</v>
      </c>
      <c r="Z55" s="104">
        <v>887</v>
      </c>
      <c r="AA55" s="104">
        <v>724</v>
      </c>
      <c r="AB55" s="107">
        <v>144</v>
      </c>
      <c r="AC55" s="104">
        <v>299</v>
      </c>
      <c r="AD55" s="104">
        <v>246</v>
      </c>
      <c r="AE55" s="104">
        <v>337</v>
      </c>
      <c r="AF55" s="104">
        <v>781</v>
      </c>
      <c r="AG55" s="163">
        <v>682</v>
      </c>
      <c r="AH55" s="5">
        <f t="shared" si="6"/>
        <v>16400</v>
      </c>
      <c r="AI55" s="5">
        <f t="shared" si="7"/>
        <v>11201200</v>
      </c>
      <c r="AJ55" s="2">
        <f t="shared" si="8"/>
        <v>8606720000</v>
      </c>
    </row>
    <row r="56" spans="1:36" x14ac:dyDescent="0.2">
      <c r="A56" s="1">
        <v>6</v>
      </c>
      <c r="B56" s="162">
        <v>651</v>
      </c>
      <c r="C56" s="104">
        <v>816</v>
      </c>
      <c r="D56" s="104">
        <v>372</v>
      </c>
      <c r="E56" s="104">
        <v>215</v>
      </c>
      <c r="F56" s="103">
        <v>266</v>
      </c>
      <c r="G56" s="114">
        <v>173</v>
      </c>
      <c r="H56" s="104">
        <v>753</v>
      </c>
      <c r="I56" s="104">
        <v>854</v>
      </c>
      <c r="J56" s="104">
        <v>126</v>
      </c>
      <c r="K56" s="104">
        <v>473</v>
      </c>
      <c r="L56" s="104">
        <v>901</v>
      </c>
      <c r="M56" s="105">
        <v>546</v>
      </c>
      <c r="N56" s="104">
        <v>1023</v>
      </c>
      <c r="O56" s="104">
        <v>604</v>
      </c>
      <c r="P56" s="104">
        <v>8</v>
      </c>
      <c r="Q56" s="104">
        <v>419</v>
      </c>
      <c r="R56" s="104">
        <v>17</v>
      </c>
      <c r="S56" s="104">
        <v>438</v>
      </c>
      <c r="T56" s="104">
        <v>1002</v>
      </c>
      <c r="U56" s="104">
        <v>589</v>
      </c>
      <c r="V56" s="106">
        <v>916</v>
      </c>
      <c r="W56" s="104">
        <v>567</v>
      </c>
      <c r="X56" s="104">
        <v>107</v>
      </c>
      <c r="Y56" s="104">
        <v>464</v>
      </c>
      <c r="Z56" s="104">
        <v>744</v>
      </c>
      <c r="AA56" s="104">
        <v>835</v>
      </c>
      <c r="AB56" s="104">
        <v>287</v>
      </c>
      <c r="AC56" s="107">
        <v>188</v>
      </c>
      <c r="AD56" s="104">
        <v>357</v>
      </c>
      <c r="AE56" s="104">
        <v>194</v>
      </c>
      <c r="AF56" s="104">
        <v>670</v>
      </c>
      <c r="AG56" s="163">
        <v>825</v>
      </c>
      <c r="AH56" s="5">
        <f t="shared" si="6"/>
        <v>16400</v>
      </c>
      <c r="AI56" s="5">
        <f t="shared" si="7"/>
        <v>11201200</v>
      </c>
      <c r="AJ56" s="2">
        <f t="shared" si="8"/>
        <v>8606720000</v>
      </c>
    </row>
    <row r="57" spans="1:36" x14ac:dyDescent="0.2">
      <c r="A57" s="1">
        <v>7</v>
      </c>
      <c r="B57" s="162">
        <v>185</v>
      </c>
      <c r="C57" s="104">
        <v>286</v>
      </c>
      <c r="D57" s="104">
        <v>834</v>
      </c>
      <c r="E57" s="104">
        <v>741</v>
      </c>
      <c r="F57" s="104">
        <v>828</v>
      </c>
      <c r="G57" s="104">
        <v>671</v>
      </c>
      <c r="H57" s="114">
        <v>195</v>
      </c>
      <c r="I57" s="103">
        <v>360</v>
      </c>
      <c r="J57" s="105">
        <v>592</v>
      </c>
      <c r="K57" s="104">
        <v>1003</v>
      </c>
      <c r="L57" s="104">
        <v>439</v>
      </c>
      <c r="M57" s="104">
        <v>20</v>
      </c>
      <c r="N57" s="104">
        <v>461</v>
      </c>
      <c r="O57" s="104">
        <v>106</v>
      </c>
      <c r="P57" s="104">
        <v>566</v>
      </c>
      <c r="Q57" s="104">
        <v>913</v>
      </c>
      <c r="R57" s="104">
        <v>547</v>
      </c>
      <c r="S57" s="104">
        <v>904</v>
      </c>
      <c r="T57" s="104">
        <v>476</v>
      </c>
      <c r="U57" s="104">
        <v>127</v>
      </c>
      <c r="V57" s="104">
        <v>418</v>
      </c>
      <c r="W57" s="104">
        <v>5</v>
      </c>
      <c r="X57" s="104">
        <v>601</v>
      </c>
      <c r="Y57" s="106">
        <v>1022</v>
      </c>
      <c r="Z57" s="107">
        <v>214</v>
      </c>
      <c r="AA57" s="104">
        <v>369</v>
      </c>
      <c r="AB57" s="104">
        <v>813</v>
      </c>
      <c r="AC57" s="104">
        <v>650</v>
      </c>
      <c r="AD57" s="104">
        <v>855</v>
      </c>
      <c r="AE57" s="104">
        <v>756</v>
      </c>
      <c r="AF57" s="104">
        <v>176</v>
      </c>
      <c r="AG57" s="163">
        <v>267</v>
      </c>
      <c r="AH57" s="5">
        <f t="shared" si="6"/>
        <v>16400</v>
      </c>
      <c r="AI57" s="5">
        <f t="shared" si="7"/>
        <v>11201200</v>
      </c>
      <c r="AJ57" s="2">
        <f t="shared" si="8"/>
        <v>8606720000</v>
      </c>
    </row>
    <row r="58" spans="1:36" x14ac:dyDescent="0.2">
      <c r="A58" s="1">
        <v>8</v>
      </c>
      <c r="B58" s="162">
        <v>298</v>
      </c>
      <c r="C58" s="104">
        <v>141</v>
      </c>
      <c r="D58" s="104">
        <v>721</v>
      </c>
      <c r="E58" s="104">
        <v>886</v>
      </c>
      <c r="F58" s="104">
        <v>683</v>
      </c>
      <c r="G58" s="104">
        <v>784</v>
      </c>
      <c r="H58" s="103">
        <v>340</v>
      </c>
      <c r="I58" s="114">
        <v>247</v>
      </c>
      <c r="J58" s="104">
        <v>991</v>
      </c>
      <c r="K58" s="105">
        <v>636</v>
      </c>
      <c r="L58" s="104">
        <v>40</v>
      </c>
      <c r="M58" s="104">
        <v>387</v>
      </c>
      <c r="N58" s="104">
        <v>94</v>
      </c>
      <c r="O58" s="104">
        <v>505</v>
      </c>
      <c r="P58" s="104">
        <v>933</v>
      </c>
      <c r="Q58" s="104">
        <v>514</v>
      </c>
      <c r="R58" s="104">
        <v>948</v>
      </c>
      <c r="S58" s="104">
        <v>535</v>
      </c>
      <c r="T58" s="104">
        <v>75</v>
      </c>
      <c r="U58" s="104">
        <v>496</v>
      </c>
      <c r="V58" s="104">
        <v>49</v>
      </c>
      <c r="W58" s="104">
        <v>406</v>
      </c>
      <c r="X58" s="106">
        <v>970</v>
      </c>
      <c r="Y58" s="104">
        <v>621</v>
      </c>
      <c r="Z58" s="104">
        <v>325</v>
      </c>
      <c r="AA58" s="107">
        <v>226</v>
      </c>
      <c r="AB58" s="104">
        <v>702</v>
      </c>
      <c r="AC58" s="104">
        <v>793</v>
      </c>
      <c r="AD58" s="104">
        <v>712</v>
      </c>
      <c r="AE58" s="104">
        <v>867</v>
      </c>
      <c r="AF58" s="104">
        <v>319</v>
      </c>
      <c r="AG58" s="163">
        <v>156</v>
      </c>
      <c r="AH58" s="5">
        <f t="shared" si="6"/>
        <v>16400</v>
      </c>
      <c r="AI58" s="5">
        <f t="shared" si="7"/>
        <v>11201200</v>
      </c>
      <c r="AJ58" s="2">
        <f t="shared" si="8"/>
        <v>8606720000</v>
      </c>
    </row>
    <row r="59" spans="1:36" x14ac:dyDescent="0.2">
      <c r="A59" s="1">
        <v>9</v>
      </c>
      <c r="B59" s="162">
        <v>1019</v>
      </c>
      <c r="C59" s="104">
        <v>608</v>
      </c>
      <c r="D59" s="104">
        <v>4</v>
      </c>
      <c r="E59" s="104">
        <v>423</v>
      </c>
      <c r="F59" s="104">
        <v>122</v>
      </c>
      <c r="G59" s="104">
        <v>477</v>
      </c>
      <c r="H59" s="105">
        <v>897</v>
      </c>
      <c r="I59" s="104">
        <v>550</v>
      </c>
      <c r="J59" s="114">
        <v>270</v>
      </c>
      <c r="K59" s="103">
        <v>169</v>
      </c>
      <c r="L59" s="104">
        <v>757</v>
      </c>
      <c r="M59" s="104">
        <v>850</v>
      </c>
      <c r="N59" s="104">
        <v>655</v>
      </c>
      <c r="O59" s="104">
        <v>812</v>
      </c>
      <c r="P59" s="104">
        <v>376</v>
      </c>
      <c r="Q59" s="104">
        <v>211</v>
      </c>
      <c r="R59" s="104">
        <v>353</v>
      </c>
      <c r="S59" s="104">
        <v>198</v>
      </c>
      <c r="T59" s="104">
        <v>666</v>
      </c>
      <c r="U59" s="104">
        <v>829</v>
      </c>
      <c r="V59" s="104">
        <v>740</v>
      </c>
      <c r="W59" s="104">
        <v>839</v>
      </c>
      <c r="X59" s="107">
        <v>283</v>
      </c>
      <c r="Y59" s="104">
        <v>192</v>
      </c>
      <c r="Z59" s="104">
        <v>920</v>
      </c>
      <c r="AA59" s="106">
        <v>563</v>
      </c>
      <c r="AB59" s="104">
        <v>111</v>
      </c>
      <c r="AC59" s="104">
        <v>460</v>
      </c>
      <c r="AD59" s="104">
        <v>21</v>
      </c>
      <c r="AE59" s="104">
        <v>434</v>
      </c>
      <c r="AF59" s="104">
        <v>1006</v>
      </c>
      <c r="AG59" s="163">
        <v>585</v>
      </c>
      <c r="AH59" s="5">
        <f t="shared" si="6"/>
        <v>16400</v>
      </c>
      <c r="AI59" s="5">
        <f t="shared" si="7"/>
        <v>11201200</v>
      </c>
      <c r="AJ59" s="2">
        <f t="shared" si="8"/>
        <v>8606720000</v>
      </c>
    </row>
    <row r="60" spans="1:36" x14ac:dyDescent="0.2">
      <c r="A60" s="1">
        <v>10</v>
      </c>
      <c r="B60" s="162">
        <v>620</v>
      </c>
      <c r="C60" s="104">
        <v>975</v>
      </c>
      <c r="D60" s="104">
        <v>403</v>
      </c>
      <c r="E60" s="104">
        <v>56</v>
      </c>
      <c r="F60" s="104">
        <v>489</v>
      </c>
      <c r="G60" s="104">
        <v>78</v>
      </c>
      <c r="H60" s="104">
        <v>530</v>
      </c>
      <c r="I60" s="105">
        <v>949</v>
      </c>
      <c r="J60" s="103">
        <v>157</v>
      </c>
      <c r="K60" s="114">
        <v>314</v>
      </c>
      <c r="L60" s="104">
        <v>870</v>
      </c>
      <c r="M60" s="104">
        <v>705</v>
      </c>
      <c r="N60" s="104">
        <v>800</v>
      </c>
      <c r="O60" s="104">
        <v>699</v>
      </c>
      <c r="P60" s="104">
        <v>231</v>
      </c>
      <c r="Q60" s="104">
        <v>324</v>
      </c>
      <c r="R60" s="104">
        <v>242</v>
      </c>
      <c r="S60" s="104">
        <v>341</v>
      </c>
      <c r="T60" s="104">
        <v>777</v>
      </c>
      <c r="U60" s="104">
        <v>686</v>
      </c>
      <c r="V60" s="104">
        <v>883</v>
      </c>
      <c r="W60" s="104">
        <v>728</v>
      </c>
      <c r="X60" s="104">
        <v>140</v>
      </c>
      <c r="Y60" s="107">
        <v>303</v>
      </c>
      <c r="Z60" s="106">
        <v>519</v>
      </c>
      <c r="AA60" s="104">
        <v>932</v>
      </c>
      <c r="AB60" s="104">
        <v>512</v>
      </c>
      <c r="AC60" s="104">
        <v>91</v>
      </c>
      <c r="AD60" s="104">
        <v>390</v>
      </c>
      <c r="AE60" s="104">
        <v>33</v>
      </c>
      <c r="AF60" s="104">
        <v>637</v>
      </c>
      <c r="AG60" s="163">
        <v>986</v>
      </c>
      <c r="AH60" s="5">
        <f t="shared" si="6"/>
        <v>16400</v>
      </c>
      <c r="AI60" s="5">
        <f t="shared" si="7"/>
        <v>11201200</v>
      </c>
      <c r="AJ60" s="2">
        <f t="shared" si="8"/>
        <v>8606720000</v>
      </c>
    </row>
    <row r="61" spans="1:36" x14ac:dyDescent="0.2">
      <c r="A61" s="1">
        <v>11</v>
      </c>
      <c r="B61" s="162">
        <v>90</v>
      </c>
      <c r="C61" s="104">
        <v>509</v>
      </c>
      <c r="D61" s="104">
        <v>929</v>
      </c>
      <c r="E61" s="104">
        <v>518</v>
      </c>
      <c r="F61" s="105">
        <v>987</v>
      </c>
      <c r="G61" s="104">
        <v>640</v>
      </c>
      <c r="H61" s="104">
        <v>36</v>
      </c>
      <c r="I61" s="104">
        <v>391</v>
      </c>
      <c r="J61" s="104">
        <v>687</v>
      </c>
      <c r="K61" s="104">
        <v>780</v>
      </c>
      <c r="L61" s="114">
        <v>344</v>
      </c>
      <c r="M61" s="103">
        <v>243</v>
      </c>
      <c r="N61" s="104">
        <v>302</v>
      </c>
      <c r="O61" s="104">
        <v>137</v>
      </c>
      <c r="P61" s="104">
        <v>725</v>
      </c>
      <c r="Q61" s="104">
        <v>882</v>
      </c>
      <c r="R61" s="104">
        <v>708</v>
      </c>
      <c r="S61" s="104">
        <v>871</v>
      </c>
      <c r="T61" s="104">
        <v>315</v>
      </c>
      <c r="U61" s="104">
        <v>160</v>
      </c>
      <c r="V61" s="107">
        <v>321</v>
      </c>
      <c r="W61" s="104">
        <v>230</v>
      </c>
      <c r="X61" s="104">
        <v>698</v>
      </c>
      <c r="Y61" s="104">
        <v>797</v>
      </c>
      <c r="Z61" s="104">
        <v>53</v>
      </c>
      <c r="AA61" s="104">
        <v>402</v>
      </c>
      <c r="AB61" s="104">
        <v>974</v>
      </c>
      <c r="AC61" s="106">
        <v>617</v>
      </c>
      <c r="AD61" s="104">
        <v>952</v>
      </c>
      <c r="AE61" s="104">
        <v>531</v>
      </c>
      <c r="AF61" s="104">
        <v>79</v>
      </c>
      <c r="AG61" s="163">
        <v>492</v>
      </c>
      <c r="AH61" s="5">
        <f t="shared" si="6"/>
        <v>16400</v>
      </c>
      <c r="AI61" s="5">
        <f t="shared" si="7"/>
        <v>11201200</v>
      </c>
      <c r="AJ61" s="2">
        <f t="shared" si="8"/>
        <v>8606720000</v>
      </c>
    </row>
    <row r="62" spans="1:36" x14ac:dyDescent="0.2">
      <c r="A62" s="1">
        <v>12</v>
      </c>
      <c r="B62" s="162">
        <v>457</v>
      </c>
      <c r="C62" s="104">
        <v>110</v>
      </c>
      <c r="D62" s="104">
        <v>562</v>
      </c>
      <c r="E62" s="104">
        <v>917</v>
      </c>
      <c r="F62" s="104">
        <v>588</v>
      </c>
      <c r="G62" s="105">
        <v>1007</v>
      </c>
      <c r="H62" s="104">
        <v>435</v>
      </c>
      <c r="I62" s="104">
        <v>24</v>
      </c>
      <c r="J62" s="104">
        <v>832</v>
      </c>
      <c r="K62" s="104">
        <v>667</v>
      </c>
      <c r="L62" s="103">
        <v>199</v>
      </c>
      <c r="M62" s="114">
        <v>356</v>
      </c>
      <c r="N62" s="104">
        <v>189</v>
      </c>
      <c r="O62" s="104">
        <v>282</v>
      </c>
      <c r="P62" s="104">
        <v>838</v>
      </c>
      <c r="Q62" s="104">
        <v>737</v>
      </c>
      <c r="R62" s="104">
        <v>851</v>
      </c>
      <c r="S62" s="104">
        <v>760</v>
      </c>
      <c r="T62" s="104">
        <v>172</v>
      </c>
      <c r="U62" s="104">
        <v>271</v>
      </c>
      <c r="V62" s="104">
        <v>210</v>
      </c>
      <c r="W62" s="107">
        <v>373</v>
      </c>
      <c r="X62" s="104">
        <v>809</v>
      </c>
      <c r="Y62" s="104">
        <v>654</v>
      </c>
      <c r="Z62" s="104">
        <v>422</v>
      </c>
      <c r="AA62" s="104">
        <v>1</v>
      </c>
      <c r="AB62" s="106">
        <v>605</v>
      </c>
      <c r="AC62" s="104">
        <v>1018</v>
      </c>
      <c r="AD62" s="104">
        <v>551</v>
      </c>
      <c r="AE62" s="104">
        <v>900</v>
      </c>
      <c r="AF62" s="104">
        <v>480</v>
      </c>
      <c r="AG62" s="163">
        <v>123</v>
      </c>
      <c r="AH62" s="5">
        <f t="shared" si="6"/>
        <v>16400</v>
      </c>
      <c r="AI62" s="5">
        <f t="shared" si="7"/>
        <v>11201200</v>
      </c>
      <c r="AJ62" s="2">
        <f t="shared" si="8"/>
        <v>8606720000</v>
      </c>
    </row>
    <row r="63" spans="1:36" x14ac:dyDescent="0.2">
      <c r="A63" s="1">
        <v>13</v>
      </c>
      <c r="B63" s="162">
        <v>229</v>
      </c>
      <c r="C63" s="104">
        <v>322</v>
      </c>
      <c r="D63" s="105">
        <v>798</v>
      </c>
      <c r="E63" s="104">
        <v>697</v>
      </c>
      <c r="F63" s="104">
        <v>872</v>
      </c>
      <c r="G63" s="104">
        <v>707</v>
      </c>
      <c r="H63" s="104">
        <v>159</v>
      </c>
      <c r="I63" s="104">
        <v>316</v>
      </c>
      <c r="J63" s="104">
        <v>532</v>
      </c>
      <c r="K63" s="104">
        <v>951</v>
      </c>
      <c r="L63" s="104">
        <v>491</v>
      </c>
      <c r="M63" s="104">
        <v>80</v>
      </c>
      <c r="N63" s="114">
        <v>401</v>
      </c>
      <c r="O63" s="103">
        <v>54</v>
      </c>
      <c r="P63" s="104">
        <v>618</v>
      </c>
      <c r="Q63" s="104">
        <v>973</v>
      </c>
      <c r="R63" s="104">
        <v>639</v>
      </c>
      <c r="S63" s="104">
        <v>988</v>
      </c>
      <c r="T63" s="107">
        <v>392</v>
      </c>
      <c r="U63" s="104">
        <v>35</v>
      </c>
      <c r="V63" s="104">
        <v>510</v>
      </c>
      <c r="W63" s="104">
        <v>89</v>
      </c>
      <c r="X63" s="104">
        <v>517</v>
      </c>
      <c r="Y63" s="104">
        <v>930</v>
      </c>
      <c r="Z63" s="104">
        <v>138</v>
      </c>
      <c r="AA63" s="104">
        <v>301</v>
      </c>
      <c r="AB63" s="104">
        <v>881</v>
      </c>
      <c r="AC63" s="104">
        <v>726</v>
      </c>
      <c r="AD63" s="104">
        <v>779</v>
      </c>
      <c r="AE63" s="106">
        <v>688</v>
      </c>
      <c r="AF63" s="104">
        <v>244</v>
      </c>
      <c r="AG63" s="163">
        <v>343</v>
      </c>
      <c r="AH63" s="5">
        <f t="shared" si="6"/>
        <v>16400</v>
      </c>
      <c r="AI63" s="5">
        <f t="shared" si="7"/>
        <v>11201200</v>
      </c>
      <c r="AJ63" s="2">
        <f t="shared" si="8"/>
        <v>8606720000</v>
      </c>
    </row>
    <row r="64" spans="1:36" x14ac:dyDescent="0.2">
      <c r="A64" s="1">
        <v>14</v>
      </c>
      <c r="B64" s="162">
        <v>374</v>
      </c>
      <c r="C64" s="104">
        <v>209</v>
      </c>
      <c r="D64" s="104">
        <v>653</v>
      </c>
      <c r="E64" s="105">
        <v>810</v>
      </c>
      <c r="F64" s="104">
        <v>759</v>
      </c>
      <c r="G64" s="104">
        <v>852</v>
      </c>
      <c r="H64" s="104">
        <v>272</v>
      </c>
      <c r="I64" s="104">
        <v>171</v>
      </c>
      <c r="J64" s="104">
        <v>899</v>
      </c>
      <c r="K64" s="104">
        <v>552</v>
      </c>
      <c r="L64" s="104">
        <v>124</v>
      </c>
      <c r="M64" s="104">
        <v>479</v>
      </c>
      <c r="N64" s="103">
        <v>2</v>
      </c>
      <c r="O64" s="114">
        <v>421</v>
      </c>
      <c r="P64" s="104">
        <v>1017</v>
      </c>
      <c r="Q64" s="104">
        <v>606</v>
      </c>
      <c r="R64" s="104">
        <v>1008</v>
      </c>
      <c r="S64" s="104">
        <v>587</v>
      </c>
      <c r="T64" s="104">
        <v>23</v>
      </c>
      <c r="U64" s="107">
        <v>436</v>
      </c>
      <c r="V64" s="104">
        <v>109</v>
      </c>
      <c r="W64" s="104">
        <v>458</v>
      </c>
      <c r="X64" s="104">
        <v>918</v>
      </c>
      <c r="Y64" s="104">
        <v>561</v>
      </c>
      <c r="Z64" s="104">
        <v>281</v>
      </c>
      <c r="AA64" s="104">
        <v>190</v>
      </c>
      <c r="AB64" s="104">
        <v>738</v>
      </c>
      <c r="AC64" s="104">
        <v>837</v>
      </c>
      <c r="AD64" s="106">
        <v>668</v>
      </c>
      <c r="AE64" s="104">
        <v>831</v>
      </c>
      <c r="AF64" s="104">
        <v>355</v>
      </c>
      <c r="AG64" s="163">
        <v>200</v>
      </c>
      <c r="AH64" s="5">
        <f t="shared" si="6"/>
        <v>16400</v>
      </c>
      <c r="AI64" s="5">
        <f t="shared" si="7"/>
        <v>11201200</v>
      </c>
      <c r="AJ64" s="2">
        <f t="shared" si="8"/>
        <v>8606720000</v>
      </c>
    </row>
    <row r="65" spans="1:36" x14ac:dyDescent="0.2">
      <c r="A65" s="1">
        <v>15</v>
      </c>
      <c r="B65" s="164">
        <v>840</v>
      </c>
      <c r="C65" s="104">
        <v>739</v>
      </c>
      <c r="D65" s="104">
        <v>191</v>
      </c>
      <c r="E65" s="104">
        <v>284</v>
      </c>
      <c r="F65" s="104">
        <v>197</v>
      </c>
      <c r="G65" s="104">
        <v>354</v>
      </c>
      <c r="H65" s="104">
        <v>830</v>
      </c>
      <c r="I65" s="104">
        <v>665</v>
      </c>
      <c r="J65" s="104">
        <v>433</v>
      </c>
      <c r="K65" s="104">
        <v>22</v>
      </c>
      <c r="L65" s="104">
        <v>586</v>
      </c>
      <c r="M65" s="104">
        <v>1005</v>
      </c>
      <c r="N65" s="104">
        <v>564</v>
      </c>
      <c r="O65" s="104">
        <v>919</v>
      </c>
      <c r="P65" s="114">
        <v>459</v>
      </c>
      <c r="Q65" s="103">
        <v>112</v>
      </c>
      <c r="R65" s="107">
        <v>478</v>
      </c>
      <c r="S65" s="104">
        <v>121</v>
      </c>
      <c r="T65" s="104">
        <v>549</v>
      </c>
      <c r="U65" s="104">
        <v>898</v>
      </c>
      <c r="V65" s="104">
        <v>607</v>
      </c>
      <c r="W65" s="104">
        <v>1020</v>
      </c>
      <c r="X65" s="104">
        <v>424</v>
      </c>
      <c r="Y65" s="104">
        <v>3</v>
      </c>
      <c r="Z65" s="104">
        <v>811</v>
      </c>
      <c r="AA65" s="104">
        <v>656</v>
      </c>
      <c r="AB65" s="104">
        <v>212</v>
      </c>
      <c r="AC65" s="104">
        <v>375</v>
      </c>
      <c r="AD65" s="104">
        <v>170</v>
      </c>
      <c r="AE65" s="104">
        <v>269</v>
      </c>
      <c r="AF65" s="104">
        <v>849</v>
      </c>
      <c r="AG65" s="165">
        <v>758</v>
      </c>
      <c r="AH65" s="5">
        <f t="shared" si="6"/>
        <v>16400</v>
      </c>
      <c r="AI65" s="5">
        <f t="shared" si="7"/>
        <v>11201200</v>
      </c>
      <c r="AJ65" s="2">
        <f t="shared" si="8"/>
        <v>8606720000</v>
      </c>
    </row>
    <row r="66" spans="1:36" x14ac:dyDescent="0.2">
      <c r="A66" s="1">
        <v>16</v>
      </c>
      <c r="B66" s="162">
        <v>727</v>
      </c>
      <c r="C66" s="105">
        <v>884</v>
      </c>
      <c r="D66" s="104">
        <v>304</v>
      </c>
      <c r="E66" s="104">
        <v>139</v>
      </c>
      <c r="F66" s="104">
        <v>342</v>
      </c>
      <c r="G66" s="104">
        <v>241</v>
      </c>
      <c r="H66" s="104">
        <v>685</v>
      </c>
      <c r="I66" s="104">
        <v>778</v>
      </c>
      <c r="J66" s="104">
        <v>34</v>
      </c>
      <c r="K66" s="104">
        <v>389</v>
      </c>
      <c r="L66" s="104">
        <v>985</v>
      </c>
      <c r="M66" s="104">
        <v>638</v>
      </c>
      <c r="N66" s="104">
        <v>931</v>
      </c>
      <c r="O66" s="104">
        <v>520</v>
      </c>
      <c r="P66" s="103">
        <v>92</v>
      </c>
      <c r="Q66" s="114">
        <v>511</v>
      </c>
      <c r="R66" s="104">
        <v>77</v>
      </c>
      <c r="S66" s="107">
        <v>490</v>
      </c>
      <c r="T66" s="104">
        <v>950</v>
      </c>
      <c r="U66" s="104">
        <v>529</v>
      </c>
      <c r="V66" s="104">
        <v>976</v>
      </c>
      <c r="W66" s="104">
        <v>619</v>
      </c>
      <c r="X66" s="104">
        <v>55</v>
      </c>
      <c r="Y66" s="104">
        <v>404</v>
      </c>
      <c r="Z66" s="104">
        <v>700</v>
      </c>
      <c r="AA66" s="104">
        <v>799</v>
      </c>
      <c r="AB66" s="104">
        <v>323</v>
      </c>
      <c r="AC66" s="104">
        <v>232</v>
      </c>
      <c r="AD66" s="104">
        <v>313</v>
      </c>
      <c r="AE66" s="104">
        <v>158</v>
      </c>
      <c r="AF66" s="106">
        <v>706</v>
      </c>
      <c r="AG66" s="163">
        <v>869</v>
      </c>
      <c r="AH66" s="5">
        <f t="shared" si="6"/>
        <v>16400</v>
      </c>
      <c r="AI66" s="5">
        <f t="shared" si="7"/>
        <v>11201200</v>
      </c>
      <c r="AJ66" s="2">
        <f t="shared" si="8"/>
        <v>8606720000</v>
      </c>
    </row>
    <row r="67" spans="1:36" x14ac:dyDescent="0.2">
      <c r="A67" s="1">
        <v>17</v>
      </c>
      <c r="B67" s="162">
        <v>148</v>
      </c>
      <c r="C67" s="106">
        <v>311</v>
      </c>
      <c r="D67" s="104">
        <v>875</v>
      </c>
      <c r="E67" s="104">
        <v>720</v>
      </c>
      <c r="F67" s="104">
        <v>785</v>
      </c>
      <c r="G67" s="104">
        <v>694</v>
      </c>
      <c r="H67" s="104">
        <v>234</v>
      </c>
      <c r="I67" s="104">
        <v>333</v>
      </c>
      <c r="J67" s="104">
        <v>613</v>
      </c>
      <c r="K67" s="104">
        <v>962</v>
      </c>
      <c r="L67" s="104">
        <v>414</v>
      </c>
      <c r="M67" s="104">
        <v>57</v>
      </c>
      <c r="N67" s="104">
        <v>488</v>
      </c>
      <c r="O67" s="104">
        <v>67</v>
      </c>
      <c r="P67" s="107">
        <v>543</v>
      </c>
      <c r="Q67" s="104">
        <v>956</v>
      </c>
      <c r="R67" s="114">
        <v>522</v>
      </c>
      <c r="S67" s="103">
        <v>941</v>
      </c>
      <c r="T67" s="104">
        <v>497</v>
      </c>
      <c r="U67" s="104">
        <v>86</v>
      </c>
      <c r="V67" s="104">
        <v>395</v>
      </c>
      <c r="W67" s="104">
        <v>48</v>
      </c>
      <c r="X67" s="104">
        <v>628</v>
      </c>
      <c r="Y67" s="104">
        <v>983</v>
      </c>
      <c r="Z67" s="104">
        <v>255</v>
      </c>
      <c r="AA67" s="104">
        <v>348</v>
      </c>
      <c r="AB67" s="104">
        <v>776</v>
      </c>
      <c r="AC67" s="104">
        <v>675</v>
      </c>
      <c r="AD67" s="104">
        <v>894</v>
      </c>
      <c r="AE67" s="104">
        <v>729</v>
      </c>
      <c r="AF67" s="105">
        <v>133</v>
      </c>
      <c r="AG67" s="163">
        <v>290</v>
      </c>
      <c r="AH67" s="5">
        <f t="shared" si="6"/>
        <v>16400</v>
      </c>
      <c r="AI67" s="5">
        <f t="shared" si="7"/>
        <v>11201200</v>
      </c>
      <c r="AJ67" s="2">
        <f t="shared" si="8"/>
        <v>8606720000</v>
      </c>
    </row>
    <row r="68" spans="1:36" x14ac:dyDescent="0.2">
      <c r="A68" s="1">
        <v>18</v>
      </c>
      <c r="B68" s="166">
        <v>259</v>
      </c>
      <c r="C68" s="104">
        <v>168</v>
      </c>
      <c r="D68" s="104">
        <v>764</v>
      </c>
      <c r="E68" s="104">
        <v>863</v>
      </c>
      <c r="F68" s="104">
        <v>642</v>
      </c>
      <c r="G68" s="104">
        <v>805</v>
      </c>
      <c r="H68" s="104">
        <v>377</v>
      </c>
      <c r="I68" s="104">
        <v>222</v>
      </c>
      <c r="J68" s="104">
        <v>1014</v>
      </c>
      <c r="K68" s="104">
        <v>593</v>
      </c>
      <c r="L68" s="104">
        <v>13</v>
      </c>
      <c r="M68" s="104">
        <v>426</v>
      </c>
      <c r="N68" s="104">
        <v>119</v>
      </c>
      <c r="O68" s="104">
        <v>468</v>
      </c>
      <c r="P68" s="104">
        <v>912</v>
      </c>
      <c r="Q68" s="107">
        <v>555</v>
      </c>
      <c r="R68" s="103">
        <v>921</v>
      </c>
      <c r="S68" s="114">
        <v>574</v>
      </c>
      <c r="T68" s="104">
        <v>98</v>
      </c>
      <c r="U68" s="104">
        <v>453</v>
      </c>
      <c r="V68" s="104">
        <v>28</v>
      </c>
      <c r="W68" s="104">
        <v>447</v>
      </c>
      <c r="X68" s="104">
        <v>995</v>
      </c>
      <c r="Y68" s="104">
        <v>584</v>
      </c>
      <c r="Z68" s="104">
        <v>368</v>
      </c>
      <c r="AA68" s="104">
        <v>203</v>
      </c>
      <c r="AB68" s="104">
        <v>663</v>
      </c>
      <c r="AC68" s="104">
        <v>820</v>
      </c>
      <c r="AD68" s="104">
        <v>749</v>
      </c>
      <c r="AE68" s="104">
        <v>842</v>
      </c>
      <c r="AF68" s="104">
        <v>278</v>
      </c>
      <c r="AG68" s="167">
        <v>177</v>
      </c>
      <c r="AH68" s="5">
        <f t="shared" si="6"/>
        <v>16400</v>
      </c>
      <c r="AI68" s="5">
        <f t="shared" si="7"/>
        <v>11201200</v>
      </c>
      <c r="AJ68" s="2">
        <f t="shared" si="8"/>
        <v>8606720000</v>
      </c>
    </row>
    <row r="69" spans="1:36" x14ac:dyDescent="0.2">
      <c r="A69" s="1">
        <v>19</v>
      </c>
      <c r="B69" s="162">
        <v>817</v>
      </c>
      <c r="C69" s="104">
        <v>662</v>
      </c>
      <c r="D69" s="104">
        <v>202</v>
      </c>
      <c r="E69" s="106">
        <v>365</v>
      </c>
      <c r="F69" s="104">
        <v>180</v>
      </c>
      <c r="G69" s="104">
        <v>279</v>
      </c>
      <c r="H69" s="104">
        <v>843</v>
      </c>
      <c r="I69" s="104">
        <v>752</v>
      </c>
      <c r="J69" s="104">
        <v>456</v>
      </c>
      <c r="K69" s="104">
        <v>99</v>
      </c>
      <c r="L69" s="104">
        <v>575</v>
      </c>
      <c r="M69" s="104">
        <v>924</v>
      </c>
      <c r="N69" s="107">
        <v>581</v>
      </c>
      <c r="O69" s="104">
        <v>994</v>
      </c>
      <c r="P69" s="104">
        <v>446</v>
      </c>
      <c r="Q69" s="104">
        <v>25</v>
      </c>
      <c r="R69" s="104">
        <v>427</v>
      </c>
      <c r="S69" s="104">
        <v>16</v>
      </c>
      <c r="T69" s="114">
        <v>596</v>
      </c>
      <c r="U69" s="103">
        <v>1015</v>
      </c>
      <c r="V69" s="104">
        <v>554</v>
      </c>
      <c r="W69" s="104">
        <v>909</v>
      </c>
      <c r="X69" s="104">
        <v>465</v>
      </c>
      <c r="Y69" s="104">
        <v>118</v>
      </c>
      <c r="Z69" s="104">
        <v>862</v>
      </c>
      <c r="AA69" s="104">
        <v>761</v>
      </c>
      <c r="AB69" s="104">
        <v>165</v>
      </c>
      <c r="AC69" s="104">
        <v>258</v>
      </c>
      <c r="AD69" s="105">
        <v>223</v>
      </c>
      <c r="AE69" s="104">
        <v>380</v>
      </c>
      <c r="AF69" s="104">
        <v>808</v>
      </c>
      <c r="AG69" s="163">
        <v>643</v>
      </c>
      <c r="AH69" s="5">
        <f t="shared" si="6"/>
        <v>16400</v>
      </c>
      <c r="AI69" s="5">
        <f t="shared" si="7"/>
        <v>11201200</v>
      </c>
      <c r="AJ69" s="2">
        <f t="shared" si="8"/>
        <v>8606720000</v>
      </c>
    </row>
    <row r="70" spans="1:36" x14ac:dyDescent="0.2">
      <c r="A70" s="1">
        <v>20</v>
      </c>
      <c r="B70" s="162">
        <v>674</v>
      </c>
      <c r="C70" s="104">
        <v>773</v>
      </c>
      <c r="D70" s="106">
        <v>345</v>
      </c>
      <c r="E70" s="104">
        <v>254</v>
      </c>
      <c r="F70" s="104">
        <v>291</v>
      </c>
      <c r="G70" s="104">
        <v>136</v>
      </c>
      <c r="H70" s="104">
        <v>732</v>
      </c>
      <c r="I70" s="104">
        <v>895</v>
      </c>
      <c r="J70" s="104">
        <v>87</v>
      </c>
      <c r="K70" s="104">
        <v>500</v>
      </c>
      <c r="L70" s="104">
        <v>944</v>
      </c>
      <c r="M70" s="104">
        <v>523</v>
      </c>
      <c r="N70" s="104">
        <v>982</v>
      </c>
      <c r="O70" s="107">
        <v>625</v>
      </c>
      <c r="P70" s="104">
        <v>45</v>
      </c>
      <c r="Q70" s="104">
        <v>394</v>
      </c>
      <c r="R70" s="104">
        <v>60</v>
      </c>
      <c r="S70" s="104">
        <v>415</v>
      </c>
      <c r="T70" s="103">
        <v>963</v>
      </c>
      <c r="U70" s="114">
        <v>616</v>
      </c>
      <c r="V70" s="104">
        <v>953</v>
      </c>
      <c r="W70" s="104">
        <v>542</v>
      </c>
      <c r="X70" s="104">
        <v>66</v>
      </c>
      <c r="Y70" s="104">
        <v>485</v>
      </c>
      <c r="Z70" s="104">
        <v>717</v>
      </c>
      <c r="AA70" s="104">
        <v>874</v>
      </c>
      <c r="AB70" s="104">
        <v>310</v>
      </c>
      <c r="AC70" s="104">
        <v>145</v>
      </c>
      <c r="AD70" s="104">
        <v>336</v>
      </c>
      <c r="AE70" s="105">
        <v>235</v>
      </c>
      <c r="AF70" s="104">
        <v>695</v>
      </c>
      <c r="AG70" s="163">
        <v>788</v>
      </c>
      <c r="AH70" s="5">
        <f t="shared" si="6"/>
        <v>16400</v>
      </c>
      <c r="AI70" s="5">
        <f t="shared" si="7"/>
        <v>11201200</v>
      </c>
      <c r="AJ70" s="2">
        <f t="shared" si="8"/>
        <v>8606720000</v>
      </c>
    </row>
    <row r="71" spans="1:36" x14ac:dyDescent="0.2">
      <c r="A71" s="1">
        <v>21</v>
      </c>
      <c r="B71" s="162">
        <v>910</v>
      </c>
      <c r="C71" s="104">
        <v>553</v>
      </c>
      <c r="D71" s="104">
        <v>117</v>
      </c>
      <c r="E71" s="104">
        <v>466</v>
      </c>
      <c r="F71" s="104">
        <v>15</v>
      </c>
      <c r="G71" s="106">
        <v>428</v>
      </c>
      <c r="H71" s="104">
        <v>1016</v>
      </c>
      <c r="I71" s="104">
        <v>595</v>
      </c>
      <c r="J71" s="104">
        <v>379</v>
      </c>
      <c r="K71" s="104">
        <v>224</v>
      </c>
      <c r="L71" s="107">
        <v>644</v>
      </c>
      <c r="M71" s="104">
        <v>807</v>
      </c>
      <c r="N71" s="104">
        <v>762</v>
      </c>
      <c r="O71" s="104">
        <v>861</v>
      </c>
      <c r="P71" s="104">
        <v>257</v>
      </c>
      <c r="Q71" s="104">
        <v>166</v>
      </c>
      <c r="R71" s="104">
        <v>280</v>
      </c>
      <c r="S71" s="104">
        <v>179</v>
      </c>
      <c r="T71" s="104">
        <v>751</v>
      </c>
      <c r="U71" s="104">
        <v>844</v>
      </c>
      <c r="V71" s="114">
        <v>661</v>
      </c>
      <c r="W71" s="103">
        <v>818</v>
      </c>
      <c r="X71" s="104">
        <v>366</v>
      </c>
      <c r="Y71" s="104">
        <v>201</v>
      </c>
      <c r="Z71" s="104">
        <v>993</v>
      </c>
      <c r="AA71" s="104">
        <v>582</v>
      </c>
      <c r="AB71" s="105">
        <v>26</v>
      </c>
      <c r="AC71" s="104">
        <v>445</v>
      </c>
      <c r="AD71" s="104">
        <v>100</v>
      </c>
      <c r="AE71" s="104">
        <v>455</v>
      </c>
      <c r="AF71" s="104">
        <v>923</v>
      </c>
      <c r="AG71" s="163">
        <v>576</v>
      </c>
      <c r="AH71" s="5">
        <f t="shared" si="6"/>
        <v>16400</v>
      </c>
      <c r="AI71" s="5">
        <f t="shared" si="7"/>
        <v>11201200</v>
      </c>
      <c r="AJ71" s="2">
        <f t="shared" si="8"/>
        <v>8606720000</v>
      </c>
    </row>
    <row r="72" spans="1:36" x14ac:dyDescent="0.2">
      <c r="A72" s="1">
        <v>22</v>
      </c>
      <c r="B72" s="162">
        <v>541</v>
      </c>
      <c r="C72" s="104">
        <v>954</v>
      </c>
      <c r="D72" s="104">
        <v>486</v>
      </c>
      <c r="E72" s="104">
        <v>65</v>
      </c>
      <c r="F72" s="106">
        <v>416</v>
      </c>
      <c r="G72" s="104">
        <v>59</v>
      </c>
      <c r="H72" s="104">
        <v>615</v>
      </c>
      <c r="I72" s="104">
        <v>964</v>
      </c>
      <c r="J72" s="104">
        <v>236</v>
      </c>
      <c r="K72" s="104">
        <v>335</v>
      </c>
      <c r="L72" s="104">
        <v>787</v>
      </c>
      <c r="M72" s="107">
        <v>696</v>
      </c>
      <c r="N72" s="104">
        <v>873</v>
      </c>
      <c r="O72" s="104">
        <v>718</v>
      </c>
      <c r="P72" s="104">
        <v>146</v>
      </c>
      <c r="Q72" s="104">
        <v>309</v>
      </c>
      <c r="R72" s="104">
        <v>135</v>
      </c>
      <c r="S72" s="104">
        <v>292</v>
      </c>
      <c r="T72" s="104">
        <v>896</v>
      </c>
      <c r="U72" s="104">
        <v>731</v>
      </c>
      <c r="V72" s="103">
        <v>774</v>
      </c>
      <c r="W72" s="114">
        <v>673</v>
      </c>
      <c r="X72" s="104">
        <v>253</v>
      </c>
      <c r="Y72" s="104">
        <v>346</v>
      </c>
      <c r="Z72" s="104">
        <v>626</v>
      </c>
      <c r="AA72" s="104">
        <v>981</v>
      </c>
      <c r="AB72" s="104">
        <v>393</v>
      </c>
      <c r="AC72" s="105">
        <v>46</v>
      </c>
      <c r="AD72" s="104">
        <v>499</v>
      </c>
      <c r="AE72" s="104">
        <v>88</v>
      </c>
      <c r="AF72" s="104">
        <v>524</v>
      </c>
      <c r="AG72" s="163">
        <v>943</v>
      </c>
      <c r="AH72" s="5">
        <f t="shared" si="6"/>
        <v>16400</v>
      </c>
      <c r="AI72" s="5">
        <f t="shared" si="7"/>
        <v>11201200</v>
      </c>
      <c r="AJ72" s="2">
        <f t="shared" si="8"/>
        <v>8606720000</v>
      </c>
    </row>
    <row r="73" spans="1:36" x14ac:dyDescent="0.2">
      <c r="A73" s="1">
        <v>23</v>
      </c>
      <c r="B73" s="162">
        <v>47</v>
      </c>
      <c r="C73" s="104">
        <v>396</v>
      </c>
      <c r="D73" s="104">
        <v>984</v>
      </c>
      <c r="E73" s="104">
        <v>627</v>
      </c>
      <c r="F73" s="104">
        <v>942</v>
      </c>
      <c r="G73" s="104">
        <v>521</v>
      </c>
      <c r="H73" s="104">
        <v>85</v>
      </c>
      <c r="I73" s="106">
        <v>498</v>
      </c>
      <c r="J73" s="107">
        <v>730</v>
      </c>
      <c r="K73" s="104">
        <v>893</v>
      </c>
      <c r="L73" s="104">
        <v>289</v>
      </c>
      <c r="M73" s="104">
        <v>134</v>
      </c>
      <c r="N73" s="104">
        <v>347</v>
      </c>
      <c r="O73" s="104">
        <v>256</v>
      </c>
      <c r="P73" s="104">
        <v>676</v>
      </c>
      <c r="Q73" s="104">
        <v>775</v>
      </c>
      <c r="R73" s="104">
        <v>693</v>
      </c>
      <c r="S73" s="104">
        <v>786</v>
      </c>
      <c r="T73" s="104">
        <v>334</v>
      </c>
      <c r="U73" s="104">
        <v>233</v>
      </c>
      <c r="V73" s="104">
        <v>312</v>
      </c>
      <c r="W73" s="104">
        <v>147</v>
      </c>
      <c r="X73" s="114">
        <v>719</v>
      </c>
      <c r="Y73" s="103">
        <v>876</v>
      </c>
      <c r="Z73" s="105">
        <v>68</v>
      </c>
      <c r="AA73" s="104">
        <v>487</v>
      </c>
      <c r="AB73" s="104">
        <v>955</v>
      </c>
      <c r="AC73" s="104">
        <v>544</v>
      </c>
      <c r="AD73" s="104">
        <v>961</v>
      </c>
      <c r="AE73" s="104">
        <v>614</v>
      </c>
      <c r="AF73" s="104">
        <v>58</v>
      </c>
      <c r="AG73" s="163">
        <v>413</v>
      </c>
      <c r="AH73" s="5">
        <f t="shared" si="6"/>
        <v>16400</v>
      </c>
      <c r="AI73" s="5">
        <f t="shared" si="7"/>
        <v>11201200</v>
      </c>
      <c r="AJ73" s="2">
        <f t="shared" si="8"/>
        <v>8606720000</v>
      </c>
    </row>
    <row r="74" spans="1:36" x14ac:dyDescent="0.2">
      <c r="A74" s="1">
        <v>24</v>
      </c>
      <c r="B74" s="162">
        <v>448</v>
      </c>
      <c r="C74" s="104">
        <v>27</v>
      </c>
      <c r="D74" s="104">
        <v>583</v>
      </c>
      <c r="E74" s="104">
        <v>996</v>
      </c>
      <c r="F74" s="104">
        <v>573</v>
      </c>
      <c r="G74" s="104">
        <v>922</v>
      </c>
      <c r="H74" s="106">
        <v>454</v>
      </c>
      <c r="I74" s="104">
        <v>97</v>
      </c>
      <c r="J74" s="104">
        <v>841</v>
      </c>
      <c r="K74" s="107">
        <v>750</v>
      </c>
      <c r="L74" s="104">
        <v>178</v>
      </c>
      <c r="M74" s="104">
        <v>277</v>
      </c>
      <c r="N74" s="104">
        <v>204</v>
      </c>
      <c r="O74" s="104">
        <v>367</v>
      </c>
      <c r="P74" s="104">
        <v>819</v>
      </c>
      <c r="Q74" s="104">
        <v>664</v>
      </c>
      <c r="R74" s="104">
        <v>806</v>
      </c>
      <c r="S74" s="104">
        <v>641</v>
      </c>
      <c r="T74" s="104">
        <v>221</v>
      </c>
      <c r="U74" s="104">
        <v>378</v>
      </c>
      <c r="V74" s="104">
        <v>167</v>
      </c>
      <c r="W74" s="104">
        <v>260</v>
      </c>
      <c r="X74" s="103">
        <v>864</v>
      </c>
      <c r="Y74" s="114">
        <v>763</v>
      </c>
      <c r="Z74" s="104">
        <v>467</v>
      </c>
      <c r="AA74" s="105">
        <v>120</v>
      </c>
      <c r="AB74" s="104">
        <v>556</v>
      </c>
      <c r="AC74" s="104">
        <v>911</v>
      </c>
      <c r="AD74" s="104">
        <v>594</v>
      </c>
      <c r="AE74" s="104">
        <v>1013</v>
      </c>
      <c r="AF74" s="104">
        <v>425</v>
      </c>
      <c r="AG74" s="163">
        <v>14</v>
      </c>
      <c r="AH74" s="5">
        <f t="shared" si="6"/>
        <v>16400</v>
      </c>
      <c r="AI74" s="5">
        <f t="shared" si="7"/>
        <v>11201200</v>
      </c>
      <c r="AJ74" s="2">
        <f t="shared" si="8"/>
        <v>8606720000</v>
      </c>
    </row>
    <row r="75" spans="1:36" x14ac:dyDescent="0.2">
      <c r="A75" s="1">
        <v>25</v>
      </c>
      <c r="B75" s="162">
        <v>877</v>
      </c>
      <c r="C75" s="104">
        <v>714</v>
      </c>
      <c r="D75" s="104">
        <v>150</v>
      </c>
      <c r="E75" s="104">
        <v>305</v>
      </c>
      <c r="F75" s="104">
        <v>240</v>
      </c>
      <c r="G75" s="104">
        <v>331</v>
      </c>
      <c r="H75" s="107">
        <v>791</v>
      </c>
      <c r="I75" s="104">
        <v>692</v>
      </c>
      <c r="J75" s="104">
        <v>412</v>
      </c>
      <c r="K75" s="106">
        <v>63</v>
      </c>
      <c r="L75" s="104">
        <v>611</v>
      </c>
      <c r="M75" s="104">
        <v>968</v>
      </c>
      <c r="N75" s="104">
        <v>537</v>
      </c>
      <c r="O75" s="104">
        <v>958</v>
      </c>
      <c r="P75" s="104">
        <v>482</v>
      </c>
      <c r="Q75" s="104">
        <v>69</v>
      </c>
      <c r="R75" s="104">
        <v>503</v>
      </c>
      <c r="S75" s="104">
        <v>84</v>
      </c>
      <c r="T75" s="104">
        <v>528</v>
      </c>
      <c r="U75" s="104">
        <v>939</v>
      </c>
      <c r="V75" s="104">
        <v>630</v>
      </c>
      <c r="W75" s="104">
        <v>977</v>
      </c>
      <c r="X75" s="105">
        <v>397</v>
      </c>
      <c r="Y75" s="104">
        <v>42</v>
      </c>
      <c r="Z75" s="114">
        <v>770</v>
      </c>
      <c r="AA75" s="103">
        <v>677</v>
      </c>
      <c r="AB75" s="104">
        <v>249</v>
      </c>
      <c r="AC75" s="104">
        <v>350</v>
      </c>
      <c r="AD75" s="104">
        <v>131</v>
      </c>
      <c r="AE75" s="104">
        <v>296</v>
      </c>
      <c r="AF75" s="104">
        <v>892</v>
      </c>
      <c r="AG75" s="163">
        <v>735</v>
      </c>
      <c r="AH75" s="5">
        <f t="shared" si="6"/>
        <v>16400</v>
      </c>
      <c r="AI75" s="5">
        <f t="shared" si="7"/>
        <v>11201200</v>
      </c>
      <c r="AJ75" s="2">
        <f t="shared" si="8"/>
        <v>8606720000</v>
      </c>
    </row>
    <row r="76" spans="1:36" x14ac:dyDescent="0.2">
      <c r="A76" s="1">
        <v>26</v>
      </c>
      <c r="B76" s="162">
        <v>766</v>
      </c>
      <c r="C76" s="104">
        <v>857</v>
      </c>
      <c r="D76" s="104">
        <v>261</v>
      </c>
      <c r="E76" s="104">
        <v>162</v>
      </c>
      <c r="F76" s="104">
        <v>383</v>
      </c>
      <c r="G76" s="104">
        <v>220</v>
      </c>
      <c r="H76" s="104">
        <v>648</v>
      </c>
      <c r="I76" s="107">
        <v>803</v>
      </c>
      <c r="J76" s="106">
        <v>11</v>
      </c>
      <c r="K76" s="104">
        <v>432</v>
      </c>
      <c r="L76" s="104">
        <v>1012</v>
      </c>
      <c r="M76" s="104">
        <v>599</v>
      </c>
      <c r="N76" s="104">
        <v>906</v>
      </c>
      <c r="O76" s="104">
        <v>557</v>
      </c>
      <c r="P76" s="104">
        <v>113</v>
      </c>
      <c r="Q76" s="104">
        <v>470</v>
      </c>
      <c r="R76" s="104">
        <v>104</v>
      </c>
      <c r="S76" s="104">
        <v>451</v>
      </c>
      <c r="T76" s="104">
        <v>927</v>
      </c>
      <c r="U76" s="104">
        <v>572</v>
      </c>
      <c r="V76" s="104">
        <v>997</v>
      </c>
      <c r="W76" s="104">
        <v>578</v>
      </c>
      <c r="X76" s="104">
        <v>30</v>
      </c>
      <c r="Y76" s="105">
        <v>441</v>
      </c>
      <c r="Z76" s="103">
        <v>657</v>
      </c>
      <c r="AA76" s="114">
        <v>822</v>
      </c>
      <c r="AB76" s="104">
        <v>362</v>
      </c>
      <c r="AC76" s="104">
        <v>205</v>
      </c>
      <c r="AD76" s="104">
        <v>276</v>
      </c>
      <c r="AE76" s="104">
        <v>183</v>
      </c>
      <c r="AF76" s="104">
        <v>747</v>
      </c>
      <c r="AG76" s="163">
        <v>848</v>
      </c>
      <c r="AH76" s="5">
        <f t="shared" si="6"/>
        <v>16400</v>
      </c>
      <c r="AI76" s="5">
        <f t="shared" si="7"/>
        <v>11201200</v>
      </c>
      <c r="AJ76" s="2">
        <f t="shared" si="8"/>
        <v>8606720000</v>
      </c>
    </row>
    <row r="77" spans="1:36" x14ac:dyDescent="0.2">
      <c r="A77" s="1">
        <v>27</v>
      </c>
      <c r="B77" s="162">
        <v>208</v>
      </c>
      <c r="C77" s="104">
        <v>363</v>
      </c>
      <c r="D77" s="104">
        <v>823</v>
      </c>
      <c r="E77" s="104">
        <v>660</v>
      </c>
      <c r="F77" s="107">
        <v>845</v>
      </c>
      <c r="G77" s="104">
        <v>746</v>
      </c>
      <c r="H77" s="104">
        <v>182</v>
      </c>
      <c r="I77" s="104">
        <v>273</v>
      </c>
      <c r="J77" s="104">
        <v>569</v>
      </c>
      <c r="K77" s="104">
        <v>926</v>
      </c>
      <c r="L77" s="104">
        <v>450</v>
      </c>
      <c r="M77" s="106">
        <v>101</v>
      </c>
      <c r="N77" s="104">
        <v>444</v>
      </c>
      <c r="O77" s="104">
        <v>31</v>
      </c>
      <c r="P77" s="104">
        <v>579</v>
      </c>
      <c r="Q77" s="104">
        <v>1000</v>
      </c>
      <c r="R77" s="104">
        <v>598</v>
      </c>
      <c r="S77" s="104">
        <v>1009</v>
      </c>
      <c r="T77" s="104">
        <v>429</v>
      </c>
      <c r="U77" s="104">
        <v>10</v>
      </c>
      <c r="V77" s="105">
        <v>471</v>
      </c>
      <c r="W77" s="104">
        <v>116</v>
      </c>
      <c r="X77" s="104">
        <v>560</v>
      </c>
      <c r="Y77" s="104">
        <v>907</v>
      </c>
      <c r="Z77" s="104">
        <v>163</v>
      </c>
      <c r="AA77" s="104">
        <v>264</v>
      </c>
      <c r="AB77" s="114">
        <v>860</v>
      </c>
      <c r="AC77" s="103">
        <v>767</v>
      </c>
      <c r="AD77" s="104">
        <v>802</v>
      </c>
      <c r="AE77" s="104">
        <v>645</v>
      </c>
      <c r="AF77" s="104">
        <v>217</v>
      </c>
      <c r="AG77" s="163">
        <v>382</v>
      </c>
      <c r="AH77" s="5">
        <f t="shared" si="6"/>
        <v>16400</v>
      </c>
      <c r="AI77" s="5">
        <f t="shared" si="7"/>
        <v>11201200</v>
      </c>
      <c r="AJ77" s="2">
        <f t="shared" si="8"/>
        <v>8606720000</v>
      </c>
    </row>
    <row r="78" spans="1:36" x14ac:dyDescent="0.2">
      <c r="A78" s="1">
        <v>28</v>
      </c>
      <c r="B78" s="162">
        <v>351</v>
      </c>
      <c r="C78" s="104">
        <v>252</v>
      </c>
      <c r="D78" s="104">
        <v>680</v>
      </c>
      <c r="E78" s="104">
        <v>771</v>
      </c>
      <c r="F78" s="104">
        <v>734</v>
      </c>
      <c r="G78" s="107">
        <v>889</v>
      </c>
      <c r="H78" s="104">
        <v>293</v>
      </c>
      <c r="I78" s="104">
        <v>130</v>
      </c>
      <c r="J78" s="104">
        <v>938</v>
      </c>
      <c r="K78" s="104">
        <v>525</v>
      </c>
      <c r="L78" s="106">
        <v>81</v>
      </c>
      <c r="M78" s="104">
        <v>502</v>
      </c>
      <c r="N78" s="104">
        <v>43</v>
      </c>
      <c r="O78" s="104">
        <v>400</v>
      </c>
      <c r="P78" s="104">
        <v>980</v>
      </c>
      <c r="Q78" s="104">
        <v>631</v>
      </c>
      <c r="R78" s="104">
        <v>965</v>
      </c>
      <c r="S78" s="104">
        <v>610</v>
      </c>
      <c r="T78" s="104">
        <v>62</v>
      </c>
      <c r="U78" s="104">
        <v>409</v>
      </c>
      <c r="V78" s="104">
        <v>72</v>
      </c>
      <c r="W78" s="105">
        <v>483</v>
      </c>
      <c r="X78" s="104">
        <v>959</v>
      </c>
      <c r="Y78" s="104">
        <v>540</v>
      </c>
      <c r="Z78" s="104">
        <v>308</v>
      </c>
      <c r="AA78" s="104">
        <v>151</v>
      </c>
      <c r="AB78" s="103">
        <v>715</v>
      </c>
      <c r="AC78" s="114">
        <v>880</v>
      </c>
      <c r="AD78" s="104">
        <v>689</v>
      </c>
      <c r="AE78" s="104">
        <v>790</v>
      </c>
      <c r="AF78" s="104">
        <v>330</v>
      </c>
      <c r="AG78" s="163">
        <v>237</v>
      </c>
      <c r="AH78" s="5">
        <f t="shared" si="6"/>
        <v>16400</v>
      </c>
      <c r="AI78" s="5">
        <f t="shared" si="7"/>
        <v>11201200</v>
      </c>
      <c r="AJ78" s="2">
        <f t="shared" si="8"/>
        <v>8606720000</v>
      </c>
    </row>
    <row r="79" spans="1:36" x14ac:dyDescent="0.2">
      <c r="A79" s="1">
        <v>29</v>
      </c>
      <c r="B79" s="162">
        <v>115</v>
      </c>
      <c r="C79" s="104">
        <v>472</v>
      </c>
      <c r="D79" s="107">
        <v>908</v>
      </c>
      <c r="E79" s="104">
        <v>559</v>
      </c>
      <c r="F79" s="104">
        <v>1010</v>
      </c>
      <c r="G79" s="104">
        <v>597</v>
      </c>
      <c r="H79" s="104">
        <v>9</v>
      </c>
      <c r="I79" s="104">
        <v>430</v>
      </c>
      <c r="J79" s="104">
        <v>646</v>
      </c>
      <c r="K79" s="104">
        <v>801</v>
      </c>
      <c r="L79" s="104">
        <v>381</v>
      </c>
      <c r="M79" s="104">
        <v>218</v>
      </c>
      <c r="N79" s="104">
        <v>263</v>
      </c>
      <c r="O79" s="106">
        <v>164</v>
      </c>
      <c r="P79" s="104">
        <v>768</v>
      </c>
      <c r="Q79" s="104">
        <v>859</v>
      </c>
      <c r="R79" s="104">
        <v>745</v>
      </c>
      <c r="S79" s="104">
        <v>846</v>
      </c>
      <c r="T79" s="105">
        <v>274</v>
      </c>
      <c r="U79" s="104">
        <v>181</v>
      </c>
      <c r="V79" s="104">
        <v>364</v>
      </c>
      <c r="W79" s="104">
        <v>207</v>
      </c>
      <c r="X79" s="104">
        <v>659</v>
      </c>
      <c r="Y79" s="104">
        <v>824</v>
      </c>
      <c r="Z79" s="104">
        <v>32</v>
      </c>
      <c r="AA79" s="104">
        <v>443</v>
      </c>
      <c r="AB79" s="104">
        <v>999</v>
      </c>
      <c r="AC79" s="104">
        <v>580</v>
      </c>
      <c r="AD79" s="114">
        <v>925</v>
      </c>
      <c r="AE79" s="103">
        <v>570</v>
      </c>
      <c r="AF79" s="104">
        <v>102</v>
      </c>
      <c r="AG79" s="163">
        <v>449</v>
      </c>
      <c r="AH79" s="5">
        <f t="shared" si="6"/>
        <v>16400</v>
      </c>
      <c r="AI79" s="5">
        <f t="shared" si="7"/>
        <v>11201200</v>
      </c>
      <c r="AJ79" s="2">
        <f t="shared" si="8"/>
        <v>8606720000</v>
      </c>
    </row>
    <row r="80" spans="1:36" x14ac:dyDescent="0.2">
      <c r="A80" s="1">
        <v>30</v>
      </c>
      <c r="B80" s="162">
        <v>484</v>
      </c>
      <c r="C80" s="104">
        <v>71</v>
      </c>
      <c r="D80" s="104">
        <v>539</v>
      </c>
      <c r="E80" s="107">
        <v>960</v>
      </c>
      <c r="F80" s="104">
        <v>609</v>
      </c>
      <c r="G80" s="104">
        <v>966</v>
      </c>
      <c r="H80" s="104">
        <v>410</v>
      </c>
      <c r="I80" s="104">
        <v>61</v>
      </c>
      <c r="J80" s="104">
        <v>789</v>
      </c>
      <c r="K80" s="104">
        <v>690</v>
      </c>
      <c r="L80" s="104">
        <v>238</v>
      </c>
      <c r="M80" s="104">
        <v>329</v>
      </c>
      <c r="N80" s="106">
        <v>152</v>
      </c>
      <c r="O80" s="104">
        <v>307</v>
      </c>
      <c r="P80" s="104">
        <v>879</v>
      </c>
      <c r="Q80" s="104">
        <v>716</v>
      </c>
      <c r="R80" s="104">
        <v>890</v>
      </c>
      <c r="S80" s="104">
        <v>733</v>
      </c>
      <c r="T80" s="104">
        <v>129</v>
      </c>
      <c r="U80" s="105">
        <v>294</v>
      </c>
      <c r="V80" s="104">
        <v>251</v>
      </c>
      <c r="W80" s="104">
        <v>352</v>
      </c>
      <c r="X80" s="104">
        <v>772</v>
      </c>
      <c r="Y80" s="104">
        <v>679</v>
      </c>
      <c r="Z80" s="104">
        <v>399</v>
      </c>
      <c r="AA80" s="104">
        <v>44</v>
      </c>
      <c r="AB80" s="104">
        <v>632</v>
      </c>
      <c r="AC80" s="104">
        <v>979</v>
      </c>
      <c r="AD80" s="103">
        <v>526</v>
      </c>
      <c r="AE80" s="114">
        <v>937</v>
      </c>
      <c r="AF80" s="104">
        <v>501</v>
      </c>
      <c r="AG80" s="163">
        <v>82</v>
      </c>
      <c r="AH80" s="5">
        <f t="shared" si="6"/>
        <v>16400</v>
      </c>
      <c r="AI80" s="5">
        <f t="shared" si="7"/>
        <v>11201200</v>
      </c>
      <c r="AJ80" s="2">
        <f t="shared" si="8"/>
        <v>8606720000</v>
      </c>
    </row>
    <row r="81" spans="1:36" x14ac:dyDescent="0.2">
      <c r="A81" s="1">
        <v>31</v>
      </c>
      <c r="B81" s="168">
        <v>978</v>
      </c>
      <c r="C81" s="104">
        <v>629</v>
      </c>
      <c r="D81" s="104">
        <v>41</v>
      </c>
      <c r="E81" s="104">
        <v>398</v>
      </c>
      <c r="F81" s="104">
        <v>83</v>
      </c>
      <c r="G81" s="104">
        <v>504</v>
      </c>
      <c r="H81" s="104">
        <v>940</v>
      </c>
      <c r="I81" s="104">
        <v>527</v>
      </c>
      <c r="J81" s="104">
        <v>295</v>
      </c>
      <c r="K81" s="104">
        <v>132</v>
      </c>
      <c r="L81" s="104">
        <v>736</v>
      </c>
      <c r="M81" s="104">
        <v>891</v>
      </c>
      <c r="N81" s="104">
        <v>678</v>
      </c>
      <c r="O81" s="104">
        <v>769</v>
      </c>
      <c r="P81" s="104">
        <v>349</v>
      </c>
      <c r="Q81" s="106">
        <v>250</v>
      </c>
      <c r="R81" s="105">
        <v>332</v>
      </c>
      <c r="S81" s="104">
        <v>239</v>
      </c>
      <c r="T81" s="104">
        <v>691</v>
      </c>
      <c r="U81" s="104">
        <v>792</v>
      </c>
      <c r="V81" s="104">
        <v>713</v>
      </c>
      <c r="W81" s="104">
        <v>878</v>
      </c>
      <c r="X81" s="104">
        <v>306</v>
      </c>
      <c r="Y81" s="104">
        <v>149</v>
      </c>
      <c r="Z81" s="104">
        <v>957</v>
      </c>
      <c r="AA81" s="104">
        <v>538</v>
      </c>
      <c r="AB81" s="104">
        <v>70</v>
      </c>
      <c r="AC81" s="104">
        <v>481</v>
      </c>
      <c r="AD81" s="104">
        <v>64</v>
      </c>
      <c r="AE81" s="104">
        <v>411</v>
      </c>
      <c r="AF81" s="114">
        <v>967</v>
      </c>
      <c r="AG81" s="169">
        <v>612</v>
      </c>
      <c r="AH81" s="5">
        <f t="shared" si="6"/>
        <v>16400</v>
      </c>
      <c r="AI81" s="5">
        <f t="shared" si="7"/>
        <v>11201200</v>
      </c>
      <c r="AJ81" s="2">
        <f t="shared" si="8"/>
        <v>8606720000</v>
      </c>
    </row>
    <row r="82" spans="1:36" ht="13.5" thickBot="1" x14ac:dyDescent="0.25">
      <c r="A82" s="1">
        <v>32</v>
      </c>
      <c r="B82" s="170">
        <v>577</v>
      </c>
      <c r="C82" s="171">
        <v>998</v>
      </c>
      <c r="D82" s="172">
        <v>442</v>
      </c>
      <c r="E82" s="172">
        <v>29</v>
      </c>
      <c r="F82" s="172">
        <v>452</v>
      </c>
      <c r="G82" s="172">
        <v>103</v>
      </c>
      <c r="H82" s="172">
        <v>571</v>
      </c>
      <c r="I82" s="172">
        <v>928</v>
      </c>
      <c r="J82" s="172">
        <v>184</v>
      </c>
      <c r="K82" s="172">
        <v>275</v>
      </c>
      <c r="L82" s="172">
        <v>847</v>
      </c>
      <c r="M82" s="172">
        <v>748</v>
      </c>
      <c r="N82" s="172">
        <v>821</v>
      </c>
      <c r="O82" s="172">
        <v>658</v>
      </c>
      <c r="P82" s="173">
        <v>206</v>
      </c>
      <c r="Q82" s="172">
        <v>361</v>
      </c>
      <c r="R82" s="172">
        <v>219</v>
      </c>
      <c r="S82" s="174">
        <v>384</v>
      </c>
      <c r="T82" s="172">
        <v>804</v>
      </c>
      <c r="U82" s="172">
        <v>647</v>
      </c>
      <c r="V82" s="172">
        <v>858</v>
      </c>
      <c r="W82" s="172">
        <v>765</v>
      </c>
      <c r="X82" s="172">
        <v>161</v>
      </c>
      <c r="Y82" s="172">
        <v>262</v>
      </c>
      <c r="Z82" s="172">
        <v>558</v>
      </c>
      <c r="AA82" s="172">
        <v>905</v>
      </c>
      <c r="AB82" s="172">
        <v>469</v>
      </c>
      <c r="AC82" s="172">
        <v>114</v>
      </c>
      <c r="AD82" s="172">
        <v>431</v>
      </c>
      <c r="AE82" s="172">
        <v>12</v>
      </c>
      <c r="AF82" s="175">
        <v>600</v>
      </c>
      <c r="AG82" s="176">
        <v>1011</v>
      </c>
      <c r="AH82" s="5">
        <f t="shared" si="6"/>
        <v>16400</v>
      </c>
      <c r="AI82" s="5">
        <f t="shared" si="7"/>
        <v>11201200</v>
      </c>
      <c r="AJ82" s="2">
        <f t="shared" si="8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9">SUM(C51:C82)</f>
        <v>16400</v>
      </c>
      <c r="D83" s="5">
        <f t="shared" si="9"/>
        <v>16400</v>
      </c>
      <c r="E83" s="5">
        <f t="shared" si="9"/>
        <v>16400</v>
      </c>
      <c r="F83" s="5">
        <f t="shared" si="9"/>
        <v>16400</v>
      </c>
      <c r="G83" s="5">
        <f t="shared" si="9"/>
        <v>16400</v>
      </c>
      <c r="H83" s="5">
        <f t="shared" si="9"/>
        <v>16400</v>
      </c>
      <c r="I83" s="5">
        <f t="shared" si="9"/>
        <v>16400</v>
      </c>
      <c r="J83" s="5">
        <f t="shared" si="9"/>
        <v>16400</v>
      </c>
      <c r="K83" s="5">
        <f t="shared" si="9"/>
        <v>16400</v>
      </c>
      <c r="L83" s="5">
        <f t="shared" si="9"/>
        <v>16400</v>
      </c>
      <c r="M83" s="5">
        <f t="shared" si="9"/>
        <v>16400</v>
      </c>
      <c r="N83" s="5">
        <f t="shared" si="9"/>
        <v>16400</v>
      </c>
      <c r="O83" s="5">
        <f t="shared" si="9"/>
        <v>16400</v>
      </c>
      <c r="P83" s="5">
        <f t="shared" si="9"/>
        <v>16400</v>
      </c>
      <c r="Q83" s="5">
        <f t="shared" si="9"/>
        <v>16400</v>
      </c>
      <c r="R83" s="5">
        <f t="shared" si="9"/>
        <v>16400</v>
      </c>
      <c r="S83" s="5">
        <f t="shared" si="9"/>
        <v>16400</v>
      </c>
      <c r="T83" s="5">
        <f t="shared" si="9"/>
        <v>16400</v>
      </c>
      <c r="U83" s="5">
        <f t="shared" si="9"/>
        <v>16400</v>
      </c>
      <c r="V83" s="5">
        <f t="shared" si="9"/>
        <v>16400</v>
      </c>
      <c r="W83" s="5">
        <f t="shared" si="9"/>
        <v>16400</v>
      </c>
      <c r="X83" s="5">
        <f t="shared" si="9"/>
        <v>16400</v>
      </c>
      <c r="Y83" s="5">
        <f t="shared" si="9"/>
        <v>16400</v>
      </c>
      <c r="Z83" s="5">
        <f t="shared" si="9"/>
        <v>16400</v>
      </c>
      <c r="AA83" s="5">
        <f t="shared" si="9"/>
        <v>16400</v>
      </c>
      <c r="AB83" s="5">
        <f t="shared" si="9"/>
        <v>16400</v>
      </c>
      <c r="AC83" s="5">
        <f t="shared" si="9"/>
        <v>16400</v>
      </c>
      <c r="AD83" s="5">
        <f t="shared" si="9"/>
        <v>16400</v>
      </c>
      <c r="AE83" s="5">
        <f t="shared" si="9"/>
        <v>16400</v>
      </c>
      <c r="AF83" s="5">
        <f t="shared" si="9"/>
        <v>16400</v>
      </c>
      <c r="AG83" s="5">
        <f t="shared" si="9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0">SUMSQ(C51:C82)</f>
        <v>11201200</v>
      </c>
      <c r="D84" s="5">
        <f t="shared" si="10"/>
        <v>11201200</v>
      </c>
      <c r="E84" s="5">
        <f t="shared" si="10"/>
        <v>11201200</v>
      </c>
      <c r="F84" s="5">
        <f t="shared" si="10"/>
        <v>11201200</v>
      </c>
      <c r="G84" s="5">
        <f t="shared" si="10"/>
        <v>11201200</v>
      </c>
      <c r="H84" s="5">
        <f t="shared" si="10"/>
        <v>11201200</v>
      </c>
      <c r="I84" s="5">
        <f t="shared" si="10"/>
        <v>11201200</v>
      </c>
      <c r="J84" s="5">
        <f t="shared" si="10"/>
        <v>11201200</v>
      </c>
      <c r="K84" s="5">
        <f t="shared" si="10"/>
        <v>11201200</v>
      </c>
      <c r="L84" s="5">
        <f t="shared" si="10"/>
        <v>11201200</v>
      </c>
      <c r="M84" s="5">
        <f t="shared" si="10"/>
        <v>11201200</v>
      </c>
      <c r="N84" s="5">
        <f t="shared" si="10"/>
        <v>11201200</v>
      </c>
      <c r="O84" s="5">
        <f t="shared" si="10"/>
        <v>11201200</v>
      </c>
      <c r="P84" s="5">
        <f t="shared" si="10"/>
        <v>11201200</v>
      </c>
      <c r="Q84" s="5">
        <f t="shared" si="10"/>
        <v>11201200</v>
      </c>
      <c r="R84" s="5">
        <f t="shared" si="10"/>
        <v>11201200</v>
      </c>
      <c r="S84" s="5">
        <f t="shared" si="10"/>
        <v>11201200</v>
      </c>
      <c r="T84" s="5">
        <f t="shared" si="10"/>
        <v>11201200</v>
      </c>
      <c r="U84" s="5">
        <f t="shared" si="10"/>
        <v>11201200</v>
      </c>
      <c r="V84" s="5">
        <f t="shared" si="10"/>
        <v>11201200</v>
      </c>
      <c r="W84" s="5">
        <f t="shared" si="10"/>
        <v>11201200</v>
      </c>
      <c r="X84" s="5">
        <f t="shared" si="10"/>
        <v>11201200</v>
      </c>
      <c r="Y84" s="5">
        <f t="shared" si="10"/>
        <v>11201200</v>
      </c>
      <c r="Z84" s="5">
        <f t="shared" si="10"/>
        <v>11201200</v>
      </c>
      <c r="AA84" s="5">
        <f t="shared" si="10"/>
        <v>11201200</v>
      </c>
      <c r="AB84" s="5">
        <f t="shared" si="10"/>
        <v>11201200</v>
      </c>
      <c r="AC84" s="5">
        <f t="shared" si="10"/>
        <v>11201200</v>
      </c>
      <c r="AD84" s="5">
        <f t="shared" si="10"/>
        <v>11201200</v>
      </c>
      <c r="AE84" s="5">
        <f t="shared" si="10"/>
        <v>11201200</v>
      </c>
      <c r="AF84" s="5">
        <f t="shared" si="10"/>
        <v>11201200</v>
      </c>
      <c r="AG84" s="5">
        <f t="shared" si="10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1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1"/>
        <v>8606720000</v>
      </c>
      <c r="E85" s="2">
        <f t="shared" si="11"/>
        <v>8606720000</v>
      </c>
      <c r="F85" s="2">
        <f t="shared" si="11"/>
        <v>8606720000</v>
      </c>
      <c r="G85" s="2">
        <f t="shared" si="11"/>
        <v>8606720000</v>
      </c>
      <c r="H85" s="2">
        <f t="shared" si="11"/>
        <v>8606720000</v>
      </c>
      <c r="I85" s="2">
        <f t="shared" si="11"/>
        <v>8606720000</v>
      </c>
      <c r="J85" s="2">
        <f t="shared" si="11"/>
        <v>8606720000</v>
      </c>
      <c r="K85" s="2">
        <f t="shared" si="11"/>
        <v>8606720000</v>
      </c>
      <c r="L85" s="2">
        <f t="shared" si="11"/>
        <v>8606720000</v>
      </c>
      <c r="M85" s="2">
        <f t="shared" si="11"/>
        <v>8606720000</v>
      </c>
      <c r="N85" s="2">
        <f t="shared" si="11"/>
        <v>8606720000</v>
      </c>
      <c r="O85" s="2">
        <f t="shared" si="11"/>
        <v>8606720000</v>
      </c>
      <c r="P85" s="2">
        <f t="shared" si="11"/>
        <v>8606720000</v>
      </c>
      <c r="Q85" s="2">
        <f t="shared" si="11"/>
        <v>8606720000</v>
      </c>
      <c r="R85" s="2">
        <f t="shared" si="11"/>
        <v>8606720000</v>
      </c>
      <c r="S85" s="2">
        <f t="shared" si="11"/>
        <v>8606720000</v>
      </c>
      <c r="T85" s="2">
        <f t="shared" si="11"/>
        <v>8606720000</v>
      </c>
      <c r="U85" s="2">
        <f t="shared" si="11"/>
        <v>8606720000</v>
      </c>
      <c r="V85" s="2">
        <f t="shared" si="11"/>
        <v>8606720000</v>
      </c>
      <c r="W85" s="2">
        <f t="shared" si="11"/>
        <v>8606720000</v>
      </c>
      <c r="X85" s="2">
        <f t="shared" si="11"/>
        <v>8606720000</v>
      </c>
      <c r="Y85" s="2">
        <f t="shared" si="11"/>
        <v>8606720000</v>
      </c>
      <c r="Z85" s="2">
        <f t="shared" si="11"/>
        <v>8606720000</v>
      </c>
      <c r="AA85" s="2">
        <f t="shared" si="11"/>
        <v>8606720000</v>
      </c>
      <c r="AB85" s="2">
        <f t="shared" si="11"/>
        <v>8606720000</v>
      </c>
      <c r="AC85" s="2">
        <f t="shared" si="11"/>
        <v>8606720000</v>
      </c>
      <c r="AD85" s="2">
        <f t="shared" si="11"/>
        <v>8606720000</v>
      </c>
      <c r="AE85" s="2">
        <f t="shared" si="11"/>
        <v>8606720000</v>
      </c>
      <c r="AF85" s="2">
        <f t="shared" si="11"/>
        <v>8606720000</v>
      </c>
      <c r="AG85" s="2">
        <f t="shared" si="11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6</v>
      </c>
      <c r="C87" s="2">
        <f>C52</f>
        <v>50</v>
      </c>
      <c r="D87" s="2">
        <f>D53</f>
        <v>96</v>
      </c>
      <c r="E87" s="2">
        <f>E54</f>
        <v>108</v>
      </c>
      <c r="F87" s="2">
        <f>F55</f>
        <v>153</v>
      </c>
      <c r="G87" s="2">
        <f>G56</f>
        <v>173</v>
      </c>
      <c r="H87" s="2">
        <f>H57</f>
        <v>195</v>
      </c>
      <c r="I87" s="2">
        <f>I58</f>
        <v>247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522</v>
      </c>
      <c r="S87" s="2">
        <f>S68</f>
        <v>574</v>
      </c>
      <c r="T87" s="2">
        <f>T69</f>
        <v>596</v>
      </c>
      <c r="U87" s="2">
        <f>U70</f>
        <v>616</v>
      </c>
      <c r="V87" s="2">
        <f>V71</f>
        <v>661</v>
      </c>
      <c r="W87" s="2">
        <f>W72</f>
        <v>673</v>
      </c>
      <c r="X87" s="2">
        <f>X73</f>
        <v>719</v>
      </c>
      <c r="Y87" s="2">
        <f>Y74</f>
        <v>763</v>
      </c>
      <c r="Z87" s="2">
        <f>Z75</f>
        <v>770</v>
      </c>
      <c r="AA87" s="2">
        <f>AA76</f>
        <v>822</v>
      </c>
      <c r="AB87" s="2">
        <f>AB77</f>
        <v>860</v>
      </c>
      <c r="AC87" s="2">
        <f>AC78</f>
        <v>880</v>
      </c>
      <c r="AD87" s="2">
        <f>AD79</f>
        <v>925</v>
      </c>
      <c r="AE87" s="2">
        <f>AE80</f>
        <v>937</v>
      </c>
      <c r="AF87" s="2">
        <f>AF81</f>
        <v>967</v>
      </c>
      <c r="AG87" s="2">
        <f>AG82</f>
        <v>1011</v>
      </c>
      <c r="AH87" s="152">
        <f t="shared" ref="AH87:AH90" si="12">SUM(B87:AG87)</f>
        <v>16400</v>
      </c>
      <c r="AI87" s="5">
        <f t="shared" ref="AI87:AI90" si="13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577</v>
      </c>
      <c r="C88" s="2">
        <f>C81</f>
        <v>629</v>
      </c>
      <c r="D88" s="2">
        <f>D80</f>
        <v>539</v>
      </c>
      <c r="E88" s="2">
        <f>E79</f>
        <v>559</v>
      </c>
      <c r="F88" s="2">
        <f>F78</f>
        <v>734</v>
      </c>
      <c r="G88" s="2">
        <f>G77</f>
        <v>746</v>
      </c>
      <c r="H88" s="2">
        <f>H76</f>
        <v>648</v>
      </c>
      <c r="I88" s="2">
        <f>I75</f>
        <v>692</v>
      </c>
      <c r="J88" s="2">
        <f>J74</f>
        <v>841</v>
      </c>
      <c r="K88" s="2">
        <f>K73</f>
        <v>893</v>
      </c>
      <c r="L88" s="2">
        <f>L72</f>
        <v>787</v>
      </c>
      <c r="M88" s="2">
        <f>M71</f>
        <v>807</v>
      </c>
      <c r="N88" s="2">
        <f>N70</f>
        <v>982</v>
      </c>
      <c r="O88" s="2">
        <f>O69</f>
        <v>994</v>
      </c>
      <c r="P88" s="2">
        <f>P68</f>
        <v>912</v>
      </c>
      <c r="Q88" s="2">
        <f>Q67</f>
        <v>956</v>
      </c>
      <c r="R88" s="2">
        <f>R66</f>
        <v>77</v>
      </c>
      <c r="S88" s="2">
        <f>S65</f>
        <v>121</v>
      </c>
      <c r="T88" s="2">
        <f>T64</f>
        <v>23</v>
      </c>
      <c r="U88" s="2">
        <f>U63</f>
        <v>35</v>
      </c>
      <c r="V88" s="2">
        <f>V62</f>
        <v>210</v>
      </c>
      <c r="W88" s="2">
        <f>W61</f>
        <v>230</v>
      </c>
      <c r="X88" s="2">
        <f>X60</f>
        <v>140</v>
      </c>
      <c r="Y88" s="2">
        <f>Y59</f>
        <v>192</v>
      </c>
      <c r="Z88" s="2">
        <f>Z58</f>
        <v>325</v>
      </c>
      <c r="AA88" s="2">
        <f>AA57</f>
        <v>369</v>
      </c>
      <c r="AB88" s="2">
        <f>AB56</f>
        <v>287</v>
      </c>
      <c r="AC88" s="2">
        <f>AC55</f>
        <v>299</v>
      </c>
      <c r="AD88" s="2">
        <f>AD54</f>
        <v>474</v>
      </c>
      <c r="AE88" s="2">
        <f>AE53</f>
        <v>494</v>
      </c>
      <c r="AF88" s="2">
        <f>AF52</f>
        <v>388</v>
      </c>
      <c r="AG88" s="2">
        <f>AG51</f>
        <v>440</v>
      </c>
      <c r="AH88" s="152">
        <f t="shared" si="12"/>
        <v>16400</v>
      </c>
      <c r="AI88" s="5">
        <f t="shared" si="13"/>
        <v>11201200</v>
      </c>
      <c r="AJ88" s="2">
        <f t="shared" si="8"/>
        <v>8606720000</v>
      </c>
    </row>
    <row r="89" spans="1:36" x14ac:dyDescent="0.2">
      <c r="A89" s="3" t="s">
        <v>1175</v>
      </c>
      <c r="B89" s="2">
        <f>B67</f>
        <v>148</v>
      </c>
      <c r="C89" s="2">
        <f>C68</f>
        <v>168</v>
      </c>
      <c r="D89" s="2">
        <f>D69</f>
        <v>202</v>
      </c>
      <c r="E89" s="2">
        <f>E70</f>
        <v>254</v>
      </c>
      <c r="F89" s="2">
        <f>F71</f>
        <v>15</v>
      </c>
      <c r="G89" s="2">
        <f>G72</f>
        <v>59</v>
      </c>
      <c r="H89" s="2">
        <f>H73</f>
        <v>85</v>
      </c>
      <c r="I89" s="2">
        <f>I74</f>
        <v>97</v>
      </c>
      <c r="J89" s="2">
        <f>J75</f>
        <v>412</v>
      </c>
      <c r="K89" s="2">
        <f>K76</f>
        <v>432</v>
      </c>
      <c r="L89" s="2">
        <f>L77</f>
        <v>450</v>
      </c>
      <c r="M89" s="2">
        <f>M78</f>
        <v>502</v>
      </c>
      <c r="N89" s="2">
        <f>N79</f>
        <v>263</v>
      </c>
      <c r="O89" s="2">
        <f>O80</f>
        <v>307</v>
      </c>
      <c r="P89" s="2">
        <f>P81</f>
        <v>349</v>
      </c>
      <c r="Q89" s="2">
        <f>Q82</f>
        <v>361</v>
      </c>
      <c r="R89" s="2">
        <f>R51</f>
        <v>672</v>
      </c>
      <c r="S89" s="2">
        <f>S52</f>
        <v>684</v>
      </c>
      <c r="T89" s="2">
        <f>T53</f>
        <v>710</v>
      </c>
      <c r="U89" s="2">
        <f>U54</f>
        <v>754</v>
      </c>
      <c r="V89" s="2">
        <f>V55</f>
        <v>515</v>
      </c>
      <c r="W89" s="2">
        <f>W56</f>
        <v>567</v>
      </c>
      <c r="X89" s="2">
        <f>X57</f>
        <v>601</v>
      </c>
      <c r="Y89" s="2">
        <f>Y58</f>
        <v>621</v>
      </c>
      <c r="Z89" s="2">
        <f>Z59</f>
        <v>920</v>
      </c>
      <c r="AA89" s="2">
        <f>AA60</f>
        <v>932</v>
      </c>
      <c r="AB89" s="2">
        <f>AB61</f>
        <v>974</v>
      </c>
      <c r="AC89" s="2">
        <f>AC62</f>
        <v>1018</v>
      </c>
      <c r="AD89" s="2">
        <f>AD63</f>
        <v>779</v>
      </c>
      <c r="AE89" s="2">
        <f>AE64</f>
        <v>831</v>
      </c>
      <c r="AF89" s="2">
        <f>AF65</f>
        <v>849</v>
      </c>
      <c r="AG89" s="2">
        <f>AG66</f>
        <v>869</v>
      </c>
      <c r="AH89" s="152">
        <f t="shared" si="12"/>
        <v>16400</v>
      </c>
      <c r="AI89" s="5">
        <f t="shared" si="13"/>
        <v>11201200</v>
      </c>
      <c r="AJ89" s="2">
        <f t="shared" si="8"/>
        <v>8606720000</v>
      </c>
    </row>
    <row r="90" spans="1:36" x14ac:dyDescent="0.2">
      <c r="A90" s="3" t="s">
        <v>1176</v>
      </c>
      <c r="B90" s="2">
        <f>B66</f>
        <v>727</v>
      </c>
      <c r="C90" s="2">
        <f>C65</f>
        <v>739</v>
      </c>
      <c r="D90" s="2">
        <f>D64</f>
        <v>653</v>
      </c>
      <c r="E90" s="2">
        <f>E63</f>
        <v>697</v>
      </c>
      <c r="F90" s="2">
        <f>F62</f>
        <v>588</v>
      </c>
      <c r="G90" s="2">
        <f>G61</f>
        <v>640</v>
      </c>
      <c r="H90" s="2">
        <f>H60</f>
        <v>530</v>
      </c>
      <c r="I90" s="2">
        <f>I59</f>
        <v>550</v>
      </c>
      <c r="J90" s="2">
        <f>J58</f>
        <v>991</v>
      </c>
      <c r="K90" s="2">
        <f>K57</f>
        <v>1003</v>
      </c>
      <c r="L90" s="2">
        <f>L56</f>
        <v>901</v>
      </c>
      <c r="M90" s="2">
        <f>M55</f>
        <v>945</v>
      </c>
      <c r="N90" s="2">
        <f>N54</f>
        <v>836</v>
      </c>
      <c r="O90" s="2">
        <f>O53</f>
        <v>888</v>
      </c>
      <c r="P90" s="2">
        <f>P52</f>
        <v>794</v>
      </c>
      <c r="Q90" s="2">
        <f>Q51</f>
        <v>814</v>
      </c>
      <c r="R90" s="2">
        <f>R82</f>
        <v>219</v>
      </c>
      <c r="S90" s="2">
        <f>S81</f>
        <v>239</v>
      </c>
      <c r="T90" s="2">
        <f>T80</f>
        <v>129</v>
      </c>
      <c r="U90" s="2">
        <f>U79</f>
        <v>181</v>
      </c>
      <c r="V90" s="2">
        <f>V78</f>
        <v>72</v>
      </c>
      <c r="W90" s="2">
        <f>W77</f>
        <v>116</v>
      </c>
      <c r="X90" s="2">
        <f>X76</f>
        <v>30</v>
      </c>
      <c r="Y90" s="2">
        <f>Y75</f>
        <v>42</v>
      </c>
      <c r="Z90" s="2">
        <f>Z74</f>
        <v>467</v>
      </c>
      <c r="AA90" s="2">
        <f>AA73</f>
        <v>487</v>
      </c>
      <c r="AB90" s="2">
        <f>AB72</f>
        <v>393</v>
      </c>
      <c r="AC90" s="2">
        <f>AC71</f>
        <v>445</v>
      </c>
      <c r="AD90" s="2">
        <f>AD70</f>
        <v>336</v>
      </c>
      <c r="AE90" s="2">
        <f>AE69</f>
        <v>380</v>
      </c>
      <c r="AF90" s="2">
        <f>AF68</f>
        <v>278</v>
      </c>
      <c r="AG90" s="2">
        <f>AG67</f>
        <v>290</v>
      </c>
      <c r="AH90" s="152">
        <f t="shared" si="12"/>
        <v>16400</v>
      </c>
      <c r="AI90" s="5">
        <f t="shared" si="13"/>
        <v>11201200</v>
      </c>
      <c r="AJ90" s="2">
        <f t="shared" si="8"/>
        <v>8606720000</v>
      </c>
    </row>
    <row r="93" spans="1:36" ht="13.5" thickBot="1" x14ac:dyDescent="0.25">
      <c r="A93" s="71"/>
      <c r="B93" s="1" t="s">
        <v>13</v>
      </c>
      <c r="D93" s="131" t="s">
        <v>5</v>
      </c>
      <c r="F93" s="2" t="s">
        <v>5</v>
      </c>
    </row>
    <row r="94" spans="1:36" x14ac:dyDescent="0.2">
      <c r="A94" s="1">
        <v>1</v>
      </c>
      <c r="B94" s="181">
        <v>15</v>
      </c>
      <c r="C94" s="133">
        <v>428</v>
      </c>
      <c r="D94" s="177">
        <v>1016</v>
      </c>
      <c r="E94" s="177">
        <v>595</v>
      </c>
      <c r="F94" s="177">
        <v>910</v>
      </c>
      <c r="G94" s="177">
        <v>553</v>
      </c>
      <c r="H94" s="177">
        <v>117</v>
      </c>
      <c r="I94" s="177">
        <v>466</v>
      </c>
      <c r="J94" s="177">
        <v>762</v>
      </c>
      <c r="K94" s="177">
        <v>861</v>
      </c>
      <c r="L94" s="177">
        <v>257</v>
      </c>
      <c r="M94" s="177">
        <v>166</v>
      </c>
      <c r="N94" s="177">
        <v>379</v>
      </c>
      <c r="O94" s="177">
        <v>224</v>
      </c>
      <c r="P94" s="177">
        <v>644</v>
      </c>
      <c r="Q94" s="189">
        <v>807</v>
      </c>
      <c r="R94" s="185">
        <v>661</v>
      </c>
      <c r="S94" s="177">
        <v>818</v>
      </c>
      <c r="T94" s="177">
        <v>366</v>
      </c>
      <c r="U94" s="177">
        <v>201</v>
      </c>
      <c r="V94" s="177">
        <v>280</v>
      </c>
      <c r="W94" s="177">
        <v>179</v>
      </c>
      <c r="X94" s="177">
        <v>751</v>
      </c>
      <c r="Y94" s="177">
        <v>844</v>
      </c>
      <c r="Z94" s="177">
        <v>100</v>
      </c>
      <c r="AA94" s="177">
        <v>455</v>
      </c>
      <c r="AB94" s="177">
        <v>923</v>
      </c>
      <c r="AC94" s="177">
        <v>576</v>
      </c>
      <c r="AD94" s="177">
        <v>993</v>
      </c>
      <c r="AE94" s="177">
        <v>582</v>
      </c>
      <c r="AF94" s="177">
        <v>26</v>
      </c>
      <c r="AG94" s="184">
        <v>445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416</v>
      </c>
      <c r="C95" s="7">
        <v>59</v>
      </c>
      <c r="D95" s="6">
        <v>615</v>
      </c>
      <c r="E95" s="6">
        <v>964</v>
      </c>
      <c r="F95" s="6">
        <v>541</v>
      </c>
      <c r="G95" s="6">
        <v>954</v>
      </c>
      <c r="H95" s="6">
        <v>486</v>
      </c>
      <c r="I95" s="6">
        <v>65</v>
      </c>
      <c r="J95" s="6">
        <v>873</v>
      </c>
      <c r="K95" s="6">
        <v>718</v>
      </c>
      <c r="L95" s="6">
        <v>146</v>
      </c>
      <c r="M95" s="6">
        <v>309</v>
      </c>
      <c r="N95" s="6">
        <v>236</v>
      </c>
      <c r="O95" s="6">
        <v>335</v>
      </c>
      <c r="P95" s="11">
        <v>787</v>
      </c>
      <c r="Q95" s="6">
        <v>696</v>
      </c>
      <c r="R95" s="6">
        <v>774</v>
      </c>
      <c r="S95" s="12">
        <v>673</v>
      </c>
      <c r="T95" s="6">
        <v>253</v>
      </c>
      <c r="U95" s="6">
        <v>346</v>
      </c>
      <c r="V95" s="6">
        <v>135</v>
      </c>
      <c r="W95" s="6">
        <v>292</v>
      </c>
      <c r="X95" s="6">
        <v>896</v>
      </c>
      <c r="Y95" s="6">
        <v>731</v>
      </c>
      <c r="Z95" s="6">
        <v>499</v>
      </c>
      <c r="AA95" s="6">
        <v>88</v>
      </c>
      <c r="AB95" s="6">
        <v>524</v>
      </c>
      <c r="AC95" s="6">
        <v>943</v>
      </c>
      <c r="AD95" s="6">
        <v>626</v>
      </c>
      <c r="AE95" s="6">
        <v>981</v>
      </c>
      <c r="AF95" s="8">
        <v>393</v>
      </c>
      <c r="AG95" s="179">
        <v>46</v>
      </c>
      <c r="AH95" s="5">
        <f t="shared" ref="AH95:AH125" si="14">SUM(B95:AG95)</f>
        <v>16400</v>
      </c>
      <c r="AI95" s="5">
        <f t="shared" ref="AI95:AI125" si="15">SUMSQ(B95:AG95)</f>
        <v>11201200</v>
      </c>
      <c r="AJ95" s="2">
        <f t="shared" ref="AJ95:AJ133" si="16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942</v>
      </c>
      <c r="C96" s="6">
        <v>521</v>
      </c>
      <c r="D96" s="7">
        <v>85</v>
      </c>
      <c r="E96" s="9">
        <v>498</v>
      </c>
      <c r="F96" s="6">
        <v>47</v>
      </c>
      <c r="G96" s="6">
        <v>396</v>
      </c>
      <c r="H96" s="6">
        <v>984</v>
      </c>
      <c r="I96" s="6">
        <v>627</v>
      </c>
      <c r="J96" s="6">
        <v>347</v>
      </c>
      <c r="K96" s="6">
        <v>256</v>
      </c>
      <c r="L96" s="6">
        <v>676</v>
      </c>
      <c r="M96" s="6">
        <v>775</v>
      </c>
      <c r="N96" s="6">
        <v>730</v>
      </c>
      <c r="O96" s="11">
        <v>893</v>
      </c>
      <c r="P96" s="6">
        <v>289</v>
      </c>
      <c r="Q96" s="6">
        <v>134</v>
      </c>
      <c r="R96" s="6">
        <v>312</v>
      </c>
      <c r="S96" s="6">
        <v>147</v>
      </c>
      <c r="T96" s="12">
        <v>719</v>
      </c>
      <c r="U96" s="6">
        <v>876</v>
      </c>
      <c r="V96" s="6">
        <v>693</v>
      </c>
      <c r="W96" s="6">
        <v>786</v>
      </c>
      <c r="X96" s="6">
        <v>334</v>
      </c>
      <c r="Y96" s="6">
        <v>233</v>
      </c>
      <c r="Z96" s="6">
        <v>961</v>
      </c>
      <c r="AA96" s="6">
        <v>614</v>
      </c>
      <c r="AB96" s="6">
        <v>58</v>
      </c>
      <c r="AC96" s="6">
        <v>413</v>
      </c>
      <c r="AD96" s="6">
        <v>68</v>
      </c>
      <c r="AE96" s="8">
        <v>487</v>
      </c>
      <c r="AF96" s="6">
        <v>955</v>
      </c>
      <c r="AG96" s="179">
        <v>544</v>
      </c>
      <c r="AH96" s="5">
        <f t="shared" si="14"/>
        <v>16400</v>
      </c>
      <c r="AI96" s="5">
        <f t="shared" si="15"/>
        <v>11201200</v>
      </c>
      <c r="AJ96" s="2">
        <f t="shared" si="16"/>
        <v>8606720000</v>
      </c>
    </row>
    <row r="97" spans="1:36" x14ac:dyDescent="0.2">
      <c r="A97" s="1">
        <v>4</v>
      </c>
      <c r="B97" s="178">
        <v>573</v>
      </c>
      <c r="C97" s="6">
        <v>922</v>
      </c>
      <c r="D97" s="9">
        <v>454</v>
      </c>
      <c r="E97" s="7">
        <v>97</v>
      </c>
      <c r="F97" s="6">
        <v>448</v>
      </c>
      <c r="G97" s="6">
        <v>27</v>
      </c>
      <c r="H97" s="6">
        <v>583</v>
      </c>
      <c r="I97" s="6">
        <v>996</v>
      </c>
      <c r="J97" s="6">
        <v>204</v>
      </c>
      <c r="K97" s="6">
        <v>367</v>
      </c>
      <c r="L97" s="6">
        <v>819</v>
      </c>
      <c r="M97" s="6">
        <v>664</v>
      </c>
      <c r="N97" s="11">
        <v>841</v>
      </c>
      <c r="O97" s="6">
        <v>750</v>
      </c>
      <c r="P97" s="6">
        <v>178</v>
      </c>
      <c r="Q97" s="6">
        <v>277</v>
      </c>
      <c r="R97" s="6">
        <v>167</v>
      </c>
      <c r="S97" s="6">
        <v>260</v>
      </c>
      <c r="T97" s="6">
        <v>864</v>
      </c>
      <c r="U97" s="12">
        <v>763</v>
      </c>
      <c r="V97" s="6">
        <v>806</v>
      </c>
      <c r="W97" s="6">
        <v>641</v>
      </c>
      <c r="X97" s="6">
        <v>221</v>
      </c>
      <c r="Y97" s="6">
        <v>378</v>
      </c>
      <c r="Z97" s="6">
        <v>594</v>
      </c>
      <c r="AA97" s="6">
        <v>1013</v>
      </c>
      <c r="AB97" s="6">
        <v>425</v>
      </c>
      <c r="AC97" s="6">
        <v>14</v>
      </c>
      <c r="AD97" s="8">
        <v>467</v>
      </c>
      <c r="AE97" s="6">
        <v>120</v>
      </c>
      <c r="AF97" s="6">
        <v>556</v>
      </c>
      <c r="AG97" s="179">
        <v>911</v>
      </c>
      <c r="AH97" s="5">
        <f t="shared" si="14"/>
        <v>16400</v>
      </c>
      <c r="AI97" s="5">
        <f t="shared" si="15"/>
        <v>11201200</v>
      </c>
      <c r="AJ97" s="2">
        <f t="shared" si="16"/>
        <v>8606720000</v>
      </c>
    </row>
    <row r="98" spans="1:36" x14ac:dyDescent="0.2">
      <c r="A98" s="1">
        <v>5</v>
      </c>
      <c r="B98" s="178">
        <v>785</v>
      </c>
      <c r="C98" s="6">
        <v>694</v>
      </c>
      <c r="D98" s="6">
        <v>234</v>
      </c>
      <c r="E98" s="6">
        <v>333</v>
      </c>
      <c r="F98" s="7">
        <v>148</v>
      </c>
      <c r="G98" s="9">
        <v>311</v>
      </c>
      <c r="H98" s="6">
        <v>875</v>
      </c>
      <c r="I98" s="6">
        <v>720</v>
      </c>
      <c r="J98" s="6">
        <v>488</v>
      </c>
      <c r="K98" s="6">
        <v>67</v>
      </c>
      <c r="L98" s="6">
        <v>543</v>
      </c>
      <c r="M98" s="11">
        <v>956</v>
      </c>
      <c r="N98" s="6">
        <v>613</v>
      </c>
      <c r="O98" s="6">
        <v>962</v>
      </c>
      <c r="P98" s="6">
        <v>414</v>
      </c>
      <c r="Q98" s="6">
        <v>57</v>
      </c>
      <c r="R98" s="6">
        <v>395</v>
      </c>
      <c r="S98" s="6">
        <v>48</v>
      </c>
      <c r="T98" s="6">
        <v>628</v>
      </c>
      <c r="U98" s="6">
        <v>983</v>
      </c>
      <c r="V98" s="12">
        <v>522</v>
      </c>
      <c r="W98" s="6">
        <v>941</v>
      </c>
      <c r="X98" s="6">
        <v>497</v>
      </c>
      <c r="Y98" s="6">
        <v>86</v>
      </c>
      <c r="Z98" s="6">
        <v>894</v>
      </c>
      <c r="AA98" s="6">
        <v>729</v>
      </c>
      <c r="AB98" s="6">
        <v>133</v>
      </c>
      <c r="AC98" s="8">
        <v>290</v>
      </c>
      <c r="AD98" s="6">
        <v>255</v>
      </c>
      <c r="AE98" s="6">
        <v>348</v>
      </c>
      <c r="AF98" s="6">
        <v>776</v>
      </c>
      <c r="AG98" s="179">
        <v>675</v>
      </c>
      <c r="AH98" s="5">
        <f t="shared" si="14"/>
        <v>16400</v>
      </c>
      <c r="AI98" s="5">
        <f t="shared" si="15"/>
        <v>11201200</v>
      </c>
      <c r="AJ98" s="2">
        <f t="shared" si="16"/>
        <v>8606720000</v>
      </c>
    </row>
    <row r="99" spans="1:36" x14ac:dyDescent="0.2">
      <c r="A99" s="1">
        <v>6</v>
      </c>
      <c r="B99" s="178">
        <v>642</v>
      </c>
      <c r="C99" s="6">
        <v>805</v>
      </c>
      <c r="D99" s="6">
        <v>377</v>
      </c>
      <c r="E99" s="6">
        <v>222</v>
      </c>
      <c r="F99" s="9">
        <v>259</v>
      </c>
      <c r="G99" s="7">
        <v>168</v>
      </c>
      <c r="H99" s="6">
        <v>764</v>
      </c>
      <c r="I99" s="6">
        <v>863</v>
      </c>
      <c r="J99" s="6">
        <v>119</v>
      </c>
      <c r="K99" s="6">
        <v>468</v>
      </c>
      <c r="L99" s="11">
        <v>912</v>
      </c>
      <c r="M99" s="6">
        <v>555</v>
      </c>
      <c r="N99" s="6">
        <v>1014</v>
      </c>
      <c r="O99" s="6">
        <v>593</v>
      </c>
      <c r="P99" s="6">
        <v>13</v>
      </c>
      <c r="Q99" s="6">
        <v>426</v>
      </c>
      <c r="R99" s="6">
        <v>28</v>
      </c>
      <c r="S99" s="6">
        <v>447</v>
      </c>
      <c r="T99" s="6">
        <v>995</v>
      </c>
      <c r="U99" s="6">
        <v>584</v>
      </c>
      <c r="V99" s="6">
        <v>921</v>
      </c>
      <c r="W99" s="12">
        <v>574</v>
      </c>
      <c r="X99" s="6">
        <v>98</v>
      </c>
      <c r="Y99" s="6">
        <v>453</v>
      </c>
      <c r="Z99" s="6">
        <v>749</v>
      </c>
      <c r="AA99" s="6">
        <v>842</v>
      </c>
      <c r="AB99" s="8">
        <v>278</v>
      </c>
      <c r="AC99" s="6">
        <v>177</v>
      </c>
      <c r="AD99" s="6">
        <v>368</v>
      </c>
      <c r="AE99" s="6">
        <v>203</v>
      </c>
      <c r="AF99" s="6">
        <v>663</v>
      </c>
      <c r="AG99" s="179">
        <v>820</v>
      </c>
      <c r="AH99" s="5">
        <f t="shared" si="14"/>
        <v>16400</v>
      </c>
      <c r="AI99" s="5">
        <f t="shared" si="15"/>
        <v>11201200</v>
      </c>
      <c r="AJ99" s="2">
        <f t="shared" si="16"/>
        <v>8606720000</v>
      </c>
    </row>
    <row r="100" spans="1:36" x14ac:dyDescent="0.2">
      <c r="A100" s="1">
        <v>7</v>
      </c>
      <c r="B100" s="178">
        <v>180</v>
      </c>
      <c r="C100" s="6">
        <v>279</v>
      </c>
      <c r="D100" s="6">
        <v>843</v>
      </c>
      <c r="E100" s="6">
        <v>752</v>
      </c>
      <c r="F100" s="6">
        <v>817</v>
      </c>
      <c r="G100" s="6">
        <v>662</v>
      </c>
      <c r="H100" s="7">
        <v>202</v>
      </c>
      <c r="I100" s="9">
        <v>365</v>
      </c>
      <c r="J100" s="6">
        <v>581</v>
      </c>
      <c r="K100" s="11">
        <v>994</v>
      </c>
      <c r="L100" s="6">
        <v>446</v>
      </c>
      <c r="M100" s="6">
        <v>25</v>
      </c>
      <c r="N100" s="6">
        <v>456</v>
      </c>
      <c r="O100" s="6">
        <v>99</v>
      </c>
      <c r="P100" s="6">
        <v>575</v>
      </c>
      <c r="Q100" s="6">
        <v>924</v>
      </c>
      <c r="R100" s="6">
        <v>554</v>
      </c>
      <c r="S100" s="6">
        <v>909</v>
      </c>
      <c r="T100" s="6">
        <v>465</v>
      </c>
      <c r="U100" s="6">
        <v>118</v>
      </c>
      <c r="V100" s="6">
        <v>427</v>
      </c>
      <c r="W100" s="6">
        <v>16</v>
      </c>
      <c r="X100" s="12">
        <v>596</v>
      </c>
      <c r="Y100" s="6">
        <v>1015</v>
      </c>
      <c r="Z100" s="6">
        <v>223</v>
      </c>
      <c r="AA100" s="8">
        <v>380</v>
      </c>
      <c r="AB100" s="6">
        <v>808</v>
      </c>
      <c r="AC100" s="6">
        <v>643</v>
      </c>
      <c r="AD100" s="6">
        <v>862</v>
      </c>
      <c r="AE100" s="6">
        <v>761</v>
      </c>
      <c r="AF100" s="6">
        <v>165</v>
      </c>
      <c r="AG100" s="179">
        <v>258</v>
      </c>
      <c r="AH100" s="5">
        <f t="shared" si="14"/>
        <v>16400</v>
      </c>
      <c r="AI100" s="5">
        <f t="shared" si="15"/>
        <v>11201200</v>
      </c>
      <c r="AJ100" s="2">
        <f t="shared" si="16"/>
        <v>8606720000</v>
      </c>
    </row>
    <row r="101" spans="1:36" x14ac:dyDescent="0.2">
      <c r="A101" s="1">
        <v>8</v>
      </c>
      <c r="B101" s="178">
        <v>291</v>
      </c>
      <c r="C101" s="6">
        <v>136</v>
      </c>
      <c r="D101" s="6">
        <v>732</v>
      </c>
      <c r="E101" s="6">
        <v>895</v>
      </c>
      <c r="F101" s="6">
        <v>674</v>
      </c>
      <c r="G101" s="6">
        <v>773</v>
      </c>
      <c r="H101" s="9">
        <v>345</v>
      </c>
      <c r="I101" s="7">
        <v>254</v>
      </c>
      <c r="J101" s="11">
        <v>982</v>
      </c>
      <c r="K101" s="6">
        <v>625</v>
      </c>
      <c r="L101" s="6">
        <v>45</v>
      </c>
      <c r="M101" s="6">
        <v>394</v>
      </c>
      <c r="N101" s="6">
        <v>87</v>
      </c>
      <c r="O101" s="6">
        <v>500</v>
      </c>
      <c r="P101" s="6">
        <v>944</v>
      </c>
      <c r="Q101" s="6">
        <v>523</v>
      </c>
      <c r="R101" s="6">
        <v>953</v>
      </c>
      <c r="S101" s="6">
        <v>542</v>
      </c>
      <c r="T101" s="6">
        <v>66</v>
      </c>
      <c r="U101" s="6">
        <v>485</v>
      </c>
      <c r="V101" s="6">
        <v>60</v>
      </c>
      <c r="W101" s="6">
        <v>415</v>
      </c>
      <c r="X101" s="6">
        <v>963</v>
      </c>
      <c r="Y101" s="12">
        <v>616</v>
      </c>
      <c r="Z101" s="8">
        <v>336</v>
      </c>
      <c r="AA101" s="6">
        <v>235</v>
      </c>
      <c r="AB101" s="6">
        <v>695</v>
      </c>
      <c r="AC101" s="6">
        <v>788</v>
      </c>
      <c r="AD101" s="6">
        <v>717</v>
      </c>
      <c r="AE101" s="6">
        <v>874</v>
      </c>
      <c r="AF101" s="6">
        <v>310</v>
      </c>
      <c r="AG101" s="179">
        <v>145</v>
      </c>
      <c r="AH101" s="5">
        <f t="shared" si="14"/>
        <v>16400</v>
      </c>
      <c r="AI101" s="5">
        <f t="shared" si="15"/>
        <v>11201200</v>
      </c>
      <c r="AJ101" s="2">
        <f t="shared" si="16"/>
        <v>8606720000</v>
      </c>
    </row>
    <row r="102" spans="1:36" x14ac:dyDescent="0.2">
      <c r="A102" s="1">
        <v>9</v>
      </c>
      <c r="B102" s="178">
        <v>1010</v>
      </c>
      <c r="C102" s="6">
        <v>597</v>
      </c>
      <c r="D102" s="6">
        <v>9</v>
      </c>
      <c r="E102" s="6">
        <v>430</v>
      </c>
      <c r="F102" s="6">
        <v>115</v>
      </c>
      <c r="G102" s="6">
        <v>472</v>
      </c>
      <c r="H102" s="6">
        <v>908</v>
      </c>
      <c r="I102" s="11">
        <v>559</v>
      </c>
      <c r="J102" s="7">
        <v>263</v>
      </c>
      <c r="K102" s="9">
        <v>164</v>
      </c>
      <c r="L102" s="6">
        <v>768</v>
      </c>
      <c r="M102" s="6">
        <v>859</v>
      </c>
      <c r="N102" s="6">
        <v>646</v>
      </c>
      <c r="O102" s="6">
        <v>801</v>
      </c>
      <c r="P102" s="6">
        <v>381</v>
      </c>
      <c r="Q102" s="6">
        <v>218</v>
      </c>
      <c r="R102" s="6">
        <v>364</v>
      </c>
      <c r="S102" s="6">
        <v>207</v>
      </c>
      <c r="T102" s="6">
        <v>659</v>
      </c>
      <c r="U102" s="6">
        <v>824</v>
      </c>
      <c r="V102" s="6">
        <v>745</v>
      </c>
      <c r="W102" s="6">
        <v>846</v>
      </c>
      <c r="X102" s="6">
        <v>274</v>
      </c>
      <c r="Y102" s="8">
        <v>181</v>
      </c>
      <c r="Z102" s="12">
        <v>925</v>
      </c>
      <c r="AA102" s="6">
        <v>570</v>
      </c>
      <c r="AB102" s="6">
        <v>102</v>
      </c>
      <c r="AC102" s="6">
        <v>449</v>
      </c>
      <c r="AD102" s="6">
        <v>32</v>
      </c>
      <c r="AE102" s="6">
        <v>443</v>
      </c>
      <c r="AF102" s="6">
        <v>999</v>
      </c>
      <c r="AG102" s="179">
        <v>580</v>
      </c>
      <c r="AH102" s="5">
        <f t="shared" si="14"/>
        <v>16400</v>
      </c>
      <c r="AI102" s="5">
        <f t="shared" si="15"/>
        <v>11201200</v>
      </c>
      <c r="AJ102" s="2">
        <f t="shared" si="16"/>
        <v>8606720000</v>
      </c>
    </row>
    <row r="103" spans="1:36" x14ac:dyDescent="0.2">
      <c r="A103" s="1">
        <v>10</v>
      </c>
      <c r="B103" s="178">
        <v>609</v>
      </c>
      <c r="C103" s="6">
        <v>966</v>
      </c>
      <c r="D103" s="6">
        <v>410</v>
      </c>
      <c r="E103" s="6">
        <v>61</v>
      </c>
      <c r="F103" s="6">
        <v>484</v>
      </c>
      <c r="G103" s="6">
        <v>71</v>
      </c>
      <c r="H103" s="11">
        <v>539</v>
      </c>
      <c r="I103" s="6">
        <v>960</v>
      </c>
      <c r="J103" s="9">
        <v>152</v>
      </c>
      <c r="K103" s="7">
        <v>307</v>
      </c>
      <c r="L103" s="6">
        <v>879</v>
      </c>
      <c r="M103" s="6">
        <v>716</v>
      </c>
      <c r="N103" s="6">
        <v>789</v>
      </c>
      <c r="O103" s="6">
        <v>690</v>
      </c>
      <c r="P103" s="6">
        <v>238</v>
      </c>
      <c r="Q103" s="6">
        <v>329</v>
      </c>
      <c r="R103" s="6">
        <v>251</v>
      </c>
      <c r="S103" s="6">
        <v>352</v>
      </c>
      <c r="T103" s="6">
        <v>772</v>
      </c>
      <c r="U103" s="6">
        <v>679</v>
      </c>
      <c r="V103" s="6">
        <v>890</v>
      </c>
      <c r="W103" s="6">
        <v>733</v>
      </c>
      <c r="X103" s="8">
        <v>129</v>
      </c>
      <c r="Y103" s="6">
        <v>294</v>
      </c>
      <c r="Z103" s="6">
        <v>526</v>
      </c>
      <c r="AA103" s="12">
        <v>937</v>
      </c>
      <c r="AB103" s="6">
        <v>501</v>
      </c>
      <c r="AC103" s="6">
        <v>82</v>
      </c>
      <c r="AD103" s="6">
        <v>399</v>
      </c>
      <c r="AE103" s="6">
        <v>44</v>
      </c>
      <c r="AF103" s="6">
        <v>632</v>
      </c>
      <c r="AG103" s="179">
        <v>979</v>
      </c>
      <c r="AH103" s="5">
        <f t="shared" si="14"/>
        <v>16400</v>
      </c>
      <c r="AI103" s="5">
        <f t="shared" si="15"/>
        <v>11201200</v>
      </c>
      <c r="AJ103" s="2">
        <f t="shared" si="16"/>
        <v>8606720000</v>
      </c>
    </row>
    <row r="104" spans="1:36" x14ac:dyDescent="0.2">
      <c r="A104" s="1">
        <v>11</v>
      </c>
      <c r="B104" s="178">
        <v>83</v>
      </c>
      <c r="C104" s="6">
        <v>504</v>
      </c>
      <c r="D104" s="6">
        <v>940</v>
      </c>
      <c r="E104" s="6">
        <v>527</v>
      </c>
      <c r="F104" s="6">
        <v>978</v>
      </c>
      <c r="G104" s="11">
        <v>629</v>
      </c>
      <c r="H104" s="6">
        <v>41</v>
      </c>
      <c r="I104" s="6">
        <v>398</v>
      </c>
      <c r="J104" s="6">
        <v>678</v>
      </c>
      <c r="K104" s="6">
        <v>769</v>
      </c>
      <c r="L104" s="7">
        <v>349</v>
      </c>
      <c r="M104" s="9">
        <v>250</v>
      </c>
      <c r="N104" s="6">
        <v>295</v>
      </c>
      <c r="O104" s="6">
        <v>132</v>
      </c>
      <c r="P104" s="6">
        <v>736</v>
      </c>
      <c r="Q104" s="6">
        <v>891</v>
      </c>
      <c r="R104" s="6">
        <v>713</v>
      </c>
      <c r="S104" s="6">
        <v>878</v>
      </c>
      <c r="T104" s="6">
        <v>306</v>
      </c>
      <c r="U104" s="6">
        <v>149</v>
      </c>
      <c r="V104" s="6">
        <v>332</v>
      </c>
      <c r="W104" s="8">
        <v>239</v>
      </c>
      <c r="X104" s="6">
        <v>691</v>
      </c>
      <c r="Y104" s="6">
        <v>792</v>
      </c>
      <c r="Z104" s="6">
        <v>64</v>
      </c>
      <c r="AA104" s="6">
        <v>411</v>
      </c>
      <c r="AB104" s="12">
        <v>967</v>
      </c>
      <c r="AC104" s="6">
        <v>612</v>
      </c>
      <c r="AD104" s="6">
        <v>957</v>
      </c>
      <c r="AE104" s="6">
        <v>538</v>
      </c>
      <c r="AF104" s="6">
        <v>70</v>
      </c>
      <c r="AG104" s="179">
        <v>481</v>
      </c>
      <c r="AH104" s="5">
        <f t="shared" si="14"/>
        <v>16400</v>
      </c>
      <c r="AI104" s="5">
        <f t="shared" si="15"/>
        <v>11201200</v>
      </c>
      <c r="AJ104" s="2">
        <f t="shared" si="16"/>
        <v>8606720000</v>
      </c>
    </row>
    <row r="105" spans="1:36" x14ac:dyDescent="0.2">
      <c r="A105" s="1">
        <v>12</v>
      </c>
      <c r="B105" s="178">
        <v>452</v>
      </c>
      <c r="C105" s="6">
        <v>103</v>
      </c>
      <c r="D105" s="6">
        <v>571</v>
      </c>
      <c r="E105" s="6">
        <v>928</v>
      </c>
      <c r="F105" s="11">
        <v>577</v>
      </c>
      <c r="G105" s="6">
        <v>998</v>
      </c>
      <c r="H105" s="6">
        <v>442</v>
      </c>
      <c r="I105" s="6">
        <v>29</v>
      </c>
      <c r="J105" s="6">
        <v>821</v>
      </c>
      <c r="K105" s="6">
        <v>658</v>
      </c>
      <c r="L105" s="9">
        <v>206</v>
      </c>
      <c r="M105" s="7">
        <v>361</v>
      </c>
      <c r="N105" s="6">
        <v>184</v>
      </c>
      <c r="O105" s="6">
        <v>275</v>
      </c>
      <c r="P105" s="6">
        <v>847</v>
      </c>
      <c r="Q105" s="6">
        <v>748</v>
      </c>
      <c r="R105" s="6">
        <v>858</v>
      </c>
      <c r="S105" s="6">
        <v>765</v>
      </c>
      <c r="T105" s="6">
        <v>161</v>
      </c>
      <c r="U105" s="6">
        <v>262</v>
      </c>
      <c r="V105" s="8">
        <v>219</v>
      </c>
      <c r="W105" s="6">
        <v>384</v>
      </c>
      <c r="X105" s="6">
        <v>804</v>
      </c>
      <c r="Y105" s="6">
        <v>647</v>
      </c>
      <c r="Z105" s="6">
        <v>431</v>
      </c>
      <c r="AA105" s="6">
        <v>12</v>
      </c>
      <c r="AB105" s="6">
        <v>600</v>
      </c>
      <c r="AC105" s="12">
        <v>1011</v>
      </c>
      <c r="AD105" s="6">
        <v>558</v>
      </c>
      <c r="AE105" s="6">
        <v>905</v>
      </c>
      <c r="AF105" s="6">
        <v>469</v>
      </c>
      <c r="AG105" s="179">
        <v>114</v>
      </c>
      <c r="AH105" s="5">
        <f t="shared" si="14"/>
        <v>16400</v>
      </c>
      <c r="AI105" s="5">
        <f t="shared" si="15"/>
        <v>11201200</v>
      </c>
      <c r="AJ105" s="2">
        <f t="shared" si="16"/>
        <v>8606720000</v>
      </c>
    </row>
    <row r="106" spans="1:36" x14ac:dyDescent="0.2">
      <c r="A106" s="1">
        <v>13</v>
      </c>
      <c r="B106" s="178">
        <v>240</v>
      </c>
      <c r="C106" s="6">
        <v>331</v>
      </c>
      <c r="D106" s="6">
        <v>791</v>
      </c>
      <c r="E106" s="11">
        <v>692</v>
      </c>
      <c r="F106" s="6">
        <v>877</v>
      </c>
      <c r="G106" s="6">
        <v>714</v>
      </c>
      <c r="H106" s="6">
        <v>150</v>
      </c>
      <c r="I106" s="6">
        <v>305</v>
      </c>
      <c r="J106" s="6">
        <v>537</v>
      </c>
      <c r="K106" s="6">
        <v>958</v>
      </c>
      <c r="L106" s="6">
        <v>482</v>
      </c>
      <c r="M106" s="6">
        <v>69</v>
      </c>
      <c r="N106" s="7">
        <v>412</v>
      </c>
      <c r="O106" s="9">
        <v>63</v>
      </c>
      <c r="P106" s="6">
        <v>611</v>
      </c>
      <c r="Q106" s="6">
        <v>968</v>
      </c>
      <c r="R106" s="6">
        <v>630</v>
      </c>
      <c r="S106" s="6">
        <v>977</v>
      </c>
      <c r="T106" s="6">
        <v>397</v>
      </c>
      <c r="U106" s="8">
        <v>42</v>
      </c>
      <c r="V106" s="6">
        <v>503</v>
      </c>
      <c r="W106" s="6">
        <v>84</v>
      </c>
      <c r="X106" s="6">
        <v>528</v>
      </c>
      <c r="Y106" s="6">
        <v>939</v>
      </c>
      <c r="Z106" s="6">
        <v>131</v>
      </c>
      <c r="AA106" s="6">
        <v>296</v>
      </c>
      <c r="AB106" s="6">
        <v>892</v>
      </c>
      <c r="AC106" s="6">
        <v>735</v>
      </c>
      <c r="AD106" s="12">
        <v>770</v>
      </c>
      <c r="AE106" s="6">
        <v>677</v>
      </c>
      <c r="AF106" s="6">
        <v>249</v>
      </c>
      <c r="AG106" s="179">
        <v>350</v>
      </c>
      <c r="AH106" s="5">
        <f t="shared" si="14"/>
        <v>16400</v>
      </c>
      <c r="AI106" s="5">
        <f t="shared" si="15"/>
        <v>11201200</v>
      </c>
      <c r="AJ106" s="2">
        <f t="shared" si="16"/>
        <v>8606720000</v>
      </c>
    </row>
    <row r="107" spans="1:36" x14ac:dyDescent="0.2">
      <c r="A107" s="1">
        <v>14</v>
      </c>
      <c r="B107" s="178">
        <v>383</v>
      </c>
      <c r="C107" s="6">
        <v>220</v>
      </c>
      <c r="D107" s="11">
        <v>648</v>
      </c>
      <c r="E107" s="6">
        <v>803</v>
      </c>
      <c r="F107" s="6">
        <v>766</v>
      </c>
      <c r="G107" s="6">
        <v>857</v>
      </c>
      <c r="H107" s="6">
        <v>261</v>
      </c>
      <c r="I107" s="6">
        <v>162</v>
      </c>
      <c r="J107" s="6">
        <v>906</v>
      </c>
      <c r="K107" s="6">
        <v>557</v>
      </c>
      <c r="L107" s="6">
        <v>113</v>
      </c>
      <c r="M107" s="6">
        <v>470</v>
      </c>
      <c r="N107" s="9">
        <v>11</v>
      </c>
      <c r="O107" s="7">
        <v>432</v>
      </c>
      <c r="P107" s="6">
        <v>1012</v>
      </c>
      <c r="Q107" s="6">
        <v>599</v>
      </c>
      <c r="R107" s="6">
        <v>997</v>
      </c>
      <c r="S107" s="6">
        <v>578</v>
      </c>
      <c r="T107" s="8">
        <v>30</v>
      </c>
      <c r="U107" s="6">
        <v>441</v>
      </c>
      <c r="V107" s="6">
        <v>104</v>
      </c>
      <c r="W107" s="6">
        <v>451</v>
      </c>
      <c r="X107" s="6">
        <v>927</v>
      </c>
      <c r="Y107" s="6">
        <v>572</v>
      </c>
      <c r="Z107" s="6">
        <v>276</v>
      </c>
      <c r="AA107" s="6">
        <v>183</v>
      </c>
      <c r="AB107" s="6">
        <v>747</v>
      </c>
      <c r="AC107" s="6">
        <v>848</v>
      </c>
      <c r="AD107" s="6">
        <v>657</v>
      </c>
      <c r="AE107" s="12">
        <v>822</v>
      </c>
      <c r="AF107" s="6">
        <v>362</v>
      </c>
      <c r="AG107" s="179">
        <v>205</v>
      </c>
      <c r="AH107" s="5">
        <f t="shared" si="14"/>
        <v>16400</v>
      </c>
      <c r="AI107" s="5">
        <f t="shared" si="15"/>
        <v>11201200</v>
      </c>
      <c r="AJ107" s="2">
        <f t="shared" si="16"/>
        <v>8606720000</v>
      </c>
    </row>
    <row r="108" spans="1:36" x14ac:dyDescent="0.2">
      <c r="A108" s="1">
        <v>15</v>
      </c>
      <c r="B108" s="178">
        <v>845</v>
      </c>
      <c r="C108" s="11">
        <v>746</v>
      </c>
      <c r="D108" s="6">
        <v>182</v>
      </c>
      <c r="E108" s="6">
        <v>273</v>
      </c>
      <c r="F108" s="6">
        <v>208</v>
      </c>
      <c r="G108" s="6">
        <v>363</v>
      </c>
      <c r="H108" s="6">
        <v>823</v>
      </c>
      <c r="I108" s="6">
        <v>660</v>
      </c>
      <c r="J108" s="6">
        <v>444</v>
      </c>
      <c r="K108" s="6">
        <v>31</v>
      </c>
      <c r="L108" s="6">
        <v>579</v>
      </c>
      <c r="M108" s="6">
        <v>1000</v>
      </c>
      <c r="N108" s="6">
        <v>569</v>
      </c>
      <c r="O108" s="6">
        <v>926</v>
      </c>
      <c r="P108" s="7">
        <v>450</v>
      </c>
      <c r="Q108" s="9">
        <v>101</v>
      </c>
      <c r="R108" s="6">
        <v>471</v>
      </c>
      <c r="S108" s="8">
        <v>116</v>
      </c>
      <c r="T108" s="6">
        <v>560</v>
      </c>
      <c r="U108" s="6">
        <v>907</v>
      </c>
      <c r="V108" s="6">
        <v>598</v>
      </c>
      <c r="W108" s="6">
        <v>1009</v>
      </c>
      <c r="X108" s="6">
        <v>429</v>
      </c>
      <c r="Y108" s="6">
        <v>10</v>
      </c>
      <c r="Z108" s="6">
        <v>802</v>
      </c>
      <c r="AA108" s="6">
        <v>645</v>
      </c>
      <c r="AB108" s="6">
        <v>217</v>
      </c>
      <c r="AC108" s="6">
        <v>382</v>
      </c>
      <c r="AD108" s="6">
        <v>163</v>
      </c>
      <c r="AE108" s="6">
        <v>264</v>
      </c>
      <c r="AF108" s="12">
        <v>860</v>
      </c>
      <c r="AG108" s="179">
        <v>767</v>
      </c>
      <c r="AH108" s="5">
        <f t="shared" si="14"/>
        <v>16400</v>
      </c>
      <c r="AI108" s="5">
        <f t="shared" si="15"/>
        <v>11201200</v>
      </c>
      <c r="AJ108" s="2">
        <f t="shared" si="16"/>
        <v>8606720000</v>
      </c>
    </row>
    <row r="109" spans="1:36" x14ac:dyDescent="0.2">
      <c r="A109" s="1">
        <v>16</v>
      </c>
      <c r="B109" s="190">
        <v>734</v>
      </c>
      <c r="C109" s="6">
        <v>889</v>
      </c>
      <c r="D109" s="6">
        <v>293</v>
      </c>
      <c r="E109" s="6">
        <v>130</v>
      </c>
      <c r="F109" s="6">
        <v>351</v>
      </c>
      <c r="G109" s="6">
        <v>252</v>
      </c>
      <c r="H109" s="6">
        <v>680</v>
      </c>
      <c r="I109" s="6">
        <v>771</v>
      </c>
      <c r="J109" s="6">
        <v>43</v>
      </c>
      <c r="K109" s="6">
        <v>400</v>
      </c>
      <c r="L109" s="6">
        <v>980</v>
      </c>
      <c r="M109" s="6">
        <v>631</v>
      </c>
      <c r="N109" s="6">
        <v>938</v>
      </c>
      <c r="O109" s="6">
        <v>525</v>
      </c>
      <c r="P109" s="9">
        <v>81</v>
      </c>
      <c r="Q109" s="7">
        <v>502</v>
      </c>
      <c r="R109" s="8">
        <v>72</v>
      </c>
      <c r="S109" s="6">
        <v>483</v>
      </c>
      <c r="T109" s="6">
        <v>959</v>
      </c>
      <c r="U109" s="6">
        <v>540</v>
      </c>
      <c r="V109" s="6">
        <v>965</v>
      </c>
      <c r="W109" s="6">
        <v>610</v>
      </c>
      <c r="X109" s="6">
        <v>62</v>
      </c>
      <c r="Y109" s="6">
        <v>409</v>
      </c>
      <c r="Z109" s="6">
        <v>689</v>
      </c>
      <c r="AA109" s="6">
        <v>790</v>
      </c>
      <c r="AB109" s="6">
        <v>330</v>
      </c>
      <c r="AC109" s="6">
        <v>237</v>
      </c>
      <c r="AD109" s="6">
        <v>308</v>
      </c>
      <c r="AE109" s="6">
        <v>151</v>
      </c>
      <c r="AF109" s="6">
        <v>715</v>
      </c>
      <c r="AG109" s="186">
        <v>880</v>
      </c>
      <c r="AH109" s="5">
        <f t="shared" si="14"/>
        <v>16400</v>
      </c>
      <c r="AI109" s="5">
        <f t="shared" si="15"/>
        <v>11201200</v>
      </c>
      <c r="AJ109" s="2">
        <f t="shared" si="16"/>
        <v>8606720000</v>
      </c>
    </row>
    <row r="110" spans="1:36" x14ac:dyDescent="0.2">
      <c r="A110" s="1">
        <v>17</v>
      </c>
      <c r="B110" s="188">
        <v>153</v>
      </c>
      <c r="C110" s="6">
        <v>318</v>
      </c>
      <c r="D110" s="6">
        <v>866</v>
      </c>
      <c r="E110" s="6">
        <v>709</v>
      </c>
      <c r="F110" s="6">
        <v>796</v>
      </c>
      <c r="G110" s="6">
        <v>703</v>
      </c>
      <c r="H110" s="6">
        <v>227</v>
      </c>
      <c r="I110" s="6">
        <v>328</v>
      </c>
      <c r="J110" s="6">
        <v>624</v>
      </c>
      <c r="K110" s="6">
        <v>971</v>
      </c>
      <c r="L110" s="6">
        <v>407</v>
      </c>
      <c r="M110" s="6">
        <v>52</v>
      </c>
      <c r="N110" s="6">
        <v>493</v>
      </c>
      <c r="O110" s="6">
        <v>74</v>
      </c>
      <c r="P110" s="6">
        <v>534</v>
      </c>
      <c r="Q110" s="8">
        <v>945</v>
      </c>
      <c r="R110" s="7">
        <v>515</v>
      </c>
      <c r="S110" s="9">
        <v>936</v>
      </c>
      <c r="T110" s="6">
        <v>508</v>
      </c>
      <c r="U110" s="6">
        <v>95</v>
      </c>
      <c r="V110" s="6">
        <v>386</v>
      </c>
      <c r="W110" s="6">
        <v>37</v>
      </c>
      <c r="X110" s="6">
        <v>633</v>
      </c>
      <c r="Y110" s="6">
        <v>990</v>
      </c>
      <c r="Z110" s="6">
        <v>246</v>
      </c>
      <c r="AA110" s="6">
        <v>337</v>
      </c>
      <c r="AB110" s="6">
        <v>781</v>
      </c>
      <c r="AC110" s="6">
        <v>682</v>
      </c>
      <c r="AD110" s="6">
        <v>887</v>
      </c>
      <c r="AE110" s="6">
        <v>724</v>
      </c>
      <c r="AF110" s="6">
        <v>144</v>
      </c>
      <c r="AG110" s="192">
        <v>299</v>
      </c>
      <c r="AH110" s="5">
        <f t="shared" si="14"/>
        <v>16400</v>
      </c>
      <c r="AI110" s="5">
        <f t="shared" si="15"/>
        <v>11201200</v>
      </c>
      <c r="AJ110" s="2">
        <f t="shared" si="16"/>
        <v>8606720000</v>
      </c>
    </row>
    <row r="111" spans="1:36" x14ac:dyDescent="0.2">
      <c r="A111" s="1">
        <v>18</v>
      </c>
      <c r="B111" s="178">
        <v>266</v>
      </c>
      <c r="C111" s="12">
        <v>173</v>
      </c>
      <c r="D111" s="6">
        <v>753</v>
      </c>
      <c r="E111" s="6">
        <v>854</v>
      </c>
      <c r="F111" s="6">
        <v>651</v>
      </c>
      <c r="G111" s="6">
        <v>816</v>
      </c>
      <c r="H111" s="6">
        <v>372</v>
      </c>
      <c r="I111" s="6">
        <v>215</v>
      </c>
      <c r="J111" s="6">
        <v>1023</v>
      </c>
      <c r="K111" s="6">
        <v>604</v>
      </c>
      <c r="L111" s="6">
        <v>8</v>
      </c>
      <c r="M111" s="6">
        <v>419</v>
      </c>
      <c r="N111" s="6">
        <v>126</v>
      </c>
      <c r="O111" s="6">
        <v>473</v>
      </c>
      <c r="P111" s="8">
        <v>901</v>
      </c>
      <c r="Q111" s="6">
        <v>546</v>
      </c>
      <c r="R111" s="9">
        <v>916</v>
      </c>
      <c r="S111" s="7">
        <v>567</v>
      </c>
      <c r="T111" s="6">
        <v>107</v>
      </c>
      <c r="U111" s="6">
        <v>464</v>
      </c>
      <c r="V111" s="6">
        <v>17</v>
      </c>
      <c r="W111" s="6">
        <v>438</v>
      </c>
      <c r="X111" s="6">
        <v>1002</v>
      </c>
      <c r="Y111" s="6">
        <v>589</v>
      </c>
      <c r="Z111" s="6">
        <v>357</v>
      </c>
      <c r="AA111" s="6">
        <v>194</v>
      </c>
      <c r="AB111" s="6">
        <v>670</v>
      </c>
      <c r="AC111" s="6">
        <v>825</v>
      </c>
      <c r="AD111" s="6">
        <v>744</v>
      </c>
      <c r="AE111" s="6">
        <v>835</v>
      </c>
      <c r="AF111" s="11">
        <v>287</v>
      </c>
      <c r="AG111" s="179">
        <v>188</v>
      </c>
      <c r="AH111" s="5">
        <f t="shared" si="14"/>
        <v>16400</v>
      </c>
      <c r="AI111" s="5">
        <f t="shared" si="15"/>
        <v>11201200</v>
      </c>
      <c r="AJ111" s="2">
        <f t="shared" si="16"/>
        <v>8606720000</v>
      </c>
    </row>
    <row r="112" spans="1:36" x14ac:dyDescent="0.2">
      <c r="A112" s="1">
        <v>19</v>
      </c>
      <c r="B112" s="178">
        <v>828</v>
      </c>
      <c r="C112" s="6">
        <v>671</v>
      </c>
      <c r="D112" s="12">
        <v>195</v>
      </c>
      <c r="E112" s="6">
        <v>360</v>
      </c>
      <c r="F112" s="6">
        <v>185</v>
      </c>
      <c r="G112" s="6">
        <v>286</v>
      </c>
      <c r="H112" s="6">
        <v>834</v>
      </c>
      <c r="I112" s="6">
        <v>741</v>
      </c>
      <c r="J112" s="6">
        <v>461</v>
      </c>
      <c r="K112" s="6">
        <v>106</v>
      </c>
      <c r="L112" s="6">
        <v>566</v>
      </c>
      <c r="M112" s="6">
        <v>913</v>
      </c>
      <c r="N112" s="6">
        <v>592</v>
      </c>
      <c r="O112" s="8">
        <v>1003</v>
      </c>
      <c r="P112" s="6">
        <v>439</v>
      </c>
      <c r="Q112" s="6">
        <v>20</v>
      </c>
      <c r="R112" s="6">
        <v>418</v>
      </c>
      <c r="S112" s="6">
        <v>5</v>
      </c>
      <c r="T112" s="7">
        <v>601</v>
      </c>
      <c r="U112" s="9">
        <v>1022</v>
      </c>
      <c r="V112" s="6">
        <v>547</v>
      </c>
      <c r="W112" s="6">
        <v>904</v>
      </c>
      <c r="X112" s="6">
        <v>476</v>
      </c>
      <c r="Y112" s="6">
        <v>127</v>
      </c>
      <c r="Z112" s="6">
        <v>855</v>
      </c>
      <c r="AA112" s="6">
        <v>756</v>
      </c>
      <c r="AB112" s="6">
        <v>176</v>
      </c>
      <c r="AC112" s="6">
        <v>267</v>
      </c>
      <c r="AD112" s="6">
        <v>214</v>
      </c>
      <c r="AE112" s="11">
        <v>369</v>
      </c>
      <c r="AF112" s="6">
        <v>813</v>
      </c>
      <c r="AG112" s="179">
        <v>650</v>
      </c>
      <c r="AH112" s="5">
        <f t="shared" si="14"/>
        <v>16400</v>
      </c>
      <c r="AI112" s="5">
        <f t="shared" si="15"/>
        <v>11201200</v>
      </c>
      <c r="AJ112" s="2">
        <f t="shared" si="16"/>
        <v>8606720000</v>
      </c>
    </row>
    <row r="113" spans="1:36" x14ac:dyDescent="0.2">
      <c r="A113" s="1">
        <v>20</v>
      </c>
      <c r="B113" s="178">
        <v>683</v>
      </c>
      <c r="C113" s="6">
        <v>784</v>
      </c>
      <c r="D113" s="6">
        <v>340</v>
      </c>
      <c r="E113" s="12">
        <v>247</v>
      </c>
      <c r="F113" s="6">
        <v>298</v>
      </c>
      <c r="G113" s="6">
        <v>141</v>
      </c>
      <c r="H113" s="6">
        <v>721</v>
      </c>
      <c r="I113" s="6">
        <v>886</v>
      </c>
      <c r="J113" s="6">
        <v>94</v>
      </c>
      <c r="K113" s="6">
        <v>505</v>
      </c>
      <c r="L113" s="6">
        <v>933</v>
      </c>
      <c r="M113" s="6">
        <v>514</v>
      </c>
      <c r="N113" s="8">
        <v>991</v>
      </c>
      <c r="O113" s="6">
        <v>636</v>
      </c>
      <c r="P113" s="6">
        <v>40</v>
      </c>
      <c r="Q113" s="6">
        <v>387</v>
      </c>
      <c r="R113" s="6">
        <v>49</v>
      </c>
      <c r="S113" s="6">
        <v>406</v>
      </c>
      <c r="T113" s="9">
        <v>970</v>
      </c>
      <c r="U113" s="7">
        <v>621</v>
      </c>
      <c r="V113" s="6">
        <v>948</v>
      </c>
      <c r="W113" s="6">
        <v>535</v>
      </c>
      <c r="X113" s="6">
        <v>75</v>
      </c>
      <c r="Y113" s="6">
        <v>496</v>
      </c>
      <c r="Z113" s="6">
        <v>712</v>
      </c>
      <c r="AA113" s="6">
        <v>867</v>
      </c>
      <c r="AB113" s="6">
        <v>319</v>
      </c>
      <c r="AC113" s="6">
        <v>156</v>
      </c>
      <c r="AD113" s="11">
        <v>325</v>
      </c>
      <c r="AE113" s="6">
        <v>226</v>
      </c>
      <c r="AF113" s="6">
        <v>702</v>
      </c>
      <c r="AG113" s="179">
        <v>793</v>
      </c>
      <c r="AH113" s="5">
        <f t="shared" si="14"/>
        <v>16400</v>
      </c>
      <c r="AI113" s="5">
        <f t="shared" si="15"/>
        <v>11201200</v>
      </c>
      <c r="AJ113" s="2">
        <f t="shared" si="16"/>
        <v>8606720000</v>
      </c>
    </row>
    <row r="114" spans="1:36" x14ac:dyDescent="0.2">
      <c r="A114" s="1">
        <v>21</v>
      </c>
      <c r="B114" s="178">
        <v>903</v>
      </c>
      <c r="C114" s="6">
        <v>548</v>
      </c>
      <c r="D114" s="6">
        <v>128</v>
      </c>
      <c r="E114" s="6">
        <v>475</v>
      </c>
      <c r="F114" s="12">
        <v>6</v>
      </c>
      <c r="G114" s="6">
        <v>417</v>
      </c>
      <c r="H114" s="6">
        <v>1021</v>
      </c>
      <c r="I114" s="6">
        <v>602</v>
      </c>
      <c r="J114" s="6">
        <v>370</v>
      </c>
      <c r="K114" s="6">
        <v>213</v>
      </c>
      <c r="L114" s="6">
        <v>649</v>
      </c>
      <c r="M114" s="8">
        <v>814</v>
      </c>
      <c r="N114" s="6">
        <v>755</v>
      </c>
      <c r="O114" s="6">
        <v>856</v>
      </c>
      <c r="P114" s="6">
        <v>268</v>
      </c>
      <c r="Q114" s="6">
        <v>175</v>
      </c>
      <c r="R114" s="6">
        <v>285</v>
      </c>
      <c r="S114" s="6">
        <v>186</v>
      </c>
      <c r="T114" s="6">
        <v>742</v>
      </c>
      <c r="U114" s="6">
        <v>833</v>
      </c>
      <c r="V114" s="7">
        <v>672</v>
      </c>
      <c r="W114" s="9">
        <v>827</v>
      </c>
      <c r="X114" s="6">
        <v>359</v>
      </c>
      <c r="Y114" s="6">
        <v>196</v>
      </c>
      <c r="Z114" s="6">
        <v>1004</v>
      </c>
      <c r="AA114" s="6">
        <v>591</v>
      </c>
      <c r="AB114" s="6">
        <v>19</v>
      </c>
      <c r="AC114" s="11">
        <v>440</v>
      </c>
      <c r="AD114" s="6">
        <v>105</v>
      </c>
      <c r="AE114" s="6">
        <v>462</v>
      </c>
      <c r="AF114" s="6">
        <v>914</v>
      </c>
      <c r="AG114" s="179">
        <v>565</v>
      </c>
      <c r="AH114" s="5">
        <f t="shared" si="14"/>
        <v>16400</v>
      </c>
      <c r="AI114" s="5">
        <f t="shared" si="15"/>
        <v>11201200</v>
      </c>
      <c r="AJ114" s="2">
        <f t="shared" si="16"/>
        <v>8606720000</v>
      </c>
    </row>
    <row r="115" spans="1:36" x14ac:dyDescent="0.2">
      <c r="A115" s="1">
        <v>22</v>
      </c>
      <c r="B115" s="178">
        <v>536</v>
      </c>
      <c r="C115" s="6">
        <v>947</v>
      </c>
      <c r="D115" s="6">
        <v>495</v>
      </c>
      <c r="E115" s="6">
        <v>76</v>
      </c>
      <c r="F115" s="6">
        <v>405</v>
      </c>
      <c r="G115" s="12">
        <v>50</v>
      </c>
      <c r="H115" s="6">
        <v>622</v>
      </c>
      <c r="I115" s="6">
        <v>969</v>
      </c>
      <c r="J115" s="6">
        <v>225</v>
      </c>
      <c r="K115" s="6">
        <v>326</v>
      </c>
      <c r="L115" s="8">
        <v>794</v>
      </c>
      <c r="M115" s="6">
        <v>701</v>
      </c>
      <c r="N115" s="6">
        <v>868</v>
      </c>
      <c r="O115" s="6">
        <v>711</v>
      </c>
      <c r="P115" s="6">
        <v>155</v>
      </c>
      <c r="Q115" s="6">
        <v>320</v>
      </c>
      <c r="R115" s="6">
        <v>142</v>
      </c>
      <c r="S115" s="6">
        <v>297</v>
      </c>
      <c r="T115" s="6">
        <v>885</v>
      </c>
      <c r="U115" s="6">
        <v>722</v>
      </c>
      <c r="V115" s="9">
        <v>783</v>
      </c>
      <c r="W115" s="7">
        <v>684</v>
      </c>
      <c r="X115" s="6">
        <v>248</v>
      </c>
      <c r="Y115" s="6">
        <v>339</v>
      </c>
      <c r="Z115" s="6">
        <v>635</v>
      </c>
      <c r="AA115" s="6">
        <v>992</v>
      </c>
      <c r="AB115" s="11">
        <v>388</v>
      </c>
      <c r="AC115" s="6">
        <v>39</v>
      </c>
      <c r="AD115" s="6">
        <v>506</v>
      </c>
      <c r="AE115" s="6">
        <v>93</v>
      </c>
      <c r="AF115" s="6">
        <v>513</v>
      </c>
      <c r="AG115" s="179">
        <v>934</v>
      </c>
      <c r="AH115" s="5">
        <f t="shared" si="14"/>
        <v>16400</v>
      </c>
      <c r="AI115" s="5">
        <f t="shared" si="15"/>
        <v>11201200</v>
      </c>
      <c r="AJ115" s="2">
        <f t="shared" si="16"/>
        <v>8606720000</v>
      </c>
    </row>
    <row r="116" spans="1:36" x14ac:dyDescent="0.2">
      <c r="A116" s="1">
        <v>23</v>
      </c>
      <c r="B116" s="178">
        <v>38</v>
      </c>
      <c r="C116" s="6">
        <v>385</v>
      </c>
      <c r="D116" s="6">
        <v>989</v>
      </c>
      <c r="E116" s="6">
        <v>634</v>
      </c>
      <c r="F116" s="6">
        <v>935</v>
      </c>
      <c r="G116" s="6">
        <v>516</v>
      </c>
      <c r="H116" s="12">
        <v>96</v>
      </c>
      <c r="I116" s="6">
        <v>507</v>
      </c>
      <c r="J116" s="6">
        <v>723</v>
      </c>
      <c r="K116" s="8">
        <v>888</v>
      </c>
      <c r="L116" s="6">
        <v>300</v>
      </c>
      <c r="M116" s="6">
        <v>143</v>
      </c>
      <c r="N116" s="6">
        <v>338</v>
      </c>
      <c r="O116" s="6">
        <v>245</v>
      </c>
      <c r="P116" s="6">
        <v>681</v>
      </c>
      <c r="Q116" s="6">
        <v>782</v>
      </c>
      <c r="R116" s="6">
        <v>704</v>
      </c>
      <c r="S116" s="6">
        <v>795</v>
      </c>
      <c r="T116" s="6">
        <v>327</v>
      </c>
      <c r="U116" s="6">
        <v>228</v>
      </c>
      <c r="V116" s="6">
        <v>317</v>
      </c>
      <c r="W116" s="6">
        <v>154</v>
      </c>
      <c r="X116" s="7">
        <v>710</v>
      </c>
      <c r="Y116" s="9">
        <v>865</v>
      </c>
      <c r="Z116" s="6">
        <v>73</v>
      </c>
      <c r="AA116" s="11">
        <v>494</v>
      </c>
      <c r="AB116" s="6">
        <v>946</v>
      </c>
      <c r="AC116" s="6">
        <v>533</v>
      </c>
      <c r="AD116" s="6">
        <v>972</v>
      </c>
      <c r="AE116" s="6">
        <v>623</v>
      </c>
      <c r="AF116" s="6">
        <v>51</v>
      </c>
      <c r="AG116" s="179">
        <v>408</v>
      </c>
      <c r="AH116" s="5">
        <f t="shared" si="14"/>
        <v>16400</v>
      </c>
      <c r="AI116" s="5">
        <f t="shared" si="15"/>
        <v>11201200</v>
      </c>
      <c r="AJ116" s="2">
        <f t="shared" si="16"/>
        <v>8606720000</v>
      </c>
    </row>
    <row r="117" spans="1:36" x14ac:dyDescent="0.2">
      <c r="A117" s="1">
        <v>24</v>
      </c>
      <c r="B117" s="178">
        <v>437</v>
      </c>
      <c r="C117" s="6">
        <v>18</v>
      </c>
      <c r="D117" s="6">
        <v>590</v>
      </c>
      <c r="E117" s="6">
        <v>1001</v>
      </c>
      <c r="F117" s="6">
        <v>568</v>
      </c>
      <c r="G117" s="6">
        <v>915</v>
      </c>
      <c r="H117" s="6">
        <v>463</v>
      </c>
      <c r="I117" s="12">
        <v>108</v>
      </c>
      <c r="J117" s="8">
        <v>836</v>
      </c>
      <c r="K117" s="6">
        <v>743</v>
      </c>
      <c r="L117" s="6">
        <v>187</v>
      </c>
      <c r="M117" s="6">
        <v>288</v>
      </c>
      <c r="N117" s="6">
        <v>193</v>
      </c>
      <c r="O117" s="6">
        <v>358</v>
      </c>
      <c r="P117" s="6">
        <v>826</v>
      </c>
      <c r="Q117" s="6">
        <v>669</v>
      </c>
      <c r="R117" s="6">
        <v>815</v>
      </c>
      <c r="S117" s="6">
        <v>652</v>
      </c>
      <c r="T117" s="6">
        <v>216</v>
      </c>
      <c r="U117" s="6">
        <v>371</v>
      </c>
      <c r="V117" s="6">
        <v>174</v>
      </c>
      <c r="W117" s="6">
        <v>265</v>
      </c>
      <c r="X117" s="9">
        <v>853</v>
      </c>
      <c r="Y117" s="7">
        <v>754</v>
      </c>
      <c r="Z117" s="11">
        <v>474</v>
      </c>
      <c r="AA117" s="6">
        <v>125</v>
      </c>
      <c r="AB117" s="6">
        <v>545</v>
      </c>
      <c r="AC117" s="6">
        <v>902</v>
      </c>
      <c r="AD117" s="6">
        <v>603</v>
      </c>
      <c r="AE117" s="6">
        <v>1024</v>
      </c>
      <c r="AF117" s="6">
        <v>420</v>
      </c>
      <c r="AG117" s="179">
        <v>7</v>
      </c>
      <c r="AH117" s="5">
        <f t="shared" si="14"/>
        <v>16400</v>
      </c>
      <c r="AI117" s="5">
        <f t="shared" si="15"/>
        <v>11201200</v>
      </c>
      <c r="AJ117" s="2">
        <f t="shared" si="16"/>
        <v>8606720000</v>
      </c>
    </row>
    <row r="118" spans="1:36" x14ac:dyDescent="0.2">
      <c r="A118" s="1">
        <v>25</v>
      </c>
      <c r="B118" s="178">
        <v>872</v>
      </c>
      <c r="C118" s="6">
        <v>707</v>
      </c>
      <c r="D118" s="6">
        <v>159</v>
      </c>
      <c r="E118" s="6">
        <v>316</v>
      </c>
      <c r="F118" s="6">
        <v>229</v>
      </c>
      <c r="G118" s="6">
        <v>322</v>
      </c>
      <c r="H118" s="6">
        <v>798</v>
      </c>
      <c r="I118" s="8">
        <v>697</v>
      </c>
      <c r="J118" s="12">
        <v>401</v>
      </c>
      <c r="K118" s="6">
        <v>54</v>
      </c>
      <c r="L118" s="6">
        <v>618</v>
      </c>
      <c r="M118" s="6">
        <v>973</v>
      </c>
      <c r="N118" s="6">
        <v>532</v>
      </c>
      <c r="O118" s="6">
        <v>951</v>
      </c>
      <c r="P118" s="6">
        <v>491</v>
      </c>
      <c r="Q118" s="6">
        <v>80</v>
      </c>
      <c r="R118" s="6">
        <v>510</v>
      </c>
      <c r="S118" s="6">
        <v>89</v>
      </c>
      <c r="T118" s="6">
        <v>517</v>
      </c>
      <c r="U118" s="6">
        <v>930</v>
      </c>
      <c r="V118" s="6">
        <v>639</v>
      </c>
      <c r="W118" s="6">
        <v>988</v>
      </c>
      <c r="X118" s="6">
        <v>392</v>
      </c>
      <c r="Y118" s="11">
        <v>35</v>
      </c>
      <c r="Z118" s="7">
        <v>779</v>
      </c>
      <c r="AA118" s="9">
        <v>688</v>
      </c>
      <c r="AB118" s="6">
        <v>244</v>
      </c>
      <c r="AC118" s="6">
        <v>343</v>
      </c>
      <c r="AD118" s="6">
        <v>138</v>
      </c>
      <c r="AE118" s="6">
        <v>301</v>
      </c>
      <c r="AF118" s="6">
        <v>881</v>
      </c>
      <c r="AG118" s="179">
        <v>726</v>
      </c>
      <c r="AH118" s="5">
        <f t="shared" si="14"/>
        <v>16400</v>
      </c>
      <c r="AI118" s="5">
        <f t="shared" si="15"/>
        <v>11201200</v>
      </c>
      <c r="AJ118" s="2">
        <f t="shared" si="16"/>
        <v>8606720000</v>
      </c>
    </row>
    <row r="119" spans="1:36" x14ac:dyDescent="0.2">
      <c r="A119" s="1">
        <v>26</v>
      </c>
      <c r="B119" s="178">
        <v>759</v>
      </c>
      <c r="C119" s="6">
        <v>852</v>
      </c>
      <c r="D119" s="6">
        <v>272</v>
      </c>
      <c r="E119" s="6">
        <v>171</v>
      </c>
      <c r="F119" s="6">
        <v>374</v>
      </c>
      <c r="G119" s="6">
        <v>209</v>
      </c>
      <c r="H119" s="8">
        <v>653</v>
      </c>
      <c r="I119" s="6">
        <v>810</v>
      </c>
      <c r="J119" s="6">
        <v>2</v>
      </c>
      <c r="K119" s="12">
        <v>421</v>
      </c>
      <c r="L119" s="6">
        <v>1017</v>
      </c>
      <c r="M119" s="6">
        <v>606</v>
      </c>
      <c r="N119" s="6">
        <v>899</v>
      </c>
      <c r="O119" s="6">
        <v>552</v>
      </c>
      <c r="P119" s="6">
        <v>124</v>
      </c>
      <c r="Q119" s="6">
        <v>479</v>
      </c>
      <c r="R119" s="6">
        <v>109</v>
      </c>
      <c r="S119" s="6">
        <v>458</v>
      </c>
      <c r="T119" s="6">
        <v>918</v>
      </c>
      <c r="U119" s="6">
        <v>561</v>
      </c>
      <c r="V119" s="6">
        <v>1008</v>
      </c>
      <c r="W119" s="6">
        <v>587</v>
      </c>
      <c r="X119" s="11">
        <v>23</v>
      </c>
      <c r="Y119" s="6">
        <v>436</v>
      </c>
      <c r="Z119" s="9">
        <v>668</v>
      </c>
      <c r="AA119" s="7">
        <v>831</v>
      </c>
      <c r="AB119" s="6">
        <v>355</v>
      </c>
      <c r="AC119" s="6">
        <v>200</v>
      </c>
      <c r="AD119" s="6">
        <v>281</v>
      </c>
      <c r="AE119" s="6">
        <v>190</v>
      </c>
      <c r="AF119" s="6">
        <v>738</v>
      </c>
      <c r="AG119" s="179">
        <v>837</v>
      </c>
      <c r="AH119" s="5">
        <f t="shared" si="14"/>
        <v>16400</v>
      </c>
      <c r="AI119" s="5">
        <f t="shared" si="15"/>
        <v>11201200</v>
      </c>
      <c r="AJ119" s="2">
        <f t="shared" si="16"/>
        <v>8606720000</v>
      </c>
    </row>
    <row r="120" spans="1:36" x14ac:dyDescent="0.2">
      <c r="A120" s="1">
        <v>27</v>
      </c>
      <c r="B120" s="178">
        <v>197</v>
      </c>
      <c r="C120" s="6">
        <v>354</v>
      </c>
      <c r="D120" s="6">
        <v>830</v>
      </c>
      <c r="E120" s="6">
        <v>665</v>
      </c>
      <c r="F120" s="6">
        <v>840</v>
      </c>
      <c r="G120" s="8">
        <v>739</v>
      </c>
      <c r="H120" s="6">
        <v>191</v>
      </c>
      <c r="I120" s="6">
        <v>284</v>
      </c>
      <c r="J120" s="6">
        <v>564</v>
      </c>
      <c r="K120" s="6">
        <v>919</v>
      </c>
      <c r="L120" s="12">
        <v>459</v>
      </c>
      <c r="M120" s="6">
        <v>112</v>
      </c>
      <c r="N120" s="6">
        <v>433</v>
      </c>
      <c r="O120" s="6">
        <v>22</v>
      </c>
      <c r="P120" s="6">
        <v>586</v>
      </c>
      <c r="Q120" s="6">
        <v>1005</v>
      </c>
      <c r="R120" s="6">
        <v>607</v>
      </c>
      <c r="S120" s="6">
        <v>1020</v>
      </c>
      <c r="T120" s="6">
        <v>424</v>
      </c>
      <c r="U120" s="6">
        <v>3</v>
      </c>
      <c r="V120" s="6">
        <v>478</v>
      </c>
      <c r="W120" s="11">
        <v>121</v>
      </c>
      <c r="X120" s="6">
        <v>549</v>
      </c>
      <c r="Y120" s="6">
        <v>898</v>
      </c>
      <c r="Z120" s="6">
        <v>170</v>
      </c>
      <c r="AA120" s="6">
        <v>269</v>
      </c>
      <c r="AB120" s="7">
        <v>849</v>
      </c>
      <c r="AC120" s="9">
        <v>758</v>
      </c>
      <c r="AD120" s="6">
        <v>811</v>
      </c>
      <c r="AE120" s="6">
        <v>656</v>
      </c>
      <c r="AF120" s="6">
        <v>212</v>
      </c>
      <c r="AG120" s="179">
        <v>375</v>
      </c>
      <c r="AH120" s="5">
        <f t="shared" si="14"/>
        <v>16400</v>
      </c>
      <c r="AI120" s="5">
        <f t="shared" si="15"/>
        <v>11201200</v>
      </c>
      <c r="AJ120" s="2">
        <f t="shared" si="16"/>
        <v>8606720000</v>
      </c>
    </row>
    <row r="121" spans="1:36" x14ac:dyDescent="0.2">
      <c r="A121" s="1">
        <v>28</v>
      </c>
      <c r="B121" s="178">
        <v>342</v>
      </c>
      <c r="C121" s="6">
        <v>241</v>
      </c>
      <c r="D121" s="6">
        <v>685</v>
      </c>
      <c r="E121" s="6">
        <v>778</v>
      </c>
      <c r="F121" s="8">
        <v>727</v>
      </c>
      <c r="G121" s="6">
        <v>884</v>
      </c>
      <c r="H121" s="6">
        <v>304</v>
      </c>
      <c r="I121" s="6">
        <v>139</v>
      </c>
      <c r="J121" s="6">
        <v>931</v>
      </c>
      <c r="K121" s="6">
        <v>520</v>
      </c>
      <c r="L121" s="6">
        <v>92</v>
      </c>
      <c r="M121" s="12">
        <v>511</v>
      </c>
      <c r="N121" s="6">
        <v>34</v>
      </c>
      <c r="O121" s="6">
        <v>389</v>
      </c>
      <c r="P121" s="6">
        <v>985</v>
      </c>
      <c r="Q121" s="6">
        <v>638</v>
      </c>
      <c r="R121" s="6">
        <v>976</v>
      </c>
      <c r="S121" s="6">
        <v>619</v>
      </c>
      <c r="T121" s="6">
        <v>55</v>
      </c>
      <c r="U121" s="6">
        <v>404</v>
      </c>
      <c r="V121" s="11">
        <v>77</v>
      </c>
      <c r="W121" s="6">
        <v>490</v>
      </c>
      <c r="X121" s="6">
        <v>950</v>
      </c>
      <c r="Y121" s="6">
        <v>529</v>
      </c>
      <c r="Z121" s="6">
        <v>313</v>
      </c>
      <c r="AA121" s="6">
        <v>158</v>
      </c>
      <c r="AB121" s="9">
        <v>706</v>
      </c>
      <c r="AC121" s="7">
        <v>869</v>
      </c>
      <c r="AD121" s="6">
        <v>700</v>
      </c>
      <c r="AE121" s="6">
        <v>799</v>
      </c>
      <c r="AF121" s="6">
        <v>323</v>
      </c>
      <c r="AG121" s="179">
        <v>232</v>
      </c>
      <c r="AH121" s="5">
        <f t="shared" si="14"/>
        <v>16400</v>
      </c>
      <c r="AI121" s="5">
        <f t="shared" si="15"/>
        <v>11201200</v>
      </c>
      <c r="AJ121" s="2">
        <f t="shared" si="16"/>
        <v>8606720000</v>
      </c>
    </row>
    <row r="122" spans="1:36" x14ac:dyDescent="0.2">
      <c r="A122" s="1">
        <v>29</v>
      </c>
      <c r="B122" s="178">
        <v>122</v>
      </c>
      <c r="C122" s="6">
        <v>477</v>
      </c>
      <c r="D122" s="6">
        <v>897</v>
      </c>
      <c r="E122" s="8">
        <v>550</v>
      </c>
      <c r="F122" s="6">
        <v>1019</v>
      </c>
      <c r="G122" s="6">
        <v>608</v>
      </c>
      <c r="H122" s="6">
        <v>4</v>
      </c>
      <c r="I122" s="6">
        <v>423</v>
      </c>
      <c r="J122" s="6">
        <v>655</v>
      </c>
      <c r="K122" s="6">
        <v>812</v>
      </c>
      <c r="L122" s="6">
        <v>376</v>
      </c>
      <c r="M122" s="6">
        <v>211</v>
      </c>
      <c r="N122" s="12">
        <v>270</v>
      </c>
      <c r="O122" s="6">
        <v>169</v>
      </c>
      <c r="P122" s="6">
        <v>757</v>
      </c>
      <c r="Q122" s="6">
        <v>850</v>
      </c>
      <c r="R122" s="6">
        <v>740</v>
      </c>
      <c r="S122" s="6">
        <v>839</v>
      </c>
      <c r="T122" s="6">
        <v>283</v>
      </c>
      <c r="U122" s="11">
        <v>192</v>
      </c>
      <c r="V122" s="6">
        <v>353</v>
      </c>
      <c r="W122" s="6">
        <v>198</v>
      </c>
      <c r="X122" s="6">
        <v>666</v>
      </c>
      <c r="Y122" s="6">
        <v>829</v>
      </c>
      <c r="Z122" s="6">
        <v>21</v>
      </c>
      <c r="AA122" s="6">
        <v>434</v>
      </c>
      <c r="AB122" s="6">
        <v>1006</v>
      </c>
      <c r="AC122" s="6">
        <v>585</v>
      </c>
      <c r="AD122" s="7">
        <v>920</v>
      </c>
      <c r="AE122" s="9">
        <v>563</v>
      </c>
      <c r="AF122" s="6">
        <v>111</v>
      </c>
      <c r="AG122" s="179">
        <v>460</v>
      </c>
      <c r="AH122" s="5">
        <f t="shared" si="14"/>
        <v>16400</v>
      </c>
      <c r="AI122" s="5">
        <f t="shared" si="15"/>
        <v>11201200</v>
      </c>
      <c r="AJ122" s="2">
        <f t="shared" si="16"/>
        <v>8606720000</v>
      </c>
    </row>
    <row r="123" spans="1:36" x14ac:dyDescent="0.2">
      <c r="A123" s="1">
        <v>30</v>
      </c>
      <c r="B123" s="178">
        <v>489</v>
      </c>
      <c r="C123" s="6">
        <v>78</v>
      </c>
      <c r="D123" s="8">
        <v>530</v>
      </c>
      <c r="E123" s="6">
        <v>949</v>
      </c>
      <c r="F123" s="6">
        <v>620</v>
      </c>
      <c r="G123" s="6">
        <v>975</v>
      </c>
      <c r="H123" s="6">
        <v>403</v>
      </c>
      <c r="I123" s="6">
        <v>56</v>
      </c>
      <c r="J123" s="6">
        <v>800</v>
      </c>
      <c r="K123" s="6">
        <v>699</v>
      </c>
      <c r="L123" s="6">
        <v>231</v>
      </c>
      <c r="M123" s="6">
        <v>324</v>
      </c>
      <c r="N123" s="6">
        <v>157</v>
      </c>
      <c r="O123" s="12">
        <v>314</v>
      </c>
      <c r="P123" s="6">
        <v>870</v>
      </c>
      <c r="Q123" s="6">
        <v>705</v>
      </c>
      <c r="R123" s="6">
        <v>883</v>
      </c>
      <c r="S123" s="6">
        <v>728</v>
      </c>
      <c r="T123" s="11">
        <v>140</v>
      </c>
      <c r="U123" s="6">
        <v>303</v>
      </c>
      <c r="V123" s="6">
        <v>242</v>
      </c>
      <c r="W123" s="6">
        <v>341</v>
      </c>
      <c r="X123" s="6">
        <v>777</v>
      </c>
      <c r="Y123" s="6">
        <v>686</v>
      </c>
      <c r="Z123" s="6">
        <v>390</v>
      </c>
      <c r="AA123" s="6">
        <v>33</v>
      </c>
      <c r="AB123" s="6">
        <v>637</v>
      </c>
      <c r="AC123" s="6">
        <v>986</v>
      </c>
      <c r="AD123" s="9">
        <v>519</v>
      </c>
      <c r="AE123" s="7">
        <v>932</v>
      </c>
      <c r="AF123" s="6">
        <v>512</v>
      </c>
      <c r="AG123" s="179">
        <v>91</v>
      </c>
      <c r="AH123" s="5">
        <f t="shared" si="14"/>
        <v>16400</v>
      </c>
      <c r="AI123" s="5">
        <f t="shared" si="15"/>
        <v>11201200</v>
      </c>
      <c r="AJ123" s="2">
        <f t="shared" si="16"/>
        <v>8606720000</v>
      </c>
    </row>
    <row r="124" spans="1:36" x14ac:dyDescent="0.2">
      <c r="A124" s="1">
        <v>31</v>
      </c>
      <c r="B124" s="178">
        <v>987</v>
      </c>
      <c r="C124" s="8">
        <v>640</v>
      </c>
      <c r="D124" s="6">
        <v>36</v>
      </c>
      <c r="E124" s="6">
        <v>391</v>
      </c>
      <c r="F124" s="6">
        <v>90</v>
      </c>
      <c r="G124" s="6">
        <v>509</v>
      </c>
      <c r="H124" s="6">
        <v>929</v>
      </c>
      <c r="I124" s="6">
        <v>518</v>
      </c>
      <c r="J124" s="6">
        <v>302</v>
      </c>
      <c r="K124" s="6">
        <v>137</v>
      </c>
      <c r="L124" s="6">
        <v>725</v>
      </c>
      <c r="M124" s="6">
        <v>882</v>
      </c>
      <c r="N124" s="6">
        <v>687</v>
      </c>
      <c r="O124" s="6">
        <v>780</v>
      </c>
      <c r="P124" s="12">
        <v>344</v>
      </c>
      <c r="Q124" s="6">
        <v>243</v>
      </c>
      <c r="R124" s="6">
        <v>321</v>
      </c>
      <c r="S124" s="11">
        <v>230</v>
      </c>
      <c r="T124" s="6">
        <v>698</v>
      </c>
      <c r="U124" s="6">
        <v>797</v>
      </c>
      <c r="V124" s="6">
        <v>708</v>
      </c>
      <c r="W124" s="6">
        <v>871</v>
      </c>
      <c r="X124" s="6">
        <v>315</v>
      </c>
      <c r="Y124" s="6">
        <v>160</v>
      </c>
      <c r="Z124" s="6">
        <v>952</v>
      </c>
      <c r="AA124" s="6">
        <v>531</v>
      </c>
      <c r="AB124" s="6">
        <v>79</v>
      </c>
      <c r="AC124" s="6">
        <v>492</v>
      </c>
      <c r="AD124" s="6">
        <v>53</v>
      </c>
      <c r="AE124" s="6">
        <v>402</v>
      </c>
      <c r="AF124" s="7">
        <v>974</v>
      </c>
      <c r="AG124" s="145">
        <v>617</v>
      </c>
      <c r="AH124" s="5">
        <f t="shared" si="14"/>
        <v>16400</v>
      </c>
      <c r="AI124" s="5">
        <f t="shared" si="15"/>
        <v>11201200</v>
      </c>
      <c r="AJ124" s="2">
        <f t="shared" si="16"/>
        <v>8606720000</v>
      </c>
    </row>
    <row r="125" spans="1:36" ht="13.5" thickBot="1" x14ac:dyDescent="0.25">
      <c r="A125" s="1">
        <v>32</v>
      </c>
      <c r="B125" s="183">
        <v>588</v>
      </c>
      <c r="C125" s="180">
        <v>1007</v>
      </c>
      <c r="D125" s="180">
        <v>435</v>
      </c>
      <c r="E125" s="180">
        <v>24</v>
      </c>
      <c r="F125" s="180">
        <v>457</v>
      </c>
      <c r="G125" s="180">
        <v>110</v>
      </c>
      <c r="H125" s="180">
        <v>562</v>
      </c>
      <c r="I125" s="180">
        <v>917</v>
      </c>
      <c r="J125" s="180">
        <v>189</v>
      </c>
      <c r="K125" s="180">
        <v>282</v>
      </c>
      <c r="L125" s="180">
        <v>838</v>
      </c>
      <c r="M125" s="180">
        <v>737</v>
      </c>
      <c r="N125" s="180">
        <v>832</v>
      </c>
      <c r="O125" s="180">
        <v>667</v>
      </c>
      <c r="P125" s="180">
        <v>199</v>
      </c>
      <c r="Q125" s="187">
        <v>356</v>
      </c>
      <c r="R125" s="191">
        <v>210</v>
      </c>
      <c r="S125" s="180">
        <v>373</v>
      </c>
      <c r="T125" s="180">
        <v>809</v>
      </c>
      <c r="U125" s="180">
        <v>654</v>
      </c>
      <c r="V125" s="180">
        <v>851</v>
      </c>
      <c r="W125" s="180">
        <v>760</v>
      </c>
      <c r="X125" s="180">
        <v>172</v>
      </c>
      <c r="Y125" s="180">
        <v>271</v>
      </c>
      <c r="Z125" s="180">
        <v>551</v>
      </c>
      <c r="AA125" s="180">
        <v>900</v>
      </c>
      <c r="AB125" s="180">
        <v>480</v>
      </c>
      <c r="AC125" s="180">
        <v>123</v>
      </c>
      <c r="AD125" s="180">
        <v>422</v>
      </c>
      <c r="AE125" s="180">
        <v>1</v>
      </c>
      <c r="AF125" s="150">
        <v>605</v>
      </c>
      <c r="AG125" s="182">
        <v>1018</v>
      </c>
      <c r="AH125" s="5">
        <f t="shared" si="14"/>
        <v>16400</v>
      </c>
      <c r="AI125" s="5">
        <f t="shared" si="15"/>
        <v>11201200</v>
      </c>
      <c r="AJ125" s="2">
        <f t="shared" si="16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17">SUM(C94:C125)</f>
        <v>16400</v>
      </c>
      <c r="D126" s="5">
        <f t="shared" si="17"/>
        <v>16400</v>
      </c>
      <c r="E126" s="5">
        <f t="shared" si="17"/>
        <v>16400</v>
      </c>
      <c r="F126" s="5">
        <f t="shared" si="17"/>
        <v>16400</v>
      </c>
      <c r="G126" s="5">
        <f t="shared" si="17"/>
        <v>16400</v>
      </c>
      <c r="H126" s="5">
        <f t="shared" si="17"/>
        <v>16400</v>
      </c>
      <c r="I126" s="5">
        <f t="shared" si="17"/>
        <v>16400</v>
      </c>
      <c r="J126" s="5">
        <f t="shared" si="17"/>
        <v>16400</v>
      </c>
      <c r="K126" s="5">
        <f t="shared" si="17"/>
        <v>16400</v>
      </c>
      <c r="L126" s="5">
        <f t="shared" si="17"/>
        <v>16400</v>
      </c>
      <c r="M126" s="5">
        <f t="shared" si="17"/>
        <v>16400</v>
      </c>
      <c r="N126" s="5">
        <f t="shared" si="17"/>
        <v>16400</v>
      </c>
      <c r="O126" s="5">
        <f t="shared" si="17"/>
        <v>16400</v>
      </c>
      <c r="P126" s="5">
        <f t="shared" si="17"/>
        <v>16400</v>
      </c>
      <c r="Q126" s="5">
        <f t="shared" si="17"/>
        <v>16400</v>
      </c>
      <c r="R126" s="5">
        <f t="shared" si="17"/>
        <v>16400</v>
      </c>
      <c r="S126" s="5">
        <f t="shared" si="17"/>
        <v>16400</v>
      </c>
      <c r="T126" s="5">
        <f t="shared" si="17"/>
        <v>16400</v>
      </c>
      <c r="U126" s="5">
        <f t="shared" si="17"/>
        <v>16400</v>
      </c>
      <c r="V126" s="5">
        <f t="shared" si="17"/>
        <v>16400</v>
      </c>
      <c r="W126" s="5">
        <f t="shared" si="17"/>
        <v>16400</v>
      </c>
      <c r="X126" s="5">
        <f t="shared" si="17"/>
        <v>16400</v>
      </c>
      <c r="Y126" s="5">
        <f t="shared" si="17"/>
        <v>16400</v>
      </c>
      <c r="Z126" s="5">
        <f t="shared" si="17"/>
        <v>16400</v>
      </c>
      <c r="AA126" s="5">
        <f t="shared" si="17"/>
        <v>16400</v>
      </c>
      <c r="AB126" s="5">
        <f t="shared" si="17"/>
        <v>16400</v>
      </c>
      <c r="AC126" s="5">
        <f t="shared" si="17"/>
        <v>16400</v>
      </c>
      <c r="AD126" s="5">
        <f t="shared" si="17"/>
        <v>16400</v>
      </c>
      <c r="AE126" s="5">
        <f t="shared" si="17"/>
        <v>16400</v>
      </c>
      <c r="AF126" s="5">
        <f t="shared" si="17"/>
        <v>16400</v>
      </c>
      <c r="AG126" s="5">
        <f t="shared" si="17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18">SUMSQ(C94:C125)</f>
        <v>11201200</v>
      </c>
      <c r="D127" s="5">
        <f t="shared" si="18"/>
        <v>11201200</v>
      </c>
      <c r="E127" s="5">
        <f t="shared" si="18"/>
        <v>11201200</v>
      </c>
      <c r="F127" s="5">
        <f t="shared" si="18"/>
        <v>11201200</v>
      </c>
      <c r="G127" s="5">
        <f t="shared" si="18"/>
        <v>11201200</v>
      </c>
      <c r="H127" s="5">
        <f t="shared" si="18"/>
        <v>11201200</v>
      </c>
      <c r="I127" s="5">
        <f t="shared" si="18"/>
        <v>11201200</v>
      </c>
      <c r="J127" s="5">
        <f t="shared" si="18"/>
        <v>11201200</v>
      </c>
      <c r="K127" s="5">
        <f t="shared" si="18"/>
        <v>11201200</v>
      </c>
      <c r="L127" s="5">
        <f t="shared" si="18"/>
        <v>11201200</v>
      </c>
      <c r="M127" s="5">
        <f t="shared" si="18"/>
        <v>11201200</v>
      </c>
      <c r="N127" s="5">
        <f t="shared" si="18"/>
        <v>11201200</v>
      </c>
      <c r="O127" s="5">
        <f t="shared" si="18"/>
        <v>11201200</v>
      </c>
      <c r="P127" s="5">
        <f t="shared" si="18"/>
        <v>11201200</v>
      </c>
      <c r="Q127" s="5">
        <f t="shared" si="18"/>
        <v>11201200</v>
      </c>
      <c r="R127" s="5">
        <f t="shared" si="18"/>
        <v>11201200</v>
      </c>
      <c r="S127" s="5">
        <f t="shared" si="18"/>
        <v>11201200</v>
      </c>
      <c r="T127" s="5">
        <f t="shared" si="18"/>
        <v>11201200</v>
      </c>
      <c r="U127" s="5">
        <f t="shared" si="18"/>
        <v>11201200</v>
      </c>
      <c r="V127" s="5">
        <f t="shared" si="18"/>
        <v>11201200</v>
      </c>
      <c r="W127" s="5">
        <f t="shared" si="18"/>
        <v>11201200</v>
      </c>
      <c r="X127" s="5">
        <f t="shared" si="18"/>
        <v>11201200</v>
      </c>
      <c r="Y127" s="5">
        <f t="shared" si="18"/>
        <v>11201200</v>
      </c>
      <c r="Z127" s="5">
        <f t="shared" si="18"/>
        <v>11201200</v>
      </c>
      <c r="AA127" s="5">
        <f t="shared" si="18"/>
        <v>11201200</v>
      </c>
      <c r="AB127" s="5">
        <f t="shared" si="18"/>
        <v>11201200</v>
      </c>
      <c r="AC127" s="5">
        <f t="shared" si="18"/>
        <v>11201200</v>
      </c>
      <c r="AD127" s="5">
        <f t="shared" si="18"/>
        <v>11201200</v>
      </c>
      <c r="AE127" s="5">
        <f t="shared" si="18"/>
        <v>11201200</v>
      </c>
      <c r="AF127" s="5">
        <f t="shared" si="18"/>
        <v>11201200</v>
      </c>
      <c r="AG127" s="5">
        <f t="shared" si="18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19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19"/>
        <v>8606720000</v>
      </c>
      <c r="E128" s="2">
        <f t="shared" si="19"/>
        <v>8606720000</v>
      </c>
      <c r="F128" s="2">
        <f t="shared" si="19"/>
        <v>8606720000</v>
      </c>
      <c r="G128" s="2">
        <f t="shared" si="19"/>
        <v>8606720000</v>
      </c>
      <c r="H128" s="2">
        <f t="shared" si="19"/>
        <v>8606720000</v>
      </c>
      <c r="I128" s="2">
        <f t="shared" si="19"/>
        <v>8606720000</v>
      </c>
      <c r="J128" s="2">
        <f t="shared" si="19"/>
        <v>8606720000</v>
      </c>
      <c r="K128" s="2">
        <f t="shared" si="19"/>
        <v>8606720000</v>
      </c>
      <c r="L128" s="2">
        <f t="shared" si="19"/>
        <v>8606720000</v>
      </c>
      <c r="M128" s="2">
        <f t="shared" si="19"/>
        <v>8606720000</v>
      </c>
      <c r="N128" s="2">
        <f t="shared" si="19"/>
        <v>8606720000</v>
      </c>
      <c r="O128" s="2">
        <f t="shared" si="19"/>
        <v>8606720000</v>
      </c>
      <c r="P128" s="2">
        <f t="shared" si="19"/>
        <v>8606720000</v>
      </c>
      <c r="Q128" s="2">
        <f t="shared" si="19"/>
        <v>8606720000</v>
      </c>
      <c r="R128" s="2">
        <f t="shared" si="19"/>
        <v>8606720000</v>
      </c>
      <c r="S128" s="2">
        <f t="shared" si="19"/>
        <v>8606720000</v>
      </c>
      <c r="T128" s="2">
        <f t="shared" si="19"/>
        <v>8606720000</v>
      </c>
      <c r="U128" s="2">
        <f t="shared" si="19"/>
        <v>8606720000</v>
      </c>
      <c r="V128" s="2">
        <f t="shared" si="19"/>
        <v>8606720000</v>
      </c>
      <c r="W128" s="2">
        <f t="shared" si="19"/>
        <v>8606720000</v>
      </c>
      <c r="X128" s="2">
        <f t="shared" si="19"/>
        <v>8606720000</v>
      </c>
      <c r="Y128" s="2">
        <f t="shared" si="19"/>
        <v>8606720000</v>
      </c>
      <c r="Z128" s="2">
        <f t="shared" si="19"/>
        <v>8606720000</v>
      </c>
      <c r="AA128" s="2">
        <f t="shared" si="19"/>
        <v>8606720000</v>
      </c>
      <c r="AB128" s="2">
        <f t="shared" si="19"/>
        <v>8606720000</v>
      </c>
      <c r="AC128" s="2">
        <f t="shared" si="19"/>
        <v>8606720000</v>
      </c>
      <c r="AD128" s="2">
        <f t="shared" si="19"/>
        <v>8606720000</v>
      </c>
      <c r="AE128" s="2">
        <f t="shared" si="19"/>
        <v>8606720000</v>
      </c>
      <c r="AF128" s="2">
        <f t="shared" si="19"/>
        <v>8606720000</v>
      </c>
      <c r="AG128" s="2">
        <f t="shared" si="19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</row>
    <row r="130" spans="1:36" x14ac:dyDescent="0.2">
      <c r="A130" s="3" t="s">
        <v>1173</v>
      </c>
      <c r="B130" s="2">
        <f>B94</f>
        <v>15</v>
      </c>
      <c r="C130" s="2">
        <f>C95</f>
        <v>59</v>
      </c>
      <c r="D130" s="2">
        <f>D96</f>
        <v>85</v>
      </c>
      <c r="E130" s="2">
        <f>E97</f>
        <v>97</v>
      </c>
      <c r="F130" s="2">
        <f>F98</f>
        <v>148</v>
      </c>
      <c r="G130" s="2">
        <f>G99</f>
        <v>168</v>
      </c>
      <c r="H130" s="2">
        <f>H100</f>
        <v>202</v>
      </c>
      <c r="I130" s="2">
        <f>I101</f>
        <v>254</v>
      </c>
      <c r="J130" s="2">
        <f>J102</f>
        <v>263</v>
      </c>
      <c r="K130" s="2">
        <f>K103</f>
        <v>307</v>
      </c>
      <c r="L130" s="2">
        <f>L104</f>
        <v>349</v>
      </c>
      <c r="M130" s="2">
        <f>M105</f>
        <v>361</v>
      </c>
      <c r="N130" s="2">
        <f>N106</f>
        <v>412</v>
      </c>
      <c r="O130" s="2">
        <f>O107</f>
        <v>432</v>
      </c>
      <c r="P130" s="2">
        <f>P108</f>
        <v>450</v>
      </c>
      <c r="Q130" s="2">
        <f>Q109</f>
        <v>502</v>
      </c>
      <c r="R130" s="2">
        <f>R110</f>
        <v>515</v>
      </c>
      <c r="S130" s="2">
        <f>S111</f>
        <v>567</v>
      </c>
      <c r="T130" s="2">
        <f>T112</f>
        <v>601</v>
      </c>
      <c r="U130" s="2">
        <f>U113</f>
        <v>621</v>
      </c>
      <c r="V130" s="2">
        <f>V114</f>
        <v>672</v>
      </c>
      <c r="W130" s="2">
        <f>W115</f>
        <v>684</v>
      </c>
      <c r="X130" s="2">
        <f>X116</f>
        <v>710</v>
      </c>
      <c r="Y130" s="2">
        <f>Y117</f>
        <v>754</v>
      </c>
      <c r="Z130" s="2">
        <f>Z118</f>
        <v>779</v>
      </c>
      <c r="AA130" s="2">
        <f>AA119</f>
        <v>831</v>
      </c>
      <c r="AB130" s="2">
        <f>AB120</f>
        <v>849</v>
      </c>
      <c r="AC130" s="2">
        <f>AC121</f>
        <v>869</v>
      </c>
      <c r="AD130" s="2">
        <f>AD122</f>
        <v>920</v>
      </c>
      <c r="AE130" s="2">
        <f>AE123</f>
        <v>932</v>
      </c>
      <c r="AF130" s="2">
        <f>AF124</f>
        <v>974</v>
      </c>
      <c r="AG130" s="2">
        <f>AG125</f>
        <v>1018</v>
      </c>
      <c r="AH130" s="217">
        <f t="shared" ref="AH130:AH133" si="20">SUM(B130:AG130)</f>
        <v>16400</v>
      </c>
      <c r="AI130" s="5">
        <f t="shared" ref="AI130:AI133" si="21">SUMSQ(B130:AG130)</f>
        <v>11201200</v>
      </c>
      <c r="AJ130" s="2">
        <f t="shared" si="16"/>
        <v>8606720000</v>
      </c>
    </row>
    <row r="131" spans="1:36" x14ac:dyDescent="0.2">
      <c r="A131" s="3" t="s">
        <v>1174</v>
      </c>
      <c r="B131" s="2">
        <f>B125</f>
        <v>588</v>
      </c>
      <c r="C131" s="2">
        <f>C124</f>
        <v>640</v>
      </c>
      <c r="D131" s="2">
        <f>D123</f>
        <v>530</v>
      </c>
      <c r="E131" s="2">
        <f>E122</f>
        <v>550</v>
      </c>
      <c r="F131" s="2">
        <f>F121</f>
        <v>727</v>
      </c>
      <c r="G131" s="2">
        <f>G120</f>
        <v>739</v>
      </c>
      <c r="H131" s="2">
        <f>H119</f>
        <v>653</v>
      </c>
      <c r="I131" s="2">
        <f>I118</f>
        <v>697</v>
      </c>
      <c r="J131" s="2">
        <f>J117</f>
        <v>836</v>
      </c>
      <c r="K131" s="2">
        <f>K116</f>
        <v>888</v>
      </c>
      <c r="L131" s="2">
        <f>L115</f>
        <v>794</v>
      </c>
      <c r="M131" s="2">
        <f>M114</f>
        <v>814</v>
      </c>
      <c r="N131" s="2">
        <f>N113</f>
        <v>991</v>
      </c>
      <c r="O131" s="2">
        <f>O112</f>
        <v>1003</v>
      </c>
      <c r="P131" s="2">
        <f>P111</f>
        <v>901</v>
      </c>
      <c r="Q131" s="2">
        <f>Q110</f>
        <v>945</v>
      </c>
      <c r="R131" s="2">
        <f>R109</f>
        <v>72</v>
      </c>
      <c r="S131" s="2">
        <f>S108</f>
        <v>116</v>
      </c>
      <c r="T131" s="2">
        <f>T107</f>
        <v>30</v>
      </c>
      <c r="U131" s="2">
        <f>U106</f>
        <v>42</v>
      </c>
      <c r="V131" s="2">
        <f>V105</f>
        <v>219</v>
      </c>
      <c r="W131" s="2">
        <f>W104</f>
        <v>239</v>
      </c>
      <c r="X131" s="2">
        <f>X103</f>
        <v>129</v>
      </c>
      <c r="Y131" s="2">
        <f>Y102</f>
        <v>181</v>
      </c>
      <c r="Z131" s="2">
        <f>Z101</f>
        <v>336</v>
      </c>
      <c r="AA131" s="2">
        <f>AA100</f>
        <v>380</v>
      </c>
      <c r="AB131" s="2">
        <f>AB99</f>
        <v>278</v>
      </c>
      <c r="AC131" s="2">
        <f>AC98</f>
        <v>290</v>
      </c>
      <c r="AD131" s="2">
        <f>AD97</f>
        <v>467</v>
      </c>
      <c r="AE131" s="2">
        <f>AE96</f>
        <v>487</v>
      </c>
      <c r="AF131" s="2">
        <f>AF95</f>
        <v>393</v>
      </c>
      <c r="AG131" s="2">
        <f>AG94</f>
        <v>445</v>
      </c>
      <c r="AH131" s="217">
        <f t="shared" si="20"/>
        <v>16400</v>
      </c>
      <c r="AI131" s="5">
        <f t="shared" si="21"/>
        <v>11201200</v>
      </c>
      <c r="AJ131" s="2">
        <f t="shared" si="16"/>
        <v>8606720000</v>
      </c>
    </row>
    <row r="132" spans="1:36" x14ac:dyDescent="0.2">
      <c r="A132" s="3" t="s">
        <v>1175</v>
      </c>
      <c r="B132" s="2">
        <f>B110</f>
        <v>153</v>
      </c>
      <c r="C132" s="2">
        <f>C111</f>
        <v>173</v>
      </c>
      <c r="D132" s="2">
        <f>D112</f>
        <v>195</v>
      </c>
      <c r="E132" s="2">
        <f>E113</f>
        <v>247</v>
      </c>
      <c r="F132" s="2">
        <f>F114</f>
        <v>6</v>
      </c>
      <c r="G132" s="2">
        <f>G115</f>
        <v>50</v>
      </c>
      <c r="H132" s="2">
        <f>H116</f>
        <v>96</v>
      </c>
      <c r="I132" s="2">
        <f>I117</f>
        <v>108</v>
      </c>
      <c r="J132" s="2">
        <f>J118</f>
        <v>401</v>
      </c>
      <c r="K132" s="2">
        <f>K119</f>
        <v>421</v>
      </c>
      <c r="L132" s="2">
        <f>L120</f>
        <v>459</v>
      </c>
      <c r="M132" s="2">
        <f>M121</f>
        <v>511</v>
      </c>
      <c r="N132" s="2">
        <f>N122</f>
        <v>270</v>
      </c>
      <c r="O132" s="2">
        <f>O123</f>
        <v>314</v>
      </c>
      <c r="P132" s="2">
        <f>P124</f>
        <v>344</v>
      </c>
      <c r="Q132" s="2">
        <f>Q125</f>
        <v>356</v>
      </c>
      <c r="R132" s="2">
        <f>R94</f>
        <v>661</v>
      </c>
      <c r="S132" s="2">
        <f>S95</f>
        <v>673</v>
      </c>
      <c r="T132" s="2">
        <f>T96</f>
        <v>719</v>
      </c>
      <c r="U132" s="2">
        <f>U97</f>
        <v>763</v>
      </c>
      <c r="V132" s="2">
        <f>V98</f>
        <v>522</v>
      </c>
      <c r="W132" s="2">
        <f>W99</f>
        <v>574</v>
      </c>
      <c r="X132" s="2">
        <f>X100</f>
        <v>596</v>
      </c>
      <c r="Y132" s="2">
        <f>Y101</f>
        <v>616</v>
      </c>
      <c r="Z132" s="2">
        <f>Z102</f>
        <v>925</v>
      </c>
      <c r="AA132" s="2">
        <f>AA103</f>
        <v>937</v>
      </c>
      <c r="AB132" s="2">
        <f>AB104</f>
        <v>967</v>
      </c>
      <c r="AC132" s="2">
        <f>AC105</f>
        <v>1011</v>
      </c>
      <c r="AD132" s="2">
        <f>AD106</f>
        <v>770</v>
      </c>
      <c r="AE132" s="2">
        <f>AE107</f>
        <v>822</v>
      </c>
      <c r="AF132" s="2">
        <f>AF108</f>
        <v>860</v>
      </c>
      <c r="AG132" s="2">
        <f>AG109</f>
        <v>880</v>
      </c>
      <c r="AH132" s="217">
        <f t="shared" si="20"/>
        <v>16400</v>
      </c>
      <c r="AI132" s="5">
        <f t="shared" si="21"/>
        <v>11201200</v>
      </c>
      <c r="AJ132" s="2">
        <f t="shared" si="16"/>
        <v>8606720000</v>
      </c>
    </row>
    <row r="133" spans="1:36" x14ac:dyDescent="0.2">
      <c r="A133" s="3" t="s">
        <v>1176</v>
      </c>
      <c r="B133" s="2">
        <f>B109</f>
        <v>734</v>
      </c>
      <c r="C133" s="2">
        <f>C108</f>
        <v>746</v>
      </c>
      <c r="D133" s="2">
        <f>D107</f>
        <v>648</v>
      </c>
      <c r="E133" s="2">
        <f>E106</f>
        <v>692</v>
      </c>
      <c r="F133" s="2">
        <f>F105</f>
        <v>577</v>
      </c>
      <c r="G133" s="2">
        <f>G104</f>
        <v>629</v>
      </c>
      <c r="H133" s="2">
        <f>H103</f>
        <v>539</v>
      </c>
      <c r="I133" s="2">
        <f>I102</f>
        <v>559</v>
      </c>
      <c r="J133" s="2">
        <f>J101</f>
        <v>982</v>
      </c>
      <c r="K133" s="2">
        <f>K100</f>
        <v>994</v>
      </c>
      <c r="L133" s="2">
        <f>L99</f>
        <v>912</v>
      </c>
      <c r="M133" s="2">
        <f>M98</f>
        <v>956</v>
      </c>
      <c r="N133" s="2">
        <f>N97</f>
        <v>841</v>
      </c>
      <c r="O133" s="2">
        <f>O96</f>
        <v>893</v>
      </c>
      <c r="P133" s="2">
        <f>P95</f>
        <v>787</v>
      </c>
      <c r="Q133" s="2">
        <f>Q94</f>
        <v>807</v>
      </c>
      <c r="R133" s="2">
        <f>R125</f>
        <v>210</v>
      </c>
      <c r="S133" s="2">
        <f>S124</f>
        <v>230</v>
      </c>
      <c r="T133" s="2">
        <f>T123</f>
        <v>140</v>
      </c>
      <c r="U133" s="2">
        <f>U122</f>
        <v>192</v>
      </c>
      <c r="V133" s="2">
        <f>V121</f>
        <v>77</v>
      </c>
      <c r="W133" s="2">
        <f>W120</f>
        <v>121</v>
      </c>
      <c r="X133" s="2">
        <f>X119</f>
        <v>23</v>
      </c>
      <c r="Y133" s="2">
        <f>Y118</f>
        <v>35</v>
      </c>
      <c r="Z133" s="2">
        <f>Z117</f>
        <v>474</v>
      </c>
      <c r="AA133" s="2">
        <f>AA116</f>
        <v>494</v>
      </c>
      <c r="AB133" s="2">
        <f>AB115</f>
        <v>388</v>
      </c>
      <c r="AC133" s="2">
        <f>AC114</f>
        <v>440</v>
      </c>
      <c r="AD133" s="2">
        <f>AD113</f>
        <v>325</v>
      </c>
      <c r="AE133" s="2">
        <f>AE112</f>
        <v>369</v>
      </c>
      <c r="AF133" s="2">
        <f>AF111</f>
        <v>287</v>
      </c>
      <c r="AG133" s="2">
        <f>AG110</f>
        <v>299</v>
      </c>
      <c r="AH133" s="217">
        <f t="shared" si="20"/>
        <v>16400</v>
      </c>
      <c r="AI133" s="5">
        <f t="shared" si="21"/>
        <v>11201200</v>
      </c>
      <c r="AJ133" s="2">
        <f t="shared" si="16"/>
        <v>8606720000</v>
      </c>
    </row>
    <row r="135" spans="1:36" x14ac:dyDescent="0.2">
      <c r="J135" s="2" t="s">
        <v>5</v>
      </c>
    </row>
    <row r="136" spans="1:36" ht="13.5" thickBot="1" x14ac:dyDescent="0.25">
      <c r="B136" s="1" t="s">
        <v>14</v>
      </c>
      <c r="D136" s="131"/>
      <c r="J136" s="2" t="s">
        <v>5</v>
      </c>
    </row>
    <row r="137" spans="1:36" x14ac:dyDescent="0.2">
      <c r="A137" s="1">
        <v>1</v>
      </c>
      <c r="B137" s="193">
        <v>11</v>
      </c>
      <c r="C137" s="194">
        <v>432</v>
      </c>
      <c r="D137" s="177">
        <v>1012</v>
      </c>
      <c r="E137" s="177">
        <v>599</v>
      </c>
      <c r="F137" s="177">
        <v>906</v>
      </c>
      <c r="G137" s="177">
        <v>557</v>
      </c>
      <c r="H137" s="177">
        <v>113</v>
      </c>
      <c r="I137" s="177">
        <v>470</v>
      </c>
      <c r="J137" s="177">
        <v>766</v>
      </c>
      <c r="K137" s="177">
        <v>857</v>
      </c>
      <c r="L137" s="177">
        <v>261</v>
      </c>
      <c r="M137" s="177">
        <v>162</v>
      </c>
      <c r="N137" s="177">
        <v>383</v>
      </c>
      <c r="O137" s="177">
        <v>220</v>
      </c>
      <c r="P137" s="189">
        <v>648</v>
      </c>
      <c r="Q137" s="177">
        <v>803</v>
      </c>
      <c r="R137" s="177">
        <v>657</v>
      </c>
      <c r="S137" s="185">
        <v>822</v>
      </c>
      <c r="T137" s="177">
        <v>362</v>
      </c>
      <c r="U137" s="177">
        <v>205</v>
      </c>
      <c r="V137" s="177">
        <v>276</v>
      </c>
      <c r="W137" s="177">
        <v>183</v>
      </c>
      <c r="X137" s="177">
        <v>747</v>
      </c>
      <c r="Y137" s="177">
        <v>848</v>
      </c>
      <c r="Z137" s="177">
        <v>104</v>
      </c>
      <c r="AA137" s="177">
        <v>451</v>
      </c>
      <c r="AB137" s="177">
        <v>927</v>
      </c>
      <c r="AC137" s="177">
        <v>572</v>
      </c>
      <c r="AD137" s="177">
        <v>997</v>
      </c>
      <c r="AE137" s="177">
        <v>578</v>
      </c>
      <c r="AF137" s="195">
        <v>30</v>
      </c>
      <c r="AG137" s="196">
        <v>441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412</v>
      </c>
      <c r="C138" s="9">
        <v>63</v>
      </c>
      <c r="D138" s="6">
        <v>611</v>
      </c>
      <c r="E138" s="6">
        <v>968</v>
      </c>
      <c r="F138" s="6">
        <v>537</v>
      </c>
      <c r="G138" s="6">
        <v>958</v>
      </c>
      <c r="H138" s="6">
        <v>482</v>
      </c>
      <c r="I138" s="6">
        <v>69</v>
      </c>
      <c r="J138" s="6">
        <v>877</v>
      </c>
      <c r="K138" s="6">
        <v>714</v>
      </c>
      <c r="L138" s="6">
        <v>150</v>
      </c>
      <c r="M138" s="6">
        <v>305</v>
      </c>
      <c r="N138" s="6">
        <v>240</v>
      </c>
      <c r="O138" s="6">
        <v>331</v>
      </c>
      <c r="P138" s="6">
        <v>791</v>
      </c>
      <c r="Q138" s="11">
        <v>692</v>
      </c>
      <c r="R138" s="12">
        <v>770</v>
      </c>
      <c r="S138" s="6">
        <v>677</v>
      </c>
      <c r="T138" s="6">
        <v>249</v>
      </c>
      <c r="U138" s="6">
        <v>350</v>
      </c>
      <c r="V138" s="6">
        <v>131</v>
      </c>
      <c r="W138" s="6">
        <v>296</v>
      </c>
      <c r="X138" s="6">
        <v>892</v>
      </c>
      <c r="Y138" s="6">
        <v>735</v>
      </c>
      <c r="Z138" s="6">
        <v>503</v>
      </c>
      <c r="AA138" s="6">
        <v>84</v>
      </c>
      <c r="AB138" s="6">
        <v>528</v>
      </c>
      <c r="AC138" s="6">
        <v>939</v>
      </c>
      <c r="AD138" s="6">
        <v>630</v>
      </c>
      <c r="AE138" s="6">
        <v>977</v>
      </c>
      <c r="AF138" s="6">
        <v>397</v>
      </c>
      <c r="AG138" s="198">
        <v>42</v>
      </c>
      <c r="AH138" s="5">
        <f t="shared" ref="AH138:AH168" si="22">SUM(B138:AG138)</f>
        <v>16400</v>
      </c>
      <c r="AI138" s="5">
        <f t="shared" ref="AI138:AI168" si="23">SUMSQ(B138:AG138)</f>
        <v>11201200</v>
      </c>
      <c r="AJ138" s="2">
        <f t="shared" ref="AJ138:AJ176" si="24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938</v>
      </c>
      <c r="C139" s="6">
        <v>525</v>
      </c>
      <c r="D139" s="9">
        <v>81</v>
      </c>
      <c r="E139" s="7">
        <v>502</v>
      </c>
      <c r="F139" s="6">
        <v>43</v>
      </c>
      <c r="G139" s="6">
        <v>400</v>
      </c>
      <c r="H139" s="6">
        <v>980</v>
      </c>
      <c r="I139" s="6">
        <v>631</v>
      </c>
      <c r="J139" s="6">
        <v>351</v>
      </c>
      <c r="K139" s="6">
        <v>252</v>
      </c>
      <c r="L139" s="6">
        <v>680</v>
      </c>
      <c r="M139" s="6">
        <v>771</v>
      </c>
      <c r="N139" s="11">
        <v>734</v>
      </c>
      <c r="O139" s="6">
        <v>889</v>
      </c>
      <c r="P139" s="6">
        <v>293</v>
      </c>
      <c r="Q139" s="6">
        <v>130</v>
      </c>
      <c r="R139" s="6">
        <v>308</v>
      </c>
      <c r="S139" s="6">
        <v>151</v>
      </c>
      <c r="T139" s="6">
        <v>715</v>
      </c>
      <c r="U139" s="12">
        <v>880</v>
      </c>
      <c r="V139" s="6">
        <v>689</v>
      </c>
      <c r="W139" s="6">
        <v>790</v>
      </c>
      <c r="X139" s="6">
        <v>330</v>
      </c>
      <c r="Y139" s="6">
        <v>237</v>
      </c>
      <c r="Z139" s="6">
        <v>965</v>
      </c>
      <c r="AA139" s="6">
        <v>610</v>
      </c>
      <c r="AB139" s="6">
        <v>62</v>
      </c>
      <c r="AC139" s="6">
        <v>409</v>
      </c>
      <c r="AD139" s="8">
        <v>72</v>
      </c>
      <c r="AE139" s="6">
        <v>483</v>
      </c>
      <c r="AF139" s="6">
        <v>959</v>
      </c>
      <c r="AG139" s="179">
        <v>540</v>
      </c>
      <c r="AH139" s="5">
        <f t="shared" si="22"/>
        <v>16400</v>
      </c>
      <c r="AI139" s="5">
        <f t="shared" si="23"/>
        <v>11201200</v>
      </c>
      <c r="AJ139" s="2">
        <f t="shared" si="24"/>
        <v>8606720000</v>
      </c>
    </row>
    <row r="140" spans="1:36" x14ac:dyDescent="0.2">
      <c r="A140" s="1">
        <v>4</v>
      </c>
      <c r="B140" s="178">
        <v>569</v>
      </c>
      <c r="C140" s="6">
        <v>926</v>
      </c>
      <c r="D140" s="7">
        <v>450</v>
      </c>
      <c r="E140" s="9">
        <v>101</v>
      </c>
      <c r="F140" s="6">
        <v>444</v>
      </c>
      <c r="G140" s="6">
        <v>31</v>
      </c>
      <c r="H140" s="6">
        <v>579</v>
      </c>
      <c r="I140" s="6">
        <v>1000</v>
      </c>
      <c r="J140" s="6">
        <v>208</v>
      </c>
      <c r="K140" s="6">
        <v>363</v>
      </c>
      <c r="L140" s="6">
        <v>823</v>
      </c>
      <c r="M140" s="6">
        <v>660</v>
      </c>
      <c r="N140" s="6">
        <v>845</v>
      </c>
      <c r="O140" s="11">
        <v>746</v>
      </c>
      <c r="P140" s="6">
        <v>182</v>
      </c>
      <c r="Q140" s="6">
        <v>273</v>
      </c>
      <c r="R140" s="6">
        <v>163</v>
      </c>
      <c r="S140" s="6">
        <v>264</v>
      </c>
      <c r="T140" s="12">
        <v>860</v>
      </c>
      <c r="U140" s="6">
        <v>767</v>
      </c>
      <c r="V140" s="6">
        <v>802</v>
      </c>
      <c r="W140" s="6">
        <v>645</v>
      </c>
      <c r="X140" s="6">
        <v>217</v>
      </c>
      <c r="Y140" s="6">
        <v>382</v>
      </c>
      <c r="Z140" s="6">
        <v>598</v>
      </c>
      <c r="AA140" s="6">
        <v>1009</v>
      </c>
      <c r="AB140" s="6">
        <v>429</v>
      </c>
      <c r="AC140" s="6">
        <v>10</v>
      </c>
      <c r="AD140" s="6">
        <v>471</v>
      </c>
      <c r="AE140" s="8">
        <v>116</v>
      </c>
      <c r="AF140" s="6">
        <v>560</v>
      </c>
      <c r="AG140" s="179">
        <v>907</v>
      </c>
      <c r="AH140" s="5">
        <f t="shared" si="22"/>
        <v>16400</v>
      </c>
      <c r="AI140" s="5">
        <f t="shared" si="23"/>
        <v>11201200</v>
      </c>
      <c r="AJ140" s="2">
        <f t="shared" si="24"/>
        <v>8606720000</v>
      </c>
    </row>
    <row r="141" spans="1:36" x14ac:dyDescent="0.2">
      <c r="A141" s="1">
        <v>5</v>
      </c>
      <c r="B141" s="178">
        <v>789</v>
      </c>
      <c r="C141" s="6">
        <v>690</v>
      </c>
      <c r="D141" s="6">
        <v>238</v>
      </c>
      <c r="E141" s="6">
        <v>329</v>
      </c>
      <c r="F141" s="9">
        <v>152</v>
      </c>
      <c r="G141" s="7">
        <v>307</v>
      </c>
      <c r="H141" s="6">
        <v>879</v>
      </c>
      <c r="I141" s="6">
        <v>716</v>
      </c>
      <c r="J141" s="6">
        <v>484</v>
      </c>
      <c r="K141" s="6">
        <v>71</v>
      </c>
      <c r="L141" s="11">
        <v>539</v>
      </c>
      <c r="M141" s="6">
        <v>960</v>
      </c>
      <c r="N141" s="6">
        <v>609</v>
      </c>
      <c r="O141" s="6">
        <v>966</v>
      </c>
      <c r="P141" s="6">
        <v>410</v>
      </c>
      <c r="Q141" s="6">
        <v>61</v>
      </c>
      <c r="R141" s="6">
        <v>399</v>
      </c>
      <c r="S141" s="6">
        <v>44</v>
      </c>
      <c r="T141" s="6">
        <v>632</v>
      </c>
      <c r="U141" s="6">
        <v>979</v>
      </c>
      <c r="V141" s="6">
        <v>526</v>
      </c>
      <c r="W141" s="12">
        <v>937</v>
      </c>
      <c r="X141" s="6">
        <v>501</v>
      </c>
      <c r="Y141" s="6">
        <v>82</v>
      </c>
      <c r="Z141" s="6">
        <v>890</v>
      </c>
      <c r="AA141" s="6">
        <v>733</v>
      </c>
      <c r="AB141" s="8">
        <v>129</v>
      </c>
      <c r="AC141" s="6">
        <v>294</v>
      </c>
      <c r="AD141" s="6">
        <v>251</v>
      </c>
      <c r="AE141" s="6">
        <v>352</v>
      </c>
      <c r="AF141" s="6">
        <v>772</v>
      </c>
      <c r="AG141" s="179">
        <v>679</v>
      </c>
      <c r="AH141" s="5">
        <f t="shared" si="22"/>
        <v>16400</v>
      </c>
      <c r="AI141" s="5">
        <f t="shared" si="23"/>
        <v>11201200</v>
      </c>
      <c r="AJ141" s="2">
        <f t="shared" si="24"/>
        <v>8606720000</v>
      </c>
    </row>
    <row r="142" spans="1:36" x14ac:dyDescent="0.2">
      <c r="A142" s="1">
        <v>6</v>
      </c>
      <c r="B142" s="178">
        <v>646</v>
      </c>
      <c r="C142" s="6">
        <v>801</v>
      </c>
      <c r="D142" s="6">
        <v>381</v>
      </c>
      <c r="E142" s="6">
        <v>218</v>
      </c>
      <c r="F142" s="7">
        <v>263</v>
      </c>
      <c r="G142" s="9">
        <v>164</v>
      </c>
      <c r="H142" s="6">
        <v>768</v>
      </c>
      <c r="I142" s="6">
        <v>859</v>
      </c>
      <c r="J142" s="6">
        <v>115</v>
      </c>
      <c r="K142" s="6">
        <v>472</v>
      </c>
      <c r="L142" s="6">
        <v>908</v>
      </c>
      <c r="M142" s="11">
        <v>559</v>
      </c>
      <c r="N142" s="6">
        <v>1010</v>
      </c>
      <c r="O142" s="6">
        <v>597</v>
      </c>
      <c r="P142" s="6">
        <v>9</v>
      </c>
      <c r="Q142" s="6">
        <v>430</v>
      </c>
      <c r="R142" s="6">
        <v>32</v>
      </c>
      <c r="S142" s="6">
        <v>443</v>
      </c>
      <c r="T142" s="6">
        <v>999</v>
      </c>
      <c r="U142" s="6">
        <v>580</v>
      </c>
      <c r="V142" s="12">
        <v>925</v>
      </c>
      <c r="W142" s="6">
        <v>570</v>
      </c>
      <c r="X142" s="6">
        <v>102</v>
      </c>
      <c r="Y142" s="6">
        <v>449</v>
      </c>
      <c r="Z142" s="6">
        <v>745</v>
      </c>
      <c r="AA142" s="6">
        <v>846</v>
      </c>
      <c r="AB142" s="6">
        <v>274</v>
      </c>
      <c r="AC142" s="8">
        <v>181</v>
      </c>
      <c r="AD142" s="6">
        <v>364</v>
      </c>
      <c r="AE142" s="6">
        <v>207</v>
      </c>
      <c r="AF142" s="6">
        <v>659</v>
      </c>
      <c r="AG142" s="179">
        <v>824</v>
      </c>
      <c r="AH142" s="5">
        <f t="shared" si="22"/>
        <v>16400</v>
      </c>
      <c r="AI142" s="5">
        <f t="shared" si="23"/>
        <v>11201200</v>
      </c>
      <c r="AJ142" s="2">
        <f t="shared" si="24"/>
        <v>8606720000</v>
      </c>
    </row>
    <row r="143" spans="1:36" x14ac:dyDescent="0.2">
      <c r="A143" s="1">
        <v>7</v>
      </c>
      <c r="B143" s="178">
        <v>184</v>
      </c>
      <c r="C143" s="6">
        <v>275</v>
      </c>
      <c r="D143" s="6">
        <v>847</v>
      </c>
      <c r="E143" s="6">
        <v>748</v>
      </c>
      <c r="F143" s="6">
        <v>821</v>
      </c>
      <c r="G143" s="6">
        <v>658</v>
      </c>
      <c r="H143" s="9">
        <v>206</v>
      </c>
      <c r="I143" s="7">
        <v>361</v>
      </c>
      <c r="J143" s="11">
        <v>577</v>
      </c>
      <c r="K143" s="6">
        <v>998</v>
      </c>
      <c r="L143" s="6">
        <v>442</v>
      </c>
      <c r="M143" s="6">
        <v>29</v>
      </c>
      <c r="N143" s="6">
        <v>452</v>
      </c>
      <c r="O143" s="6">
        <v>103</v>
      </c>
      <c r="P143" s="6">
        <v>571</v>
      </c>
      <c r="Q143" s="6">
        <v>928</v>
      </c>
      <c r="R143" s="6">
        <v>558</v>
      </c>
      <c r="S143" s="6">
        <v>905</v>
      </c>
      <c r="T143" s="6">
        <v>469</v>
      </c>
      <c r="U143" s="6">
        <v>114</v>
      </c>
      <c r="V143" s="6">
        <v>431</v>
      </c>
      <c r="W143" s="6">
        <v>12</v>
      </c>
      <c r="X143" s="6">
        <v>600</v>
      </c>
      <c r="Y143" s="12">
        <v>1011</v>
      </c>
      <c r="Z143" s="8">
        <v>219</v>
      </c>
      <c r="AA143" s="6">
        <v>384</v>
      </c>
      <c r="AB143" s="6">
        <v>804</v>
      </c>
      <c r="AC143" s="6">
        <v>647</v>
      </c>
      <c r="AD143" s="6">
        <v>858</v>
      </c>
      <c r="AE143" s="6">
        <v>765</v>
      </c>
      <c r="AF143" s="6">
        <v>161</v>
      </c>
      <c r="AG143" s="179">
        <v>262</v>
      </c>
      <c r="AH143" s="5">
        <f t="shared" si="22"/>
        <v>16400</v>
      </c>
      <c r="AI143" s="5">
        <f t="shared" si="23"/>
        <v>11201200</v>
      </c>
      <c r="AJ143" s="2">
        <f t="shared" si="24"/>
        <v>8606720000</v>
      </c>
    </row>
    <row r="144" spans="1:36" x14ac:dyDescent="0.2">
      <c r="A144" s="1">
        <v>8</v>
      </c>
      <c r="B144" s="178">
        <v>295</v>
      </c>
      <c r="C144" s="6">
        <v>132</v>
      </c>
      <c r="D144" s="6">
        <v>736</v>
      </c>
      <c r="E144" s="6">
        <v>891</v>
      </c>
      <c r="F144" s="6">
        <v>678</v>
      </c>
      <c r="G144" s="6">
        <v>769</v>
      </c>
      <c r="H144" s="7">
        <v>349</v>
      </c>
      <c r="I144" s="9">
        <v>250</v>
      </c>
      <c r="J144" s="6">
        <v>978</v>
      </c>
      <c r="K144" s="11">
        <v>629</v>
      </c>
      <c r="L144" s="6">
        <v>41</v>
      </c>
      <c r="M144" s="6">
        <v>398</v>
      </c>
      <c r="N144" s="6">
        <v>83</v>
      </c>
      <c r="O144" s="6">
        <v>504</v>
      </c>
      <c r="P144" s="6">
        <v>940</v>
      </c>
      <c r="Q144" s="6">
        <v>527</v>
      </c>
      <c r="R144" s="6">
        <v>957</v>
      </c>
      <c r="S144" s="6">
        <v>538</v>
      </c>
      <c r="T144" s="6">
        <v>70</v>
      </c>
      <c r="U144" s="6">
        <v>481</v>
      </c>
      <c r="V144" s="6">
        <v>64</v>
      </c>
      <c r="W144" s="6">
        <v>411</v>
      </c>
      <c r="X144" s="12">
        <v>967</v>
      </c>
      <c r="Y144" s="6">
        <v>612</v>
      </c>
      <c r="Z144" s="6">
        <v>332</v>
      </c>
      <c r="AA144" s="8">
        <v>239</v>
      </c>
      <c r="AB144" s="6">
        <v>691</v>
      </c>
      <c r="AC144" s="6">
        <v>792</v>
      </c>
      <c r="AD144" s="6">
        <v>713</v>
      </c>
      <c r="AE144" s="6">
        <v>878</v>
      </c>
      <c r="AF144" s="6">
        <v>306</v>
      </c>
      <c r="AG144" s="179">
        <v>149</v>
      </c>
      <c r="AH144" s="5">
        <f t="shared" si="22"/>
        <v>16400</v>
      </c>
      <c r="AI144" s="5">
        <f t="shared" si="23"/>
        <v>11201200</v>
      </c>
      <c r="AJ144" s="2">
        <f t="shared" si="24"/>
        <v>8606720000</v>
      </c>
    </row>
    <row r="145" spans="1:36" x14ac:dyDescent="0.2">
      <c r="A145" s="1">
        <v>9</v>
      </c>
      <c r="B145" s="178">
        <v>1014</v>
      </c>
      <c r="C145" s="6">
        <v>593</v>
      </c>
      <c r="D145" s="6">
        <v>13</v>
      </c>
      <c r="E145" s="6">
        <v>426</v>
      </c>
      <c r="F145" s="6">
        <v>119</v>
      </c>
      <c r="G145" s="6">
        <v>468</v>
      </c>
      <c r="H145" s="11">
        <v>912</v>
      </c>
      <c r="I145" s="6">
        <v>555</v>
      </c>
      <c r="J145" s="9">
        <v>259</v>
      </c>
      <c r="K145" s="7">
        <v>168</v>
      </c>
      <c r="L145" s="6">
        <v>764</v>
      </c>
      <c r="M145" s="6">
        <v>863</v>
      </c>
      <c r="N145" s="6">
        <v>642</v>
      </c>
      <c r="O145" s="6">
        <v>805</v>
      </c>
      <c r="P145" s="6">
        <v>377</v>
      </c>
      <c r="Q145" s="6">
        <v>222</v>
      </c>
      <c r="R145" s="6">
        <v>368</v>
      </c>
      <c r="S145" s="6">
        <v>203</v>
      </c>
      <c r="T145" s="6">
        <v>663</v>
      </c>
      <c r="U145" s="6">
        <v>820</v>
      </c>
      <c r="V145" s="6">
        <v>749</v>
      </c>
      <c r="W145" s="6">
        <v>842</v>
      </c>
      <c r="X145" s="8">
        <v>278</v>
      </c>
      <c r="Y145" s="6">
        <v>177</v>
      </c>
      <c r="Z145" s="6">
        <v>921</v>
      </c>
      <c r="AA145" s="12">
        <v>574</v>
      </c>
      <c r="AB145" s="6">
        <v>98</v>
      </c>
      <c r="AC145" s="6">
        <v>453</v>
      </c>
      <c r="AD145" s="6">
        <v>28</v>
      </c>
      <c r="AE145" s="6">
        <v>447</v>
      </c>
      <c r="AF145" s="6">
        <v>995</v>
      </c>
      <c r="AG145" s="179">
        <v>584</v>
      </c>
      <c r="AH145" s="5">
        <f t="shared" si="22"/>
        <v>16400</v>
      </c>
      <c r="AI145" s="5">
        <f t="shared" si="23"/>
        <v>11201200</v>
      </c>
      <c r="AJ145" s="2">
        <f t="shared" si="24"/>
        <v>8606720000</v>
      </c>
    </row>
    <row r="146" spans="1:36" x14ac:dyDescent="0.2">
      <c r="A146" s="1">
        <v>10</v>
      </c>
      <c r="B146" s="178">
        <v>613</v>
      </c>
      <c r="C146" s="6">
        <v>962</v>
      </c>
      <c r="D146" s="6">
        <v>414</v>
      </c>
      <c r="E146" s="6">
        <v>57</v>
      </c>
      <c r="F146" s="6">
        <v>488</v>
      </c>
      <c r="G146" s="6">
        <v>67</v>
      </c>
      <c r="H146" s="6">
        <v>543</v>
      </c>
      <c r="I146" s="11">
        <v>956</v>
      </c>
      <c r="J146" s="7">
        <v>148</v>
      </c>
      <c r="K146" s="9">
        <v>311</v>
      </c>
      <c r="L146" s="6">
        <v>875</v>
      </c>
      <c r="M146" s="6">
        <v>720</v>
      </c>
      <c r="N146" s="6">
        <v>785</v>
      </c>
      <c r="O146" s="6">
        <v>694</v>
      </c>
      <c r="P146" s="6">
        <v>234</v>
      </c>
      <c r="Q146" s="6">
        <v>333</v>
      </c>
      <c r="R146" s="6">
        <v>255</v>
      </c>
      <c r="S146" s="6">
        <v>348</v>
      </c>
      <c r="T146" s="6">
        <v>776</v>
      </c>
      <c r="U146" s="6">
        <v>675</v>
      </c>
      <c r="V146" s="6">
        <v>894</v>
      </c>
      <c r="W146" s="6">
        <v>729</v>
      </c>
      <c r="X146" s="6">
        <v>133</v>
      </c>
      <c r="Y146" s="8">
        <v>290</v>
      </c>
      <c r="Z146" s="12">
        <v>522</v>
      </c>
      <c r="AA146" s="6">
        <v>941</v>
      </c>
      <c r="AB146" s="6">
        <v>497</v>
      </c>
      <c r="AC146" s="6">
        <v>86</v>
      </c>
      <c r="AD146" s="6">
        <v>395</v>
      </c>
      <c r="AE146" s="6">
        <v>48</v>
      </c>
      <c r="AF146" s="6">
        <v>628</v>
      </c>
      <c r="AG146" s="179">
        <v>983</v>
      </c>
      <c r="AH146" s="5">
        <f t="shared" si="22"/>
        <v>16400</v>
      </c>
      <c r="AI146" s="5">
        <f t="shared" si="23"/>
        <v>11201200</v>
      </c>
      <c r="AJ146" s="2">
        <f t="shared" si="24"/>
        <v>8606720000</v>
      </c>
    </row>
    <row r="147" spans="1:36" x14ac:dyDescent="0.2">
      <c r="A147" s="1">
        <v>11</v>
      </c>
      <c r="B147" s="178">
        <v>87</v>
      </c>
      <c r="C147" s="6">
        <v>500</v>
      </c>
      <c r="D147" s="6">
        <v>944</v>
      </c>
      <c r="E147" s="6">
        <v>523</v>
      </c>
      <c r="F147" s="11">
        <v>982</v>
      </c>
      <c r="G147" s="6">
        <v>625</v>
      </c>
      <c r="H147" s="6">
        <v>45</v>
      </c>
      <c r="I147" s="6">
        <v>394</v>
      </c>
      <c r="J147" s="6">
        <v>674</v>
      </c>
      <c r="K147" s="6">
        <v>773</v>
      </c>
      <c r="L147" s="9">
        <v>345</v>
      </c>
      <c r="M147" s="7">
        <v>254</v>
      </c>
      <c r="N147" s="6">
        <v>291</v>
      </c>
      <c r="O147" s="6">
        <v>136</v>
      </c>
      <c r="P147" s="6">
        <v>732</v>
      </c>
      <c r="Q147" s="6">
        <v>895</v>
      </c>
      <c r="R147" s="6">
        <v>717</v>
      </c>
      <c r="S147" s="6">
        <v>874</v>
      </c>
      <c r="T147" s="6">
        <v>310</v>
      </c>
      <c r="U147" s="6">
        <v>145</v>
      </c>
      <c r="V147" s="8">
        <v>336</v>
      </c>
      <c r="W147" s="6">
        <v>235</v>
      </c>
      <c r="X147" s="6">
        <v>695</v>
      </c>
      <c r="Y147" s="6">
        <v>788</v>
      </c>
      <c r="Z147" s="6">
        <v>60</v>
      </c>
      <c r="AA147" s="6">
        <v>415</v>
      </c>
      <c r="AB147" s="6">
        <v>963</v>
      </c>
      <c r="AC147" s="12">
        <v>616</v>
      </c>
      <c r="AD147" s="6">
        <v>953</v>
      </c>
      <c r="AE147" s="6">
        <v>542</v>
      </c>
      <c r="AF147" s="6">
        <v>66</v>
      </c>
      <c r="AG147" s="179">
        <v>485</v>
      </c>
      <c r="AH147" s="5">
        <f t="shared" si="22"/>
        <v>16400</v>
      </c>
      <c r="AI147" s="5">
        <f t="shared" si="23"/>
        <v>11201200</v>
      </c>
      <c r="AJ147" s="2">
        <f t="shared" si="24"/>
        <v>8606720000</v>
      </c>
    </row>
    <row r="148" spans="1:36" x14ac:dyDescent="0.2">
      <c r="A148" s="1">
        <v>12</v>
      </c>
      <c r="B148" s="178">
        <v>456</v>
      </c>
      <c r="C148" s="6">
        <v>99</v>
      </c>
      <c r="D148" s="6">
        <v>575</v>
      </c>
      <c r="E148" s="6">
        <v>924</v>
      </c>
      <c r="F148" s="6">
        <v>581</v>
      </c>
      <c r="G148" s="11">
        <v>994</v>
      </c>
      <c r="H148" s="6">
        <v>446</v>
      </c>
      <c r="I148" s="6">
        <v>25</v>
      </c>
      <c r="J148" s="6">
        <v>817</v>
      </c>
      <c r="K148" s="6">
        <v>662</v>
      </c>
      <c r="L148" s="7">
        <v>202</v>
      </c>
      <c r="M148" s="9">
        <v>365</v>
      </c>
      <c r="N148" s="6">
        <v>180</v>
      </c>
      <c r="O148" s="6">
        <v>279</v>
      </c>
      <c r="P148" s="6">
        <v>843</v>
      </c>
      <c r="Q148" s="6">
        <v>752</v>
      </c>
      <c r="R148" s="6">
        <v>862</v>
      </c>
      <c r="S148" s="6">
        <v>761</v>
      </c>
      <c r="T148" s="6">
        <v>165</v>
      </c>
      <c r="U148" s="6">
        <v>258</v>
      </c>
      <c r="V148" s="6">
        <v>223</v>
      </c>
      <c r="W148" s="8">
        <v>380</v>
      </c>
      <c r="X148" s="6">
        <v>808</v>
      </c>
      <c r="Y148" s="6">
        <v>643</v>
      </c>
      <c r="Z148" s="6">
        <v>427</v>
      </c>
      <c r="AA148" s="6">
        <v>16</v>
      </c>
      <c r="AB148" s="12">
        <v>596</v>
      </c>
      <c r="AC148" s="6">
        <v>1015</v>
      </c>
      <c r="AD148" s="6">
        <v>554</v>
      </c>
      <c r="AE148" s="6">
        <v>909</v>
      </c>
      <c r="AF148" s="6">
        <v>465</v>
      </c>
      <c r="AG148" s="179">
        <v>118</v>
      </c>
      <c r="AH148" s="5">
        <f t="shared" si="22"/>
        <v>16400</v>
      </c>
      <c r="AI148" s="5">
        <f t="shared" si="23"/>
        <v>11201200</v>
      </c>
      <c r="AJ148" s="2">
        <f t="shared" si="24"/>
        <v>8606720000</v>
      </c>
    </row>
    <row r="149" spans="1:36" x14ac:dyDescent="0.2">
      <c r="A149" s="1">
        <v>13</v>
      </c>
      <c r="B149" s="178">
        <v>236</v>
      </c>
      <c r="C149" s="6">
        <v>335</v>
      </c>
      <c r="D149" s="11">
        <v>787</v>
      </c>
      <c r="E149" s="6">
        <v>696</v>
      </c>
      <c r="F149" s="6">
        <v>873</v>
      </c>
      <c r="G149" s="6">
        <v>718</v>
      </c>
      <c r="H149" s="6">
        <v>146</v>
      </c>
      <c r="I149" s="6">
        <v>309</v>
      </c>
      <c r="J149" s="6">
        <v>541</v>
      </c>
      <c r="K149" s="6">
        <v>954</v>
      </c>
      <c r="L149" s="6">
        <v>486</v>
      </c>
      <c r="M149" s="6">
        <v>65</v>
      </c>
      <c r="N149" s="9">
        <v>416</v>
      </c>
      <c r="O149" s="7">
        <v>59</v>
      </c>
      <c r="P149" s="6">
        <v>615</v>
      </c>
      <c r="Q149" s="6">
        <v>964</v>
      </c>
      <c r="R149" s="6">
        <v>626</v>
      </c>
      <c r="S149" s="6">
        <v>981</v>
      </c>
      <c r="T149" s="8">
        <v>393</v>
      </c>
      <c r="U149" s="6">
        <v>46</v>
      </c>
      <c r="V149" s="6">
        <v>499</v>
      </c>
      <c r="W149" s="6">
        <v>88</v>
      </c>
      <c r="X149" s="6">
        <v>524</v>
      </c>
      <c r="Y149" s="6">
        <v>943</v>
      </c>
      <c r="Z149" s="6">
        <v>135</v>
      </c>
      <c r="AA149" s="6">
        <v>292</v>
      </c>
      <c r="AB149" s="6">
        <v>896</v>
      </c>
      <c r="AC149" s="6">
        <v>731</v>
      </c>
      <c r="AD149" s="6">
        <v>774</v>
      </c>
      <c r="AE149" s="12">
        <v>673</v>
      </c>
      <c r="AF149" s="6">
        <v>253</v>
      </c>
      <c r="AG149" s="179">
        <v>346</v>
      </c>
      <c r="AH149" s="5">
        <f t="shared" si="22"/>
        <v>16400</v>
      </c>
      <c r="AI149" s="5">
        <f t="shared" si="23"/>
        <v>11201200</v>
      </c>
      <c r="AJ149" s="2">
        <f t="shared" si="24"/>
        <v>8606720000</v>
      </c>
    </row>
    <row r="150" spans="1:36" x14ac:dyDescent="0.2">
      <c r="A150" s="1">
        <v>14</v>
      </c>
      <c r="B150" s="178">
        <v>379</v>
      </c>
      <c r="C150" s="6">
        <v>224</v>
      </c>
      <c r="D150" s="6">
        <v>644</v>
      </c>
      <c r="E150" s="11">
        <v>807</v>
      </c>
      <c r="F150" s="6">
        <v>762</v>
      </c>
      <c r="G150" s="6">
        <v>861</v>
      </c>
      <c r="H150" s="6">
        <v>257</v>
      </c>
      <c r="I150" s="6">
        <v>166</v>
      </c>
      <c r="J150" s="6">
        <v>910</v>
      </c>
      <c r="K150" s="6">
        <v>553</v>
      </c>
      <c r="L150" s="6">
        <v>117</v>
      </c>
      <c r="M150" s="6">
        <v>466</v>
      </c>
      <c r="N150" s="7">
        <v>15</v>
      </c>
      <c r="O150" s="9">
        <v>428</v>
      </c>
      <c r="P150" s="6">
        <v>1016</v>
      </c>
      <c r="Q150" s="6">
        <v>595</v>
      </c>
      <c r="R150" s="6">
        <v>993</v>
      </c>
      <c r="S150" s="6">
        <v>582</v>
      </c>
      <c r="T150" s="6">
        <v>26</v>
      </c>
      <c r="U150" s="8">
        <v>445</v>
      </c>
      <c r="V150" s="6">
        <v>100</v>
      </c>
      <c r="W150" s="6">
        <v>455</v>
      </c>
      <c r="X150" s="6">
        <v>923</v>
      </c>
      <c r="Y150" s="6">
        <v>576</v>
      </c>
      <c r="Z150" s="6">
        <v>280</v>
      </c>
      <c r="AA150" s="6">
        <v>179</v>
      </c>
      <c r="AB150" s="6">
        <v>751</v>
      </c>
      <c r="AC150" s="6">
        <v>844</v>
      </c>
      <c r="AD150" s="12">
        <v>661</v>
      </c>
      <c r="AE150" s="6">
        <v>818</v>
      </c>
      <c r="AF150" s="6">
        <v>366</v>
      </c>
      <c r="AG150" s="179">
        <v>201</v>
      </c>
      <c r="AH150" s="5">
        <f t="shared" si="22"/>
        <v>16400</v>
      </c>
      <c r="AI150" s="5">
        <f t="shared" si="23"/>
        <v>11201200</v>
      </c>
      <c r="AJ150" s="2">
        <f t="shared" si="24"/>
        <v>8606720000</v>
      </c>
    </row>
    <row r="151" spans="1:36" x14ac:dyDescent="0.2">
      <c r="A151" s="1">
        <v>15</v>
      </c>
      <c r="B151" s="190">
        <v>841</v>
      </c>
      <c r="C151" s="6">
        <v>750</v>
      </c>
      <c r="D151" s="6">
        <v>178</v>
      </c>
      <c r="E151" s="6">
        <v>277</v>
      </c>
      <c r="F151" s="6">
        <v>204</v>
      </c>
      <c r="G151" s="6">
        <v>367</v>
      </c>
      <c r="H151" s="6">
        <v>819</v>
      </c>
      <c r="I151" s="6">
        <v>664</v>
      </c>
      <c r="J151" s="6">
        <v>448</v>
      </c>
      <c r="K151" s="6">
        <v>27</v>
      </c>
      <c r="L151" s="6">
        <v>583</v>
      </c>
      <c r="M151" s="6">
        <v>996</v>
      </c>
      <c r="N151" s="6">
        <v>573</v>
      </c>
      <c r="O151" s="6">
        <v>922</v>
      </c>
      <c r="P151" s="9">
        <v>454</v>
      </c>
      <c r="Q151" s="7">
        <v>97</v>
      </c>
      <c r="R151" s="8">
        <v>467</v>
      </c>
      <c r="S151" s="6">
        <v>120</v>
      </c>
      <c r="T151" s="6">
        <v>556</v>
      </c>
      <c r="U151" s="6">
        <v>911</v>
      </c>
      <c r="V151" s="6">
        <v>594</v>
      </c>
      <c r="W151" s="6">
        <v>1013</v>
      </c>
      <c r="X151" s="6">
        <v>425</v>
      </c>
      <c r="Y151" s="6">
        <v>14</v>
      </c>
      <c r="Z151" s="6">
        <v>806</v>
      </c>
      <c r="AA151" s="6">
        <v>641</v>
      </c>
      <c r="AB151" s="6">
        <v>221</v>
      </c>
      <c r="AC151" s="6">
        <v>378</v>
      </c>
      <c r="AD151" s="6">
        <v>167</v>
      </c>
      <c r="AE151" s="6">
        <v>260</v>
      </c>
      <c r="AF151" s="6">
        <v>864</v>
      </c>
      <c r="AG151" s="186">
        <v>763</v>
      </c>
      <c r="AH151" s="5">
        <f t="shared" si="22"/>
        <v>16400</v>
      </c>
      <c r="AI151" s="5">
        <f t="shared" si="23"/>
        <v>11201200</v>
      </c>
      <c r="AJ151" s="2">
        <f t="shared" si="24"/>
        <v>8606720000</v>
      </c>
    </row>
    <row r="152" spans="1:36" x14ac:dyDescent="0.2">
      <c r="A152" s="1">
        <v>16</v>
      </c>
      <c r="B152" s="178">
        <v>730</v>
      </c>
      <c r="C152" s="11">
        <v>893</v>
      </c>
      <c r="D152" s="6">
        <v>289</v>
      </c>
      <c r="E152" s="6">
        <v>134</v>
      </c>
      <c r="F152" s="6">
        <v>347</v>
      </c>
      <c r="G152" s="6">
        <v>256</v>
      </c>
      <c r="H152" s="6">
        <v>676</v>
      </c>
      <c r="I152" s="6">
        <v>775</v>
      </c>
      <c r="J152" s="6">
        <v>47</v>
      </c>
      <c r="K152" s="6">
        <v>396</v>
      </c>
      <c r="L152" s="6">
        <v>984</v>
      </c>
      <c r="M152" s="6">
        <v>627</v>
      </c>
      <c r="N152" s="6">
        <v>942</v>
      </c>
      <c r="O152" s="6">
        <v>521</v>
      </c>
      <c r="P152" s="7">
        <v>85</v>
      </c>
      <c r="Q152" s="9">
        <v>498</v>
      </c>
      <c r="R152" s="6">
        <v>68</v>
      </c>
      <c r="S152" s="8">
        <v>487</v>
      </c>
      <c r="T152" s="6">
        <v>955</v>
      </c>
      <c r="U152" s="6">
        <v>544</v>
      </c>
      <c r="V152" s="6">
        <v>961</v>
      </c>
      <c r="W152" s="6">
        <v>614</v>
      </c>
      <c r="X152" s="6">
        <v>58</v>
      </c>
      <c r="Y152" s="6">
        <v>413</v>
      </c>
      <c r="Z152" s="6">
        <v>693</v>
      </c>
      <c r="AA152" s="6">
        <v>786</v>
      </c>
      <c r="AB152" s="6">
        <v>334</v>
      </c>
      <c r="AC152" s="6">
        <v>233</v>
      </c>
      <c r="AD152" s="6">
        <v>312</v>
      </c>
      <c r="AE152" s="6">
        <v>147</v>
      </c>
      <c r="AF152" s="12">
        <v>719</v>
      </c>
      <c r="AG152" s="179">
        <v>876</v>
      </c>
      <c r="AH152" s="5">
        <f t="shared" si="22"/>
        <v>16400</v>
      </c>
      <c r="AI152" s="5">
        <f t="shared" si="23"/>
        <v>11201200</v>
      </c>
      <c r="AJ152" s="2">
        <f t="shared" si="24"/>
        <v>8606720000</v>
      </c>
    </row>
    <row r="153" spans="1:36" x14ac:dyDescent="0.2">
      <c r="A153" s="1">
        <v>17</v>
      </c>
      <c r="B153" s="178">
        <v>157</v>
      </c>
      <c r="C153" s="12">
        <v>314</v>
      </c>
      <c r="D153" s="6">
        <v>870</v>
      </c>
      <c r="E153" s="6">
        <v>705</v>
      </c>
      <c r="F153" s="6">
        <v>800</v>
      </c>
      <c r="G153" s="6">
        <v>699</v>
      </c>
      <c r="H153" s="6">
        <v>231</v>
      </c>
      <c r="I153" s="6">
        <v>324</v>
      </c>
      <c r="J153" s="6">
        <v>620</v>
      </c>
      <c r="K153" s="6">
        <v>975</v>
      </c>
      <c r="L153" s="6">
        <v>403</v>
      </c>
      <c r="M153" s="6">
        <v>56</v>
      </c>
      <c r="N153" s="6">
        <v>489</v>
      </c>
      <c r="O153" s="6">
        <v>78</v>
      </c>
      <c r="P153" s="8">
        <v>530</v>
      </c>
      <c r="Q153" s="6">
        <v>949</v>
      </c>
      <c r="R153" s="9">
        <v>519</v>
      </c>
      <c r="S153" s="7">
        <v>932</v>
      </c>
      <c r="T153" s="6">
        <v>512</v>
      </c>
      <c r="U153" s="6">
        <v>91</v>
      </c>
      <c r="V153" s="6">
        <v>390</v>
      </c>
      <c r="W153" s="6">
        <v>33</v>
      </c>
      <c r="X153" s="6">
        <v>637</v>
      </c>
      <c r="Y153" s="6">
        <v>986</v>
      </c>
      <c r="Z153" s="6">
        <v>242</v>
      </c>
      <c r="AA153" s="6">
        <v>341</v>
      </c>
      <c r="AB153" s="6">
        <v>777</v>
      </c>
      <c r="AC153" s="6">
        <v>686</v>
      </c>
      <c r="AD153" s="6">
        <v>883</v>
      </c>
      <c r="AE153" s="6">
        <v>728</v>
      </c>
      <c r="AF153" s="11">
        <v>140</v>
      </c>
      <c r="AG153" s="179">
        <v>303</v>
      </c>
      <c r="AH153" s="5">
        <f t="shared" si="22"/>
        <v>16400</v>
      </c>
      <c r="AI153" s="5">
        <f t="shared" si="23"/>
        <v>11201200</v>
      </c>
      <c r="AJ153" s="2">
        <f t="shared" si="24"/>
        <v>8606720000</v>
      </c>
    </row>
    <row r="154" spans="1:36" x14ac:dyDescent="0.2">
      <c r="A154" s="1">
        <v>18</v>
      </c>
      <c r="B154" s="188">
        <v>270</v>
      </c>
      <c r="C154" s="6">
        <v>169</v>
      </c>
      <c r="D154" s="6">
        <v>757</v>
      </c>
      <c r="E154" s="6">
        <v>850</v>
      </c>
      <c r="F154" s="6">
        <v>655</v>
      </c>
      <c r="G154" s="6">
        <v>812</v>
      </c>
      <c r="H154" s="6">
        <v>376</v>
      </c>
      <c r="I154" s="6">
        <v>211</v>
      </c>
      <c r="J154" s="6">
        <v>1019</v>
      </c>
      <c r="K154" s="6">
        <v>608</v>
      </c>
      <c r="L154" s="6">
        <v>4</v>
      </c>
      <c r="M154" s="6">
        <v>423</v>
      </c>
      <c r="N154" s="6">
        <v>122</v>
      </c>
      <c r="O154" s="6">
        <v>477</v>
      </c>
      <c r="P154" s="6">
        <v>897</v>
      </c>
      <c r="Q154" s="8">
        <v>550</v>
      </c>
      <c r="R154" s="7">
        <v>920</v>
      </c>
      <c r="S154" s="9">
        <v>563</v>
      </c>
      <c r="T154" s="6">
        <v>111</v>
      </c>
      <c r="U154" s="6">
        <v>460</v>
      </c>
      <c r="V154" s="6">
        <v>21</v>
      </c>
      <c r="W154" s="6">
        <v>434</v>
      </c>
      <c r="X154" s="6">
        <v>1006</v>
      </c>
      <c r="Y154" s="6">
        <v>585</v>
      </c>
      <c r="Z154" s="6">
        <v>353</v>
      </c>
      <c r="AA154" s="6">
        <v>198</v>
      </c>
      <c r="AB154" s="6">
        <v>666</v>
      </c>
      <c r="AC154" s="6">
        <v>829</v>
      </c>
      <c r="AD154" s="6">
        <v>740</v>
      </c>
      <c r="AE154" s="6">
        <v>839</v>
      </c>
      <c r="AF154" s="6">
        <v>283</v>
      </c>
      <c r="AG154" s="192">
        <v>192</v>
      </c>
      <c r="AH154" s="5">
        <f t="shared" si="22"/>
        <v>16400</v>
      </c>
      <c r="AI154" s="5">
        <f t="shared" si="23"/>
        <v>11201200</v>
      </c>
      <c r="AJ154" s="2">
        <f t="shared" si="24"/>
        <v>8606720000</v>
      </c>
    </row>
    <row r="155" spans="1:36" x14ac:dyDescent="0.2">
      <c r="A155" s="1">
        <v>19</v>
      </c>
      <c r="B155" s="178">
        <v>832</v>
      </c>
      <c r="C155" s="6">
        <v>667</v>
      </c>
      <c r="D155" s="6">
        <v>199</v>
      </c>
      <c r="E155" s="12">
        <v>356</v>
      </c>
      <c r="F155" s="6">
        <v>189</v>
      </c>
      <c r="G155" s="6">
        <v>282</v>
      </c>
      <c r="H155" s="6">
        <v>838</v>
      </c>
      <c r="I155" s="6">
        <v>737</v>
      </c>
      <c r="J155" s="6">
        <v>457</v>
      </c>
      <c r="K155" s="6">
        <v>110</v>
      </c>
      <c r="L155" s="6">
        <v>562</v>
      </c>
      <c r="M155" s="6">
        <v>917</v>
      </c>
      <c r="N155" s="8">
        <v>588</v>
      </c>
      <c r="O155" s="6">
        <v>1007</v>
      </c>
      <c r="P155" s="6">
        <v>435</v>
      </c>
      <c r="Q155" s="6">
        <v>24</v>
      </c>
      <c r="R155" s="6">
        <v>422</v>
      </c>
      <c r="S155" s="6">
        <v>1</v>
      </c>
      <c r="T155" s="9">
        <v>605</v>
      </c>
      <c r="U155" s="7">
        <v>1018</v>
      </c>
      <c r="V155" s="6">
        <v>551</v>
      </c>
      <c r="W155" s="6">
        <v>900</v>
      </c>
      <c r="X155" s="6">
        <v>480</v>
      </c>
      <c r="Y155" s="6">
        <v>123</v>
      </c>
      <c r="Z155" s="6">
        <v>851</v>
      </c>
      <c r="AA155" s="6">
        <v>760</v>
      </c>
      <c r="AB155" s="6">
        <v>172</v>
      </c>
      <c r="AC155" s="6">
        <v>271</v>
      </c>
      <c r="AD155" s="11">
        <v>210</v>
      </c>
      <c r="AE155" s="6">
        <v>373</v>
      </c>
      <c r="AF155" s="6">
        <v>809</v>
      </c>
      <c r="AG155" s="179">
        <v>654</v>
      </c>
      <c r="AH155" s="5">
        <f t="shared" si="22"/>
        <v>16400</v>
      </c>
      <c r="AI155" s="5">
        <f t="shared" si="23"/>
        <v>11201200</v>
      </c>
      <c r="AJ155" s="2">
        <f t="shared" si="24"/>
        <v>8606720000</v>
      </c>
    </row>
    <row r="156" spans="1:36" x14ac:dyDescent="0.2">
      <c r="A156" s="1">
        <v>20</v>
      </c>
      <c r="B156" s="178">
        <v>687</v>
      </c>
      <c r="C156" s="6">
        <v>780</v>
      </c>
      <c r="D156" s="12">
        <v>344</v>
      </c>
      <c r="E156" s="6">
        <v>243</v>
      </c>
      <c r="F156" s="6">
        <v>302</v>
      </c>
      <c r="G156" s="6">
        <v>137</v>
      </c>
      <c r="H156" s="6">
        <v>725</v>
      </c>
      <c r="I156" s="6">
        <v>882</v>
      </c>
      <c r="J156" s="6">
        <v>90</v>
      </c>
      <c r="K156" s="6">
        <v>509</v>
      </c>
      <c r="L156" s="6">
        <v>929</v>
      </c>
      <c r="M156" s="6">
        <v>518</v>
      </c>
      <c r="N156" s="6">
        <v>987</v>
      </c>
      <c r="O156" s="8">
        <v>640</v>
      </c>
      <c r="P156" s="6">
        <v>36</v>
      </c>
      <c r="Q156" s="6">
        <v>391</v>
      </c>
      <c r="R156" s="6">
        <v>53</v>
      </c>
      <c r="S156" s="6">
        <v>402</v>
      </c>
      <c r="T156" s="7">
        <v>974</v>
      </c>
      <c r="U156" s="9">
        <v>617</v>
      </c>
      <c r="V156" s="6">
        <v>952</v>
      </c>
      <c r="W156" s="6">
        <v>531</v>
      </c>
      <c r="X156" s="6">
        <v>79</v>
      </c>
      <c r="Y156" s="6">
        <v>492</v>
      </c>
      <c r="Z156" s="6">
        <v>708</v>
      </c>
      <c r="AA156" s="6">
        <v>871</v>
      </c>
      <c r="AB156" s="6">
        <v>315</v>
      </c>
      <c r="AC156" s="6">
        <v>160</v>
      </c>
      <c r="AD156" s="6">
        <v>321</v>
      </c>
      <c r="AE156" s="11">
        <v>230</v>
      </c>
      <c r="AF156" s="6">
        <v>698</v>
      </c>
      <c r="AG156" s="179">
        <v>797</v>
      </c>
      <c r="AH156" s="5">
        <f t="shared" si="22"/>
        <v>16400</v>
      </c>
      <c r="AI156" s="5">
        <f t="shared" si="23"/>
        <v>11201200</v>
      </c>
      <c r="AJ156" s="2">
        <f t="shared" si="24"/>
        <v>8606720000</v>
      </c>
    </row>
    <row r="157" spans="1:36" x14ac:dyDescent="0.2">
      <c r="A157" s="1">
        <v>21</v>
      </c>
      <c r="B157" s="178">
        <v>899</v>
      </c>
      <c r="C157" s="6">
        <v>552</v>
      </c>
      <c r="D157" s="6">
        <v>124</v>
      </c>
      <c r="E157" s="6">
        <v>479</v>
      </c>
      <c r="F157" s="6">
        <v>2</v>
      </c>
      <c r="G157" s="12">
        <v>421</v>
      </c>
      <c r="H157" s="6">
        <v>1017</v>
      </c>
      <c r="I157" s="6">
        <v>606</v>
      </c>
      <c r="J157" s="6">
        <v>374</v>
      </c>
      <c r="K157" s="6">
        <v>209</v>
      </c>
      <c r="L157" s="8">
        <v>653</v>
      </c>
      <c r="M157" s="6">
        <v>810</v>
      </c>
      <c r="N157" s="6">
        <v>759</v>
      </c>
      <c r="O157" s="6">
        <v>852</v>
      </c>
      <c r="P157" s="6">
        <v>272</v>
      </c>
      <c r="Q157" s="6">
        <v>171</v>
      </c>
      <c r="R157" s="6">
        <v>281</v>
      </c>
      <c r="S157" s="6">
        <v>190</v>
      </c>
      <c r="T157" s="6">
        <v>738</v>
      </c>
      <c r="U157" s="6">
        <v>837</v>
      </c>
      <c r="V157" s="9">
        <v>668</v>
      </c>
      <c r="W157" s="7">
        <v>831</v>
      </c>
      <c r="X157" s="6">
        <v>355</v>
      </c>
      <c r="Y157" s="6">
        <v>200</v>
      </c>
      <c r="Z157" s="6">
        <v>1008</v>
      </c>
      <c r="AA157" s="6">
        <v>587</v>
      </c>
      <c r="AB157" s="11">
        <v>23</v>
      </c>
      <c r="AC157" s="6">
        <v>436</v>
      </c>
      <c r="AD157" s="6">
        <v>109</v>
      </c>
      <c r="AE157" s="6">
        <v>458</v>
      </c>
      <c r="AF157" s="6">
        <v>918</v>
      </c>
      <c r="AG157" s="179">
        <v>561</v>
      </c>
      <c r="AH157" s="5">
        <f t="shared" si="22"/>
        <v>16400</v>
      </c>
      <c r="AI157" s="5">
        <f t="shared" si="23"/>
        <v>11201200</v>
      </c>
      <c r="AJ157" s="2">
        <f t="shared" si="24"/>
        <v>8606720000</v>
      </c>
    </row>
    <row r="158" spans="1:36" x14ac:dyDescent="0.2">
      <c r="A158" s="1">
        <v>22</v>
      </c>
      <c r="B158" s="178">
        <v>532</v>
      </c>
      <c r="C158" s="6">
        <v>951</v>
      </c>
      <c r="D158" s="6">
        <v>491</v>
      </c>
      <c r="E158" s="6">
        <v>80</v>
      </c>
      <c r="F158" s="12">
        <v>401</v>
      </c>
      <c r="G158" s="6">
        <v>54</v>
      </c>
      <c r="H158" s="6">
        <v>618</v>
      </c>
      <c r="I158" s="6">
        <v>973</v>
      </c>
      <c r="J158" s="6">
        <v>229</v>
      </c>
      <c r="K158" s="6">
        <v>322</v>
      </c>
      <c r="L158" s="6">
        <v>798</v>
      </c>
      <c r="M158" s="8">
        <v>697</v>
      </c>
      <c r="N158" s="6">
        <v>872</v>
      </c>
      <c r="O158" s="6">
        <v>707</v>
      </c>
      <c r="P158" s="6">
        <v>159</v>
      </c>
      <c r="Q158" s="6">
        <v>316</v>
      </c>
      <c r="R158" s="6">
        <v>138</v>
      </c>
      <c r="S158" s="6">
        <v>301</v>
      </c>
      <c r="T158" s="6">
        <v>881</v>
      </c>
      <c r="U158" s="6">
        <v>726</v>
      </c>
      <c r="V158" s="7">
        <v>779</v>
      </c>
      <c r="W158" s="9">
        <v>688</v>
      </c>
      <c r="X158" s="6">
        <v>244</v>
      </c>
      <c r="Y158" s="6">
        <v>343</v>
      </c>
      <c r="Z158" s="6">
        <v>639</v>
      </c>
      <c r="AA158" s="6">
        <v>988</v>
      </c>
      <c r="AB158" s="6">
        <v>392</v>
      </c>
      <c r="AC158" s="11">
        <v>35</v>
      </c>
      <c r="AD158" s="6">
        <v>510</v>
      </c>
      <c r="AE158" s="6">
        <v>89</v>
      </c>
      <c r="AF158" s="6">
        <v>517</v>
      </c>
      <c r="AG158" s="179">
        <v>930</v>
      </c>
      <c r="AH158" s="5">
        <f t="shared" si="22"/>
        <v>16400</v>
      </c>
      <c r="AI158" s="5">
        <f t="shared" si="23"/>
        <v>11201200</v>
      </c>
      <c r="AJ158" s="2">
        <f t="shared" si="24"/>
        <v>8606720000</v>
      </c>
    </row>
    <row r="159" spans="1:36" x14ac:dyDescent="0.2">
      <c r="A159" s="1">
        <v>23</v>
      </c>
      <c r="B159" s="178">
        <v>34</v>
      </c>
      <c r="C159" s="6">
        <v>389</v>
      </c>
      <c r="D159" s="6">
        <v>985</v>
      </c>
      <c r="E159" s="6">
        <v>638</v>
      </c>
      <c r="F159" s="6">
        <v>931</v>
      </c>
      <c r="G159" s="6">
        <v>520</v>
      </c>
      <c r="H159" s="6">
        <v>92</v>
      </c>
      <c r="I159" s="12">
        <v>511</v>
      </c>
      <c r="J159" s="8">
        <v>727</v>
      </c>
      <c r="K159" s="6">
        <v>884</v>
      </c>
      <c r="L159" s="6">
        <v>304</v>
      </c>
      <c r="M159" s="6">
        <v>139</v>
      </c>
      <c r="N159" s="6">
        <v>342</v>
      </c>
      <c r="O159" s="6">
        <v>241</v>
      </c>
      <c r="P159" s="6">
        <v>685</v>
      </c>
      <c r="Q159" s="6">
        <v>778</v>
      </c>
      <c r="R159" s="6">
        <v>700</v>
      </c>
      <c r="S159" s="6">
        <v>799</v>
      </c>
      <c r="T159" s="6">
        <v>323</v>
      </c>
      <c r="U159" s="6">
        <v>232</v>
      </c>
      <c r="V159" s="6">
        <v>313</v>
      </c>
      <c r="W159" s="6">
        <v>158</v>
      </c>
      <c r="X159" s="9">
        <v>706</v>
      </c>
      <c r="Y159" s="7">
        <v>869</v>
      </c>
      <c r="Z159" s="11">
        <v>77</v>
      </c>
      <c r="AA159" s="6">
        <v>490</v>
      </c>
      <c r="AB159" s="6">
        <v>950</v>
      </c>
      <c r="AC159" s="6">
        <v>529</v>
      </c>
      <c r="AD159" s="6">
        <v>976</v>
      </c>
      <c r="AE159" s="6">
        <v>619</v>
      </c>
      <c r="AF159" s="6">
        <v>55</v>
      </c>
      <c r="AG159" s="179">
        <v>404</v>
      </c>
      <c r="AH159" s="5">
        <f t="shared" si="22"/>
        <v>16400</v>
      </c>
      <c r="AI159" s="5">
        <f t="shared" si="23"/>
        <v>11201200</v>
      </c>
      <c r="AJ159" s="2">
        <f t="shared" si="24"/>
        <v>8606720000</v>
      </c>
    </row>
    <row r="160" spans="1:36" x14ac:dyDescent="0.2">
      <c r="A160" s="1">
        <v>24</v>
      </c>
      <c r="B160" s="178">
        <v>433</v>
      </c>
      <c r="C160" s="6">
        <v>22</v>
      </c>
      <c r="D160" s="6">
        <v>586</v>
      </c>
      <c r="E160" s="6">
        <v>1005</v>
      </c>
      <c r="F160" s="6">
        <v>564</v>
      </c>
      <c r="G160" s="6">
        <v>919</v>
      </c>
      <c r="H160" s="12">
        <v>459</v>
      </c>
      <c r="I160" s="6">
        <v>112</v>
      </c>
      <c r="J160" s="6">
        <v>840</v>
      </c>
      <c r="K160" s="8">
        <v>739</v>
      </c>
      <c r="L160" s="6">
        <v>191</v>
      </c>
      <c r="M160" s="6">
        <v>284</v>
      </c>
      <c r="N160" s="6">
        <v>197</v>
      </c>
      <c r="O160" s="6">
        <v>354</v>
      </c>
      <c r="P160" s="6">
        <v>830</v>
      </c>
      <c r="Q160" s="6">
        <v>665</v>
      </c>
      <c r="R160" s="6">
        <v>811</v>
      </c>
      <c r="S160" s="6">
        <v>656</v>
      </c>
      <c r="T160" s="6">
        <v>212</v>
      </c>
      <c r="U160" s="6">
        <v>375</v>
      </c>
      <c r="V160" s="6">
        <v>170</v>
      </c>
      <c r="W160" s="6">
        <v>269</v>
      </c>
      <c r="X160" s="7">
        <v>849</v>
      </c>
      <c r="Y160" s="9">
        <v>758</v>
      </c>
      <c r="Z160" s="6">
        <v>478</v>
      </c>
      <c r="AA160" s="11">
        <v>121</v>
      </c>
      <c r="AB160" s="6">
        <v>549</v>
      </c>
      <c r="AC160" s="6">
        <v>898</v>
      </c>
      <c r="AD160" s="6">
        <v>607</v>
      </c>
      <c r="AE160" s="6">
        <v>1020</v>
      </c>
      <c r="AF160" s="6">
        <v>424</v>
      </c>
      <c r="AG160" s="179">
        <v>3</v>
      </c>
      <c r="AH160" s="5">
        <f t="shared" si="22"/>
        <v>16400</v>
      </c>
      <c r="AI160" s="5">
        <f t="shared" si="23"/>
        <v>11201200</v>
      </c>
      <c r="AJ160" s="2">
        <f t="shared" si="24"/>
        <v>8606720000</v>
      </c>
    </row>
    <row r="161" spans="1:36" x14ac:dyDescent="0.2">
      <c r="A161" s="1">
        <v>25</v>
      </c>
      <c r="B161" s="178">
        <v>868</v>
      </c>
      <c r="C161" s="6">
        <v>711</v>
      </c>
      <c r="D161" s="6">
        <v>155</v>
      </c>
      <c r="E161" s="6">
        <v>320</v>
      </c>
      <c r="F161" s="6">
        <v>225</v>
      </c>
      <c r="G161" s="6">
        <v>326</v>
      </c>
      <c r="H161" s="8">
        <v>794</v>
      </c>
      <c r="I161" s="6">
        <v>701</v>
      </c>
      <c r="J161" s="6">
        <v>405</v>
      </c>
      <c r="K161" s="12">
        <v>50</v>
      </c>
      <c r="L161" s="6">
        <v>622</v>
      </c>
      <c r="M161" s="6">
        <v>969</v>
      </c>
      <c r="N161" s="6">
        <v>536</v>
      </c>
      <c r="O161" s="6">
        <v>947</v>
      </c>
      <c r="P161" s="6">
        <v>495</v>
      </c>
      <c r="Q161" s="6">
        <v>76</v>
      </c>
      <c r="R161" s="6">
        <v>506</v>
      </c>
      <c r="S161" s="6">
        <v>93</v>
      </c>
      <c r="T161" s="6">
        <v>513</v>
      </c>
      <c r="U161" s="6">
        <v>934</v>
      </c>
      <c r="V161" s="6">
        <v>635</v>
      </c>
      <c r="W161" s="6">
        <v>992</v>
      </c>
      <c r="X161" s="11">
        <v>388</v>
      </c>
      <c r="Y161" s="6">
        <v>39</v>
      </c>
      <c r="Z161" s="9">
        <v>783</v>
      </c>
      <c r="AA161" s="7">
        <v>684</v>
      </c>
      <c r="AB161" s="6">
        <v>248</v>
      </c>
      <c r="AC161" s="6">
        <v>339</v>
      </c>
      <c r="AD161" s="6">
        <v>142</v>
      </c>
      <c r="AE161" s="6">
        <v>297</v>
      </c>
      <c r="AF161" s="6">
        <v>885</v>
      </c>
      <c r="AG161" s="179">
        <v>722</v>
      </c>
      <c r="AH161" s="5">
        <f t="shared" si="22"/>
        <v>16400</v>
      </c>
      <c r="AI161" s="5">
        <f t="shared" si="23"/>
        <v>11201200</v>
      </c>
      <c r="AJ161" s="2">
        <f t="shared" si="24"/>
        <v>8606720000</v>
      </c>
    </row>
    <row r="162" spans="1:36" x14ac:dyDescent="0.2">
      <c r="A162" s="1">
        <v>26</v>
      </c>
      <c r="B162" s="178">
        <v>755</v>
      </c>
      <c r="C162" s="6">
        <v>856</v>
      </c>
      <c r="D162" s="6">
        <v>268</v>
      </c>
      <c r="E162" s="6">
        <v>175</v>
      </c>
      <c r="F162" s="6">
        <v>370</v>
      </c>
      <c r="G162" s="6">
        <v>213</v>
      </c>
      <c r="H162" s="6">
        <v>649</v>
      </c>
      <c r="I162" s="8">
        <v>814</v>
      </c>
      <c r="J162" s="12">
        <v>6</v>
      </c>
      <c r="K162" s="6">
        <v>417</v>
      </c>
      <c r="L162" s="6">
        <v>1021</v>
      </c>
      <c r="M162" s="6">
        <v>602</v>
      </c>
      <c r="N162" s="6">
        <v>903</v>
      </c>
      <c r="O162" s="6">
        <v>548</v>
      </c>
      <c r="P162" s="6">
        <v>128</v>
      </c>
      <c r="Q162" s="6">
        <v>475</v>
      </c>
      <c r="R162" s="6">
        <v>105</v>
      </c>
      <c r="S162" s="6">
        <v>462</v>
      </c>
      <c r="T162" s="6">
        <v>914</v>
      </c>
      <c r="U162" s="6">
        <v>565</v>
      </c>
      <c r="V162" s="6">
        <v>1004</v>
      </c>
      <c r="W162" s="6">
        <v>591</v>
      </c>
      <c r="X162" s="6">
        <v>19</v>
      </c>
      <c r="Y162" s="11">
        <v>440</v>
      </c>
      <c r="Z162" s="7">
        <v>672</v>
      </c>
      <c r="AA162" s="9">
        <v>827</v>
      </c>
      <c r="AB162" s="6">
        <v>359</v>
      </c>
      <c r="AC162" s="6">
        <v>196</v>
      </c>
      <c r="AD162" s="6">
        <v>285</v>
      </c>
      <c r="AE162" s="6">
        <v>186</v>
      </c>
      <c r="AF162" s="6">
        <v>742</v>
      </c>
      <c r="AG162" s="179">
        <v>833</v>
      </c>
      <c r="AH162" s="5">
        <f t="shared" si="22"/>
        <v>16400</v>
      </c>
      <c r="AI162" s="5">
        <f t="shared" si="23"/>
        <v>11201200</v>
      </c>
      <c r="AJ162" s="2">
        <f t="shared" si="24"/>
        <v>8606720000</v>
      </c>
    </row>
    <row r="163" spans="1:36" x14ac:dyDescent="0.2">
      <c r="A163" s="1">
        <v>27</v>
      </c>
      <c r="B163" s="178">
        <v>193</v>
      </c>
      <c r="C163" s="6">
        <v>358</v>
      </c>
      <c r="D163" s="6">
        <v>826</v>
      </c>
      <c r="E163" s="6">
        <v>669</v>
      </c>
      <c r="F163" s="8">
        <v>836</v>
      </c>
      <c r="G163" s="6">
        <v>743</v>
      </c>
      <c r="H163" s="6">
        <v>187</v>
      </c>
      <c r="I163" s="6">
        <v>288</v>
      </c>
      <c r="J163" s="6">
        <v>568</v>
      </c>
      <c r="K163" s="6">
        <v>915</v>
      </c>
      <c r="L163" s="6">
        <v>463</v>
      </c>
      <c r="M163" s="12">
        <v>108</v>
      </c>
      <c r="N163" s="6">
        <v>437</v>
      </c>
      <c r="O163" s="6">
        <v>18</v>
      </c>
      <c r="P163" s="6">
        <v>590</v>
      </c>
      <c r="Q163" s="6">
        <v>1001</v>
      </c>
      <c r="R163" s="6">
        <v>603</v>
      </c>
      <c r="S163" s="6">
        <v>1024</v>
      </c>
      <c r="T163" s="6">
        <v>420</v>
      </c>
      <c r="U163" s="6">
        <v>7</v>
      </c>
      <c r="V163" s="11">
        <v>474</v>
      </c>
      <c r="W163" s="6">
        <v>125</v>
      </c>
      <c r="X163" s="6">
        <v>545</v>
      </c>
      <c r="Y163" s="6">
        <v>902</v>
      </c>
      <c r="Z163" s="6">
        <v>174</v>
      </c>
      <c r="AA163" s="6">
        <v>265</v>
      </c>
      <c r="AB163" s="9">
        <v>853</v>
      </c>
      <c r="AC163" s="7">
        <v>754</v>
      </c>
      <c r="AD163" s="6">
        <v>815</v>
      </c>
      <c r="AE163" s="6">
        <v>652</v>
      </c>
      <c r="AF163" s="6">
        <v>216</v>
      </c>
      <c r="AG163" s="179">
        <v>371</v>
      </c>
      <c r="AH163" s="5">
        <f t="shared" si="22"/>
        <v>16400</v>
      </c>
      <c r="AI163" s="5">
        <f t="shared" si="23"/>
        <v>11201200</v>
      </c>
      <c r="AJ163" s="2">
        <f t="shared" si="24"/>
        <v>8606720000</v>
      </c>
    </row>
    <row r="164" spans="1:36" x14ac:dyDescent="0.2">
      <c r="A164" s="1">
        <v>28</v>
      </c>
      <c r="B164" s="178">
        <v>338</v>
      </c>
      <c r="C164" s="6">
        <v>245</v>
      </c>
      <c r="D164" s="6">
        <v>681</v>
      </c>
      <c r="E164" s="6">
        <v>782</v>
      </c>
      <c r="F164" s="6">
        <v>723</v>
      </c>
      <c r="G164" s="8">
        <v>888</v>
      </c>
      <c r="H164" s="6">
        <v>300</v>
      </c>
      <c r="I164" s="6">
        <v>143</v>
      </c>
      <c r="J164" s="6">
        <v>935</v>
      </c>
      <c r="K164" s="6">
        <v>516</v>
      </c>
      <c r="L164" s="12">
        <v>96</v>
      </c>
      <c r="M164" s="6">
        <v>507</v>
      </c>
      <c r="N164" s="6">
        <v>38</v>
      </c>
      <c r="O164" s="6">
        <v>385</v>
      </c>
      <c r="P164" s="6">
        <v>989</v>
      </c>
      <c r="Q164" s="6">
        <v>634</v>
      </c>
      <c r="R164" s="6">
        <v>972</v>
      </c>
      <c r="S164" s="6">
        <v>623</v>
      </c>
      <c r="T164" s="6">
        <v>51</v>
      </c>
      <c r="U164" s="6">
        <v>408</v>
      </c>
      <c r="V164" s="6">
        <v>73</v>
      </c>
      <c r="W164" s="11">
        <v>494</v>
      </c>
      <c r="X164" s="6">
        <v>946</v>
      </c>
      <c r="Y164" s="6">
        <v>533</v>
      </c>
      <c r="Z164" s="6">
        <v>317</v>
      </c>
      <c r="AA164" s="6">
        <v>154</v>
      </c>
      <c r="AB164" s="7">
        <v>710</v>
      </c>
      <c r="AC164" s="9">
        <v>865</v>
      </c>
      <c r="AD164" s="6">
        <v>704</v>
      </c>
      <c r="AE164" s="6">
        <v>795</v>
      </c>
      <c r="AF164" s="6">
        <v>327</v>
      </c>
      <c r="AG164" s="179">
        <v>228</v>
      </c>
      <c r="AH164" s="5">
        <f t="shared" si="22"/>
        <v>16400</v>
      </c>
      <c r="AI164" s="5">
        <f t="shared" si="23"/>
        <v>11201200</v>
      </c>
      <c r="AJ164" s="2">
        <f t="shared" si="24"/>
        <v>8606720000</v>
      </c>
    </row>
    <row r="165" spans="1:36" x14ac:dyDescent="0.2">
      <c r="A165" s="1">
        <v>29</v>
      </c>
      <c r="B165" s="178">
        <v>126</v>
      </c>
      <c r="C165" s="6">
        <v>473</v>
      </c>
      <c r="D165" s="8">
        <v>901</v>
      </c>
      <c r="E165" s="6">
        <v>546</v>
      </c>
      <c r="F165" s="6">
        <v>1023</v>
      </c>
      <c r="G165" s="6">
        <v>604</v>
      </c>
      <c r="H165" s="6">
        <v>8</v>
      </c>
      <c r="I165" s="6">
        <v>419</v>
      </c>
      <c r="J165" s="6">
        <v>651</v>
      </c>
      <c r="K165" s="6">
        <v>816</v>
      </c>
      <c r="L165" s="6">
        <v>372</v>
      </c>
      <c r="M165" s="6">
        <v>215</v>
      </c>
      <c r="N165" s="6">
        <v>266</v>
      </c>
      <c r="O165" s="12">
        <v>173</v>
      </c>
      <c r="P165" s="6">
        <v>753</v>
      </c>
      <c r="Q165" s="6">
        <v>854</v>
      </c>
      <c r="R165" s="6">
        <v>744</v>
      </c>
      <c r="S165" s="6">
        <v>835</v>
      </c>
      <c r="T165" s="11">
        <v>287</v>
      </c>
      <c r="U165" s="6">
        <v>188</v>
      </c>
      <c r="V165" s="6">
        <v>357</v>
      </c>
      <c r="W165" s="6">
        <v>194</v>
      </c>
      <c r="X165" s="6">
        <v>670</v>
      </c>
      <c r="Y165" s="6">
        <v>825</v>
      </c>
      <c r="Z165" s="6">
        <v>17</v>
      </c>
      <c r="AA165" s="6">
        <v>438</v>
      </c>
      <c r="AB165" s="6">
        <v>1002</v>
      </c>
      <c r="AC165" s="6">
        <v>589</v>
      </c>
      <c r="AD165" s="9">
        <v>916</v>
      </c>
      <c r="AE165" s="7">
        <v>567</v>
      </c>
      <c r="AF165" s="6">
        <v>107</v>
      </c>
      <c r="AG165" s="179">
        <v>464</v>
      </c>
      <c r="AH165" s="5">
        <f t="shared" si="22"/>
        <v>16400</v>
      </c>
      <c r="AI165" s="5">
        <f t="shared" si="23"/>
        <v>11201200</v>
      </c>
      <c r="AJ165" s="2">
        <f t="shared" si="24"/>
        <v>8606720000</v>
      </c>
    </row>
    <row r="166" spans="1:36" x14ac:dyDescent="0.2">
      <c r="A166" s="1">
        <v>30</v>
      </c>
      <c r="B166" s="178">
        <v>493</v>
      </c>
      <c r="C166" s="6">
        <v>74</v>
      </c>
      <c r="D166" s="6">
        <v>534</v>
      </c>
      <c r="E166" s="8">
        <v>945</v>
      </c>
      <c r="F166" s="6">
        <v>624</v>
      </c>
      <c r="G166" s="6">
        <v>971</v>
      </c>
      <c r="H166" s="6">
        <v>407</v>
      </c>
      <c r="I166" s="6">
        <v>52</v>
      </c>
      <c r="J166" s="6">
        <v>796</v>
      </c>
      <c r="K166" s="6">
        <v>703</v>
      </c>
      <c r="L166" s="6">
        <v>227</v>
      </c>
      <c r="M166" s="6">
        <v>328</v>
      </c>
      <c r="N166" s="12">
        <v>153</v>
      </c>
      <c r="O166" s="6">
        <v>318</v>
      </c>
      <c r="P166" s="6">
        <v>866</v>
      </c>
      <c r="Q166" s="6">
        <v>709</v>
      </c>
      <c r="R166" s="6">
        <v>887</v>
      </c>
      <c r="S166" s="6">
        <v>724</v>
      </c>
      <c r="T166" s="6">
        <v>144</v>
      </c>
      <c r="U166" s="11">
        <v>299</v>
      </c>
      <c r="V166" s="6">
        <v>246</v>
      </c>
      <c r="W166" s="6">
        <v>337</v>
      </c>
      <c r="X166" s="6">
        <v>781</v>
      </c>
      <c r="Y166" s="6">
        <v>682</v>
      </c>
      <c r="Z166" s="6">
        <v>386</v>
      </c>
      <c r="AA166" s="6">
        <v>37</v>
      </c>
      <c r="AB166" s="6">
        <v>633</v>
      </c>
      <c r="AC166" s="6">
        <v>990</v>
      </c>
      <c r="AD166" s="7">
        <v>515</v>
      </c>
      <c r="AE166" s="9">
        <v>936</v>
      </c>
      <c r="AF166" s="6">
        <v>508</v>
      </c>
      <c r="AG166" s="179">
        <v>95</v>
      </c>
      <c r="AH166" s="5">
        <f t="shared" si="22"/>
        <v>16400</v>
      </c>
      <c r="AI166" s="5">
        <f t="shared" si="23"/>
        <v>11201200</v>
      </c>
      <c r="AJ166" s="2">
        <f t="shared" si="24"/>
        <v>8606720000</v>
      </c>
    </row>
    <row r="167" spans="1:36" x14ac:dyDescent="0.2">
      <c r="A167" s="1">
        <v>31</v>
      </c>
      <c r="B167" s="199">
        <v>991</v>
      </c>
      <c r="C167" s="6">
        <v>636</v>
      </c>
      <c r="D167" s="6">
        <v>40</v>
      </c>
      <c r="E167" s="6">
        <v>387</v>
      </c>
      <c r="F167" s="6">
        <v>94</v>
      </c>
      <c r="G167" s="6">
        <v>505</v>
      </c>
      <c r="H167" s="6">
        <v>933</v>
      </c>
      <c r="I167" s="6">
        <v>514</v>
      </c>
      <c r="J167" s="6">
        <v>298</v>
      </c>
      <c r="K167" s="6">
        <v>141</v>
      </c>
      <c r="L167" s="6">
        <v>721</v>
      </c>
      <c r="M167" s="6">
        <v>886</v>
      </c>
      <c r="N167" s="6">
        <v>683</v>
      </c>
      <c r="O167" s="6">
        <v>784</v>
      </c>
      <c r="P167" s="6">
        <v>340</v>
      </c>
      <c r="Q167" s="12">
        <v>247</v>
      </c>
      <c r="R167" s="11">
        <v>325</v>
      </c>
      <c r="S167" s="6">
        <v>226</v>
      </c>
      <c r="T167" s="6">
        <v>702</v>
      </c>
      <c r="U167" s="6">
        <v>793</v>
      </c>
      <c r="V167" s="6">
        <v>712</v>
      </c>
      <c r="W167" s="6">
        <v>867</v>
      </c>
      <c r="X167" s="6">
        <v>319</v>
      </c>
      <c r="Y167" s="6">
        <v>156</v>
      </c>
      <c r="Z167" s="6">
        <v>948</v>
      </c>
      <c r="AA167" s="6">
        <v>535</v>
      </c>
      <c r="AB167" s="6">
        <v>75</v>
      </c>
      <c r="AC167" s="6">
        <v>496</v>
      </c>
      <c r="AD167" s="6">
        <v>49</v>
      </c>
      <c r="AE167" s="6">
        <v>406</v>
      </c>
      <c r="AF167" s="9">
        <v>970</v>
      </c>
      <c r="AG167" s="200">
        <v>621</v>
      </c>
      <c r="AH167" s="5">
        <f t="shared" si="22"/>
        <v>16400</v>
      </c>
      <c r="AI167" s="5">
        <f t="shared" si="23"/>
        <v>11201200</v>
      </c>
      <c r="AJ167" s="2">
        <f t="shared" si="24"/>
        <v>8606720000</v>
      </c>
    </row>
    <row r="168" spans="1:36" ht="13.5" thickBot="1" x14ac:dyDescent="0.25">
      <c r="A168" s="1">
        <v>32</v>
      </c>
      <c r="B168" s="201">
        <v>592</v>
      </c>
      <c r="C168" s="202">
        <v>1003</v>
      </c>
      <c r="D168" s="180">
        <v>439</v>
      </c>
      <c r="E168" s="180">
        <v>20</v>
      </c>
      <c r="F168" s="180">
        <v>461</v>
      </c>
      <c r="G168" s="180">
        <v>106</v>
      </c>
      <c r="H168" s="180">
        <v>566</v>
      </c>
      <c r="I168" s="180">
        <v>913</v>
      </c>
      <c r="J168" s="180">
        <v>185</v>
      </c>
      <c r="K168" s="180">
        <v>286</v>
      </c>
      <c r="L168" s="180">
        <v>834</v>
      </c>
      <c r="M168" s="180">
        <v>741</v>
      </c>
      <c r="N168" s="180">
        <v>828</v>
      </c>
      <c r="O168" s="180">
        <v>671</v>
      </c>
      <c r="P168" s="187">
        <v>195</v>
      </c>
      <c r="Q168" s="180">
        <v>360</v>
      </c>
      <c r="R168" s="180">
        <v>214</v>
      </c>
      <c r="S168" s="191">
        <v>369</v>
      </c>
      <c r="T168" s="180">
        <v>813</v>
      </c>
      <c r="U168" s="180">
        <v>650</v>
      </c>
      <c r="V168" s="180">
        <v>855</v>
      </c>
      <c r="W168" s="180">
        <v>756</v>
      </c>
      <c r="X168" s="180">
        <v>176</v>
      </c>
      <c r="Y168" s="180">
        <v>267</v>
      </c>
      <c r="Z168" s="180">
        <v>547</v>
      </c>
      <c r="AA168" s="180">
        <v>904</v>
      </c>
      <c r="AB168" s="180">
        <v>476</v>
      </c>
      <c r="AC168" s="180">
        <v>127</v>
      </c>
      <c r="AD168" s="180">
        <v>418</v>
      </c>
      <c r="AE168" s="180">
        <v>5</v>
      </c>
      <c r="AF168" s="203">
        <v>601</v>
      </c>
      <c r="AG168" s="204">
        <v>1022</v>
      </c>
      <c r="AH168" s="5">
        <f t="shared" si="22"/>
        <v>16400</v>
      </c>
      <c r="AI168" s="5">
        <f t="shared" si="23"/>
        <v>11201200</v>
      </c>
      <c r="AJ168" s="2">
        <f t="shared" si="24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5">SUM(C137:C168)</f>
        <v>16400</v>
      </c>
      <c r="D169" s="5">
        <f t="shared" si="25"/>
        <v>16400</v>
      </c>
      <c r="E169" s="5">
        <f t="shared" si="25"/>
        <v>16400</v>
      </c>
      <c r="F169" s="5">
        <f t="shared" si="25"/>
        <v>16400</v>
      </c>
      <c r="G169" s="5">
        <f t="shared" si="25"/>
        <v>16400</v>
      </c>
      <c r="H169" s="5">
        <f t="shared" si="25"/>
        <v>16400</v>
      </c>
      <c r="I169" s="5">
        <f t="shared" si="25"/>
        <v>16400</v>
      </c>
      <c r="J169" s="5">
        <f t="shared" si="25"/>
        <v>16400</v>
      </c>
      <c r="K169" s="5">
        <f t="shared" si="25"/>
        <v>16400</v>
      </c>
      <c r="L169" s="5">
        <f t="shared" si="25"/>
        <v>16400</v>
      </c>
      <c r="M169" s="5">
        <f t="shared" si="25"/>
        <v>16400</v>
      </c>
      <c r="N169" s="5">
        <f t="shared" si="25"/>
        <v>16400</v>
      </c>
      <c r="O169" s="5">
        <f t="shared" si="25"/>
        <v>16400</v>
      </c>
      <c r="P169" s="5">
        <f t="shared" si="25"/>
        <v>16400</v>
      </c>
      <c r="Q169" s="5">
        <f t="shared" si="25"/>
        <v>16400</v>
      </c>
      <c r="R169" s="5">
        <f t="shared" si="25"/>
        <v>16400</v>
      </c>
      <c r="S169" s="5">
        <f t="shared" si="25"/>
        <v>16400</v>
      </c>
      <c r="T169" s="5">
        <f t="shared" si="25"/>
        <v>16400</v>
      </c>
      <c r="U169" s="5">
        <f t="shared" si="25"/>
        <v>16400</v>
      </c>
      <c r="V169" s="5">
        <f t="shared" si="25"/>
        <v>16400</v>
      </c>
      <c r="W169" s="5">
        <f t="shared" si="25"/>
        <v>16400</v>
      </c>
      <c r="X169" s="5">
        <f t="shared" si="25"/>
        <v>16400</v>
      </c>
      <c r="Y169" s="5">
        <f t="shared" si="25"/>
        <v>16400</v>
      </c>
      <c r="Z169" s="5">
        <f t="shared" si="25"/>
        <v>16400</v>
      </c>
      <c r="AA169" s="5">
        <f t="shared" si="25"/>
        <v>16400</v>
      </c>
      <c r="AB169" s="5">
        <f t="shared" si="25"/>
        <v>16400</v>
      </c>
      <c r="AC169" s="5">
        <f t="shared" si="25"/>
        <v>16400</v>
      </c>
      <c r="AD169" s="5">
        <f t="shared" si="25"/>
        <v>16400</v>
      </c>
      <c r="AE169" s="5">
        <f t="shared" si="25"/>
        <v>16400</v>
      </c>
      <c r="AF169" s="5">
        <f t="shared" si="25"/>
        <v>16400</v>
      </c>
      <c r="AG169" s="5">
        <f t="shared" si="25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6">SUMSQ(C137:C168)</f>
        <v>11201200</v>
      </c>
      <c r="D170" s="5">
        <f t="shared" si="26"/>
        <v>11201200</v>
      </c>
      <c r="E170" s="5">
        <f t="shared" si="26"/>
        <v>11201200</v>
      </c>
      <c r="F170" s="5">
        <f t="shared" si="26"/>
        <v>11201200</v>
      </c>
      <c r="G170" s="5">
        <f t="shared" si="26"/>
        <v>11201200</v>
      </c>
      <c r="H170" s="5">
        <f t="shared" si="26"/>
        <v>11201200</v>
      </c>
      <c r="I170" s="5">
        <f t="shared" si="26"/>
        <v>11201200</v>
      </c>
      <c r="J170" s="5">
        <f t="shared" si="26"/>
        <v>11201200</v>
      </c>
      <c r="K170" s="5">
        <f t="shared" si="26"/>
        <v>11201200</v>
      </c>
      <c r="L170" s="5">
        <f t="shared" si="26"/>
        <v>11201200</v>
      </c>
      <c r="M170" s="5">
        <f t="shared" si="26"/>
        <v>11201200</v>
      </c>
      <c r="N170" s="5">
        <f t="shared" si="26"/>
        <v>11201200</v>
      </c>
      <c r="O170" s="5">
        <f t="shared" si="26"/>
        <v>11201200</v>
      </c>
      <c r="P170" s="5">
        <f t="shared" si="26"/>
        <v>11201200</v>
      </c>
      <c r="Q170" s="5">
        <f t="shared" si="26"/>
        <v>11201200</v>
      </c>
      <c r="R170" s="5">
        <f t="shared" si="26"/>
        <v>11201200</v>
      </c>
      <c r="S170" s="5">
        <f t="shared" si="26"/>
        <v>11201200</v>
      </c>
      <c r="T170" s="5">
        <f t="shared" si="26"/>
        <v>11201200</v>
      </c>
      <c r="U170" s="5">
        <f t="shared" si="26"/>
        <v>11201200</v>
      </c>
      <c r="V170" s="5">
        <f t="shared" si="26"/>
        <v>11201200</v>
      </c>
      <c r="W170" s="5">
        <f t="shared" si="26"/>
        <v>11201200</v>
      </c>
      <c r="X170" s="5">
        <f t="shared" si="26"/>
        <v>11201200</v>
      </c>
      <c r="Y170" s="5">
        <f t="shared" si="26"/>
        <v>11201200</v>
      </c>
      <c r="Z170" s="5">
        <f t="shared" si="26"/>
        <v>11201200</v>
      </c>
      <c r="AA170" s="5">
        <f t="shared" si="26"/>
        <v>11201200</v>
      </c>
      <c r="AB170" s="5">
        <f t="shared" si="26"/>
        <v>11201200</v>
      </c>
      <c r="AC170" s="5">
        <f t="shared" si="26"/>
        <v>11201200</v>
      </c>
      <c r="AD170" s="5">
        <f t="shared" si="26"/>
        <v>11201200</v>
      </c>
      <c r="AE170" s="5">
        <f t="shared" si="26"/>
        <v>11201200</v>
      </c>
      <c r="AF170" s="5">
        <f t="shared" si="26"/>
        <v>11201200</v>
      </c>
      <c r="AG170" s="5">
        <f t="shared" si="26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27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27"/>
        <v>8606720000</v>
      </c>
      <c r="E171" s="2">
        <f t="shared" si="27"/>
        <v>8606720000</v>
      </c>
      <c r="F171" s="2">
        <f t="shared" si="27"/>
        <v>8606720000</v>
      </c>
      <c r="G171" s="2">
        <f t="shared" si="27"/>
        <v>8606720000</v>
      </c>
      <c r="H171" s="2">
        <f t="shared" si="27"/>
        <v>8606720000</v>
      </c>
      <c r="I171" s="2">
        <f t="shared" si="27"/>
        <v>8606720000</v>
      </c>
      <c r="J171" s="2">
        <f t="shared" si="27"/>
        <v>8606720000</v>
      </c>
      <c r="K171" s="2">
        <f t="shared" si="27"/>
        <v>8606720000</v>
      </c>
      <c r="L171" s="2">
        <f t="shared" si="27"/>
        <v>8606720000</v>
      </c>
      <c r="M171" s="2">
        <f t="shared" si="27"/>
        <v>8606720000</v>
      </c>
      <c r="N171" s="2">
        <f t="shared" si="27"/>
        <v>8606720000</v>
      </c>
      <c r="O171" s="2">
        <f t="shared" si="27"/>
        <v>8606720000</v>
      </c>
      <c r="P171" s="2">
        <f t="shared" si="27"/>
        <v>8606720000</v>
      </c>
      <c r="Q171" s="2">
        <f t="shared" si="27"/>
        <v>8606720000</v>
      </c>
      <c r="R171" s="2">
        <f t="shared" si="27"/>
        <v>8606720000</v>
      </c>
      <c r="S171" s="2">
        <f t="shared" si="27"/>
        <v>8606720000</v>
      </c>
      <c r="T171" s="2">
        <f t="shared" si="27"/>
        <v>8606720000</v>
      </c>
      <c r="U171" s="2">
        <f t="shared" si="27"/>
        <v>8606720000</v>
      </c>
      <c r="V171" s="2">
        <f t="shared" si="27"/>
        <v>8606720000</v>
      </c>
      <c r="W171" s="2">
        <f t="shared" si="27"/>
        <v>8606720000</v>
      </c>
      <c r="X171" s="2">
        <f t="shared" si="27"/>
        <v>8606720000</v>
      </c>
      <c r="Y171" s="2">
        <f t="shared" si="27"/>
        <v>8606720000</v>
      </c>
      <c r="Z171" s="2">
        <f t="shared" si="27"/>
        <v>8606720000</v>
      </c>
      <c r="AA171" s="2">
        <f t="shared" si="27"/>
        <v>8606720000</v>
      </c>
      <c r="AB171" s="2">
        <f t="shared" si="27"/>
        <v>8606720000</v>
      </c>
      <c r="AC171" s="2">
        <f t="shared" si="27"/>
        <v>8606720000</v>
      </c>
      <c r="AD171" s="2">
        <f t="shared" si="27"/>
        <v>8606720000</v>
      </c>
      <c r="AE171" s="2">
        <f t="shared" si="27"/>
        <v>8606720000</v>
      </c>
      <c r="AF171" s="2">
        <f t="shared" si="27"/>
        <v>8606720000</v>
      </c>
      <c r="AG171" s="2">
        <f t="shared" si="27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11</v>
      </c>
      <c r="C173" s="2">
        <f>C138</f>
        <v>63</v>
      </c>
      <c r="D173" s="2">
        <f>D139</f>
        <v>81</v>
      </c>
      <c r="E173" s="2">
        <f>E140</f>
        <v>101</v>
      </c>
      <c r="F173" s="2">
        <f>F141</f>
        <v>152</v>
      </c>
      <c r="G173" s="2">
        <f>G142</f>
        <v>164</v>
      </c>
      <c r="H173" s="2">
        <f>H143</f>
        <v>206</v>
      </c>
      <c r="I173" s="2">
        <f>I144</f>
        <v>250</v>
      </c>
      <c r="J173" s="2">
        <f>J145</f>
        <v>259</v>
      </c>
      <c r="K173" s="2">
        <f>K146</f>
        <v>311</v>
      </c>
      <c r="L173" s="2">
        <f>L147</f>
        <v>345</v>
      </c>
      <c r="M173" s="2">
        <f>M148</f>
        <v>365</v>
      </c>
      <c r="N173" s="2">
        <f>N149</f>
        <v>416</v>
      </c>
      <c r="O173" s="2">
        <f>O150</f>
        <v>428</v>
      </c>
      <c r="P173" s="2">
        <f>P151</f>
        <v>454</v>
      </c>
      <c r="Q173" s="2">
        <f>Q152</f>
        <v>498</v>
      </c>
      <c r="R173" s="2">
        <f>R153</f>
        <v>519</v>
      </c>
      <c r="S173" s="2">
        <f>S154</f>
        <v>563</v>
      </c>
      <c r="T173" s="2">
        <f>T155</f>
        <v>605</v>
      </c>
      <c r="U173" s="2">
        <f>U156</f>
        <v>617</v>
      </c>
      <c r="V173" s="2">
        <f>V157</f>
        <v>668</v>
      </c>
      <c r="W173" s="2">
        <f>W158</f>
        <v>688</v>
      </c>
      <c r="X173" s="2">
        <f>X159</f>
        <v>706</v>
      </c>
      <c r="Y173" s="2">
        <f>Y160</f>
        <v>758</v>
      </c>
      <c r="Z173" s="2">
        <f>Z161</f>
        <v>783</v>
      </c>
      <c r="AA173" s="2">
        <f>AA162</f>
        <v>827</v>
      </c>
      <c r="AB173" s="2">
        <f>AB163</f>
        <v>853</v>
      </c>
      <c r="AC173" s="2">
        <f>AC164</f>
        <v>865</v>
      </c>
      <c r="AD173" s="2">
        <f>AD165</f>
        <v>916</v>
      </c>
      <c r="AE173" s="2">
        <f>AE166</f>
        <v>936</v>
      </c>
      <c r="AF173" s="2">
        <f>AF167</f>
        <v>970</v>
      </c>
      <c r="AG173" s="2">
        <f>AG168</f>
        <v>1022</v>
      </c>
      <c r="AH173" s="217">
        <f t="shared" ref="AH173:AH176" si="28">SUM(B173:AG173)</f>
        <v>16400</v>
      </c>
      <c r="AI173" s="5">
        <f t="shared" ref="AI173:AI176" si="29">SUMSQ(B173:AG173)</f>
        <v>11201200</v>
      </c>
      <c r="AJ173" s="2">
        <f t="shared" si="24"/>
        <v>8606720000</v>
      </c>
    </row>
    <row r="174" spans="1:36" x14ac:dyDescent="0.2">
      <c r="A174" s="3" t="s">
        <v>1174</v>
      </c>
      <c r="B174" s="2">
        <f>B168</f>
        <v>592</v>
      </c>
      <c r="C174" s="2">
        <f>C167</f>
        <v>636</v>
      </c>
      <c r="D174" s="2">
        <f>D166</f>
        <v>534</v>
      </c>
      <c r="E174" s="2">
        <f>E165</f>
        <v>546</v>
      </c>
      <c r="F174" s="2">
        <f>F164</f>
        <v>723</v>
      </c>
      <c r="G174" s="2">
        <f>G163</f>
        <v>743</v>
      </c>
      <c r="H174" s="2">
        <f>H162</f>
        <v>649</v>
      </c>
      <c r="I174" s="2">
        <f>I161</f>
        <v>701</v>
      </c>
      <c r="J174" s="2">
        <f>J160</f>
        <v>840</v>
      </c>
      <c r="K174" s="2">
        <f>K159</f>
        <v>884</v>
      </c>
      <c r="L174" s="2">
        <f>L158</f>
        <v>798</v>
      </c>
      <c r="M174" s="2">
        <f>M157</f>
        <v>810</v>
      </c>
      <c r="N174" s="2">
        <f>N156</f>
        <v>987</v>
      </c>
      <c r="O174" s="2">
        <f>O155</f>
        <v>1007</v>
      </c>
      <c r="P174" s="2">
        <f>P154</f>
        <v>897</v>
      </c>
      <c r="Q174" s="2">
        <f>Q153</f>
        <v>949</v>
      </c>
      <c r="R174" s="2">
        <f>R152</f>
        <v>68</v>
      </c>
      <c r="S174" s="2">
        <f>S151</f>
        <v>120</v>
      </c>
      <c r="T174" s="2">
        <f>T150</f>
        <v>26</v>
      </c>
      <c r="U174" s="2">
        <f>U149</f>
        <v>46</v>
      </c>
      <c r="V174" s="2">
        <f>V148</f>
        <v>223</v>
      </c>
      <c r="W174" s="2">
        <f>W147</f>
        <v>235</v>
      </c>
      <c r="X174" s="2">
        <f>X146</f>
        <v>133</v>
      </c>
      <c r="Y174" s="2">
        <f>Y145</f>
        <v>177</v>
      </c>
      <c r="Z174" s="2">
        <f>Z144</f>
        <v>332</v>
      </c>
      <c r="AA174" s="2">
        <f>AA143</f>
        <v>384</v>
      </c>
      <c r="AB174" s="2">
        <f>AB142</f>
        <v>274</v>
      </c>
      <c r="AC174" s="2">
        <f>AC141</f>
        <v>294</v>
      </c>
      <c r="AD174" s="2">
        <f>AD140</f>
        <v>471</v>
      </c>
      <c r="AE174" s="2">
        <f>AE139</f>
        <v>483</v>
      </c>
      <c r="AF174" s="2">
        <f>AF138</f>
        <v>397</v>
      </c>
      <c r="AG174" s="2">
        <f>AG137</f>
        <v>441</v>
      </c>
      <c r="AH174" s="217">
        <f t="shared" si="28"/>
        <v>16400</v>
      </c>
      <c r="AI174" s="5">
        <f t="shared" si="29"/>
        <v>11201200</v>
      </c>
      <c r="AJ174" s="2">
        <f t="shared" si="24"/>
        <v>8606720000</v>
      </c>
    </row>
    <row r="175" spans="1:36" x14ac:dyDescent="0.2">
      <c r="A175" s="3" t="s">
        <v>1175</v>
      </c>
      <c r="B175" s="2">
        <f>B153</f>
        <v>157</v>
      </c>
      <c r="C175" s="2">
        <f>C154</f>
        <v>169</v>
      </c>
      <c r="D175" s="2">
        <f>D155</f>
        <v>199</v>
      </c>
      <c r="E175" s="2">
        <f>E156</f>
        <v>243</v>
      </c>
      <c r="F175" s="2">
        <f>F157</f>
        <v>2</v>
      </c>
      <c r="G175" s="2">
        <f>G158</f>
        <v>54</v>
      </c>
      <c r="H175" s="2">
        <f>H159</f>
        <v>92</v>
      </c>
      <c r="I175" s="2">
        <f>I160</f>
        <v>112</v>
      </c>
      <c r="J175" s="2">
        <f>J161</f>
        <v>405</v>
      </c>
      <c r="K175" s="2">
        <f>K162</f>
        <v>417</v>
      </c>
      <c r="L175" s="2">
        <f>L163</f>
        <v>463</v>
      </c>
      <c r="M175" s="2">
        <f>M164</f>
        <v>507</v>
      </c>
      <c r="N175" s="2">
        <f>N165</f>
        <v>266</v>
      </c>
      <c r="O175" s="2">
        <f>O166</f>
        <v>318</v>
      </c>
      <c r="P175" s="2">
        <f>P167</f>
        <v>340</v>
      </c>
      <c r="Q175" s="2">
        <f>Q168</f>
        <v>360</v>
      </c>
      <c r="R175" s="2">
        <f>R137</f>
        <v>657</v>
      </c>
      <c r="S175" s="2">
        <f>S138</f>
        <v>677</v>
      </c>
      <c r="T175" s="2">
        <f>T139</f>
        <v>715</v>
      </c>
      <c r="U175" s="2">
        <f>U140</f>
        <v>767</v>
      </c>
      <c r="V175" s="2">
        <f>V141</f>
        <v>526</v>
      </c>
      <c r="W175" s="2">
        <f>W142</f>
        <v>570</v>
      </c>
      <c r="X175" s="2">
        <f>X143</f>
        <v>600</v>
      </c>
      <c r="Y175" s="2">
        <f>Y144</f>
        <v>612</v>
      </c>
      <c r="Z175" s="2">
        <f>Z145</f>
        <v>921</v>
      </c>
      <c r="AA175" s="2">
        <f>AA146</f>
        <v>941</v>
      </c>
      <c r="AB175" s="2">
        <f>AB147</f>
        <v>963</v>
      </c>
      <c r="AC175" s="2">
        <f>AC148</f>
        <v>1015</v>
      </c>
      <c r="AD175" s="2">
        <f>AD149</f>
        <v>774</v>
      </c>
      <c r="AE175" s="2">
        <f>AE150</f>
        <v>818</v>
      </c>
      <c r="AF175" s="2">
        <f>AF151</f>
        <v>864</v>
      </c>
      <c r="AG175" s="2">
        <f>AG152</f>
        <v>876</v>
      </c>
      <c r="AH175" s="217">
        <f t="shared" si="28"/>
        <v>16400</v>
      </c>
      <c r="AI175" s="5">
        <f t="shared" si="29"/>
        <v>11201200</v>
      </c>
      <c r="AJ175" s="2">
        <f t="shared" si="24"/>
        <v>8606720000</v>
      </c>
    </row>
    <row r="176" spans="1:36" x14ac:dyDescent="0.2">
      <c r="A176" s="3" t="s">
        <v>1176</v>
      </c>
      <c r="B176" s="2">
        <f>B152</f>
        <v>730</v>
      </c>
      <c r="C176" s="2">
        <f>C151</f>
        <v>750</v>
      </c>
      <c r="D176" s="2">
        <f>D150</f>
        <v>644</v>
      </c>
      <c r="E176" s="2">
        <f>E149</f>
        <v>696</v>
      </c>
      <c r="F176" s="2">
        <f>F148</f>
        <v>581</v>
      </c>
      <c r="G176" s="2">
        <f>G147</f>
        <v>625</v>
      </c>
      <c r="H176" s="2">
        <f>H146</f>
        <v>543</v>
      </c>
      <c r="I176" s="2">
        <f>I145</f>
        <v>555</v>
      </c>
      <c r="J176" s="2">
        <f>J144</f>
        <v>978</v>
      </c>
      <c r="K176" s="2">
        <f>K143</f>
        <v>998</v>
      </c>
      <c r="L176" s="2">
        <f>L142</f>
        <v>908</v>
      </c>
      <c r="M176" s="2">
        <f>M141</f>
        <v>960</v>
      </c>
      <c r="N176" s="2">
        <f>N140</f>
        <v>845</v>
      </c>
      <c r="O176" s="2">
        <f>O139</f>
        <v>889</v>
      </c>
      <c r="P176" s="2">
        <f>P138</f>
        <v>791</v>
      </c>
      <c r="Q176" s="2">
        <f>Q137</f>
        <v>803</v>
      </c>
      <c r="R176" s="2">
        <f>R168</f>
        <v>214</v>
      </c>
      <c r="S176" s="2">
        <f>S167</f>
        <v>226</v>
      </c>
      <c r="T176" s="2">
        <f>T166</f>
        <v>144</v>
      </c>
      <c r="U176" s="2">
        <f>U165</f>
        <v>188</v>
      </c>
      <c r="V176" s="2">
        <f>V164</f>
        <v>73</v>
      </c>
      <c r="W176" s="2">
        <f>W163</f>
        <v>125</v>
      </c>
      <c r="X176" s="2">
        <f>X162</f>
        <v>19</v>
      </c>
      <c r="Y176" s="2">
        <f>Y161</f>
        <v>39</v>
      </c>
      <c r="Z176" s="2">
        <f>Z160</f>
        <v>478</v>
      </c>
      <c r="AA176" s="2">
        <f>AA159</f>
        <v>490</v>
      </c>
      <c r="AB176" s="2">
        <f>AB158</f>
        <v>392</v>
      </c>
      <c r="AC176" s="2">
        <f>AC157</f>
        <v>436</v>
      </c>
      <c r="AD176" s="2">
        <f>AD156</f>
        <v>321</v>
      </c>
      <c r="AE176" s="2">
        <f>AE155</f>
        <v>373</v>
      </c>
      <c r="AF176" s="2">
        <f>AF154</f>
        <v>283</v>
      </c>
      <c r="AG176" s="2">
        <f>AG153</f>
        <v>303</v>
      </c>
      <c r="AH176" s="217">
        <f t="shared" si="28"/>
        <v>16400</v>
      </c>
      <c r="AI176" s="5">
        <f t="shared" si="29"/>
        <v>11201200</v>
      </c>
      <c r="AJ176" s="2">
        <f t="shared" si="24"/>
        <v>8606720000</v>
      </c>
    </row>
    <row r="179" spans="1:36" ht="13.5" thickBot="1" x14ac:dyDescent="0.25">
      <c r="A179" s="71"/>
      <c r="B179" s="1" t="s">
        <v>1126</v>
      </c>
      <c r="D179" s="131" t="s">
        <v>5</v>
      </c>
    </row>
    <row r="180" spans="1:36" x14ac:dyDescent="0.2">
      <c r="A180" s="1">
        <v>1</v>
      </c>
      <c r="B180" s="181">
        <v>19</v>
      </c>
      <c r="C180" s="133">
        <v>440</v>
      </c>
      <c r="D180" s="177">
        <v>1004</v>
      </c>
      <c r="E180" s="177">
        <v>591</v>
      </c>
      <c r="F180" s="177">
        <v>914</v>
      </c>
      <c r="G180" s="177">
        <v>565</v>
      </c>
      <c r="H180" s="177">
        <v>105</v>
      </c>
      <c r="I180" s="177">
        <v>462</v>
      </c>
      <c r="J180" s="177">
        <v>742</v>
      </c>
      <c r="K180" s="177">
        <v>833</v>
      </c>
      <c r="L180" s="177">
        <v>285</v>
      </c>
      <c r="M180" s="177">
        <v>186</v>
      </c>
      <c r="N180" s="177">
        <v>359</v>
      </c>
      <c r="O180" s="177">
        <v>196</v>
      </c>
      <c r="P180" s="177">
        <v>672</v>
      </c>
      <c r="Q180" s="189">
        <v>827</v>
      </c>
      <c r="R180" s="185">
        <v>649</v>
      </c>
      <c r="S180" s="177">
        <v>814</v>
      </c>
      <c r="T180" s="177">
        <v>370</v>
      </c>
      <c r="U180" s="177">
        <v>213</v>
      </c>
      <c r="V180" s="177">
        <v>268</v>
      </c>
      <c r="W180" s="177">
        <v>175</v>
      </c>
      <c r="X180" s="177">
        <v>755</v>
      </c>
      <c r="Y180" s="177">
        <v>856</v>
      </c>
      <c r="Z180" s="177">
        <v>128</v>
      </c>
      <c r="AA180" s="177">
        <v>475</v>
      </c>
      <c r="AB180" s="177">
        <v>903</v>
      </c>
      <c r="AC180" s="177">
        <v>548</v>
      </c>
      <c r="AD180" s="177">
        <v>1021</v>
      </c>
      <c r="AE180" s="177">
        <v>602</v>
      </c>
      <c r="AF180" s="177">
        <v>6</v>
      </c>
      <c r="AG180" s="184">
        <v>417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388</v>
      </c>
      <c r="C181" s="7">
        <v>39</v>
      </c>
      <c r="D181" s="6">
        <v>635</v>
      </c>
      <c r="E181" s="6">
        <v>992</v>
      </c>
      <c r="F181" s="6">
        <v>513</v>
      </c>
      <c r="G181" s="6">
        <v>934</v>
      </c>
      <c r="H181" s="6">
        <v>506</v>
      </c>
      <c r="I181" s="6">
        <v>93</v>
      </c>
      <c r="J181" s="6">
        <v>885</v>
      </c>
      <c r="K181" s="6">
        <v>722</v>
      </c>
      <c r="L181" s="6">
        <v>142</v>
      </c>
      <c r="M181" s="6">
        <v>297</v>
      </c>
      <c r="N181" s="6">
        <v>248</v>
      </c>
      <c r="O181" s="6">
        <v>339</v>
      </c>
      <c r="P181" s="11">
        <v>783</v>
      </c>
      <c r="Q181" s="6">
        <v>684</v>
      </c>
      <c r="R181" s="6">
        <v>794</v>
      </c>
      <c r="S181" s="12">
        <v>701</v>
      </c>
      <c r="T181" s="6">
        <v>225</v>
      </c>
      <c r="U181" s="6">
        <v>326</v>
      </c>
      <c r="V181" s="6">
        <v>155</v>
      </c>
      <c r="W181" s="6">
        <v>320</v>
      </c>
      <c r="X181" s="6">
        <v>868</v>
      </c>
      <c r="Y181" s="6">
        <v>711</v>
      </c>
      <c r="Z181" s="6">
        <v>495</v>
      </c>
      <c r="AA181" s="6">
        <v>76</v>
      </c>
      <c r="AB181" s="6">
        <v>536</v>
      </c>
      <c r="AC181" s="6">
        <v>947</v>
      </c>
      <c r="AD181" s="6">
        <v>622</v>
      </c>
      <c r="AE181" s="6">
        <v>969</v>
      </c>
      <c r="AF181" s="8">
        <v>405</v>
      </c>
      <c r="AG181" s="179">
        <v>50</v>
      </c>
      <c r="AH181" s="5">
        <f t="shared" ref="AH181:AH211" si="30">SUM(B181:AG181)</f>
        <v>16400</v>
      </c>
      <c r="AI181" s="5">
        <f t="shared" ref="AI181:AI211" si="31">SUMSQ(B181:AG181)</f>
        <v>11201200</v>
      </c>
      <c r="AJ181" s="2">
        <f t="shared" ref="AJ181:AJ219" si="32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946</v>
      </c>
      <c r="C182" s="6">
        <v>533</v>
      </c>
      <c r="D182" s="7">
        <v>73</v>
      </c>
      <c r="E182" s="9">
        <v>494</v>
      </c>
      <c r="F182" s="6">
        <v>51</v>
      </c>
      <c r="G182" s="6">
        <v>408</v>
      </c>
      <c r="H182" s="6">
        <v>972</v>
      </c>
      <c r="I182" s="6">
        <v>623</v>
      </c>
      <c r="J182" s="6">
        <v>327</v>
      </c>
      <c r="K182" s="6">
        <v>228</v>
      </c>
      <c r="L182" s="6">
        <v>704</v>
      </c>
      <c r="M182" s="6">
        <v>795</v>
      </c>
      <c r="N182" s="6">
        <v>710</v>
      </c>
      <c r="O182" s="11">
        <v>865</v>
      </c>
      <c r="P182" s="6">
        <v>317</v>
      </c>
      <c r="Q182" s="6">
        <v>154</v>
      </c>
      <c r="R182" s="6">
        <v>300</v>
      </c>
      <c r="S182" s="6">
        <v>143</v>
      </c>
      <c r="T182" s="12">
        <v>723</v>
      </c>
      <c r="U182" s="6">
        <v>888</v>
      </c>
      <c r="V182" s="6">
        <v>681</v>
      </c>
      <c r="W182" s="6">
        <v>782</v>
      </c>
      <c r="X182" s="6">
        <v>338</v>
      </c>
      <c r="Y182" s="6">
        <v>245</v>
      </c>
      <c r="Z182" s="6">
        <v>989</v>
      </c>
      <c r="AA182" s="6">
        <v>634</v>
      </c>
      <c r="AB182" s="6">
        <v>38</v>
      </c>
      <c r="AC182" s="6">
        <v>385</v>
      </c>
      <c r="AD182" s="6">
        <v>96</v>
      </c>
      <c r="AE182" s="8">
        <v>507</v>
      </c>
      <c r="AF182" s="6">
        <v>935</v>
      </c>
      <c r="AG182" s="179">
        <v>516</v>
      </c>
      <c r="AH182" s="5">
        <f t="shared" si="30"/>
        <v>16400</v>
      </c>
      <c r="AI182" s="5">
        <f t="shared" si="31"/>
        <v>11201200</v>
      </c>
      <c r="AJ182" s="2">
        <f t="shared" si="32"/>
        <v>8606720000</v>
      </c>
    </row>
    <row r="183" spans="1:36" x14ac:dyDescent="0.2">
      <c r="A183" s="1">
        <v>4</v>
      </c>
      <c r="B183" s="178">
        <v>545</v>
      </c>
      <c r="C183" s="6">
        <v>902</v>
      </c>
      <c r="D183" s="9">
        <v>474</v>
      </c>
      <c r="E183" s="7">
        <v>125</v>
      </c>
      <c r="F183" s="6">
        <v>420</v>
      </c>
      <c r="G183" s="6">
        <v>7</v>
      </c>
      <c r="H183" s="6">
        <v>603</v>
      </c>
      <c r="I183" s="6">
        <v>1024</v>
      </c>
      <c r="J183" s="6">
        <v>216</v>
      </c>
      <c r="K183" s="6">
        <v>371</v>
      </c>
      <c r="L183" s="6">
        <v>815</v>
      </c>
      <c r="M183" s="6">
        <v>652</v>
      </c>
      <c r="N183" s="11">
        <v>853</v>
      </c>
      <c r="O183" s="6">
        <v>754</v>
      </c>
      <c r="P183" s="6">
        <v>174</v>
      </c>
      <c r="Q183" s="6">
        <v>265</v>
      </c>
      <c r="R183" s="6">
        <v>187</v>
      </c>
      <c r="S183" s="6">
        <v>288</v>
      </c>
      <c r="T183" s="6">
        <v>836</v>
      </c>
      <c r="U183" s="12">
        <v>743</v>
      </c>
      <c r="V183" s="6">
        <v>826</v>
      </c>
      <c r="W183" s="6">
        <v>669</v>
      </c>
      <c r="X183" s="6">
        <v>193</v>
      </c>
      <c r="Y183" s="6">
        <v>358</v>
      </c>
      <c r="Z183" s="6">
        <v>590</v>
      </c>
      <c r="AA183" s="6">
        <v>1001</v>
      </c>
      <c r="AB183" s="6">
        <v>437</v>
      </c>
      <c r="AC183" s="6">
        <v>18</v>
      </c>
      <c r="AD183" s="8">
        <v>463</v>
      </c>
      <c r="AE183" s="6">
        <v>108</v>
      </c>
      <c r="AF183" s="6">
        <v>568</v>
      </c>
      <c r="AG183" s="179">
        <v>915</v>
      </c>
      <c r="AH183" s="5">
        <f t="shared" si="30"/>
        <v>16400</v>
      </c>
      <c r="AI183" s="5">
        <f t="shared" si="31"/>
        <v>11201200</v>
      </c>
      <c r="AJ183" s="2">
        <f t="shared" si="32"/>
        <v>8606720000</v>
      </c>
    </row>
    <row r="184" spans="1:36" x14ac:dyDescent="0.2">
      <c r="A184" s="1">
        <v>5</v>
      </c>
      <c r="B184" s="178">
        <v>781</v>
      </c>
      <c r="C184" s="6">
        <v>682</v>
      </c>
      <c r="D184" s="6">
        <v>246</v>
      </c>
      <c r="E184" s="6">
        <v>337</v>
      </c>
      <c r="F184" s="7">
        <v>144</v>
      </c>
      <c r="G184" s="9">
        <v>299</v>
      </c>
      <c r="H184" s="6">
        <v>887</v>
      </c>
      <c r="I184" s="6">
        <v>724</v>
      </c>
      <c r="J184" s="6">
        <v>508</v>
      </c>
      <c r="K184" s="6">
        <v>95</v>
      </c>
      <c r="L184" s="6">
        <v>515</v>
      </c>
      <c r="M184" s="11">
        <v>936</v>
      </c>
      <c r="N184" s="6">
        <v>633</v>
      </c>
      <c r="O184" s="6">
        <v>990</v>
      </c>
      <c r="P184" s="6">
        <v>386</v>
      </c>
      <c r="Q184" s="6">
        <v>37</v>
      </c>
      <c r="R184" s="6">
        <v>407</v>
      </c>
      <c r="S184" s="6">
        <v>52</v>
      </c>
      <c r="T184" s="6">
        <v>624</v>
      </c>
      <c r="U184" s="6">
        <v>971</v>
      </c>
      <c r="V184" s="12">
        <v>534</v>
      </c>
      <c r="W184" s="6">
        <v>945</v>
      </c>
      <c r="X184" s="6">
        <v>493</v>
      </c>
      <c r="Y184" s="6">
        <v>74</v>
      </c>
      <c r="Z184" s="6">
        <v>866</v>
      </c>
      <c r="AA184" s="6">
        <v>709</v>
      </c>
      <c r="AB184" s="6">
        <v>153</v>
      </c>
      <c r="AC184" s="8">
        <v>318</v>
      </c>
      <c r="AD184" s="6">
        <v>227</v>
      </c>
      <c r="AE184" s="6">
        <v>328</v>
      </c>
      <c r="AF184" s="6">
        <v>796</v>
      </c>
      <c r="AG184" s="179">
        <v>703</v>
      </c>
      <c r="AH184" s="5">
        <f t="shared" si="30"/>
        <v>16400</v>
      </c>
      <c r="AI184" s="5">
        <f t="shared" si="31"/>
        <v>11201200</v>
      </c>
      <c r="AJ184" s="2">
        <f t="shared" si="32"/>
        <v>8606720000</v>
      </c>
    </row>
    <row r="185" spans="1:36" x14ac:dyDescent="0.2">
      <c r="A185" s="1">
        <v>6</v>
      </c>
      <c r="B185" s="178">
        <v>670</v>
      </c>
      <c r="C185" s="6">
        <v>825</v>
      </c>
      <c r="D185" s="6">
        <v>357</v>
      </c>
      <c r="E185" s="6">
        <v>194</v>
      </c>
      <c r="F185" s="9">
        <v>287</v>
      </c>
      <c r="G185" s="7">
        <v>188</v>
      </c>
      <c r="H185" s="6">
        <v>744</v>
      </c>
      <c r="I185" s="6">
        <v>835</v>
      </c>
      <c r="J185" s="6">
        <v>107</v>
      </c>
      <c r="K185" s="6">
        <v>464</v>
      </c>
      <c r="L185" s="11">
        <v>916</v>
      </c>
      <c r="M185" s="6">
        <v>567</v>
      </c>
      <c r="N185" s="6">
        <v>1002</v>
      </c>
      <c r="O185" s="6">
        <v>589</v>
      </c>
      <c r="P185" s="6">
        <v>17</v>
      </c>
      <c r="Q185" s="6">
        <v>438</v>
      </c>
      <c r="R185" s="6">
        <v>8</v>
      </c>
      <c r="S185" s="6">
        <v>419</v>
      </c>
      <c r="T185" s="6">
        <v>1023</v>
      </c>
      <c r="U185" s="6">
        <v>604</v>
      </c>
      <c r="V185" s="6">
        <v>901</v>
      </c>
      <c r="W185" s="12">
        <v>546</v>
      </c>
      <c r="X185" s="6">
        <v>126</v>
      </c>
      <c r="Y185" s="6">
        <v>473</v>
      </c>
      <c r="Z185" s="6">
        <v>753</v>
      </c>
      <c r="AA185" s="6">
        <v>854</v>
      </c>
      <c r="AB185" s="8">
        <v>266</v>
      </c>
      <c r="AC185" s="6">
        <v>173</v>
      </c>
      <c r="AD185" s="6">
        <v>372</v>
      </c>
      <c r="AE185" s="6">
        <v>215</v>
      </c>
      <c r="AF185" s="6">
        <v>651</v>
      </c>
      <c r="AG185" s="179">
        <v>816</v>
      </c>
      <c r="AH185" s="5">
        <f t="shared" si="30"/>
        <v>16400</v>
      </c>
      <c r="AI185" s="5">
        <f t="shared" si="31"/>
        <v>11201200</v>
      </c>
      <c r="AJ185" s="2">
        <f t="shared" si="32"/>
        <v>8606720000</v>
      </c>
    </row>
    <row r="186" spans="1:36" x14ac:dyDescent="0.2">
      <c r="A186" s="1">
        <v>7</v>
      </c>
      <c r="B186" s="178">
        <v>176</v>
      </c>
      <c r="C186" s="6">
        <v>267</v>
      </c>
      <c r="D186" s="6">
        <v>855</v>
      </c>
      <c r="E186" s="6">
        <v>756</v>
      </c>
      <c r="F186" s="6">
        <v>813</v>
      </c>
      <c r="G186" s="6">
        <v>650</v>
      </c>
      <c r="H186" s="7">
        <v>214</v>
      </c>
      <c r="I186" s="9">
        <v>369</v>
      </c>
      <c r="J186" s="6">
        <v>601</v>
      </c>
      <c r="K186" s="11">
        <v>1022</v>
      </c>
      <c r="L186" s="6">
        <v>418</v>
      </c>
      <c r="M186" s="6">
        <v>5</v>
      </c>
      <c r="N186" s="6">
        <v>476</v>
      </c>
      <c r="O186" s="6">
        <v>127</v>
      </c>
      <c r="P186" s="6">
        <v>547</v>
      </c>
      <c r="Q186" s="6">
        <v>904</v>
      </c>
      <c r="R186" s="6">
        <v>566</v>
      </c>
      <c r="S186" s="6">
        <v>913</v>
      </c>
      <c r="T186" s="6">
        <v>461</v>
      </c>
      <c r="U186" s="6">
        <v>106</v>
      </c>
      <c r="V186" s="6">
        <v>439</v>
      </c>
      <c r="W186" s="6">
        <v>20</v>
      </c>
      <c r="X186" s="12">
        <v>592</v>
      </c>
      <c r="Y186" s="6">
        <v>1003</v>
      </c>
      <c r="Z186" s="6">
        <v>195</v>
      </c>
      <c r="AA186" s="8">
        <v>360</v>
      </c>
      <c r="AB186" s="6">
        <v>828</v>
      </c>
      <c r="AC186" s="6">
        <v>671</v>
      </c>
      <c r="AD186" s="6">
        <v>834</v>
      </c>
      <c r="AE186" s="6">
        <v>741</v>
      </c>
      <c r="AF186" s="6">
        <v>185</v>
      </c>
      <c r="AG186" s="179">
        <v>286</v>
      </c>
      <c r="AH186" s="5">
        <f t="shared" si="30"/>
        <v>16400</v>
      </c>
      <c r="AI186" s="5">
        <f t="shared" si="31"/>
        <v>11201200</v>
      </c>
      <c r="AJ186" s="2">
        <f t="shared" si="32"/>
        <v>8606720000</v>
      </c>
    </row>
    <row r="187" spans="1:36" x14ac:dyDescent="0.2">
      <c r="A187" s="1">
        <v>8</v>
      </c>
      <c r="B187" s="178">
        <v>319</v>
      </c>
      <c r="C187" s="6">
        <v>156</v>
      </c>
      <c r="D187" s="6">
        <v>712</v>
      </c>
      <c r="E187" s="6">
        <v>867</v>
      </c>
      <c r="F187" s="6">
        <v>702</v>
      </c>
      <c r="G187" s="6">
        <v>793</v>
      </c>
      <c r="H187" s="9">
        <v>325</v>
      </c>
      <c r="I187" s="7">
        <v>226</v>
      </c>
      <c r="J187" s="11">
        <v>970</v>
      </c>
      <c r="K187" s="6">
        <v>621</v>
      </c>
      <c r="L187" s="6">
        <v>49</v>
      </c>
      <c r="M187" s="6">
        <v>406</v>
      </c>
      <c r="N187" s="6">
        <v>75</v>
      </c>
      <c r="O187" s="6">
        <v>496</v>
      </c>
      <c r="P187" s="6">
        <v>948</v>
      </c>
      <c r="Q187" s="6">
        <v>535</v>
      </c>
      <c r="R187" s="6">
        <v>933</v>
      </c>
      <c r="S187" s="6">
        <v>514</v>
      </c>
      <c r="T187" s="6">
        <v>94</v>
      </c>
      <c r="U187" s="6">
        <v>505</v>
      </c>
      <c r="V187" s="6">
        <v>40</v>
      </c>
      <c r="W187" s="6">
        <v>387</v>
      </c>
      <c r="X187" s="6">
        <v>991</v>
      </c>
      <c r="Y187" s="12">
        <v>636</v>
      </c>
      <c r="Z187" s="8">
        <v>340</v>
      </c>
      <c r="AA187" s="6">
        <v>247</v>
      </c>
      <c r="AB187" s="6">
        <v>683</v>
      </c>
      <c r="AC187" s="6">
        <v>784</v>
      </c>
      <c r="AD187" s="6">
        <v>721</v>
      </c>
      <c r="AE187" s="6">
        <v>886</v>
      </c>
      <c r="AF187" s="6">
        <v>298</v>
      </c>
      <c r="AG187" s="179">
        <v>141</v>
      </c>
      <c r="AH187" s="5">
        <f t="shared" si="30"/>
        <v>16400</v>
      </c>
      <c r="AI187" s="5">
        <f t="shared" si="31"/>
        <v>11201200</v>
      </c>
      <c r="AJ187" s="2">
        <f t="shared" si="32"/>
        <v>8606720000</v>
      </c>
    </row>
    <row r="188" spans="1:36" x14ac:dyDescent="0.2">
      <c r="A188" s="1">
        <v>9</v>
      </c>
      <c r="B188" s="178">
        <v>1006</v>
      </c>
      <c r="C188" s="6">
        <v>585</v>
      </c>
      <c r="D188" s="6">
        <v>21</v>
      </c>
      <c r="E188" s="6">
        <v>434</v>
      </c>
      <c r="F188" s="6">
        <v>111</v>
      </c>
      <c r="G188" s="6">
        <v>460</v>
      </c>
      <c r="H188" s="6">
        <v>920</v>
      </c>
      <c r="I188" s="11">
        <v>563</v>
      </c>
      <c r="J188" s="7">
        <v>283</v>
      </c>
      <c r="K188" s="9">
        <v>192</v>
      </c>
      <c r="L188" s="6">
        <v>740</v>
      </c>
      <c r="M188" s="6">
        <v>839</v>
      </c>
      <c r="N188" s="6">
        <v>666</v>
      </c>
      <c r="O188" s="6">
        <v>829</v>
      </c>
      <c r="P188" s="6">
        <v>353</v>
      </c>
      <c r="Q188" s="6">
        <v>198</v>
      </c>
      <c r="R188" s="6">
        <v>376</v>
      </c>
      <c r="S188" s="6">
        <v>211</v>
      </c>
      <c r="T188" s="6">
        <v>655</v>
      </c>
      <c r="U188" s="6">
        <v>812</v>
      </c>
      <c r="V188" s="6">
        <v>757</v>
      </c>
      <c r="W188" s="6">
        <v>850</v>
      </c>
      <c r="X188" s="6">
        <v>270</v>
      </c>
      <c r="Y188" s="8">
        <v>169</v>
      </c>
      <c r="Z188" s="12">
        <v>897</v>
      </c>
      <c r="AA188" s="6">
        <v>550</v>
      </c>
      <c r="AB188" s="6">
        <v>122</v>
      </c>
      <c r="AC188" s="6">
        <v>477</v>
      </c>
      <c r="AD188" s="6">
        <v>4</v>
      </c>
      <c r="AE188" s="6">
        <v>423</v>
      </c>
      <c r="AF188" s="6">
        <v>1019</v>
      </c>
      <c r="AG188" s="179">
        <v>608</v>
      </c>
      <c r="AH188" s="5">
        <f t="shared" si="30"/>
        <v>16400</v>
      </c>
      <c r="AI188" s="5">
        <f t="shared" si="31"/>
        <v>11201200</v>
      </c>
      <c r="AJ188" s="2">
        <f t="shared" si="32"/>
        <v>8606720000</v>
      </c>
    </row>
    <row r="189" spans="1:36" x14ac:dyDescent="0.2">
      <c r="A189" s="1">
        <v>10</v>
      </c>
      <c r="B189" s="178">
        <v>637</v>
      </c>
      <c r="C189" s="6">
        <v>986</v>
      </c>
      <c r="D189" s="6">
        <v>390</v>
      </c>
      <c r="E189" s="6">
        <v>33</v>
      </c>
      <c r="F189" s="6">
        <v>512</v>
      </c>
      <c r="G189" s="6">
        <v>91</v>
      </c>
      <c r="H189" s="11">
        <v>519</v>
      </c>
      <c r="I189" s="6">
        <v>932</v>
      </c>
      <c r="J189" s="9">
        <v>140</v>
      </c>
      <c r="K189" s="7">
        <v>303</v>
      </c>
      <c r="L189" s="6">
        <v>883</v>
      </c>
      <c r="M189" s="6">
        <v>728</v>
      </c>
      <c r="N189" s="6">
        <v>777</v>
      </c>
      <c r="O189" s="6">
        <v>686</v>
      </c>
      <c r="P189" s="6">
        <v>242</v>
      </c>
      <c r="Q189" s="6">
        <v>341</v>
      </c>
      <c r="R189" s="6">
        <v>231</v>
      </c>
      <c r="S189" s="6">
        <v>324</v>
      </c>
      <c r="T189" s="6">
        <v>800</v>
      </c>
      <c r="U189" s="6">
        <v>699</v>
      </c>
      <c r="V189" s="6">
        <v>870</v>
      </c>
      <c r="W189" s="6">
        <v>705</v>
      </c>
      <c r="X189" s="8">
        <v>157</v>
      </c>
      <c r="Y189" s="6">
        <v>314</v>
      </c>
      <c r="Z189" s="6">
        <v>530</v>
      </c>
      <c r="AA189" s="12">
        <v>949</v>
      </c>
      <c r="AB189" s="6">
        <v>489</v>
      </c>
      <c r="AC189" s="6">
        <v>78</v>
      </c>
      <c r="AD189" s="6">
        <v>403</v>
      </c>
      <c r="AE189" s="6">
        <v>56</v>
      </c>
      <c r="AF189" s="6">
        <v>620</v>
      </c>
      <c r="AG189" s="179">
        <v>975</v>
      </c>
      <c r="AH189" s="5">
        <f t="shared" si="30"/>
        <v>16400</v>
      </c>
      <c r="AI189" s="5">
        <f t="shared" si="31"/>
        <v>11201200</v>
      </c>
      <c r="AJ189" s="2">
        <f t="shared" si="32"/>
        <v>8606720000</v>
      </c>
    </row>
    <row r="190" spans="1:36" x14ac:dyDescent="0.2">
      <c r="A190" s="1">
        <v>11</v>
      </c>
      <c r="B190" s="178">
        <v>79</v>
      </c>
      <c r="C190" s="6">
        <v>492</v>
      </c>
      <c r="D190" s="6">
        <v>952</v>
      </c>
      <c r="E190" s="6">
        <v>531</v>
      </c>
      <c r="F190" s="6">
        <v>974</v>
      </c>
      <c r="G190" s="11">
        <v>617</v>
      </c>
      <c r="H190" s="6">
        <v>53</v>
      </c>
      <c r="I190" s="6">
        <v>402</v>
      </c>
      <c r="J190" s="6">
        <v>698</v>
      </c>
      <c r="K190" s="6">
        <v>797</v>
      </c>
      <c r="L190" s="7">
        <v>321</v>
      </c>
      <c r="M190" s="9">
        <v>230</v>
      </c>
      <c r="N190" s="6">
        <v>315</v>
      </c>
      <c r="O190" s="6">
        <v>160</v>
      </c>
      <c r="P190" s="6">
        <v>708</v>
      </c>
      <c r="Q190" s="6">
        <v>871</v>
      </c>
      <c r="R190" s="6">
        <v>725</v>
      </c>
      <c r="S190" s="6">
        <v>882</v>
      </c>
      <c r="T190" s="6">
        <v>302</v>
      </c>
      <c r="U190" s="6">
        <v>137</v>
      </c>
      <c r="V190" s="6">
        <v>344</v>
      </c>
      <c r="W190" s="8">
        <v>243</v>
      </c>
      <c r="X190" s="6">
        <v>687</v>
      </c>
      <c r="Y190" s="6">
        <v>780</v>
      </c>
      <c r="Z190" s="6">
        <v>36</v>
      </c>
      <c r="AA190" s="6">
        <v>391</v>
      </c>
      <c r="AB190" s="12">
        <v>987</v>
      </c>
      <c r="AC190" s="6">
        <v>640</v>
      </c>
      <c r="AD190" s="6">
        <v>929</v>
      </c>
      <c r="AE190" s="6">
        <v>518</v>
      </c>
      <c r="AF190" s="6">
        <v>90</v>
      </c>
      <c r="AG190" s="179">
        <v>509</v>
      </c>
      <c r="AH190" s="5">
        <f t="shared" si="30"/>
        <v>16400</v>
      </c>
      <c r="AI190" s="5">
        <f t="shared" si="31"/>
        <v>11201200</v>
      </c>
      <c r="AJ190" s="2">
        <f t="shared" si="32"/>
        <v>8606720000</v>
      </c>
    </row>
    <row r="191" spans="1:36" x14ac:dyDescent="0.2">
      <c r="A191" s="1">
        <v>12</v>
      </c>
      <c r="B191" s="178">
        <v>480</v>
      </c>
      <c r="C191" s="6">
        <v>123</v>
      </c>
      <c r="D191" s="6">
        <v>551</v>
      </c>
      <c r="E191" s="6">
        <v>900</v>
      </c>
      <c r="F191" s="11">
        <v>605</v>
      </c>
      <c r="G191" s="6">
        <v>1018</v>
      </c>
      <c r="H191" s="6">
        <v>422</v>
      </c>
      <c r="I191" s="6">
        <v>1</v>
      </c>
      <c r="J191" s="6">
        <v>809</v>
      </c>
      <c r="K191" s="6">
        <v>654</v>
      </c>
      <c r="L191" s="9">
        <v>210</v>
      </c>
      <c r="M191" s="7">
        <v>373</v>
      </c>
      <c r="N191" s="6">
        <v>172</v>
      </c>
      <c r="O191" s="6">
        <v>271</v>
      </c>
      <c r="P191" s="6">
        <v>851</v>
      </c>
      <c r="Q191" s="6">
        <v>760</v>
      </c>
      <c r="R191" s="6">
        <v>838</v>
      </c>
      <c r="S191" s="6">
        <v>737</v>
      </c>
      <c r="T191" s="6">
        <v>189</v>
      </c>
      <c r="U191" s="6">
        <v>282</v>
      </c>
      <c r="V191" s="8">
        <v>199</v>
      </c>
      <c r="W191" s="6">
        <v>356</v>
      </c>
      <c r="X191" s="6">
        <v>832</v>
      </c>
      <c r="Y191" s="6">
        <v>667</v>
      </c>
      <c r="Z191" s="6">
        <v>435</v>
      </c>
      <c r="AA191" s="6">
        <v>24</v>
      </c>
      <c r="AB191" s="6">
        <v>588</v>
      </c>
      <c r="AC191" s="12">
        <v>1007</v>
      </c>
      <c r="AD191" s="6">
        <v>562</v>
      </c>
      <c r="AE191" s="6">
        <v>917</v>
      </c>
      <c r="AF191" s="6">
        <v>457</v>
      </c>
      <c r="AG191" s="179">
        <v>110</v>
      </c>
      <c r="AH191" s="5">
        <f t="shared" si="30"/>
        <v>16400</v>
      </c>
      <c r="AI191" s="5">
        <f t="shared" si="31"/>
        <v>11201200</v>
      </c>
      <c r="AJ191" s="2">
        <f t="shared" si="32"/>
        <v>8606720000</v>
      </c>
    </row>
    <row r="192" spans="1:36" x14ac:dyDescent="0.2">
      <c r="A192" s="1">
        <v>13</v>
      </c>
      <c r="B192" s="178">
        <v>244</v>
      </c>
      <c r="C192" s="6">
        <v>343</v>
      </c>
      <c r="D192" s="6">
        <v>779</v>
      </c>
      <c r="E192" s="11">
        <v>688</v>
      </c>
      <c r="F192" s="6">
        <v>881</v>
      </c>
      <c r="G192" s="6">
        <v>726</v>
      </c>
      <c r="H192" s="6">
        <v>138</v>
      </c>
      <c r="I192" s="6">
        <v>301</v>
      </c>
      <c r="J192" s="6">
        <v>517</v>
      </c>
      <c r="K192" s="6">
        <v>930</v>
      </c>
      <c r="L192" s="6">
        <v>510</v>
      </c>
      <c r="M192" s="6">
        <v>89</v>
      </c>
      <c r="N192" s="7">
        <v>392</v>
      </c>
      <c r="O192" s="9">
        <v>35</v>
      </c>
      <c r="P192" s="6">
        <v>639</v>
      </c>
      <c r="Q192" s="6">
        <v>988</v>
      </c>
      <c r="R192" s="6">
        <v>618</v>
      </c>
      <c r="S192" s="6">
        <v>973</v>
      </c>
      <c r="T192" s="6">
        <v>401</v>
      </c>
      <c r="U192" s="8">
        <v>54</v>
      </c>
      <c r="V192" s="6">
        <v>491</v>
      </c>
      <c r="W192" s="6">
        <v>80</v>
      </c>
      <c r="X192" s="6">
        <v>532</v>
      </c>
      <c r="Y192" s="6">
        <v>951</v>
      </c>
      <c r="Z192" s="6">
        <v>159</v>
      </c>
      <c r="AA192" s="6">
        <v>316</v>
      </c>
      <c r="AB192" s="6">
        <v>872</v>
      </c>
      <c r="AC192" s="6">
        <v>707</v>
      </c>
      <c r="AD192" s="12">
        <v>798</v>
      </c>
      <c r="AE192" s="6">
        <v>697</v>
      </c>
      <c r="AF192" s="6">
        <v>229</v>
      </c>
      <c r="AG192" s="179">
        <v>322</v>
      </c>
      <c r="AH192" s="5">
        <f t="shared" si="30"/>
        <v>16400</v>
      </c>
      <c r="AI192" s="5">
        <f t="shared" si="31"/>
        <v>11201200</v>
      </c>
      <c r="AJ192" s="2">
        <f t="shared" si="32"/>
        <v>8606720000</v>
      </c>
    </row>
    <row r="193" spans="1:36" x14ac:dyDescent="0.2">
      <c r="A193" s="1">
        <v>14</v>
      </c>
      <c r="B193" s="178">
        <v>355</v>
      </c>
      <c r="C193" s="6">
        <v>200</v>
      </c>
      <c r="D193" s="11">
        <v>668</v>
      </c>
      <c r="E193" s="6">
        <v>831</v>
      </c>
      <c r="F193" s="6">
        <v>738</v>
      </c>
      <c r="G193" s="6">
        <v>837</v>
      </c>
      <c r="H193" s="6">
        <v>281</v>
      </c>
      <c r="I193" s="6">
        <v>190</v>
      </c>
      <c r="J193" s="6">
        <v>918</v>
      </c>
      <c r="K193" s="6">
        <v>561</v>
      </c>
      <c r="L193" s="6">
        <v>109</v>
      </c>
      <c r="M193" s="6">
        <v>458</v>
      </c>
      <c r="N193" s="9">
        <v>23</v>
      </c>
      <c r="O193" s="7">
        <v>436</v>
      </c>
      <c r="P193" s="6">
        <v>1008</v>
      </c>
      <c r="Q193" s="6">
        <v>587</v>
      </c>
      <c r="R193" s="6">
        <v>1017</v>
      </c>
      <c r="S193" s="6">
        <v>606</v>
      </c>
      <c r="T193" s="8">
        <v>2</v>
      </c>
      <c r="U193" s="6">
        <v>421</v>
      </c>
      <c r="V193" s="6">
        <v>124</v>
      </c>
      <c r="W193" s="6">
        <v>479</v>
      </c>
      <c r="X193" s="6">
        <v>899</v>
      </c>
      <c r="Y193" s="6">
        <v>552</v>
      </c>
      <c r="Z193" s="6">
        <v>272</v>
      </c>
      <c r="AA193" s="6">
        <v>171</v>
      </c>
      <c r="AB193" s="6">
        <v>759</v>
      </c>
      <c r="AC193" s="6">
        <v>852</v>
      </c>
      <c r="AD193" s="6">
        <v>653</v>
      </c>
      <c r="AE193" s="12">
        <v>810</v>
      </c>
      <c r="AF193" s="6">
        <v>374</v>
      </c>
      <c r="AG193" s="179">
        <v>209</v>
      </c>
      <c r="AH193" s="5">
        <f t="shared" si="30"/>
        <v>16400</v>
      </c>
      <c r="AI193" s="5">
        <f t="shared" si="31"/>
        <v>11201200</v>
      </c>
      <c r="AJ193" s="2">
        <f t="shared" si="32"/>
        <v>8606720000</v>
      </c>
    </row>
    <row r="194" spans="1:36" x14ac:dyDescent="0.2">
      <c r="A194" s="1">
        <v>15</v>
      </c>
      <c r="B194" s="178">
        <v>849</v>
      </c>
      <c r="C194" s="11">
        <v>758</v>
      </c>
      <c r="D194" s="6">
        <v>170</v>
      </c>
      <c r="E194" s="6">
        <v>269</v>
      </c>
      <c r="F194" s="6">
        <v>212</v>
      </c>
      <c r="G194" s="6">
        <v>375</v>
      </c>
      <c r="H194" s="6">
        <v>811</v>
      </c>
      <c r="I194" s="6">
        <v>656</v>
      </c>
      <c r="J194" s="6">
        <v>424</v>
      </c>
      <c r="K194" s="6">
        <v>3</v>
      </c>
      <c r="L194" s="6">
        <v>607</v>
      </c>
      <c r="M194" s="6">
        <v>1020</v>
      </c>
      <c r="N194" s="6">
        <v>549</v>
      </c>
      <c r="O194" s="6">
        <v>898</v>
      </c>
      <c r="P194" s="7">
        <v>478</v>
      </c>
      <c r="Q194" s="9">
        <v>121</v>
      </c>
      <c r="R194" s="6">
        <v>459</v>
      </c>
      <c r="S194" s="8">
        <v>112</v>
      </c>
      <c r="T194" s="6">
        <v>564</v>
      </c>
      <c r="U194" s="6">
        <v>919</v>
      </c>
      <c r="V194" s="6">
        <v>586</v>
      </c>
      <c r="W194" s="6">
        <v>1005</v>
      </c>
      <c r="X194" s="6">
        <v>433</v>
      </c>
      <c r="Y194" s="6">
        <v>22</v>
      </c>
      <c r="Z194" s="6">
        <v>830</v>
      </c>
      <c r="AA194" s="6">
        <v>665</v>
      </c>
      <c r="AB194" s="6">
        <v>197</v>
      </c>
      <c r="AC194" s="6">
        <v>354</v>
      </c>
      <c r="AD194" s="6">
        <v>191</v>
      </c>
      <c r="AE194" s="6">
        <v>284</v>
      </c>
      <c r="AF194" s="12">
        <v>840</v>
      </c>
      <c r="AG194" s="179">
        <v>739</v>
      </c>
      <c r="AH194" s="5">
        <f t="shared" si="30"/>
        <v>16400</v>
      </c>
      <c r="AI194" s="5">
        <f t="shared" si="31"/>
        <v>11201200</v>
      </c>
      <c r="AJ194" s="2">
        <f t="shared" si="32"/>
        <v>8606720000</v>
      </c>
    </row>
    <row r="195" spans="1:36" x14ac:dyDescent="0.2">
      <c r="A195" s="1">
        <v>16</v>
      </c>
      <c r="B195" s="190">
        <v>706</v>
      </c>
      <c r="C195" s="6">
        <v>869</v>
      </c>
      <c r="D195" s="6">
        <v>313</v>
      </c>
      <c r="E195" s="6">
        <v>158</v>
      </c>
      <c r="F195" s="6">
        <v>323</v>
      </c>
      <c r="G195" s="6">
        <v>232</v>
      </c>
      <c r="H195" s="6">
        <v>700</v>
      </c>
      <c r="I195" s="6">
        <v>799</v>
      </c>
      <c r="J195" s="6">
        <v>55</v>
      </c>
      <c r="K195" s="6">
        <v>404</v>
      </c>
      <c r="L195" s="6">
        <v>976</v>
      </c>
      <c r="M195" s="6">
        <v>619</v>
      </c>
      <c r="N195" s="6">
        <v>950</v>
      </c>
      <c r="O195" s="6">
        <v>529</v>
      </c>
      <c r="P195" s="9">
        <v>77</v>
      </c>
      <c r="Q195" s="7">
        <v>490</v>
      </c>
      <c r="R195" s="8">
        <v>92</v>
      </c>
      <c r="S195" s="6">
        <v>511</v>
      </c>
      <c r="T195" s="6">
        <v>931</v>
      </c>
      <c r="U195" s="6">
        <v>520</v>
      </c>
      <c r="V195" s="6">
        <v>985</v>
      </c>
      <c r="W195" s="6">
        <v>638</v>
      </c>
      <c r="X195" s="6">
        <v>34</v>
      </c>
      <c r="Y195" s="6">
        <v>389</v>
      </c>
      <c r="Z195" s="6">
        <v>685</v>
      </c>
      <c r="AA195" s="6">
        <v>778</v>
      </c>
      <c r="AB195" s="6">
        <v>342</v>
      </c>
      <c r="AC195" s="6">
        <v>241</v>
      </c>
      <c r="AD195" s="6">
        <v>304</v>
      </c>
      <c r="AE195" s="6">
        <v>139</v>
      </c>
      <c r="AF195" s="6">
        <v>727</v>
      </c>
      <c r="AG195" s="186">
        <v>884</v>
      </c>
      <c r="AH195" s="5">
        <f t="shared" si="30"/>
        <v>16400</v>
      </c>
      <c r="AI195" s="5">
        <f t="shared" si="31"/>
        <v>11201200</v>
      </c>
      <c r="AJ195" s="2">
        <f t="shared" si="32"/>
        <v>8606720000</v>
      </c>
    </row>
    <row r="196" spans="1:36" x14ac:dyDescent="0.2">
      <c r="A196" s="1">
        <v>17</v>
      </c>
      <c r="B196" s="188">
        <v>133</v>
      </c>
      <c r="C196" s="6">
        <v>290</v>
      </c>
      <c r="D196" s="6">
        <v>894</v>
      </c>
      <c r="E196" s="6">
        <v>729</v>
      </c>
      <c r="F196" s="6">
        <v>776</v>
      </c>
      <c r="G196" s="6">
        <v>675</v>
      </c>
      <c r="H196" s="6">
        <v>255</v>
      </c>
      <c r="I196" s="6">
        <v>348</v>
      </c>
      <c r="J196" s="6">
        <v>628</v>
      </c>
      <c r="K196" s="6">
        <v>983</v>
      </c>
      <c r="L196" s="6">
        <v>395</v>
      </c>
      <c r="M196" s="6">
        <v>48</v>
      </c>
      <c r="N196" s="6">
        <v>497</v>
      </c>
      <c r="O196" s="6">
        <v>86</v>
      </c>
      <c r="P196" s="6">
        <v>522</v>
      </c>
      <c r="Q196" s="8">
        <v>941</v>
      </c>
      <c r="R196" s="7">
        <v>543</v>
      </c>
      <c r="S196" s="9">
        <v>956</v>
      </c>
      <c r="T196" s="6">
        <v>488</v>
      </c>
      <c r="U196" s="6">
        <v>67</v>
      </c>
      <c r="V196" s="6">
        <v>414</v>
      </c>
      <c r="W196" s="6">
        <v>57</v>
      </c>
      <c r="X196" s="6">
        <v>613</v>
      </c>
      <c r="Y196" s="6">
        <v>962</v>
      </c>
      <c r="Z196" s="6">
        <v>234</v>
      </c>
      <c r="AA196" s="6">
        <v>333</v>
      </c>
      <c r="AB196" s="6">
        <v>785</v>
      </c>
      <c r="AC196" s="6">
        <v>694</v>
      </c>
      <c r="AD196" s="6">
        <v>875</v>
      </c>
      <c r="AE196" s="6">
        <v>720</v>
      </c>
      <c r="AF196" s="6">
        <v>148</v>
      </c>
      <c r="AG196" s="192">
        <v>311</v>
      </c>
      <c r="AH196" s="5">
        <f t="shared" si="30"/>
        <v>16400</v>
      </c>
      <c r="AI196" s="5">
        <f t="shared" si="31"/>
        <v>11201200</v>
      </c>
      <c r="AJ196" s="2">
        <f t="shared" si="32"/>
        <v>8606720000</v>
      </c>
    </row>
    <row r="197" spans="1:36" x14ac:dyDescent="0.2">
      <c r="A197" s="1">
        <v>18</v>
      </c>
      <c r="B197" s="178">
        <v>278</v>
      </c>
      <c r="C197" s="12">
        <v>177</v>
      </c>
      <c r="D197" s="6">
        <v>749</v>
      </c>
      <c r="E197" s="6">
        <v>842</v>
      </c>
      <c r="F197" s="6">
        <v>663</v>
      </c>
      <c r="G197" s="6">
        <v>820</v>
      </c>
      <c r="H197" s="6">
        <v>368</v>
      </c>
      <c r="I197" s="6">
        <v>203</v>
      </c>
      <c r="J197" s="6">
        <v>995</v>
      </c>
      <c r="K197" s="6">
        <v>584</v>
      </c>
      <c r="L197" s="6">
        <v>28</v>
      </c>
      <c r="M197" s="6">
        <v>447</v>
      </c>
      <c r="N197" s="6">
        <v>98</v>
      </c>
      <c r="O197" s="6">
        <v>453</v>
      </c>
      <c r="P197" s="8">
        <v>921</v>
      </c>
      <c r="Q197" s="6">
        <v>574</v>
      </c>
      <c r="R197" s="9">
        <v>912</v>
      </c>
      <c r="S197" s="7">
        <v>555</v>
      </c>
      <c r="T197" s="6">
        <v>119</v>
      </c>
      <c r="U197" s="6">
        <v>468</v>
      </c>
      <c r="V197" s="6">
        <v>13</v>
      </c>
      <c r="W197" s="6">
        <v>426</v>
      </c>
      <c r="X197" s="6">
        <v>1014</v>
      </c>
      <c r="Y197" s="6">
        <v>593</v>
      </c>
      <c r="Z197" s="6">
        <v>377</v>
      </c>
      <c r="AA197" s="6">
        <v>222</v>
      </c>
      <c r="AB197" s="6">
        <v>642</v>
      </c>
      <c r="AC197" s="6">
        <v>805</v>
      </c>
      <c r="AD197" s="6">
        <v>764</v>
      </c>
      <c r="AE197" s="6">
        <v>863</v>
      </c>
      <c r="AF197" s="11">
        <v>259</v>
      </c>
      <c r="AG197" s="179">
        <v>168</v>
      </c>
      <c r="AH197" s="5">
        <f t="shared" si="30"/>
        <v>16400</v>
      </c>
      <c r="AI197" s="5">
        <f t="shared" si="31"/>
        <v>11201200</v>
      </c>
      <c r="AJ197" s="2">
        <f t="shared" si="32"/>
        <v>8606720000</v>
      </c>
    </row>
    <row r="198" spans="1:36" x14ac:dyDescent="0.2">
      <c r="A198" s="1">
        <v>19</v>
      </c>
      <c r="B198" s="178">
        <v>808</v>
      </c>
      <c r="C198" s="6">
        <v>643</v>
      </c>
      <c r="D198" s="12">
        <v>223</v>
      </c>
      <c r="E198" s="6">
        <v>380</v>
      </c>
      <c r="F198" s="6">
        <v>165</v>
      </c>
      <c r="G198" s="6">
        <v>258</v>
      </c>
      <c r="H198" s="6">
        <v>862</v>
      </c>
      <c r="I198" s="6">
        <v>761</v>
      </c>
      <c r="J198" s="6">
        <v>465</v>
      </c>
      <c r="K198" s="6">
        <v>118</v>
      </c>
      <c r="L198" s="6">
        <v>554</v>
      </c>
      <c r="M198" s="6">
        <v>909</v>
      </c>
      <c r="N198" s="6">
        <v>596</v>
      </c>
      <c r="O198" s="8">
        <v>1015</v>
      </c>
      <c r="P198" s="6">
        <v>427</v>
      </c>
      <c r="Q198" s="6">
        <v>16</v>
      </c>
      <c r="R198" s="6">
        <v>446</v>
      </c>
      <c r="S198" s="6">
        <v>25</v>
      </c>
      <c r="T198" s="7">
        <v>581</v>
      </c>
      <c r="U198" s="9">
        <v>994</v>
      </c>
      <c r="V198" s="6">
        <v>575</v>
      </c>
      <c r="W198" s="6">
        <v>924</v>
      </c>
      <c r="X198" s="6">
        <v>456</v>
      </c>
      <c r="Y198" s="6">
        <v>99</v>
      </c>
      <c r="Z198" s="6">
        <v>843</v>
      </c>
      <c r="AA198" s="6">
        <v>752</v>
      </c>
      <c r="AB198" s="6">
        <v>180</v>
      </c>
      <c r="AC198" s="6">
        <v>279</v>
      </c>
      <c r="AD198" s="6">
        <v>202</v>
      </c>
      <c r="AE198" s="11">
        <v>365</v>
      </c>
      <c r="AF198" s="6">
        <v>817</v>
      </c>
      <c r="AG198" s="179">
        <v>662</v>
      </c>
      <c r="AH198" s="5">
        <f t="shared" si="30"/>
        <v>16400</v>
      </c>
      <c r="AI198" s="5">
        <f t="shared" si="31"/>
        <v>11201200</v>
      </c>
      <c r="AJ198" s="2">
        <f t="shared" si="32"/>
        <v>8606720000</v>
      </c>
    </row>
    <row r="199" spans="1:36" x14ac:dyDescent="0.2">
      <c r="A199" s="1">
        <v>20</v>
      </c>
      <c r="B199" s="178">
        <v>695</v>
      </c>
      <c r="C199" s="6">
        <v>788</v>
      </c>
      <c r="D199" s="6">
        <v>336</v>
      </c>
      <c r="E199" s="12">
        <v>235</v>
      </c>
      <c r="F199" s="6">
        <v>310</v>
      </c>
      <c r="G199" s="6">
        <v>145</v>
      </c>
      <c r="H199" s="6">
        <v>717</v>
      </c>
      <c r="I199" s="6">
        <v>874</v>
      </c>
      <c r="J199" s="6">
        <v>66</v>
      </c>
      <c r="K199" s="6">
        <v>485</v>
      </c>
      <c r="L199" s="6">
        <v>953</v>
      </c>
      <c r="M199" s="6">
        <v>542</v>
      </c>
      <c r="N199" s="8">
        <v>963</v>
      </c>
      <c r="O199" s="6">
        <v>616</v>
      </c>
      <c r="P199" s="6">
        <v>60</v>
      </c>
      <c r="Q199" s="6">
        <v>415</v>
      </c>
      <c r="R199" s="6">
        <v>45</v>
      </c>
      <c r="S199" s="6">
        <v>394</v>
      </c>
      <c r="T199" s="9">
        <v>982</v>
      </c>
      <c r="U199" s="7">
        <v>625</v>
      </c>
      <c r="V199" s="6">
        <v>944</v>
      </c>
      <c r="W199" s="6">
        <v>523</v>
      </c>
      <c r="X199" s="6">
        <v>87</v>
      </c>
      <c r="Y199" s="6">
        <v>500</v>
      </c>
      <c r="Z199" s="6">
        <v>732</v>
      </c>
      <c r="AA199" s="6">
        <v>895</v>
      </c>
      <c r="AB199" s="6">
        <v>291</v>
      </c>
      <c r="AC199" s="6">
        <v>136</v>
      </c>
      <c r="AD199" s="11">
        <v>345</v>
      </c>
      <c r="AE199" s="6">
        <v>254</v>
      </c>
      <c r="AF199" s="6">
        <v>674</v>
      </c>
      <c r="AG199" s="179">
        <v>773</v>
      </c>
      <c r="AH199" s="5">
        <f t="shared" si="30"/>
        <v>16400</v>
      </c>
      <c r="AI199" s="5">
        <f t="shared" si="31"/>
        <v>11201200</v>
      </c>
      <c r="AJ199" s="2">
        <f t="shared" si="32"/>
        <v>8606720000</v>
      </c>
    </row>
    <row r="200" spans="1:36" x14ac:dyDescent="0.2">
      <c r="A200" s="1">
        <v>21</v>
      </c>
      <c r="B200" s="178">
        <v>923</v>
      </c>
      <c r="C200" s="6">
        <v>576</v>
      </c>
      <c r="D200" s="6">
        <v>100</v>
      </c>
      <c r="E200" s="6">
        <v>455</v>
      </c>
      <c r="F200" s="12">
        <v>26</v>
      </c>
      <c r="G200" s="6">
        <v>445</v>
      </c>
      <c r="H200" s="6">
        <v>993</v>
      </c>
      <c r="I200" s="6">
        <v>582</v>
      </c>
      <c r="J200" s="6">
        <v>366</v>
      </c>
      <c r="K200" s="6">
        <v>201</v>
      </c>
      <c r="L200" s="6">
        <v>661</v>
      </c>
      <c r="M200" s="8">
        <v>818</v>
      </c>
      <c r="N200" s="6">
        <v>751</v>
      </c>
      <c r="O200" s="6">
        <v>844</v>
      </c>
      <c r="P200" s="6">
        <v>280</v>
      </c>
      <c r="Q200" s="6">
        <v>179</v>
      </c>
      <c r="R200" s="6">
        <v>257</v>
      </c>
      <c r="S200" s="6">
        <v>166</v>
      </c>
      <c r="T200" s="6">
        <v>762</v>
      </c>
      <c r="U200" s="6">
        <v>861</v>
      </c>
      <c r="V200" s="7">
        <v>644</v>
      </c>
      <c r="W200" s="9">
        <v>807</v>
      </c>
      <c r="X200" s="6">
        <v>379</v>
      </c>
      <c r="Y200" s="6">
        <v>224</v>
      </c>
      <c r="Z200" s="6">
        <v>1016</v>
      </c>
      <c r="AA200" s="6">
        <v>595</v>
      </c>
      <c r="AB200" s="6">
        <v>15</v>
      </c>
      <c r="AC200" s="11">
        <v>428</v>
      </c>
      <c r="AD200" s="6">
        <v>117</v>
      </c>
      <c r="AE200" s="6">
        <v>466</v>
      </c>
      <c r="AF200" s="6">
        <v>910</v>
      </c>
      <c r="AG200" s="179">
        <v>553</v>
      </c>
      <c r="AH200" s="5">
        <f t="shared" si="30"/>
        <v>16400</v>
      </c>
      <c r="AI200" s="5">
        <f t="shared" si="31"/>
        <v>11201200</v>
      </c>
      <c r="AJ200" s="2">
        <f t="shared" si="32"/>
        <v>8606720000</v>
      </c>
    </row>
    <row r="201" spans="1:36" x14ac:dyDescent="0.2">
      <c r="A201" s="1">
        <v>22</v>
      </c>
      <c r="B201" s="178">
        <v>524</v>
      </c>
      <c r="C201" s="6">
        <v>943</v>
      </c>
      <c r="D201" s="6">
        <v>499</v>
      </c>
      <c r="E201" s="6">
        <v>88</v>
      </c>
      <c r="F201" s="6">
        <v>393</v>
      </c>
      <c r="G201" s="12">
        <v>46</v>
      </c>
      <c r="H201" s="6">
        <v>626</v>
      </c>
      <c r="I201" s="6">
        <v>981</v>
      </c>
      <c r="J201" s="6">
        <v>253</v>
      </c>
      <c r="K201" s="6">
        <v>346</v>
      </c>
      <c r="L201" s="8">
        <v>774</v>
      </c>
      <c r="M201" s="6">
        <v>673</v>
      </c>
      <c r="N201" s="6">
        <v>896</v>
      </c>
      <c r="O201" s="6">
        <v>731</v>
      </c>
      <c r="P201" s="6">
        <v>135</v>
      </c>
      <c r="Q201" s="6">
        <v>292</v>
      </c>
      <c r="R201" s="6">
        <v>146</v>
      </c>
      <c r="S201" s="6">
        <v>309</v>
      </c>
      <c r="T201" s="6">
        <v>873</v>
      </c>
      <c r="U201" s="6">
        <v>718</v>
      </c>
      <c r="V201" s="9">
        <v>787</v>
      </c>
      <c r="W201" s="7">
        <v>696</v>
      </c>
      <c r="X201" s="6">
        <v>236</v>
      </c>
      <c r="Y201" s="6">
        <v>335</v>
      </c>
      <c r="Z201" s="6">
        <v>615</v>
      </c>
      <c r="AA201" s="6">
        <v>964</v>
      </c>
      <c r="AB201" s="11">
        <v>416</v>
      </c>
      <c r="AC201" s="6">
        <v>59</v>
      </c>
      <c r="AD201" s="6">
        <v>486</v>
      </c>
      <c r="AE201" s="6">
        <v>65</v>
      </c>
      <c r="AF201" s="6">
        <v>541</v>
      </c>
      <c r="AG201" s="179">
        <v>954</v>
      </c>
      <c r="AH201" s="5">
        <f t="shared" si="30"/>
        <v>16400</v>
      </c>
      <c r="AI201" s="5">
        <f t="shared" si="31"/>
        <v>11201200</v>
      </c>
      <c r="AJ201" s="2">
        <f t="shared" si="32"/>
        <v>8606720000</v>
      </c>
    </row>
    <row r="202" spans="1:36" x14ac:dyDescent="0.2">
      <c r="A202" s="1">
        <v>23</v>
      </c>
      <c r="B202" s="178">
        <v>58</v>
      </c>
      <c r="C202" s="6">
        <v>413</v>
      </c>
      <c r="D202" s="6">
        <v>961</v>
      </c>
      <c r="E202" s="6">
        <v>614</v>
      </c>
      <c r="F202" s="6">
        <v>955</v>
      </c>
      <c r="G202" s="6">
        <v>544</v>
      </c>
      <c r="H202" s="12">
        <v>68</v>
      </c>
      <c r="I202" s="6">
        <v>487</v>
      </c>
      <c r="J202" s="6">
        <v>719</v>
      </c>
      <c r="K202" s="8">
        <v>876</v>
      </c>
      <c r="L202" s="6">
        <v>312</v>
      </c>
      <c r="M202" s="6">
        <v>147</v>
      </c>
      <c r="N202" s="6">
        <v>334</v>
      </c>
      <c r="O202" s="6">
        <v>233</v>
      </c>
      <c r="P202" s="6">
        <v>693</v>
      </c>
      <c r="Q202" s="6">
        <v>786</v>
      </c>
      <c r="R202" s="6">
        <v>676</v>
      </c>
      <c r="S202" s="6">
        <v>775</v>
      </c>
      <c r="T202" s="6">
        <v>347</v>
      </c>
      <c r="U202" s="6">
        <v>256</v>
      </c>
      <c r="V202" s="6">
        <v>289</v>
      </c>
      <c r="W202" s="6">
        <v>134</v>
      </c>
      <c r="X202" s="7">
        <v>730</v>
      </c>
      <c r="Y202" s="9">
        <v>893</v>
      </c>
      <c r="Z202" s="6">
        <v>85</v>
      </c>
      <c r="AA202" s="11">
        <v>498</v>
      </c>
      <c r="AB202" s="6">
        <v>942</v>
      </c>
      <c r="AC202" s="6">
        <v>521</v>
      </c>
      <c r="AD202" s="6">
        <v>984</v>
      </c>
      <c r="AE202" s="6">
        <v>627</v>
      </c>
      <c r="AF202" s="6">
        <v>47</v>
      </c>
      <c r="AG202" s="179">
        <v>396</v>
      </c>
      <c r="AH202" s="5">
        <f t="shared" si="30"/>
        <v>16400</v>
      </c>
      <c r="AI202" s="5">
        <f t="shared" si="31"/>
        <v>11201200</v>
      </c>
      <c r="AJ202" s="2">
        <f t="shared" si="32"/>
        <v>8606720000</v>
      </c>
    </row>
    <row r="203" spans="1:36" x14ac:dyDescent="0.2">
      <c r="A203" s="1">
        <v>24</v>
      </c>
      <c r="B203" s="178">
        <v>425</v>
      </c>
      <c r="C203" s="6">
        <v>14</v>
      </c>
      <c r="D203" s="6">
        <v>594</v>
      </c>
      <c r="E203" s="6">
        <v>1013</v>
      </c>
      <c r="F203" s="6">
        <v>556</v>
      </c>
      <c r="G203" s="6">
        <v>911</v>
      </c>
      <c r="H203" s="6">
        <v>467</v>
      </c>
      <c r="I203" s="12">
        <v>120</v>
      </c>
      <c r="J203" s="8">
        <v>864</v>
      </c>
      <c r="K203" s="6">
        <v>763</v>
      </c>
      <c r="L203" s="6">
        <v>167</v>
      </c>
      <c r="M203" s="6">
        <v>260</v>
      </c>
      <c r="N203" s="6">
        <v>221</v>
      </c>
      <c r="O203" s="6">
        <v>378</v>
      </c>
      <c r="P203" s="6">
        <v>806</v>
      </c>
      <c r="Q203" s="6">
        <v>641</v>
      </c>
      <c r="R203" s="6">
        <v>819</v>
      </c>
      <c r="S203" s="6">
        <v>664</v>
      </c>
      <c r="T203" s="6">
        <v>204</v>
      </c>
      <c r="U203" s="6">
        <v>367</v>
      </c>
      <c r="V203" s="6">
        <v>178</v>
      </c>
      <c r="W203" s="6">
        <v>277</v>
      </c>
      <c r="X203" s="9">
        <v>841</v>
      </c>
      <c r="Y203" s="7">
        <v>750</v>
      </c>
      <c r="Z203" s="11">
        <v>454</v>
      </c>
      <c r="AA203" s="6">
        <v>97</v>
      </c>
      <c r="AB203" s="6">
        <v>573</v>
      </c>
      <c r="AC203" s="6">
        <v>922</v>
      </c>
      <c r="AD203" s="6">
        <v>583</v>
      </c>
      <c r="AE203" s="6">
        <v>996</v>
      </c>
      <c r="AF203" s="6">
        <v>448</v>
      </c>
      <c r="AG203" s="179">
        <v>27</v>
      </c>
      <c r="AH203" s="5">
        <f t="shared" si="30"/>
        <v>16400</v>
      </c>
      <c r="AI203" s="5">
        <f t="shared" si="31"/>
        <v>11201200</v>
      </c>
      <c r="AJ203" s="2">
        <f t="shared" si="32"/>
        <v>8606720000</v>
      </c>
    </row>
    <row r="204" spans="1:36" x14ac:dyDescent="0.2">
      <c r="A204" s="1">
        <v>25</v>
      </c>
      <c r="B204" s="178">
        <v>892</v>
      </c>
      <c r="C204" s="6">
        <v>735</v>
      </c>
      <c r="D204" s="6">
        <v>131</v>
      </c>
      <c r="E204" s="6">
        <v>296</v>
      </c>
      <c r="F204" s="6">
        <v>249</v>
      </c>
      <c r="G204" s="6">
        <v>350</v>
      </c>
      <c r="H204" s="6">
        <v>770</v>
      </c>
      <c r="I204" s="8">
        <v>677</v>
      </c>
      <c r="J204" s="12">
        <v>397</v>
      </c>
      <c r="K204" s="6">
        <v>42</v>
      </c>
      <c r="L204" s="6">
        <v>630</v>
      </c>
      <c r="M204" s="6">
        <v>977</v>
      </c>
      <c r="N204" s="6">
        <v>528</v>
      </c>
      <c r="O204" s="6">
        <v>939</v>
      </c>
      <c r="P204" s="6">
        <v>503</v>
      </c>
      <c r="Q204" s="6">
        <v>84</v>
      </c>
      <c r="R204" s="6">
        <v>482</v>
      </c>
      <c r="S204" s="6">
        <v>69</v>
      </c>
      <c r="T204" s="6">
        <v>537</v>
      </c>
      <c r="U204" s="6">
        <v>958</v>
      </c>
      <c r="V204" s="6">
        <v>611</v>
      </c>
      <c r="W204" s="6">
        <v>968</v>
      </c>
      <c r="X204" s="6">
        <v>412</v>
      </c>
      <c r="Y204" s="11">
        <v>63</v>
      </c>
      <c r="Z204" s="7">
        <v>791</v>
      </c>
      <c r="AA204" s="9">
        <v>692</v>
      </c>
      <c r="AB204" s="6">
        <v>240</v>
      </c>
      <c r="AC204" s="6">
        <v>331</v>
      </c>
      <c r="AD204" s="6">
        <v>150</v>
      </c>
      <c r="AE204" s="6">
        <v>305</v>
      </c>
      <c r="AF204" s="6">
        <v>877</v>
      </c>
      <c r="AG204" s="179">
        <v>714</v>
      </c>
      <c r="AH204" s="5">
        <f t="shared" si="30"/>
        <v>16400</v>
      </c>
      <c r="AI204" s="5">
        <f t="shared" si="31"/>
        <v>11201200</v>
      </c>
      <c r="AJ204" s="2">
        <f t="shared" si="32"/>
        <v>8606720000</v>
      </c>
    </row>
    <row r="205" spans="1:36" x14ac:dyDescent="0.2">
      <c r="A205" s="1">
        <v>26</v>
      </c>
      <c r="B205" s="178">
        <v>747</v>
      </c>
      <c r="C205" s="6">
        <v>848</v>
      </c>
      <c r="D205" s="6">
        <v>276</v>
      </c>
      <c r="E205" s="6">
        <v>183</v>
      </c>
      <c r="F205" s="6">
        <v>362</v>
      </c>
      <c r="G205" s="6">
        <v>205</v>
      </c>
      <c r="H205" s="8">
        <v>657</v>
      </c>
      <c r="I205" s="6">
        <v>822</v>
      </c>
      <c r="J205" s="6">
        <v>30</v>
      </c>
      <c r="K205" s="12">
        <v>441</v>
      </c>
      <c r="L205" s="6">
        <v>997</v>
      </c>
      <c r="M205" s="6">
        <v>578</v>
      </c>
      <c r="N205" s="6">
        <v>927</v>
      </c>
      <c r="O205" s="6">
        <v>572</v>
      </c>
      <c r="P205" s="6">
        <v>104</v>
      </c>
      <c r="Q205" s="6">
        <v>451</v>
      </c>
      <c r="R205" s="6">
        <v>113</v>
      </c>
      <c r="S205" s="6">
        <v>470</v>
      </c>
      <c r="T205" s="6">
        <v>906</v>
      </c>
      <c r="U205" s="6">
        <v>557</v>
      </c>
      <c r="V205" s="6">
        <v>1012</v>
      </c>
      <c r="W205" s="6">
        <v>599</v>
      </c>
      <c r="X205" s="11">
        <v>11</v>
      </c>
      <c r="Y205" s="6">
        <v>432</v>
      </c>
      <c r="Z205" s="9">
        <v>648</v>
      </c>
      <c r="AA205" s="7">
        <v>803</v>
      </c>
      <c r="AB205" s="6">
        <v>383</v>
      </c>
      <c r="AC205" s="6">
        <v>220</v>
      </c>
      <c r="AD205" s="6">
        <v>261</v>
      </c>
      <c r="AE205" s="6">
        <v>162</v>
      </c>
      <c r="AF205" s="6">
        <v>766</v>
      </c>
      <c r="AG205" s="179">
        <v>857</v>
      </c>
      <c r="AH205" s="5">
        <f t="shared" si="30"/>
        <v>16400</v>
      </c>
      <c r="AI205" s="5">
        <f t="shared" si="31"/>
        <v>11201200</v>
      </c>
      <c r="AJ205" s="2">
        <f t="shared" si="32"/>
        <v>8606720000</v>
      </c>
    </row>
    <row r="206" spans="1:36" x14ac:dyDescent="0.2">
      <c r="A206" s="1">
        <v>27</v>
      </c>
      <c r="B206" s="178">
        <v>217</v>
      </c>
      <c r="C206" s="6">
        <v>382</v>
      </c>
      <c r="D206" s="6">
        <v>802</v>
      </c>
      <c r="E206" s="6">
        <v>645</v>
      </c>
      <c r="F206" s="6">
        <v>860</v>
      </c>
      <c r="G206" s="8">
        <v>767</v>
      </c>
      <c r="H206" s="6">
        <v>163</v>
      </c>
      <c r="I206" s="6">
        <v>264</v>
      </c>
      <c r="J206" s="6">
        <v>560</v>
      </c>
      <c r="K206" s="6">
        <v>907</v>
      </c>
      <c r="L206" s="12">
        <v>471</v>
      </c>
      <c r="M206" s="6">
        <v>116</v>
      </c>
      <c r="N206" s="6">
        <v>429</v>
      </c>
      <c r="O206" s="6">
        <v>10</v>
      </c>
      <c r="P206" s="6">
        <v>598</v>
      </c>
      <c r="Q206" s="6">
        <v>1009</v>
      </c>
      <c r="R206" s="6">
        <v>579</v>
      </c>
      <c r="S206" s="6">
        <v>1000</v>
      </c>
      <c r="T206" s="6">
        <v>444</v>
      </c>
      <c r="U206" s="6">
        <v>31</v>
      </c>
      <c r="V206" s="6">
        <v>450</v>
      </c>
      <c r="W206" s="11">
        <v>101</v>
      </c>
      <c r="X206" s="6">
        <v>569</v>
      </c>
      <c r="Y206" s="6">
        <v>926</v>
      </c>
      <c r="Z206" s="6">
        <v>182</v>
      </c>
      <c r="AA206" s="6">
        <v>273</v>
      </c>
      <c r="AB206" s="7">
        <v>845</v>
      </c>
      <c r="AC206" s="9">
        <v>746</v>
      </c>
      <c r="AD206" s="6">
        <v>823</v>
      </c>
      <c r="AE206" s="6">
        <v>660</v>
      </c>
      <c r="AF206" s="6">
        <v>208</v>
      </c>
      <c r="AG206" s="179">
        <v>363</v>
      </c>
      <c r="AH206" s="5">
        <f t="shared" si="30"/>
        <v>16400</v>
      </c>
      <c r="AI206" s="5">
        <f t="shared" si="31"/>
        <v>11201200</v>
      </c>
      <c r="AJ206" s="2">
        <f t="shared" si="32"/>
        <v>8606720000</v>
      </c>
    </row>
    <row r="207" spans="1:36" x14ac:dyDescent="0.2">
      <c r="A207" s="1">
        <v>28</v>
      </c>
      <c r="B207" s="178">
        <v>330</v>
      </c>
      <c r="C207" s="6">
        <v>237</v>
      </c>
      <c r="D207" s="6">
        <v>689</v>
      </c>
      <c r="E207" s="6">
        <v>790</v>
      </c>
      <c r="F207" s="8">
        <v>715</v>
      </c>
      <c r="G207" s="6">
        <v>880</v>
      </c>
      <c r="H207" s="6">
        <v>308</v>
      </c>
      <c r="I207" s="6">
        <v>151</v>
      </c>
      <c r="J207" s="6">
        <v>959</v>
      </c>
      <c r="K207" s="6">
        <v>540</v>
      </c>
      <c r="L207" s="6">
        <v>72</v>
      </c>
      <c r="M207" s="12">
        <v>483</v>
      </c>
      <c r="N207" s="6">
        <v>62</v>
      </c>
      <c r="O207" s="6">
        <v>409</v>
      </c>
      <c r="P207" s="6">
        <v>965</v>
      </c>
      <c r="Q207" s="6">
        <v>610</v>
      </c>
      <c r="R207" s="6">
        <v>980</v>
      </c>
      <c r="S207" s="6">
        <v>631</v>
      </c>
      <c r="T207" s="6">
        <v>43</v>
      </c>
      <c r="U207" s="6">
        <v>400</v>
      </c>
      <c r="V207" s="11">
        <v>81</v>
      </c>
      <c r="W207" s="6">
        <v>502</v>
      </c>
      <c r="X207" s="6">
        <v>938</v>
      </c>
      <c r="Y207" s="6">
        <v>525</v>
      </c>
      <c r="Z207" s="6">
        <v>293</v>
      </c>
      <c r="AA207" s="6">
        <v>130</v>
      </c>
      <c r="AB207" s="9">
        <v>734</v>
      </c>
      <c r="AC207" s="7">
        <v>889</v>
      </c>
      <c r="AD207" s="6">
        <v>680</v>
      </c>
      <c r="AE207" s="6">
        <v>771</v>
      </c>
      <c r="AF207" s="6">
        <v>351</v>
      </c>
      <c r="AG207" s="179">
        <v>252</v>
      </c>
      <c r="AH207" s="5">
        <f t="shared" si="30"/>
        <v>16400</v>
      </c>
      <c r="AI207" s="5">
        <f t="shared" si="31"/>
        <v>11201200</v>
      </c>
      <c r="AJ207" s="2">
        <f t="shared" si="32"/>
        <v>8606720000</v>
      </c>
    </row>
    <row r="208" spans="1:36" x14ac:dyDescent="0.2">
      <c r="A208" s="1">
        <v>29</v>
      </c>
      <c r="B208" s="178">
        <v>102</v>
      </c>
      <c r="C208" s="6">
        <v>449</v>
      </c>
      <c r="D208" s="6">
        <v>925</v>
      </c>
      <c r="E208" s="8">
        <v>570</v>
      </c>
      <c r="F208" s="6">
        <v>999</v>
      </c>
      <c r="G208" s="6">
        <v>580</v>
      </c>
      <c r="H208" s="6">
        <v>32</v>
      </c>
      <c r="I208" s="6">
        <v>443</v>
      </c>
      <c r="J208" s="6">
        <v>659</v>
      </c>
      <c r="K208" s="6">
        <v>824</v>
      </c>
      <c r="L208" s="6">
        <v>364</v>
      </c>
      <c r="M208" s="6">
        <v>207</v>
      </c>
      <c r="N208" s="12">
        <v>274</v>
      </c>
      <c r="O208" s="6">
        <v>181</v>
      </c>
      <c r="P208" s="6">
        <v>745</v>
      </c>
      <c r="Q208" s="6">
        <v>846</v>
      </c>
      <c r="R208" s="6">
        <v>768</v>
      </c>
      <c r="S208" s="6">
        <v>859</v>
      </c>
      <c r="T208" s="6">
        <v>263</v>
      </c>
      <c r="U208" s="11">
        <v>164</v>
      </c>
      <c r="V208" s="6">
        <v>381</v>
      </c>
      <c r="W208" s="6">
        <v>218</v>
      </c>
      <c r="X208" s="6">
        <v>646</v>
      </c>
      <c r="Y208" s="6">
        <v>801</v>
      </c>
      <c r="Z208" s="6">
        <v>9</v>
      </c>
      <c r="AA208" s="6">
        <v>430</v>
      </c>
      <c r="AB208" s="6">
        <v>1010</v>
      </c>
      <c r="AC208" s="6">
        <v>597</v>
      </c>
      <c r="AD208" s="7">
        <v>908</v>
      </c>
      <c r="AE208" s="9">
        <v>559</v>
      </c>
      <c r="AF208" s="6">
        <v>115</v>
      </c>
      <c r="AG208" s="179">
        <v>472</v>
      </c>
      <c r="AH208" s="5">
        <f t="shared" si="30"/>
        <v>16400</v>
      </c>
      <c r="AI208" s="5">
        <f t="shared" si="31"/>
        <v>11201200</v>
      </c>
      <c r="AJ208" s="2">
        <f t="shared" si="32"/>
        <v>8606720000</v>
      </c>
    </row>
    <row r="209" spans="1:36" x14ac:dyDescent="0.2">
      <c r="A209" s="1">
        <v>30</v>
      </c>
      <c r="B209" s="178">
        <v>501</v>
      </c>
      <c r="C209" s="6">
        <v>82</v>
      </c>
      <c r="D209" s="8">
        <v>526</v>
      </c>
      <c r="E209" s="6">
        <v>937</v>
      </c>
      <c r="F209" s="6">
        <v>632</v>
      </c>
      <c r="G209" s="6">
        <v>979</v>
      </c>
      <c r="H209" s="6">
        <v>399</v>
      </c>
      <c r="I209" s="6">
        <v>44</v>
      </c>
      <c r="J209" s="6">
        <v>772</v>
      </c>
      <c r="K209" s="6">
        <v>679</v>
      </c>
      <c r="L209" s="6">
        <v>251</v>
      </c>
      <c r="M209" s="6">
        <v>352</v>
      </c>
      <c r="N209" s="6">
        <v>129</v>
      </c>
      <c r="O209" s="12">
        <v>294</v>
      </c>
      <c r="P209" s="6">
        <v>890</v>
      </c>
      <c r="Q209" s="6">
        <v>733</v>
      </c>
      <c r="R209" s="6">
        <v>879</v>
      </c>
      <c r="S209" s="6">
        <v>716</v>
      </c>
      <c r="T209" s="11">
        <v>152</v>
      </c>
      <c r="U209" s="6">
        <v>307</v>
      </c>
      <c r="V209" s="6">
        <v>238</v>
      </c>
      <c r="W209" s="6">
        <v>329</v>
      </c>
      <c r="X209" s="6">
        <v>789</v>
      </c>
      <c r="Y209" s="6">
        <v>690</v>
      </c>
      <c r="Z209" s="6">
        <v>410</v>
      </c>
      <c r="AA209" s="6">
        <v>61</v>
      </c>
      <c r="AB209" s="6">
        <v>609</v>
      </c>
      <c r="AC209" s="6">
        <v>966</v>
      </c>
      <c r="AD209" s="9">
        <v>539</v>
      </c>
      <c r="AE209" s="7">
        <v>960</v>
      </c>
      <c r="AF209" s="6">
        <v>484</v>
      </c>
      <c r="AG209" s="179">
        <v>71</v>
      </c>
      <c r="AH209" s="5">
        <f t="shared" si="30"/>
        <v>16400</v>
      </c>
      <c r="AI209" s="5">
        <f t="shared" si="31"/>
        <v>11201200</v>
      </c>
      <c r="AJ209" s="2">
        <f t="shared" si="32"/>
        <v>8606720000</v>
      </c>
    </row>
    <row r="210" spans="1:36" x14ac:dyDescent="0.2">
      <c r="A210" s="1">
        <v>31</v>
      </c>
      <c r="B210" s="178">
        <v>967</v>
      </c>
      <c r="C210" s="8">
        <v>612</v>
      </c>
      <c r="D210" s="6">
        <v>64</v>
      </c>
      <c r="E210" s="6">
        <v>411</v>
      </c>
      <c r="F210" s="6">
        <v>70</v>
      </c>
      <c r="G210" s="6">
        <v>481</v>
      </c>
      <c r="H210" s="6">
        <v>957</v>
      </c>
      <c r="I210" s="6">
        <v>538</v>
      </c>
      <c r="J210" s="6">
        <v>306</v>
      </c>
      <c r="K210" s="6">
        <v>149</v>
      </c>
      <c r="L210" s="6">
        <v>713</v>
      </c>
      <c r="M210" s="6">
        <v>878</v>
      </c>
      <c r="N210" s="6">
        <v>691</v>
      </c>
      <c r="O210" s="6">
        <v>792</v>
      </c>
      <c r="P210" s="12">
        <v>332</v>
      </c>
      <c r="Q210" s="6">
        <v>239</v>
      </c>
      <c r="R210" s="6">
        <v>349</v>
      </c>
      <c r="S210" s="11">
        <v>250</v>
      </c>
      <c r="T210" s="6">
        <v>678</v>
      </c>
      <c r="U210" s="6">
        <v>769</v>
      </c>
      <c r="V210" s="6">
        <v>736</v>
      </c>
      <c r="W210" s="6">
        <v>891</v>
      </c>
      <c r="X210" s="6">
        <v>295</v>
      </c>
      <c r="Y210" s="6">
        <v>132</v>
      </c>
      <c r="Z210" s="6">
        <v>940</v>
      </c>
      <c r="AA210" s="6">
        <v>527</v>
      </c>
      <c r="AB210" s="6">
        <v>83</v>
      </c>
      <c r="AC210" s="6">
        <v>504</v>
      </c>
      <c r="AD210" s="6">
        <v>41</v>
      </c>
      <c r="AE210" s="6">
        <v>398</v>
      </c>
      <c r="AF210" s="7">
        <v>978</v>
      </c>
      <c r="AG210" s="145">
        <v>629</v>
      </c>
      <c r="AH210" s="5">
        <f t="shared" si="30"/>
        <v>16400</v>
      </c>
      <c r="AI210" s="5">
        <f t="shared" si="31"/>
        <v>11201200</v>
      </c>
      <c r="AJ210" s="2">
        <f t="shared" si="32"/>
        <v>8606720000</v>
      </c>
    </row>
    <row r="211" spans="1:36" ht="13.5" thickBot="1" x14ac:dyDescent="0.25">
      <c r="A211" s="1">
        <v>32</v>
      </c>
      <c r="B211" s="183">
        <v>600</v>
      </c>
      <c r="C211" s="180">
        <v>1011</v>
      </c>
      <c r="D211" s="180">
        <v>431</v>
      </c>
      <c r="E211" s="180">
        <v>12</v>
      </c>
      <c r="F211" s="180">
        <v>469</v>
      </c>
      <c r="G211" s="180">
        <v>114</v>
      </c>
      <c r="H211" s="180">
        <v>558</v>
      </c>
      <c r="I211" s="180">
        <v>905</v>
      </c>
      <c r="J211" s="180">
        <v>161</v>
      </c>
      <c r="K211" s="180">
        <v>262</v>
      </c>
      <c r="L211" s="180">
        <v>858</v>
      </c>
      <c r="M211" s="180">
        <v>765</v>
      </c>
      <c r="N211" s="180">
        <v>804</v>
      </c>
      <c r="O211" s="180">
        <v>647</v>
      </c>
      <c r="P211" s="180">
        <v>219</v>
      </c>
      <c r="Q211" s="187">
        <v>384</v>
      </c>
      <c r="R211" s="191">
        <v>206</v>
      </c>
      <c r="S211" s="180">
        <v>361</v>
      </c>
      <c r="T211" s="180">
        <v>821</v>
      </c>
      <c r="U211" s="180">
        <v>658</v>
      </c>
      <c r="V211" s="180">
        <v>847</v>
      </c>
      <c r="W211" s="180">
        <v>748</v>
      </c>
      <c r="X211" s="180">
        <v>184</v>
      </c>
      <c r="Y211" s="180">
        <v>275</v>
      </c>
      <c r="Z211" s="180">
        <v>571</v>
      </c>
      <c r="AA211" s="180">
        <v>928</v>
      </c>
      <c r="AB211" s="180">
        <v>452</v>
      </c>
      <c r="AC211" s="180">
        <v>103</v>
      </c>
      <c r="AD211" s="180">
        <v>442</v>
      </c>
      <c r="AE211" s="180">
        <v>29</v>
      </c>
      <c r="AF211" s="150">
        <v>577</v>
      </c>
      <c r="AG211" s="182">
        <v>998</v>
      </c>
      <c r="AH211" s="5">
        <f t="shared" si="30"/>
        <v>16400</v>
      </c>
      <c r="AI211" s="5">
        <f t="shared" si="31"/>
        <v>11201200</v>
      </c>
      <c r="AJ211" s="2">
        <f t="shared" si="32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3">SUM(C180:C211)</f>
        <v>16400</v>
      </c>
      <c r="D212" s="5">
        <f t="shared" si="33"/>
        <v>16400</v>
      </c>
      <c r="E212" s="5">
        <f t="shared" si="33"/>
        <v>16400</v>
      </c>
      <c r="F212" s="5">
        <f t="shared" si="33"/>
        <v>16400</v>
      </c>
      <c r="G212" s="5">
        <f t="shared" si="33"/>
        <v>16400</v>
      </c>
      <c r="H212" s="5">
        <f t="shared" si="33"/>
        <v>16400</v>
      </c>
      <c r="I212" s="5">
        <f t="shared" si="33"/>
        <v>16400</v>
      </c>
      <c r="J212" s="5">
        <f t="shared" si="33"/>
        <v>16400</v>
      </c>
      <c r="K212" s="5">
        <f t="shared" si="33"/>
        <v>16400</v>
      </c>
      <c r="L212" s="5">
        <f t="shared" si="33"/>
        <v>16400</v>
      </c>
      <c r="M212" s="5">
        <f t="shared" si="33"/>
        <v>16400</v>
      </c>
      <c r="N212" s="5">
        <f t="shared" si="33"/>
        <v>16400</v>
      </c>
      <c r="O212" s="5">
        <f t="shared" si="33"/>
        <v>16400</v>
      </c>
      <c r="P212" s="5">
        <f t="shared" si="33"/>
        <v>16400</v>
      </c>
      <c r="Q212" s="5">
        <f t="shared" si="33"/>
        <v>16400</v>
      </c>
      <c r="R212" s="5">
        <f t="shared" si="33"/>
        <v>16400</v>
      </c>
      <c r="S212" s="5">
        <f t="shared" si="33"/>
        <v>16400</v>
      </c>
      <c r="T212" s="5">
        <f t="shared" si="33"/>
        <v>16400</v>
      </c>
      <c r="U212" s="5">
        <f t="shared" si="33"/>
        <v>16400</v>
      </c>
      <c r="V212" s="5">
        <f t="shared" si="33"/>
        <v>16400</v>
      </c>
      <c r="W212" s="5">
        <f t="shared" si="33"/>
        <v>16400</v>
      </c>
      <c r="X212" s="5">
        <f t="shared" si="33"/>
        <v>16400</v>
      </c>
      <c r="Y212" s="5">
        <f t="shared" si="33"/>
        <v>16400</v>
      </c>
      <c r="Z212" s="5">
        <f t="shared" si="33"/>
        <v>16400</v>
      </c>
      <c r="AA212" s="5">
        <f t="shared" si="33"/>
        <v>16400</v>
      </c>
      <c r="AB212" s="5">
        <f t="shared" si="33"/>
        <v>16400</v>
      </c>
      <c r="AC212" s="5">
        <f t="shared" si="33"/>
        <v>16400</v>
      </c>
      <c r="AD212" s="5">
        <f t="shared" si="33"/>
        <v>16400</v>
      </c>
      <c r="AE212" s="5">
        <f t="shared" si="33"/>
        <v>16400</v>
      </c>
      <c r="AF212" s="5">
        <f t="shared" si="33"/>
        <v>16400</v>
      </c>
      <c r="AG212" s="5">
        <f t="shared" si="33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4">SUMSQ(C180:C211)</f>
        <v>11201200</v>
      </c>
      <c r="D213" s="5">
        <f t="shared" si="34"/>
        <v>11201200</v>
      </c>
      <c r="E213" s="5">
        <f t="shared" si="34"/>
        <v>11201200</v>
      </c>
      <c r="F213" s="5">
        <f t="shared" si="34"/>
        <v>11201200</v>
      </c>
      <c r="G213" s="5">
        <f t="shared" si="34"/>
        <v>11201200</v>
      </c>
      <c r="H213" s="5">
        <f t="shared" si="34"/>
        <v>11201200</v>
      </c>
      <c r="I213" s="5">
        <f t="shared" si="34"/>
        <v>11201200</v>
      </c>
      <c r="J213" s="5">
        <f t="shared" si="34"/>
        <v>11201200</v>
      </c>
      <c r="K213" s="5">
        <f t="shared" si="34"/>
        <v>11201200</v>
      </c>
      <c r="L213" s="5">
        <f t="shared" si="34"/>
        <v>11201200</v>
      </c>
      <c r="M213" s="5">
        <f t="shared" si="34"/>
        <v>11201200</v>
      </c>
      <c r="N213" s="5">
        <f t="shared" si="34"/>
        <v>11201200</v>
      </c>
      <c r="O213" s="5">
        <f t="shared" si="34"/>
        <v>11201200</v>
      </c>
      <c r="P213" s="5">
        <f t="shared" si="34"/>
        <v>11201200</v>
      </c>
      <c r="Q213" s="5">
        <f t="shared" si="34"/>
        <v>11201200</v>
      </c>
      <c r="R213" s="5">
        <f t="shared" si="34"/>
        <v>11201200</v>
      </c>
      <c r="S213" s="5">
        <f t="shared" si="34"/>
        <v>11201200</v>
      </c>
      <c r="T213" s="5">
        <f t="shared" si="34"/>
        <v>11201200</v>
      </c>
      <c r="U213" s="5">
        <f t="shared" si="34"/>
        <v>11201200</v>
      </c>
      <c r="V213" s="5">
        <f t="shared" si="34"/>
        <v>11201200</v>
      </c>
      <c r="W213" s="5">
        <f t="shared" si="34"/>
        <v>11201200</v>
      </c>
      <c r="X213" s="5">
        <f t="shared" si="34"/>
        <v>11201200</v>
      </c>
      <c r="Y213" s="5">
        <f t="shared" si="34"/>
        <v>11201200</v>
      </c>
      <c r="Z213" s="5">
        <f t="shared" si="34"/>
        <v>11201200</v>
      </c>
      <c r="AA213" s="5">
        <f t="shared" si="34"/>
        <v>11201200</v>
      </c>
      <c r="AB213" s="5">
        <f t="shared" si="34"/>
        <v>11201200</v>
      </c>
      <c r="AC213" s="5">
        <f t="shared" si="34"/>
        <v>11201200</v>
      </c>
      <c r="AD213" s="5">
        <f t="shared" si="34"/>
        <v>11201200</v>
      </c>
      <c r="AE213" s="5">
        <f t="shared" si="34"/>
        <v>11201200</v>
      </c>
      <c r="AF213" s="5">
        <f t="shared" si="34"/>
        <v>11201200</v>
      </c>
      <c r="AG213" s="5">
        <f t="shared" si="34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5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5"/>
        <v>8606720000</v>
      </c>
      <c r="E214" s="2">
        <f t="shared" si="35"/>
        <v>8606720000</v>
      </c>
      <c r="F214" s="2">
        <f t="shared" si="35"/>
        <v>8606720000</v>
      </c>
      <c r="G214" s="2">
        <f t="shared" si="35"/>
        <v>8606720000</v>
      </c>
      <c r="H214" s="2">
        <f t="shared" si="35"/>
        <v>8606720000</v>
      </c>
      <c r="I214" s="2">
        <f t="shared" si="35"/>
        <v>8606720000</v>
      </c>
      <c r="J214" s="2">
        <f t="shared" si="35"/>
        <v>8606720000</v>
      </c>
      <c r="K214" s="2">
        <f t="shared" si="35"/>
        <v>8606720000</v>
      </c>
      <c r="L214" s="2">
        <f t="shared" si="35"/>
        <v>8606720000</v>
      </c>
      <c r="M214" s="2">
        <f t="shared" si="35"/>
        <v>8606720000</v>
      </c>
      <c r="N214" s="2">
        <f t="shared" si="35"/>
        <v>8606720000</v>
      </c>
      <c r="O214" s="2">
        <f t="shared" si="35"/>
        <v>8606720000</v>
      </c>
      <c r="P214" s="2">
        <f t="shared" si="35"/>
        <v>8606720000</v>
      </c>
      <c r="Q214" s="2">
        <f t="shared" si="35"/>
        <v>8606720000</v>
      </c>
      <c r="R214" s="2">
        <f t="shared" si="35"/>
        <v>8606720000</v>
      </c>
      <c r="S214" s="2">
        <f t="shared" si="35"/>
        <v>8606720000</v>
      </c>
      <c r="T214" s="2">
        <f t="shared" si="35"/>
        <v>8606720000</v>
      </c>
      <c r="U214" s="2">
        <f t="shared" si="35"/>
        <v>8606720000</v>
      </c>
      <c r="V214" s="2">
        <f t="shared" si="35"/>
        <v>8606720000</v>
      </c>
      <c r="W214" s="2">
        <f t="shared" si="35"/>
        <v>8606720000</v>
      </c>
      <c r="X214" s="2">
        <f t="shared" si="35"/>
        <v>8606720000</v>
      </c>
      <c r="Y214" s="2">
        <f t="shared" si="35"/>
        <v>8606720000</v>
      </c>
      <c r="Z214" s="2">
        <f t="shared" si="35"/>
        <v>8606720000</v>
      </c>
      <c r="AA214" s="2">
        <f t="shared" si="35"/>
        <v>8606720000</v>
      </c>
      <c r="AB214" s="2">
        <f t="shared" si="35"/>
        <v>8606720000</v>
      </c>
      <c r="AC214" s="2">
        <f t="shared" si="35"/>
        <v>8606720000</v>
      </c>
      <c r="AD214" s="2">
        <f t="shared" si="35"/>
        <v>8606720000</v>
      </c>
      <c r="AE214" s="2">
        <f t="shared" si="35"/>
        <v>8606720000</v>
      </c>
      <c r="AF214" s="2">
        <f t="shared" si="35"/>
        <v>8606720000</v>
      </c>
      <c r="AG214" s="2">
        <f t="shared" si="35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</row>
    <row r="216" spans="1:36" x14ac:dyDescent="0.2">
      <c r="A216" s="3" t="s">
        <v>1173</v>
      </c>
      <c r="B216" s="2">
        <f>B180</f>
        <v>19</v>
      </c>
      <c r="C216" s="2">
        <f>C181</f>
        <v>39</v>
      </c>
      <c r="D216" s="2">
        <f>D182</f>
        <v>73</v>
      </c>
      <c r="E216" s="2">
        <f>E183</f>
        <v>125</v>
      </c>
      <c r="F216" s="2">
        <f>F184</f>
        <v>144</v>
      </c>
      <c r="G216" s="2">
        <f>G185</f>
        <v>188</v>
      </c>
      <c r="H216" s="2">
        <f>H186</f>
        <v>214</v>
      </c>
      <c r="I216" s="2">
        <f>I187</f>
        <v>226</v>
      </c>
      <c r="J216" s="2">
        <f>J188</f>
        <v>283</v>
      </c>
      <c r="K216" s="2">
        <f>K189</f>
        <v>303</v>
      </c>
      <c r="L216" s="2">
        <f>L190</f>
        <v>321</v>
      </c>
      <c r="M216" s="2">
        <f>M191</f>
        <v>373</v>
      </c>
      <c r="N216" s="2">
        <f>N192</f>
        <v>392</v>
      </c>
      <c r="O216" s="2">
        <f>O193</f>
        <v>436</v>
      </c>
      <c r="P216" s="2">
        <f>P194</f>
        <v>478</v>
      </c>
      <c r="Q216" s="2">
        <f>Q195</f>
        <v>490</v>
      </c>
      <c r="R216" s="2">
        <f>R196</f>
        <v>543</v>
      </c>
      <c r="S216" s="2">
        <f>S197</f>
        <v>555</v>
      </c>
      <c r="T216" s="2">
        <f>T198</f>
        <v>581</v>
      </c>
      <c r="U216" s="2">
        <f>U199</f>
        <v>625</v>
      </c>
      <c r="V216" s="2">
        <f>V200</f>
        <v>644</v>
      </c>
      <c r="W216" s="2">
        <f>W201</f>
        <v>696</v>
      </c>
      <c r="X216" s="2">
        <f>X202</f>
        <v>730</v>
      </c>
      <c r="Y216" s="2">
        <f>Y203</f>
        <v>750</v>
      </c>
      <c r="Z216" s="2">
        <f>Z204</f>
        <v>791</v>
      </c>
      <c r="AA216" s="2">
        <f>AA205</f>
        <v>803</v>
      </c>
      <c r="AB216" s="2">
        <f>AB206</f>
        <v>845</v>
      </c>
      <c r="AC216" s="2">
        <f>AC207</f>
        <v>889</v>
      </c>
      <c r="AD216" s="2">
        <f>AD208</f>
        <v>908</v>
      </c>
      <c r="AE216" s="2">
        <f>AE209</f>
        <v>960</v>
      </c>
      <c r="AF216" s="2">
        <f>AF210</f>
        <v>978</v>
      </c>
      <c r="AG216" s="2">
        <f>AG211</f>
        <v>998</v>
      </c>
      <c r="AH216" s="217">
        <f t="shared" ref="AH216:AH219" si="36">SUM(B216:AG216)</f>
        <v>16400</v>
      </c>
      <c r="AI216" s="5">
        <f t="shared" ref="AI216:AI219" si="37">SUMSQ(B216:AG216)</f>
        <v>11201200</v>
      </c>
      <c r="AJ216" s="2">
        <f t="shared" si="32"/>
        <v>8606720000</v>
      </c>
    </row>
    <row r="217" spans="1:36" x14ac:dyDescent="0.2">
      <c r="A217" s="3" t="s">
        <v>1174</v>
      </c>
      <c r="B217" s="2">
        <f>B211</f>
        <v>600</v>
      </c>
      <c r="C217" s="2">
        <f>C210</f>
        <v>612</v>
      </c>
      <c r="D217" s="2">
        <f>D209</f>
        <v>526</v>
      </c>
      <c r="E217" s="2">
        <f>E208</f>
        <v>570</v>
      </c>
      <c r="F217" s="2">
        <f>F207</f>
        <v>715</v>
      </c>
      <c r="G217" s="2">
        <f>G206</f>
        <v>767</v>
      </c>
      <c r="H217" s="2">
        <f>H205</f>
        <v>657</v>
      </c>
      <c r="I217" s="2">
        <f>I204</f>
        <v>677</v>
      </c>
      <c r="J217" s="2">
        <f>J203</f>
        <v>864</v>
      </c>
      <c r="K217" s="2">
        <f>K202</f>
        <v>876</v>
      </c>
      <c r="L217" s="2">
        <f>L201</f>
        <v>774</v>
      </c>
      <c r="M217" s="2">
        <f>M200</f>
        <v>818</v>
      </c>
      <c r="N217" s="2">
        <f>N199</f>
        <v>963</v>
      </c>
      <c r="O217" s="2">
        <f>O198</f>
        <v>1015</v>
      </c>
      <c r="P217" s="2">
        <f>P197</f>
        <v>921</v>
      </c>
      <c r="Q217" s="2">
        <f>Q196</f>
        <v>941</v>
      </c>
      <c r="R217" s="2">
        <f>R195</f>
        <v>92</v>
      </c>
      <c r="S217" s="2">
        <f>S194</f>
        <v>112</v>
      </c>
      <c r="T217" s="2">
        <f>T193</f>
        <v>2</v>
      </c>
      <c r="U217" s="2">
        <f>U192</f>
        <v>54</v>
      </c>
      <c r="V217" s="2">
        <f>V191</f>
        <v>199</v>
      </c>
      <c r="W217" s="2">
        <f>W190</f>
        <v>243</v>
      </c>
      <c r="X217" s="2">
        <f>X189</f>
        <v>157</v>
      </c>
      <c r="Y217" s="2">
        <f>Y188</f>
        <v>169</v>
      </c>
      <c r="Z217" s="2">
        <f>Z187</f>
        <v>340</v>
      </c>
      <c r="AA217" s="2">
        <f>AA186</f>
        <v>360</v>
      </c>
      <c r="AB217" s="2">
        <f>AB185</f>
        <v>266</v>
      </c>
      <c r="AC217" s="2">
        <f>AC184</f>
        <v>318</v>
      </c>
      <c r="AD217" s="2">
        <f>AD183</f>
        <v>463</v>
      </c>
      <c r="AE217" s="2">
        <f>AE182</f>
        <v>507</v>
      </c>
      <c r="AF217" s="2">
        <f>AF181</f>
        <v>405</v>
      </c>
      <c r="AG217" s="2">
        <f>AG180</f>
        <v>417</v>
      </c>
      <c r="AH217" s="217">
        <f t="shared" si="36"/>
        <v>16400</v>
      </c>
      <c r="AI217" s="5">
        <f t="shared" si="37"/>
        <v>11201200</v>
      </c>
      <c r="AJ217" s="2">
        <f t="shared" si="32"/>
        <v>8606720000</v>
      </c>
    </row>
    <row r="218" spans="1:36" x14ac:dyDescent="0.2">
      <c r="A218" s="3" t="s">
        <v>1175</v>
      </c>
      <c r="B218" s="2">
        <f>B196</f>
        <v>133</v>
      </c>
      <c r="C218" s="2">
        <f>C197</f>
        <v>177</v>
      </c>
      <c r="D218" s="2">
        <f>D198</f>
        <v>223</v>
      </c>
      <c r="E218" s="2">
        <f>E199</f>
        <v>235</v>
      </c>
      <c r="F218" s="2">
        <f>F200</f>
        <v>26</v>
      </c>
      <c r="G218" s="2">
        <f>G201</f>
        <v>46</v>
      </c>
      <c r="H218" s="2">
        <f>H202</f>
        <v>68</v>
      </c>
      <c r="I218" s="2">
        <f>I203</f>
        <v>120</v>
      </c>
      <c r="J218" s="2">
        <f>J204</f>
        <v>397</v>
      </c>
      <c r="K218" s="2">
        <f>K205</f>
        <v>441</v>
      </c>
      <c r="L218" s="2">
        <f>L206</f>
        <v>471</v>
      </c>
      <c r="M218" s="2">
        <f>M207</f>
        <v>483</v>
      </c>
      <c r="N218" s="2">
        <f>N208</f>
        <v>274</v>
      </c>
      <c r="O218" s="2">
        <f>O209</f>
        <v>294</v>
      </c>
      <c r="P218" s="2">
        <f>P210</f>
        <v>332</v>
      </c>
      <c r="Q218" s="2">
        <f>Q211</f>
        <v>384</v>
      </c>
      <c r="R218" s="2">
        <f>R180</f>
        <v>649</v>
      </c>
      <c r="S218" s="2">
        <f>S181</f>
        <v>701</v>
      </c>
      <c r="T218" s="2">
        <f>T182</f>
        <v>723</v>
      </c>
      <c r="U218" s="2">
        <f>U183</f>
        <v>743</v>
      </c>
      <c r="V218" s="2">
        <f>V184</f>
        <v>534</v>
      </c>
      <c r="W218" s="2">
        <f>W185</f>
        <v>546</v>
      </c>
      <c r="X218" s="2">
        <f>X186</f>
        <v>592</v>
      </c>
      <c r="Y218" s="2">
        <f>Y187</f>
        <v>636</v>
      </c>
      <c r="Z218" s="2">
        <f>Z188</f>
        <v>897</v>
      </c>
      <c r="AA218" s="2">
        <f>AA189</f>
        <v>949</v>
      </c>
      <c r="AB218" s="2">
        <f>AB190</f>
        <v>987</v>
      </c>
      <c r="AC218" s="2">
        <f>AC191</f>
        <v>1007</v>
      </c>
      <c r="AD218" s="2">
        <f>AD192</f>
        <v>798</v>
      </c>
      <c r="AE218" s="2">
        <f>AE193</f>
        <v>810</v>
      </c>
      <c r="AF218" s="2">
        <f>AF194</f>
        <v>840</v>
      </c>
      <c r="AG218" s="2">
        <f>AG195</f>
        <v>884</v>
      </c>
      <c r="AH218" s="217">
        <f t="shared" si="36"/>
        <v>16400</v>
      </c>
      <c r="AI218" s="5">
        <f t="shared" si="37"/>
        <v>11201200</v>
      </c>
      <c r="AJ218" s="2">
        <f t="shared" si="32"/>
        <v>8606720000</v>
      </c>
    </row>
    <row r="219" spans="1:36" x14ac:dyDescent="0.2">
      <c r="A219" s="3" t="s">
        <v>1176</v>
      </c>
      <c r="B219" s="2">
        <f>B195</f>
        <v>706</v>
      </c>
      <c r="C219" s="2">
        <f>C194</f>
        <v>758</v>
      </c>
      <c r="D219" s="2">
        <f>D193</f>
        <v>668</v>
      </c>
      <c r="E219" s="2">
        <f>E192</f>
        <v>688</v>
      </c>
      <c r="F219" s="2">
        <f>F191</f>
        <v>605</v>
      </c>
      <c r="G219" s="2">
        <f>G190</f>
        <v>617</v>
      </c>
      <c r="H219" s="2">
        <f>H189</f>
        <v>519</v>
      </c>
      <c r="I219" s="2">
        <f>I188</f>
        <v>563</v>
      </c>
      <c r="J219" s="2">
        <f>J187</f>
        <v>970</v>
      </c>
      <c r="K219" s="2">
        <f>K186</f>
        <v>1022</v>
      </c>
      <c r="L219" s="2">
        <f>L185</f>
        <v>916</v>
      </c>
      <c r="M219" s="2">
        <f>M184</f>
        <v>936</v>
      </c>
      <c r="N219" s="2">
        <f>N183</f>
        <v>853</v>
      </c>
      <c r="O219" s="2">
        <f>O182</f>
        <v>865</v>
      </c>
      <c r="P219" s="2">
        <f>P181</f>
        <v>783</v>
      </c>
      <c r="Q219" s="2">
        <f>Q180</f>
        <v>827</v>
      </c>
      <c r="R219" s="2">
        <f>R211</f>
        <v>206</v>
      </c>
      <c r="S219" s="2">
        <f>S210</f>
        <v>250</v>
      </c>
      <c r="T219" s="2">
        <f>T209</f>
        <v>152</v>
      </c>
      <c r="U219" s="2">
        <f>U208</f>
        <v>164</v>
      </c>
      <c r="V219" s="2">
        <f>V207</f>
        <v>81</v>
      </c>
      <c r="W219" s="2">
        <f>W206</f>
        <v>101</v>
      </c>
      <c r="X219" s="2">
        <f>X205</f>
        <v>11</v>
      </c>
      <c r="Y219" s="2">
        <f>Y204</f>
        <v>63</v>
      </c>
      <c r="Z219" s="2">
        <f>Z203</f>
        <v>454</v>
      </c>
      <c r="AA219" s="2">
        <f>AA202</f>
        <v>498</v>
      </c>
      <c r="AB219" s="2">
        <f>AB201</f>
        <v>416</v>
      </c>
      <c r="AC219" s="2">
        <f>AC200</f>
        <v>428</v>
      </c>
      <c r="AD219" s="2">
        <f>AD199</f>
        <v>345</v>
      </c>
      <c r="AE219" s="2">
        <f>AE198</f>
        <v>365</v>
      </c>
      <c r="AF219" s="2">
        <f>AF197</f>
        <v>259</v>
      </c>
      <c r="AG219" s="2">
        <f>AG196</f>
        <v>311</v>
      </c>
      <c r="AH219" s="217">
        <f t="shared" si="36"/>
        <v>16400</v>
      </c>
      <c r="AI219" s="5">
        <f t="shared" si="37"/>
        <v>11201200</v>
      </c>
      <c r="AJ219" s="2">
        <f t="shared" si="32"/>
        <v>8606720000</v>
      </c>
    </row>
    <row r="221" spans="1:36" x14ac:dyDescent="0.2">
      <c r="I221" s="2" t="s">
        <v>5</v>
      </c>
    </row>
    <row r="222" spans="1:36" ht="13.5" thickBot="1" x14ac:dyDescent="0.25">
      <c r="A222" s="71" t="s">
        <v>5</v>
      </c>
      <c r="B222" s="1" t="s">
        <v>1127</v>
      </c>
      <c r="D222" s="131"/>
      <c r="F222" s="2" t="s">
        <v>5</v>
      </c>
    </row>
    <row r="223" spans="1:36" x14ac:dyDescent="0.2">
      <c r="A223" s="1">
        <v>1</v>
      </c>
      <c r="B223" s="193">
        <v>23</v>
      </c>
      <c r="C223" s="194">
        <v>436</v>
      </c>
      <c r="D223" s="177">
        <v>1008</v>
      </c>
      <c r="E223" s="177">
        <v>587</v>
      </c>
      <c r="F223" s="177">
        <v>918</v>
      </c>
      <c r="G223" s="177">
        <v>561</v>
      </c>
      <c r="H223" s="177">
        <v>109</v>
      </c>
      <c r="I223" s="177">
        <v>458</v>
      </c>
      <c r="J223" s="177">
        <v>738</v>
      </c>
      <c r="K223" s="177">
        <v>837</v>
      </c>
      <c r="L223" s="177">
        <v>281</v>
      </c>
      <c r="M223" s="177">
        <v>190</v>
      </c>
      <c r="N223" s="177">
        <v>355</v>
      </c>
      <c r="O223" s="177">
        <v>200</v>
      </c>
      <c r="P223" s="189">
        <v>668</v>
      </c>
      <c r="Q223" s="177">
        <v>831</v>
      </c>
      <c r="R223" s="177">
        <v>653</v>
      </c>
      <c r="S223" s="185">
        <v>810</v>
      </c>
      <c r="T223" s="177">
        <v>374</v>
      </c>
      <c r="U223" s="177">
        <v>209</v>
      </c>
      <c r="V223" s="177">
        <v>272</v>
      </c>
      <c r="W223" s="177">
        <v>171</v>
      </c>
      <c r="X223" s="177">
        <v>759</v>
      </c>
      <c r="Y223" s="177">
        <v>852</v>
      </c>
      <c r="Z223" s="177">
        <v>124</v>
      </c>
      <c r="AA223" s="177">
        <v>479</v>
      </c>
      <c r="AB223" s="177">
        <v>899</v>
      </c>
      <c r="AC223" s="177">
        <v>552</v>
      </c>
      <c r="AD223" s="177">
        <v>1017</v>
      </c>
      <c r="AE223" s="177">
        <v>606</v>
      </c>
      <c r="AF223" s="195">
        <v>2</v>
      </c>
      <c r="AG223" s="196">
        <v>421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392</v>
      </c>
      <c r="C224" s="9">
        <v>35</v>
      </c>
      <c r="D224" s="6">
        <v>639</v>
      </c>
      <c r="E224" s="6">
        <v>988</v>
      </c>
      <c r="F224" s="6">
        <v>517</v>
      </c>
      <c r="G224" s="6">
        <v>930</v>
      </c>
      <c r="H224" s="6">
        <v>510</v>
      </c>
      <c r="I224" s="6">
        <v>89</v>
      </c>
      <c r="J224" s="6">
        <v>881</v>
      </c>
      <c r="K224" s="6">
        <v>726</v>
      </c>
      <c r="L224" s="6">
        <v>138</v>
      </c>
      <c r="M224" s="6">
        <v>301</v>
      </c>
      <c r="N224" s="6">
        <v>244</v>
      </c>
      <c r="O224" s="6">
        <v>343</v>
      </c>
      <c r="P224" s="6">
        <v>779</v>
      </c>
      <c r="Q224" s="11">
        <v>688</v>
      </c>
      <c r="R224" s="12">
        <v>798</v>
      </c>
      <c r="S224" s="6">
        <v>697</v>
      </c>
      <c r="T224" s="6">
        <v>229</v>
      </c>
      <c r="U224" s="6">
        <v>322</v>
      </c>
      <c r="V224" s="6">
        <v>159</v>
      </c>
      <c r="W224" s="6">
        <v>316</v>
      </c>
      <c r="X224" s="6">
        <v>872</v>
      </c>
      <c r="Y224" s="6">
        <v>707</v>
      </c>
      <c r="Z224" s="6">
        <v>491</v>
      </c>
      <c r="AA224" s="6">
        <v>80</v>
      </c>
      <c r="AB224" s="6">
        <v>532</v>
      </c>
      <c r="AC224" s="6">
        <v>951</v>
      </c>
      <c r="AD224" s="6">
        <v>618</v>
      </c>
      <c r="AE224" s="6">
        <v>973</v>
      </c>
      <c r="AF224" s="6">
        <v>401</v>
      </c>
      <c r="AG224" s="198">
        <v>54</v>
      </c>
      <c r="AH224" s="5">
        <f t="shared" ref="AH224:AH254" si="38">SUM(B224:AG224)</f>
        <v>16400</v>
      </c>
      <c r="AI224" s="5">
        <f t="shared" ref="AI224:AI254" si="39">SUMSQ(B224:AG224)</f>
        <v>11201200</v>
      </c>
      <c r="AJ224" s="2">
        <f t="shared" ref="AJ224:AJ254" si="40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950</v>
      </c>
      <c r="C225" s="6">
        <v>529</v>
      </c>
      <c r="D225" s="9">
        <v>77</v>
      </c>
      <c r="E225" s="7">
        <v>490</v>
      </c>
      <c r="F225" s="6">
        <v>55</v>
      </c>
      <c r="G225" s="6">
        <v>404</v>
      </c>
      <c r="H225" s="6">
        <v>976</v>
      </c>
      <c r="I225" s="6">
        <v>619</v>
      </c>
      <c r="J225" s="6">
        <v>323</v>
      </c>
      <c r="K225" s="6">
        <v>232</v>
      </c>
      <c r="L225" s="6">
        <v>700</v>
      </c>
      <c r="M225" s="6">
        <v>799</v>
      </c>
      <c r="N225" s="11">
        <v>706</v>
      </c>
      <c r="O225" s="6">
        <v>869</v>
      </c>
      <c r="P225" s="6">
        <v>313</v>
      </c>
      <c r="Q225" s="6">
        <v>158</v>
      </c>
      <c r="R225" s="6">
        <v>304</v>
      </c>
      <c r="S225" s="6">
        <v>139</v>
      </c>
      <c r="T225" s="6">
        <v>727</v>
      </c>
      <c r="U225" s="12">
        <v>884</v>
      </c>
      <c r="V225" s="6">
        <v>685</v>
      </c>
      <c r="W225" s="6">
        <v>778</v>
      </c>
      <c r="X225" s="6">
        <v>342</v>
      </c>
      <c r="Y225" s="6">
        <v>241</v>
      </c>
      <c r="Z225" s="6">
        <v>985</v>
      </c>
      <c r="AA225" s="6">
        <v>638</v>
      </c>
      <c r="AB225" s="6">
        <v>34</v>
      </c>
      <c r="AC225" s="6">
        <v>389</v>
      </c>
      <c r="AD225" s="8">
        <v>92</v>
      </c>
      <c r="AE225" s="6">
        <v>511</v>
      </c>
      <c r="AF225" s="6">
        <v>931</v>
      </c>
      <c r="AG225" s="179">
        <v>520</v>
      </c>
      <c r="AH225" s="5">
        <f t="shared" si="38"/>
        <v>16400</v>
      </c>
      <c r="AI225" s="5">
        <f t="shared" si="39"/>
        <v>11201200</v>
      </c>
      <c r="AJ225" s="2">
        <f t="shared" si="40"/>
        <v>8606720000</v>
      </c>
    </row>
    <row r="226" spans="1:36" x14ac:dyDescent="0.2">
      <c r="A226" s="1">
        <v>4</v>
      </c>
      <c r="B226" s="178">
        <v>549</v>
      </c>
      <c r="C226" s="6">
        <v>898</v>
      </c>
      <c r="D226" s="7">
        <v>478</v>
      </c>
      <c r="E226" s="9">
        <v>121</v>
      </c>
      <c r="F226" s="6">
        <v>424</v>
      </c>
      <c r="G226" s="6">
        <v>3</v>
      </c>
      <c r="H226" s="6">
        <v>607</v>
      </c>
      <c r="I226" s="6">
        <v>1020</v>
      </c>
      <c r="J226" s="6">
        <v>212</v>
      </c>
      <c r="K226" s="6">
        <v>375</v>
      </c>
      <c r="L226" s="6">
        <v>811</v>
      </c>
      <c r="M226" s="6">
        <v>656</v>
      </c>
      <c r="N226" s="6">
        <v>849</v>
      </c>
      <c r="O226" s="11">
        <v>758</v>
      </c>
      <c r="P226" s="6">
        <v>170</v>
      </c>
      <c r="Q226" s="6">
        <v>269</v>
      </c>
      <c r="R226" s="6">
        <v>191</v>
      </c>
      <c r="S226" s="6">
        <v>284</v>
      </c>
      <c r="T226" s="12">
        <v>840</v>
      </c>
      <c r="U226" s="6">
        <v>739</v>
      </c>
      <c r="V226" s="6">
        <v>830</v>
      </c>
      <c r="W226" s="6">
        <v>665</v>
      </c>
      <c r="X226" s="6">
        <v>197</v>
      </c>
      <c r="Y226" s="6">
        <v>354</v>
      </c>
      <c r="Z226" s="6">
        <v>586</v>
      </c>
      <c r="AA226" s="6">
        <v>1005</v>
      </c>
      <c r="AB226" s="6">
        <v>433</v>
      </c>
      <c r="AC226" s="6">
        <v>22</v>
      </c>
      <c r="AD226" s="6">
        <v>459</v>
      </c>
      <c r="AE226" s="8">
        <v>112</v>
      </c>
      <c r="AF226" s="6">
        <v>564</v>
      </c>
      <c r="AG226" s="179">
        <v>919</v>
      </c>
      <c r="AH226" s="5">
        <f t="shared" si="38"/>
        <v>16400</v>
      </c>
      <c r="AI226" s="5">
        <f t="shared" si="39"/>
        <v>11201200</v>
      </c>
      <c r="AJ226" s="2">
        <f t="shared" si="40"/>
        <v>8606720000</v>
      </c>
    </row>
    <row r="227" spans="1:36" x14ac:dyDescent="0.2">
      <c r="A227" s="1">
        <v>5</v>
      </c>
      <c r="B227" s="178">
        <v>777</v>
      </c>
      <c r="C227" s="6">
        <v>686</v>
      </c>
      <c r="D227" s="6">
        <v>242</v>
      </c>
      <c r="E227" s="6">
        <v>341</v>
      </c>
      <c r="F227" s="9">
        <v>140</v>
      </c>
      <c r="G227" s="7">
        <v>303</v>
      </c>
      <c r="H227" s="6">
        <v>883</v>
      </c>
      <c r="I227" s="6">
        <v>728</v>
      </c>
      <c r="J227" s="6">
        <v>512</v>
      </c>
      <c r="K227" s="6">
        <v>91</v>
      </c>
      <c r="L227" s="11">
        <v>519</v>
      </c>
      <c r="M227" s="6">
        <v>932</v>
      </c>
      <c r="N227" s="6">
        <v>637</v>
      </c>
      <c r="O227" s="6">
        <v>986</v>
      </c>
      <c r="P227" s="6">
        <v>390</v>
      </c>
      <c r="Q227" s="6">
        <v>33</v>
      </c>
      <c r="R227" s="6">
        <v>403</v>
      </c>
      <c r="S227" s="6">
        <v>56</v>
      </c>
      <c r="T227" s="6">
        <v>620</v>
      </c>
      <c r="U227" s="6">
        <v>975</v>
      </c>
      <c r="V227" s="6">
        <v>530</v>
      </c>
      <c r="W227" s="12">
        <v>949</v>
      </c>
      <c r="X227" s="6">
        <v>489</v>
      </c>
      <c r="Y227" s="6">
        <v>78</v>
      </c>
      <c r="Z227" s="6">
        <v>870</v>
      </c>
      <c r="AA227" s="6">
        <v>705</v>
      </c>
      <c r="AB227" s="8">
        <v>157</v>
      </c>
      <c r="AC227" s="6">
        <v>314</v>
      </c>
      <c r="AD227" s="6">
        <v>231</v>
      </c>
      <c r="AE227" s="6">
        <v>324</v>
      </c>
      <c r="AF227" s="6">
        <v>800</v>
      </c>
      <c r="AG227" s="179">
        <v>699</v>
      </c>
      <c r="AH227" s="5">
        <f t="shared" si="38"/>
        <v>16400</v>
      </c>
      <c r="AI227" s="5">
        <f t="shared" si="39"/>
        <v>11201200</v>
      </c>
      <c r="AJ227" s="2">
        <f t="shared" si="40"/>
        <v>8606720000</v>
      </c>
    </row>
    <row r="228" spans="1:36" x14ac:dyDescent="0.2">
      <c r="A228" s="1">
        <v>6</v>
      </c>
      <c r="B228" s="178">
        <v>666</v>
      </c>
      <c r="C228" s="6">
        <v>829</v>
      </c>
      <c r="D228" s="6">
        <v>353</v>
      </c>
      <c r="E228" s="6">
        <v>198</v>
      </c>
      <c r="F228" s="7">
        <v>283</v>
      </c>
      <c r="G228" s="9">
        <v>192</v>
      </c>
      <c r="H228" s="6">
        <v>740</v>
      </c>
      <c r="I228" s="6">
        <v>839</v>
      </c>
      <c r="J228" s="6">
        <v>111</v>
      </c>
      <c r="K228" s="6">
        <v>460</v>
      </c>
      <c r="L228" s="6">
        <v>920</v>
      </c>
      <c r="M228" s="11">
        <v>563</v>
      </c>
      <c r="N228" s="6">
        <v>1006</v>
      </c>
      <c r="O228" s="6">
        <v>585</v>
      </c>
      <c r="P228" s="6">
        <v>21</v>
      </c>
      <c r="Q228" s="6">
        <v>434</v>
      </c>
      <c r="R228" s="6">
        <v>4</v>
      </c>
      <c r="S228" s="6">
        <v>423</v>
      </c>
      <c r="T228" s="6">
        <v>1019</v>
      </c>
      <c r="U228" s="6">
        <v>608</v>
      </c>
      <c r="V228" s="12">
        <v>897</v>
      </c>
      <c r="W228" s="6">
        <v>550</v>
      </c>
      <c r="X228" s="6">
        <v>122</v>
      </c>
      <c r="Y228" s="6">
        <v>477</v>
      </c>
      <c r="Z228" s="6">
        <v>757</v>
      </c>
      <c r="AA228" s="6">
        <v>850</v>
      </c>
      <c r="AB228" s="6">
        <v>270</v>
      </c>
      <c r="AC228" s="8">
        <v>169</v>
      </c>
      <c r="AD228" s="6">
        <v>376</v>
      </c>
      <c r="AE228" s="6">
        <v>211</v>
      </c>
      <c r="AF228" s="6">
        <v>655</v>
      </c>
      <c r="AG228" s="179">
        <v>812</v>
      </c>
      <c r="AH228" s="5">
        <f t="shared" si="38"/>
        <v>16400</v>
      </c>
      <c r="AI228" s="5">
        <f t="shared" si="39"/>
        <v>11201200</v>
      </c>
      <c r="AJ228" s="2">
        <f t="shared" si="40"/>
        <v>8606720000</v>
      </c>
    </row>
    <row r="229" spans="1:36" x14ac:dyDescent="0.2">
      <c r="A229" s="1">
        <v>7</v>
      </c>
      <c r="B229" s="178">
        <v>172</v>
      </c>
      <c r="C229" s="6">
        <v>271</v>
      </c>
      <c r="D229" s="6">
        <v>851</v>
      </c>
      <c r="E229" s="6">
        <v>760</v>
      </c>
      <c r="F229" s="6">
        <v>809</v>
      </c>
      <c r="G229" s="6">
        <v>654</v>
      </c>
      <c r="H229" s="9">
        <v>210</v>
      </c>
      <c r="I229" s="7">
        <v>373</v>
      </c>
      <c r="J229" s="11">
        <v>605</v>
      </c>
      <c r="K229" s="6">
        <v>1018</v>
      </c>
      <c r="L229" s="6">
        <v>422</v>
      </c>
      <c r="M229" s="6">
        <v>1</v>
      </c>
      <c r="N229" s="6">
        <v>480</v>
      </c>
      <c r="O229" s="6">
        <v>123</v>
      </c>
      <c r="P229" s="6">
        <v>551</v>
      </c>
      <c r="Q229" s="6">
        <v>900</v>
      </c>
      <c r="R229" s="6">
        <v>562</v>
      </c>
      <c r="S229" s="6">
        <v>917</v>
      </c>
      <c r="T229" s="6">
        <v>457</v>
      </c>
      <c r="U229" s="6">
        <v>110</v>
      </c>
      <c r="V229" s="6">
        <v>435</v>
      </c>
      <c r="W229" s="6">
        <v>24</v>
      </c>
      <c r="X229" s="6">
        <v>588</v>
      </c>
      <c r="Y229" s="12">
        <v>1007</v>
      </c>
      <c r="Z229" s="8">
        <v>199</v>
      </c>
      <c r="AA229" s="6">
        <v>356</v>
      </c>
      <c r="AB229" s="6">
        <v>832</v>
      </c>
      <c r="AC229" s="6">
        <v>667</v>
      </c>
      <c r="AD229" s="6">
        <v>838</v>
      </c>
      <c r="AE229" s="6">
        <v>737</v>
      </c>
      <c r="AF229" s="6">
        <v>189</v>
      </c>
      <c r="AG229" s="179">
        <v>282</v>
      </c>
      <c r="AH229" s="5">
        <f t="shared" si="38"/>
        <v>16400</v>
      </c>
      <c r="AI229" s="5">
        <f t="shared" si="39"/>
        <v>11201200</v>
      </c>
      <c r="AJ229" s="2">
        <f t="shared" si="40"/>
        <v>8606720000</v>
      </c>
    </row>
    <row r="230" spans="1:36" x14ac:dyDescent="0.2">
      <c r="A230" s="1">
        <v>8</v>
      </c>
      <c r="B230" s="178">
        <v>315</v>
      </c>
      <c r="C230" s="6">
        <v>160</v>
      </c>
      <c r="D230" s="6">
        <v>708</v>
      </c>
      <c r="E230" s="6">
        <v>871</v>
      </c>
      <c r="F230" s="6">
        <v>698</v>
      </c>
      <c r="G230" s="6">
        <v>797</v>
      </c>
      <c r="H230" s="7">
        <v>321</v>
      </c>
      <c r="I230" s="9">
        <v>230</v>
      </c>
      <c r="J230" s="6">
        <v>974</v>
      </c>
      <c r="K230" s="11">
        <v>617</v>
      </c>
      <c r="L230" s="6">
        <v>53</v>
      </c>
      <c r="M230" s="6">
        <v>402</v>
      </c>
      <c r="N230" s="6">
        <v>79</v>
      </c>
      <c r="O230" s="6">
        <v>492</v>
      </c>
      <c r="P230" s="6">
        <v>952</v>
      </c>
      <c r="Q230" s="6">
        <v>531</v>
      </c>
      <c r="R230" s="6">
        <v>929</v>
      </c>
      <c r="S230" s="6">
        <v>518</v>
      </c>
      <c r="T230" s="6">
        <v>90</v>
      </c>
      <c r="U230" s="6">
        <v>509</v>
      </c>
      <c r="V230" s="6">
        <v>36</v>
      </c>
      <c r="W230" s="6">
        <v>391</v>
      </c>
      <c r="X230" s="12">
        <v>987</v>
      </c>
      <c r="Y230" s="6">
        <v>640</v>
      </c>
      <c r="Z230" s="6">
        <v>344</v>
      </c>
      <c r="AA230" s="8">
        <v>243</v>
      </c>
      <c r="AB230" s="6">
        <v>687</v>
      </c>
      <c r="AC230" s="6">
        <v>780</v>
      </c>
      <c r="AD230" s="6">
        <v>725</v>
      </c>
      <c r="AE230" s="6">
        <v>882</v>
      </c>
      <c r="AF230" s="6">
        <v>302</v>
      </c>
      <c r="AG230" s="179">
        <v>137</v>
      </c>
      <c r="AH230" s="5">
        <f t="shared" si="38"/>
        <v>16400</v>
      </c>
      <c r="AI230" s="5">
        <f t="shared" si="39"/>
        <v>11201200</v>
      </c>
      <c r="AJ230" s="2">
        <f t="shared" si="40"/>
        <v>8606720000</v>
      </c>
    </row>
    <row r="231" spans="1:36" x14ac:dyDescent="0.2">
      <c r="A231" s="1">
        <v>9</v>
      </c>
      <c r="B231" s="178">
        <v>1002</v>
      </c>
      <c r="C231" s="6">
        <v>589</v>
      </c>
      <c r="D231" s="6">
        <v>17</v>
      </c>
      <c r="E231" s="6">
        <v>438</v>
      </c>
      <c r="F231" s="6">
        <v>107</v>
      </c>
      <c r="G231" s="6">
        <v>464</v>
      </c>
      <c r="H231" s="11">
        <v>916</v>
      </c>
      <c r="I231" s="6">
        <v>567</v>
      </c>
      <c r="J231" s="9">
        <v>287</v>
      </c>
      <c r="K231" s="7">
        <v>188</v>
      </c>
      <c r="L231" s="6">
        <v>744</v>
      </c>
      <c r="M231" s="6">
        <v>835</v>
      </c>
      <c r="N231" s="6">
        <v>670</v>
      </c>
      <c r="O231" s="6">
        <v>825</v>
      </c>
      <c r="P231" s="6">
        <v>357</v>
      </c>
      <c r="Q231" s="6">
        <v>194</v>
      </c>
      <c r="R231" s="6">
        <v>372</v>
      </c>
      <c r="S231" s="6">
        <v>215</v>
      </c>
      <c r="T231" s="6">
        <v>651</v>
      </c>
      <c r="U231" s="6">
        <v>816</v>
      </c>
      <c r="V231" s="6">
        <v>753</v>
      </c>
      <c r="W231" s="6">
        <v>854</v>
      </c>
      <c r="X231" s="8">
        <v>266</v>
      </c>
      <c r="Y231" s="6">
        <v>173</v>
      </c>
      <c r="Z231" s="6">
        <v>901</v>
      </c>
      <c r="AA231" s="12">
        <v>546</v>
      </c>
      <c r="AB231" s="6">
        <v>126</v>
      </c>
      <c r="AC231" s="6">
        <v>473</v>
      </c>
      <c r="AD231" s="6">
        <v>8</v>
      </c>
      <c r="AE231" s="6">
        <v>419</v>
      </c>
      <c r="AF231" s="6">
        <v>1023</v>
      </c>
      <c r="AG231" s="179">
        <v>604</v>
      </c>
      <c r="AH231" s="5">
        <f t="shared" si="38"/>
        <v>16400</v>
      </c>
      <c r="AI231" s="5">
        <f t="shared" si="39"/>
        <v>11201200</v>
      </c>
      <c r="AJ231" s="2">
        <f t="shared" si="40"/>
        <v>8606720000</v>
      </c>
    </row>
    <row r="232" spans="1:36" x14ac:dyDescent="0.2">
      <c r="A232" s="1">
        <v>10</v>
      </c>
      <c r="B232" s="178">
        <v>633</v>
      </c>
      <c r="C232" s="6">
        <v>990</v>
      </c>
      <c r="D232" s="6">
        <v>386</v>
      </c>
      <c r="E232" s="6">
        <v>37</v>
      </c>
      <c r="F232" s="6">
        <v>508</v>
      </c>
      <c r="G232" s="6">
        <v>95</v>
      </c>
      <c r="H232" s="6">
        <v>515</v>
      </c>
      <c r="I232" s="11">
        <v>936</v>
      </c>
      <c r="J232" s="7">
        <v>144</v>
      </c>
      <c r="K232" s="9">
        <v>299</v>
      </c>
      <c r="L232" s="6">
        <v>887</v>
      </c>
      <c r="M232" s="6">
        <v>724</v>
      </c>
      <c r="N232" s="6">
        <v>781</v>
      </c>
      <c r="O232" s="6">
        <v>682</v>
      </c>
      <c r="P232" s="6">
        <v>246</v>
      </c>
      <c r="Q232" s="6">
        <v>337</v>
      </c>
      <c r="R232" s="6">
        <v>227</v>
      </c>
      <c r="S232" s="6">
        <v>328</v>
      </c>
      <c r="T232" s="6">
        <v>796</v>
      </c>
      <c r="U232" s="6">
        <v>703</v>
      </c>
      <c r="V232" s="6">
        <v>866</v>
      </c>
      <c r="W232" s="6">
        <v>709</v>
      </c>
      <c r="X232" s="6">
        <v>153</v>
      </c>
      <c r="Y232" s="8">
        <v>318</v>
      </c>
      <c r="Z232" s="12">
        <v>534</v>
      </c>
      <c r="AA232" s="6">
        <v>945</v>
      </c>
      <c r="AB232" s="6">
        <v>493</v>
      </c>
      <c r="AC232" s="6">
        <v>74</v>
      </c>
      <c r="AD232" s="6">
        <v>407</v>
      </c>
      <c r="AE232" s="6">
        <v>52</v>
      </c>
      <c r="AF232" s="6">
        <v>624</v>
      </c>
      <c r="AG232" s="179">
        <v>971</v>
      </c>
      <c r="AH232" s="5">
        <f t="shared" si="38"/>
        <v>16400</v>
      </c>
      <c r="AI232" s="5">
        <f t="shared" si="39"/>
        <v>11201200</v>
      </c>
      <c r="AJ232" s="2">
        <f t="shared" si="40"/>
        <v>8606720000</v>
      </c>
    </row>
    <row r="233" spans="1:36" x14ac:dyDescent="0.2">
      <c r="A233" s="1">
        <v>11</v>
      </c>
      <c r="B233" s="178">
        <v>75</v>
      </c>
      <c r="C233" s="6">
        <v>496</v>
      </c>
      <c r="D233" s="6">
        <v>948</v>
      </c>
      <c r="E233" s="6">
        <v>535</v>
      </c>
      <c r="F233" s="11">
        <v>970</v>
      </c>
      <c r="G233" s="6">
        <v>621</v>
      </c>
      <c r="H233" s="6">
        <v>49</v>
      </c>
      <c r="I233" s="6">
        <v>406</v>
      </c>
      <c r="J233" s="6">
        <v>702</v>
      </c>
      <c r="K233" s="6">
        <v>793</v>
      </c>
      <c r="L233" s="9">
        <v>325</v>
      </c>
      <c r="M233" s="7">
        <v>226</v>
      </c>
      <c r="N233" s="6">
        <v>319</v>
      </c>
      <c r="O233" s="6">
        <v>156</v>
      </c>
      <c r="P233" s="6">
        <v>712</v>
      </c>
      <c r="Q233" s="6">
        <v>867</v>
      </c>
      <c r="R233" s="6">
        <v>721</v>
      </c>
      <c r="S233" s="6">
        <v>886</v>
      </c>
      <c r="T233" s="6">
        <v>298</v>
      </c>
      <c r="U233" s="6">
        <v>141</v>
      </c>
      <c r="V233" s="8">
        <v>340</v>
      </c>
      <c r="W233" s="6">
        <v>247</v>
      </c>
      <c r="X233" s="6">
        <v>683</v>
      </c>
      <c r="Y233" s="6">
        <v>784</v>
      </c>
      <c r="Z233" s="6">
        <v>40</v>
      </c>
      <c r="AA233" s="6">
        <v>387</v>
      </c>
      <c r="AB233" s="6">
        <v>991</v>
      </c>
      <c r="AC233" s="12">
        <v>636</v>
      </c>
      <c r="AD233" s="6">
        <v>933</v>
      </c>
      <c r="AE233" s="6">
        <v>514</v>
      </c>
      <c r="AF233" s="6">
        <v>94</v>
      </c>
      <c r="AG233" s="179">
        <v>505</v>
      </c>
      <c r="AH233" s="5">
        <f t="shared" si="38"/>
        <v>16400</v>
      </c>
      <c r="AI233" s="5">
        <f t="shared" si="39"/>
        <v>11201200</v>
      </c>
      <c r="AJ233" s="2">
        <f t="shared" si="40"/>
        <v>8606720000</v>
      </c>
    </row>
    <row r="234" spans="1:36" x14ac:dyDescent="0.2">
      <c r="A234" s="1">
        <v>12</v>
      </c>
      <c r="B234" s="178">
        <v>476</v>
      </c>
      <c r="C234" s="6">
        <v>127</v>
      </c>
      <c r="D234" s="6">
        <v>547</v>
      </c>
      <c r="E234" s="6">
        <v>904</v>
      </c>
      <c r="F234" s="6">
        <v>601</v>
      </c>
      <c r="G234" s="11">
        <v>1022</v>
      </c>
      <c r="H234" s="6">
        <v>418</v>
      </c>
      <c r="I234" s="6">
        <v>5</v>
      </c>
      <c r="J234" s="6">
        <v>813</v>
      </c>
      <c r="K234" s="6">
        <v>650</v>
      </c>
      <c r="L234" s="7">
        <v>214</v>
      </c>
      <c r="M234" s="9">
        <v>369</v>
      </c>
      <c r="N234" s="6">
        <v>176</v>
      </c>
      <c r="O234" s="6">
        <v>267</v>
      </c>
      <c r="P234" s="6">
        <v>855</v>
      </c>
      <c r="Q234" s="6">
        <v>756</v>
      </c>
      <c r="R234" s="6">
        <v>834</v>
      </c>
      <c r="S234" s="6">
        <v>741</v>
      </c>
      <c r="T234" s="6">
        <v>185</v>
      </c>
      <c r="U234" s="6">
        <v>286</v>
      </c>
      <c r="V234" s="6">
        <v>195</v>
      </c>
      <c r="W234" s="8">
        <v>360</v>
      </c>
      <c r="X234" s="6">
        <v>828</v>
      </c>
      <c r="Y234" s="6">
        <v>671</v>
      </c>
      <c r="Z234" s="6">
        <v>439</v>
      </c>
      <c r="AA234" s="6">
        <v>20</v>
      </c>
      <c r="AB234" s="12">
        <v>592</v>
      </c>
      <c r="AC234" s="6">
        <v>1003</v>
      </c>
      <c r="AD234" s="6">
        <v>566</v>
      </c>
      <c r="AE234" s="6">
        <v>913</v>
      </c>
      <c r="AF234" s="6">
        <v>461</v>
      </c>
      <c r="AG234" s="179">
        <v>106</v>
      </c>
      <c r="AH234" s="5">
        <f t="shared" si="38"/>
        <v>16400</v>
      </c>
      <c r="AI234" s="5">
        <f t="shared" si="39"/>
        <v>11201200</v>
      </c>
      <c r="AJ234" s="2">
        <f t="shared" si="40"/>
        <v>8606720000</v>
      </c>
    </row>
    <row r="235" spans="1:36" x14ac:dyDescent="0.2">
      <c r="A235" s="1">
        <v>13</v>
      </c>
      <c r="B235" s="178">
        <v>248</v>
      </c>
      <c r="C235" s="6">
        <v>339</v>
      </c>
      <c r="D235" s="11">
        <v>783</v>
      </c>
      <c r="E235" s="6">
        <v>684</v>
      </c>
      <c r="F235" s="6">
        <v>885</v>
      </c>
      <c r="G235" s="6">
        <v>722</v>
      </c>
      <c r="H235" s="6">
        <v>142</v>
      </c>
      <c r="I235" s="6">
        <v>297</v>
      </c>
      <c r="J235" s="6">
        <v>513</v>
      </c>
      <c r="K235" s="6">
        <v>934</v>
      </c>
      <c r="L235" s="6">
        <v>506</v>
      </c>
      <c r="M235" s="6">
        <v>93</v>
      </c>
      <c r="N235" s="9">
        <v>388</v>
      </c>
      <c r="O235" s="7">
        <v>39</v>
      </c>
      <c r="P235" s="6">
        <v>635</v>
      </c>
      <c r="Q235" s="6">
        <v>992</v>
      </c>
      <c r="R235" s="6">
        <v>622</v>
      </c>
      <c r="S235" s="6">
        <v>969</v>
      </c>
      <c r="T235" s="8">
        <v>405</v>
      </c>
      <c r="U235" s="6">
        <v>50</v>
      </c>
      <c r="V235" s="6">
        <v>495</v>
      </c>
      <c r="W235" s="6">
        <v>76</v>
      </c>
      <c r="X235" s="6">
        <v>536</v>
      </c>
      <c r="Y235" s="6">
        <v>947</v>
      </c>
      <c r="Z235" s="6">
        <v>155</v>
      </c>
      <c r="AA235" s="6">
        <v>320</v>
      </c>
      <c r="AB235" s="6">
        <v>868</v>
      </c>
      <c r="AC235" s="6">
        <v>711</v>
      </c>
      <c r="AD235" s="6">
        <v>794</v>
      </c>
      <c r="AE235" s="12">
        <v>701</v>
      </c>
      <c r="AF235" s="6">
        <v>225</v>
      </c>
      <c r="AG235" s="179">
        <v>326</v>
      </c>
      <c r="AH235" s="5">
        <f t="shared" si="38"/>
        <v>16400</v>
      </c>
      <c r="AI235" s="5">
        <f t="shared" si="39"/>
        <v>11201200</v>
      </c>
      <c r="AJ235" s="2">
        <f t="shared" si="40"/>
        <v>8606720000</v>
      </c>
    </row>
    <row r="236" spans="1:36" x14ac:dyDescent="0.2">
      <c r="A236" s="1">
        <v>14</v>
      </c>
      <c r="B236" s="178">
        <v>359</v>
      </c>
      <c r="C236" s="6">
        <v>196</v>
      </c>
      <c r="D236" s="6">
        <v>672</v>
      </c>
      <c r="E236" s="11">
        <v>827</v>
      </c>
      <c r="F236" s="6">
        <v>742</v>
      </c>
      <c r="G236" s="6">
        <v>833</v>
      </c>
      <c r="H236" s="6">
        <v>285</v>
      </c>
      <c r="I236" s="6">
        <v>186</v>
      </c>
      <c r="J236" s="6">
        <v>914</v>
      </c>
      <c r="K236" s="6">
        <v>565</v>
      </c>
      <c r="L236" s="6">
        <v>105</v>
      </c>
      <c r="M236" s="6">
        <v>462</v>
      </c>
      <c r="N236" s="7">
        <v>19</v>
      </c>
      <c r="O236" s="9">
        <v>440</v>
      </c>
      <c r="P236" s="6">
        <v>1004</v>
      </c>
      <c r="Q236" s="6">
        <v>591</v>
      </c>
      <c r="R236" s="6">
        <v>1021</v>
      </c>
      <c r="S236" s="6">
        <v>602</v>
      </c>
      <c r="T236" s="6">
        <v>6</v>
      </c>
      <c r="U236" s="8">
        <v>417</v>
      </c>
      <c r="V236" s="6">
        <v>128</v>
      </c>
      <c r="W236" s="6">
        <v>475</v>
      </c>
      <c r="X236" s="6">
        <v>903</v>
      </c>
      <c r="Y236" s="6">
        <v>548</v>
      </c>
      <c r="Z236" s="6">
        <v>268</v>
      </c>
      <c r="AA236" s="6">
        <v>175</v>
      </c>
      <c r="AB236" s="6">
        <v>755</v>
      </c>
      <c r="AC236" s="6">
        <v>856</v>
      </c>
      <c r="AD236" s="12">
        <v>649</v>
      </c>
      <c r="AE236" s="6">
        <v>814</v>
      </c>
      <c r="AF236" s="6">
        <v>370</v>
      </c>
      <c r="AG236" s="179">
        <v>213</v>
      </c>
      <c r="AH236" s="5">
        <f t="shared" si="38"/>
        <v>16400</v>
      </c>
      <c r="AI236" s="5">
        <f t="shared" si="39"/>
        <v>11201200</v>
      </c>
      <c r="AJ236" s="2">
        <f t="shared" si="40"/>
        <v>8606720000</v>
      </c>
    </row>
    <row r="237" spans="1:36" x14ac:dyDescent="0.2">
      <c r="A237" s="1">
        <v>15</v>
      </c>
      <c r="B237" s="190">
        <v>853</v>
      </c>
      <c r="C237" s="6">
        <v>754</v>
      </c>
      <c r="D237" s="6">
        <v>174</v>
      </c>
      <c r="E237" s="6">
        <v>265</v>
      </c>
      <c r="F237" s="6">
        <v>216</v>
      </c>
      <c r="G237" s="6">
        <v>371</v>
      </c>
      <c r="H237" s="6">
        <v>815</v>
      </c>
      <c r="I237" s="6">
        <v>652</v>
      </c>
      <c r="J237" s="6">
        <v>420</v>
      </c>
      <c r="K237" s="6">
        <v>7</v>
      </c>
      <c r="L237" s="6">
        <v>603</v>
      </c>
      <c r="M237" s="6">
        <v>1024</v>
      </c>
      <c r="N237" s="6">
        <v>545</v>
      </c>
      <c r="O237" s="6">
        <v>902</v>
      </c>
      <c r="P237" s="9">
        <v>474</v>
      </c>
      <c r="Q237" s="7">
        <v>125</v>
      </c>
      <c r="R237" s="8">
        <v>463</v>
      </c>
      <c r="S237" s="6">
        <v>108</v>
      </c>
      <c r="T237" s="6">
        <v>568</v>
      </c>
      <c r="U237" s="6">
        <v>915</v>
      </c>
      <c r="V237" s="6">
        <v>590</v>
      </c>
      <c r="W237" s="6">
        <v>1001</v>
      </c>
      <c r="X237" s="6">
        <v>437</v>
      </c>
      <c r="Y237" s="6">
        <v>18</v>
      </c>
      <c r="Z237" s="6">
        <v>826</v>
      </c>
      <c r="AA237" s="6">
        <v>669</v>
      </c>
      <c r="AB237" s="6">
        <v>193</v>
      </c>
      <c r="AC237" s="6">
        <v>358</v>
      </c>
      <c r="AD237" s="6">
        <v>187</v>
      </c>
      <c r="AE237" s="6">
        <v>288</v>
      </c>
      <c r="AF237" s="6">
        <v>836</v>
      </c>
      <c r="AG237" s="186">
        <v>743</v>
      </c>
      <c r="AH237" s="5">
        <f t="shared" si="38"/>
        <v>16400</v>
      </c>
      <c r="AI237" s="5">
        <f t="shared" si="39"/>
        <v>11201200</v>
      </c>
      <c r="AJ237" s="2">
        <f t="shared" si="40"/>
        <v>8606720000</v>
      </c>
    </row>
    <row r="238" spans="1:36" x14ac:dyDescent="0.2">
      <c r="A238" s="1">
        <v>16</v>
      </c>
      <c r="B238" s="178">
        <v>710</v>
      </c>
      <c r="C238" s="11">
        <v>865</v>
      </c>
      <c r="D238" s="6">
        <v>317</v>
      </c>
      <c r="E238" s="6">
        <v>154</v>
      </c>
      <c r="F238" s="6">
        <v>327</v>
      </c>
      <c r="G238" s="6">
        <v>228</v>
      </c>
      <c r="H238" s="6">
        <v>704</v>
      </c>
      <c r="I238" s="6">
        <v>795</v>
      </c>
      <c r="J238" s="6">
        <v>51</v>
      </c>
      <c r="K238" s="6">
        <v>408</v>
      </c>
      <c r="L238" s="6">
        <v>972</v>
      </c>
      <c r="M238" s="6">
        <v>623</v>
      </c>
      <c r="N238" s="6">
        <v>946</v>
      </c>
      <c r="O238" s="6">
        <v>533</v>
      </c>
      <c r="P238" s="7">
        <v>73</v>
      </c>
      <c r="Q238" s="9">
        <v>494</v>
      </c>
      <c r="R238" s="6">
        <v>96</v>
      </c>
      <c r="S238" s="8">
        <v>507</v>
      </c>
      <c r="T238" s="6">
        <v>935</v>
      </c>
      <c r="U238" s="6">
        <v>516</v>
      </c>
      <c r="V238" s="6">
        <v>989</v>
      </c>
      <c r="W238" s="6">
        <v>634</v>
      </c>
      <c r="X238" s="6">
        <v>38</v>
      </c>
      <c r="Y238" s="6">
        <v>385</v>
      </c>
      <c r="Z238" s="6">
        <v>681</v>
      </c>
      <c r="AA238" s="6">
        <v>782</v>
      </c>
      <c r="AB238" s="6">
        <v>338</v>
      </c>
      <c r="AC238" s="6">
        <v>245</v>
      </c>
      <c r="AD238" s="6">
        <v>300</v>
      </c>
      <c r="AE238" s="6">
        <v>143</v>
      </c>
      <c r="AF238" s="12">
        <v>723</v>
      </c>
      <c r="AG238" s="179">
        <v>888</v>
      </c>
      <c r="AH238" s="5">
        <f t="shared" si="38"/>
        <v>16400</v>
      </c>
      <c r="AI238" s="5">
        <f t="shared" si="39"/>
        <v>11201200</v>
      </c>
      <c r="AJ238" s="2">
        <f t="shared" si="40"/>
        <v>8606720000</v>
      </c>
    </row>
    <row r="239" spans="1:36" x14ac:dyDescent="0.2">
      <c r="A239" s="1">
        <v>17</v>
      </c>
      <c r="B239" s="178">
        <v>129</v>
      </c>
      <c r="C239" s="12">
        <v>294</v>
      </c>
      <c r="D239" s="6">
        <v>890</v>
      </c>
      <c r="E239" s="6">
        <v>733</v>
      </c>
      <c r="F239" s="6">
        <v>772</v>
      </c>
      <c r="G239" s="6">
        <v>679</v>
      </c>
      <c r="H239" s="6">
        <v>251</v>
      </c>
      <c r="I239" s="6">
        <v>352</v>
      </c>
      <c r="J239" s="6">
        <v>632</v>
      </c>
      <c r="K239" s="6">
        <v>979</v>
      </c>
      <c r="L239" s="6">
        <v>399</v>
      </c>
      <c r="M239" s="6">
        <v>44</v>
      </c>
      <c r="N239" s="6">
        <v>501</v>
      </c>
      <c r="O239" s="6">
        <v>82</v>
      </c>
      <c r="P239" s="8">
        <v>526</v>
      </c>
      <c r="Q239" s="6">
        <v>937</v>
      </c>
      <c r="R239" s="9">
        <v>539</v>
      </c>
      <c r="S239" s="7">
        <v>960</v>
      </c>
      <c r="T239" s="6">
        <v>484</v>
      </c>
      <c r="U239" s="6">
        <v>71</v>
      </c>
      <c r="V239" s="6">
        <v>410</v>
      </c>
      <c r="W239" s="6">
        <v>61</v>
      </c>
      <c r="X239" s="6">
        <v>609</v>
      </c>
      <c r="Y239" s="6">
        <v>966</v>
      </c>
      <c r="Z239" s="6">
        <v>238</v>
      </c>
      <c r="AA239" s="6">
        <v>329</v>
      </c>
      <c r="AB239" s="6">
        <v>789</v>
      </c>
      <c r="AC239" s="6">
        <v>690</v>
      </c>
      <c r="AD239" s="6">
        <v>879</v>
      </c>
      <c r="AE239" s="6">
        <v>716</v>
      </c>
      <c r="AF239" s="11">
        <v>152</v>
      </c>
      <c r="AG239" s="179">
        <v>307</v>
      </c>
      <c r="AH239" s="5">
        <f t="shared" si="38"/>
        <v>16400</v>
      </c>
      <c r="AI239" s="5">
        <f t="shared" si="39"/>
        <v>11201200</v>
      </c>
      <c r="AJ239" s="2">
        <f t="shared" si="40"/>
        <v>8606720000</v>
      </c>
    </row>
    <row r="240" spans="1:36" x14ac:dyDescent="0.2">
      <c r="A240" s="1">
        <v>18</v>
      </c>
      <c r="B240" s="188">
        <v>274</v>
      </c>
      <c r="C240" s="6">
        <v>181</v>
      </c>
      <c r="D240" s="6">
        <v>745</v>
      </c>
      <c r="E240" s="6">
        <v>846</v>
      </c>
      <c r="F240" s="6">
        <v>659</v>
      </c>
      <c r="G240" s="6">
        <v>824</v>
      </c>
      <c r="H240" s="6">
        <v>364</v>
      </c>
      <c r="I240" s="6">
        <v>207</v>
      </c>
      <c r="J240" s="6">
        <v>999</v>
      </c>
      <c r="K240" s="6">
        <v>580</v>
      </c>
      <c r="L240" s="6">
        <v>32</v>
      </c>
      <c r="M240" s="6">
        <v>443</v>
      </c>
      <c r="N240" s="6">
        <v>102</v>
      </c>
      <c r="O240" s="6">
        <v>449</v>
      </c>
      <c r="P240" s="6">
        <v>925</v>
      </c>
      <c r="Q240" s="8">
        <v>570</v>
      </c>
      <c r="R240" s="7">
        <v>908</v>
      </c>
      <c r="S240" s="9">
        <v>559</v>
      </c>
      <c r="T240" s="6">
        <v>115</v>
      </c>
      <c r="U240" s="6">
        <v>472</v>
      </c>
      <c r="V240" s="6">
        <v>9</v>
      </c>
      <c r="W240" s="6">
        <v>430</v>
      </c>
      <c r="X240" s="6">
        <v>1010</v>
      </c>
      <c r="Y240" s="6">
        <v>597</v>
      </c>
      <c r="Z240" s="6">
        <v>381</v>
      </c>
      <c r="AA240" s="6">
        <v>218</v>
      </c>
      <c r="AB240" s="6">
        <v>646</v>
      </c>
      <c r="AC240" s="6">
        <v>801</v>
      </c>
      <c r="AD240" s="6">
        <v>768</v>
      </c>
      <c r="AE240" s="6">
        <v>859</v>
      </c>
      <c r="AF240" s="6">
        <v>263</v>
      </c>
      <c r="AG240" s="192">
        <v>164</v>
      </c>
      <c r="AH240" s="5">
        <f t="shared" si="38"/>
        <v>16400</v>
      </c>
      <c r="AI240" s="5">
        <f t="shared" si="39"/>
        <v>11201200</v>
      </c>
      <c r="AJ240" s="2">
        <f t="shared" si="40"/>
        <v>8606720000</v>
      </c>
    </row>
    <row r="241" spans="1:36" x14ac:dyDescent="0.2">
      <c r="A241" s="1">
        <v>19</v>
      </c>
      <c r="B241" s="178">
        <v>804</v>
      </c>
      <c r="C241" s="6">
        <v>647</v>
      </c>
      <c r="D241" s="6">
        <v>219</v>
      </c>
      <c r="E241" s="12">
        <v>384</v>
      </c>
      <c r="F241" s="6">
        <v>161</v>
      </c>
      <c r="G241" s="6">
        <v>262</v>
      </c>
      <c r="H241" s="6">
        <v>858</v>
      </c>
      <c r="I241" s="6">
        <v>765</v>
      </c>
      <c r="J241" s="6">
        <v>469</v>
      </c>
      <c r="K241" s="6">
        <v>114</v>
      </c>
      <c r="L241" s="6">
        <v>558</v>
      </c>
      <c r="M241" s="6">
        <v>905</v>
      </c>
      <c r="N241" s="8">
        <v>600</v>
      </c>
      <c r="O241" s="6">
        <v>1011</v>
      </c>
      <c r="P241" s="6">
        <v>431</v>
      </c>
      <c r="Q241" s="6">
        <v>12</v>
      </c>
      <c r="R241" s="6">
        <v>442</v>
      </c>
      <c r="S241" s="6">
        <v>29</v>
      </c>
      <c r="T241" s="9">
        <v>577</v>
      </c>
      <c r="U241" s="7">
        <v>998</v>
      </c>
      <c r="V241" s="6">
        <v>571</v>
      </c>
      <c r="W241" s="6">
        <v>928</v>
      </c>
      <c r="X241" s="6">
        <v>452</v>
      </c>
      <c r="Y241" s="6">
        <v>103</v>
      </c>
      <c r="Z241" s="6">
        <v>847</v>
      </c>
      <c r="AA241" s="6">
        <v>748</v>
      </c>
      <c r="AB241" s="6">
        <v>184</v>
      </c>
      <c r="AC241" s="6">
        <v>275</v>
      </c>
      <c r="AD241" s="11">
        <v>206</v>
      </c>
      <c r="AE241" s="6">
        <v>361</v>
      </c>
      <c r="AF241" s="6">
        <v>821</v>
      </c>
      <c r="AG241" s="179">
        <v>658</v>
      </c>
      <c r="AH241" s="5">
        <f t="shared" si="38"/>
        <v>16400</v>
      </c>
      <c r="AI241" s="5">
        <f t="shared" si="39"/>
        <v>11201200</v>
      </c>
      <c r="AJ241" s="2">
        <f t="shared" si="40"/>
        <v>8606720000</v>
      </c>
    </row>
    <row r="242" spans="1:36" x14ac:dyDescent="0.2">
      <c r="A242" s="1">
        <v>20</v>
      </c>
      <c r="B242" s="178">
        <v>691</v>
      </c>
      <c r="C242" s="6">
        <v>792</v>
      </c>
      <c r="D242" s="12">
        <v>332</v>
      </c>
      <c r="E242" s="6">
        <v>239</v>
      </c>
      <c r="F242" s="6">
        <v>306</v>
      </c>
      <c r="G242" s="6">
        <v>149</v>
      </c>
      <c r="H242" s="6">
        <v>713</v>
      </c>
      <c r="I242" s="6">
        <v>878</v>
      </c>
      <c r="J242" s="6">
        <v>70</v>
      </c>
      <c r="K242" s="6">
        <v>481</v>
      </c>
      <c r="L242" s="6">
        <v>957</v>
      </c>
      <c r="M242" s="6">
        <v>538</v>
      </c>
      <c r="N242" s="6">
        <v>967</v>
      </c>
      <c r="O242" s="8">
        <v>612</v>
      </c>
      <c r="P242" s="6">
        <v>64</v>
      </c>
      <c r="Q242" s="6">
        <v>411</v>
      </c>
      <c r="R242" s="6">
        <v>41</v>
      </c>
      <c r="S242" s="6">
        <v>398</v>
      </c>
      <c r="T242" s="7">
        <v>978</v>
      </c>
      <c r="U242" s="9">
        <v>629</v>
      </c>
      <c r="V242" s="6">
        <v>940</v>
      </c>
      <c r="W242" s="6">
        <v>527</v>
      </c>
      <c r="X242" s="6">
        <v>83</v>
      </c>
      <c r="Y242" s="6">
        <v>504</v>
      </c>
      <c r="Z242" s="6">
        <v>736</v>
      </c>
      <c r="AA242" s="6">
        <v>891</v>
      </c>
      <c r="AB242" s="6">
        <v>295</v>
      </c>
      <c r="AC242" s="6">
        <v>132</v>
      </c>
      <c r="AD242" s="6">
        <v>349</v>
      </c>
      <c r="AE242" s="11">
        <v>250</v>
      </c>
      <c r="AF242" s="6">
        <v>678</v>
      </c>
      <c r="AG242" s="179">
        <v>769</v>
      </c>
      <c r="AH242" s="5">
        <f t="shared" si="38"/>
        <v>16400</v>
      </c>
      <c r="AI242" s="5">
        <f t="shared" si="39"/>
        <v>11201200</v>
      </c>
      <c r="AJ242" s="2">
        <f t="shared" si="40"/>
        <v>8606720000</v>
      </c>
    </row>
    <row r="243" spans="1:36" x14ac:dyDescent="0.2">
      <c r="A243" s="1">
        <v>21</v>
      </c>
      <c r="B243" s="178">
        <v>927</v>
      </c>
      <c r="C243" s="6">
        <v>572</v>
      </c>
      <c r="D243" s="6">
        <v>104</v>
      </c>
      <c r="E243" s="6">
        <v>451</v>
      </c>
      <c r="F243" s="6">
        <v>30</v>
      </c>
      <c r="G243" s="12">
        <v>441</v>
      </c>
      <c r="H243" s="6">
        <v>997</v>
      </c>
      <c r="I243" s="6">
        <v>578</v>
      </c>
      <c r="J243" s="6">
        <v>362</v>
      </c>
      <c r="K243" s="6">
        <v>205</v>
      </c>
      <c r="L243" s="8">
        <v>657</v>
      </c>
      <c r="M243" s="6">
        <v>822</v>
      </c>
      <c r="N243" s="6">
        <v>747</v>
      </c>
      <c r="O243" s="6">
        <v>848</v>
      </c>
      <c r="P243" s="6">
        <v>276</v>
      </c>
      <c r="Q243" s="6">
        <v>183</v>
      </c>
      <c r="R243" s="6">
        <v>261</v>
      </c>
      <c r="S243" s="6">
        <v>162</v>
      </c>
      <c r="T243" s="6">
        <v>766</v>
      </c>
      <c r="U243" s="6">
        <v>857</v>
      </c>
      <c r="V243" s="9">
        <v>648</v>
      </c>
      <c r="W243" s="7">
        <v>803</v>
      </c>
      <c r="X243" s="6">
        <v>383</v>
      </c>
      <c r="Y243" s="6">
        <v>220</v>
      </c>
      <c r="Z243" s="6">
        <v>1012</v>
      </c>
      <c r="AA243" s="6">
        <v>599</v>
      </c>
      <c r="AB243" s="11">
        <v>11</v>
      </c>
      <c r="AC243" s="6">
        <v>432</v>
      </c>
      <c r="AD243" s="6">
        <v>113</v>
      </c>
      <c r="AE243" s="6">
        <v>470</v>
      </c>
      <c r="AF243" s="6">
        <v>906</v>
      </c>
      <c r="AG243" s="179">
        <v>557</v>
      </c>
      <c r="AH243" s="5">
        <f t="shared" si="38"/>
        <v>16400</v>
      </c>
      <c r="AI243" s="5">
        <f t="shared" si="39"/>
        <v>11201200</v>
      </c>
      <c r="AJ243" s="2">
        <f t="shared" si="40"/>
        <v>8606720000</v>
      </c>
    </row>
    <row r="244" spans="1:36" x14ac:dyDescent="0.2">
      <c r="A244" s="1">
        <v>22</v>
      </c>
      <c r="B244" s="178">
        <v>528</v>
      </c>
      <c r="C244" s="6">
        <v>939</v>
      </c>
      <c r="D244" s="6">
        <v>503</v>
      </c>
      <c r="E244" s="6">
        <v>84</v>
      </c>
      <c r="F244" s="12">
        <v>397</v>
      </c>
      <c r="G244" s="6">
        <v>42</v>
      </c>
      <c r="H244" s="6">
        <v>630</v>
      </c>
      <c r="I244" s="6">
        <v>977</v>
      </c>
      <c r="J244" s="6">
        <v>249</v>
      </c>
      <c r="K244" s="6">
        <v>350</v>
      </c>
      <c r="L244" s="6">
        <v>770</v>
      </c>
      <c r="M244" s="8">
        <v>677</v>
      </c>
      <c r="N244" s="6">
        <v>892</v>
      </c>
      <c r="O244" s="6">
        <v>735</v>
      </c>
      <c r="P244" s="6">
        <v>131</v>
      </c>
      <c r="Q244" s="6">
        <v>296</v>
      </c>
      <c r="R244" s="6">
        <v>150</v>
      </c>
      <c r="S244" s="6">
        <v>305</v>
      </c>
      <c r="T244" s="6">
        <v>877</v>
      </c>
      <c r="U244" s="6">
        <v>714</v>
      </c>
      <c r="V244" s="7">
        <v>791</v>
      </c>
      <c r="W244" s="9">
        <v>692</v>
      </c>
      <c r="X244" s="6">
        <v>240</v>
      </c>
      <c r="Y244" s="6">
        <v>331</v>
      </c>
      <c r="Z244" s="6">
        <v>611</v>
      </c>
      <c r="AA244" s="6">
        <v>968</v>
      </c>
      <c r="AB244" s="6">
        <v>412</v>
      </c>
      <c r="AC244" s="11">
        <v>63</v>
      </c>
      <c r="AD244" s="6">
        <v>482</v>
      </c>
      <c r="AE244" s="6">
        <v>69</v>
      </c>
      <c r="AF244" s="6">
        <v>537</v>
      </c>
      <c r="AG244" s="179">
        <v>958</v>
      </c>
      <c r="AH244" s="5">
        <f t="shared" si="38"/>
        <v>16400</v>
      </c>
      <c r="AI244" s="5">
        <f t="shared" si="39"/>
        <v>11201200</v>
      </c>
      <c r="AJ244" s="2">
        <f t="shared" si="40"/>
        <v>8606720000</v>
      </c>
    </row>
    <row r="245" spans="1:36" x14ac:dyDescent="0.2">
      <c r="A245" s="1">
        <v>23</v>
      </c>
      <c r="B245" s="178">
        <v>62</v>
      </c>
      <c r="C245" s="6">
        <v>409</v>
      </c>
      <c r="D245" s="6">
        <v>965</v>
      </c>
      <c r="E245" s="6">
        <v>610</v>
      </c>
      <c r="F245" s="6">
        <v>959</v>
      </c>
      <c r="G245" s="6">
        <v>540</v>
      </c>
      <c r="H245" s="6">
        <v>72</v>
      </c>
      <c r="I245" s="12">
        <v>483</v>
      </c>
      <c r="J245" s="8">
        <v>715</v>
      </c>
      <c r="K245" s="6">
        <v>880</v>
      </c>
      <c r="L245" s="6">
        <v>308</v>
      </c>
      <c r="M245" s="6">
        <v>151</v>
      </c>
      <c r="N245" s="6">
        <v>330</v>
      </c>
      <c r="O245" s="6">
        <v>237</v>
      </c>
      <c r="P245" s="6">
        <v>689</v>
      </c>
      <c r="Q245" s="6">
        <v>790</v>
      </c>
      <c r="R245" s="6">
        <v>680</v>
      </c>
      <c r="S245" s="6">
        <v>771</v>
      </c>
      <c r="T245" s="6">
        <v>351</v>
      </c>
      <c r="U245" s="6">
        <v>252</v>
      </c>
      <c r="V245" s="6">
        <v>293</v>
      </c>
      <c r="W245" s="6">
        <v>130</v>
      </c>
      <c r="X245" s="9">
        <v>734</v>
      </c>
      <c r="Y245" s="7">
        <v>889</v>
      </c>
      <c r="Z245" s="11">
        <v>81</v>
      </c>
      <c r="AA245" s="6">
        <v>502</v>
      </c>
      <c r="AB245" s="6">
        <v>938</v>
      </c>
      <c r="AC245" s="6">
        <v>525</v>
      </c>
      <c r="AD245" s="6">
        <v>980</v>
      </c>
      <c r="AE245" s="6">
        <v>631</v>
      </c>
      <c r="AF245" s="6">
        <v>43</v>
      </c>
      <c r="AG245" s="179">
        <v>400</v>
      </c>
      <c r="AH245" s="5">
        <f t="shared" si="38"/>
        <v>16400</v>
      </c>
      <c r="AI245" s="5">
        <f t="shared" si="39"/>
        <v>11201200</v>
      </c>
      <c r="AJ245" s="2">
        <f t="shared" si="40"/>
        <v>8606720000</v>
      </c>
    </row>
    <row r="246" spans="1:36" x14ac:dyDescent="0.2">
      <c r="A246" s="1">
        <v>24</v>
      </c>
      <c r="B246" s="178">
        <v>429</v>
      </c>
      <c r="C246" s="6">
        <v>10</v>
      </c>
      <c r="D246" s="6">
        <v>598</v>
      </c>
      <c r="E246" s="6">
        <v>1009</v>
      </c>
      <c r="F246" s="6">
        <v>560</v>
      </c>
      <c r="G246" s="6">
        <v>907</v>
      </c>
      <c r="H246" s="12">
        <v>471</v>
      </c>
      <c r="I246" s="6">
        <v>116</v>
      </c>
      <c r="J246" s="6">
        <v>860</v>
      </c>
      <c r="K246" s="8">
        <v>767</v>
      </c>
      <c r="L246" s="6">
        <v>163</v>
      </c>
      <c r="M246" s="6">
        <v>264</v>
      </c>
      <c r="N246" s="6">
        <v>217</v>
      </c>
      <c r="O246" s="6">
        <v>382</v>
      </c>
      <c r="P246" s="6">
        <v>802</v>
      </c>
      <c r="Q246" s="6">
        <v>645</v>
      </c>
      <c r="R246" s="6">
        <v>823</v>
      </c>
      <c r="S246" s="6">
        <v>660</v>
      </c>
      <c r="T246" s="6">
        <v>208</v>
      </c>
      <c r="U246" s="6">
        <v>363</v>
      </c>
      <c r="V246" s="6">
        <v>182</v>
      </c>
      <c r="W246" s="6">
        <v>273</v>
      </c>
      <c r="X246" s="7">
        <v>845</v>
      </c>
      <c r="Y246" s="9">
        <v>746</v>
      </c>
      <c r="Z246" s="6">
        <v>450</v>
      </c>
      <c r="AA246" s="11">
        <v>101</v>
      </c>
      <c r="AB246" s="6">
        <v>569</v>
      </c>
      <c r="AC246" s="6">
        <v>926</v>
      </c>
      <c r="AD246" s="6">
        <v>579</v>
      </c>
      <c r="AE246" s="6">
        <v>1000</v>
      </c>
      <c r="AF246" s="6">
        <v>444</v>
      </c>
      <c r="AG246" s="179">
        <v>31</v>
      </c>
      <c r="AH246" s="5">
        <f t="shared" si="38"/>
        <v>16400</v>
      </c>
      <c r="AI246" s="5">
        <f t="shared" si="39"/>
        <v>11201200</v>
      </c>
      <c r="AJ246" s="2">
        <f t="shared" si="40"/>
        <v>8606720000</v>
      </c>
    </row>
    <row r="247" spans="1:36" x14ac:dyDescent="0.2">
      <c r="A247" s="1">
        <v>25</v>
      </c>
      <c r="B247" s="178">
        <v>896</v>
      </c>
      <c r="C247" s="6">
        <v>731</v>
      </c>
      <c r="D247" s="6">
        <v>135</v>
      </c>
      <c r="E247" s="6">
        <v>292</v>
      </c>
      <c r="F247" s="6">
        <v>253</v>
      </c>
      <c r="G247" s="6">
        <v>346</v>
      </c>
      <c r="H247" s="8">
        <v>774</v>
      </c>
      <c r="I247" s="6">
        <v>673</v>
      </c>
      <c r="J247" s="6">
        <v>393</v>
      </c>
      <c r="K247" s="12">
        <v>46</v>
      </c>
      <c r="L247" s="6">
        <v>626</v>
      </c>
      <c r="M247" s="6">
        <v>981</v>
      </c>
      <c r="N247" s="6">
        <v>524</v>
      </c>
      <c r="O247" s="6">
        <v>943</v>
      </c>
      <c r="P247" s="6">
        <v>499</v>
      </c>
      <c r="Q247" s="6">
        <v>88</v>
      </c>
      <c r="R247" s="6">
        <v>486</v>
      </c>
      <c r="S247" s="6">
        <v>65</v>
      </c>
      <c r="T247" s="6">
        <v>541</v>
      </c>
      <c r="U247" s="6">
        <v>954</v>
      </c>
      <c r="V247" s="6">
        <v>615</v>
      </c>
      <c r="W247" s="6">
        <v>964</v>
      </c>
      <c r="X247" s="11">
        <v>416</v>
      </c>
      <c r="Y247" s="6">
        <v>59</v>
      </c>
      <c r="Z247" s="9">
        <v>787</v>
      </c>
      <c r="AA247" s="7">
        <v>696</v>
      </c>
      <c r="AB247" s="6">
        <v>236</v>
      </c>
      <c r="AC247" s="6">
        <v>335</v>
      </c>
      <c r="AD247" s="6">
        <v>146</v>
      </c>
      <c r="AE247" s="6">
        <v>309</v>
      </c>
      <c r="AF247" s="6">
        <v>873</v>
      </c>
      <c r="AG247" s="179">
        <v>718</v>
      </c>
      <c r="AH247" s="5">
        <f t="shared" si="38"/>
        <v>16400</v>
      </c>
      <c r="AI247" s="5">
        <f t="shared" si="39"/>
        <v>11201200</v>
      </c>
      <c r="AJ247" s="2">
        <f t="shared" si="40"/>
        <v>8606720000</v>
      </c>
    </row>
    <row r="248" spans="1:36" x14ac:dyDescent="0.2">
      <c r="A248" s="1">
        <v>26</v>
      </c>
      <c r="B248" s="178">
        <v>751</v>
      </c>
      <c r="C248" s="6">
        <v>844</v>
      </c>
      <c r="D248" s="6">
        <v>280</v>
      </c>
      <c r="E248" s="6">
        <v>179</v>
      </c>
      <c r="F248" s="6">
        <v>366</v>
      </c>
      <c r="G248" s="6">
        <v>201</v>
      </c>
      <c r="H248" s="6">
        <v>661</v>
      </c>
      <c r="I248" s="8">
        <v>818</v>
      </c>
      <c r="J248" s="12">
        <v>26</v>
      </c>
      <c r="K248" s="6">
        <v>445</v>
      </c>
      <c r="L248" s="6">
        <v>993</v>
      </c>
      <c r="M248" s="6">
        <v>582</v>
      </c>
      <c r="N248" s="6">
        <v>923</v>
      </c>
      <c r="O248" s="6">
        <v>576</v>
      </c>
      <c r="P248" s="6">
        <v>100</v>
      </c>
      <c r="Q248" s="6">
        <v>455</v>
      </c>
      <c r="R248" s="6">
        <v>117</v>
      </c>
      <c r="S248" s="6">
        <v>466</v>
      </c>
      <c r="T248" s="6">
        <v>910</v>
      </c>
      <c r="U248" s="6">
        <v>553</v>
      </c>
      <c r="V248" s="6">
        <v>1016</v>
      </c>
      <c r="W248" s="6">
        <v>595</v>
      </c>
      <c r="X248" s="6">
        <v>15</v>
      </c>
      <c r="Y248" s="11">
        <v>428</v>
      </c>
      <c r="Z248" s="7">
        <v>644</v>
      </c>
      <c r="AA248" s="9">
        <v>807</v>
      </c>
      <c r="AB248" s="6">
        <v>379</v>
      </c>
      <c r="AC248" s="6">
        <v>224</v>
      </c>
      <c r="AD248" s="6">
        <v>257</v>
      </c>
      <c r="AE248" s="6">
        <v>166</v>
      </c>
      <c r="AF248" s="6">
        <v>762</v>
      </c>
      <c r="AG248" s="179">
        <v>861</v>
      </c>
      <c r="AH248" s="5">
        <f t="shared" si="38"/>
        <v>16400</v>
      </c>
      <c r="AI248" s="5">
        <f t="shared" si="39"/>
        <v>11201200</v>
      </c>
      <c r="AJ248" s="2">
        <f t="shared" si="40"/>
        <v>8606720000</v>
      </c>
    </row>
    <row r="249" spans="1:36" x14ac:dyDescent="0.2">
      <c r="A249" s="1">
        <v>27</v>
      </c>
      <c r="B249" s="178">
        <v>221</v>
      </c>
      <c r="C249" s="6">
        <v>378</v>
      </c>
      <c r="D249" s="6">
        <v>806</v>
      </c>
      <c r="E249" s="6">
        <v>641</v>
      </c>
      <c r="F249" s="8">
        <v>864</v>
      </c>
      <c r="G249" s="6">
        <v>763</v>
      </c>
      <c r="H249" s="6">
        <v>167</v>
      </c>
      <c r="I249" s="6">
        <v>260</v>
      </c>
      <c r="J249" s="6">
        <v>556</v>
      </c>
      <c r="K249" s="6">
        <v>911</v>
      </c>
      <c r="L249" s="6">
        <v>467</v>
      </c>
      <c r="M249" s="12">
        <v>120</v>
      </c>
      <c r="N249" s="6">
        <v>425</v>
      </c>
      <c r="O249" s="6">
        <v>14</v>
      </c>
      <c r="P249" s="6">
        <v>594</v>
      </c>
      <c r="Q249" s="6">
        <v>1013</v>
      </c>
      <c r="R249" s="6">
        <v>583</v>
      </c>
      <c r="S249" s="6">
        <v>996</v>
      </c>
      <c r="T249" s="6">
        <v>448</v>
      </c>
      <c r="U249" s="6">
        <v>27</v>
      </c>
      <c r="V249" s="11">
        <v>454</v>
      </c>
      <c r="W249" s="6">
        <v>97</v>
      </c>
      <c r="X249" s="6">
        <v>573</v>
      </c>
      <c r="Y249" s="6">
        <v>922</v>
      </c>
      <c r="Z249" s="6">
        <v>178</v>
      </c>
      <c r="AA249" s="6">
        <v>277</v>
      </c>
      <c r="AB249" s="9">
        <v>841</v>
      </c>
      <c r="AC249" s="7">
        <v>750</v>
      </c>
      <c r="AD249" s="6">
        <v>819</v>
      </c>
      <c r="AE249" s="6">
        <v>664</v>
      </c>
      <c r="AF249" s="6">
        <v>204</v>
      </c>
      <c r="AG249" s="179">
        <v>367</v>
      </c>
      <c r="AH249" s="5">
        <f t="shared" si="38"/>
        <v>16400</v>
      </c>
      <c r="AI249" s="5">
        <f t="shared" si="39"/>
        <v>11201200</v>
      </c>
      <c r="AJ249" s="2">
        <f t="shared" si="40"/>
        <v>8606720000</v>
      </c>
    </row>
    <row r="250" spans="1:36" x14ac:dyDescent="0.2">
      <c r="A250" s="1">
        <v>28</v>
      </c>
      <c r="B250" s="178">
        <v>334</v>
      </c>
      <c r="C250" s="6">
        <v>233</v>
      </c>
      <c r="D250" s="6">
        <v>693</v>
      </c>
      <c r="E250" s="6">
        <v>786</v>
      </c>
      <c r="F250" s="6">
        <v>719</v>
      </c>
      <c r="G250" s="8">
        <v>876</v>
      </c>
      <c r="H250" s="6">
        <v>312</v>
      </c>
      <c r="I250" s="6">
        <v>147</v>
      </c>
      <c r="J250" s="6">
        <v>955</v>
      </c>
      <c r="K250" s="6">
        <v>544</v>
      </c>
      <c r="L250" s="12">
        <v>68</v>
      </c>
      <c r="M250" s="6">
        <v>487</v>
      </c>
      <c r="N250" s="6">
        <v>58</v>
      </c>
      <c r="O250" s="6">
        <v>413</v>
      </c>
      <c r="P250" s="6">
        <v>961</v>
      </c>
      <c r="Q250" s="6">
        <v>614</v>
      </c>
      <c r="R250" s="6">
        <v>984</v>
      </c>
      <c r="S250" s="6">
        <v>627</v>
      </c>
      <c r="T250" s="6">
        <v>47</v>
      </c>
      <c r="U250" s="6">
        <v>396</v>
      </c>
      <c r="V250" s="6">
        <v>85</v>
      </c>
      <c r="W250" s="11">
        <v>498</v>
      </c>
      <c r="X250" s="6">
        <v>942</v>
      </c>
      <c r="Y250" s="6">
        <v>521</v>
      </c>
      <c r="Z250" s="6">
        <v>289</v>
      </c>
      <c r="AA250" s="6">
        <v>134</v>
      </c>
      <c r="AB250" s="7">
        <v>730</v>
      </c>
      <c r="AC250" s="9">
        <v>893</v>
      </c>
      <c r="AD250" s="6">
        <v>676</v>
      </c>
      <c r="AE250" s="6">
        <v>775</v>
      </c>
      <c r="AF250" s="6">
        <v>347</v>
      </c>
      <c r="AG250" s="179">
        <v>256</v>
      </c>
      <c r="AH250" s="5">
        <f t="shared" si="38"/>
        <v>16400</v>
      </c>
      <c r="AI250" s="5">
        <f t="shared" si="39"/>
        <v>11201200</v>
      </c>
      <c r="AJ250" s="2">
        <f t="shared" si="40"/>
        <v>8606720000</v>
      </c>
    </row>
    <row r="251" spans="1:36" x14ac:dyDescent="0.2">
      <c r="A251" s="1">
        <v>29</v>
      </c>
      <c r="B251" s="178">
        <v>98</v>
      </c>
      <c r="C251" s="6">
        <v>453</v>
      </c>
      <c r="D251" s="8">
        <v>921</v>
      </c>
      <c r="E251" s="6">
        <v>574</v>
      </c>
      <c r="F251" s="6">
        <v>995</v>
      </c>
      <c r="G251" s="6">
        <v>584</v>
      </c>
      <c r="H251" s="6">
        <v>28</v>
      </c>
      <c r="I251" s="6">
        <v>447</v>
      </c>
      <c r="J251" s="6">
        <v>663</v>
      </c>
      <c r="K251" s="6">
        <v>820</v>
      </c>
      <c r="L251" s="6">
        <v>368</v>
      </c>
      <c r="M251" s="6">
        <v>203</v>
      </c>
      <c r="N251" s="6">
        <v>278</v>
      </c>
      <c r="O251" s="12">
        <v>177</v>
      </c>
      <c r="P251" s="6">
        <v>749</v>
      </c>
      <c r="Q251" s="6">
        <v>842</v>
      </c>
      <c r="R251" s="6">
        <v>764</v>
      </c>
      <c r="S251" s="6">
        <v>863</v>
      </c>
      <c r="T251" s="11">
        <v>259</v>
      </c>
      <c r="U251" s="6">
        <v>168</v>
      </c>
      <c r="V251" s="6">
        <v>377</v>
      </c>
      <c r="W251" s="6">
        <v>222</v>
      </c>
      <c r="X251" s="6">
        <v>642</v>
      </c>
      <c r="Y251" s="6">
        <v>805</v>
      </c>
      <c r="Z251" s="6">
        <v>13</v>
      </c>
      <c r="AA251" s="6">
        <v>426</v>
      </c>
      <c r="AB251" s="6">
        <v>1014</v>
      </c>
      <c r="AC251" s="6">
        <v>593</v>
      </c>
      <c r="AD251" s="9">
        <v>912</v>
      </c>
      <c r="AE251" s="7">
        <v>555</v>
      </c>
      <c r="AF251" s="6">
        <v>119</v>
      </c>
      <c r="AG251" s="179">
        <v>468</v>
      </c>
      <c r="AH251" s="5">
        <f t="shared" si="38"/>
        <v>16400</v>
      </c>
      <c r="AI251" s="5">
        <f t="shared" si="39"/>
        <v>11201200</v>
      </c>
      <c r="AJ251" s="2">
        <f t="shared" si="40"/>
        <v>8606720000</v>
      </c>
    </row>
    <row r="252" spans="1:36" x14ac:dyDescent="0.2">
      <c r="A252" s="1">
        <v>30</v>
      </c>
      <c r="B252" s="178">
        <v>497</v>
      </c>
      <c r="C252" s="6">
        <v>86</v>
      </c>
      <c r="D252" s="6">
        <v>522</v>
      </c>
      <c r="E252" s="8">
        <v>941</v>
      </c>
      <c r="F252" s="6">
        <v>628</v>
      </c>
      <c r="G252" s="6">
        <v>983</v>
      </c>
      <c r="H252" s="6">
        <v>395</v>
      </c>
      <c r="I252" s="6">
        <v>48</v>
      </c>
      <c r="J252" s="6">
        <v>776</v>
      </c>
      <c r="K252" s="6">
        <v>675</v>
      </c>
      <c r="L252" s="6">
        <v>255</v>
      </c>
      <c r="M252" s="6">
        <v>348</v>
      </c>
      <c r="N252" s="12">
        <v>133</v>
      </c>
      <c r="O252" s="6">
        <v>290</v>
      </c>
      <c r="P252" s="6">
        <v>894</v>
      </c>
      <c r="Q252" s="6">
        <v>729</v>
      </c>
      <c r="R252" s="6">
        <v>875</v>
      </c>
      <c r="S252" s="6">
        <v>720</v>
      </c>
      <c r="T252" s="6">
        <v>148</v>
      </c>
      <c r="U252" s="11">
        <v>311</v>
      </c>
      <c r="V252" s="6">
        <v>234</v>
      </c>
      <c r="W252" s="6">
        <v>333</v>
      </c>
      <c r="X252" s="6">
        <v>785</v>
      </c>
      <c r="Y252" s="6">
        <v>694</v>
      </c>
      <c r="Z252" s="6">
        <v>414</v>
      </c>
      <c r="AA252" s="6">
        <v>57</v>
      </c>
      <c r="AB252" s="6">
        <v>613</v>
      </c>
      <c r="AC252" s="6">
        <v>962</v>
      </c>
      <c r="AD252" s="7">
        <v>543</v>
      </c>
      <c r="AE252" s="9">
        <v>956</v>
      </c>
      <c r="AF252" s="6">
        <v>488</v>
      </c>
      <c r="AG252" s="179">
        <v>67</v>
      </c>
      <c r="AH252" s="5">
        <f t="shared" si="38"/>
        <v>16400</v>
      </c>
      <c r="AI252" s="5">
        <f t="shared" si="39"/>
        <v>11201200</v>
      </c>
      <c r="AJ252" s="2">
        <f t="shared" si="40"/>
        <v>8606720000</v>
      </c>
    </row>
    <row r="253" spans="1:36" x14ac:dyDescent="0.2">
      <c r="A253" s="1">
        <v>31</v>
      </c>
      <c r="B253" s="199">
        <v>963</v>
      </c>
      <c r="C253" s="6">
        <v>616</v>
      </c>
      <c r="D253" s="6">
        <v>60</v>
      </c>
      <c r="E253" s="6">
        <v>415</v>
      </c>
      <c r="F253" s="6">
        <v>66</v>
      </c>
      <c r="G253" s="6">
        <v>485</v>
      </c>
      <c r="H253" s="6">
        <v>953</v>
      </c>
      <c r="I253" s="6">
        <v>542</v>
      </c>
      <c r="J253" s="6">
        <v>310</v>
      </c>
      <c r="K253" s="6">
        <v>145</v>
      </c>
      <c r="L253" s="6">
        <v>717</v>
      </c>
      <c r="M253" s="6">
        <v>874</v>
      </c>
      <c r="N253" s="6">
        <v>695</v>
      </c>
      <c r="O253" s="6">
        <v>788</v>
      </c>
      <c r="P253" s="6">
        <v>336</v>
      </c>
      <c r="Q253" s="12">
        <v>235</v>
      </c>
      <c r="R253" s="11">
        <v>345</v>
      </c>
      <c r="S253" s="6">
        <v>254</v>
      </c>
      <c r="T253" s="6">
        <v>674</v>
      </c>
      <c r="U253" s="6">
        <v>773</v>
      </c>
      <c r="V253" s="6">
        <v>732</v>
      </c>
      <c r="W253" s="6">
        <v>895</v>
      </c>
      <c r="X253" s="6">
        <v>291</v>
      </c>
      <c r="Y253" s="6">
        <v>136</v>
      </c>
      <c r="Z253" s="6">
        <v>944</v>
      </c>
      <c r="AA253" s="6">
        <v>523</v>
      </c>
      <c r="AB253" s="6">
        <v>87</v>
      </c>
      <c r="AC253" s="6">
        <v>500</v>
      </c>
      <c r="AD253" s="6">
        <v>45</v>
      </c>
      <c r="AE253" s="6">
        <v>394</v>
      </c>
      <c r="AF253" s="9">
        <v>982</v>
      </c>
      <c r="AG253" s="200">
        <v>625</v>
      </c>
      <c r="AH253" s="5">
        <f t="shared" si="38"/>
        <v>16400</v>
      </c>
      <c r="AI253" s="5">
        <f t="shared" si="39"/>
        <v>11201200</v>
      </c>
      <c r="AJ253" s="2">
        <f t="shared" si="40"/>
        <v>8606720000</v>
      </c>
    </row>
    <row r="254" spans="1:36" ht="13.5" thickBot="1" x14ac:dyDescent="0.25">
      <c r="A254" s="1">
        <v>32</v>
      </c>
      <c r="B254" s="201">
        <v>596</v>
      </c>
      <c r="C254" s="202">
        <v>1015</v>
      </c>
      <c r="D254" s="180">
        <v>427</v>
      </c>
      <c r="E254" s="180">
        <v>16</v>
      </c>
      <c r="F254" s="180">
        <v>465</v>
      </c>
      <c r="G254" s="180">
        <v>118</v>
      </c>
      <c r="H254" s="180">
        <v>554</v>
      </c>
      <c r="I254" s="180">
        <v>909</v>
      </c>
      <c r="J254" s="180">
        <v>165</v>
      </c>
      <c r="K254" s="180">
        <v>258</v>
      </c>
      <c r="L254" s="180">
        <v>862</v>
      </c>
      <c r="M254" s="180">
        <v>761</v>
      </c>
      <c r="N254" s="180">
        <v>808</v>
      </c>
      <c r="O254" s="180">
        <v>643</v>
      </c>
      <c r="P254" s="187">
        <v>223</v>
      </c>
      <c r="Q254" s="180">
        <v>380</v>
      </c>
      <c r="R254" s="180">
        <v>202</v>
      </c>
      <c r="S254" s="191">
        <v>365</v>
      </c>
      <c r="T254" s="180">
        <v>817</v>
      </c>
      <c r="U254" s="180">
        <v>662</v>
      </c>
      <c r="V254" s="180">
        <v>843</v>
      </c>
      <c r="W254" s="180">
        <v>752</v>
      </c>
      <c r="X254" s="180">
        <v>180</v>
      </c>
      <c r="Y254" s="180">
        <v>279</v>
      </c>
      <c r="Z254" s="180">
        <v>575</v>
      </c>
      <c r="AA254" s="180">
        <v>924</v>
      </c>
      <c r="AB254" s="180">
        <v>456</v>
      </c>
      <c r="AC254" s="180">
        <v>99</v>
      </c>
      <c r="AD254" s="180">
        <v>446</v>
      </c>
      <c r="AE254" s="180">
        <v>25</v>
      </c>
      <c r="AF254" s="203">
        <v>581</v>
      </c>
      <c r="AG254" s="204">
        <v>994</v>
      </c>
      <c r="AH254" s="5">
        <f t="shared" si="38"/>
        <v>16400</v>
      </c>
      <c r="AI254" s="5">
        <f t="shared" si="39"/>
        <v>11201200</v>
      </c>
      <c r="AJ254" s="2">
        <f t="shared" si="40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1">SUM(C223:C254)</f>
        <v>16400</v>
      </c>
      <c r="D255" s="5">
        <f t="shared" si="41"/>
        <v>16400</v>
      </c>
      <c r="E255" s="5">
        <f t="shared" si="41"/>
        <v>16400</v>
      </c>
      <c r="F255" s="5">
        <f t="shared" si="41"/>
        <v>16400</v>
      </c>
      <c r="G255" s="5">
        <f t="shared" si="41"/>
        <v>16400</v>
      </c>
      <c r="H255" s="5">
        <f t="shared" si="41"/>
        <v>16400</v>
      </c>
      <c r="I255" s="5">
        <f t="shared" si="41"/>
        <v>16400</v>
      </c>
      <c r="J255" s="5">
        <f t="shared" si="41"/>
        <v>16400</v>
      </c>
      <c r="K255" s="5">
        <f t="shared" si="41"/>
        <v>16400</v>
      </c>
      <c r="L255" s="5">
        <f t="shared" si="41"/>
        <v>16400</v>
      </c>
      <c r="M255" s="5">
        <f t="shared" si="41"/>
        <v>16400</v>
      </c>
      <c r="N255" s="5">
        <f t="shared" si="41"/>
        <v>16400</v>
      </c>
      <c r="O255" s="5">
        <f t="shared" si="41"/>
        <v>16400</v>
      </c>
      <c r="P255" s="5">
        <f t="shared" si="41"/>
        <v>16400</v>
      </c>
      <c r="Q255" s="5">
        <f t="shared" si="41"/>
        <v>16400</v>
      </c>
      <c r="R255" s="5">
        <f t="shared" si="41"/>
        <v>16400</v>
      </c>
      <c r="S255" s="5">
        <f t="shared" si="41"/>
        <v>16400</v>
      </c>
      <c r="T255" s="5">
        <f t="shared" si="41"/>
        <v>16400</v>
      </c>
      <c r="U255" s="5">
        <f t="shared" si="41"/>
        <v>16400</v>
      </c>
      <c r="V255" s="5">
        <f t="shared" si="41"/>
        <v>16400</v>
      </c>
      <c r="W255" s="5">
        <f t="shared" si="41"/>
        <v>16400</v>
      </c>
      <c r="X255" s="5">
        <f t="shared" si="41"/>
        <v>16400</v>
      </c>
      <c r="Y255" s="5">
        <f t="shared" si="41"/>
        <v>16400</v>
      </c>
      <c r="Z255" s="5">
        <f t="shared" si="41"/>
        <v>16400</v>
      </c>
      <c r="AA255" s="5">
        <f t="shared" si="41"/>
        <v>16400</v>
      </c>
      <c r="AB255" s="5">
        <f t="shared" si="41"/>
        <v>16400</v>
      </c>
      <c r="AC255" s="5">
        <f t="shared" si="41"/>
        <v>16400</v>
      </c>
      <c r="AD255" s="5">
        <f t="shared" si="41"/>
        <v>16400</v>
      </c>
      <c r="AE255" s="5">
        <f t="shared" si="41"/>
        <v>16400</v>
      </c>
      <c r="AF255" s="5">
        <f t="shared" si="41"/>
        <v>16400</v>
      </c>
      <c r="AG255" s="5">
        <f t="shared" si="41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2">SUMSQ(C223:C254)</f>
        <v>11201200</v>
      </c>
      <c r="D256" s="5">
        <f t="shared" si="42"/>
        <v>11201200</v>
      </c>
      <c r="E256" s="5">
        <f t="shared" si="42"/>
        <v>11201200</v>
      </c>
      <c r="F256" s="5">
        <f t="shared" si="42"/>
        <v>11201200</v>
      </c>
      <c r="G256" s="5">
        <f t="shared" si="42"/>
        <v>11201200</v>
      </c>
      <c r="H256" s="5">
        <f t="shared" si="42"/>
        <v>11201200</v>
      </c>
      <c r="I256" s="5">
        <f t="shared" si="42"/>
        <v>11201200</v>
      </c>
      <c r="J256" s="5">
        <f t="shared" si="42"/>
        <v>11201200</v>
      </c>
      <c r="K256" s="5">
        <f t="shared" si="42"/>
        <v>11201200</v>
      </c>
      <c r="L256" s="5">
        <f t="shared" si="42"/>
        <v>11201200</v>
      </c>
      <c r="M256" s="5">
        <f t="shared" si="42"/>
        <v>11201200</v>
      </c>
      <c r="N256" s="5">
        <f t="shared" si="42"/>
        <v>11201200</v>
      </c>
      <c r="O256" s="5">
        <f t="shared" si="42"/>
        <v>11201200</v>
      </c>
      <c r="P256" s="5">
        <f t="shared" si="42"/>
        <v>11201200</v>
      </c>
      <c r="Q256" s="5">
        <f t="shared" si="42"/>
        <v>11201200</v>
      </c>
      <c r="R256" s="5">
        <f t="shared" si="42"/>
        <v>11201200</v>
      </c>
      <c r="S256" s="5">
        <f t="shared" si="42"/>
        <v>11201200</v>
      </c>
      <c r="T256" s="5">
        <f t="shared" si="42"/>
        <v>11201200</v>
      </c>
      <c r="U256" s="5">
        <f t="shared" si="42"/>
        <v>11201200</v>
      </c>
      <c r="V256" s="5">
        <f t="shared" si="42"/>
        <v>11201200</v>
      </c>
      <c r="W256" s="5">
        <f t="shared" si="42"/>
        <v>11201200</v>
      </c>
      <c r="X256" s="5">
        <f t="shared" si="42"/>
        <v>11201200</v>
      </c>
      <c r="Y256" s="5">
        <f t="shared" si="42"/>
        <v>11201200</v>
      </c>
      <c r="Z256" s="5">
        <f t="shared" si="42"/>
        <v>11201200</v>
      </c>
      <c r="AA256" s="5">
        <f t="shared" si="42"/>
        <v>11201200</v>
      </c>
      <c r="AB256" s="5">
        <f t="shared" si="42"/>
        <v>11201200</v>
      </c>
      <c r="AC256" s="5">
        <f t="shared" si="42"/>
        <v>11201200</v>
      </c>
      <c r="AD256" s="5">
        <f t="shared" si="42"/>
        <v>11201200</v>
      </c>
      <c r="AE256" s="5">
        <f t="shared" si="42"/>
        <v>11201200</v>
      </c>
      <c r="AF256" s="5">
        <f t="shared" si="42"/>
        <v>11201200</v>
      </c>
      <c r="AG256" s="5">
        <f t="shared" si="42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3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3"/>
        <v>8606720000</v>
      </c>
      <c r="E257" s="2">
        <f t="shared" si="43"/>
        <v>8606720000</v>
      </c>
      <c r="F257" s="2">
        <f t="shared" si="43"/>
        <v>8606720000</v>
      </c>
      <c r="G257" s="2">
        <f t="shared" si="43"/>
        <v>8606720000</v>
      </c>
      <c r="H257" s="2">
        <f t="shared" si="43"/>
        <v>8606720000</v>
      </c>
      <c r="I257" s="2">
        <f t="shared" si="43"/>
        <v>8606720000</v>
      </c>
      <c r="J257" s="2">
        <f t="shared" si="43"/>
        <v>8606720000</v>
      </c>
      <c r="K257" s="2">
        <f t="shared" si="43"/>
        <v>8606720000</v>
      </c>
      <c r="L257" s="2">
        <f t="shared" si="43"/>
        <v>8606720000</v>
      </c>
      <c r="M257" s="2">
        <f t="shared" si="43"/>
        <v>8606720000</v>
      </c>
      <c r="N257" s="2">
        <f t="shared" si="43"/>
        <v>8606720000</v>
      </c>
      <c r="O257" s="2">
        <f t="shared" si="43"/>
        <v>8606720000</v>
      </c>
      <c r="P257" s="2">
        <f t="shared" si="43"/>
        <v>8606720000</v>
      </c>
      <c r="Q257" s="2">
        <f t="shared" si="43"/>
        <v>8606720000</v>
      </c>
      <c r="R257" s="2">
        <f t="shared" si="43"/>
        <v>8606720000</v>
      </c>
      <c r="S257" s="2">
        <f t="shared" si="43"/>
        <v>8606720000</v>
      </c>
      <c r="T257" s="2">
        <f t="shared" si="43"/>
        <v>8606720000</v>
      </c>
      <c r="U257" s="2">
        <f t="shared" si="43"/>
        <v>8606720000</v>
      </c>
      <c r="V257" s="2">
        <f t="shared" si="43"/>
        <v>8606720000</v>
      </c>
      <c r="W257" s="2">
        <f t="shared" si="43"/>
        <v>8606720000</v>
      </c>
      <c r="X257" s="2">
        <f t="shared" si="43"/>
        <v>8606720000</v>
      </c>
      <c r="Y257" s="2">
        <f t="shared" si="43"/>
        <v>8606720000</v>
      </c>
      <c r="Z257" s="2">
        <f t="shared" si="43"/>
        <v>8606720000</v>
      </c>
      <c r="AA257" s="2">
        <f t="shared" si="43"/>
        <v>8606720000</v>
      </c>
      <c r="AB257" s="2">
        <f t="shared" si="43"/>
        <v>8606720000</v>
      </c>
      <c r="AC257" s="2">
        <f t="shared" si="43"/>
        <v>8606720000</v>
      </c>
      <c r="AD257" s="2">
        <f t="shared" si="43"/>
        <v>8606720000</v>
      </c>
      <c r="AE257" s="2">
        <f t="shared" si="43"/>
        <v>8606720000</v>
      </c>
      <c r="AF257" s="2">
        <f t="shared" si="43"/>
        <v>8606720000</v>
      </c>
      <c r="AG257" s="2">
        <f t="shared" si="43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23</v>
      </c>
      <c r="C259" s="2">
        <f>C224</f>
        <v>35</v>
      </c>
      <c r="D259" s="2">
        <f>D225</f>
        <v>77</v>
      </c>
      <c r="E259" s="2">
        <f>E226</f>
        <v>121</v>
      </c>
      <c r="F259" s="2">
        <f>F227</f>
        <v>140</v>
      </c>
      <c r="G259" s="2">
        <f>G228</f>
        <v>192</v>
      </c>
      <c r="H259" s="2">
        <f>H229</f>
        <v>210</v>
      </c>
      <c r="I259" s="2">
        <f>I230</f>
        <v>230</v>
      </c>
      <c r="J259" s="2">
        <f>J231</f>
        <v>287</v>
      </c>
      <c r="K259" s="2">
        <f>K232</f>
        <v>299</v>
      </c>
      <c r="L259" s="2">
        <f>L233</f>
        <v>325</v>
      </c>
      <c r="M259" s="2">
        <f>M234</f>
        <v>369</v>
      </c>
      <c r="N259" s="2">
        <f>N235</f>
        <v>388</v>
      </c>
      <c r="O259" s="2">
        <f>O236</f>
        <v>440</v>
      </c>
      <c r="P259" s="2">
        <f>P237</f>
        <v>474</v>
      </c>
      <c r="Q259" s="2">
        <f>Q238</f>
        <v>494</v>
      </c>
      <c r="R259" s="2">
        <f>R239</f>
        <v>539</v>
      </c>
      <c r="S259" s="2">
        <f>S240</f>
        <v>559</v>
      </c>
      <c r="T259" s="2">
        <f>T241</f>
        <v>577</v>
      </c>
      <c r="U259" s="2">
        <f>U242</f>
        <v>629</v>
      </c>
      <c r="V259" s="2">
        <f>V243</f>
        <v>648</v>
      </c>
      <c r="W259" s="2">
        <f>W244</f>
        <v>692</v>
      </c>
      <c r="X259" s="2">
        <f>X245</f>
        <v>734</v>
      </c>
      <c r="Y259" s="2">
        <f>Y246</f>
        <v>746</v>
      </c>
      <c r="Z259" s="2">
        <f>Z247</f>
        <v>787</v>
      </c>
      <c r="AA259" s="2">
        <f>AA248</f>
        <v>807</v>
      </c>
      <c r="AB259" s="2">
        <f>AB249</f>
        <v>841</v>
      </c>
      <c r="AC259" s="2">
        <f>AC250</f>
        <v>893</v>
      </c>
      <c r="AD259" s="2">
        <f>AD251</f>
        <v>912</v>
      </c>
      <c r="AE259" s="2">
        <f>AE252</f>
        <v>956</v>
      </c>
      <c r="AF259" s="2">
        <f>AF253</f>
        <v>982</v>
      </c>
      <c r="AG259" s="2">
        <f>AG254</f>
        <v>994</v>
      </c>
      <c r="AH259" s="217">
        <f t="shared" ref="AH259:AH262" si="44">SUM(B259:AG259)</f>
        <v>16400</v>
      </c>
      <c r="AI259" s="5">
        <f t="shared" ref="AI259:AI262" si="45">SUMSQ(B259:AG259)</f>
        <v>11201200</v>
      </c>
      <c r="AJ259" s="2">
        <f t="shared" ref="AJ259:AJ262" si="46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596</v>
      </c>
      <c r="C260" s="2">
        <f>C253</f>
        <v>616</v>
      </c>
      <c r="D260" s="2">
        <f>D252</f>
        <v>522</v>
      </c>
      <c r="E260" s="2">
        <f>E251</f>
        <v>574</v>
      </c>
      <c r="F260" s="2">
        <f>F250</f>
        <v>719</v>
      </c>
      <c r="G260" s="2">
        <f>G249</f>
        <v>763</v>
      </c>
      <c r="H260" s="2">
        <f>H248</f>
        <v>661</v>
      </c>
      <c r="I260" s="2">
        <f>I247</f>
        <v>673</v>
      </c>
      <c r="J260" s="2">
        <f>J246</f>
        <v>860</v>
      </c>
      <c r="K260" s="2">
        <f>K245</f>
        <v>880</v>
      </c>
      <c r="L260" s="2">
        <f>L244</f>
        <v>770</v>
      </c>
      <c r="M260" s="2">
        <f>M243</f>
        <v>822</v>
      </c>
      <c r="N260" s="2">
        <f>N242</f>
        <v>967</v>
      </c>
      <c r="O260" s="2">
        <f>O241</f>
        <v>1011</v>
      </c>
      <c r="P260" s="2">
        <f>P240</f>
        <v>925</v>
      </c>
      <c r="Q260" s="2">
        <f>Q239</f>
        <v>937</v>
      </c>
      <c r="R260" s="2">
        <f>R238</f>
        <v>96</v>
      </c>
      <c r="S260" s="2">
        <f>S237</f>
        <v>108</v>
      </c>
      <c r="T260" s="2">
        <f>T236</f>
        <v>6</v>
      </c>
      <c r="U260" s="2">
        <f>U235</f>
        <v>50</v>
      </c>
      <c r="V260" s="2">
        <f>V234</f>
        <v>195</v>
      </c>
      <c r="W260" s="2">
        <f>W233</f>
        <v>247</v>
      </c>
      <c r="X260" s="2">
        <f>X232</f>
        <v>153</v>
      </c>
      <c r="Y260" s="2">
        <f>Y231</f>
        <v>173</v>
      </c>
      <c r="Z260" s="2">
        <f>Z230</f>
        <v>344</v>
      </c>
      <c r="AA260" s="2">
        <f>AA229</f>
        <v>356</v>
      </c>
      <c r="AB260" s="2">
        <f>AB228</f>
        <v>270</v>
      </c>
      <c r="AC260" s="2">
        <f>AC227</f>
        <v>314</v>
      </c>
      <c r="AD260" s="2">
        <f>AD226</f>
        <v>459</v>
      </c>
      <c r="AE260" s="2">
        <f>AE225</f>
        <v>511</v>
      </c>
      <c r="AF260" s="2">
        <f>AF224</f>
        <v>401</v>
      </c>
      <c r="AG260" s="2">
        <f>AG223</f>
        <v>421</v>
      </c>
      <c r="AH260" s="217">
        <f t="shared" si="44"/>
        <v>16400</v>
      </c>
      <c r="AI260" s="5">
        <f t="shared" si="45"/>
        <v>11201200</v>
      </c>
      <c r="AJ260" s="2">
        <f t="shared" si="46"/>
        <v>8606720000</v>
      </c>
    </row>
    <row r="261" spans="1:36" x14ac:dyDescent="0.2">
      <c r="A261" s="3" t="s">
        <v>1175</v>
      </c>
      <c r="B261" s="2">
        <f>B239</f>
        <v>129</v>
      </c>
      <c r="C261" s="2">
        <f>C240</f>
        <v>181</v>
      </c>
      <c r="D261" s="2">
        <f>D241</f>
        <v>219</v>
      </c>
      <c r="E261" s="2">
        <f>E242</f>
        <v>239</v>
      </c>
      <c r="F261" s="2">
        <f>F243</f>
        <v>30</v>
      </c>
      <c r="G261" s="2">
        <f>G244</f>
        <v>42</v>
      </c>
      <c r="H261" s="2">
        <f>H245</f>
        <v>72</v>
      </c>
      <c r="I261" s="2">
        <f>I246</f>
        <v>116</v>
      </c>
      <c r="J261" s="2">
        <f>J247</f>
        <v>393</v>
      </c>
      <c r="K261" s="2">
        <f>K248</f>
        <v>445</v>
      </c>
      <c r="L261" s="2">
        <f>L249</f>
        <v>467</v>
      </c>
      <c r="M261" s="2">
        <f>M250</f>
        <v>487</v>
      </c>
      <c r="N261" s="2">
        <f>N251</f>
        <v>278</v>
      </c>
      <c r="O261" s="2">
        <f>O252</f>
        <v>290</v>
      </c>
      <c r="P261" s="2">
        <f>P253</f>
        <v>336</v>
      </c>
      <c r="Q261" s="2">
        <f>Q254</f>
        <v>380</v>
      </c>
      <c r="R261" s="2">
        <f>R223</f>
        <v>653</v>
      </c>
      <c r="S261" s="2">
        <f>S224</f>
        <v>697</v>
      </c>
      <c r="T261" s="2">
        <f>T225</f>
        <v>727</v>
      </c>
      <c r="U261" s="2">
        <f>U226</f>
        <v>739</v>
      </c>
      <c r="V261" s="2">
        <f>V227</f>
        <v>530</v>
      </c>
      <c r="W261" s="2">
        <f>W228</f>
        <v>550</v>
      </c>
      <c r="X261" s="2">
        <f>X229</f>
        <v>588</v>
      </c>
      <c r="Y261" s="2">
        <f>Y230</f>
        <v>640</v>
      </c>
      <c r="Z261" s="2">
        <f>Z231</f>
        <v>901</v>
      </c>
      <c r="AA261" s="2">
        <f>AA232</f>
        <v>945</v>
      </c>
      <c r="AB261" s="2">
        <f>AB233</f>
        <v>991</v>
      </c>
      <c r="AC261" s="2">
        <f>AC234</f>
        <v>1003</v>
      </c>
      <c r="AD261" s="2">
        <f>AD235</f>
        <v>794</v>
      </c>
      <c r="AE261" s="2">
        <f>AE236</f>
        <v>814</v>
      </c>
      <c r="AF261" s="2">
        <f>AF237</f>
        <v>836</v>
      </c>
      <c r="AG261" s="2">
        <f>AG238</f>
        <v>888</v>
      </c>
      <c r="AH261" s="217">
        <f t="shared" si="44"/>
        <v>16400</v>
      </c>
      <c r="AI261" s="5">
        <f t="shared" si="45"/>
        <v>11201200</v>
      </c>
      <c r="AJ261" s="2">
        <f t="shared" si="46"/>
        <v>8606720000</v>
      </c>
    </row>
    <row r="262" spans="1:36" x14ac:dyDescent="0.2">
      <c r="A262" s="3" t="s">
        <v>1176</v>
      </c>
      <c r="B262" s="2">
        <f>B238</f>
        <v>710</v>
      </c>
      <c r="C262" s="2">
        <f>C237</f>
        <v>754</v>
      </c>
      <c r="D262" s="2">
        <f>D236</f>
        <v>672</v>
      </c>
      <c r="E262" s="2">
        <f>E235</f>
        <v>684</v>
      </c>
      <c r="F262" s="2">
        <f>F234</f>
        <v>601</v>
      </c>
      <c r="G262" s="2">
        <f>G233</f>
        <v>621</v>
      </c>
      <c r="H262" s="2">
        <f>H232</f>
        <v>515</v>
      </c>
      <c r="I262" s="2">
        <f>I231</f>
        <v>567</v>
      </c>
      <c r="J262" s="2">
        <f>J230</f>
        <v>974</v>
      </c>
      <c r="K262" s="2">
        <f>K229</f>
        <v>1018</v>
      </c>
      <c r="L262" s="2">
        <f>L228</f>
        <v>920</v>
      </c>
      <c r="M262" s="2">
        <f>M227</f>
        <v>932</v>
      </c>
      <c r="N262" s="2">
        <f>N226</f>
        <v>849</v>
      </c>
      <c r="O262" s="2">
        <f>O225</f>
        <v>869</v>
      </c>
      <c r="P262" s="2">
        <f>P224</f>
        <v>779</v>
      </c>
      <c r="Q262" s="2">
        <f>Q223</f>
        <v>831</v>
      </c>
      <c r="R262" s="2">
        <f>R254</f>
        <v>202</v>
      </c>
      <c r="S262" s="2">
        <f>S253</f>
        <v>254</v>
      </c>
      <c r="T262" s="2">
        <f>T252</f>
        <v>148</v>
      </c>
      <c r="U262" s="2">
        <f>U251</f>
        <v>168</v>
      </c>
      <c r="V262" s="2">
        <f>V250</f>
        <v>85</v>
      </c>
      <c r="W262" s="2">
        <f>W249</f>
        <v>97</v>
      </c>
      <c r="X262" s="2">
        <f>X248</f>
        <v>15</v>
      </c>
      <c r="Y262" s="2">
        <f>Y247</f>
        <v>59</v>
      </c>
      <c r="Z262" s="2">
        <f>Z246</f>
        <v>450</v>
      </c>
      <c r="AA262" s="2">
        <f>AA245</f>
        <v>502</v>
      </c>
      <c r="AB262" s="2">
        <f>AB244</f>
        <v>412</v>
      </c>
      <c r="AC262" s="2">
        <f>AC243</f>
        <v>432</v>
      </c>
      <c r="AD262" s="2">
        <f>AD242</f>
        <v>349</v>
      </c>
      <c r="AE262" s="2">
        <f>AE241</f>
        <v>361</v>
      </c>
      <c r="AF262" s="2">
        <f>AF240</f>
        <v>263</v>
      </c>
      <c r="AG262" s="2">
        <f>AG239</f>
        <v>307</v>
      </c>
      <c r="AH262" s="217">
        <f t="shared" si="44"/>
        <v>16400</v>
      </c>
      <c r="AI262" s="5">
        <f t="shared" si="45"/>
        <v>11201200</v>
      </c>
      <c r="AJ262" s="2">
        <f t="shared" si="46"/>
        <v>8606720000</v>
      </c>
    </row>
    <row r="265" spans="1:36" ht="13.5" thickBot="1" x14ac:dyDescent="0.25">
      <c r="B265" s="1" t="s">
        <v>1178</v>
      </c>
      <c r="D265" s="131" t="s">
        <v>5</v>
      </c>
      <c r="F265" s="2" t="s">
        <v>5</v>
      </c>
    </row>
    <row r="266" spans="1:36" x14ac:dyDescent="0.2">
      <c r="A266" s="1">
        <v>1</v>
      </c>
      <c r="B266" s="181">
        <v>30</v>
      </c>
      <c r="C266" s="133">
        <v>441</v>
      </c>
      <c r="D266" s="177">
        <v>997</v>
      </c>
      <c r="E266" s="177">
        <v>578</v>
      </c>
      <c r="F266" s="177">
        <v>927</v>
      </c>
      <c r="G266" s="177">
        <v>572</v>
      </c>
      <c r="H266" s="177">
        <v>104</v>
      </c>
      <c r="I266" s="177">
        <v>451</v>
      </c>
      <c r="J266" s="177">
        <v>747</v>
      </c>
      <c r="K266" s="177">
        <v>848</v>
      </c>
      <c r="L266" s="177">
        <v>276</v>
      </c>
      <c r="M266" s="177">
        <v>183</v>
      </c>
      <c r="N266" s="177">
        <v>362</v>
      </c>
      <c r="O266" s="177">
        <v>205</v>
      </c>
      <c r="P266" s="177">
        <v>657</v>
      </c>
      <c r="Q266" s="189">
        <v>822</v>
      </c>
      <c r="R266" s="185">
        <v>648</v>
      </c>
      <c r="S266" s="177">
        <v>803</v>
      </c>
      <c r="T266" s="177">
        <v>383</v>
      </c>
      <c r="U266" s="177">
        <v>220</v>
      </c>
      <c r="V266" s="177">
        <v>261</v>
      </c>
      <c r="W266" s="177">
        <v>162</v>
      </c>
      <c r="X266" s="177">
        <v>766</v>
      </c>
      <c r="Y266" s="177">
        <v>857</v>
      </c>
      <c r="Z266" s="177">
        <v>113</v>
      </c>
      <c r="AA266" s="177">
        <v>470</v>
      </c>
      <c r="AB266" s="177">
        <v>906</v>
      </c>
      <c r="AC266" s="177">
        <v>557</v>
      </c>
      <c r="AD266" s="177">
        <v>1012</v>
      </c>
      <c r="AE266" s="177">
        <v>599</v>
      </c>
      <c r="AF266" s="177">
        <v>11</v>
      </c>
      <c r="AG266" s="184">
        <v>432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397</v>
      </c>
      <c r="C267" s="7">
        <v>42</v>
      </c>
      <c r="D267" s="6">
        <v>630</v>
      </c>
      <c r="E267" s="6">
        <v>977</v>
      </c>
      <c r="F267" s="6">
        <v>528</v>
      </c>
      <c r="G267" s="6">
        <v>939</v>
      </c>
      <c r="H267" s="6">
        <v>503</v>
      </c>
      <c r="I267" s="6">
        <v>84</v>
      </c>
      <c r="J267" s="6">
        <v>892</v>
      </c>
      <c r="K267" s="6">
        <v>735</v>
      </c>
      <c r="L267" s="6">
        <v>131</v>
      </c>
      <c r="M267" s="6">
        <v>296</v>
      </c>
      <c r="N267" s="6">
        <v>249</v>
      </c>
      <c r="O267" s="6">
        <v>350</v>
      </c>
      <c r="P267" s="11">
        <v>770</v>
      </c>
      <c r="Q267" s="6">
        <v>677</v>
      </c>
      <c r="R267" s="6">
        <v>791</v>
      </c>
      <c r="S267" s="12">
        <v>692</v>
      </c>
      <c r="T267" s="6">
        <v>240</v>
      </c>
      <c r="U267" s="6">
        <v>331</v>
      </c>
      <c r="V267" s="6">
        <v>150</v>
      </c>
      <c r="W267" s="6">
        <v>305</v>
      </c>
      <c r="X267" s="6">
        <v>877</v>
      </c>
      <c r="Y267" s="6">
        <v>714</v>
      </c>
      <c r="Z267" s="6">
        <v>482</v>
      </c>
      <c r="AA267" s="6">
        <v>69</v>
      </c>
      <c r="AB267" s="6">
        <v>537</v>
      </c>
      <c r="AC267" s="6">
        <v>958</v>
      </c>
      <c r="AD267" s="6">
        <v>611</v>
      </c>
      <c r="AE267" s="6">
        <v>968</v>
      </c>
      <c r="AF267" s="8">
        <v>412</v>
      </c>
      <c r="AG267" s="179">
        <v>63</v>
      </c>
      <c r="AH267" s="5">
        <f t="shared" ref="AH267:AH297" si="47">SUM(B267:AG267)</f>
        <v>16400</v>
      </c>
      <c r="AI267" s="5">
        <f t="shared" ref="AI267:AI297" si="48">SUMSQ(B267:AG267)</f>
        <v>11201200</v>
      </c>
      <c r="AJ267" s="2">
        <f t="shared" ref="AJ267:AJ297" si="49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959</v>
      </c>
      <c r="C268" s="6">
        <v>540</v>
      </c>
      <c r="D268" s="7">
        <v>72</v>
      </c>
      <c r="E268" s="9">
        <v>483</v>
      </c>
      <c r="F268" s="6">
        <v>62</v>
      </c>
      <c r="G268" s="6">
        <v>409</v>
      </c>
      <c r="H268" s="6">
        <v>965</v>
      </c>
      <c r="I268" s="6">
        <v>610</v>
      </c>
      <c r="J268" s="6">
        <v>330</v>
      </c>
      <c r="K268" s="6">
        <v>237</v>
      </c>
      <c r="L268" s="6">
        <v>689</v>
      </c>
      <c r="M268" s="6">
        <v>790</v>
      </c>
      <c r="N268" s="6">
        <v>715</v>
      </c>
      <c r="O268" s="11">
        <v>880</v>
      </c>
      <c r="P268" s="6">
        <v>308</v>
      </c>
      <c r="Q268" s="6">
        <v>151</v>
      </c>
      <c r="R268" s="6">
        <v>293</v>
      </c>
      <c r="S268" s="6">
        <v>130</v>
      </c>
      <c r="T268" s="12">
        <v>734</v>
      </c>
      <c r="U268" s="6">
        <v>889</v>
      </c>
      <c r="V268" s="6">
        <v>680</v>
      </c>
      <c r="W268" s="6">
        <v>771</v>
      </c>
      <c r="X268" s="6">
        <v>351</v>
      </c>
      <c r="Y268" s="6">
        <v>252</v>
      </c>
      <c r="Z268" s="6">
        <v>980</v>
      </c>
      <c r="AA268" s="6">
        <v>631</v>
      </c>
      <c r="AB268" s="6">
        <v>43</v>
      </c>
      <c r="AC268" s="6">
        <v>400</v>
      </c>
      <c r="AD268" s="6">
        <v>81</v>
      </c>
      <c r="AE268" s="8">
        <v>502</v>
      </c>
      <c r="AF268" s="6">
        <v>938</v>
      </c>
      <c r="AG268" s="179">
        <v>525</v>
      </c>
      <c r="AH268" s="5">
        <f t="shared" si="47"/>
        <v>16400</v>
      </c>
      <c r="AI268" s="5">
        <f t="shared" si="48"/>
        <v>11201200</v>
      </c>
      <c r="AJ268" s="2">
        <f t="shared" si="49"/>
        <v>8606720000</v>
      </c>
    </row>
    <row r="269" spans="1:36" x14ac:dyDescent="0.2">
      <c r="A269" s="1">
        <v>4</v>
      </c>
      <c r="B269" s="178">
        <v>560</v>
      </c>
      <c r="C269" s="6">
        <v>907</v>
      </c>
      <c r="D269" s="9">
        <v>471</v>
      </c>
      <c r="E269" s="7">
        <v>116</v>
      </c>
      <c r="F269" s="6">
        <v>429</v>
      </c>
      <c r="G269" s="6">
        <v>10</v>
      </c>
      <c r="H269" s="6">
        <v>598</v>
      </c>
      <c r="I269" s="6">
        <v>1009</v>
      </c>
      <c r="J269" s="6">
        <v>217</v>
      </c>
      <c r="K269" s="6">
        <v>382</v>
      </c>
      <c r="L269" s="6">
        <v>802</v>
      </c>
      <c r="M269" s="6">
        <v>645</v>
      </c>
      <c r="N269" s="11">
        <v>860</v>
      </c>
      <c r="O269" s="6">
        <v>767</v>
      </c>
      <c r="P269" s="6">
        <v>163</v>
      </c>
      <c r="Q269" s="6">
        <v>264</v>
      </c>
      <c r="R269" s="6">
        <v>182</v>
      </c>
      <c r="S269" s="6">
        <v>273</v>
      </c>
      <c r="T269" s="6">
        <v>845</v>
      </c>
      <c r="U269" s="12">
        <v>746</v>
      </c>
      <c r="V269" s="6">
        <v>823</v>
      </c>
      <c r="W269" s="6">
        <v>660</v>
      </c>
      <c r="X269" s="6">
        <v>208</v>
      </c>
      <c r="Y269" s="6">
        <v>363</v>
      </c>
      <c r="Z269" s="6">
        <v>579</v>
      </c>
      <c r="AA269" s="6">
        <v>1000</v>
      </c>
      <c r="AB269" s="6">
        <v>444</v>
      </c>
      <c r="AC269" s="6">
        <v>31</v>
      </c>
      <c r="AD269" s="8">
        <v>450</v>
      </c>
      <c r="AE269" s="6">
        <v>101</v>
      </c>
      <c r="AF269" s="6">
        <v>569</v>
      </c>
      <c r="AG269" s="179">
        <v>926</v>
      </c>
      <c r="AH269" s="5">
        <f t="shared" si="47"/>
        <v>16400</v>
      </c>
      <c r="AI269" s="5">
        <f t="shared" si="48"/>
        <v>11201200</v>
      </c>
      <c r="AJ269" s="2">
        <f t="shared" si="49"/>
        <v>8606720000</v>
      </c>
    </row>
    <row r="270" spans="1:36" x14ac:dyDescent="0.2">
      <c r="A270" s="1">
        <v>5</v>
      </c>
      <c r="B270" s="178">
        <v>772</v>
      </c>
      <c r="C270" s="6">
        <v>679</v>
      </c>
      <c r="D270" s="6">
        <v>251</v>
      </c>
      <c r="E270" s="6">
        <v>352</v>
      </c>
      <c r="F270" s="7">
        <v>129</v>
      </c>
      <c r="G270" s="9">
        <v>294</v>
      </c>
      <c r="H270" s="6">
        <v>890</v>
      </c>
      <c r="I270" s="6">
        <v>733</v>
      </c>
      <c r="J270" s="6">
        <v>501</v>
      </c>
      <c r="K270" s="6">
        <v>82</v>
      </c>
      <c r="L270" s="6">
        <v>526</v>
      </c>
      <c r="M270" s="11">
        <v>937</v>
      </c>
      <c r="N270" s="6">
        <v>632</v>
      </c>
      <c r="O270" s="6">
        <v>979</v>
      </c>
      <c r="P270" s="6">
        <v>399</v>
      </c>
      <c r="Q270" s="6">
        <v>44</v>
      </c>
      <c r="R270" s="6">
        <v>410</v>
      </c>
      <c r="S270" s="6">
        <v>61</v>
      </c>
      <c r="T270" s="6">
        <v>609</v>
      </c>
      <c r="U270" s="6">
        <v>966</v>
      </c>
      <c r="V270" s="12">
        <v>539</v>
      </c>
      <c r="W270" s="6">
        <v>960</v>
      </c>
      <c r="X270" s="6">
        <v>484</v>
      </c>
      <c r="Y270" s="6">
        <v>71</v>
      </c>
      <c r="Z270" s="6">
        <v>879</v>
      </c>
      <c r="AA270" s="6">
        <v>716</v>
      </c>
      <c r="AB270" s="6">
        <v>152</v>
      </c>
      <c r="AC270" s="8">
        <v>307</v>
      </c>
      <c r="AD270" s="6">
        <v>238</v>
      </c>
      <c r="AE270" s="6">
        <v>329</v>
      </c>
      <c r="AF270" s="6">
        <v>789</v>
      </c>
      <c r="AG270" s="179">
        <v>690</v>
      </c>
      <c r="AH270" s="5">
        <f t="shared" si="47"/>
        <v>16400</v>
      </c>
      <c r="AI270" s="5">
        <f t="shared" si="48"/>
        <v>11201200</v>
      </c>
      <c r="AJ270" s="2">
        <f t="shared" si="49"/>
        <v>8606720000</v>
      </c>
    </row>
    <row r="271" spans="1:36" x14ac:dyDescent="0.2">
      <c r="A271" s="1">
        <v>6</v>
      </c>
      <c r="B271" s="178">
        <v>659</v>
      </c>
      <c r="C271" s="6">
        <v>824</v>
      </c>
      <c r="D271" s="6">
        <v>364</v>
      </c>
      <c r="E271" s="6">
        <v>207</v>
      </c>
      <c r="F271" s="9">
        <v>274</v>
      </c>
      <c r="G271" s="7">
        <v>181</v>
      </c>
      <c r="H271" s="6">
        <v>745</v>
      </c>
      <c r="I271" s="6">
        <v>846</v>
      </c>
      <c r="J271" s="6">
        <v>102</v>
      </c>
      <c r="K271" s="6">
        <v>449</v>
      </c>
      <c r="L271" s="11">
        <v>925</v>
      </c>
      <c r="M271" s="6">
        <v>570</v>
      </c>
      <c r="N271" s="6">
        <v>999</v>
      </c>
      <c r="O271" s="6">
        <v>580</v>
      </c>
      <c r="P271" s="6">
        <v>32</v>
      </c>
      <c r="Q271" s="6">
        <v>443</v>
      </c>
      <c r="R271" s="6">
        <v>9</v>
      </c>
      <c r="S271" s="6">
        <v>430</v>
      </c>
      <c r="T271" s="6">
        <v>1010</v>
      </c>
      <c r="U271" s="6">
        <v>597</v>
      </c>
      <c r="V271" s="6">
        <v>908</v>
      </c>
      <c r="W271" s="12">
        <v>559</v>
      </c>
      <c r="X271" s="6">
        <v>115</v>
      </c>
      <c r="Y271" s="6">
        <v>472</v>
      </c>
      <c r="Z271" s="6">
        <v>768</v>
      </c>
      <c r="AA271" s="6">
        <v>859</v>
      </c>
      <c r="AB271" s="8">
        <v>263</v>
      </c>
      <c r="AC271" s="6">
        <v>164</v>
      </c>
      <c r="AD271" s="6">
        <v>381</v>
      </c>
      <c r="AE271" s="6">
        <v>218</v>
      </c>
      <c r="AF271" s="6">
        <v>646</v>
      </c>
      <c r="AG271" s="179">
        <v>801</v>
      </c>
      <c r="AH271" s="5">
        <f t="shared" si="47"/>
        <v>16400</v>
      </c>
      <c r="AI271" s="5">
        <f t="shared" si="48"/>
        <v>11201200</v>
      </c>
      <c r="AJ271" s="2">
        <f t="shared" si="49"/>
        <v>8606720000</v>
      </c>
    </row>
    <row r="272" spans="1:36" x14ac:dyDescent="0.2">
      <c r="A272" s="1">
        <v>7</v>
      </c>
      <c r="B272" s="178">
        <v>161</v>
      </c>
      <c r="C272" s="6">
        <v>262</v>
      </c>
      <c r="D272" s="6">
        <v>858</v>
      </c>
      <c r="E272" s="6">
        <v>765</v>
      </c>
      <c r="F272" s="6">
        <v>804</v>
      </c>
      <c r="G272" s="6">
        <v>647</v>
      </c>
      <c r="H272" s="7">
        <v>219</v>
      </c>
      <c r="I272" s="9">
        <v>384</v>
      </c>
      <c r="J272" s="6">
        <v>600</v>
      </c>
      <c r="K272" s="11">
        <v>1011</v>
      </c>
      <c r="L272" s="6">
        <v>431</v>
      </c>
      <c r="M272" s="6">
        <v>12</v>
      </c>
      <c r="N272" s="6">
        <v>469</v>
      </c>
      <c r="O272" s="6">
        <v>114</v>
      </c>
      <c r="P272" s="6">
        <v>558</v>
      </c>
      <c r="Q272" s="6">
        <v>905</v>
      </c>
      <c r="R272" s="6">
        <v>571</v>
      </c>
      <c r="S272" s="6">
        <v>928</v>
      </c>
      <c r="T272" s="6">
        <v>452</v>
      </c>
      <c r="U272" s="6">
        <v>103</v>
      </c>
      <c r="V272" s="6">
        <v>442</v>
      </c>
      <c r="W272" s="6">
        <v>29</v>
      </c>
      <c r="X272" s="12">
        <v>577</v>
      </c>
      <c r="Y272" s="6">
        <v>998</v>
      </c>
      <c r="Z272" s="6">
        <v>206</v>
      </c>
      <c r="AA272" s="8">
        <v>361</v>
      </c>
      <c r="AB272" s="6">
        <v>821</v>
      </c>
      <c r="AC272" s="6">
        <v>658</v>
      </c>
      <c r="AD272" s="6">
        <v>847</v>
      </c>
      <c r="AE272" s="6">
        <v>748</v>
      </c>
      <c r="AF272" s="6">
        <v>184</v>
      </c>
      <c r="AG272" s="179">
        <v>275</v>
      </c>
      <c r="AH272" s="5">
        <f t="shared" si="47"/>
        <v>16400</v>
      </c>
      <c r="AI272" s="5">
        <f t="shared" si="48"/>
        <v>11201200</v>
      </c>
      <c r="AJ272" s="2">
        <f t="shared" si="49"/>
        <v>8606720000</v>
      </c>
    </row>
    <row r="273" spans="1:36" x14ac:dyDescent="0.2">
      <c r="A273" s="1">
        <v>8</v>
      </c>
      <c r="B273" s="178">
        <v>306</v>
      </c>
      <c r="C273" s="6">
        <v>149</v>
      </c>
      <c r="D273" s="6">
        <v>713</v>
      </c>
      <c r="E273" s="6">
        <v>878</v>
      </c>
      <c r="F273" s="6">
        <v>691</v>
      </c>
      <c r="G273" s="6">
        <v>792</v>
      </c>
      <c r="H273" s="9">
        <v>332</v>
      </c>
      <c r="I273" s="7">
        <v>239</v>
      </c>
      <c r="J273" s="11">
        <v>967</v>
      </c>
      <c r="K273" s="6">
        <v>612</v>
      </c>
      <c r="L273" s="6">
        <v>64</v>
      </c>
      <c r="M273" s="6">
        <v>411</v>
      </c>
      <c r="N273" s="6">
        <v>70</v>
      </c>
      <c r="O273" s="6">
        <v>481</v>
      </c>
      <c r="P273" s="6">
        <v>957</v>
      </c>
      <c r="Q273" s="6">
        <v>538</v>
      </c>
      <c r="R273" s="6">
        <v>940</v>
      </c>
      <c r="S273" s="6">
        <v>527</v>
      </c>
      <c r="T273" s="6">
        <v>83</v>
      </c>
      <c r="U273" s="6">
        <v>504</v>
      </c>
      <c r="V273" s="6">
        <v>41</v>
      </c>
      <c r="W273" s="6">
        <v>398</v>
      </c>
      <c r="X273" s="6">
        <v>978</v>
      </c>
      <c r="Y273" s="12">
        <v>629</v>
      </c>
      <c r="Z273" s="8">
        <v>349</v>
      </c>
      <c r="AA273" s="6">
        <v>250</v>
      </c>
      <c r="AB273" s="6">
        <v>678</v>
      </c>
      <c r="AC273" s="6">
        <v>769</v>
      </c>
      <c r="AD273" s="6">
        <v>736</v>
      </c>
      <c r="AE273" s="6">
        <v>891</v>
      </c>
      <c r="AF273" s="6">
        <v>295</v>
      </c>
      <c r="AG273" s="179">
        <v>132</v>
      </c>
      <c r="AH273" s="5">
        <f t="shared" si="47"/>
        <v>16400</v>
      </c>
      <c r="AI273" s="5">
        <f t="shared" si="48"/>
        <v>11201200</v>
      </c>
      <c r="AJ273" s="2">
        <f t="shared" si="49"/>
        <v>8606720000</v>
      </c>
    </row>
    <row r="274" spans="1:36" x14ac:dyDescent="0.2">
      <c r="A274" s="1">
        <v>9</v>
      </c>
      <c r="B274" s="178">
        <v>995</v>
      </c>
      <c r="C274" s="6">
        <v>584</v>
      </c>
      <c r="D274" s="6">
        <v>28</v>
      </c>
      <c r="E274" s="6">
        <v>447</v>
      </c>
      <c r="F274" s="6">
        <v>98</v>
      </c>
      <c r="G274" s="6">
        <v>453</v>
      </c>
      <c r="H274" s="6">
        <v>921</v>
      </c>
      <c r="I274" s="11">
        <v>574</v>
      </c>
      <c r="J274" s="7">
        <v>278</v>
      </c>
      <c r="K274" s="9">
        <v>177</v>
      </c>
      <c r="L274" s="6">
        <v>749</v>
      </c>
      <c r="M274" s="6">
        <v>842</v>
      </c>
      <c r="N274" s="6">
        <v>663</v>
      </c>
      <c r="O274" s="6">
        <v>820</v>
      </c>
      <c r="P274" s="6">
        <v>368</v>
      </c>
      <c r="Q274" s="6">
        <v>203</v>
      </c>
      <c r="R274" s="6">
        <v>377</v>
      </c>
      <c r="S274" s="6">
        <v>222</v>
      </c>
      <c r="T274" s="6">
        <v>642</v>
      </c>
      <c r="U274" s="6">
        <v>805</v>
      </c>
      <c r="V274" s="6">
        <v>764</v>
      </c>
      <c r="W274" s="6">
        <v>863</v>
      </c>
      <c r="X274" s="6">
        <v>259</v>
      </c>
      <c r="Y274" s="8">
        <v>168</v>
      </c>
      <c r="Z274" s="12">
        <v>912</v>
      </c>
      <c r="AA274" s="6">
        <v>555</v>
      </c>
      <c r="AB274" s="6">
        <v>119</v>
      </c>
      <c r="AC274" s="6">
        <v>468</v>
      </c>
      <c r="AD274" s="6">
        <v>13</v>
      </c>
      <c r="AE274" s="6">
        <v>426</v>
      </c>
      <c r="AF274" s="6">
        <v>1014</v>
      </c>
      <c r="AG274" s="179">
        <v>593</v>
      </c>
      <c r="AH274" s="5">
        <f t="shared" si="47"/>
        <v>16400</v>
      </c>
      <c r="AI274" s="5">
        <f t="shared" si="48"/>
        <v>11201200</v>
      </c>
      <c r="AJ274" s="2">
        <f t="shared" si="49"/>
        <v>8606720000</v>
      </c>
    </row>
    <row r="275" spans="1:36" x14ac:dyDescent="0.2">
      <c r="A275" s="1">
        <v>10</v>
      </c>
      <c r="B275" s="178">
        <v>628</v>
      </c>
      <c r="C275" s="6">
        <v>983</v>
      </c>
      <c r="D275" s="6">
        <v>395</v>
      </c>
      <c r="E275" s="6">
        <v>48</v>
      </c>
      <c r="F275" s="6">
        <v>497</v>
      </c>
      <c r="G275" s="6">
        <v>86</v>
      </c>
      <c r="H275" s="11">
        <v>522</v>
      </c>
      <c r="I275" s="6">
        <v>941</v>
      </c>
      <c r="J275" s="9">
        <v>133</v>
      </c>
      <c r="K275" s="7">
        <v>290</v>
      </c>
      <c r="L275" s="6">
        <v>894</v>
      </c>
      <c r="M275" s="6">
        <v>729</v>
      </c>
      <c r="N275" s="6">
        <v>776</v>
      </c>
      <c r="O275" s="6">
        <v>675</v>
      </c>
      <c r="P275" s="6">
        <v>255</v>
      </c>
      <c r="Q275" s="6">
        <v>348</v>
      </c>
      <c r="R275" s="6">
        <v>234</v>
      </c>
      <c r="S275" s="6">
        <v>333</v>
      </c>
      <c r="T275" s="6">
        <v>785</v>
      </c>
      <c r="U275" s="6">
        <v>694</v>
      </c>
      <c r="V275" s="6">
        <v>875</v>
      </c>
      <c r="W275" s="6">
        <v>720</v>
      </c>
      <c r="X275" s="8">
        <v>148</v>
      </c>
      <c r="Y275" s="6">
        <v>311</v>
      </c>
      <c r="Z275" s="6">
        <v>543</v>
      </c>
      <c r="AA275" s="12">
        <v>956</v>
      </c>
      <c r="AB275" s="6">
        <v>488</v>
      </c>
      <c r="AC275" s="6">
        <v>67</v>
      </c>
      <c r="AD275" s="6">
        <v>414</v>
      </c>
      <c r="AE275" s="6">
        <v>57</v>
      </c>
      <c r="AF275" s="6">
        <v>613</v>
      </c>
      <c r="AG275" s="179">
        <v>962</v>
      </c>
      <c r="AH275" s="5">
        <f t="shared" si="47"/>
        <v>16400</v>
      </c>
      <c r="AI275" s="5">
        <f t="shared" si="48"/>
        <v>11201200</v>
      </c>
      <c r="AJ275" s="2">
        <f t="shared" si="49"/>
        <v>8606720000</v>
      </c>
    </row>
    <row r="276" spans="1:36" x14ac:dyDescent="0.2">
      <c r="A276" s="1">
        <v>11</v>
      </c>
      <c r="B276" s="178">
        <v>66</v>
      </c>
      <c r="C276" s="6">
        <v>485</v>
      </c>
      <c r="D276" s="6">
        <v>953</v>
      </c>
      <c r="E276" s="6">
        <v>542</v>
      </c>
      <c r="F276" s="6">
        <v>963</v>
      </c>
      <c r="G276" s="11">
        <v>616</v>
      </c>
      <c r="H276" s="6">
        <v>60</v>
      </c>
      <c r="I276" s="6">
        <v>415</v>
      </c>
      <c r="J276" s="6">
        <v>695</v>
      </c>
      <c r="K276" s="6">
        <v>788</v>
      </c>
      <c r="L276" s="7">
        <v>336</v>
      </c>
      <c r="M276" s="9">
        <v>235</v>
      </c>
      <c r="N276" s="6">
        <v>310</v>
      </c>
      <c r="O276" s="6">
        <v>145</v>
      </c>
      <c r="P276" s="6">
        <v>717</v>
      </c>
      <c r="Q276" s="6">
        <v>874</v>
      </c>
      <c r="R276" s="6">
        <v>732</v>
      </c>
      <c r="S276" s="6">
        <v>895</v>
      </c>
      <c r="T276" s="6">
        <v>291</v>
      </c>
      <c r="U276" s="6">
        <v>136</v>
      </c>
      <c r="V276" s="6">
        <v>345</v>
      </c>
      <c r="W276" s="8">
        <v>254</v>
      </c>
      <c r="X276" s="6">
        <v>674</v>
      </c>
      <c r="Y276" s="6">
        <v>773</v>
      </c>
      <c r="Z276" s="6">
        <v>45</v>
      </c>
      <c r="AA276" s="6">
        <v>394</v>
      </c>
      <c r="AB276" s="12">
        <v>982</v>
      </c>
      <c r="AC276" s="6">
        <v>625</v>
      </c>
      <c r="AD276" s="6">
        <v>944</v>
      </c>
      <c r="AE276" s="6">
        <v>523</v>
      </c>
      <c r="AF276" s="6">
        <v>87</v>
      </c>
      <c r="AG276" s="179">
        <v>500</v>
      </c>
      <c r="AH276" s="5">
        <f t="shared" si="47"/>
        <v>16400</v>
      </c>
      <c r="AI276" s="5">
        <f t="shared" si="48"/>
        <v>11201200</v>
      </c>
      <c r="AJ276" s="2">
        <f t="shared" si="49"/>
        <v>8606720000</v>
      </c>
    </row>
    <row r="277" spans="1:36" x14ac:dyDescent="0.2">
      <c r="A277" s="1">
        <v>12</v>
      </c>
      <c r="B277" s="178">
        <v>465</v>
      </c>
      <c r="C277" s="6">
        <v>118</v>
      </c>
      <c r="D277" s="6">
        <v>554</v>
      </c>
      <c r="E277" s="6">
        <v>909</v>
      </c>
      <c r="F277" s="11">
        <v>596</v>
      </c>
      <c r="G277" s="6">
        <v>1015</v>
      </c>
      <c r="H277" s="6">
        <v>427</v>
      </c>
      <c r="I277" s="6">
        <v>16</v>
      </c>
      <c r="J277" s="6">
        <v>808</v>
      </c>
      <c r="K277" s="6">
        <v>643</v>
      </c>
      <c r="L277" s="9">
        <v>223</v>
      </c>
      <c r="M277" s="7">
        <v>380</v>
      </c>
      <c r="N277" s="6">
        <v>165</v>
      </c>
      <c r="O277" s="6">
        <v>258</v>
      </c>
      <c r="P277" s="6">
        <v>862</v>
      </c>
      <c r="Q277" s="6">
        <v>761</v>
      </c>
      <c r="R277" s="6">
        <v>843</v>
      </c>
      <c r="S277" s="6">
        <v>752</v>
      </c>
      <c r="T277" s="6">
        <v>180</v>
      </c>
      <c r="U277" s="6">
        <v>279</v>
      </c>
      <c r="V277" s="8">
        <v>202</v>
      </c>
      <c r="W277" s="6">
        <v>365</v>
      </c>
      <c r="X277" s="6">
        <v>817</v>
      </c>
      <c r="Y277" s="6">
        <v>662</v>
      </c>
      <c r="Z277" s="6">
        <v>446</v>
      </c>
      <c r="AA277" s="6">
        <v>25</v>
      </c>
      <c r="AB277" s="6">
        <v>581</v>
      </c>
      <c r="AC277" s="12">
        <v>994</v>
      </c>
      <c r="AD277" s="6">
        <v>575</v>
      </c>
      <c r="AE277" s="6">
        <v>924</v>
      </c>
      <c r="AF277" s="6">
        <v>456</v>
      </c>
      <c r="AG277" s="179">
        <v>99</v>
      </c>
      <c r="AH277" s="5">
        <f t="shared" si="47"/>
        <v>16400</v>
      </c>
      <c r="AI277" s="5">
        <f t="shared" si="48"/>
        <v>11201200</v>
      </c>
      <c r="AJ277" s="2">
        <f t="shared" si="49"/>
        <v>8606720000</v>
      </c>
    </row>
    <row r="278" spans="1:36" x14ac:dyDescent="0.2">
      <c r="A278" s="1">
        <v>13</v>
      </c>
      <c r="B278" s="178">
        <v>253</v>
      </c>
      <c r="C278" s="6">
        <v>346</v>
      </c>
      <c r="D278" s="6">
        <v>774</v>
      </c>
      <c r="E278" s="11">
        <v>673</v>
      </c>
      <c r="F278" s="6">
        <v>896</v>
      </c>
      <c r="G278" s="6">
        <v>731</v>
      </c>
      <c r="H278" s="6">
        <v>135</v>
      </c>
      <c r="I278" s="6">
        <v>292</v>
      </c>
      <c r="J278" s="6">
        <v>524</v>
      </c>
      <c r="K278" s="6">
        <v>943</v>
      </c>
      <c r="L278" s="6">
        <v>499</v>
      </c>
      <c r="M278" s="6">
        <v>88</v>
      </c>
      <c r="N278" s="7">
        <v>393</v>
      </c>
      <c r="O278" s="9">
        <v>46</v>
      </c>
      <c r="P278" s="6">
        <v>626</v>
      </c>
      <c r="Q278" s="6">
        <v>981</v>
      </c>
      <c r="R278" s="6">
        <v>615</v>
      </c>
      <c r="S278" s="6">
        <v>964</v>
      </c>
      <c r="T278" s="6">
        <v>416</v>
      </c>
      <c r="U278" s="8">
        <v>59</v>
      </c>
      <c r="V278" s="6">
        <v>486</v>
      </c>
      <c r="W278" s="6">
        <v>65</v>
      </c>
      <c r="X278" s="6">
        <v>541</v>
      </c>
      <c r="Y278" s="6">
        <v>954</v>
      </c>
      <c r="Z278" s="6">
        <v>146</v>
      </c>
      <c r="AA278" s="6">
        <v>309</v>
      </c>
      <c r="AB278" s="6">
        <v>873</v>
      </c>
      <c r="AC278" s="6">
        <v>718</v>
      </c>
      <c r="AD278" s="12">
        <v>787</v>
      </c>
      <c r="AE278" s="6">
        <v>696</v>
      </c>
      <c r="AF278" s="6">
        <v>236</v>
      </c>
      <c r="AG278" s="179">
        <v>335</v>
      </c>
      <c r="AH278" s="5">
        <f t="shared" si="47"/>
        <v>16400</v>
      </c>
      <c r="AI278" s="5">
        <f t="shared" si="48"/>
        <v>11201200</v>
      </c>
      <c r="AJ278" s="2">
        <f t="shared" si="49"/>
        <v>8606720000</v>
      </c>
    </row>
    <row r="279" spans="1:36" x14ac:dyDescent="0.2">
      <c r="A279" s="1">
        <v>14</v>
      </c>
      <c r="B279" s="178">
        <v>366</v>
      </c>
      <c r="C279" s="6">
        <v>201</v>
      </c>
      <c r="D279" s="11">
        <v>661</v>
      </c>
      <c r="E279" s="6">
        <v>818</v>
      </c>
      <c r="F279" s="6">
        <v>751</v>
      </c>
      <c r="G279" s="6">
        <v>844</v>
      </c>
      <c r="H279" s="6">
        <v>280</v>
      </c>
      <c r="I279" s="6">
        <v>179</v>
      </c>
      <c r="J279" s="6">
        <v>923</v>
      </c>
      <c r="K279" s="6">
        <v>576</v>
      </c>
      <c r="L279" s="6">
        <v>100</v>
      </c>
      <c r="M279" s="6">
        <v>455</v>
      </c>
      <c r="N279" s="9">
        <v>26</v>
      </c>
      <c r="O279" s="7">
        <v>445</v>
      </c>
      <c r="P279" s="6">
        <v>993</v>
      </c>
      <c r="Q279" s="6">
        <v>582</v>
      </c>
      <c r="R279" s="6">
        <v>1016</v>
      </c>
      <c r="S279" s="6">
        <v>595</v>
      </c>
      <c r="T279" s="8">
        <v>15</v>
      </c>
      <c r="U279" s="6">
        <v>428</v>
      </c>
      <c r="V279" s="6">
        <v>117</v>
      </c>
      <c r="W279" s="6">
        <v>466</v>
      </c>
      <c r="X279" s="6">
        <v>910</v>
      </c>
      <c r="Y279" s="6">
        <v>553</v>
      </c>
      <c r="Z279" s="6">
        <v>257</v>
      </c>
      <c r="AA279" s="6">
        <v>166</v>
      </c>
      <c r="AB279" s="6">
        <v>762</v>
      </c>
      <c r="AC279" s="6">
        <v>861</v>
      </c>
      <c r="AD279" s="6">
        <v>644</v>
      </c>
      <c r="AE279" s="12">
        <v>807</v>
      </c>
      <c r="AF279" s="6">
        <v>379</v>
      </c>
      <c r="AG279" s="179">
        <v>224</v>
      </c>
      <c r="AH279" s="5">
        <f t="shared" si="47"/>
        <v>16400</v>
      </c>
      <c r="AI279" s="5">
        <f t="shared" si="48"/>
        <v>11201200</v>
      </c>
      <c r="AJ279" s="2">
        <f t="shared" si="49"/>
        <v>8606720000</v>
      </c>
    </row>
    <row r="280" spans="1:36" x14ac:dyDescent="0.2">
      <c r="A280" s="1">
        <v>15</v>
      </c>
      <c r="B280" s="178">
        <v>864</v>
      </c>
      <c r="C280" s="11">
        <v>763</v>
      </c>
      <c r="D280" s="6">
        <v>167</v>
      </c>
      <c r="E280" s="6">
        <v>260</v>
      </c>
      <c r="F280" s="6">
        <v>221</v>
      </c>
      <c r="G280" s="6">
        <v>378</v>
      </c>
      <c r="H280" s="6">
        <v>806</v>
      </c>
      <c r="I280" s="6">
        <v>641</v>
      </c>
      <c r="J280" s="6">
        <v>425</v>
      </c>
      <c r="K280" s="6">
        <v>14</v>
      </c>
      <c r="L280" s="6">
        <v>594</v>
      </c>
      <c r="M280" s="6">
        <v>1013</v>
      </c>
      <c r="N280" s="6">
        <v>556</v>
      </c>
      <c r="O280" s="6">
        <v>911</v>
      </c>
      <c r="P280" s="7">
        <v>467</v>
      </c>
      <c r="Q280" s="9">
        <v>120</v>
      </c>
      <c r="R280" s="6">
        <v>454</v>
      </c>
      <c r="S280" s="8">
        <v>97</v>
      </c>
      <c r="T280" s="6">
        <v>573</v>
      </c>
      <c r="U280" s="6">
        <v>922</v>
      </c>
      <c r="V280" s="6">
        <v>583</v>
      </c>
      <c r="W280" s="6">
        <v>996</v>
      </c>
      <c r="X280" s="6">
        <v>448</v>
      </c>
      <c r="Y280" s="6">
        <v>27</v>
      </c>
      <c r="Z280" s="6">
        <v>819</v>
      </c>
      <c r="AA280" s="6">
        <v>664</v>
      </c>
      <c r="AB280" s="6">
        <v>204</v>
      </c>
      <c r="AC280" s="6">
        <v>367</v>
      </c>
      <c r="AD280" s="6">
        <v>178</v>
      </c>
      <c r="AE280" s="6">
        <v>277</v>
      </c>
      <c r="AF280" s="12">
        <v>841</v>
      </c>
      <c r="AG280" s="179">
        <v>750</v>
      </c>
      <c r="AH280" s="5">
        <f t="shared" si="47"/>
        <v>16400</v>
      </c>
      <c r="AI280" s="5">
        <f t="shared" si="48"/>
        <v>11201200</v>
      </c>
      <c r="AJ280" s="2">
        <f t="shared" si="49"/>
        <v>8606720000</v>
      </c>
    </row>
    <row r="281" spans="1:36" x14ac:dyDescent="0.2">
      <c r="A281" s="1">
        <v>16</v>
      </c>
      <c r="B281" s="190">
        <v>719</v>
      </c>
      <c r="C281" s="6">
        <v>876</v>
      </c>
      <c r="D281" s="6">
        <v>312</v>
      </c>
      <c r="E281" s="6">
        <v>147</v>
      </c>
      <c r="F281" s="6">
        <v>334</v>
      </c>
      <c r="G281" s="6">
        <v>233</v>
      </c>
      <c r="H281" s="6">
        <v>693</v>
      </c>
      <c r="I281" s="6">
        <v>786</v>
      </c>
      <c r="J281" s="6">
        <v>58</v>
      </c>
      <c r="K281" s="6">
        <v>413</v>
      </c>
      <c r="L281" s="6">
        <v>961</v>
      </c>
      <c r="M281" s="6">
        <v>614</v>
      </c>
      <c r="N281" s="6">
        <v>955</v>
      </c>
      <c r="O281" s="6">
        <v>544</v>
      </c>
      <c r="P281" s="9">
        <v>68</v>
      </c>
      <c r="Q281" s="7">
        <v>487</v>
      </c>
      <c r="R281" s="8">
        <v>85</v>
      </c>
      <c r="S281" s="6">
        <v>498</v>
      </c>
      <c r="T281" s="6">
        <v>942</v>
      </c>
      <c r="U281" s="6">
        <v>521</v>
      </c>
      <c r="V281" s="6">
        <v>984</v>
      </c>
      <c r="W281" s="6">
        <v>627</v>
      </c>
      <c r="X281" s="6">
        <v>47</v>
      </c>
      <c r="Y281" s="6">
        <v>396</v>
      </c>
      <c r="Z281" s="6">
        <v>676</v>
      </c>
      <c r="AA281" s="6">
        <v>775</v>
      </c>
      <c r="AB281" s="6">
        <v>347</v>
      </c>
      <c r="AC281" s="6">
        <v>256</v>
      </c>
      <c r="AD281" s="6">
        <v>289</v>
      </c>
      <c r="AE281" s="6">
        <v>134</v>
      </c>
      <c r="AF281" s="6">
        <v>730</v>
      </c>
      <c r="AG281" s="186">
        <v>893</v>
      </c>
      <c r="AH281" s="5">
        <f t="shared" si="47"/>
        <v>16400</v>
      </c>
      <c r="AI281" s="5">
        <f t="shared" si="48"/>
        <v>11201200</v>
      </c>
      <c r="AJ281" s="2">
        <f t="shared" si="49"/>
        <v>8606720000</v>
      </c>
    </row>
    <row r="282" spans="1:36" x14ac:dyDescent="0.2">
      <c r="A282" s="1">
        <v>17</v>
      </c>
      <c r="B282" s="188">
        <v>140</v>
      </c>
      <c r="C282" s="6">
        <v>303</v>
      </c>
      <c r="D282" s="6">
        <v>883</v>
      </c>
      <c r="E282" s="6">
        <v>728</v>
      </c>
      <c r="F282" s="6">
        <v>777</v>
      </c>
      <c r="G282" s="6">
        <v>686</v>
      </c>
      <c r="H282" s="6">
        <v>242</v>
      </c>
      <c r="I282" s="6">
        <v>341</v>
      </c>
      <c r="J282" s="6">
        <v>637</v>
      </c>
      <c r="K282" s="6">
        <v>986</v>
      </c>
      <c r="L282" s="6">
        <v>390</v>
      </c>
      <c r="M282" s="6">
        <v>33</v>
      </c>
      <c r="N282" s="6">
        <v>512</v>
      </c>
      <c r="O282" s="6">
        <v>91</v>
      </c>
      <c r="P282" s="6">
        <v>519</v>
      </c>
      <c r="Q282" s="8">
        <v>932</v>
      </c>
      <c r="R282" s="7">
        <v>530</v>
      </c>
      <c r="S282" s="9">
        <v>949</v>
      </c>
      <c r="T282" s="6">
        <v>489</v>
      </c>
      <c r="U282" s="6">
        <v>78</v>
      </c>
      <c r="V282" s="6">
        <v>403</v>
      </c>
      <c r="W282" s="6">
        <v>56</v>
      </c>
      <c r="X282" s="6">
        <v>620</v>
      </c>
      <c r="Y282" s="6">
        <v>975</v>
      </c>
      <c r="Z282" s="6">
        <v>231</v>
      </c>
      <c r="AA282" s="6">
        <v>324</v>
      </c>
      <c r="AB282" s="6">
        <v>800</v>
      </c>
      <c r="AC282" s="6">
        <v>699</v>
      </c>
      <c r="AD282" s="6">
        <v>870</v>
      </c>
      <c r="AE282" s="6">
        <v>705</v>
      </c>
      <c r="AF282" s="6">
        <v>157</v>
      </c>
      <c r="AG282" s="192">
        <v>314</v>
      </c>
      <c r="AH282" s="5">
        <f t="shared" si="47"/>
        <v>16400</v>
      </c>
      <c r="AI282" s="5">
        <f t="shared" si="48"/>
        <v>11201200</v>
      </c>
      <c r="AJ282" s="2">
        <f t="shared" si="49"/>
        <v>8606720000</v>
      </c>
    </row>
    <row r="283" spans="1:36" x14ac:dyDescent="0.2">
      <c r="A283" s="1">
        <v>18</v>
      </c>
      <c r="B283" s="178">
        <v>283</v>
      </c>
      <c r="C283" s="12">
        <v>192</v>
      </c>
      <c r="D283" s="6">
        <v>740</v>
      </c>
      <c r="E283" s="6">
        <v>839</v>
      </c>
      <c r="F283" s="6">
        <v>666</v>
      </c>
      <c r="G283" s="6">
        <v>829</v>
      </c>
      <c r="H283" s="6">
        <v>353</v>
      </c>
      <c r="I283" s="6">
        <v>198</v>
      </c>
      <c r="J283" s="6">
        <v>1006</v>
      </c>
      <c r="K283" s="6">
        <v>585</v>
      </c>
      <c r="L283" s="6">
        <v>21</v>
      </c>
      <c r="M283" s="6">
        <v>434</v>
      </c>
      <c r="N283" s="6">
        <v>111</v>
      </c>
      <c r="O283" s="6">
        <v>460</v>
      </c>
      <c r="P283" s="8">
        <v>920</v>
      </c>
      <c r="Q283" s="6">
        <v>563</v>
      </c>
      <c r="R283" s="9">
        <v>897</v>
      </c>
      <c r="S283" s="7">
        <v>550</v>
      </c>
      <c r="T283" s="6">
        <v>122</v>
      </c>
      <c r="U283" s="6">
        <v>477</v>
      </c>
      <c r="V283" s="6">
        <v>4</v>
      </c>
      <c r="W283" s="6">
        <v>423</v>
      </c>
      <c r="X283" s="6">
        <v>1019</v>
      </c>
      <c r="Y283" s="6">
        <v>608</v>
      </c>
      <c r="Z283" s="6">
        <v>376</v>
      </c>
      <c r="AA283" s="6">
        <v>211</v>
      </c>
      <c r="AB283" s="6">
        <v>655</v>
      </c>
      <c r="AC283" s="6">
        <v>812</v>
      </c>
      <c r="AD283" s="6">
        <v>757</v>
      </c>
      <c r="AE283" s="6">
        <v>850</v>
      </c>
      <c r="AF283" s="11">
        <v>270</v>
      </c>
      <c r="AG283" s="179">
        <v>169</v>
      </c>
      <c r="AH283" s="5">
        <f t="shared" si="47"/>
        <v>16400</v>
      </c>
      <c r="AI283" s="5">
        <f t="shared" si="48"/>
        <v>11201200</v>
      </c>
      <c r="AJ283" s="2">
        <f t="shared" si="49"/>
        <v>8606720000</v>
      </c>
    </row>
    <row r="284" spans="1:36" x14ac:dyDescent="0.2">
      <c r="A284" s="1">
        <v>19</v>
      </c>
      <c r="B284" s="178">
        <v>809</v>
      </c>
      <c r="C284" s="6">
        <v>654</v>
      </c>
      <c r="D284" s="12">
        <v>210</v>
      </c>
      <c r="E284" s="6">
        <v>373</v>
      </c>
      <c r="F284" s="6">
        <v>172</v>
      </c>
      <c r="G284" s="6">
        <v>271</v>
      </c>
      <c r="H284" s="6">
        <v>851</v>
      </c>
      <c r="I284" s="6">
        <v>760</v>
      </c>
      <c r="J284" s="6">
        <v>480</v>
      </c>
      <c r="K284" s="6">
        <v>123</v>
      </c>
      <c r="L284" s="6">
        <v>551</v>
      </c>
      <c r="M284" s="6">
        <v>900</v>
      </c>
      <c r="N284" s="6">
        <v>605</v>
      </c>
      <c r="O284" s="8">
        <v>1018</v>
      </c>
      <c r="P284" s="6">
        <v>422</v>
      </c>
      <c r="Q284" s="6">
        <v>1</v>
      </c>
      <c r="R284" s="6">
        <v>435</v>
      </c>
      <c r="S284" s="6">
        <v>24</v>
      </c>
      <c r="T284" s="7">
        <v>588</v>
      </c>
      <c r="U284" s="9">
        <v>1007</v>
      </c>
      <c r="V284" s="6">
        <v>562</v>
      </c>
      <c r="W284" s="6">
        <v>917</v>
      </c>
      <c r="X284" s="6">
        <v>457</v>
      </c>
      <c r="Y284" s="6">
        <v>110</v>
      </c>
      <c r="Z284" s="6">
        <v>838</v>
      </c>
      <c r="AA284" s="6">
        <v>737</v>
      </c>
      <c r="AB284" s="6">
        <v>189</v>
      </c>
      <c r="AC284" s="6">
        <v>282</v>
      </c>
      <c r="AD284" s="6">
        <v>199</v>
      </c>
      <c r="AE284" s="11">
        <v>356</v>
      </c>
      <c r="AF284" s="6">
        <v>832</v>
      </c>
      <c r="AG284" s="179">
        <v>667</v>
      </c>
      <c r="AH284" s="5">
        <f t="shared" si="47"/>
        <v>16400</v>
      </c>
      <c r="AI284" s="5">
        <f t="shared" si="48"/>
        <v>11201200</v>
      </c>
      <c r="AJ284" s="2">
        <f t="shared" si="49"/>
        <v>8606720000</v>
      </c>
    </row>
    <row r="285" spans="1:36" x14ac:dyDescent="0.2">
      <c r="A285" s="1">
        <v>20</v>
      </c>
      <c r="B285" s="178">
        <v>698</v>
      </c>
      <c r="C285" s="6">
        <v>797</v>
      </c>
      <c r="D285" s="6">
        <v>321</v>
      </c>
      <c r="E285" s="12">
        <v>230</v>
      </c>
      <c r="F285" s="6">
        <v>315</v>
      </c>
      <c r="G285" s="6">
        <v>160</v>
      </c>
      <c r="H285" s="6">
        <v>708</v>
      </c>
      <c r="I285" s="6">
        <v>871</v>
      </c>
      <c r="J285" s="6">
        <v>79</v>
      </c>
      <c r="K285" s="6">
        <v>492</v>
      </c>
      <c r="L285" s="6">
        <v>952</v>
      </c>
      <c r="M285" s="6">
        <v>531</v>
      </c>
      <c r="N285" s="8">
        <v>974</v>
      </c>
      <c r="O285" s="6">
        <v>617</v>
      </c>
      <c r="P285" s="6">
        <v>53</v>
      </c>
      <c r="Q285" s="6">
        <v>402</v>
      </c>
      <c r="R285" s="6">
        <v>36</v>
      </c>
      <c r="S285" s="6">
        <v>391</v>
      </c>
      <c r="T285" s="9">
        <v>987</v>
      </c>
      <c r="U285" s="7">
        <v>640</v>
      </c>
      <c r="V285" s="6">
        <v>929</v>
      </c>
      <c r="W285" s="6">
        <v>518</v>
      </c>
      <c r="X285" s="6">
        <v>90</v>
      </c>
      <c r="Y285" s="6">
        <v>509</v>
      </c>
      <c r="Z285" s="6">
        <v>725</v>
      </c>
      <c r="AA285" s="6">
        <v>882</v>
      </c>
      <c r="AB285" s="6">
        <v>302</v>
      </c>
      <c r="AC285" s="6">
        <v>137</v>
      </c>
      <c r="AD285" s="11">
        <v>344</v>
      </c>
      <c r="AE285" s="6">
        <v>243</v>
      </c>
      <c r="AF285" s="6">
        <v>687</v>
      </c>
      <c r="AG285" s="179">
        <v>780</v>
      </c>
      <c r="AH285" s="5">
        <f t="shared" si="47"/>
        <v>16400</v>
      </c>
      <c r="AI285" s="5">
        <f t="shared" si="48"/>
        <v>11201200</v>
      </c>
      <c r="AJ285" s="2">
        <f t="shared" si="49"/>
        <v>8606720000</v>
      </c>
    </row>
    <row r="286" spans="1:36" x14ac:dyDescent="0.2">
      <c r="A286" s="1">
        <v>21</v>
      </c>
      <c r="B286" s="178">
        <v>918</v>
      </c>
      <c r="C286" s="6">
        <v>561</v>
      </c>
      <c r="D286" s="6">
        <v>109</v>
      </c>
      <c r="E286" s="6">
        <v>458</v>
      </c>
      <c r="F286" s="12">
        <v>23</v>
      </c>
      <c r="G286" s="6">
        <v>436</v>
      </c>
      <c r="H286" s="6">
        <v>1008</v>
      </c>
      <c r="I286" s="6">
        <v>587</v>
      </c>
      <c r="J286" s="6">
        <v>355</v>
      </c>
      <c r="K286" s="6">
        <v>200</v>
      </c>
      <c r="L286" s="6">
        <v>668</v>
      </c>
      <c r="M286" s="8">
        <v>831</v>
      </c>
      <c r="N286" s="6">
        <v>738</v>
      </c>
      <c r="O286" s="6">
        <v>837</v>
      </c>
      <c r="P286" s="6">
        <v>281</v>
      </c>
      <c r="Q286" s="6">
        <v>190</v>
      </c>
      <c r="R286" s="6">
        <v>272</v>
      </c>
      <c r="S286" s="6">
        <v>171</v>
      </c>
      <c r="T286" s="6">
        <v>759</v>
      </c>
      <c r="U286" s="6">
        <v>852</v>
      </c>
      <c r="V286" s="7">
        <v>653</v>
      </c>
      <c r="W286" s="9">
        <v>810</v>
      </c>
      <c r="X286" s="6">
        <v>374</v>
      </c>
      <c r="Y286" s="6">
        <v>209</v>
      </c>
      <c r="Z286" s="6">
        <v>1017</v>
      </c>
      <c r="AA286" s="6">
        <v>606</v>
      </c>
      <c r="AB286" s="6">
        <v>2</v>
      </c>
      <c r="AC286" s="11">
        <v>421</v>
      </c>
      <c r="AD286" s="6">
        <v>124</v>
      </c>
      <c r="AE286" s="6">
        <v>479</v>
      </c>
      <c r="AF286" s="6">
        <v>899</v>
      </c>
      <c r="AG286" s="179">
        <v>552</v>
      </c>
      <c r="AH286" s="5">
        <f t="shared" si="47"/>
        <v>16400</v>
      </c>
      <c r="AI286" s="5">
        <f t="shared" si="48"/>
        <v>11201200</v>
      </c>
      <c r="AJ286" s="2">
        <f t="shared" si="49"/>
        <v>8606720000</v>
      </c>
    </row>
    <row r="287" spans="1:36" x14ac:dyDescent="0.2">
      <c r="A287" s="1">
        <v>22</v>
      </c>
      <c r="B287" s="178">
        <v>517</v>
      </c>
      <c r="C287" s="6">
        <v>930</v>
      </c>
      <c r="D287" s="6">
        <v>510</v>
      </c>
      <c r="E287" s="6">
        <v>89</v>
      </c>
      <c r="F287" s="6">
        <v>392</v>
      </c>
      <c r="G287" s="12">
        <v>35</v>
      </c>
      <c r="H287" s="6">
        <v>639</v>
      </c>
      <c r="I287" s="6">
        <v>988</v>
      </c>
      <c r="J287" s="6">
        <v>244</v>
      </c>
      <c r="K287" s="6">
        <v>343</v>
      </c>
      <c r="L287" s="8">
        <v>779</v>
      </c>
      <c r="M287" s="6">
        <v>688</v>
      </c>
      <c r="N287" s="6">
        <v>881</v>
      </c>
      <c r="O287" s="6">
        <v>726</v>
      </c>
      <c r="P287" s="6">
        <v>138</v>
      </c>
      <c r="Q287" s="6">
        <v>301</v>
      </c>
      <c r="R287" s="6">
        <v>159</v>
      </c>
      <c r="S287" s="6">
        <v>316</v>
      </c>
      <c r="T287" s="6">
        <v>872</v>
      </c>
      <c r="U287" s="6">
        <v>707</v>
      </c>
      <c r="V287" s="9">
        <v>798</v>
      </c>
      <c r="W287" s="7">
        <v>697</v>
      </c>
      <c r="X287" s="6">
        <v>229</v>
      </c>
      <c r="Y287" s="6">
        <v>322</v>
      </c>
      <c r="Z287" s="6">
        <v>618</v>
      </c>
      <c r="AA287" s="6">
        <v>973</v>
      </c>
      <c r="AB287" s="11">
        <v>401</v>
      </c>
      <c r="AC287" s="6">
        <v>54</v>
      </c>
      <c r="AD287" s="6">
        <v>491</v>
      </c>
      <c r="AE287" s="6">
        <v>80</v>
      </c>
      <c r="AF287" s="6">
        <v>532</v>
      </c>
      <c r="AG287" s="179">
        <v>951</v>
      </c>
      <c r="AH287" s="5">
        <f t="shared" si="47"/>
        <v>16400</v>
      </c>
      <c r="AI287" s="5">
        <f t="shared" si="48"/>
        <v>11201200</v>
      </c>
      <c r="AJ287" s="2">
        <f t="shared" si="49"/>
        <v>8606720000</v>
      </c>
    </row>
    <row r="288" spans="1:36" x14ac:dyDescent="0.2">
      <c r="A288" s="1">
        <v>23</v>
      </c>
      <c r="B288" s="178">
        <v>55</v>
      </c>
      <c r="C288" s="6">
        <v>404</v>
      </c>
      <c r="D288" s="6">
        <v>976</v>
      </c>
      <c r="E288" s="6">
        <v>619</v>
      </c>
      <c r="F288" s="6">
        <v>950</v>
      </c>
      <c r="G288" s="6">
        <v>529</v>
      </c>
      <c r="H288" s="12">
        <v>77</v>
      </c>
      <c r="I288" s="6">
        <v>490</v>
      </c>
      <c r="J288" s="6">
        <v>706</v>
      </c>
      <c r="K288" s="8">
        <v>869</v>
      </c>
      <c r="L288" s="6">
        <v>313</v>
      </c>
      <c r="M288" s="6">
        <v>158</v>
      </c>
      <c r="N288" s="6">
        <v>323</v>
      </c>
      <c r="O288" s="6">
        <v>232</v>
      </c>
      <c r="P288" s="6">
        <v>700</v>
      </c>
      <c r="Q288" s="6">
        <v>799</v>
      </c>
      <c r="R288" s="6">
        <v>685</v>
      </c>
      <c r="S288" s="6">
        <v>778</v>
      </c>
      <c r="T288" s="6">
        <v>342</v>
      </c>
      <c r="U288" s="6">
        <v>241</v>
      </c>
      <c r="V288" s="6">
        <v>304</v>
      </c>
      <c r="W288" s="6">
        <v>139</v>
      </c>
      <c r="X288" s="7">
        <v>727</v>
      </c>
      <c r="Y288" s="9">
        <v>884</v>
      </c>
      <c r="Z288" s="6">
        <v>92</v>
      </c>
      <c r="AA288" s="11">
        <v>511</v>
      </c>
      <c r="AB288" s="6">
        <v>931</v>
      </c>
      <c r="AC288" s="6">
        <v>520</v>
      </c>
      <c r="AD288" s="6">
        <v>985</v>
      </c>
      <c r="AE288" s="6">
        <v>638</v>
      </c>
      <c r="AF288" s="6">
        <v>34</v>
      </c>
      <c r="AG288" s="179">
        <v>389</v>
      </c>
      <c r="AH288" s="5">
        <f t="shared" si="47"/>
        <v>16400</v>
      </c>
      <c r="AI288" s="5">
        <f t="shared" si="48"/>
        <v>11201200</v>
      </c>
      <c r="AJ288" s="2">
        <f t="shared" si="49"/>
        <v>8606720000</v>
      </c>
    </row>
    <row r="289" spans="1:36" x14ac:dyDescent="0.2">
      <c r="A289" s="1">
        <v>24</v>
      </c>
      <c r="B289" s="178">
        <v>424</v>
      </c>
      <c r="C289" s="6">
        <v>3</v>
      </c>
      <c r="D289" s="6">
        <v>607</v>
      </c>
      <c r="E289" s="6">
        <v>1020</v>
      </c>
      <c r="F289" s="6">
        <v>549</v>
      </c>
      <c r="G289" s="6">
        <v>898</v>
      </c>
      <c r="H289" s="6">
        <v>478</v>
      </c>
      <c r="I289" s="12">
        <v>121</v>
      </c>
      <c r="J289" s="8">
        <v>849</v>
      </c>
      <c r="K289" s="6">
        <v>758</v>
      </c>
      <c r="L289" s="6">
        <v>170</v>
      </c>
      <c r="M289" s="6">
        <v>269</v>
      </c>
      <c r="N289" s="6">
        <v>212</v>
      </c>
      <c r="O289" s="6">
        <v>375</v>
      </c>
      <c r="P289" s="6">
        <v>811</v>
      </c>
      <c r="Q289" s="6">
        <v>656</v>
      </c>
      <c r="R289" s="6">
        <v>830</v>
      </c>
      <c r="S289" s="6">
        <v>665</v>
      </c>
      <c r="T289" s="6">
        <v>197</v>
      </c>
      <c r="U289" s="6">
        <v>354</v>
      </c>
      <c r="V289" s="6">
        <v>191</v>
      </c>
      <c r="W289" s="6">
        <v>284</v>
      </c>
      <c r="X289" s="9">
        <v>840</v>
      </c>
      <c r="Y289" s="7">
        <v>739</v>
      </c>
      <c r="Z289" s="11">
        <v>459</v>
      </c>
      <c r="AA289" s="6">
        <v>112</v>
      </c>
      <c r="AB289" s="6">
        <v>564</v>
      </c>
      <c r="AC289" s="6">
        <v>919</v>
      </c>
      <c r="AD289" s="6">
        <v>586</v>
      </c>
      <c r="AE289" s="6">
        <v>1005</v>
      </c>
      <c r="AF289" s="6">
        <v>433</v>
      </c>
      <c r="AG289" s="179">
        <v>22</v>
      </c>
      <c r="AH289" s="5">
        <f t="shared" si="47"/>
        <v>16400</v>
      </c>
      <c r="AI289" s="5">
        <f t="shared" si="48"/>
        <v>11201200</v>
      </c>
      <c r="AJ289" s="2">
        <f t="shared" si="49"/>
        <v>8606720000</v>
      </c>
    </row>
    <row r="290" spans="1:36" x14ac:dyDescent="0.2">
      <c r="A290" s="1">
        <v>25</v>
      </c>
      <c r="B290" s="178">
        <v>885</v>
      </c>
      <c r="C290" s="6">
        <v>722</v>
      </c>
      <c r="D290" s="6">
        <v>142</v>
      </c>
      <c r="E290" s="6">
        <v>297</v>
      </c>
      <c r="F290" s="6">
        <v>248</v>
      </c>
      <c r="G290" s="6">
        <v>339</v>
      </c>
      <c r="H290" s="6">
        <v>783</v>
      </c>
      <c r="I290" s="8">
        <v>684</v>
      </c>
      <c r="J290" s="12">
        <v>388</v>
      </c>
      <c r="K290" s="6">
        <v>39</v>
      </c>
      <c r="L290" s="6">
        <v>635</v>
      </c>
      <c r="M290" s="6">
        <v>992</v>
      </c>
      <c r="N290" s="6">
        <v>513</v>
      </c>
      <c r="O290" s="6">
        <v>934</v>
      </c>
      <c r="P290" s="6">
        <v>506</v>
      </c>
      <c r="Q290" s="6">
        <v>93</v>
      </c>
      <c r="R290" s="6">
        <v>495</v>
      </c>
      <c r="S290" s="6">
        <v>76</v>
      </c>
      <c r="T290" s="6">
        <v>536</v>
      </c>
      <c r="U290" s="6">
        <v>947</v>
      </c>
      <c r="V290" s="6">
        <v>622</v>
      </c>
      <c r="W290" s="6">
        <v>969</v>
      </c>
      <c r="X290" s="6">
        <v>405</v>
      </c>
      <c r="Y290" s="11">
        <v>50</v>
      </c>
      <c r="Z290" s="7">
        <v>794</v>
      </c>
      <c r="AA290" s="9">
        <v>701</v>
      </c>
      <c r="AB290" s="6">
        <v>225</v>
      </c>
      <c r="AC290" s="6">
        <v>326</v>
      </c>
      <c r="AD290" s="6">
        <v>155</v>
      </c>
      <c r="AE290" s="6">
        <v>320</v>
      </c>
      <c r="AF290" s="6">
        <v>868</v>
      </c>
      <c r="AG290" s="179">
        <v>711</v>
      </c>
      <c r="AH290" s="5">
        <f t="shared" si="47"/>
        <v>16400</v>
      </c>
      <c r="AI290" s="5">
        <f t="shared" si="48"/>
        <v>11201200</v>
      </c>
      <c r="AJ290" s="2">
        <f t="shared" si="49"/>
        <v>8606720000</v>
      </c>
    </row>
    <row r="291" spans="1:36" x14ac:dyDescent="0.2">
      <c r="A291" s="1">
        <v>26</v>
      </c>
      <c r="B291" s="178">
        <v>742</v>
      </c>
      <c r="C291" s="6">
        <v>833</v>
      </c>
      <c r="D291" s="6">
        <v>285</v>
      </c>
      <c r="E291" s="6">
        <v>186</v>
      </c>
      <c r="F291" s="6">
        <v>359</v>
      </c>
      <c r="G291" s="6">
        <v>196</v>
      </c>
      <c r="H291" s="8">
        <v>672</v>
      </c>
      <c r="I291" s="6">
        <v>827</v>
      </c>
      <c r="J291" s="6">
        <v>19</v>
      </c>
      <c r="K291" s="12">
        <v>440</v>
      </c>
      <c r="L291" s="6">
        <v>1004</v>
      </c>
      <c r="M291" s="6">
        <v>591</v>
      </c>
      <c r="N291" s="6">
        <v>914</v>
      </c>
      <c r="O291" s="6">
        <v>565</v>
      </c>
      <c r="P291" s="6">
        <v>105</v>
      </c>
      <c r="Q291" s="6">
        <v>462</v>
      </c>
      <c r="R291" s="6">
        <v>128</v>
      </c>
      <c r="S291" s="6">
        <v>475</v>
      </c>
      <c r="T291" s="6">
        <v>903</v>
      </c>
      <c r="U291" s="6">
        <v>548</v>
      </c>
      <c r="V291" s="6">
        <v>1021</v>
      </c>
      <c r="W291" s="6">
        <v>602</v>
      </c>
      <c r="X291" s="11">
        <v>6</v>
      </c>
      <c r="Y291" s="6">
        <v>417</v>
      </c>
      <c r="Z291" s="9">
        <v>649</v>
      </c>
      <c r="AA291" s="7">
        <v>814</v>
      </c>
      <c r="AB291" s="6">
        <v>370</v>
      </c>
      <c r="AC291" s="6">
        <v>213</v>
      </c>
      <c r="AD291" s="6">
        <v>268</v>
      </c>
      <c r="AE291" s="6">
        <v>175</v>
      </c>
      <c r="AF291" s="6">
        <v>755</v>
      </c>
      <c r="AG291" s="179">
        <v>856</v>
      </c>
      <c r="AH291" s="5">
        <f t="shared" si="47"/>
        <v>16400</v>
      </c>
      <c r="AI291" s="5">
        <f t="shared" si="48"/>
        <v>11201200</v>
      </c>
      <c r="AJ291" s="2">
        <f t="shared" si="49"/>
        <v>8606720000</v>
      </c>
    </row>
    <row r="292" spans="1:36" x14ac:dyDescent="0.2">
      <c r="A292" s="1">
        <v>27</v>
      </c>
      <c r="B292" s="178">
        <v>216</v>
      </c>
      <c r="C292" s="6">
        <v>371</v>
      </c>
      <c r="D292" s="6">
        <v>815</v>
      </c>
      <c r="E292" s="6">
        <v>652</v>
      </c>
      <c r="F292" s="6">
        <v>853</v>
      </c>
      <c r="G292" s="8">
        <v>754</v>
      </c>
      <c r="H292" s="6">
        <v>174</v>
      </c>
      <c r="I292" s="6">
        <v>265</v>
      </c>
      <c r="J292" s="6">
        <v>545</v>
      </c>
      <c r="K292" s="6">
        <v>902</v>
      </c>
      <c r="L292" s="12">
        <v>474</v>
      </c>
      <c r="M292" s="6">
        <v>125</v>
      </c>
      <c r="N292" s="6">
        <v>420</v>
      </c>
      <c r="O292" s="6">
        <v>7</v>
      </c>
      <c r="P292" s="6">
        <v>603</v>
      </c>
      <c r="Q292" s="6">
        <v>1024</v>
      </c>
      <c r="R292" s="6">
        <v>590</v>
      </c>
      <c r="S292" s="6">
        <v>1001</v>
      </c>
      <c r="T292" s="6">
        <v>437</v>
      </c>
      <c r="U292" s="6">
        <v>18</v>
      </c>
      <c r="V292" s="6">
        <v>463</v>
      </c>
      <c r="W292" s="11">
        <v>108</v>
      </c>
      <c r="X292" s="6">
        <v>568</v>
      </c>
      <c r="Y292" s="6">
        <v>915</v>
      </c>
      <c r="Z292" s="6">
        <v>187</v>
      </c>
      <c r="AA292" s="6">
        <v>288</v>
      </c>
      <c r="AB292" s="7">
        <v>836</v>
      </c>
      <c r="AC292" s="9">
        <v>743</v>
      </c>
      <c r="AD292" s="6">
        <v>826</v>
      </c>
      <c r="AE292" s="6">
        <v>669</v>
      </c>
      <c r="AF292" s="6">
        <v>193</v>
      </c>
      <c r="AG292" s="179">
        <v>358</v>
      </c>
      <c r="AH292" s="5">
        <f t="shared" si="47"/>
        <v>16400</v>
      </c>
      <c r="AI292" s="5">
        <f t="shared" si="48"/>
        <v>11201200</v>
      </c>
      <c r="AJ292" s="2">
        <f t="shared" si="49"/>
        <v>8606720000</v>
      </c>
    </row>
    <row r="293" spans="1:36" x14ac:dyDescent="0.2">
      <c r="A293" s="1">
        <v>28</v>
      </c>
      <c r="B293" s="178">
        <v>327</v>
      </c>
      <c r="C293" s="6">
        <v>228</v>
      </c>
      <c r="D293" s="6">
        <v>704</v>
      </c>
      <c r="E293" s="6">
        <v>795</v>
      </c>
      <c r="F293" s="8">
        <v>710</v>
      </c>
      <c r="G293" s="6">
        <v>865</v>
      </c>
      <c r="H293" s="6">
        <v>317</v>
      </c>
      <c r="I293" s="6">
        <v>154</v>
      </c>
      <c r="J293" s="6">
        <v>946</v>
      </c>
      <c r="K293" s="6">
        <v>533</v>
      </c>
      <c r="L293" s="6">
        <v>73</v>
      </c>
      <c r="M293" s="12">
        <v>494</v>
      </c>
      <c r="N293" s="6">
        <v>51</v>
      </c>
      <c r="O293" s="6">
        <v>408</v>
      </c>
      <c r="P293" s="6">
        <v>972</v>
      </c>
      <c r="Q293" s="6">
        <v>623</v>
      </c>
      <c r="R293" s="6">
        <v>989</v>
      </c>
      <c r="S293" s="6">
        <v>634</v>
      </c>
      <c r="T293" s="6">
        <v>38</v>
      </c>
      <c r="U293" s="6">
        <v>385</v>
      </c>
      <c r="V293" s="11">
        <v>96</v>
      </c>
      <c r="W293" s="6">
        <v>507</v>
      </c>
      <c r="X293" s="6">
        <v>935</v>
      </c>
      <c r="Y293" s="6">
        <v>516</v>
      </c>
      <c r="Z293" s="6">
        <v>300</v>
      </c>
      <c r="AA293" s="6">
        <v>143</v>
      </c>
      <c r="AB293" s="9">
        <v>723</v>
      </c>
      <c r="AC293" s="7">
        <v>888</v>
      </c>
      <c r="AD293" s="6">
        <v>681</v>
      </c>
      <c r="AE293" s="6">
        <v>782</v>
      </c>
      <c r="AF293" s="6">
        <v>338</v>
      </c>
      <c r="AG293" s="179">
        <v>245</v>
      </c>
      <c r="AH293" s="5">
        <f t="shared" si="47"/>
        <v>16400</v>
      </c>
      <c r="AI293" s="5">
        <f t="shared" si="48"/>
        <v>11201200</v>
      </c>
      <c r="AJ293" s="2">
        <f t="shared" si="49"/>
        <v>8606720000</v>
      </c>
    </row>
    <row r="294" spans="1:36" x14ac:dyDescent="0.2">
      <c r="A294" s="1">
        <v>29</v>
      </c>
      <c r="B294" s="178">
        <v>107</v>
      </c>
      <c r="C294" s="6">
        <v>464</v>
      </c>
      <c r="D294" s="6">
        <v>916</v>
      </c>
      <c r="E294" s="8">
        <v>567</v>
      </c>
      <c r="F294" s="6">
        <v>1002</v>
      </c>
      <c r="G294" s="6">
        <v>589</v>
      </c>
      <c r="H294" s="6">
        <v>17</v>
      </c>
      <c r="I294" s="6">
        <v>438</v>
      </c>
      <c r="J294" s="6">
        <v>670</v>
      </c>
      <c r="K294" s="6">
        <v>825</v>
      </c>
      <c r="L294" s="6">
        <v>357</v>
      </c>
      <c r="M294" s="6">
        <v>194</v>
      </c>
      <c r="N294" s="12">
        <v>287</v>
      </c>
      <c r="O294" s="6">
        <v>188</v>
      </c>
      <c r="P294" s="6">
        <v>744</v>
      </c>
      <c r="Q294" s="6">
        <v>835</v>
      </c>
      <c r="R294" s="6">
        <v>753</v>
      </c>
      <c r="S294" s="6">
        <v>854</v>
      </c>
      <c r="T294" s="6">
        <v>266</v>
      </c>
      <c r="U294" s="11">
        <v>173</v>
      </c>
      <c r="V294" s="6">
        <v>372</v>
      </c>
      <c r="W294" s="6">
        <v>215</v>
      </c>
      <c r="X294" s="6">
        <v>651</v>
      </c>
      <c r="Y294" s="6">
        <v>816</v>
      </c>
      <c r="Z294" s="6">
        <v>8</v>
      </c>
      <c r="AA294" s="6">
        <v>419</v>
      </c>
      <c r="AB294" s="6">
        <v>1023</v>
      </c>
      <c r="AC294" s="6">
        <v>604</v>
      </c>
      <c r="AD294" s="7">
        <v>901</v>
      </c>
      <c r="AE294" s="9">
        <v>546</v>
      </c>
      <c r="AF294" s="6">
        <v>126</v>
      </c>
      <c r="AG294" s="179">
        <v>473</v>
      </c>
      <c r="AH294" s="5">
        <f t="shared" si="47"/>
        <v>16400</v>
      </c>
      <c r="AI294" s="5">
        <f t="shared" si="48"/>
        <v>11201200</v>
      </c>
      <c r="AJ294" s="2">
        <f t="shared" si="49"/>
        <v>8606720000</v>
      </c>
    </row>
    <row r="295" spans="1:36" x14ac:dyDescent="0.2">
      <c r="A295" s="1">
        <v>30</v>
      </c>
      <c r="B295" s="178">
        <v>508</v>
      </c>
      <c r="C295" s="6">
        <v>95</v>
      </c>
      <c r="D295" s="8">
        <v>515</v>
      </c>
      <c r="E295" s="6">
        <v>936</v>
      </c>
      <c r="F295" s="6">
        <v>633</v>
      </c>
      <c r="G295" s="6">
        <v>990</v>
      </c>
      <c r="H295" s="6">
        <v>386</v>
      </c>
      <c r="I295" s="6">
        <v>37</v>
      </c>
      <c r="J295" s="6">
        <v>781</v>
      </c>
      <c r="K295" s="6">
        <v>682</v>
      </c>
      <c r="L295" s="6">
        <v>246</v>
      </c>
      <c r="M295" s="6">
        <v>337</v>
      </c>
      <c r="N295" s="6">
        <v>144</v>
      </c>
      <c r="O295" s="12">
        <v>299</v>
      </c>
      <c r="P295" s="6">
        <v>887</v>
      </c>
      <c r="Q295" s="6">
        <v>724</v>
      </c>
      <c r="R295" s="6">
        <v>866</v>
      </c>
      <c r="S295" s="6">
        <v>709</v>
      </c>
      <c r="T295" s="11">
        <v>153</v>
      </c>
      <c r="U295" s="6">
        <v>318</v>
      </c>
      <c r="V295" s="6">
        <v>227</v>
      </c>
      <c r="W295" s="6">
        <v>328</v>
      </c>
      <c r="X295" s="6">
        <v>796</v>
      </c>
      <c r="Y295" s="6">
        <v>703</v>
      </c>
      <c r="Z295" s="6">
        <v>407</v>
      </c>
      <c r="AA295" s="6">
        <v>52</v>
      </c>
      <c r="AB295" s="6">
        <v>624</v>
      </c>
      <c r="AC295" s="6">
        <v>971</v>
      </c>
      <c r="AD295" s="9">
        <v>534</v>
      </c>
      <c r="AE295" s="7">
        <v>945</v>
      </c>
      <c r="AF295" s="6">
        <v>493</v>
      </c>
      <c r="AG295" s="179">
        <v>74</v>
      </c>
      <c r="AH295" s="5">
        <f t="shared" si="47"/>
        <v>16400</v>
      </c>
      <c r="AI295" s="5">
        <f t="shared" si="48"/>
        <v>11201200</v>
      </c>
      <c r="AJ295" s="2">
        <f t="shared" si="49"/>
        <v>8606720000</v>
      </c>
    </row>
    <row r="296" spans="1:36" x14ac:dyDescent="0.2">
      <c r="A296" s="1">
        <v>31</v>
      </c>
      <c r="B296" s="178">
        <v>970</v>
      </c>
      <c r="C296" s="8">
        <v>621</v>
      </c>
      <c r="D296" s="6">
        <v>49</v>
      </c>
      <c r="E296" s="6">
        <v>406</v>
      </c>
      <c r="F296" s="6">
        <v>75</v>
      </c>
      <c r="G296" s="6">
        <v>496</v>
      </c>
      <c r="H296" s="6">
        <v>948</v>
      </c>
      <c r="I296" s="6">
        <v>535</v>
      </c>
      <c r="J296" s="6">
        <v>319</v>
      </c>
      <c r="K296" s="6">
        <v>156</v>
      </c>
      <c r="L296" s="6">
        <v>712</v>
      </c>
      <c r="M296" s="6">
        <v>867</v>
      </c>
      <c r="N296" s="6">
        <v>702</v>
      </c>
      <c r="O296" s="6">
        <v>793</v>
      </c>
      <c r="P296" s="12">
        <v>325</v>
      </c>
      <c r="Q296" s="6">
        <v>226</v>
      </c>
      <c r="R296" s="6">
        <v>340</v>
      </c>
      <c r="S296" s="11">
        <v>247</v>
      </c>
      <c r="T296" s="6">
        <v>683</v>
      </c>
      <c r="U296" s="6">
        <v>784</v>
      </c>
      <c r="V296" s="6">
        <v>721</v>
      </c>
      <c r="W296" s="6">
        <v>886</v>
      </c>
      <c r="X296" s="6">
        <v>298</v>
      </c>
      <c r="Y296" s="6">
        <v>141</v>
      </c>
      <c r="Z296" s="6">
        <v>933</v>
      </c>
      <c r="AA296" s="6">
        <v>514</v>
      </c>
      <c r="AB296" s="6">
        <v>94</v>
      </c>
      <c r="AC296" s="6">
        <v>505</v>
      </c>
      <c r="AD296" s="6">
        <v>40</v>
      </c>
      <c r="AE296" s="6">
        <v>387</v>
      </c>
      <c r="AF296" s="7">
        <v>991</v>
      </c>
      <c r="AG296" s="145">
        <v>636</v>
      </c>
      <c r="AH296" s="5">
        <f t="shared" si="47"/>
        <v>16400</v>
      </c>
      <c r="AI296" s="5">
        <f t="shared" si="48"/>
        <v>11201200</v>
      </c>
      <c r="AJ296" s="2">
        <f t="shared" si="49"/>
        <v>8606720000</v>
      </c>
    </row>
    <row r="297" spans="1:36" ht="13.5" thickBot="1" x14ac:dyDescent="0.25">
      <c r="A297" s="1">
        <v>32</v>
      </c>
      <c r="B297" s="183">
        <v>601</v>
      </c>
      <c r="C297" s="180">
        <v>1022</v>
      </c>
      <c r="D297" s="180">
        <v>418</v>
      </c>
      <c r="E297" s="180">
        <v>5</v>
      </c>
      <c r="F297" s="180">
        <v>476</v>
      </c>
      <c r="G297" s="180">
        <v>127</v>
      </c>
      <c r="H297" s="180">
        <v>547</v>
      </c>
      <c r="I297" s="180">
        <v>904</v>
      </c>
      <c r="J297" s="180">
        <v>176</v>
      </c>
      <c r="K297" s="180">
        <v>267</v>
      </c>
      <c r="L297" s="180">
        <v>855</v>
      </c>
      <c r="M297" s="180">
        <v>756</v>
      </c>
      <c r="N297" s="180">
        <v>813</v>
      </c>
      <c r="O297" s="180">
        <v>650</v>
      </c>
      <c r="P297" s="180">
        <v>214</v>
      </c>
      <c r="Q297" s="187">
        <v>369</v>
      </c>
      <c r="R297" s="191">
        <v>195</v>
      </c>
      <c r="S297" s="180">
        <v>360</v>
      </c>
      <c r="T297" s="180">
        <v>828</v>
      </c>
      <c r="U297" s="180">
        <v>671</v>
      </c>
      <c r="V297" s="180">
        <v>834</v>
      </c>
      <c r="W297" s="180">
        <v>741</v>
      </c>
      <c r="X297" s="180">
        <v>185</v>
      </c>
      <c r="Y297" s="180">
        <v>286</v>
      </c>
      <c r="Z297" s="180">
        <v>566</v>
      </c>
      <c r="AA297" s="180">
        <v>913</v>
      </c>
      <c r="AB297" s="180">
        <v>461</v>
      </c>
      <c r="AC297" s="180">
        <v>106</v>
      </c>
      <c r="AD297" s="180">
        <v>439</v>
      </c>
      <c r="AE297" s="180">
        <v>20</v>
      </c>
      <c r="AF297" s="150">
        <v>592</v>
      </c>
      <c r="AG297" s="182">
        <v>1003</v>
      </c>
      <c r="AH297" s="5">
        <f t="shared" si="47"/>
        <v>16400</v>
      </c>
      <c r="AI297" s="5">
        <f t="shared" si="48"/>
        <v>11201200</v>
      </c>
      <c r="AJ297" s="2">
        <f t="shared" si="49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0">SUM(C266:C297)</f>
        <v>16400</v>
      </c>
      <c r="D298" s="5">
        <f t="shared" si="50"/>
        <v>16400</v>
      </c>
      <c r="E298" s="5">
        <f t="shared" si="50"/>
        <v>16400</v>
      </c>
      <c r="F298" s="5">
        <f t="shared" si="50"/>
        <v>16400</v>
      </c>
      <c r="G298" s="5">
        <f t="shared" si="50"/>
        <v>16400</v>
      </c>
      <c r="H298" s="5">
        <f t="shared" si="50"/>
        <v>16400</v>
      </c>
      <c r="I298" s="5">
        <f t="shared" si="50"/>
        <v>16400</v>
      </c>
      <c r="J298" s="5">
        <f t="shared" si="50"/>
        <v>16400</v>
      </c>
      <c r="K298" s="5">
        <f t="shared" si="50"/>
        <v>16400</v>
      </c>
      <c r="L298" s="5">
        <f t="shared" si="50"/>
        <v>16400</v>
      </c>
      <c r="M298" s="5">
        <f t="shared" si="50"/>
        <v>16400</v>
      </c>
      <c r="N298" s="5">
        <f t="shared" si="50"/>
        <v>16400</v>
      </c>
      <c r="O298" s="5">
        <f t="shared" si="50"/>
        <v>16400</v>
      </c>
      <c r="P298" s="5">
        <f t="shared" si="50"/>
        <v>16400</v>
      </c>
      <c r="Q298" s="5">
        <f t="shared" si="50"/>
        <v>16400</v>
      </c>
      <c r="R298" s="5">
        <f t="shared" si="50"/>
        <v>16400</v>
      </c>
      <c r="S298" s="5">
        <f t="shared" si="50"/>
        <v>16400</v>
      </c>
      <c r="T298" s="5">
        <f t="shared" si="50"/>
        <v>16400</v>
      </c>
      <c r="U298" s="5">
        <f t="shared" si="50"/>
        <v>16400</v>
      </c>
      <c r="V298" s="5">
        <f t="shared" si="50"/>
        <v>16400</v>
      </c>
      <c r="W298" s="5">
        <f t="shared" si="50"/>
        <v>16400</v>
      </c>
      <c r="X298" s="5">
        <f t="shared" si="50"/>
        <v>16400</v>
      </c>
      <c r="Y298" s="5">
        <f t="shared" si="50"/>
        <v>16400</v>
      </c>
      <c r="Z298" s="5">
        <f t="shared" si="50"/>
        <v>16400</v>
      </c>
      <c r="AA298" s="5">
        <f t="shared" si="50"/>
        <v>16400</v>
      </c>
      <c r="AB298" s="5">
        <f t="shared" si="50"/>
        <v>16400</v>
      </c>
      <c r="AC298" s="5">
        <f t="shared" si="50"/>
        <v>16400</v>
      </c>
      <c r="AD298" s="5">
        <f t="shared" si="50"/>
        <v>16400</v>
      </c>
      <c r="AE298" s="5">
        <f t="shared" si="50"/>
        <v>16400</v>
      </c>
      <c r="AF298" s="5">
        <f t="shared" si="50"/>
        <v>16400</v>
      </c>
      <c r="AG298" s="5">
        <f t="shared" si="50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1">SUMSQ(C266:C297)</f>
        <v>11201200</v>
      </c>
      <c r="D299" s="5">
        <f t="shared" si="51"/>
        <v>11201200</v>
      </c>
      <c r="E299" s="5">
        <f t="shared" si="51"/>
        <v>11201200</v>
      </c>
      <c r="F299" s="5">
        <f t="shared" si="51"/>
        <v>11201200</v>
      </c>
      <c r="G299" s="5">
        <f t="shared" si="51"/>
        <v>11201200</v>
      </c>
      <c r="H299" s="5">
        <f t="shared" si="51"/>
        <v>11201200</v>
      </c>
      <c r="I299" s="5">
        <f t="shared" si="51"/>
        <v>11201200</v>
      </c>
      <c r="J299" s="5">
        <f t="shared" si="51"/>
        <v>11201200</v>
      </c>
      <c r="K299" s="5">
        <f t="shared" si="51"/>
        <v>11201200</v>
      </c>
      <c r="L299" s="5">
        <f t="shared" si="51"/>
        <v>11201200</v>
      </c>
      <c r="M299" s="5">
        <f t="shared" si="51"/>
        <v>11201200</v>
      </c>
      <c r="N299" s="5">
        <f t="shared" si="51"/>
        <v>11201200</v>
      </c>
      <c r="O299" s="5">
        <f t="shared" si="51"/>
        <v>11201200</v>
      </c>
      <c r="P299" s="5">
        <f t="shared" si="51"/>
        <v>11201200</v>
      </c>
      <c r="Q299" s="5">
        <f t="shared" si="51"/>
        <v>11201200</v>
      </c>
      <c r="R299" s="5">
        <f t="shared" si="51"/>
        <v>11201200</v>
      </c>
      <c r="S299" s="5">
        <f t="shared" si="51"/>
        <v>11201200</v>
      </c>
      <c r="T299" s="5">
        <f t="shared" si="51"/>
        <v>11201200</v>
      </c>
      <c r="U299" s="5">
        <f t="shared" si="51"/>
        <v>11201200</v>
      </c>
      <c r="V299" s="5">
        <f t="shared" si="51"/>
        <v>11201200</v>
      </c>
      <c r="W299" s="5">
        <f t="shared" si="51"/>
        <v>11201200</v>
      </c>
      <c r="X299" s="5">
        <f t="shared" si="51"/>
        <v>11201200</v>
      </c>
      <c r="Y299" s="5">
        <f t="shared" si="51"/>
        <v>11201200</v>
      </c>
      <c r="Z299" s="5">
        <f t="shared" si="51"/>
        <v>11201200</v>
      </c>
      <c r="AA299" s="5">
        <f t="shared" si="51"/>
        <v>11201200</v>
      </c>
      <c r="AB299" s="5">
        <f t="shared" si="51"/>
        <v>11201200</v>
      </c>
      <c r="AC299" s="5">
        <f t="shared" si="51"/>
        <v>11201200</v>
      </c>
      <c r="AD299" s="5">
        <f t="shared" si="51"/>
        <v>11201200</v>
      </c>
      <c r="AE299" s="5">
        <f t="shared" si="51"/>
        <v>11201200</v>
      </c>
      <c r="AF299" s="5">
        <f t="shared" si="51"/>
        <v>11201200</v>
      </c>
      <c r="AG299" s="5">
        <f t="shared" si="51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2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2"/>
        <v>8606720000</v>
      </c>
      <c r="E300" s="2">
        <f t="shared" si="52"/>
        <v>8606720000</v>
      </c>
      <c r="F300" s="2">
        <f t="shared" si="52"/>
        <v>8606720000</v>
      </c>
      <c r="G300" s="2">
        <f t="shared" si="52"/>
        <v>8606720000</v>
      </c>
      <c r="H300" s="2">
        <f t="shared" si="52"/>
        <v>8606720000</v>
      </c>
      <c r="I300" s="2">
        <f t="shared" si="52"/>
        <v>8606720000</v>
      </c>
      <c r="J300" s="2">
        <f t="shared" si="52"/>
        <v>8606720000</v>
      </c>
      <c r="K300" s="2">
        <f t="shared" si="52"/>
        <v>8606720000</v>
      </c>
      <c r="L300" s="2">
        <f t="shared" si="52"/>
        <v>8606720000</v>
      </c>
      <c r="M300" s="2">
        <f t="shared" si="52"/>
        <v>8606720000</v>
      </c>
      <c r="N300" s="2">
        <f t="shared" si="52"/>
        <v>8606720000</v>
      </c>
      <c r="O300" s="2">
        <f t="shared" si="52"/>
        <v>8606720000</v>
      </c>
      <c r="P300" s="2">
        <f t="shared" si="52"/>
        <v>8606720000</v>
      </c>
      <c r="Q300" s="2">
        <f t="shared" si="52"/>
        <v>8606720000</v>
      </c>
      <c r="R300" s="2">
        <f t="shared" si="52"/>
        <v>8606720000</v>
      </c>
      <c r="S300" s="2">
        <f t="shared" si="52"/>
        <v>8606720000</v>
      </c>
      <c r="T300" s="2">
        <f t="shared" si="52"/>
        <v>8606720000</v>
      </c>
      <c r="U300" s="2">
        <f t="shared" si="52"/>
        <v>8606720000</v>
      </c>
      <c r="V300" s="2">
        <f t="shared" si="52"/>
        <v>8606720000</v>
      </c>
      <c r="W300" s="2">
        <f t="shared" si="52"/>
        <v>8606720000</v>
      </c>
      <c r="X300" s="2">
        <f t="shared" si="52"/>
        <v>8606720000</v>
      </c>
      <c r="Y300" s="2">
        <f t="shared" si="52"/>
        <v>8606720000</v>
      </c>
      <c r="Z300" s="2">
        <f t="shared" si="52"/>
        <v>8606720000</v>
      </c>
      <c r="AA300" s="2">
        <f t="shared" si="52"/>
        <v>8606720000</v>
      </c>
      <c r="AB300" s="2">
        <f t="shared" si="52"/>
        <v>8606720000</v>
      </c>
      <c r="AC300" s="2">
        <f t="shared" si="52"/>
        <v>8606720000</v>
      </c>
      <c r="AD300" s="2">
        <f t="shared" si="52"/>
        <v>8606720000</v>
      </c>
      <c r="AE300" s="2">
        <f t="shared" si="52"/>
        <v>8606720000</v>
      </c>
      <c r="AF300" s="2">
        <f t="shared" si="52"/>
        <v>8606720000</v>
      </c>
      <c r="AG300" s="2">
        <f t="shared" si="52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</row>
    <row r="302" spans="1:36" x14ac:dyDescent="0.2">
      <c r="A302" s="3" t="s">
        <v>1173</v>
      </c>
      <c r="B302" s="2">
        <f>B266</f>
        <v>30</v>
      </c>
      <c r="C302" s="2">
        <f>C267</f>
        <v>42</v>
      </c>
      <c r="D302" s="2">
        <f>D268</f>
        <v>72</v>
      </c>
      <c r="E302" s="2">
        <f>E269</f>
        <v>116</v>
      </c>
      <c r="F302" s="2">
        <f>F270</f>
        <v>129</v>
      </c>
      <c r="G302" s="2">
        <f>G271</f>
        <v>181</v>
      </c>
      <c r="H302" s="2">
        <f>H272</f>
        <v>219</v>
      </c>
      <c r="I302" s="2">
        <f>I273</f>
        <v>239</v>
      </c>
      <c r="J302" s="2">
        <f>J274</f>
        <v>278</v>
      </c>
      <c r="K302" s="2">
        <f>K275</f>
        <v>290</v>
      </c>
      <c r="L302" s="2">
        <f>L276</f>
        <v>336</v>
      </c>
      <c r="M302" s="2">
        <f>M277</f>
        <v>380</v>
      </c>
      <c r="N302" s="2">
        <f>N278</f>
        <v>393</v>
      </c>
      <c r="O302" s="2">
        <f>O279</f>
        <v>445</v>
      </c>
      <c r="P302" s="2">
        <f>P280</f>
        <v>467</v>
      </c>
      <c r="Q302" s="2">
        <f>Q281</f>
        <v>487</v>
      </c>
      <c r="R302" s="2">
        <f>R282</f>
        <v>530</v>
      </c>
      <c r="S302" s="2">
        <f>S283</f>
        <v>550</v>
      </c>
      <c r="T302" s="2">
        <f>T284</f>
        <v>588</v>
      </c>
      <c r="U302" s="2">
        <f>U285</f>
        <v>640</v>
      </c>
      <c r="V302" s="2">
        <f>V286</f>
        <v>653</v>
      </c>
      <c r="W302" s="2">
        <f>W287</f>
        <v>697</v>
      </c>
      <c r="X302" s="2">
        <f>X288</f>
        <v>727</v>
      </c>
      <c r="Y302" s="2">
        <f>Y289</f>
        <v>739</v>
      </c>
      <c r="Z302" s="2">
        <f>Z290</f>
        <v>794</v>
      </c>
      <c r="AA302" s="2">
        <f>AA291</f>
        <v>814</v>
      </c>
      <c r="AB302" s="2">
        <f>AB292</f>
        <v>836</v>
      </c>
      <c r="AC302" s="2">
        <f>AC293</f>
        <v>888</v>
      </c>
      <c r="AD302" s="2">
        <f>AD294</f>
        <v>901</v>
      </c>
      <c r="AE302" s="2">
        <f>AE295</f>
        <v>945</v>
      </c>
      <c r="AF302" s="2">
        <f>AF296</f>
        <v>991</v>
      </c>
      <c r="AG302" s="2">
        <f>AG297</f>
        <v>1003</v>
      </c>
      <c r="AH302" s="217">
        <f t="shared" ref="AH302:AH305" si="53">SUM(B302:AG302)</f>
        <v>16400</v>
      </c>
      <c r="AI302" s="5">
        <f t="shared" ref="AI302:AI305" si="54">SUMSQ(B302:AG302)</f>
        <v>11201200</v>
      </c>
      <c r="AJ302" s="2">
        <f t="shared" ref="AJ302:AJ305" si="55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601</v>
      </c>
      <c r="C303" s="2">
        <f>C296</f>
        <v>621</v>
      </c>
      <c r="D303" s="2">
        <f>D295</f>
        <v>515</v>
      </c>
      <c r="E303" s="2">
        <f>E294</f>
        <v>567</v>
      </c>
      <c r="F303" s="2">
        <f>F293</f>
        <v>710</v>
      </c>
      <c r="G303" s="2">
        <f>G292</f>
        <v>754</v>
      </c>
      <c r="H303" s="2">
        <f>H291</f>
        <v>672</v>
      </c>
      <c r="I303" s="2">
        <f>I290</f>
        <v>684</v>
      </c>
      <c r="J303" s="2">
        <f>J289</f>
        <v>849</v>
      </c>
      <c r="K303" s="2">
        <f>K288</f>
        <v>869</v>
      </c>
      <c r="L303" s="2">
        <f>L287</f>
        <v>779</v>
      </c>
      <c r="M303" s="2">
        <f>M286</f>
        <v>831</v>
      </c>
      <c r="N303" s="2">
        <f>N285</f>
        <v>974</v>
      </c>
      <c r="O303" s="2">
        <f>O284</f>
        <v>1018</v>
      </c>
      <c r="P303" s="2">
        <f>P283</f>
        <v>920</v>
      </c>
      <c r="Q303" s="2">
        <f>Q282</f>
        <v>932</v>
      </c>
      <c r="R303" s="2">
        <f>R281</f>
        <v>85</v>
      </c>
      <c r="S303" s="2">
        <f>S280</f>
        <v>97</v>
      </c>
      <c r="T303" s="2">
        <f>T279</f>
        <v>15</v>
      </c>
      <c r="U303" s="2">
        <f>U278</f>
        <v>59</v>
      </c>
      <c r="V303" s="2">
        <f>V277</f>
        <v>202</v>
      </c>
      <c r="W303" s="2">
        <f>W276</f>
        <v>254</v>
      </c>
      <c r="X303" s="2">
        <f>X275</f>
        <v>148</v>
      </c>
      <c r="Y303" s="2">
        <f>Y274</f>
        <v>168</v>
      </c>
      <c r="Z303" s="2">
        <f>Z273</f>
        <v>349</v>
      </c>
      <c r="AA303" s="2">
        <f>AA272</f>
        <v>361</v>
      </c>
      <c r="AB303" s="2">
        <f>AB271</f>
        <v>263</v>
      </c>
      <c r="AC303" s="2">
        <f>AC270</f>
        <v>307</v>
      </c>
      <c r="AD303" s="2">
        <f>AD269</f>
        <v>450</v>
      </c>
      <c r="AE303" s="2">
        <f>AE268</f>
        <v>502</v>
      </c>
      <c r="AF303" s="2">
        <f>AF267</f>
        <v>412</v>
      </c>
      <c r="AG303" s="2">
        <f>AG266</f>
        <v>432</v>
      </c>
      <c r="AH303" s="217">
        <f t="shared" si="53"/>
        <v>16400</v>
      </c>
      <c r="AI303" s="5">
        <f t="shared" si="54"/>
        <v>11201200</v>
      </c>
      <c r="AJ303" s="2">
        <f t="shared" si="55"/>
        <v>8606720000</v>
      </c>
    </row>
    <row r="304" spans="1:36" x14ac:dyDescent="0.2">
      <c r="A304" s="3" t="s">
        <v>1175</v>
      </c>
      <c r="B304" s="2">
        <f>B282</f>
        <v>140</v>
      </c>
      <c r="C304" s="2">
        <f>C283</f>
        <v>192</v>
      </c>
      <c r="D304" s="2">
        <f>D284</f>
        <v>210</v>
      </c>
      <c r="E304" s="2">
        <f>E285</f>
        <v>230</v>
      </c>
      <c r="F304" s="2">
        <f>F286</f>
        <v>23</v>
      </c>
      <c r="G304" s="2">
        <f>G287</f>
        <v>35</v>
      </c>
      <c r="H304" s="2">
        <f>H288</f>
        <v>77</v>
      </c>
      <c r="I304" s="2">
        <f>I289</f>
        <v>121</v>
      </c>
      <c r="J304" s="2">
        <f>J290</f>
        <v>388</v>
      </c>
      <c r="K304" s="2">
        <f>K291</f>
        <v>440</v>
      </c>
      <c r="L304" s="2">
        <f>L292</f>
        <v>474</v>
      </c>
      <c r="M304" s="2">
        <f>M293</f>
        <v>494</v>
      </c>
      <c r="N304" s="2">
        <f>N294</f>
        <v>287</v>
      </c>
      <c r="O304" s="2">
        <f>O295</f>
        <v>299</v>
      </c>
      <c r="P304" s="2">
        <f>P296</f>
        <v>325</v>
      </c>
      <c r="Q304" s="2">
        <f>Q297</f>
        <v>369</v>
      </c>
      <c r="R304" s="2">
        <f>R266</f>
        <v>648</v>
      </c>
      <c r="S304" s="2">
        <f>S267</f>
        <v>692</v>
      </c>
      <c r="T304" s="2">
        <f>T268</f>
        <v>734</v>
      </c>
      <c r="U304" s="2">
        <f>U269</f>
        <v>746</v>
      </c>
      <c r="V304" s="2">
        <f>V270</f>
        <v>539</v>
      </c>
      <c r="W304" s="2">
        <f>W271</f>
        <v>559</v>
      </c>
      <c r="X304" s="2">
        <f>X272</f>
        <v>577</v>
      </c>
      <c r="Y304" s="2">
        <f>Y273</f>
        <v>629</v>
      </c>
      <c r="Z304" s="2">
        <f>Z274</f>
        <v>912</v>
      </c>
      <c r="AA304" s="2">
        <f>AA275</f>
        <v>956</v>
      </c>
      <c r="AB304" s="2">
        <f>AB276</f>
        <v>982</v>
      </c>
      <c r="AC304" s="2">
        <f>AC277</f>
        <v>994</v>
      </c>
      <c r="AD304" s="2">
        <f>AD278</f>
        <v>787</v>
      </c>
      <c r="AE304" s="2">
        <f>AE279</f>
        <v>807</v>
      </c>
      <c r="AF304" s="2">
        <f>AF280</f>
        <v>841</v>
      </c>
      <c r="AG304" s="2">
        <f>AG281</f>
        <v>893</v>
      </c>
      <c r="AH304" s="217">
        <f t="shared" si="53"/>
        <v>16400</v>
      </c>
      <c r="AI304" s="5">
        <f t="shared" si="54"/>
        <v>11201200</v>
      </c>
      <c r="AJ304" s="2">
        <f t="shared" si="55"/>
        <v>8606720000</v>
      </c>
    </row>
    <row r="305" spans="1:36" x14ac:dyDescent="0.2">
      <c r="A305" s="3" t="s">
        <v>1176</v>
      </c>
      <c r="B305" s="2">
        <f>B281</f>
        <v>719</v>
      </c>
      <c r="C305" s="2">
        <f>C280</f>
        <v>763</v>
      </c>
      <c r="D305" s="2">
        <f>D279</f>
        <v>661</v>
      </c>
      <c r="E305" s="2">
        <f>E278</f>
        <v>673</v>
      </c>
      <c r="F305" s="2">
        <f>F277</f>
        <v>596</v>
      </c>
      <c r="G305" s="2">
        <f>G276</f>
        <v>616</v>
      </c>
      <c r="H305" s="2">
        <f>H275</f>
        <v>522</v>
      </c>
      <c r="I305" s="2">
        <f>I274</f>
        <v>574</v>
      </c>
      <c r="J305" s="2">
        <f>J273</f>
        <v>967</v>
      </c>
      <c r="K305" s="2">
        <f>K272</f>
        <v>1011</v>
      </c>
      <c r="L305" s="2">
        <f>L271</f>
        <v>925</v>
      </c>
      <c r="M305" s="2">
        <f>M270</f>
        <v>937</v>
      </c>
      <c r="N305" s="2">
        <f>N269</f>
        <v>860</v>
      </c>
      <c r="O305" s="2">
        <f>O268</f>
        <v>880</v>
      </c>
      <c r="P305" s="2">
        <f>P267</f>
        <v>770</v>
      </c>
      <c r="Q305" s="2">
        <f>Q266</f>
        <v>822</v>
      </c>
      <c r="R305" s="2">
        <f>R297</f>
        <v>195</v>
      </c>
      <c r="S305" s="2">
        <f>S296</f>
        <v>247</v>
      </c>
      <c r="T305" s="2">
        <f>T295</f>
        <v>153</v>
      </c>
      <c r="U305" s="2">
        <f>U294</f>
        <v>173</v>
      </c>
      <c r="V305" s="2">
        <f>V293</f>
        <v>96</v>
      </c>
      <c r="W305" s="2">
        <f>W292</f>
        <v>108</v>
      </c>
      <c r="X305" s="2">
        <f>X291</f>
        <v>6</v>
      </c>
      <c r="Y305" s="2">
        <f>Y290</f>
        <v>50</v>
      </c>
      <c r="Z305" s="2">
        <f>Z289</f>
        <v>459</v>
      </c>
      <c r="AA305" s="2">
        <f>AA288</f>
        <v>511</v>
      </c>
      <c r="AB305" s="2">
        <f>AB287</f>
        <v>401</v>
      </c>
      <c r="AC305" s="2">
        <f>AC286</f>
        <v>421</v>
      </c>
      <c r="AD305" s="2">
        <f>AD285</f>
        <v>344</v>
      </c>
      <c r="AE305" s="2">
        <f>AE284</f>
        <v>356</v>
      </c>
      <c r="AF305" s="2">
        <f>AF283</f>
        <v>270</v>
      </c>
      <c r="AG305" s="2">
        <f>AG282</f>
        <v>314</v>
      </c>
      <c r="AH305" s="217">
        <f t="shared" si="53"/>
        <v>16400</v>
      </c>
      <c r="AI305" s="5">
        <f t="shared" si="54"/>
        <v>11201200</v>
      </c>
      <c r="AJ305" s="2">
        <f t="shared" si="55"/>
        <v>8606720000</v>
      </c>
    </row>
    <row r="308" spans="1:36" ht="13.5" thickBot="1" x14ac:dyDescent="0.25">
      <c r="A308" s="71"/>
      <c r="B308" s="1" t="s">
        <v>1179</v>
      </c>
      <c r="D308" s="131" t="s">
        <v>5</v>
      </c>
      <c r="F308" s="2" t="s">
        <v>5</v>
      </c>
    </row>
    <row r="309" spans="1:36" x14ac:dyDescent="0.2">
      <c r="A309" s="1">
        <v>1</v>
      </c>
      <c r="B309" s="193">
        <v>26</v>
      </c>
      <c r="C309" s="194">
        <v>445</v>
      </c>
      <c r="D309" s="177">
        <v>993</v>
      </c>
      <c r="E309" s="177">
        <v>582</v>
      </c>
      <c r="F309" s="177">
        <v>923</v>
      </c>
      <c r="G309" s="177">
        <v>576</v>
      </c>
      <c r="H309" s="177">
        <v>100</v>
      </c>
      <c r="I309" s="177">
        <v>455</v>
      </c>
      <c r="J309" s="177">
        <v>751</v>
      </c>
      <c r="K309" s="177">
        <v>844</v>
      </c>
      <c r="L309" s="177">
        <v>280</v>
      </c>
      <c r="M309" s="177">
        <v>179</v>
      </c>
      <c r="N309" s="177">
        <v>366</v>
      </c>
      <c r="O309" s="177">
        <v>201</v>
      </c>
      <c r="P309" s="189">
        <v>661</v>
      </c>
      <c r="Q309" s="177">
        <v>818</v>
      </c>
      <c r="R309" s="177">
        <v>644</v>
      </c>
      <c r="S309" s="185">
        <v>807</v>
      </c>
      <c r="T309" s="177">
        <v>379</v>
      </c>
      <c r="U309" s="177">
        <v>224</v>
      </c>
      <c r="V309" s="177">
        <v>257</v>
      </c>
      <c r="W309" s="177">
        <v>166</v>
      </c>
      <c r="X309" s="177">
        <v>762</v>
      </c>
      <c r="Y309" s="177">
        <v>861</v>
      </c>
      <c r="Z309" s="177">
        <v>117</v>
      </c>
      <c r="AA309" s="177">
        <v>466</v>
      </c>
      <c r="AB309" s="177">
        <v>910</v>
      </c>
      <c r="AC309" s="177">
        <v>553</v>
      </c>
      <c r="AD309" s="177">
        <v>1016</v>
      </c>
      <c r="AE309" s="177">
        <v>595</v>
      </c>
      <c r="AF309" s="195">
        <v>15</v>
      </c>
      <c r="AG309" s="196">
        <v>428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393</v>
      </c>
      <c r="C310" s="9">
        <v>46</v>
      </c>
      <c r="D310" s="6">
        <v>626</v>
      </c>
      <c r="E310" s="6">
        <v>981</v>
      </c>
      <c r="F310" s="6">
        <v>524</v>
      </c>
      <c r="G310" s="6">
        <v>943</v>
      </c>
      <c r="H310" s="6">
        <v>499</v>
      </c>
      <c r="I310" s="6">
        <v>88</v>
      </c>
      <c r="J310" s="6">
        <v>896</v>
      </c>
      <c r="K310" s="6">
        <v>731</v>
      </c>
      <c r="L310" s="6">
        <v>135</v>
      </c>
      <c r="M310" s="6">
        <v>292</v>
      </c>
      <c r="N310" s="6">
        <v>253</v>
      </c>
      <c r="O310" s="6">
        <v>346</v>
      </c>
      <c r="P310" s="6">
        <v>774</v>
      </c>
      <c r="Q310" s="11">
        <v>673</v>
      </c>
      <c r="R310" s="12">
        <v>787</v>
      </c>
      <c r="S310" s="6">
        <v>696</v>
      </c>
      <c r="T310" s="6">
        <v>236</v>
      </c>
      <c r="U310" s="6">
        <v>335</v>
      </c>
      <c r="V310" s="6">
        <v>146</v>
      </c>
      <c r="W310" s="6">
        <v>309</v>
      </c>
      <c r="X310" s="6">
        <v>873</v>
      </c>
      <c r="Y310" s="6">
        <v>718</v>
      </c>
      <c r="Z310" s="6">
        <v>486</v>
      </c>
      <c r="AA310" s="6">
        <v>65</v>
      </c>
      <c r="AB310" s="6">
        <v>541</v>
      </c>
      <c r="AC310" s="6">
        <v>954</v>
      </c>
      <c r="AD310" s="6">
        <v>615</v>
      </c>
      <c r="AE310" s="6">
        <v>964</v>
      </c>
      <c r="AF310" s="6">
        <v>416</v>
      </c>
      <c r="AG310" s="198">
        <v>59</v>
      </c>
      <c r="AH310" s="5">
        <f t="shared" ref="AH310:AH340" si="56">SUM(B310:AG310)</f>
        <v>16400</v>
      </c>
      <c r="AI310" s="5">
        <f t="shared" ref="AI310:AI340" si="57">SUMSQ(B310:AG310)</f>
        <v>11201200</v>
      </c>
      <c r="AJ310" s="2">
        <f t="shared" ref="AJ310:AJ340" si="58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955</v>
      </c>
      <c r="C311" s="6">
        <v>544</v>
      </c>
      <c r="D311" s="9">
        <v>68</v>
      </c>
      <c r="E311" s="7">
        <v>487</v>
      </c>
      <c r="F311" s="6">
        <v>58</v>
      </c>
      <c r="G311" s="6">
        <v>413</v>
      </c>
      <c r="H311" s="6">
        <v>961</v>
      </c>
      <c r="I311" s="6">
        <v>614</v>
      </c>
      <c r="J311" s="6">
        <v>334</v>
      </c>
      <c r="K311" s="6">
        <v>233</v>
      </c>
      <c r="L311" s="6">
        <v>693</v>
      </c>
      <c r="M311" s="6">
        <v>786</v>
      </c>
      <c r="N311" s="11">
        <v>719</v>
      </c>
      <c r="O311" s="6">
        <v>876</v>
      </c>
      <c r="P311" s="6">
        <v>312</v>
      </c>
      <c r="Q311" s="6">
        <v>147</v>
      </c>
      <c r="R311" s="6">
        <v>289</v>
      </c>
      <c r="S311" s="6">
        <v>134</v>
      </c>
      <c r="T311" s="6">
        <v>730</v>
      </c>
      <c r="U311" s="12">
        <v>893</v>
      </c>
      <c r="V311" s="6">
        <v>676</v>
      </c>
      <c r="W311" s="6">
        <v>775</v>
      </c>
      <c r="X311" s="6">
        <v>347</v>
      </c>
      <c r="Y311" s="6">
        <v>256</v>
      </c>
      <c r="Z311" s="6">
        <v>984</v>
      </c>
      <c r="AA311" s="6">
        <v>627</v>
      </c>
      <c r="AB311" s="6">
        <v>47</v>
      </c>
      <c r="AC311" s="6">
        <v>396</v>
      </c>
      <c r="AD311" s="8">
        <v>85</v>
      </c>
      <c r="AE311" s="6">
        <v>498</v>
      </c>
      <c r="AF311" s="6">
        <v>942</v>
      </c>
      <c r="AG311" s="179">
        <v>521</v>
      </c>
      <c r="AH311" s="5">
        <f t="shared" si="56"/>
        <v>16400</v>
      </c>
      <c r="AI311" s="5">
        <f t="shared" si="57"/>
        <v>11201200</v>
      </c>
      <c r="AJ311" s="2">
        <f t="shared" si="58"/>
        <v>8606720000</v>
      </c>
    </row>
    <row r="312" spans="1:36" x14ac:dyDescent="0.2">
      <c r="A312" s="1">
        <v>4</v>
      </c>
      <c r="B312" s="178">
        <v>556</v>
      </c>
      <c r="C312" s="6">
        <v>911</v>
      </c>
      <c r="D312" s="7">
        <v>467</v>
      </c>
      <c r="E312" s="9">
        <v>120</v>
      </c>
      <c r="F312" s="6">
        <v>425</v>
      </c>
      <c r="G312" s="6">
        <v>14</v>
      </c>
      <c r="H312" s="6">
        <v>594</v>
      </c>
      <c r="I312" s="6">
        <v>1013</v>
      </c>
      <c r="J312" s="6">
        <v>221</v>
      </c>
      <c r="K312" s="6">
        <v>378</v>
      </c>
      <c r="L312" s="6">
        <v>806</v>
      </c>
      <c r="M312" s="6">
        <v>641</v>
      </c>
      <c r="N312" s="6">
        <v>864</v>
      </c>
      <c r="O312" s="11">
        <v>763</v>
      </c>
      <c r="P312" s="6">
        <v>167</v>
      </c>
      <c r="Q312" s="6">
        <v>260</v>
      </c>
      <c r="R312" s="6">
        <v>178</v>
      </c>
      <c r="S312" s="6">
        <v>277</v>
      </c>
      <c r="T312" s="12">
        <v>841</v>
      </c>
      <c r="U312" s="6">
        <v>750</v>
      </c>
      <c r="V312" s="6">
        <v>819</v>
      </c>
      <c r="W312" s="6">
        <v>664</v>
      </c>
      <c r="X312" s="6">
        <v>204</v>
      </c>
      <c r="Y312" s="6">
        <v>367</v>
      </c>
      <c r="Z312" s="6">
        <v>583</v>
      </c>
      <c r="AA312" s="6">
        <v>996</v>
      </c>
      <c r="AB312" s="6">
        <v>448</v>
      </c>
      <c r="AC312" s="6">
        <v>27</v>
      </c>
      <c r="AD312" s="6">
        <v>454</v>
      </c>
      <c r="AE312" s="8">
        <v>97</v>
      </c>
      <c r="AF312" s="6">
        <v>573</v>
      </c>
      <c r="AG312" s="179">
        <v>922</v>
      </c>
      <c r="AH312" s="5">
        <f t="shared" si="56"/>
        <v>16400</v>
      </c>
      <c r="AI312" s="5">
        <f t="shared" si="57"/>
        <v>11201200</v>
      </c>
      <c r="AJ312" s="2">
        <f t="shared" si="58"/>
        <v>8606720000</v>
      </c>
    </row>
    <row r="313" spans="1:36" x14ac:dyDescent="0.2">
      <c r="A313" s="1">
        <v>5</v>
      </c>
      <c r="B313" s="178">
        <v>776</v>
      </c>
      <c r="C313" s="6">
        <v>675</v>
      </c>
      <c r="D313" s="6">
        <v>255</v>
      </c>
      <c r="E313" s="6">
        <v>348</v>
      </c>
      <c r="F313" s="9">
        <v>133</v>
      </c>
      <c r="G313" s="7">
        <v>290</v>
      </c>
      <c r="H313" s="6">
        <v>894</v>
      </c>
      <c r="I313" s="6">
        <v>729</v>
      </c>
      <c r="J313" s="6">
        <v>497</v>
      </c>
      <c r="K313" s="6">
        <v>86</v>
      </c>
      <c r="L313" s="11">
        <v>522</v>
      </c>
      <c r="M313" s="6">
        <v>941</v>
      </c>
      <c r="N313" s="6">
        <v>628</v>
      </c>
      <c r="O313" s="6">
        <v>983</v>
      </c>
      <c r="P313" s="6">
        <v>395</v>
      </c>
      <c r="Q313" s="6">
        <v>48</v>
      </c>
      <c r="R313" s="6">
        <v>414</v>
      </c>
      <c r="S313" s="6">
        <v>57</v>
      </c>
      <c r="T313" s="6">
        <v>613</v>
      </c>
      <c r="U313" s="6">
        <v>962</v>
      </c>
      <c r="V313" s="6">
        <v>543</v>
      </c>
      <c r="W313" s="12">
        <v>956</v>
      </c>
      <c r="X313" s="6">
        <v>488</v>
      </c>
      <c r="Y313" s="6">
        <v>67</v>
      </c>
      <c r="Z313" s="6">
        <v>875</v>
      </c>
      <c r="AA313" s="6">
        <v>720</v>
      </c>
      <c r="AB313" s="8">
        <v>148</v>
      </c>
      <c r="AC313" s="6">
        <v>311</v>
      </c>
      <c r="AD313" s="6">
        <v>234</v>
      </c>
      <c r="AE313" s="6">
        <v>333</v>
      </c>
      <c r="AF313" s="6">
        <v>785</v>
      </c>
      <c r="AG313" s="179">
        <v>694</v>
      </c>
      <c r="AH313" s="5">
        <f t="shared" si="56"/>
        <v>16400</v>
      </c>
      <c r="AI313" s="5">
        <f t="shared" si="57"/>
        <v>11201200</v>
      </c>
      <c r="AJ313" s="2">
        <f t="shared" si="58"/>
        <v>8606720000</v>
      </c>
    </row>
    <row r="314" spans="1:36" x14ac:dyDescent="0.2">
      <c r="A314" s="1">
        <v>6</v>
      </c>
      <c r="B314" s="178">
        <v>663</v>
      </c>
      <c r="C314" s="6">
        <v>820</v>
      </c>
      <c r="D314" s="6">
        <v>368</v>
      </c>
      <c r="E314" s="6">
        <v>203</v>
      </c>
      <c r="F314" s="7">
        <v>278</v>
      </c>
      <c r="G314" s="9">
        <v>177</v>
      </c>
      <c r="H314" s="6">
        <v>749</v>
      </c>
      <c r="I314" s="6">
        <v>842</v>
      </c>
      <c r="J314" s="6">
        <v>98</v>
      </c>
      <c r="K314" s="6">
        <v>453</v>
      </c>
      <c r="L314" s="6">
        <v>921</v>
      </c>
      <c r="M314" s="11">
        <v>574</v>
      </c>
      <c r="N314" s="6">
        <v>995</v>
      </c>
      <c r="O314" s="6">
        <v>584</v>
      </c>
      <c r="P314" s="6">
        <v>28</v>
      </c>
      <c r="Q314" s="6">
        <v>447</v>
      </c>
      <c r="R314" s="6">
        <v>13</v>
      </c>
      <c r="S314" s="6">
        <v>426</v>
      </c>
      <c r="T314" s="6">
        <v>1014</v>
      </c>
      <c r="U314" s="6">
        <v>593</v>
      </c>
      <c r="V314" s="12">
        <v>912</v>
      </c>
      <c r="W314" s="6">
        <v>555</v>
      </c>
      <c r="X314" s="6">
        <v>119</v>
      </c>
      <c r="Y314" s="6">
        <v>468</v>
      </c>
      <c r="Z314" s="6">
        <v>764</v>
      </c>
      <c r="AA314" s="6">
        <v>863</v>
      </c>
      <c r="AB314" s="6">
        <v>259</v>
      </c>
      <c r="AC314" s="8">
        <v>168</v>
      </c>
      <c r="AD314" s="6">
        <v>377</v>
      </c>
      <c r="AE314" s="6">
        <v>222</v>
      </c>
      <c r="AF314" s="6">
        <v>642</v>
      </c>
      <c r="AG314" s="179">
        <v>805</v>
      </c>
      <c r="AH314" s="5">
        <f t="shared" si="56"/>
        <v>16400</v>
      </c>
      <c r="AI314" s="5">
        <f t="shared" si="57"/>
        <v>11201200</v>
      </c>
      <c r="AJ314" s="2">
        <f t="shared" si="58"/>
        <v>8606720000</v>
      </c>
    </row>
    <row r="315" spans="1:36" x14ac:dyDescent="0.2">
      <c r="A315" s="1">
        <v>7</v>
      </c>
      <c r="B315" s="178">
        <v>165</v>
      </c>
      <c r="C315" s="6">
        <v>258</v>
      </c>
      <c r="D315" s="6">
        <v>862</v>
      </c>
      <c r="E315" s="6">
        <v>761</v>
      </c>
      <c r="F315" s="6">
        <v>808</v>
      </c>
      <c r="G315" s="6">
        <v>643</v>
      </c>
      <c r="H315" s="9">
        <v>223</v>
      </c>
      <c r="I315" s="7">
        <v>380</v>
      </c>
      <c r="J315" s="11">
        <v>596</v>
      </c>
      <c r="K315" s="6">
        <v>1015</v>
      </c>
      <c r="L315" s="6">
        <v>427</v>
      </c>
      <c r="M315" s="6">
        <v>16</v>
      </c>
      <c r="N315" s="6">
        <v>465</v>
      </c>
      <c r="O315" s="6">
        <v>118</v>
      </c>
      <c r="P315" s="6">
        <v>554</v>
      </c>
      <c r="Q315" s="6">
        <v>909</v>
      </c>
      <c r="R315" s="6">
        <v>575</v>
      </c>
      <c r="S315" s="6">
        <v>924</v>
      </c>
      <c r="T315" s="6">
        <v>456</v>
      </c>
      <c r="U315" s="6">
        <v>99</v>
      </c>
      <c r="V315" s="6">
        <v>446</v>
      </c>
      <c r="W315" s="6">
        <v>25</v>
      </c>
      <c r="X315" s="6">
        <v>581</v>
      </c>
      <c r="Y315" s="12">
        <v>994</v>
      </c>
      <c r="Z315" s="8">
        <v>202</v>
      </c>
      <c r="AA315" s="6">
        <v>365</v>
      </c>
      <c r="AB315" s="6">
        <v>817</v>
      </c>
      <c r="AC315" s="6">
        <v>662</v>
      </c>
      <c r="AD315" s="6">
        <v>843</v>
      </c>
      <c r="AE315" s="6">
        <v>752</v>
      </c>
      <c r="AF315" s="6">
        <v>180</v>
      </c>
      <c r="AG315" s="179">
        <v>279</v>
      </c>
      <c r="AH315" s="5">
        <f t="shared" si="56"/>
        <v>16400</v>
      </c>
      <c r="AI315" s="5">
        <f t="shared" si="57"/>
        <v>11201200</v>
      </c>
      <c r="AJ315" s="2">
        <f t="shared" si="58"/>
        <v>8606720000</v>
      </c>
    </row>
    <row r="316" spans="1:36" x14ac:dyDescent="0.2">
      <c r="A316" s="1">
        <v>8</v>
      </c>
      <c r="B316" s="178">
        <v>310</v>
      </c>
      <c r="C316" s="6">
        <v>145</v>
      </c>
      <c r="D316" s="6">
        <v>717</v>
      </c>
      <c r="E316" s="6">
        <v>874</v>
      </c>
      <c r="F316" s="6">
        <v>695</v>
      </c>
      <c r="G316" s="6">
        <v>788</v>
      </c>
      <c r="H316" s="7">
        <v>336</v>
      </c>
      <c r="I316" s="9">
        <v>235</v>
      </c>
      <c r="J316" s="6">
        <v>963</v>
      </c>
      <c r="K316" s="11">
        <v>616</v>
      </c>
      <c r="L316" s="6">
        <v>60</v>
      </c>
      <c r="M316" s="6">
        <v>415</v>
      </c>
      <c r="N316" s="6">
        <v>66</v>
      </c>
      <c r="O316" s="6">
        <v>485</v>
      </c>
      <c r="P316" s="6">
        <v>953</v>
      </c>
      <c r="Q316" s="6">
        <v>542</v>
      </c>
      <c r="R316" s="6">
        <v>944</v>
      </c>
      <c r="S316" s="6">
        <v>523</v>
      </c>
      <c r="T316" s="6">
        <v>87</v>
      </c>
      <c r="U316" s="6">
        <v>500</v>
      </c>
      <c r="V316" s="6">
        <v>45</v>
      </c>
      <c r="W316" s="6">
        <v>394</v>
      </c>
      <c r="X316" s="12">
        <v>982</v>
      </c>
      <c r="Y316" s="6">
        <v>625</v>
      </c>
      <c r="Z316" s="6">
        <v>345</v>
      </c>
      <c r="AA316" s="8">
        <v>254</v>
      </c>
      <c r="AB316" s="6">
        <v>674</v>
      </c>
      <c r="AC316" s="6">
        <v>773</v>
      </c>
      <c r="AD316" s="6">
        <v>732</v>
      </c>
      <c r="AE316" s="6">
        <v>895</v>
      </c>
      <c r="AF316" s="6">
        <v>291</v>
      </c>
      <c r="AG316" s="179">
        <v>136</v>
      </c>
      <c r="AH316" s="5">
        <f t="shared" si="56"/>
        <v>16400</v>
      </c>
      <c r="AI316" s="5">
        <f t="shared" si="57"/>
        <v>11201200</v>
      </c>
      <c r="AJ316" s="2">
        <f t="shared" si="58"/>
        <v>8606720000</v>
      </c>
    </row>
    <row r="317" spans="1:36" x14ac:dyDescent="0.2">
      <c r="A317" s="1">
        <v>9</v>
      </c>
      <c r="B317" s="178">
        <v>999</v>
      </c>
      <c r="C317" s="6">
        <v>580</v>
      </c>
      <c r="D317" s="6">
        <v>32</v>
      </c>
      <c r="E317" s="6">
        <v>443</v>
      </c>
      <c r="F317" s="6">
        <v>102</v>
      </c>
      <c r="G317" s="6">
        <v>449</v>
      </c>
      <c r="H317" s="11">
        <v>925</v>
      </c>
      <c r="I317" s="6">
        <v>570</v>
      </c>
      <c r="J317" s="9">
        <v>274</v>
      </c>
      <c r="K317" s="7">
        <v>181</v>
      </c>
      <c r="L317" s="6">
        <v>745</v>
      </c>
      <c r="M317" s="6">
        <v>846</v>
      </c>
      <c r="N317" s="6">
        <v>659</v>
      </c>
      <c r="O317" s="6">
        <v>824</v>
      </c>
      <c r="P317" s="6">
        <v>364</v>
      </c>
      <c r="Q317" s="6">
        <v>207</v>
      </c>
      <c r="R317" s="6">
        <v>381</v>
      </c>
      <c r="S317" s="6">
        <v>218</v>
      </c>
      <c r="T317" s="6">
        <v>646</v>
      </c>
      <c r="U317" s="6">
        <v>801</v>
      </c>
      <c r="V317" s="6">
        <v>768</v>
      </c>
      <c r="W317" s="6">
        <v>859</v>
      </c>
      <c r="X317" s="8">
        <v>263</v>
      </c>
      <c r="Y317" s="6">
        <v>164</v>
      </c>
      <c r="Z317" s="6">
        <v>908</v>
      </c>
      <c r="AA317" s="12">
        <v>559</v>
      </c>
      <c r="AB317" s="6">
        <v>115</v>
      </c>
      <c r="AC317" s="6">
        <v>472</v>
      </c>
      <c r="AD317" s="6">
        <v>9</v>
      </c>
      <c r="AE317" s="6">
        <v>430</v>
      </c>
      <c r="AF317" s="6">
        <v>1010</v>
      </c>
      <c r="AG317" s="179">
        <v>597</v>
      </c>
      <c r="AH317" s="5">
        <f t="shared" si="56"/>
        <v>16400</v>
      </c>
      <c r="AI317" s="5">
        <f t="shared" si="57"/>
        <v>11201200</v>
      </c>
      <c r="AJ317" s="2">
        <f t="shared" si="58"/>
        <v>8606720000</v>
      </c>
    </row>
    <row r="318" spans="1:36" x14ac:dyDescent="0.2">
      <c r="A318" s="1">
        <v>10</v>
      </c>
      <c r="B318" s="178">
        <v>632</v>
      </c>
      <c r="C318" s="6">
        <v>979</v>
      </c>
      <c r="D318" s="6">
        <v>399</v>
      </c>
      <c r="E318" s="6">
        <v>44</v>
      </c>
      <c r="F318" s="6">
        <v>501</v>
      </c>
      <c r="G318" s="6">
        <v>82</v>
      </c>
      <c r="H318" s="6">
        <v>526</v>
      </c>
      <c r="I318" s="11">
        <v>937</v>
      </c>
      <c r="J318" s="7">
        <v>129</v>
      </c>
      <c r="K318" s="9">
        <v>294</v>
      </c>
      <c r="L318" s="6">
        <v>890</v>
      </c>
      <c r="M318" s="6">
        <v>733</v>
      </c>
      <c r="N318" s="6">
        <v>772</v>
      </c>
      <c r="O318" s="6">
        <v>679</v>
      </c>
      <c r="P318" s="6">
        <v>251</v>
      </c>
      <c r="Q318" s="6">
        <v>352</v>
      </c>
      <c r="R318" s="6">
        <v>238</v>
      </c>
      <c r="S318" s="6">
        <v>329</v>
      </c>
      <c r="T318" s="6">
        <v>789</v>
      </c>
      <c r="U318" s="6">
        <v>690</v>
      </c>
      <c r="V318" s="6">
        <v>879</v>
      </c>
      <c r="W318" s="6">
        <v>716</v>
      </c>
      <c r="X318" s="6">
        <v>152</v>
      </c>
      <c r="Y318" s="8">
        <v>307</v>
      </c>
      <c r="Z318" s="12">
        <v>539</v>
      </c>
      <c r="AA318" s="6">
        <v>960</v>
      </c>
      <c r="AB318" s="6">
        <v>484</v>
      </c>
      <c r="AC318" s="6">
        <v>71</v>
      </c>
      <c r="AD318" s="6">
        <v>410</v>
      </c>
      <c r="AE318" s="6">
        <v>61</v>
      </c>
      <c r="AF318" s="6">
        <v>609</v>
      </c>
      <c r="AG318" s="179">
        <v>966</v>
      </c>
      <c r="AH318" s="5">
        <f t="shared" si="56"/>
        <v>16400</v>
      </c>
      <c r="AI318" s="5">
        <f t="shared" si="57"/>
        <v>11201200</v>
      </c>
      <c r="AJ318" s="2">
        <f t="shared" si="58"/>
        <v>8606720000</v>
      </c>
    </row>
    <row r="319" spans="1:36" x14ac:dyDescent="0.2">
      <c r="A319" s="1">
        <v>11</v>
      </c>
      <c r="B319" s="178">
        <v>70</v>
      </c>
      <c r="C319" s="6">
        <v>481</v>
      </c>
      <c r="D319" s="6">
        <v>957</v>
      </c>
      <c r="E319" s="6">
        <v>538</v>
      </c>
      <c r="F319" s="11">
        <v>967</v>
      </c>
      <c r="G319" s="6">
        <v>612</v>
      </c>
      <c r="H319" s="6">
        <v>64</v>
      </c>
      <c r="I319" s="6">
        <v>411</v>
      </c>
      <c r="J319" s="6">
        <v>691</v>
      </c>
      <c r="K319" s="6">
        <v>792</v>
      </c>
      <c r="L319" s="9">
        <v>332</v>
      </c>
      <c r="M319" s="7">
        <v>239</v>
      </c>
      <c r="N319" s="6">
        <v>306</v>
      </c>
      <c r="O319" s="6">
        <v>149</v>
      </c>
      <c r="P319" s="6">
        <v>713</v>
      </c>
      <c r="Q319" s="6">
        <v>878</v>
      </c>
      <c r="R319" s="6">
        <v>736</v>
      </c>
      <c r="S319" s="6">
        <v>891</v>
      </c>
      <c r="T319" s="6">
        <v>295</v>
      </c>
      <c r="U319" s="6">
        <v>132</v>
      </c>
      <c r="V319" s="8">
        <v>349</v>
      </c>
      <c r="W319" s="6">
        <v>250</v>
      </c>
      <c r="X319" s="6">
        <v>678</v>
      </c>
      <c r="Y319" s="6">
        <v>769</v>
      </c>
      <c r="Z319" s="6">
        <v>41</v>
      </c>
      <c r="AA319" s="6">
        <v>398</v>
      </c>
      <c r="AB319" s="6">
        <v>978</v>
      </c>
      <c r="AC319" s="12">
        <v>629</v>
      </c>
      <c r="AD319" s="6">
        <v>940</v>
      </c>
      <c r="AE319" s="6">
        <v>527</v>
      </c>
      <c r="AF319" s="6">
        <v>83</v>
      </c>
      <c r="AG319" s="179">
        <v>504</v>
      </c>
      <c r="AH319" s="5">
        <f t="shared" si="56"/>
        <v>16400</v>
      </c>
      <c r="AI319" s="5">
        <f t="shared" si="57"/>
        <v>11201200</v>
      </c>
      <c r="AJ319" s="2">
        <f t="shared" si="58"/>
        <v>8606720000</v>
      </c>
    </row>
    <row r="320" spans="1:36" x14ac:dyDescent="0.2">
      <c r="A320" s="1">
        <v>12</v>
      </c>
      <c r="B320" s="178">
        <v>469</v>
      </c>
      <c r="C320" s="6">
        <v>114</v>
      </c>
      <c r="D320" s="6">
        <v>558</v>
      </c>
      <c r="E320" s="6">
        <v>905</v>
      </c>
      <c r="F320" s="6">
        <v>600</v>
      </c>
      <c r="G320" s="11">
        <v>1011</v>
      </c>
      <c r="H320" s="6">
        <v>431</v>
      </c>
      <c r="I320" s="6">
        <v>12</v>
      </c>
      <c r="J320" s="6">
        <v>804</v>
      </c>
      <c r="K320" s="6">
        <v>647</v>
      </c>
      <c r="L320" s="7">
        <v>219</v>
      </c>
      <c r="M320" s="9">
        <v>384</v>
      </c>
      <c r="N320" s="6">
        <v>161</v>
      </c>
      <c r="O320" s="6">
        <v>262</v>
      </c>
      <c r="P320" s="6">
        <v>858</v>
      </c>
      <c r="Q320" s="6">
        <v>765</v>
      </c>
      <c r="R320" s="6">
        <v>847</v>
      </c>
      <c r="S320" s="6">
        <v>748</v>
      </c>
      <c r="T320" s="6">
        <v>184</v>
      </c>
      <c r="U320" s="6">
        <v>275</v>
      </c>
      <c r="V320" s="6">
        <v>206</v>
      </c>
      <c r="W320" s="8">
        <v>361</v>
      </c>
      <c r="X320" s="6">
        <v>821</v>
      </c>
      <c r="Y320" s="6">
        <v>658</v>
      </c>
      <c r="Z320" s="6">
        <v>442</v>
      </c>
      <c r="AA320" s="6">
        <v>29</v>
      </c>
      <c r="AB320" s="12">
        <v>577</v>
      </c>
      <c r="AC320" s="6">
        <v>998</v>
      </c>
      <c r="AD320" s="6">
        <v>571</v>
      </c>
      <c r="AE320" s="6">
        <v>928</v>
      </c>
      <c r="AF320" s="6">
        <v>452</v>
      </c>
      <c r="AG320" s="179">
        <v>103</v>
      </c>
      <c r="AH320" s="5">
        <f t="shared" si="56"/>
        <v>16400</v>
      </c>
      <c r="AI320" s="5">
        <f t="shared" si="57"/>
        <v>11201200</v>
      </c>
      <c r="AJ320" s="2">
        <f t="shared" si="58"/>
        <v>8606720000</v>
      </c>
    </row>
    <row r="321" spans="1:36" x14ac:dyDescent="0.2">
      <c r="A321" s="1">
        <v>13</v>
      </c>
      <c r="B321" s="178">
        <v>249</v>
      </c>
      <c r="C321" s="6">
        <v>350</v>
      </c>
      <c r="D321" s="11">
        <v>770</v>
      </c>
      <c r="E321" s="6">
        <v>677</v>
      </c>
      <c r="F321" s="6">
        <v>892</v>
      </c>
      <c r="G321" s="6">
        <v>735</v>
      </c>
      <c r="H321" s="6">
        <v>131</v>
      </c>
      <c r="I321" s="6">
        <v>296</v>
      </c>
      <c r="J321" s="6">
        <v>528</v>
      </c>
      <c r="K321" s="6">
        <v>939</v>
      </c>
      <c r="L321" s="6">
        <v>503</v>
      </c>
      <c r="M321" s="6">
        <v>84</v>
      </c>
      <c r="N321" s="9">
        <v>397</v>
      </c>
      <c r="O321" s="7">
        <v>42</v>
      </c>
      <c r="P321" s="6">
        <v>630</v>
      </c>
      <c r="Q321" s="6">
        <v>977</v>
      </c>
      <c r="R321" s="6">
        <v>611</v>
      </c>
      <c r="S321" s="6">
        <v>968</v>
      </c>
      <c r="T321" s="8">
        <v>412</v>
      </c>
      <c r="U321" s="6">
        <v>63</v>
      </c>
      <c r="V321" s="6">
        <v>482</v>
      </c>
      <c r="W321" s="6">
        <v>69</v>
      </c>
      <c r="X321" s="6">
        <v>537</v>
      </c>
      <c r="Y321" s="6">
        <v>958</v>
      </c>
      <c r="Z321" s="6">
        <v>150</v>
      </c>
      <c r="AA321" s="6">
        <v>305</v>
      </c>
      <c r="AB321" s="6">
        <v>877</v>
      </c>
      <c r="AC321" s="6">
        <v>714</v>
      </c>
      <c r="AD321" s="6">
        <v>791</v>
      </c>
      <c r="AE321" s="12">
        <v>692</v>
      </c>
      <c r="AF321" s="6">
        <v>240</v>
      </c>
      <c r="AG321" s="179">
        <v>331</v>
      </c>
      <c r="AH321" s="5">
        <f t="shared" si="56"/>
        <v>16400</v>
      </c>
      <c r="AI321" s="5">
        <f t="shared" si="57"/>
        <v>11201200</v>
      </c>
      <c r="AJ321" s="2">
        <f t="shared" si="58"/>
        <v>8606720000</v>
      </c>
    </row>
    <row r="322" spans="1:36" x14ac:dyDescent="0.2">
      <c r="A322" s="1">
        <v>14</v>
      </c>
      <c r="B322" s="178">
        <v>362</v>
      </c>
      <c r="C322" s="6">
        <v>205</v>
      </c>
      <c r="D322" s="6">
        <v>657</v>
      </c>
      <c r="E322" s="11">
        <v>822</v>
      </c>
      <c r="F322" s="6">
        <v>747</v>
      </c>
      <c r="G322" s="6">
        <v>848</v>
      </c>
      <c r="H322" s="6">
        <v>276</v>
      </c>
      <c r="I322" s="6">
        <v>183</v>
      </c>
      <c r="J322" s="6">
        <v>927</v>
      </c>
      <c r="K322" s="6">
        <v>572</v>
      </c>
      <c r="L322" s="6">
        <v>104</v>
      </c>
      <c r="M322" s="6">
        <v>451</v>
      </c>
      <c r="N322" s="7">
        <v>30</v>
      </c>
      <c r="O322" s="9">
        <v>441</v>
      </c>
      <c r="P322" s="6">
        <v>997</v>
      </c>
      <c r="Q322" s="6">
        <v>578</v>
      </c>
      <c r="R322" s="6">
        <v>1012</v>
      </c>
      <c r="S322" s="6">
        <v>599</v>
      </c>
      <c r="T322" s="6">
        <v>11</v>
      </c>
      <c r="U322" s="8">
        <v>432</v>
      </c>
      <c r="V322" s="6">
        <v>113</v>
      </c>
      <c r="W322" s="6">
        <v>470</v>
      </c>
      <c r="X322" s="6">
        <v>906</v>
      </c>
      <c r="Y322" s="6">
        <v>557</v>
      </c>
      <c r="Z322" s="6">
        <v>261</v>
      </c>
      <c r="AA322" s="6">
        <v>162</v>
      </c>
      <c r="AB322" s="6">
        <v>766</v>
      </c>
      <c r="AC322" s="6">
        <v>857</v>
      </c>
      <c r="AD322" s="12">
        <v>648</v>
      </c>
      <c r="AE322" s="6">
        <v>803</v>
      </c>
      <c r="AF322" s="6">
        <v>383</v>
      </c>
      <c r="AG322" s="179">
        <v>220</v>
      </c>
      <c r="AH322" s="5">
        <f t="shared" si="56"/>
        <v>16400</v>
      </c>
      <c r="AI322" s="5">
        <f t="shared" si="57"/>
        <v>11201200</v>
      </c>
      <c r="AJ322" s="2">
        <f t="shared" si="58"/>
        <v>8606720000</v>
      </c>
    </row>
    <row r="323" spans="1:36" x14ac:dyDescent="0.2">
      <c r="A323" s="1">
        <v>15</v>
      </c>
      <c r="B323" s="190">
        <v>860</v>
      </c>
      <c r="C323" s="6">
        <v>767</v>
      </c>
      <c r="D323" s="6">
        <v>163</v>
      </c>
      <c r="E323" s="6">
        <v>264</v>
      </c>
      <c r="F323" s="6">
        <v>217</v>
      </c>
      <c r="G323" s="6">
        <v>382</v>
      </c>
      <c r="H323" s="6">
        <v>802</v>
      </c>
      <c r="I323" s="6">
        <v>645</v>
      </c>
      <c r="J323" s="6">
        <v>429</v>
      </c>
      <c r="K323" s="6">
        <v>10</v>
      </c>
      <c r="L323" s="6">
        <v>598</v>
      </c>
      <c r="M323" s="6">
        <v>1009</v>
      </c>
      <c r="N323" s="6">
        <v>560</v>
      </c>
      <c r="O323" s="6">
        <v>907</v>
      </c>
      <c r="P323" s="9">
        <v>471</v>
      </c>
      <c r="Q323" s="7">
        <v>116</v>
      </c>
      <c r="R323" s="8">
        <v>450</v>
      </c>
      <c r="S323" s="6">
        <v>101</v>
      </c>
      <c r="T323" s="6">
        <v>569</v>
      </c>
      <c r="U323" s="6">
        <v>926</v>
      </c>
      <c r="V323" s="6">
        <v>579</v>
      </c>
      <c r="W323" s="6">
        <v>1000</v>
      </c>
      <c r="X323" s="6">
        <v>444</v>
      </c>
      <c r="Y323" s="6">
        <v>31</v>
      </c>
      <c r="Z323" s="6">
        <v>823</v>
      </c>
      <c r="AA323" s="6">
        <v>660</v>
      </c>
      <c r="AB323" s="6">
        <v>208</v>
      </c>
      <c r="AC323" s="6">
        <v>363</v>
      </c>
      <c r="AD323" s="6">
        <v>182</v>
      </c>
      <c r="AE323" s="6">
        <v>273</v>
      </c>
      <c r="AF323" s="6">
        <v>845</v>
      </c>
      <c r="AG323" s="186">
        <v>746</v>
      </c>
      <c r="AH323" s="5">
        <f t="shared" si="56"/>
        <v>16400</v>
      </c>
      <c r="AI323" s="5">
        <f t="shared" si="57"/>
        <v>11201200</v>
      </c>
      <c r="AJ323" s="2">
        <f t="shared" si="58"/>
        <v>8606720000</v>
      </c>
    </row>
    <row r="324" spans="1:36" x14ac:dyDescent="0.2">
      <c r="A324" s="1">
        <v>16</v>
      </c>
      <c r="B324" s="178">
        <v>715</v>
      </c>
      <c r="C324" s="11">
        <v>880</v>
      </c>
      <c r="D324" s="6">
        <v>308</v>
      </c>
      <c r="E324" s="6">
        <v>151</v>
      </c>
      <c r="F324" s="6">
        <v>330</v>
      </c>
      <c r="G324" s="6">
        <v>237</v>
      </c>
      <c r="H324" s="6">
        <v>689</v>
      </c>
      <c r="I324" s="6">
        <v>790</v>
      </c>
      <c r="J324" s="6">
        <v>62</v>
      </c>
      <c r="K324" s="6">
        <v>409</v>
      </c>
      <c r="L324" s="6">
        <v>965</v>
      </c>
      <c r="M324" s="6">
        <v>610</v>
      </c>
      <c r="N324" s="6">
        <v>959</v>
      </c>
      <c r="O324" s="6">
        <v>540</v>
      </c>
      <c r="P324" s="7">
        <v>72</v>
      </c>
      <c r="Q324" s="9">
        <v>483</v>
      </c>
      <c r="R324" s="6">
        <v>81</v>
      </c>
      <c r="S324" s="8">
        <v>502</v>
      </c>
      <c r="T324" s="6">
        <v>938</v>
      </c>
      <c r="U324" s="6">
        <v>525</v>
      </c>
      <c r="V324" s="6">
        <v>980</v>
      </c>
      <c r="W324" s="6">
        <v>631</v>
      </c>
      <c r="X324" s="6">
        <v>43</v>
      </c>
      <c r="Y324" s="6">
        <v>400</v>
      </c>
      <c r="Z324" s="6">
        <v>680</v>
      </c>
      <c r="AA324" s="6">
        <v>771</v>
      </c>
      <c r="AB324" s="6">
        <v>351</v>
      </c>
      <c r="AC324" s="6">
        <v>252</v>
      </c>
      <c r="AD324" s="6">
        <v>293</v>
      </c>
      <c r="AE324" s="6">
        <v>130</v>
      </c>
      <c r="AF324" s="12">
        <v>734</v>
      </c>
      <c r="AG324" s="179">
        <v>889</v>
      </c>
      <c r="AH324" s="5">
        <f t="shared" si="56"/>
        <v>16400</v>
      </c>
      <c r="AI324" s="5">
        <f t="shared" si="57"/>
        <v>11201200</v>
      </c>
      <c r="AJ324" s="2">
        <f t="shared" si="58"/>
        <v>8606720000</v>
      </c>
    </row>
    <row r="325" spans="1:36" x14ac:dyDescent="0.2">
      <c r="A325" s="1">
        <v>17</v>
      </c>
      <c r="B325" s="178">
        <v>144</v>
      </c>
      <c r="C325" s="12">
        <v>299</v>
      </c>
      <c r="D325" s="6">
        <v>887</v>
      </c>
      <c r="E325" s="6">
        <v>724</v>
      </c>
      <c r="F325" s="6">
        <v>781</v>
      </c>
      <c r="G325" s="6">
        <v>682</v>
      </c>
      <c r="H325" s="6">
        <v>246</v>
      </c>
      <c r="I325" s="6">
        <v>337</v>
      </c>
      <c r="J325" s="6">
        <v>633</v>
      </c>
      <c r="K325" s="6">
        <v>990</v>
      </c>
      <c r="L325" s="6">
        <v>386</v>
      </c>
      <c r="M325" s="6">
        <v>37</v>
      </c>
      <c r="N325" s="6">
        <v>508</v>
      </c>
      <c r="O325" s="6">
        <v>95</v>
      </c>
      <c r="P325" s="8">
        <v>515</v>
      </c>
      <c r="Q325" s="6">
        <v>936</v>
      </c>
      <c r="R325" s="9">
        <v>534</v>
      </c>
      <c r="S325" s="7">
        <v>945</v>
      </c>
      <c r="T325" s="6">
        <v>493</v>
      </c>
      <c r="U325" s="6">
        <v>74</v>
      </c>
      <c r="V325" s="6">
        <v>407</v>
      </c>
      <c r="W325" s="6">
        <v>52</v>
      </c>
      <c r="X325" s="6">
        <v>624</v>
      </c>
      <c r="Y325" s="6">
        <v>971</v>
      </c>
      <c r="Z325" s="6">
        <v>227</v>
      </c>
      <c r="AA325" s="6">
        <v>328</v>
      </c>
      <c r="AB325" s="6">
        <v>796</v>
      </c>
      <c r="AC325" s="6">
        <v>703</v>
      </c>
      <c r="AD325" s="6">
        <v>866</v>
      </c>
      <c r="AE325" s="6">
        <v>709</v>
      </c>
      <c r="AF325" s="11">
        <v>153</v>
      </c>
      <c r="AG325" s="179">
        <v>318</v>
      </c>
      <c r="AH325" s="5">
        <f t="shared" si="56"/>
        <v>16400</v>
      </c>
      <c r="AI325" s="5">
        <f t="shared" si="57"/>
        <v>11201200</v>
      </c>
      <c r="AJ325" s="2">
        <f t="shared" si="58"/>
        <v>8606720000</v>
      </c>
    </row>
    <row r="326" spans="1:36" x14ac:dyDescent="0.2">
      <c r="A326" s="1">
        <v>18</v>
      </c>
      <c r="B326" s="188">
        <v>287</v>
      </c>
      <c r="C326" s="6">
        <v>188</v>
      </c>
      <c r="D326" s="6">
        <v>744</v>
      </c>
      <c r="E326" s="6">
        <v>835</v>
      </c>
      <c r="F326" s="6">
        <v>670</v>
      </c>
      <c r="G326" s="6">
        <v>825</v>
      </c>
      <c r="H326" s="6">
        <v>357</v>
      </c>
      <c r="I326" s="6">
        <v>194</v>
      </c>
      <c r="J326" s="6">
        <v>1002</v>
      </c>
      <c r="K326" s="6">
        <v>589</v>
      </c>
      <c r="L326" s="6">
        <v>17</v>
      </c>
      <c r="M326" s="6">
        <v>438</v>
      </c>
      <c r="N326" s="6">
        <v>107</v>
      </c>
      <c r="O326" s="6">
        <v>464</v>
      </c>
      <c r="P326" s="6">
        <v>916</v>
      </c>
      <c r="Q326" s="8">
        <v>567</v>
      </c>
      <c r="R326" s="7">
        <v>901</v>
      </c>
      <c r="S326" s="9">
        <v>546</v>
      </c>
      <c r="T326" s="6">
        <v>126</v>
      </c>
      <c r="U326" s="6">
        <v>473</v>
      </c>
      <c r="V326" s="6">
        <v>8</v>
      </c>
      <c r="W326" s="6">
        <v>419</v>
      </c>
      <c r="X326" s="6">
        <v>1023</v>
      </c>
      <c r="Y326" s="6">
        <v>604</v>
      </c>
      <c r="Z326" s="6">
        <v>372</v>
      </c>
      <c r="AA326" s="6">
        <v>215</v>
      </c>
      <c r="AB326" s="6">
        <v>651</v>
      </c>
      <c r="AC326" s="6">
        <v>816</v>
      </c>
      <c r="AD326" s="6">
        <v>753</v>
      </c>
      <c r="AE326" s="6">
        <v>854</v>
      </c>
      <c r="AF326" s="6">
        <v>266</v>
      </c>
      <c r="AG326" s="192">
        <v>173</v>
      </c>
      <c r="AH326" s="5">
        <f t="shared" si="56"/>
        <v>16400</v>
      </c>
      <c r="AI326" s="5">
        <f t="shared" si="57"/>
        <v>11201200</v>
      </c>
      <c r="AJ326" s="2">
        <f t="shared" si="58"/>
        <v>8606720000</v>
      </c>
    </row>
    <row r="327" spans="1:36" x14ac:dyDescent="0.2">
      <c r="A327" s="1">
        <v>19</v>
      </c>
      <c r="B327" s="178">
        <v>813</v>
      </c>
      <c r="C327" s="6">
        <v>650</v>
      </c>
      <c r="D327" s="6">
        <v>214</v>
      </c>
      <c r="E327" s="12">
        <v>369</v>
      </c>
      <c r="F327" s="6">
        <v>176</v>
      </c>
      <c r="G327" s="6">
        <v>267</v>
      </c>
      <c r="H327" s="6">
        <v>855</v>
      </c>
      <c r="I327" s="6">
        <v>756</v>
      </c>
      <c r="J327" s="6">
        <v>476</v>
      </c>
      <c r="K327" s="6">
        <v>127</v>
      </c>
      <c r="L327" s="6">
        <v>547</v>
      </c>
      <c r="M327" s="6">
        <v>904</v>
      </c>
      <c r="N327" s="8">
        <v>601</v>
      </c>
      <c r="O327" s="6">
        <v>1022</v>
      </c>
      <c r="P327" s="6">
        <v>418</v>
      </c>
      <c r="Q327" s="6">
        <v>5</v>
      </c>
      <c r="R327" s="6">
        <v>439</v>
      </c>
      <c r="S327" s="6">
        <v>20</v>
      </c>
      <c r="T327" s="9">
        <v>592</v>
      </c>
      <c r="U327" s="7">
        <v>1003</v>
      </c>
      <c r="V327" s="6">
        <v>566</v>
      </c>
      <c r="W327" s="6">
        <v>913</v>
      </c>
      <c r="X327" s="6">
        <v>461</v>
      </c>
      <c r="Y327" s="6">
        <v>106</v>
      </c>
      <c r="Z327" s="6">
        <v>834</v>
      </c>
      <c r="AA327" s="6">
        <v>741</v>
      </c>
      <c r="AB327" s="6">
        <v>185</v>
      </c>
      <c r="AC327" s="6">
        <v>286</v>
      </c>
      <c r="AD327" s="11">
        <v>195</v>
      </c>
      <c r="AE327" s="6">
        <v>360</v>
      </c>
      <c r="AF327" s="6">
        <v>828</v>
      </c>
      <c r="AG327" s="179">
        <v>671</v>
      </c>
      <c r="AH327" s="5">
        <f t="shared" si="56"/>
        <v>16400</v>
      </c>
      <c r="AI327" s="5">
        <f t="shared" si="57"/>
        <v>11201200</v>
      </c>
      <c r="AJ327" s="2">
        <f t="shared" si="58"/>
        <v>8606720000</v>
      </c>
    </row>
    <row r="328" spans="1:36" x14ac:dyDescent="0.2">
      <c r="A328" s="1">
        <v>20</v>
      </c>
      <c r="B328" s="178">
        <v>702</v>
      </c>
      <c r="C328" s="6">
        <v>793</v>
      </c>
      <c r="D328" s="12">
        <v>325</v>
      </c>
      <c r="E328" s="6">
        <v>226</v>
      </c>
      <c r="F328" s="6">
        <v>319</v>
      </c>
      <c r="G328" s="6">
        <v>156</v>
      </c>
      <c r="H328" s="6">
        <v>712</v>
      </c>
      <c r="I328" s="6">
        <v>867</v>
      </c>
      <c r="J328" s="6">
        <v>75</v>
      </c>
      <c r="K328" s="6">
        <v>496</v>
      </c>
      <c r="L328" s="6">
        <v>948</v>
      </c>
      <c r="M328" s="6">
        <v>535</v>
      </c>
      <c r="N328" s="6">
        <v>970</v>
      </c>
      <c r="O328" s="8">
        <v>621</v>
      </c>
      <c r="P328" s="6">
        <v>49</v>
      </c>
      <c r="Q328" s="6">
        <v>406</v>
      </c>
      <c r="R328" s="6">
        <v>40</v>
      </c>
      <c r="S328" s="6">
        <v>387</v>
      </c>
      <c r="T328" s="7">
        <v>991</v>
      </c>
      <c r="U328" s="9">
        <v>636</v>
      </c>
      <c r="V328" s="6">
        <v>933</v>
      </c>
      <c r="W328" s="6">
        <v>514</v>
      </c>
      <c r="X328" s="6">
        <v>94</v>
      </c>
      <c r="Y328" s="6">
        <v>505</v>
      </c>
      <c r="Z328" s="6">
        <v>721</v>
      </c>
      <c r="AA328" s="6">
        <v>886</v>
      </c>
      <c r="AB328" s="6">
        <v>298</v>
      </c>
      <c r="AC328" s="6">
        <v>141</v>
      </c>
      <c r="AD328" s="6">
        <v>340</v>
      </c>
      <c r="AE328" s="11">
        <v>247</v>
      </c>
      <c r="AF328" s="6">
        <v>683</v>
      </c>
      <c r="AG328" s="179">
        <v>784</v>
      </c>
      <c r="AH328" s="5">
        <f t="shared" si="56"/>
        <v>16400</v>
      </c>
      <c r="AI328" s="5">
        <f t="shared" si="57"/>
        <v>11201200</v>
      </c>
      <c r="AJ328" s="2">
        <f t="shared" si="58"/>
        <v>8606720000</v>
      </c>
    </row>
    <row r="329" spans="1:36" x14ac:dyDescent="0.2">
      <c r="A329" s="1">
        <v>21</v>
      </c>
      <c r="B329" s="178">
        <v>914</v>
      </c>
      <c r="C329" s="6">
        <v>565</v>
      </c>
      <c r="D329" s="6">
        <v>105</v>
      </c>
      <c r="E329" s="6">
        <v>462</v>
      </c>
      <c r="F329" s="6">
        <v>19</v>
      </c>
      <c r="G329" s="12">
        <v>440</v>
      </c>
      <c r="H329" s="6">
        <v>1004</v>
      </c>
      <c r="I329" s="6">
        <v>591</v>
      </c>
      <c r="J329" s="6">
        <v>359</v>
      </c>
      <c r="K329" s="6">
        <v>196</v>
      </c>
      <c r="L329" s="8">
        <v>672</v>
      </c>
      <c r="M329" s="6">
        <v>827</v>
      </c>
      <c r="N329" s="6">
        <v>742</v>
      </c>
      <c r="O329" s="6">
        <v>833</v>
      </c>
      <c r="P329" s="6">
        <v>285</v>
      </c>
      <c r="Q329" s="6">
        <v>186</v>
      </c>
      <c r="R329" s="6">
        <v>268</v>
      </c>
      <c r="S329" s="6">
        <v>175</v>
      </c>
      <c r="T329" s="6">
        <v>755</v>
      </c>
      <c r="U329" s="6">
        <v>856</v>
      </c>
      <c r="V329" s="9">
        <v>649</v>
      </c>
      <c r="W329" s="7">
        <v>814</v>
      </c>
      <c r="X329" s="6">
        <v>370</v>
      </c>
      <c r="Y329" s="6">
        <v>213</v>
      </c>
      <c r="Z329" s="6">
        <v>1021</v>
      </c>
      <c r="AA329" s="6">
        <v>602</v>
      </c>
      <c r="AB329" s="11">
        <v>6</v>
      </c>
      <c r="AC329" s="6">
        <v>417</v>
      </c>
      <c r="AD329" s="6">
        <v>128</v>
      </c>
      <c r="AE329" s="6">
        <v>475</v>
      </c>
      <c r="AF329" s="6">
        <v>903</v>
      </c>
      <c r="AG329" s="179">
        <v>548</v>
      </c>
      <c r="AH329" s="5">
        <f t="shared" si="56"/>
        <v>16400</v>
      </c>
      <c r="AI329" s="5">
        <f t="shared" si="57"/>
        <v>11201200</v>
      </c>
      <c r="AJ329" s="2">
        <f t="shared" si="58"/>
        <v>8606720000</v>
      </c>
    </row>
    <row r="330" spans="1:36" x14ac:dyDescent="0.2">
      <c r="A330" s="1">
        <v>22</v>
      </c>
      <c r="B330" s="178">
        <v>513</v>
      </c>
      <c r="C330" s="6">
        <v>934</v>
      </c>
      <c r="D330" s="6">
        <v>506</v>
      </c>
      <c r="E330" s="6">
        <v>93</v>
      </c>
      <c r="F330" s="12">
        <v>388</v>
      </c>
      <c r="G330" s="6">
        <v>39</v>
      </c>
      <c r="H330" s="6">
        <v>635</v>
      </c>
      <c r="I330" s="6">
        <v>992</v>
      </c>
      <c r="J330" s="6">
        <v>248</v>
      </c>
      <c r="K330" s="6">
        <v>339</v>
      </c>
      <c r="L330" s="6">
        <v>783</v>
      </c>
      <c r="M330" s="8">
        <v>684</v>
      </c>
      <c r="N330" s="6">
        <v>885</v>
      </c>
      <c r="O330" s="6">
        <v>722</v>
      </c>
      <c r="P330" s="6">
        <v>142</v>
      </c>
      <c r="Q330" s="6">
        <v>297</v>
      </c>
      <c r="R330" s="6">
        <v>155</v>
      </c>
      <c r="S330" s="6">
        <v>320</v>
      </c>
      <c r="T330" s="6">
        <v>868</v>
      </c>
      <c r="U330" s="6">
        <v>711</v>
      </c>
      <c r="V330" s="7">
        <v>794</v>
      </c>
      <c r="W330" s="9">
        <v>701</v>
      </c>
      <c r="X330" s="6">
        <v>225</v>
      </c>
      <c r="Y330" s="6">
        <v>326</v>
      </c>
      <c r="Z330" s="6">
        <v>622</v>
      </c>
      <c r="AA330" s="6">
        <v>969</v>
      </c>
      <c r="AB330" s="6">
        <v>405</v>
      </c>
      <c r="AC330" s="11">
        <v>50</v>
      </c>
      <c r="AD330" s="6">
        <v>495</v>
      </c>
      <c r="AE330" s="6">
        <v>76</v>
      </c>
      <c r="AF330" s="6">
        <v>536</v>
      </c>
      <c r="AG330" s="179">
        <v>947</v>
      </c>
      <c r="AH330" s="5">
        <f t="shared" si="56"/>
        <v>16400</v>
      </c>
      <c r="AI330" s="5">
        <f t="shared" si="57"/>
        <v>11201200</v>
      </c>
      <c r="AJ330" s="2">
        <f t="shared" si="58"/>
        <v>8606720000</v>
      </c>
    </row>
    <row r="331" spans="1:36" x14ac:dyDescent="0.2">
      <c r="A331" s="1">
        <v>23</v>
      </c>
      <c r="B331" s="178">
        <v>51</v>
      </c>
      <c r="C331" s="6">
        <v>408</v>
      </c>
      <c r="D331" s="6">
        <v>972</v>
      </c>
      <c r="E331" s="6">
        <v>623</v>
      </c>
      <c r="F331" s="6">
        <v>946</v>
      </c>
      <c r="G331" s="6">
        <v>533</v>
      </c>
      <c r="H331" s="6">
        <v>73</v>
      </c>
      <c r="I331" s="12">
        <v>494</v>
      </c>
      <c r="J331" s="8">
        <v>710</v>
      </c>
      <c r="K331" s="6">
        <v>865</v>
      </c>
      <c r="L331" s="6">
        <v>317</v>
      </c>
      <c r="M331" s="6">
        <v>154</v>
      </c>
      <c r="N331" s="6">
        <v>327</v>
      </c>
      <c r="O331" s="6">
        <v>228</v>
      </c>
      <c r="P331" s="6">
        <v>704</v>
      </c>
      <c r="Q331" s="6">
        <v>795</v>
      </c>
      <c r="R331" s="6">
        <v>681</v>
      </c>
      <c r="S331" s="6">
        <v>782</v>
      </c>
      <c r="T331" s="6">
        <v>338</v>
      </c>
      <c r="U331" s="6">
        <v>245</v>
      </c>
      <c r="V331" s="6">
        <v>300</v>
      </c>
      <c r="W331" s="6">
        <v>143</v>
      </c>
      <c r="X331" s="9">
        <v>723</v>
      </c>
      <c r="Y331" s="7">
        <v>888</v>
      </c>
      <c r="Z331" s="11">
        <v>96</v>
      </c>
      <c r="AA331" s="6">
        <v>507</v>
      </c>
      <c r="AB331" s="6">
        <v>935</v>
      </c>
      <c r="AC331" s="6">
        <v>516</v>
      </c>
      <c r="AD331" s="6">
        <v>989</v>
      </c>
      <c r="AE331" s="6">
        <v>634</v>
      </c>
      <c r="AF331" s="6">
        <v>38</v>
      </c>
      <c r="AG331" s="179">
        <v>385</v>
      </c>
      <c r="AH331" s="5">
        <f t="shared" si="56"/>
        <v>16400</v>
      </c>
      <c r="AI331" s="5">
        <f t="shared" si="57"/>
        <v>11201200</v>
      </c>
      <c r="AJ331" s="2">
        <f t="shared" si="58"/>
        <v>8606720000</v>
      </c>
    </row>
    <row r="332" spans="1:36" x14ac:dyDescent="0.2">
      <c r="A332" s="1">
        <v>24</v>
      </c>
      <c r="B332" s="178">
        <v>420</v>
      </c>
      <c r="C332" s="6">
        <v>7</v>
      </c>
      <c r="D332" s="6">
        <v>603</v>
      </c>
      <c r="E332" s="6">
        <v>1024</v>
      </c>
      <c r="F332" s="6">
        <v>545</v>
      </c>
      <c r="G332" s="6">
        <v>902</v>
      </c>
      <c r="H332" s="12">
        <v>474</v>
      </c>
      <c r="I332" s="6">
        <v>125</v>
      </c>
      <c r="J332" s="6">
        <v>853</v>
      </c>
      <c r="K332" s="8">
        <v>754</v>
      </c>
      <c r="L332" s="6">
        <v>174</v>
      </c>
      <c r="M332" s="6">
        <v>265</v>
      </c>
      <c r="N332" s="6">
        <v>216</v>
      </c>
      <c r="O332" s="6">
        <v>371</v>
      </c>
      <c r="P332" s="6">
        <v>815</v>
      </c>
      <c r="Q332" s="6">
        <v>652</v>
      </c>
      <c r="R332" s="6">
        <v>826</v>
      </c>
      <c r="S332" s="6">
        <v>669</v>
      </c>
      <c r="T332" s="6">
        <v>193</v>
      </c>
      <c r="U332" s="6">
        <v>358</v>
      </c>
      <c r="V332" s="6">
        <v>187</v>
      </c>
      <c r="W332" s="6">
        <v>288</v>
      </c>
      <c r="X332" s="7">
        <v>836</v>
      </c>
      <c r="Y332" s="9">
        <v>743</v>
      </c>
      <c r="Z332" s="6">
        <v>463</v>
      </c>
      <c r="AA332" s="11">
        <v>108</v>
      </c>
      <c r="AB332" s="6">
        <v>568</v>
      </c>
      <c r="AC332" s="6">
        <v>915</v>
      </c>
      <c r="AD332" s="6">
        <v>590</v>
      </c>
      <c r="AE332" s="6">
        <v>1001</v>
      </c>
      <c r="AF332" s="6">
        <v>437</v>
      </c>
      <c r="AG332" s="179">
        <v>18</v>
      </c>
      <c r="AH332" s="5">
        <f t="shared" si="56"/>
        <v>16400</v>
      </c>
      <c r="AI332" s="5">
        <f t="shared" si="57"/>
        <v>11201200</v>
      </c>
      <c r="AJ332" s="2">
        <f t="shared" si="58"/>
        <v>8606720000</v>
      </c>
    </row>
    <row r="333" spans="1:36" x14ac:dyDescent="0.2">
      <c r="A333" s="1">
        <v>25</v>
      </c>
      <c r="B333" s="178">
        <v>881</v>
      </c>
      <c r="C333" s="6">
        <v>726</v>
      </c>
      <c r="D333" s="6">
        <v>138</v>
      </c>
      <c r="E333" s="6">
        <v>301</v>
      </c>
      <c r="F333" s="6">
        <v>244</v>
      </c>
      <c r="G333" s="6">
        <v>343</v>
      </c>
      <c r="H333" s="8">
        <v>779</v>
      </c>
      <c r="I333" s="6">
        <v>688</v>
      </c>
      <c r="J333" s="6">
        <v>392</v>
      </c>
      <c r="K333" s="12">
        <v>35</v>
      </c>
      <c r="L333" s="6">
        <v>639</v>
      </c>
      <c r="M333" s="6">
        <v>988</v>
      </c>
      <c r="N333" s="6">
        <v>517</v>
      </c>
      <c r="O333" s="6">
        <v>930</v>
      </c>
      <c r="P333" s="6">
        <v>510</v>
      </c>
      <c r="Q333" s="6">
        <v>89</v>
      </c>
      <c r="R333" s="6">
        <v>491</v>
      </c>
      <c r="S333" s="6">
        <v>80</v>
      </c>
      <c r="T333" s="6">
        <v>532</v>
      </c>
      <c r="U333" s="6">
        <v>951</v>
      </c>
      <c r="V333" s="6">
        <v>618</v>
      </c>
      <c r="W333" s="6">
        <v>973</v>
      </c>
      <c r="X333" s="11">
        <v>401</v>
      </c>
      <c r="Y333" s="6">
        <v>54</v>
      </c>
      <c r="Z333" s="9">
        <v>798</v>
      </c>
      <c r="AA333" s="7">
        <v>697</v>
      </c>
      <c r="AB333" s="6">
        <v>229</v>
      </c>
      <c r="AC333" s="6">
        <v>322</v>
      </c>
      <c r="AD333" s="6">
        <v>159</v>
      </c>
      <c r="AE333" s="6">
        <v>316</v>
      </c>
      <c r="AF333" s="6">
        <v>872</v>
      </c>
      <c r="AG333" s="179">
        <v>707</v>
      </c>
      <c r="AH333" s="5">
        <f t="shared" si="56"/>
        <v>16400</v>
      </c>
      <c r="AI333" s="5">
        <f t="shared" si="57"/>
        <v>11201200</v>
      </c>
      <c r="AJ333" s="2">
        <f t="shared" si="58"/>
        <v>8606720000</v>
      </c>
    </row>
    <row r="334" spans="1:36" x14ac:dyDescent="0.2">
      <c r="A334" s="1">
        <v>26</v>
      </c>
      <c r="B334" s="178">
        <v>738</v>
      </c>
      <c r="C334" s="6">
        <v>837</v>
      </c>
      <c r="D334" s="6">
        <v>281</v>
      </c>
      <c r="E334" s="6">
        <v>190</v>
      </c>
      <c r="F334" s="6">
        <v>355</v>
      </c>
      <c r="G334" s="6">
        <v>200</v>
      </c>
      <c r="H334" s="6">
        <v>668</v>
      </c>
      <c r="I334" s="8">
        <v>831</v>
      </c>
      <c r="J334" s="12">
        <v>23</v>
      </c>
      <c r="K334" s="6">
        <v>436</v>
      </c>
      <c r="L334" s="6">
        <v>1008</v>
      </c>
      <c r="M334" s="6">
        <v>587</v>
      </c>
      <c r="N334" s="6">
        <v>918</v>
      </c>
      <c r="O334" s="6">
        <v>561</v>
      </c>
      <c r="P334" s="6">
        <v>109</v>
      </c>
      <c r="Q334" s="6">
        <v>458</v>
      </c>
      <c r="R334" s="6">
        <v>124</v>
      </c>
      <c r="S334" s="6">
        <v>479</v>
      </c>
      <c r="T334" s="6">
        <v>899</v>
      </c>
      <c r="U334" s="6">
        <v>552</v>
      </c>
      <c r="V334" s="6">
        <v>1017</v>
      </c>
      <c r="W334" s="6">
        <v>606</v>
      </c>
      <c r="X334" s="6">
        <v>2</v>
      </c>
      <c r="Y334" s="11">
        <v>421</v>
      </c>
      <c r="Z334" s="7">
        <v>653</v>
      </c>
      <c r="AA334" s="9">
        <v>810</v>
      </c>
      <c r="AB334" s="6">
        <v>374</v>
      </c>
      <c r="AC334" s="6">
        <v>209</v>
      </c>
      <c r="AD334" s="6">
        <v>272</v>
      </c>
      <c r="AE334" s="6">
        <v>171</v>
      </c>
      <c r="AF334" s="6">
        <v>759</v>
      </c>
      <c r="AG334" s="179">
        <v>852</v>
      </c>
      <c r="AH334" s="5">
        <f t="shared" si="56"/>
        <v>16400</v>
      </c>
      <c r="AI334" s="5">
        <f t="shared" si="57"/>
        <v>11201200</v>
      </c>
      <c r="AJ334" s="2">
        <f t="shared" si="58"/>
        <v>8606720000</v>
      </c>
    </row>
    <row r="335" spans="1:36" x14ac:dyDescent="0.2">
      <c r="A335" s="1">
        <v>27</v>
      </c>
      <c r="B335" s="178">
        <v>212</v>
      </c>
      <c r="C335" s="6">
        <v>375</v>
      </c>
      <c r="D335" s="6">
        <v>811</v>
      </c>
      <c r="E335" s="6">
        <v>656</v>
      </c>
      <c r="F335" s="8">
        <v>849</v>
      </c>
      <c r="G335" s="6">
        <v>758</v>
      </c>
      <c r="H335" s="6">
        <v>170</v>
      </c>
      <c r="I335" s="6">
        <v>269</v>
      </c>
      <c r="J335" s="6">
        <v>549</v>
      </c>
      <c r="K335" s="6">
        <v>898</v>
      </c>
      <c r="L335" s="6">
        <v>478</v>
      </c>
      <c r="M335" s="12">
        <v>121</v>
      </c>
      <c r="N335" s="6">
        <v>424</v>
      </c>
      <c r="O335" s="6">
        <v>3</v>
      </c>
      <c r="P335" s="6">
        <v>607</v>
      </c>
      <c r="Q335" s="6">
        <v>1020</v>
      </c>
      <c r="R335" s="6">
        <v>586</v>
      </c>
      <c r="S335" s="6">
        <v>1005</v>
      </c>
      <c r="T335" s="6">
        <v>433</v>
      </c>
      <c r="U335" s="6">
        <v>22</v>
      </c>
      <c r="V335" s="11">
        <v>459</v>
      </c>
      <c r="W335" s="6">
        <v>112</v>
      </c>
      <c r="X335" s="6">
        <v>564</v>
      </c>
      <c r="Y335" s="6">
        <v>919</v>
      </c>
      <c r="Z335" s="6">
        <v>191</v>
      </c>
      <c r="AA335" s="6">
        <v>284</v>
      </c>
      <c r="AB335" s="9">
        <v>840</v>
      </c>
      <c r="AC335" s="7">
        <v>739</v>
      </c>
      <c r="AD335" s="6">
        <v>830</v>
      </c>
      <c r="AE335" s="6">
        <v>665</v>
      </c>
      <c r="AF335" s="6">
        <v>197</v>
      </c>
      <c r="AG335" s="179">
        <v>354</v>
      </c>
      <c r="AH335" s="5">
        <f t="shared" si="56"/>
        <v>16400</v>
      </c>
      <c r="AI335" s="5">
        <f t="shared" si="57"/>
        <v>11201200</v>
      </c>
      <c r="AJ335" s="2">
        <f t="shared" si="58"/>
        <v>8606720000</v>
      </c>
    </row>
    <row r="336" spans="1:36" x14ac:dyDescent="0.2">
      <c r="A336" s="1">
        <v>28</v>
      </c>
      <c r="B336" s="178">
        <v>323</v>
      </c>
      <c r="C336" s="6">
        <v>232</v>
      </c>
      <c r="D336" s="6">
        <v>700</v>
      </c>
      <c r="E336" s="6">
        <v>799</v>
      </c>
      <c r="F336" s="6">
        <v>706</v>
      </c>
      <c r="G336" s="8">
        <v>869</v>
      </c>
      <c r="H336" s="6">
        <v>313</v>
      </c>
      <c r="I336" s="6">
        <v>158</v>
      </c>
      <c r="J336" s="6">
        <v>950</v>
      </c>
      <c r="K336" s="6">
        <v>529</v>
      </c>
      <c r="L336" s="12">
        <v>77</v>
      </c>
      <c r="M336" s="6">
        <v>490</v>
      </c>
      <c r="N336" s="6">
        <v>55</v>
      </c>
      <c r="O336" s="6">
        <v>404</v>
      </c>
      <c r="P336" s="6">
        <v>976</v>
      </c>
      <c r="Q336" s="6">
        <v>619</v>
      </c>
      <c r="R336" s="6">
        <v>985</v>
      </c>
      <c r="S336" s="6">
        <v>638</v>
      </c>
      <c r="T336" s="6">
        <v>34</v>
      </c>
      <c r="U336" s="6">
        <v>389</v>
      </c>
      <c r="V336" s="6">
        <v>92</v>
      </c>
      <c r="W336" s="11">
        <v>511</v>
      </c>
      <c r="X336" s="6">
        <v>931</v>
      </c>
      <c r="Y336" s="6">
        <v>520</v>
      </c>
      <c r="Z336" s="6">
        <v>304</v>
      </c>
      <c r="AA336" s="6">
        <v>139</v>
      </c>
      <c r="AB336" s="7">
        <v>727</v>
      </c>
      <c r="AC336" s="9">
        <v>884</v>
      </c>
      <c r="AD336" s="6">
        <v>685</v>
      </c>
      <c r="AE336" s="6">
        <v>778</v>
      </c>
      <c r="AF336" s="6">
        <v>342</v>
      </c>
      <c r="AG336" s="179">
        <v>241</v>
      </c>
      <c r="AH336" s="5">
        <f t="shared" si="56"/>
        <v>16400</v>
      </c>
      <c r="AI336" s="5">
        <f t="shared" si="57"/>
        <v>11201200</v>
      </c>
      <c r="AJ336" s="2">
        <f t="shared" si="58"/>
        <v>8606720000</v>
      </c>
    </row>
    <row r="337" spans="1:36" x14ac:dyDescent="0.2">
      <c r="A337" s="1">
        <v>29</v>
      </c>
      <c r="B337" s="178">
        <v>111</v>
      </c>
      <c r="C337" s="6">
        <v>460</v>
      </c>
      <c r="D337" s="8">
        <v>920</v>
      </c>
      <c r="E337" s="6">
        <v>563</v>
      </c>
      <c r="F337" s="6">
        <v>1006</v>
      </c>
      <c r="G337" s="6">
        <v>585</v>
      </c>
      <c r="H337" s="6">
        <v>21</v>
      </c>
      <c r="I337" s="6">
        <v>434</v>
      </c>
      <c r="J337" s="6">
        <v>666</v>
      </c>
      <c r="K337" s="6">
        <v>829</v>
      </c>
      <c r="L337" s="6">
        <v>353</v>
      </c>
      <c r="M337" s="6">
        <v>198</v>
      </c>
      <c r="N337" s="6">
        <v>283</v>
      </c>
      <c r="O337" s="12">
        <v>192</v>
      </c>
      <c r="P337" s="6">
        <v>740</v>
      </c>
      <c r="Q337" s="6">
        <v>839</v>
      </c>
      <c r="R337" s="6">
        <v>757</v>
      </c>
      <c r="S337" s="6">
        <v>850</v>
      </c>
      <c r="T337" s="11">
        <v>270</v>
      </c>
      <c r="U337" s="6">
        <v>169</v>
      </c>
      <c r="V337" s="6">
        <v>376</v>
      </c>
      <c r="W337" s="6">
        <v>211</v>
      </c>
      <c r="X337" s="6">
        <v>655</v>
      </c>
      <c r="Y337" s="6">
        <v>812</v>
      </c>
      <c r="Z337" s="6">
        <v>4</v>
      </c>
      <c r="AA337" s="6">
        <v>423</v>
      </c>
      <c r="AB337" s="6">
        <v>1019</v>
      </c>
      <c r="AC337" s="6">
        <v>608</v>
      </c>
      <c r="AD337" s="9">
        <v>897</v>
      </c>
      <c r="AE337" s="7">
        <v>550</v>
      </c>
      <c r="AF337" s="6">
        <v>122</v>
      </c>
      <c r="AG337" s="179">
        <v>477</v>
      </c>
      <c r="AH337" s="5">
        <f t="shared" si="56"/>
        <v>16400</v>
      </c>
      <c r="AI337" s="5">
        <f t="shared" si="57"/>
        <v>11201200</v>
      </c>
      <c r="AJ337" s="2">
        <f t="shared" si="58"/>
        <v>8606720000</v>
      </c>
    </row>
    <row r="338" spans="1:36" x14ac:dyDescent="0.2">
      <c r="A338" s="1">
        <v>30</v>
      </c>
      <c r="B338" s="178">
        <v>512</v>
      </c>
      <c r="C338" s="6">
        <v>91</v>
      </c>
      <c r="D338" s="6">
        <v>519</v>
      </c>
      <c r="E338" s="8">
        <v>932</v>
      </c>
      <c r="F338" s="6">
        <v>637</v>
      </c>
      <c r="G338" s="6">
        <v>986</v>
      </c>
      <c r="H338" s="6">
        <v>390</v>
      </c>
      <c r="I338" s="6">
        <v>33</v>
      </c>
      <c r="J338" s="6">
        <v>777</v>
      </c>
      <c r="K338" s="6">
        <v>686</v>
      </c>
      <c r="L338" s="6">
        <v>242</v>
      </c>
      <c r="M338" s="6">
        <v>341</v>
      </c>
      <c r="N338" s="12">
        <v>140</v>
      </c>
      <c r="O338" s="6">
        <v>303</v>
      </c>
      <c r="P338" s="6">
        <v>883</v>
      </c>
      <c r="Q338" s="6">
        <v>728</v>
      </c>
      <c r="R338" s="6">
        <v>870</v>
      </c>
      <c r="S338" s="6">
        <v>705</v>
      </c>
      <c r="T338" s="6">
        <v>157</v>
      </c>
      <c r="U338" s="11">
        <v>314</v>
      </c>
      <c r="V338" s="6">
        <v>231</v>
      </c>
      <c r="W338" s="6">
        <v>324</v>
      </c>
      <c r="X338" s="6">
        <v>800</v>
      </c>
      <c r="Y338" s="6">
        <v>699</v>
      </c>
      <c r="Z338" s="6">
        <v>403</v>
      </c>
      <c r="AA338" s="6">
        <v>56</v>
      </c>
      <c r="AB338" s="6">
        <v>620</v>
      </c>
      <c r="AC338" s="6">
        <v>975</v>
      </c>
      <c r="AD338" s="7">
        <v>530</v>
      </c>
      <c r="AE338" s="9">
        <v>949</v>
      </c>
      <c r="AF338" s="6">
        <v>489</v>
      </c>
      <c r="AG338" s="179">
        <v>78</v>
      </c>
      <c r="AH338" s="5">
        <f t="shared" si="56"/>
        <v>16400</v>
      </c>
      <c r="AI338" s="5">
        <f t="shared" si="57"/>
        <v>11201200</v>
      </c>
      <c r="AJ338" s="2">
        <f t="shared" si="58"/>
        <v>8606720000</v>
      </c>
    </row>
    <row r="339" spans="1:36" x14ac:dyDescent="0.2">
      <c r="A339" s="1">
        <v>31</v>
      </c>
      <c r="B339" s="199">
        <v>974</v>
      </c>
      <c r="C339" s="6">
        <v>617</v>
      </c>
      <c r="D339" s="6">
        <v>53</v>
      </c>
      <c r="E339" s="6">
        <v>402</v>
      </c>
      <c r="F339" s="6">
        <v>79</v>
      </c>
      <c r="G339" s="6">
        <v>492</v>
      </c>
      <c r="H339" s="6">
        <v>952</v>
      </c>
      <c r="I339" s="6">
        <v>531</v>
      </c>
      <c r="J339" s="6">
        <v>315</v>
      </c>
      <c r="K339" s="6">
        <v>160</v>
      </c>
      <c r="L339" s="6">
        <v>708</v>
      </c>
      <c r="M339" s="6">
        <v>871</v>
      </c>
      <c r="N339" s="6">
        <v>698</v>
      </c>
      <c r="O339" s="6">
        <v>797</v>
      </c>
      <c r="P339" s="6">
        <v>321</v>
      </c>
      <c r="Q339" s="12">
        <v>230</v>
      </c>
      <c r="R339" s="11">
        <v>344</v>
      </c>
      <c r="S339" s="6">
        <v>243</v>
      </c>
      <c r="T339" s="6">
        <v>687</v>
      </c>
      <c r="U339" s="6">
        <v>780</v>
      </c>
      <c r="V339" s="6">
        <v>725</v>
      </c>
      <c r="W339" s="6">
        <v>882</v>
      </c>
      <c r="X339" s="6">
        <v>302</v>
      </c>
      <c r="Y339" s="6">
        <v>137</v>
      </c>
      <c r="Z339" s="6">
        <v>929</v>
      </c>
      <c r="AA339" s="6">
        <v>518</v>
      </c>
      <c r="AB339" s="6">
        <v>90</v>
      </c>
      <c r="AC339" s="6">
        <v>509</v>
      </c>
      <c r="AD339" s="6">
        <v>36</v>
      </c>
      <c r="AE339" s="6">
        <v>391</v>
      </c>
      <c r="AF339" s="9">
        <v>987</v>
      </c>
      <c r="AG339" s="200">
        <v>640</v>
      </c>
      <c r="AH339" s="5">
        <f t="shared" si="56"/>
        <v>16400</v>
      </c>
      <c r="AI339" s="5">
        <f t="shared" si="57"/>
        <v>11201200</v>
      </c>
      <c r="AJ339" s="2">
        <f t="shared" si="58"/>
        <v>8606720000</v>
      </c>
    </row>
    <row r="340" spans="1:36" ht="13.5" thickBot="1" x14ac:dyDescent="0.25">
      <c r="A340" s="1">
        <v>32</v>
      </c>
      <c r="B340" s="201">
        <v>605</v>
      </c>
      <c r="C340" s="202">
        <v>1018</v>
      </c>
      <c r="D340" s="180">
        <v>422</v>
      </c>
      <c r="E340" s="180">
        <v>1</v>
      </c>
      <c r="F340" s="180">
        <v>480</v>
      </c>
      <c r="G340" s="180">
        <v>123</v>
      </c>
      <c r="H340" s="180">
        <v>551</v>
      </c>
      <c r="I340" s="180">
        <v>900</v>
      </c>
      <c r="J340" s="180">
        <v>172</v>
      </c>
      <c r="K340" s="180">
        <v>271</v>
      </c>
      <c r="L340" s="180">
        <v>851</v>
      </c>
      <c r="M340" s="180">
        <v>760</v>
      </c>
      <c r="N340" s="180">
        <v>809</v>
      </c>
      <c r="O340" s="180">
        <v>654</v>
      </c>
      <c r="P340" s="187">
        <v>210</v>
      </c>
      <c r="Q340" s="180">
        <v>373</v>
      </c>
      <c r="R340" s="180">
        <v>199</v>
      </c>
      <c r="S340" s="191">
        <v>356</v>
      </c>
      <c r="T340" s="180">
        <v>832</v>
      </c>
      <c r="U340" s="180">
        <v>667</v>
      </c>
      <c r="V340" s="180">
        <v>838</v>
      </c>
      <c r="W340" s="180">
        <v>737</v>
      </c>
      <c r="X340" s="180">
        <v>189</v>
      </c>
      <c r="Y340" s="180">
        <v>282</v>
      </c>
      <c r="Z340" s="180">
        <v>562</v>
      </c>
      <c r="AA340" s="180">
        <v>917</v>
      </c>
      <c r="AB340" s="180">
        <v>457</v>
      </c>
      <c r="AC340" s="180">
        <v>110</v>
      </c>
      <c r="AD340" s="180">
        <v>435</v>
      </c>
      <c r="AE340" s="180">
        <v>24</v>
      </c>
      <c r="AF340" s="203">
        <v>588</v>
      </c>
      <c r="AG340" s="204">
        <v>1007</v>
      </c>
      <c r="AH340" s="5">
        <f t="shared" si="56"/>
        <v>16400</v>
      </c>
      <c r="AI340" s="5">
        <f t="shared" si="57"/>
        <v>11201200</v>
      </c>
      <c r="AJ340" s="2">
        <f t="shared" si="58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59">SUM(C309:C340)</f>
        <v>16400</v>
      </c>
      <c r="D341" s="5">
        <f t="shared" si="59"/>
        <v>16400</v>
      </c>
      <c r="E341" s="5">
        <f t="shared" si="59"/>
        <v>16400</v>
      </c>
      <c r="F341" s="5">
        <f t="shared" si="59"/>
        <v>16400</v>
      </c>
      <c r="G341" s="5">
        <f t="shared" si="59"/>
        <v>16400</v>
      </c>
      <c r="H341" s="5">
        <f t="shared" si="59"/>
        <v>16400</v>
      </c>
      <c r="I341" s="5">
        <f t="shared" si="59"/>
        <v>16400</v>
      </c>
      <c r="J341" s="5">
        <f t="shared" si="59"/>
        <v>16400</v>
      </c>
      <c r="K341" s="5">
        <f t="shared" si="59"/>
        <v>16400</v>
      </c>
      <c r="L341" s="5">
        <f t="shared" si="59"/>
        <v>16400</v>
      </c>
      <c r="M341" s="5">
        <f t="shared" si="59"/>
        <v>16400</v>
      </c>
      <c r="N341" s="5">
        <f t="shared" si="59"/>
        <v>16400</v>
      </c>
      <c r="O341" s="5">
        <f t="shared" si="59"/>
        <v>16400</v>
      </c>
      <c r="P341" s="5">
        <f t="shared" si="59"/>
        <v>16400</v>
      </c>
      <c r="Q341" s="5">
        <f t="shared" si="59"/>
        <v>16400</v>
      </c>
      <c r="R341" s="5">
        <f t="shared" si="59"/>
        <v>16400</v>
      </c>
      <c r="S341" s="5">
        <f t="shared" si="59"/>
        <v>16400</v>
      </c>
      <c r="T341" s="5">
        <f t="shared" si="59"/>
        <v>16400</v>
      </c>
      <c r="U341" s="5">
        <f t="shared" si="59"/>
        <v>16400</v>
      </c>
      <c r="V341" s="5">
        <f t="shared" si="59"/>
        <v>16400</v>
      </c>
      <c r="W341" s="5">
        <f t="shared" si="59"/>
        <v>16400</v>
      </c>
      <c r="X341" s="5">
        <f t="shared" si="59"/>
        <v>16400</v>
      </c>
      <c r="Y341" s="5">
        <f t="shared" si="59"/>
        <v>16400</v>
      </c>
      <c r="Z341" s="5">
        <f t="shared" si="59"/>
        <v>16400</v>
      </c>
      <c r="AA341" s="5">
        <f t="shared" si="59"/>
        <v>16400</v>
      </c>
      <c r="AB341" s="5">
        <f t="shared" si="59"/>
        <v>16400</v>
      </c>
      <c r="AC341" s="5">
        <f t="shared" si="59"/>
        <v>16400</v>
      </c>
      <c r="AD341" s="5">
        <f t="shared" si="59"/>
        <v>16400</v>
      </c>
      <c r="AE341" s="5">
        <f t="shared" si="59"/>
        <v>16400</v>
      </c>
      <c r="AF341" s="5">
        <f t="shared" si="59"/>
        <v>16400</v>
      </c>
      <c r="AG341" s="5">
        <f t="shared" si="59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0">SUMSQ(C309:C340)</f>
        <v>11201200</v>
      </c>
      <c r="D342" s="5">
        <f t="shared" si="60"/>
        <v>11201200</v>
      </c>
      <c r="E342" s="5">
        <f t="shared" si="60"/>
        <v>11201200</v>
      </c>
      <c r="F342" s="5">
        <f t="shared" si="60"/>
        <v>11201200</v>
      </c>
      <c r="G342" s="5">
        <f t="shared" si="60"/>
        <v>11201200</v>
      </c>
      <c r="H342" s="5">
        <f t="shared" si="60"/>
        <v>11201200</v>
      </c>
      <c r="I342" s="5">
        <f t="shared" si="60"/>
        <v>11201200</v>
      </c>
      <c r="J342" s="5">
        <f t="shared" si="60"/>
        <v>11201200</v>
      </c>
      <c r="K342" s="5">
        <f t="shared" si="60"/>
        <v>11201200</v>
      </c>
      <c r="L342" s="5">
        <f t="shared" si="60"/>
        <v>11201200</v>
      </c>
      <c r="M342" s="5">
        <f t="shared" si="60"/>
        <v>11201200</v>
      </c>
      <c r="N342" s="5">
        <f t="shared" si="60"/>
        <v>11201200</v>
      </c>
      <c r="O342" s="5">
        <f t="shared" si="60"/>
        <v>11201200</v>
      </c>
      <c r="P342" s="5">
        <f t="shared" si="60"/>
        <v>11201200</v>
      </c>
      <c r="Q342" s="5">
        <f t="shared" si="60"/>
        <v>11201200</v>
      </c>
      <c r="R342" s="5">
        <f t="shared" si="60"/>
        <v>11201200</v>
      </c>
      <c r="S342" s="5">
        <f t="shared" si="60"/>
        <v>11201200</v>
      </c>
      <c r="T342" s="5">
        <f t="shared" si="60"/>
        <v>11201200</v>
      </c>
      <c r="U342" s="5">
        <f t="shared" si="60"/>
        <v>11201200</v>
      </c>
      <c r="V342" s="5">
        <f t="shared" si="60"/>
        <v>11201200</v>
      </c>
      <c r="W342" s="5">
        <f t="shared" si="60"/>
        <v>11201200</v>
      </c>
      <c r="X342" s="5">
        <f t="shared" si="60"/>
        <v>11201200</v>
      </c>
      <c r="Y342" s="5">
        <f t="shared" si="60"/>
        <v>11201200</v>
      </c>
      <c r="Z342" s="5">
        <f t="shared" si="60"/>
        <v>11201200</v>
      </c>
      <c r="AA342" s="5">
        <f t="shared" si="60"/>
        <v>11201200</v>
      </c>
      <c r="AB342" s="5">
        <f t="shared" si="60"/>
        <v>11201200</v>
      </c>
      <c r="AC342" s="5">
        <f t="shared" si="60"/>
        <v>11201200</v>
      </c>
      <c r="AD342" s="5">
        <f t="shared" si="60"/>
        <v>11201200</v>
      </c>
      <c r="AE342" s="5">
        <f t="shared" si="60"/>
        <v>11201200</v>
      </c>
      <c r="AF342" s="5">
        <f t="shared" si="60"/>
        <v>11201200</v>
      </c>
      <c r="AG342" s="5">
        <f t="shared" si="60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1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1"/>
        <v>8606720000</v>
      </c>
      <c r="E343" s="2">
        <f t="shared" si="61"/>
        <v>8606720000</v>
      </c>
      <c r="F343" s="2">
        <f t="shared" si="61"/>
        <v>8606720000</v>
      </c>
      <c r="G343" s="2">
        <f t="shared" si="61"/>
        <v>8606720000</v>
      </c>
      <c r="H343" s="2">
        <f t="shared" si="61"/>
        <v>8606720000</v>
      </c>
      <c r="I343" s="2">
        <f t="shared" si="61"/>
        <v>8606720000</v>
      </c>
      <c r="J343" s="2">
        <f t="shared" si="61"/>
        <v>8606720000</v>
      </c>
      <c r="K343" s="2">
        <f t="shared" si="61"/>
        <v>8606720000</v>
      </c>
      <c r="L343" s="2">
        <f t="shared" si="61"/>
        <v>8606720000</v>
      </c>
      <c r="M343" s="2">
        <f t="shared" si="61"/>
        <v>8606720000</v>
      </c>
      <c r="N343" s="2">
        <f t="shared" si="61"/>
        <v>8606720000</v>
      </c>
      <c r="O343" s="2">
        <f t="shared" si="61"/>
        <v>8606720000</v>
      </c>
      <c r="P343" s="2">
        <f t="shared" si="61"/>
        <v>8606720000</v>
      </c>
      <c r="Q343" s="2">
        <f t="shared" si="61"/>
        <v>8606720000</v>
      </c>
      <c r="R343" s="2">
        <f t="shared" si="61"/>
        <v>8606720000</v>
      </c>
      <c r="S343" s="2">
        <f t="shared" si="61"/>
        <v>8606720000</v>
      </c>
      <c r="T343" s="2">
        <f t="shared" si="61"/>
        <v>8606720000</v>
      </c>
      <c r="U343" s="2">
        <f t="shared" si="61"/>
        <v>8606720000</v>
      </c>
      <c r="V343" s="2">
        <f t="shared" si="61"/>
        <v>8606720000</v>
      </c>
      <c r="W343" s="2">
        <f t="shared" si="61"/>
        <v>8606720000</v>
      </c>
      <c r="X343" s="2">
        <f t="shared" si="61"/>
        <v>8606720000</v>
      </c>
      <c r="Y343" s="2">
        <f t="shared" si="61"/>
        <v>8606720000</v>
      </c>
      <c r="Z343" s="2">
        <f t="shared" si="61"/>
        <v>8606720000</v>
      </c>
      <c r="AA343" s="2">
        <f t="shared" si="61"/>
        <v>8606720000</v>
      </c>
      <c r="AB343" s="2">
        <f t="shared" si="61"/>
        <v>8606720000</v>
      </c>
      <c r="AC343" s="2">
        <f t="shared" si="61"/>
        <v>8606720000</v>
      </c>
      <c r="AD343" s="2">
        <f t="shared" si="61"/>
        <v>8606720000</v>
      </c>
      <c r="AE343" s="2">
        <f t="shared" si="61"/>
        <v>8606720000</v>
      </c>
      <c r="AF343" s="2">
        <f t="shared" si="61"/>
        <v>8606720000</v>
      </c>
      <c r="AG343" s="2">
        <f t="shared" si="61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26</v>
      </c>
      <c r="C345" s="2">
        <f>C310</f>
        <v>46</v>
      </c>
      <c r="D345" s="2">
        <f>D311</f>
        <v>68</v>
      </c>
      <c r="E345" s="2">
        <f>E312</f>
        <v>120</v>
      </c>
      <c r="F345" s="2">
        <f>F313</f>
        <v>133</v>
      </c>
      <c r="G345" s="2">
        <f>G314</f>
        <v>177</v>
      </c>
      <c r="H345" s="2">
        <f>H315</f>
        <v>223</v>
      </c>
      <c r="I345" s="2">
        <f>I316</f>
        <v>235</v>
      </c>
      <c r="J345" s="2">
        <f>J317</f>
        <v>274</v>
      </c>
      <c r="K345" s="2">
        <f>K318</f>
        <v>294</v>
      </c>
      <c r="L345" s="2">
        <f>L319</f>
        <v>332</v>
      </c>
      <c r="M345" s="2">
        <f>M320</f>
        <v>384</v>
      </c>
      <c r="N345" s="2">
        <f>N321</f>
        <v>397</v>
      </c>
      <c r="O345" s="2">
        <f>O322</f>
        <v>441</v>
      </c>
      <c r="P345" s="2">
        <f>P323</f>
        <v>471</v>
      </c>
      <c r="Q345" s="2">
        <f>Q324</f>
        <v>483</v>
      </c>
      <c r="R345" s="2">
        <f>R325</f>
        <v>534</v>
      </c>
      <c r="S345" s="2">
        <f>S326</f>
        <v>546</v>
      </c>
      <c r="T345" s="2">
        <f>T327</f>
        <v>592</v>
      </c>
      <c r="U345" s="2">
        <f>U328</f>
        <v>636</v>
      </c>
      <c r="V345" s="2">
        <f>V329</f>
        <v>649</v>
      </c>
      <c r="W345" s="2">
        <f>W330</f>
        <v>701</v>
      </c>
      <c r="X345" s="2">
        <f>X331</f>
        <v>723</v>
      </c>
      <c r="Y345" s="2">
        <f>Y332</f>
        <v>743</v>
      </c>
      <c r="Z345" s="2">
        <f>Z333</f>
        <v>798</v>
      </c>
      <c r="AA345" s="2">
        <f>AA334</f>
        <v>810</v>
      </c>
      <c r="AB345" s="2">
        <f>AB335</f>
        <v>840</v>
      </c>
      <c r="AC345" s="2">
        <f>AC336</f>
        <v>884</v>
      </c>
      <c r="AD345" s="2">
        <f>AD337</f>
        <v>897</v>
      </c>
      <c r="AE345" s="2">
        <f>AE338</f>
        <v>949</v>
      </c>
      <c r="AF345" s="2">
        <f>AF339</f>
        <v>987</v>
      </c>
      <c r="AG345" s="2">
        <f>AG340</f>
        <v>1007</v>
      </c>
      <c r="AH345" s="217">
        <f t="shared" ref="AH345:AH348" si="62">SUM(B345:AG345)</f>
        <v>16400</v>
      </c>
      <c r="AI345" s="5">
        <f t="shared" ref="AI345:AI348" si="63">SUMSQ(B345:AG345)</f>
        <v>11201200</v>
      </c>
      <c r="AJ345" s="2">
        <f t="shared" ref="AJ345:AJ348" si="64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605</v>
      </c>
      <c r="C346" s="2">
        <f>C339</f>
        <v>617</v>
      </c>
      <c r="D346" s="2">
        <f>D338</f>
        <v>519</v>
      </c>
      <c r="E346" s="2">
        <f>E337</f>
        <v>563</v>
      </c>
      <c r="F346" s="2">
        <f>F336</f>
        <v>706</v>
      </c>
      <c r="G346" s="2">
        <f>G335</f>
        <v>758</v>
      </c>
      <c r="H346" s="2">
        <f>H334</f>
        <v>668</v>
      </c>
      <c r="I346" s="2">
        <f>I333</f>
        <v>688</v>
      </c>
      <c r="J346" s="2">
        <f>J332</f>
        <v>853</v>
      </c>
      <c r="K346" s="2">
        <f>K331</f>
        <v>865</v>
      </c>
      <c r="L346" s="2">
        <f>L330</f>
        <v>783</v>
      </c>
      <c r="M346" s="2">
        <f>M329</f>
        <v>827</v>
      </c>
      <c r="N346" s="2">
        <f>N328</f>
        <v>970</v>
      </c>
      <c r="O346" s="2">
        <f>O327</f>
        <v>1022</v>
      </c>
      <c r="P346" s="2">
        <f>P326</f>
        <v>916</v>
      </c>
      <c r="Q346" s="2">
        <f>Q325</f>
        <v>936</v>
      </c>
      <c r="R346" s="2">
        <f>R324</f>
        <v>81</v>
      </c>
      <c r="S346" s="2">
        <f>S323</f>
        <v>101</v>
      </c>
      <c r="T346" s="2">
        <f>T322</f>
        <v>11</v>
      </c>
      <c r="U346" s="2">
        <f>U321</f>
        <v>63</v>
      </c>
      <c r="V346" s="2">
        <f>V320</f>
        <v>206</v>
      </c>
      <c r="W346" s="2">
        <f>W319</f>
        <v>250</v>
      </c>
      <c r="X346" s="2">
        <f>X318</f>
        <v>152</v>
      </c>
      <c r="Y346" s="2">
        <f>Y317</f>
        <v>164</v>
      </c>
      <c r="Z346" s="2">
        <f>Z316</f>
        <v>345</v>
      </c>
      <c r="AA346" s="2">
        <f>AA315</f>
        <v>365</v>
      </c>
      <c r="AB346" s="2">
        <f>AB314</f>
        <v>259</v>
      </c>
      <c r="AC346" s="2">
        <f>AC313</f>
        <v>311</v>
      </c>
      <c r="AD346" s="2">
        <f>AD312</f>
        <v>454</v>
      </c>
      <c r="AE346" s="2">
        <f>AE311</f>
        <v>498</v>
      </c>
      <c r="AF346" s="2">
        <f>AF310</f>
        <v>416</v>
      </c>
      <c r="AG346" s="2">
        <f>AG309</f>
        <v>428</v>
      </c>
      <c r="AH346" s="217">
        <f t="shared" si="62"/>
        <v>16400</v>
      </c>
      <c r="AI346" s="5">
        <f t="shared" si="63"/>
        <v>11201200</v>
      </c>
      <c r="AJ346" s="2">
        <f t="shared" si="64"/>
        <v>8606720000</v>
      </c>
    </row>
    <row r="347" spans="1:36" x14ac:dyDescent="0.2">
      <c r="A347" s="3" t="s">
        <v>1175</v>
      </c>
      <c r="B347" s="2">
        <f>B325</f>
        <v>144</v>
      </c>
      <c r="C347" s="2">
        <f>C326</f>
        <v>188</v>
      </c>
      <c r="D347" s="2">
        <f>D327</f>
        <v>214</v>
      </c>
      <c r="E347" s="2">
        <f>E328</f>
        <v>226</v>
      </c>
      <c r="F347" s="2">
        <f>F329</f>
        <v>19</v>
      </c>
      <c r="G347" s="2">
        <f>G330</f>
        <v>39</v>
      </c>
      <c r="H347" s="2">
        <f>H331</f>
        <v>73</v>
      </c>
      <c r="I347" s="2">
        <f>I332</f>
        <v>125</v>
      </c>
      <c r="J347" s="2">
        <f>J333</f>
        <v>392</v>
      </c>
      <c r="K347" s="2">
        <f>K334</f>
        <v>436</v>
      </c>
      <c r="L347" s="2">
        <f>L335</f>
        <v>478</v>
      </c>
      <c r="M347" s="2">
        <f>M336</f>
        <v>490</v>
      </c>
      <c r="N347" s="2">
        <f>N337</f>
        <v>283</v>
      </c>
      <c r="O347" s="2">
        <f>O338</f>
        <v>303</v>
      </c>
      <c r="P347" s="2">
        <f>P339</f>
        <v>321</v>
      </c>
      <c r="Q347" s="2">
        <f>Q340</f>
        <v>373</v>
      </c>
      <c r="R347" s="2">
        <f>R309</f>
        <v>644</v>
      </c>
      <c r="S347" s="2">
        <f>S310</f>
        <v>696</v>
      </c>
      <c r="T347" s="2">
        <f>T311</f>
        <v>730</v>
      </c>
      <c r="U347" s="2">
        <f>U312</f>
        <v>750</v>
      </c>
      <c r="V347" s="2">
        <f>V313</f>
        <v>543</v>
      </c>
      <c r="W347" s="2">
        <f>W314</f>
        <v>555</v>
      </c>
      <c r="X347" s="2">
        <f>X315</f>
        <v>581</v>
      </c>
      <c r="Y347" s="2">
        <f>Y316</f>
        <v>625</v>
      </c>
      <c r="Z347" s="2">
        <f>Z317</f>
        <v>908</v>
      </c>
      <c r="AA347" s="2">
        <f>AA318</f>
        <v>960</v>
      </c>
      <c r="AB347" s="2">
        <f>AB319</f>
        <v>978</v>
      </c>
      <c r="AC347" s="2">
        <f>AC320</f>
        <v>998</v>
      </c>
      <c r="AD347" s="2">
        <f>AD321</f>
        <v>791</v>
      </c>
      <c r="AE347" s="2">
        <f>AE322</f>
        <v>803</v>
      </c>
      <c r="AF347" s="2">
        <f>AF323</f>
        <v>845</v>
      </c>
      <c r="AG347" s="2">
        <f>AG324</f>
        <v>889</v>
      </c>
      <c r="AH347" s="217">
        <f t="shared" si="62"/>
        <v>16400</v>
      </c>
      <c r="AI347" s="5">
        <f t="shared" si="63"/>
        <v>11201200</v>
      </c>
      <c r="AJ347" s="2">
        <f t="shared" si="64"/>
        <v>8606720000</v>
      </c>
    </row>
    <row r="348" spans="1:36" x14ac:dyDescent="0.2">
      <c r="A348" s="3" t="s">
        <v>1176</v>
      </c>
      <c r="B348" s="2">
        <f>B324</f>
        <v>715</v>
      </c>
      <c r="C348" s="2">
        <f>C323</f>
        <v>767</v>
      </c>
      <c r="D348" s="2">
        <f>D322</f>
        <v>657</v>
      </c>
      <c r="E348" s="2">
        <f>E321</f>
        <v>677</v>
      </c>
      <c r="F348" s="2">
        <f>F320</f>
        <v>600</v>
      </c>
      <c r="G348" s="2">
        <f>G319</f>
        <v>612</v>
      </c>
      <c r="H348" s="2">
        <f>H318</f>
        <v>526</v>
      </c>
      <c r="I348" s="2">
        <f>I317</f>
        <v>570</v>
      </c>
      <c r="J348" s="2">
        <f>J316</f>
        <v>963</v>
      </c>
      <c r="K348" s="2">
        <f>K315</f>
        <v>1015</v>
      </c>
      <c r="L348" s="2">
        <f>L314</f>
        <v>921</v>
      </c>
      <c r="M348" s="2">
        <f>M313</f>
        <v>941</v>
      </c>
      <c r="N348" s="2">
        <f>N312</f>
        <v>864</v>
      </c>
      <c r="O348" s="2">
        <f>O311</f>
        <v>876</v>
      </c>
      <c r="P348" s="2">
        <f>P310</f>
        <v>774</v>
      </c>
      <c r="Q348" s="2">
        <f>Q309</f>
        <v>818</v>
      </c>
      <c r="R348" s="2">
        <f>R340</f>
        <v>199</v>
      </c>
      <c r="S348" s="2">
        <f>S339</f>
        <v>243</v>
      </c>
      <c r="T348" s="2">
        <f>T338</f>
        <v>157</v>
      </c>
      <c r="U348" s="2">
        <f>U337</f>
        <v>169</v>
      </c>
      <c r="V348" s="2">
        <f>V336</f>
        <v>92</v>
      </c>
      <c r="W348" s="2">
        <f>W335</f>
        <v>112</v>
      </c>
      <c r="X348" s="2">
        <f>X334</f>
        <v>2</v>
      </c>
      <c r="Y348" s="2">
        <f>Y333</f>
        <v>54</v>
      </c>
      <c r="Z348" s="2">
        <f>Z332</f>
        <v>463</v>
      </c>
      <c r="AA348" s="2">
        <f>AA331</f>
        <v>507</v>
      </c>
      <c r="AB348" s="2">
        <f>AB330</f>
        <v>405</v>
      </c>
      <c r="AC348" s="2">
        <f>AC329</f>
        <v>417</v>
      </c>
      <c r="AD348" s="2">
        <f>AD328</f>
        <v>340</v>
      </c>
      <c r="AE348" s="2">
        <f>AE327</f>
        <v>360</v>
      </c>
      <c r="AF348" s="2">
        <f>AF326</f>
        <v>266</v>
      </c>
      <c r="AG348" s="2">
        <f>AG325</f>
        <v>318</v>
      </c>
      <c r="AH348" s="217">
        <f t="shared" si="62"/>
        <v>16400</v>
      </c>
      <c r="AI348" s="5">
        <f t="shared" si="63"/>
        <v>11201200</v>
      </c>
      <c r="AJ348" s="2">
        <f t="shared" si="64"/>
        <v>8606720000</v>
      </c>
    </row>
    <row r="350" spans="1:36" x14ac:dyDescent="0.2">
      <c r="A350" s="1" t="s">
        <v>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35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4DAFC-EEC1-4A58-9CF8-A2C93CC5D51E}">
  <sheetPr>
    <tabColor rgb="FFCCCCFF"/>
  </sheetPr>
  <dimension ref="A1:AJ350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1244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3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 t="s">
        <v>5</v>
      </c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1166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22" t="s">
        <v>1246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 t="s">
        <v>5</v>
      </c>
      <c r="M7" s="2" t="s">
        <v>5</v>
      </c>
    </row>
    <row r="8" spans="1:36" x14ac:dyDescent="0.2">
      <c r="A8" s="1">
        <v>1</v>
      </c>
      <c r="B8" s="181">
        <v>2</v>
      </c>
      <c r="C8" s="133">
        <v>421</v>
      </c>
      <c r="D8" s="177">
        <v>1017</v>
      </c>
      <c r="E8" s="177">
        <v>606</v>
      </c>
      <c r="F8" s="177">
        <v>899</v>
      </c>
      <c r="G8" s="177">
        <v>552</v>
      </c>
      <c r="H8" s="177">
        <v>124</v>
      </c>
      <c r="I8" s="177">
        <v>479</v>
      </c>
      <c r="J8" s="177">
        <v>366</v>
      </c>
      <c r="K8" s="177">
        <v>201</v>
      </c>
      <c r="L8" s="177">
        <v>661</v>
      </c>
      <c r="M8" s="177">
        <v>818</v>
      </c>
      <c r="N8" s="177">
        <v>751</v>
      </c>
      <c r="O8" s="177">
        <v>844</v>
      </c>
      <c r="P8" s="177">
        <v>280</v>
      </c>
      <c r="Q8" s="189">
        <v>179</v>
      </c>
      <c r="R8" s="185">
        <v>200</v>
      </c>
      <c r="S8" s="177">
        <v>355</v>
      </c>
      <c r="T8" s="177">
        <v>831</v>
      </c>
      <c r="U8" s="177">
        <v>668</v>
      </c>
      <c r="V8" s="177">
        <v>837</v>
      </c>
      <c r="W8" s="177">
        <v>738</v>
      </c>
      <c r="X8" s="177">
        <v>190</v>
      </c>
      <c r="Y8" s="177">
        <v>281</v>
      </c>
      <c r="Z8" s="177">
        <v>428</v>
      </c>
      <c r="AA8" s="177">
        <v>15</v>
      </c>
      <c r="AB8" s="177">
        <v>595</v>
      </c>
      <c r="AC8" s="177">
        <v>1016</v>
      </c>
      <c r="AD8" s="177">
        <v>553</v>
      </c>
      <c r="AE8" s="177">
        <v>910</v>
      </c>
      <c r="AF8" s="177">
        <v>466</v>
      </c>
      <c r="AG8" s="184">
        <v>117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7">
        <v>54</v>
      </c>
      <c r="D9" s="6">
        <v>618</v>
      </c>
      <c r="E9" s="6">
        <v>973</v>
      </c>
      <c r="F9" s="6">
        <v>532</v>
      </c>
      <c r="G9" s="6">
        <v>951</v>
      </c>
      <c r="H9" s="6">
        <v>491</v>
      </c>
      <c r="I9" s="6">
        <v>80</v>
      </c>
      <c r="J9" s="6">
        <v>253</v>
      </c>
      <c r="K9" s="6">
        <v>346</v>
      </c>
      <c r="L9" s="6">
        <v>774</v>
      </c>
      <c r="M9" s="6">
        <v>673</v>
      </c>
      <c r="N9" s="6">
        <v>896</v>
      </c>
      <c r="O9" s="6">
        <v>731</v>
      </c>
      <c r="P9" s="11">
        <v>135</v>
      </c>
      <c r="Q9" s="6">
        <v>292</v>
      </c>
      <c r="R9" s="6">
        <v>343</v>
      </c>
      <c r="S9" s="12">
        <v>244</v>
      </c>
      <c r="T9" s="6">
        <v>688</v>
      </c>
      <c r="U9" s="6">
        <v>779</v>
      </c>
      <c r="V9" s="6">
        <v>726</v>
      </c>
      <c r="W9" s="6">
        <v>881</v>
      </c>
      <c r="X9" s="6">
        <v>301</v>
      </c>
      <c r="Y9" s="6">
        <v>138</v>
      </c>
      <c r="Z9" s="6">
        <v>59</v>
      </c>
      <c r="AA9" s="6">
        <v>416</v>
      </c>
      <c r="AB9" s="6">
        <v>964</v>
      </c>
      <c r="AC9" s="6">
        <v>615</v>
      </c>
      <c r="AD9" s="6">
        <v>954</v>
      </c>
      <c r="AE9" s="6">
        <v>541</v>
      </c>
      <c r="AF9" s="8">
        <v>65</v>
      </c>
      <c r="AG9" s="179">
        <v>486</v>
      </c>
      <c r="AH9" s="5">
        <f t="shared" ref="AH9:AH39" si="0">SUM(B9:AG9)</f>
        <v>16400</v>
      </c>
      <c r="AI9" s="5">
        <f t="shared" ref="AI9:AI39" si="1">SUMSQ(B9:AG9)</f>
        <v>11201200</v>
      </c>
      <c r="AJ9" s="2">
        <f t="shared" ref="AJ9:AJ39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78">
        <v>931</v>
      </c>
      <c r="C10" s="6">
        <v>520</v>
      </c>
      <c r="D10" s="7">
        <v>92</v>
      </c>
      <c r="E10" s="9">
        <v>511</v>
      </c>
      <c r="F10" s="6">
        <v>34</v>
      </c>
      <c r="G10" s="6">
        <v>389</v>
      </c>
      <c r="H10" s="6">
        <v>985</v>
      </c>
      <c r="I10" s="6">
        <v>638</v>
      </c>
      <c r="J10" s="6">
        <v>719</v>
      </c>
      <c r="K10" s="6">
        <v>876</v>
      </c>
      <c r="L10" s="6">
        <v>312</v>
      </c>
      <c r="M10" s="6">
        <v>147</v>
      </c>
      <c r="N10" s="6">
        <v>334</v>
      </c>
      <c r="O10" s="11">
        <v>233</v>
      </c>
      <c r="P10" s="6">
        <v>693</v>
      </c>
      <c r="Q10" s="6">
        <v>786</v>
      </c>
      <c r="R10" s="6">
        <v>869</v>
      </c>
      <c r="S10" s="6">
        <v>706</v>
      </c>
      <c r="T10" s="12">
        <v>158</v>
      </c>
      <c r="U10" s="6">
        <v>313</v>
      </c>
      <c r="V10" s="6">
        <v>232</v>
      </c>
      <c r="W10" s="6">
        <v>323</v>
      </c>
      <c r="X10" s="6">
        <v>799</v>
      </c>
      <c r="Y10" s="6">
        <v>700</v>
      </c>
      <c r="Z10" s="6">
        <v>521</v>
      </c>
      <c r="AA10" s="6">
        <v>942</v>
      </c>
      <c r="AB10" s="6">
        <v>498</v>
      </c>
      <c r="AC10" s="6">
        <v>85</v>
      </c>
      <c r="AD10" s="6">
        <v>396</v>
      </c>
      <c r="AE10" s="8">
        <v>47</v>
      </c>
      <c r="AF10" s="6">
        <v>627</v>
      </c>
      <c r="AG10" s="179">
        <v>984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78">
        <v>564</v>
      </c>
      <c r="C11" s="6">
        <v>919</v>
      </c>
      <c r="D11" s="9">
        <v>459</v>
      </c>
      <c r="E11" s="7">
        <v>112</v>
      </c>
      <c r="F11" s="6">
        <v>433</v>
      </c>
      <c r="G11" s="6">
        <v>22</v>
      </c>
      <c r="H11" s="6">
        <v>586</v>
      </c>
      <c r="I11" s="6">
        <v>1005</v>
      </c>
      <c r="J11" s="6">
        <v>864</v>
      </c>
      <c r="K11" s="6">
        <v>763</v>
      </c>
      <c r="L11" s="6">
        <v>167</v>
      </c>
      <c r="M11" s="6">
        <v>260</v>
      </c>
      <c r="N11" s="11">
        <v>221</v>
      </c>
      <c r="O11" s="6">
        <v>378</v>
      </c>
      <c r="P11" s="6">
        <v>806</v>
      </c>
      <c r="Q11" s="6">
        <v>641</v>
      </c>
      <c r="R11" s="6">
        <v>758</v>
      </c>
      <c r="S11" s="6">
        <v>849</v>
      </c>
      <c r="T11" s="6">
        <v>269</v>
      </c>
      <c r="U11" s="12">
        <v>170</v>
      </c>
      <c r="V11" s="6">
        <v>375</v>
      </c>
      <c r="W11" s="6">
        <v>212</v>
      </c>
      <c r="X11" s="6">
        <v>656</v>
      </c>
      <c r="Y11" s="6">
        <v>811</v>
      </c>
      <c r="Z11" s="6">
        <v>922</v>
      </c>
      <c r="AA11" s="6">
        <v>573</v>
      </c>
      <c r="AB11" s="6">
        <v>97</v>
      </c>
      <c r="AC11" s="6">
        <v>454</v>
      </c>
      <c r="AD11" s="8">
        <v>27</v>
      </c>
      <c r="AE11" s="6">
        <v>448</v>
      </c>
      <c r="AF11" s="6">
        <v>996</v>
      </c>
      <c r="AG11" s="179">
        <v>583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78">
        <v>800</v>
      </c>
      <c r="C12" s="6">
        <v>699</v>
      </c>
      <c r="D12" s="6">
        <v>231</v>
      </c>
      <c r="E12" s="6">
        <v>324</v>
      </c>
      <c r="F12" s="7">
        <v>157</v>
      </c>
      <c r="G12" s="9">
        <v>314</v>
      </c>
      <c r="H12" s="6">
        <v>870</v>
      </c>
      <c r="I12" s="6">
        <v>705</v>
      </c>
      <c r="J12" s="6">
        <v>628</v>
      </c>
      <c r="K12" s="6">
        <v>983</v>
      </c>
      <c r="L12" s="6">
        <v>395</v>
      </c>
      <c r="M12" s="11">
        <v>48</v>
      </c>
      <c r="N12" s="6">
        <v>497</v>
      </c>
      <c r="O12" s="6">
        <v>86</v>
      </c>
      <c r="P12" s="6">
        <v>522</v>
      </c>
      <c r="Q12" s="6">
        <v>941</v>
      </c>
      <c r="R12" s="6">
        <v>986</v>
      </c>
      <c r="S12" s="6">
        <v>637</v>
      </c>
      <c r="T12" s="6">
        <v>33</v>
      </c>
      <c r="U12" s="6">
        <v>390</v>
      </c>
      <c r="V12" s="12">
        <v>91</v>
      </c>
      <c r="W12" s="6">
        <v>512</v>
      </c>
      <c r="X12" s="6">
        <v>932</v>
      </c>
      <c r="Y12" s="6">
        <v>519</v>
      </c>
      <c r="Z12" s="6">
        <v>694</v>
      </c>
      <c r="AA12" s="6">
        <v>785</v>
      </c>
      <c r="AB12" s="6">
        <v>333</v>
      </c>
      <c r="AC12" s="8">
        <v>234</v>
      </c>
      <c r="AD12" s="6">
        <v>311</v>
      </c>
      <c r="AE12" s="6">
        <v>148</v>
      </c>
      <c r="AF12" s="6">
        <v>720</v>
      </c>
      <c r="AG12" s="179">
        <v>875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78">
        <v>655</v>
      </c>
      <c r="C13" s="6">
        <v>812</v>
      </c>
      <c r="D13" s="6">
        <v>376</v>
      </c>
      <c r="E13" s="6">
        <v>211</v>
      </c>
      <c r="F13" s="9">
        <v>270</v>
      </c>
      <c r="G13" s="7">
        <v>169</v>
      </c>
      <c r="H13" s="6">
        <v>757</v>
      </c>
      <c r="I13" s="6">
        <v>850</v>
      </c>
      <c r="J13" s="6">
        <v>995</v>
      </c>
      <c r="K13" s="6">
        <v>584</v>
      </c>
      <c r="L13" s="11">
        <v>28</v>
      </c>
      <c r="M13" s="6">
        <v>447</v>
      </c>
      <c r="N13" s="6">
        <v>98</v>
      </c>
      <c r="O13" s="6">
        <v>453</v>
      </c>
      <c r="P13" s="6">
        <v>921</v>
      </c>
      <c r="Q13" s="6">
        <v>574</v>
      </c>
      <c r="R13" s="6">
        <v>585</v>
      </c>
      <c r="S13" s="6">
        <v>1006</v>
      </c>
      <c r="T13" s="6">
        <v>434</v>
      </c>
      <c r="U13" s="6">
        <v>21</v>
      </c>
      <c r="V13" s="6">
        <v>460</v>
      </c>
      <c r="W13" s="12">
        <v>111</v>
      </c>
      <c r="X13" s="6">
        <v>563</v>
      </c>
      <c r="Y13" s="6">
        <v>920</v>
      </c>
      <c r="Z13" s="6">
        <v>805</v>
      </c>
      <c r="AA13" s="6">
        <v>642</v>
      </c>
      <c r="AB13" s="8">
        <v>222</v>
      </c>
      <c r="AC13" s="6">
        <v>377</v>
      </c>
      <c r="AD13" s="6">
        <v>168</v>
      </c>
      <c r="AE13" s="6">
        <v>259</v>
      </c>
      <c r="AF13" s="6">
        <v>863</v>
      </c>
      <c r="AG13" s="179">
        <v>764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78">
        <v>189</v>
      </c>
      <c r="C14" s="6">
        <v>282</v>
      </c>
      <c r="D14" s="6">
        <v>838</v>
      </c>
      <c r="E14" s="6">
        <v>737</v>
      </c>
      <c r="F14" s="6">
        <v>832</v>
      </c>
      <c r="G14" s="6">
        <v>667</v>
      </c>
      <c r="H14" s="7">
        <v>199</v>
      </c>
      <c r="I14" s="9">
        <v>356</v>
      </c>
      <c r="J14" s="6">
        <v>465</v>
      </c>
      <c r="K14" s="11">
        <v>118</v>
      </c>
      <c r="L14" s="6">
        <v>554</v>
      </c>
      <c r="M14" s="6">
        <v>909</v>
      </c>
      <c r="N14" s="6">
        <v>596</v>
      </c>
      <c r="O14" s="6">
        <v>1015</v>
      </c>
      <c r="P14" s="6">
        <v>427</v>
      </c>
      <c r="Q14" s="6">
        <v>16</v>
      </c>
      <c r="R14" s="6">
        <v>123</v>
      </c>
      <c r="S14" s="6">
        <v>480</v>
      </c>
      <c r="T14" s="6">
        <v>900</v>
      </c>
      <c r="U14" s="6">
        <v>551</v>
      </c>
      <c r="V14" s="6">
        <v>1018</v>
      </c>
      <c r="W14" s="6">
        <v>605</v>
      </c>
      <c r="X14" s="12">
        <v>1</v>
      </c>
      <c r="Y14" s="6">
        <v>422</v>
      </c>
      <c r="Z14" s="6">
        <v>279</v>
      </c>
      <c r="AA14" s="8">
        <v>180</v>
      </c>
      <c r="AB14" s="6">
        <v>752</v>
      </c>
      <c r="AC14" s="6">
        <v>843</v>
      </c>
      <c r="AD14" s="6">
        <v>662</v>
      </c>
      <c r="AE14" s="6">
        <v>817</v>
      </c>
      <c r="AF14" s="6">
        <v>365</v>
      </c>
      <c r="AG14" s="179">
        <v>202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78">
        <v>302</v>
      </c>
      <c r="C15" s="6">
        <v>137</v>
      </c>
      <c r="D15" s="6">
        <v>725</v>
      </c>
      <c r="E15" s="6">
        <v>882</v>
      </c>
      <c r="F15" s="6">
        <v>687</v>
      </c>
      <c r="G15" s="6">
        <v>780</v>
      </c>
      <c r="H15" s="9">
        <v>344</v>
      </c>
      <c r="I15" s="7">
        <v>243</v>
      </c>
      <c r="J15" s="11">
        <v>66</v>
      </c>
      <c r="K15" s="6">
        <v>485</v>
      </c>
      <c r="L15" s="6">
        <v>953</v>
      </c>
      <c r="M15" s="6">
        <v>542</v>
      </c>
      <c r="N15" s="6">
        <v>963</v>
      </c>
      <c r="O15" s="6">
        <v>616</v>
      </c>
      <c r="P15" s="6">
        <v>60</v>
      </c>
      <c r="Q15" s="6">
        <v>415</v>
      </c>
      <c r="R15" s="6">
        <v>492</v>
      </c>
      <c r="S15" s="6">
        <v>79</v>
      </c>
      <c r="T15" s="6">
        <v>531</v>
      </c>
      <c r="U15" s="6">
        <v>952</v>
      </c>
      <c r="V15" s="6">
        <v>617</v>
      </c>
      <c r="W15" s="6">
        <v>974</v>
      </c>
      <c r="X15" s="6">
        <v>402</v>
      </c>
      <c r="Y15" s="12">
        <v>53</v>
      </c>
      <c r="Z15" s="8">
        <v>136</v>
      </c>
      <c r="AA15" s="6">
        <v>291</v>
      </c>
      <c r="AB15" s="6">
        <v>895</v>
      </c>
      <c r="AC15" s="6">
        <v>732</v>
      </c>
      <c r="AD15" s="6">
        <v>773</v>
      </c>
      <c r="AE15" s="6">
        <v>674</v>
      </c>
      <c r="AF15" s="6">
        <v>254</v>
      </c>
      <c r="AG15" s="179">
        <v>345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78">
        <v>119</v>
      </c>
      <c r="C16" s="6">
        <v>468</v>
      </c>
      <c r="D16" s="6">
        <v>912</v>
      </c>
      <c r="E16" s="6">
        <v>555</v>
      </c>
      <c r="F16" s="6">
        <v>1014</v>
      </c>
      <c r="G16" s="6">
        <v>593</v>
      </c>
      <c r="H16" s="6">
        <v>13</v>
      </c>
      <c r="I16" s="11">
        <v>426</v>
      </c>
      <c r="J16" s="7">
        <v>283</v>
      </c>
      <c r="K16" s="9">
        <v>192</v>
      </c>
      <c r="L16" s="6">
        <v>740</v>
      </c>
      <c r="M16" s="6">
        <v>839</v>
      </c>
      <c r="N16" s="6">
        <v>666</v>
      </c>
      <c r="O16" s="6">
        <v>829</v>
      </c>
      <c r="P16" s="6">
        <v>353</v>
      </c>
      <c r="Q16" s="6">
        <v>198</v>
      </c>
      <c r="R16" s="6">
        <v>177</v>
      </c>
      <c r="S16" s="6">
        <v>278</v>
      </c>
      <c r="T16" s="6">
        <v>842</v>
      </c>
      <c r="U16" s="6">
        <v>749</v>
      </c>
      <c r="V16" s="6">
        <v>820</v>
      </c>
      <c r="W16" s="6">
        <v>663</v>
      </c>
      <c r="X16" s="6">
        <v>203</v>
      </c>
      <c r="Y16" s="8">
        <v>368</v>
      </c>
      <c r="Z16" s="12">
        <v>477</v>
      </c>
      <c r="AA16" s="6">
        <v>122</v>
      </c>
      <c r="AB16" s="6">
        <v>550</v>
      </c>
      <c r="AC16" s="6">
        <v>897</v>
      </c>
      <c r="AD16" s="6">
        <v>608</v>
      </c>
      <c r="AE16" s="6">
        <v>1019</v>
      </c>
      <c r="AF16" s="6">
        <v>423</v>
      </c>
      <c r="AG16" s="179">
        <v>4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78">
        <v>488</v>
      </c>
      <c r="C17" s="6">
        <v>67</v>
      </c>
      <c r="D17" s="6">
        <v>543</v>
      </c>
      <c r="E17" s="6">
        <v>956</v>
      </c>
      <c r="F17" s="6">
        <v>613</v>
      </c>
      <c r="G17" s="6">
        <v>962</v>
      </c>
      <c r="H17" s="11">
        <v>414</v>
      </c>
      <c r="I17" s="6">
        <v>57</v>
      </c>
      <c r="J17" s="9">
        <v>140</v>
      </c>
      <c r="K17" s="7">
        <v>303</v>
      </c>
      <c r="L17" s="6">
        <v>883</v>
      </c>
      <c r="M17" s="6">
        <v>728</v>
      </c>
      <c r="N17" s="6">
        <v>777</v>
      </c>
      <c r="O17" s="6">
        <v>686</v>
      </c>
      <c r="P17" s="6">
        <v>242</v>
      </c>
      <c r="Q17" s="6">
        <v>341</v>
      </c>
      <c r="R17" s="6">
        <v>290</v>
      </c>
      <c r="S17" s="6">
        <v>133</v>
      </c>
      <c r="T17" s="6">
        <v>729</v>
      </c>
      <c r="U17" s="6">
        <v>894</v>
      </c>
      <c r="V17" s="6">
        <v>675</v>
      </c>
      <c r="W17" s="6">
        <v>776</v>
      </c>
      <c r="X17" s="8">
        <v>348</v>
      </c>
      <c r="Y17" s="6">
        <v>255</v>
      </c>
      <c r="Z17" s="6">
        <v>78</v>
      </c>
      <c r="AA17" s="12">
        <v>489</v>
      </c>
      <c r="AB17" s="6">
        <v>949</v>
      </c>
      <c r="AC17" s="6">
        <v>530</v>
      </c>
      <c r="AD17" s="6">
        <v>975</v>
      </c>
      <c r="AE17" s="6">
        <v>620</v>
      </c>
      <c r="AF17" s="6">
        <v>56</v>
      </c>
      <c r="AG17" s="179">
        <v>403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78">
        <v>982</v>
      </c>
      <c r="C18" s="6">
        <v>625</v>
      </c>
      <c r="D18" s="6">
        <v>45</v>
      </c>
      <c r="E18" s="6">
        <v>394</v>
      </c>
      <c r="F18" s="6">
        <v>87</v>
      </c>
      <c r="G18" s="11">
        <v>500</v>
      </c>
      <c r="H18" s="6">
        <v>944</v>
      </c>
      <c r="I18" s="6">
        <v>523</v>
      </c>
      <c r="J18" s="6">
        <v>698</v>
      </c>
      <c r="K18" s="6">
        <v>797</v>
      </c>
      <c r="L18" s="7">
        <v>321</v>
      </c>
      <c r="M18" s="9">
        <v>230</v>
      </c>
      <c r="N18" s="6">
        <v>315</v>
      </c>
      <c r="O18" s="6">
        <v>160</v>
      </c>
      <c r="P18" s="6">
        <v>708</v>
      </c>
      <c r="Q18" s="6">
        <v>871</v>
      </c>
      <c r="R18" s="6">
        <v>788</v>
      </c>
      <c r="S18" s="6">
        <v>695</v>
      </c>
      <c r="T18" s="6">
        <v>235</v>
      </c>
      <c r="U18" s="6">
        <v>336</v>
      </c>
      <c r="V18" s="6">
        <v>145</v>
      </c>
      <c r="W18" s="8">
        <v>310</v>
      </c>
      <c r="X18" s="6">
        <v>874</v>
      </c>
      <c r="Y18" s="6">
        <v>717</v>
      </c>
      <c r="Z18" s="6">
        <v>640</v>
      </c>
      <c r="AA18" s="6">
        <v>987</v>
      </c>
      <c r="AB18" s="12">
        <v>391</v>
      </c>
      <c r="AC18" s="6">
        <v>36</v>
      </c>
      <c r="AD18" s="6">
        <v>509</v>
      </c>
      <c r="AE18" s="6">
        <v>90</v>
      </c>
      <c r="AF18" s="6">
        <v>518</v>
      </c>
      <c r="AG18" s="179">
        <v>929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78">
        <v>581</v>
      </c>
      <c r="C19" s="6">
        <v>994</v>
      </c>
      <c r="D19" s="6">
        <v>446</v>
      </c>
      <c r="E19" s="6">
        <v>25</v>
      </c>
      <c r="F19" s="11">
        <v>456</v>
      </c>
      <c r="G19" s="6">
        <v>99</v>
      </c>
      <c r="H19" s="6">
        <v>575</v>
      </c>
      <c r="I19" s="6">
        <v>924</v>
      </c>
      <c r="J19" s="6">
        <v>809</v>
      </c>
      <c r="K19" s="6">
        <v>654</v>
      </c>
      <c r="L19" s="9">
        <v>210</v>
      </c>
      <c r="M19" s="7">
        <v>373</v>
      </c>
      <c r="N19" s="6">
        <v>172</v>
      </c>
      <c r="O19" s="6">
        <v>271</v>
      </c>
      <c r="P19" s="6">
        <v>851</v>
      </c>
      <c r="Q19" s="6">
        <v>760</v>
      </c>
      <c r="R19" s="6">
        <v>643</v>
      </c>
      <c r="S19" s="6">
        <v>808</v>
      </c>
      <c r="T19" s="6">
        <v>380</v>
      </c>
      <c r="U19" s="6">
        <v>223</v>
      </c>
      <c r="V19" s="8">
        <v>258</v>
      </c>
      <c r="W19" s="6">
        <v>165</v>
      </c>
      <c r="X19" s="6">
        <v>761</v>
      </c>
      <c r="Y19" s="6">
        <v>862</v>
      </c>
      <c r="Z19" s="6">
        <v>1007</v>
      </c>
      <c r="AA19" s="6">
        <v>588</v>
      </c>
      <c r="AB19" s="6">
        <v>24</v>
      </c>
      <c r="AC19" s="12">
        <v>435</v>
      </c>
      <c r="AD19" s="6">
        <v>110</v>
      </c>
      <c r="AE19" s="6">
        <v>457</v>
      </c>
      <c r="AF19" s="6">
        <v>917</v>
      </c>
      <c r="AG19" s="179">
        <v>562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78">
        <v>873</v>
      </c>
      <c r="C20" s="6">
        <v>718</v>
      </c>
      <c r="D20" s="6">
        <v>146</v>
      </c>
      <c r="E20" s="11">
        <v>309</v>
      </c>
      <c r="F20" s="6">
        <v>236</v>
      </c>
      <c r="G20" s="6">
        <v>335</v>
      </c>
      <c r="H20" s="6">
        <v>787</v>
      </c>
      <c r="I20" s="6">
        <v>696</v>
      </c>
      <c r="J20" s="6">
        <v>517</v>
      </c>
      <c r="K20" s="6">
        <v>930</v>
      </c>
      <c r="L20" s="6">
        <v>510</v>
      </c>
      <c r="M20" s="6">
        <v>89</v>
      </c>
      <c r="N20" s="7">
        <v>392</v>
      </c>
      <c r="O20" s="9">
        <v>35</v>
      </c>
      <c r="P20" s="6">
        <v>639</v>
      </c>
      <c r="Q20" s="6">
        <v>988</v>
      </c>
      <c r="R20" s="6">
        <v>943</v>
      </c>
      <c r="S20" s="6">
        <v>524</v>
      </c>
      <c r="T20" s="6">
        <v>88</v>
      </c>
      <c r="U20" s="8">
        <v>499</v>
      </c>
      <c r="V20" s="6">
        <v>46</v>
      </c>
      <c r="W20" s="6">
        <v>393</v>
      </c>
      <c r="X20" s="6">
        <v>981</v>
      </c>
      <c r="Y20" s="6">
        <v>626</v>
      </c>
      <c r="Z20" s="6">
        <v>707</v>
      </c>
      <c r="AA20" s="6">
        <v>872</v>
      </c>
      <c r="AB20" s="6">
        <v>316</v>
      </c>
      <c r="AC20" s="6">
        <v>159</v>
      </c>
      <c r="AD20" s="12">
        <v>322</v>
      </c>
      <c r="AE20" s="6">
        <v>229</v>
      </c>
      <c r="AF20" s="6">
        <v>697</v>
      </c>
      <c r="AG20" s="179">
        <v>798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78">
        <v>762</v>
      </c>
      <c r="C21" s="6">
        <v>861</v>
      </c>
      <c r="D21" s="11">
        <v>257</v>
      </c>
      <c r="E21" s="6">
        <v>166</v>
      </c>
      <c r="F21" s="6">
        <v>379</v>
      </c>
      <c r="G21" s="6">
        <v>224</v>
      </c>
      <c r="H21" s="6">
        <v>644</v>
      </c>
      <c r="I21" s="6">
        <v>807</v>
      </c>
      <c r="J21" s="6">
        <v>918</v>
      </c>
      <c r="K21" s="6">
        <v>561</v>
      </c>
      <c r="L21" s="6">
        <v>109</v>
      </c>
      <c r="M21" s="6">
        <v>458</v>
      </c>
      <c r="N21" s="9">
        <v>23</v>
      </c>
      <c r="O21" s="7">
        <v>436</v>
      </c>
      <c r="P21" s="6">
        <v>1008</v>
      </c>
      <c r="Q21" s="6">
        <v>587</v>
      </c>
      <c r="R21" s="6">
        <v>576</v>
      </c>
      <c r="S21" s="6">
        <v>923</v>
      </c>
      <c r="T21" s="8">
        <v>455</v>
      </c>
      <c r="U21" s="6">
        <v>100</v>
      </c>
      <c r="V21" s="6">
        <v>445</v>
      </c>
      <c r="W21" s="6">
        <v>26</v>
      </c>
      <c r="X21" s="6">
        <v>582</v>
      </c>
      <c r="Y21" s="6">
        <v>993</v>
      </c>
      <c r="Z21" s="6">
        <v>852</v>
      </c>
      <c r="AA21" s="6">
        <v>759</v>
      </c>
      <c r="AB21" s="6">
        <v>171</v>
      </c>
      <c r="AC21" s="6">
        <v>272</v>
      </c>
      <c r="AD21" s="6">
        <v>209</v>
      </c>
      <c r="AE21" s="12">
        <v>374</v>
      </c>
      <c r="AF21" s="6">
        <v>810</v>
      </c>
      <c r="AG21" s="179">
        <v>653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78">
        <v>204</v>
      </c>
      <c r="C22" s="11">
        <v>367</v>
      </c>
      <c r="D22" s="6">
        <v>819</v>
      </c>
      <c r="E22" s="6">
        <v>664</v>
      </c>
      <c r="F22" s="6">
        <v>841</v>
      </c>
      <c r="G22" s="6">
        <v>750</v>
      </c>
      <c r="H22" s="6">
        <v>178</v>
      </c>
      <c r="I22" s="6">
        <v>277</v>
      </c>
      <c r="J22" s="6">
        <v>424</v>
      </c>
      <c r="K22" s="6">
        <v>3</v>
      </c>
      <c r="L22" s="6">
        <v>607</v>
      </c>
      <c r="M22" s="6">
        <v>1020</v>
      </c>
      <c r="N22" s="6">
        <v>549</v>
      </c>
      <c r="O22" s="6">
        <v>898</v>
      </c>
      <c r="P22" s="7">
        <v>478</v>
      </c>
      <c r="Q22" s="9">
        <v>121</v>
      </c>
      <c r="R22" s="6">
        <v>14</v>
      </c>
      <c r="S22" s="8">
        <v>425</v>
      </c>
      <c r="T22" s="6">
        <v>1013</v>
      </c>
      <c r="U22" s="6">
        <v>594</v>
      </c>
      <c r="V22" s="6">
        <v>911</v>
      </c>
      <c r="W22" s="6">
        <v>556</v>
      </c>
      <c r="X22" s="6">
        <v>120</v>
      </c>
      <c r="Y22" s="6">
        <v>467</v>
      </c>
      <c r="Z22" s="6">
        <v>354</v>
      </c>
      <c r="AA22" s="6">
        <v>197</v>
      </c>
      <c r="AB22" s="6">
        <v>665</v>
      </c>
      <c r="AC22" s="6">
        <v>830</v>
      </c>
      <c r="AD22" s="6">
        <v>739</v>
      </c>
      <c r="AE22" s="6">
        <v>840</v>
      </c>
      <c r="AF22" s="12">
        <v>284</v>
      </c>
      <c r="AG22" s="179">
        <v>191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90">
        <v>347</v>
      </c>
      <c r="C23" s="6">
        <v>256</v>
      </c>
      <c r="D23" s="6">
        <v>676</v>
      </c>
      <c r="E23" s="6">
        <v>775</v>
      </c>
      <c r="F23" s="6">
        <v>730</v>
      </c>
      <c r="G23" s="6">
        <v>893</v>
      </c>
      <c r="H23" s="6">
        <v>289</v>
      </c>
      <c r="I23" s="6">
        <v>134</v>
      </c>
      <c r="J23" s="6">
        <v>55</v>
      </c>
      <c r="K23" s="6">
        <v>404</v>
      </c>
      <c r="L23" s="6">
        <v>976</v>
      </c>
      <c r="M23" s="6">
        <v>619</v>
      </c>
      <c r="N23" s="6">
        <v>950</v>
      </c>
      <c r="O23" s="6">
        <v>529</v>
      </c>
      <c r="P23" s="9">
        <v>77</v>
      </c>
      <c r="Q23" s="7">
        <v>490</v>
      </c>
      <c r="R23" s="8">
        <v>413</v>
      </c>
      <c r="S23" s="6">
        <v>58</v>
      </c>
      <c r="T23" s="6">
        <v>614</v>
      </c>
      <c r="U23" s="6">
        <v>961</v>
      </c>
      <c r="V23" s="6">
        <v>544</v>
      </c>
      <c r="W23" s="6">
        <v>955</v>
      </c>
      <c r="X23" s="6">
        <v>487</v>
      </c>
      <c r="Y23" s="6">
        <v>68</v>
      </c>
      <c r="Z23" s="6">
        <v>241</v>
      </c>
      <c r="AA23" s="6">
        <v>342</v>
      </c>
      <c r="AB23" s="6">
        <v>778</v>
      </c>
      <c r="AC23" s="6">
        <v>685</v>
      </c>
      <c r="AD23" s="6">
        <v>884</v>
      </c>
      <c r="AE23" s="6">
        <v>727</v>
      </c>
      <c r="AF23" s="6">
        <v>139</v>
      </c>
      <c r="AG23" s="186">
        <v>304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88">
        <v>678</v>
      </c>
      <c r="C24" s="6">
        <v>769</v>
      </c>
      <c r="D24" s="6">
        <v>349</v>
      </c>
      <c r="E24" s="6">
        <v>250</v>
      </c>
      <c r="F24" s="6">
        <v>295</v>
      </c>
      <c r="G24" s="6">
        <v>132</v>
      </c>
      <c r="H24" s="6">
        <v>736</v>
      </c>
      <c r="I24" s="6">
        <v>891</v>
      </c>
      <c r="J24" s="6">
        <v>970</v>
      </c>
      <c r="K24" s="6">
        <v>621</v>
      </c>
      <c r="L24" s="6">
        <v>49</v>
      </c>
      <c r="M24" s="6">
        <v>406</v>
      </c>
      <c r="N24" s="6">
        <v>75</v>
      </c>
      <c r="O24" s="6">
        <v>496</v>
      </c>
      <c r="P24" s="6">
        <v>948</v>
      </c>
      <c r="Q24" s="8">
        <v>535</v>
      </c>
      <c r="R24" s="7">
        <v>612</v>
      </c>
      <c r="S24" s="9">
        <v>967</v>
      </c>
      <c r="T24" s="6">
        <v>411</v>
      </c>
      <c r="U24" s="6">
        <v>64</v>
      </c>
      <c r="V24" s="6">
        <v>481</v>
      </c>
      <c r="W24" s="6">
        <v>70</v>
      </c>
      <c r="X24" s="6">
        <v>538</v>
      </c>
      <c r="Y24" s="6">
        <v>957</v>
      </c>
      <c r="Z24" s="6">
        <v>784</v>
      </c>
      <c r="AA24" s="6">
        <v>683</v>
      </c>
      <c r="AB24" s="6">
        <v>247</v>
      </c>
      <c r="AC24" s="6">
        <v>340</v>
      </c>
      <c r="AD24" s="6">
        <v>141</v>
      </c>
      <c r="AE24" s="6">
        <v>298</v>
      </c>
      <c r="AF24" s="6">
        <v>886</v>
      </c>
      <c r="AG24" s="192">
        <v>721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78">
        <v>821</v>
      </c>
      <c r="C25" s="12">
        <v>658</v>
      </c>
      <c r="D25" s="6">
        <v>206</v>
      </c>
      <c r="E25" s="6">
        <v>361</v>
      </c>
      <c r="F25" s="6">
        <v>184</v>
      </c>
      <c r="G25" s="6">
        <v>275</v>
      </c>
      <c r="H25" s="6">
        <v>847</v>
      </c>
      <c r="I25" s="6">
        <v>748</v>
      </c>
      <c r="J25" s="6">
        <v>601</v>
      </c>
      <c r="K25" s="6">
        <v>1022</v>
      </c>
      <c r="L25" s="6">
        <v>418</v>
      </c>
      <c r="M25" s="6">
        <v>5</v>
      </c>
      <c r="N25" s="6">
        <v>476</v>
      </c>
      <c r="O25" s="6">
        <v>127</v>
      </c>
      <c r="P25" s="8">
        <v>547</v>
      </c>
      <c r="Q25" s="6">
        <v>904</v>
      </c>
      <c r="R25" s="9">
        <v>1011</v>
      </c>
      <c r="S25" s="7">
        <v>600</v>
      </c>
      <c r="T25" s="6">
        <v>12</v>
      </c>
      <c r="U25" s="6">
        <v>431</v>
      </c>
      <c r="V25" s="6">
        <v>114</v>
      </c>
      <c r="W25" s="6">
        <v>469</v>
      </c>
      <c r="X25" s="6">
        <v>905</v>
      </c>
      <c r="Y25" s="6">
        <v>558</v>
      </c>
      <c r="Z25" s="6">
        <v>671</v>
      </c>
      <c r="AA25" s="6">
        <v>828</v>
      </c>
      <c r="AB25" s="6">
        <v>360</v>
      </c>
      <c r="AC25" s="6">
        <v>195</v>
      </c>
      <c r="AD25" s="6">
        <v>286</v>
      </c>
      <c r="AE25" s="6">
        <v>185</v>
      </c>
      <c r="AF25" s="11">
        <v>741</v>
      </c>
      <c r="AG25" s="179">
        <v>834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78">
        <v>263</v>
      </c>
      <c r="C26" s="6">
        <v>164</v>
      </c>
      <c r="D26" s="12">
        <v>768</v>
      </c>
      <c r="E26" s="6">
        <v>859</v>
      </c>
      <c r="F26" s="6">
        <v>646</v>
      </c>
      <c r="G26" s="6">
        <v>801</v>
      </c>
      <c r="H26" s="6">
        <v>381</v>
      </c>
      <c r="I26" s="6">
        <v>218</v>
      </c>
      <c r="J26" s="6">
        <v>107</v>
      </c>
      <c r="K26" s="6">
        <v>464</v>
      </c>
      <c r="L26" s="6">
        <v>916</v>
      </c>
      <c r="M26" s="6">
        <v>567</v>
      </c>
      <c r="N26" s="6">
        <v>1002</v>
      </c>
      <c r="O26" s="8">
        <v>589</v>
      </c>
      <c r="P26" s="6">
        <v>17</v>
      </c>
      <c r="Q26" s="6">
        <v>438</v>
      </c>
      <c r="R26" s="6">
        <v>449</v>
      </c>
      <c r="S26" s="6">
        <v>102</v>
      </c>
      <c r="T26" s="7">
        <v>570</v>
      </c>
      <c r="U26" s="9">
        <v>925</v>
      </c>
      <c r="V26" s="6">
        <v>580</v>
      </c>
      <c r="W26" s="6">
        <v>999</v>
      </c>
      <c r="X26" s="6">
        <v>443</v>
      </c>
      <c r="Y26" s="6">
        <v>32</v>
      </c>
      <c r="Z26" s="6">
        <v>173</v>
      </c>
      <c r="AA26" s="6">
        <v>266</v>
      </c>
      <c r="AB26" s="6">
        <v>854</v>
      </c>
      <c r="AC26" s="6">
        <v>753</v>
      </c>
      <c r="AD26" s="6">
        <v>816</v>
      </c>
      <c r="AE26" s="11">
        <v>651</v>
      </c>
      <c r="AF26" s="6">
        <v>215</v>
      </c>
      <c r="AG26" s="179">
        <v>372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78">
        <v>152</v>
      </c>
      <c r="C27" s="6">
        <v>307</v>
      </c>
      <c r="D27" s="6">
        <v>879</v>
      </c>
      <c r="E27" s="12">
        <v>716</v>
      </c>
      <c r="F27" s="6">
        <v>789</v>
      </c>
      <c r="G27" s="6">
        <v>690</v>
      </c>
      <c r="H27" s="6">
        <v>238</v>
      </c>
      <c r="I27" s="6">
        <v>329</v>
      </c>
      <c r="J27" s="6">
        <v>508</v>
      </c>
      <c r="K27" s="6">
        <v>95</v>
      </c>
      <c r="L27" s="6">
        <v>515</v>
      </c>
      <c r="M27" s="6">
        <v>936</v>
      </c>
      <c r="N27" s="8">
        <v>633</v>
      </c>
      <c r="O27" s="6">
        <v>990</v>
      </c>
      <c r="P27" s="6">
        <v>386</v>
      </c>
      <c r="Q27" s="6">
        <v>37</v>
      </c>
      <c r="R27" s="6">
        <v>82</v>
      </c>
      <c r="S27" s="6">
        <v>501</v>
      </c>
      <c r="T27" s="9">
        <v>937</v>
      </c>
      <c r="U27" s="7">
        <v>526</v>
      </c>
      <c r="V27" s="6">
        <v>979</v>
      </c>
      <c r="W27" s="6">
        <v>632</v>
      </c>
      <c r="X27" s="6">
        <v>44</v>
      </c>
      <c r="Y27" s="6">
        <v>399</v>
      </c>
      <c r="Z27" s="6">
        <v>318</v>
      </c>
      <c r="AA27" s="6">
        <v>153</v>
      </c>
      <c r="AB27" s="6">
        <v>709</v>
      </c>
      <c r="AC27" s="6">
        <v>866</v>
      </c>
      <c r="AD27" s="11">
        <v>703</v>
      </c>
      <c r="AE27" s="6">
        <v>796</v>
      </c>
      <c r="AF27" s="6">
        <v>328</v>
      </c>
      <c r="AG27" s="179">
        <v>227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78">
        <v>444</v>
      </c>
      <c r="C28" s="6">
        <v>31</v>
      </c>
      <c r="D28" s="6">
        <v>579</v>
      </c>
      <c r="E28" s="6">
        <v>1000</v>
      </c>
      <c r="F28" s="12">
        <v>569</v>
      </c>
      <c r="G28" s="6">
        <v>926</v>
      </c>
      <c r="H28" s="6">
        <v>450</v>
      </c>
      <c r="I28" s="6">
        <v>101</v>
      </c>
      <c r="J28" s="6">
        <v>216</v>
      </c>
      <c r="K28" s="6">
        <v>371</v>
      </c>
      <c r="L28" s="6">
        <v>815</v>
      </c>
      <c r="M28" s="8">
        <v>652</v>
      </c>
      <c r="N28" s="6">
        <v>853</v>
      </c>
      <c r="O28" s="6">
        <v>754</v>
      </c>
      <c r="P28" s="6">
        <v>174</v>
      </c>
      <c r="Q28" s="6">
        <v>265</v>
      </c>
      <c r="R28" s="6">
        <v>382</v>
      </c>
      <c r="S28" s="6">
        <v>217</v>
      </c>
      <c r="T28" s="6">
        <v>645</v>
      </c>
      <c r="U28" s="6">
        <v>802</v>
      </c>
      <c r="V28" s="7">
        <v>767</v>
      </c>
      <c r="W28" s="9">
        <v>860</v>
      </c>
      <c r="X28" s="6">
        <v>264</v>
      </c>
      <c r="Y28" s="6">
        <v>163</v>
      </c>
      <c r="Z28" s="6">
        <v>18</v>
      </c>
      <c r="AA28" s="6">
        <v>437</v>
      </c>
      <c r="AB28" s="6">
        <v>1001</v>
      </c>
      <c r="AC28" s="11">
        <v>590</v>
      </c>
      <c r="AD28" s="6">
        <v>915</v>
      </c>
      <c r="AE28" s="6">
        <v>568</v>
      </c>
      <c r="AF28" s="6">
        <v>108</v>
      </c>
      <c r="AG28" s="179">
        <v>463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78">
        <v>43</v>
      </c>
      <c r="C29" s="6">
        <v>400</v>
      </c>
      <c r="D29" s="6">
        <v>980</v>
      </c>
      <c r="E29" s="6">
        <v>631</v>
      </c>
      <c r="F29" s="6">
        <v>938</v>
      </c>
      <c r="G29" s="12">
        <v>525</v>
      </c>
      <c r="H29" s="6">
        <v>81</v>
      </c>
      <c r="I29" s="6">
        <v>502</v>
      </c>
      <c r="J29" s="6">
        <v>327</v>
      </c>
      <c r="K29" s="6">
        <v>228</v>
      </c>
      <c r="L29" s="8">
        <v>704</v>
      </c>
      <c r="M29" s="6">
        <v>795</v>
      </c>
      <c r="N29" s="6">
        <v>710</v>
      </c>
      <c r="O29" s="6">
        <v>865</v>
      </c>
      <c r="P29" s="6">
        <v>317</v>
      </c>
      <c r="Q29" s="6">
        <v>154</v>
      </c>
      <c r="R29" s="6">
        <v>237</v>
      </c>
      <c r="S29" s="6">
        <v>330</v>
      </c>
      <c r="T29" s="6">
        <v>790</v>
      </c>
      <c r="U29" s="6">
        <v>689</v>
      </c>
      <c r="V29" s="9">
        <v>880</v>
      </c>
      <c r="W29" s="7">
        <v>715</v>
      </c>
      <c r="X29" s="6">
        <v>151</v>
      </c>
      <c r="Y29" s="6">
        <v>308</v>
      </c>
      <c r="Z29" s="6">
        <v>385</v>
      </c>
      <c r="AA29" s="6">
        <v>38</v>
      </c>
      <c r="AB29" s="11">
        <v>634</v>
      </c>
      <c r="AC29" s="6">
        <v>989</v>
      </c>
      <c r="AD29" s="6">
        <v>516</v>
      </c>
      <c r="AE29" s="6">
        <v>935</v>
      </c>
      <c r="AF29" s="6">
        <v>507</v>
      </c>
      <c r="AG29" s="179">
        <v>96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78">
        <v>537</v>
      </c>
      <c r="C30" s="6">
        <v>958</v>
      </c>
      <c r="D30" s="6">
        <v>482</v>
      </c>
      <c r="E30" s="6">
        <v>69</v>
      </c>
      <c r="F30" s="6">
        <v>412</v>
      </c>
      <c r="G30" s="6">
        <v>63</v>
      </c>
      <c r="H30" s="12">
        <v>611</v>
      </c>
      <c r="I30" s="6">
        <v>968</v>
      </c>
      <c r="J30" s="6">
        <v>885</v>
      </c>
      <c r="K30" s="8">
        <v>722</v>
      </c>
      <c r="L30" s="6">
        <v>142</v>
      </c>
      <c r="M30" s="6">
        <v>297</v>
      </c>
      <c r="N30" s="6">
        <v>248</v>
      </c>
      <c r="O30" s="6">
        <v>339</v>
      </c>
      <c r="P30" s="6">
        <v>783</v>
      </c>
      <c r="Q30" s="6">
        <v>684</v>
      </c>
      <c r="R30" s="6">
        <v>735</v>
      </c>
      <c r="S30" s="6">
        <v>892</v>
      </c>
      <c r="T30" s="6">
        <v>296</v>
      </c>
      <c r="U30" s="6">
        <v>131</v>
      </c>
      <c r="V30" s="6">
        <v>350</v>
      </c>
      <c r="W30" s="6">
        <v>249</v>
      </c>
      <c r="X30" s="7">
        <v>677</v>
      </c>
      <c r="Y30" s="9">
        <v>770</v>
      </c>
      <c r="Z30" s="6">
        <v>947</v>
      </c>
      <c r="AA30" s="11">
        <v>536</v>
      </c>
      <c r="AB30" s="6">
        <v>76</v>
      </c>
      <c r="AC30" s="6">
        <v>495</v>
      </c>
      <c r="AD30" s="6">
        <v>50</v>
      </c>
      <c r="AE30" s="6">
        <v>405</v>
      </c>
      <c r="AF30" s="6">
        <v>969</v>
      </c>
      <c r="AG30" s="179">
        <v>622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78">
        <v>906</v>
      </c>
      <c r="C31" s="6">
        <v>557</v>
      </c>
      <c r="D31" s="6">
        <v>113</v>
      </c>
      <c r="E31" s="6">
        <v>470</v>
      </c>
      <c r="F31" s="6">
        <v>11</v>
      </c>
      <c r="G31" s="6">
        <v>432</v>
      </c>
      <c r="H31" s="6">
        <v>1012</v>
      </c>
      <c r="I31" s="12">
        <v>599</v>
      </c>
      <c r="J31" s="8">
        <v>742</v>
      </c>
      <c r="K31" s="6">
        <v>833</v>
      </c>
      <c r="L31" s="6">
        <v>285</v>
      </c>
      <c r="M31" s="6">
        <v>186</v>
      </c>
      <c r="N31" s="6">
        <v>359</v>
      </c>
      <c r="O31" s="6">
        <v>196</v>
      </c>
      <c r="P31" s="6">
        <v>672</v>
      </c>
      <c r="Q31" s="6">
        <v>827</v>
      </c>
      <c r="R31" s="6">
        <v>848</v>
      </c>
      <c r="S31" s="6">
        <v>747</v>
      </c>
      <c r="T31" s="6">
        <v>183</v>
      </c>
      <c r="U31" s="6">
        <v>276</v>
      </c>
      <c r="V31" s="6">
        <v>205</v>
      </c>
      <c r="W31" s="6">
        <v>362</v>
      </c>
      <c r="X31" s="9">
        <v>822</v>
      </c>
      <c r="Y31" s="7">
        <v>657</v>
      </c>
      <c r="Z31" s="11">
        <v>548</v>
      </c>
      <c r="AA31" s="6">
        <v>903</v>
      </c>
      <c r="AB31" s="6">
        <v>475</v>
      </c>
      <c r="AC31" s="6">
        <v>128</v>
      </c>
      <c r="AD31" s="6">
        <v>417</v>
      </c>
      <c r="AE31" s="6">
        <v>6</v>
      </c>
      <c r="AF31" s="6">
        <v>602</v>
      </c>
      <c r="AG31" s="179">
        <v>1021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78">
        <v>723</v>
      </c>
      <c r="C32" s="6">
        <v>888</v>
      </c>
      <c r="D32" s="6">
        <v>300</v>
      </c>
      <c r="E32" s="6">
        <v>143</v>
      </c>
      <c r="F32" s="6">
        <v>338</v>
      </c>
      <c r="G32" s="6">
        <v>245</v>
      </c>
      <c r="H32" s="6">
        <v>681</v>
      </c>
      <c r="I32" s="8">
        <v>782</v>
      </c>
      <c r="J32" s="12">
        <v>959</v>
      </c>
      <c r="K32" s="6">
        <v>540</v>
      </c>
      <c r="L32" s="6">
        <v>72</v>
      </c>
      <c r="M32" s="6">
        <v>483</v>
      </c>
      <c r="N32" s="6">
        <v>62</v>
      </c>
      <c r="O32" s="6">
        <v>409</v>
      </c>
      <c r="P32" s="6">
        <v>965</v>
      </c>
      <c r="Q32" s="6">
        <v>610</v>
      </c>
      <c r="R32" s="6">
        <v>533</v>
      </c>
      <c r="S32" s="6">
        <v>946</v>
      </c>
      <c r="T32" s="6">
        <v>494</v>
      </c>
      <c r="U32" s="6">
        <v>73</v>
      </c>
      <c r="V32" s="6">
        <v>408</v>
      </c>
      <c r="W32" s="6">
        <v>51</v>
      </c>
      <c r="X32" s="6">
        <v>623</v>
      </c>
      <c r="Y32" s="11">
        <v>972</v>
      </c>
      <c r="Z32" s="7">
        <v>889</v>
      </c>
      <c r="AA32" s="9">
        <v>734</v>
      </c>
      <c r="AB32" s="6">
        <v>130</v>
      </c>
      <c r="AC32" s="6">
        <v>293</v>
      </c>
      <c r="AD32" s="6">
        <v>252</v>
      </c>
      <c r="AE32" s="6">
        <v>351</v>
      </c>
      <c r="AF32" s="6">
        <v>771</v>
      </c>
      <c r="AG32" s="179">
        <v>680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78">
        <v>836</v>
      </c>
      <c r="C33" s="6">
        <v>743</v>
      </c>
      <c r="D33" s="6">
        <v>187</v>
      </c>
      <c r="E33" s="6">
        <v>288</v>
      </c>
      <c r="F33" s="6">
        <v>193</v>
      </c>
      <c r="G33" s="6">
        <v>358</v>
      </c>
      <c r="H33" s="8">
        <v>826</v>
      </c>
      <c r="I33" s="6">
        <v>669</v>
      </c>
      <c r="J33" s="6">
        <v>560</v>
      </c>
      <c r="K33" s="12">
        <v>907</v>
      </c>
      <c r="L33" s="6">
        <v>471</v>
      </c>
      <c r="M33" s="6">
        <v>116</v>
      </c>
      <c r="N33" s="6">
        <v>429</v>
      </c>
      <c r="O33" s="6">
        <v>10</v>
      </c>
      <c r="P33" s="6">
        <v>598</v>
      </c>
      <c r="Q33" s="6">
        <v>1009</v>
      </c>
      <c r="R33" s="6">
        <v>902</v>
      </c>
      <c r="S33" s="6">
        <v>545</v>
      </c>
      <c r="T33" s="6">
        <v>125</v>
      </c>
      <c r="U33" s="6">
        <v>474</v>
      </c>
      <c r="V33" s="6">
        <v>7</v>
      </c>
      <c r="W33" s="6">
        <v>420</v>
      </c>
      <c r="X33" s="11">
        <v>1024</v>
      </c>
      <c r="Y33" s="6">
        <v>603</v>
      </c>
      <c r="Z33" s="9">
        <v>746</v>
      </c>
      <c r="AA33" s="7">
        <v>845</v>
      </c>
      <c r="AB33" s="6">
        <v>273</v>
      </c>
      <c r="AC33" s="6">
        <v>182</v>
      </c>
      <c r="AD33" s="6">
        <v>363</v>
      </c>
      <c r="AE33" s="6">
        <v>208</v>
      </c>
      <c r="AF33" s="6">
        <v>660</v>
      </c>
      <c r="AG33" s="179">
        <v>823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78">
        <v>370</v>
      </c>
      <c r="C34" s="6">
        <v>213</v>
      </c>
      <c r="D34" s="6">
        <v>649</v>
      </c>
      <c r="E34" s="6">
        <v>814</v>
      </c>
      <c r="F34" s="6">
        <v>755</v>
      </c>
      <c r="G34" s="8">
        <v>856</v>
      </c>
      <c r="H34" s="6">
        <v>268</v>
      </c>
      <c r="I34" s="6">
        <v>175</v>
      </c>
      <c r="J34" s="6">
        <v>30</v>
      </c>
      <c r="K34" s="6">
        <v>441</v>
      </c>
      <c r="L34" s="12">
        <v>997</v>
      </c>
      <c r="M34" s="6">
        <v>578</v>
      </c>
      <c r="N34" s="6">
        <v>927</v>
      </c>
      <c r="O34" s="6">
        <v>572</v>
      </c>
      <c r="P34" s="6">
        <v>104</v>
      </c>
      <c r="Q34" s="6">
        <v>451</v>
      </c>
      <c r="R34" s="6">
        <v>440</v>
      </c>
      <c r="S34" s="6">
        <v>19</v>
      </c>
      <c r="T34" s="6">
        <v>591</v>
      </c>
      <c r="U34" s="6">
        <v>1004</v>
      </c>
      <c r="V34" s="6">
        <v>565</v>
      </c>
      <c r="W34" s="11">
        <v>914</v>
      </c>
      <c r="X34" s="6">
        <v>462</v>
      </c>
      <c r="Y34" s="6">
        <v>105</v>
      </c>
      <c r="Z34" s="6">
        <v>220</v>
      </c>
      <c r="AA34" s="6">
        <v>383</v>
      </c>
      <c r="AB34" s="7">
        <v>803</v>
      </c>
      <c r="AC34" s="9">
        <v>648</v>
      </c>
      <c r="AD34" s="6">
        <v>857</v>
      </c>
      <c r="AE34" s="6">
        <v>766</v>
      </c>
      <c r="AF34" s="6">
        <v>162</v>
      </c>
      <c r="AG34" s="179">
        <v>261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78">
        <v>225</v>
      </c>
      <c r="C35" s="6">
        <v>326</v>
      </c>
      <c r="D35" s="6">
        <v>794</v>
      </c>
      <c r="E35" s="6">
        <v>701</v>
      </c>
      <c r="F35" s="8">
        <v>868</v>
      </c>
      <c r="G35" s="6">
        <v>711</v>
      </c>
      <c r="H35" s="6">
        <v>155</v>
      </c>
      <c r="I35" s="6">
        <v>320</v>
      </c>
      <c r="J35" s="6">
        <v>397</v>
      </c>
      <c r="K35" s="6">
        <v>42</v>
      </c>
      <c r="L35" s="6">
        <v>630</v>
      </c>
      <c r="M35" s="12">
        <v>977</v>
      </c>
      <c r="N35" s="6">
        <v>528</v>
      </c>
      <c r="O35" s="6">
        <v>939</v>
      </c>
      <c r="P35" s="6">
        <v>503</v>
      </c>
      <c r="Q35" s="6">
        <v>84</v>
      </c>
      <c r="R35" s="6">
        <v>39</v>
      </c>
      <c r="S35" s="6">
        <v>388</v>
      </c>
      <c r="T35" s="6">
        <v>992</v>
      </c>
      <c r="U35" s="6">
        <v>635</v>
      </c>
      <c r="V35" s="11">
        <v>934</v>
      </c>
      <c r="W35" s="6">
        <v>513</v>
      </c>
      <c r="X35" s="6">
        <v>93</v>
      </c>
      <c r="Y35" s="6">
        <v>506</v>
      </c>
      <c r="Z35" s="6">
        <v>331</v>
      </c>
      <c r="AA35" s="6">
        <v>240</v>
      </c>
      <c r="AB35" s="9">
        <v>692</v>
      </c>
      <c r="AC35" s="7">
        <v>791</v>
      </c>
      <c r="AD35" s="6">
        <v>714</v>
      </c>
      <c r="AE35" s="6">
        <v>877</v>
      </c>
      <c r="AF35" s="6">
        <v>305</v>
      </c>
      <c r="AG35" s="179">
        <v>150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78">
        <v>461</v>
      </c>
      <c r="C36" s="6">
        <v>106</v>
      </c>
      <c r="D36" s="6">
        <v>566</v>
      </c>
      <c r="E36" s="8">
        <v>913</v>
      </c>
      <c r="F36" s="6">
        <v>592</v>
      </c>
      <c r="G36" s="6">
        <v>1003</v>
      </c>
      <c r="H36" s="6">
        <v>439</v>
      </c>
      <c r="I36" s="6">
        <v>20</v>
      </c>
      <c r="J36" s="6">
        <v>161</v>
      </c>
      <c r="K36" s="6">
        <v>262</v>
      </c>
      <c r="L36" s="6">
        <v>858</v>
      </c>
      <c r="M36" s="6">
        <v>765</v>
      </c>
      <c r="N36" s="12">
        <v>804</v>
      </c>
      <c r="O36" s="6">
        <v>647</v>
      </c>
      <c r="P36" s="6">
        <v>219</v>
      </c>
      <c r="Q36" s="6">
        <v>384</v>
      </c>
      <c r="R36" s="6">
        <v>267</v>
      </c>
      <c r="S36" s="6">
        <v>176</v>
      </c>
      <c r="T36" s="6">
        <v>756</v>
      </c>
      <c r="U36" s="11">
        <v>855</v>
      </c>
      <c r="V36" s="6">
        <v>650</v>
      </c>
      <c r="W36" s="6">
        <v>813</v>
      </c>
      <c r="X36" s="6">
        <v>369</v>
      </c>
      <c r="Y36" s="6">
        <v>214</v>
      </c>
      <c r="Z36" s="6">
        <v>103</v>
      </c>
      <c r="AA36" s="6">
        <v>452</v>
      </c>
      <c r="AB36" s="6">
        <v>928</v>
      </c>
      <c r="AC36" s="6">
        <v>571</v>
      </c>
      <c r="AD36" s="7">
        <v>998</v>
      </c>
      <c r="AE36" s="9">
        <v>577</v>
      </c>
      <c r="AF36" s="6">
        <v>29</v>
      </c>
      <c r="AG36" s="179">
        <v>442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78">
        <v>94</v>
      </c>
      <c r="C37" s="6">
        <v>505</v>
      </c>
      <c r="D37" s="8">
        <v>933</v>
      </c>
      <c r="E37" s="6">
        <v>514</v>
      </c>
      <c r="F37" s="6">
        <v>991</v>
      </c>
      <c r="G37" s="6">
        <v>636</v>
      </c>
      <c r="H37" s="6">
        <v>40</v>
      </c>
      <c r="I37" s="6">
        <v>387</v>
      </c>
      <c r="J37" s="6">
        <v>306</v>
      </c>
      <c r="K37" s="6">
        <v>149</v>
      </c>
      <c r="L37" s="6">
        <v>713</v>
      </c>
      <c r="M37" s="6">
        <v>878</v>
      </c>
      <c r="N37" s="6">
        <v>691</v>
      </c>
      <c r="O37" s="12">
        <v>792</v>
      </c>
      <c r="P37" s="6">
        <v>332</v>
      </c>
      <c r="Q37" s="6">
        <v>239</v>
      </c>
      <c r="R37" s="6">
        <v>156</v>
      </c>
      <c r="S37" s="6">
        <v>319</v>
      </c>
      <c r="T37" s="11">
        <v>867</v>
      </c>
      <c r="U37" s="6">
        <v>712</v>
      </c>
      <c r="V37" s="6">
        <v>793</v>
      </c>
      <c r="W37" s="6">
        <v>702</v>
      </c>
      <c r="X37" s="6">
        <v>226</v>
      </c>
      <c r="Y37" s="6">
        <v>325</v>
      </c>
      <c r="Z37" s="6">
        <v>504</v>
      </c>
      <c r="AA37" s="6">
        <v>83</v>
      </c>
      <c r="AB37" s="6">
        <v>527</v>
      </c>
      <c r="AC37" s="6">
        <v>940</v>
      </c>
      <c r="AD37" s="9">
        <v>629</v>
      </c>
      <c r="AE37" s="7">
        <v>978</v>
      </c>
      <c r="AF37" s="6">
        <v>398</v>
      </c>
      <c r="AG37" s="179">
        <v>41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78">
        <v>624</v>
      </c>
      <c r="C38" s="8">
        <v>971</v>
      </c>
      <c r="D38" s="6">
        <v>407</v>
      </c>
      <c r="E38" s="6">
        <v>52</v>
      </c>
      <c r="F38" s="6">
        <v>493</v>
      </c>
      <c r="G38" s="6">
        <v>74</v>
      </c>
      <c r="H38" s="6">
        <v>534</v>
      </c>
      <c r="I38" s="6">
        <v>945</v>
      </c>
      <c r="J38" s="6">
        <v>772</v>
      </c>
      <c r="K38" s="6">
        <v>679</v>
      </c>
      <c r="L38" s="6">
        <v>251</v>
      </c>
      <c r="M38" s="6">
        <v>352</v>
      </c>
      <c r="N38" s="6">
        <v>129</v>
      </c>
      <c r="O38" s="6">
        <v>294</v>
      </c>
      <c r="P38" s="12">
        <v>890</v>
      </c>
      <c r="Q38" s="6">
        <v>733</v>
      </c>
      <c r="R38" s="6">
        <v>682</v>
      </c>
      <c r="S38" s="11">
        <v>781</v>
      </c>
      <c r="T38" s="6">
        <v>337</v>
      </c>
      <c r="U38" s="6">
        <v>246</v>
      </c>
      <c r="V38" s="6">
        <v>299</v>
      </c>
      <c r="W38" s="6">
        <v>144</v>
      </c>
      <c r="X38" s="6">
        <v>724</v>
      </c>
      <c r="Y38" s="6">
        <v>887</v>
      </c>
      <c r="Z38" s="6">
        <v>966</v>
      </c>
      <c r="AA38" s="6">
        <v>609</v>
      </c>
      <c r="AB38" s="6">
        <v>61</v>
      </c>
      <c r="AC38" s="6">
        <v>410</v>
      </c>
      <c r="AD38" s="6">
        <v>71</v>
      </c>
      <c r="AE38" s="6">
        <v>484</v>
      </c>
      <c r="AF38" s="7">
        <v>960</v>
      </c>
      <c r="AG38" s="145">
        <v>539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83">
        <v>1023</v>
      </c>
      <c r="C39" s="180">
        <v>604</v>
      </c>
      <c r="D39" s="180">
        <v>8</v>
      </c>
      <c r="E39" s="180">
        <v>419</v>
      </c>
      <c r="F39" s="180">
        <v>126</v>
      </c>
      <c r="G39" s="180">
        <v>473</v>
      </c>
      <c r="H39" s="180">
        <v>901</v>
      </c>
      <c r="I39" s="180">
        <v>546</v>
      </c>
      <c r="J39" s="180">
        <v>659</v>
      </c>
      <c r="K39" s="180">
        <v>824</v>
      </c>
      <c r="L39" s="180">
        <v>364</v>
      </c>
      <c r="M39" s="180">
        <v>207</v>
      </c>
      <c r="N39" s="180">
        <v>274</v>
      </c>
      <c r="O39" s="180">
        <v>181</v>
      </c>
      <c r="P39" s="180">
        <v>745</v>
      </c>
      <c r="Q39" s="187">
        <v>846</v>
      </c>
      <c r="R39" s="191">
        <v>825</v>
      </c>
      <c r="S39" s="180">
        <v>670</v>
      </c>
      <c r="T39" s="180">
        <v>194</v>
      </c>
      <c r="U39" s="180">
        <v>357</v>
      </c>
      <c r="V39" s="180">
        <v>188</v>
      </c>
      <c r="W39" s="180">
        <v>287</v>
      </c>
      <c r="X39" s="180">
        <v>835</v>
      </c>
      <c r="Y39" s="180">
        <v>744</v>
      </c>
      <c r="Z39" s="180">
        <v>597</v>
      </c>
      <c r="AA39" s="180">
        <v>1010</v>
      </c>
      <c r="AB39" s="180">
        <v>430</v>
      </c>
      <c r="AC39" s="180">
        <v>9</v>
      </c>
      <c r="AD39" s="180">
        <v>472</v>
      </c>
      <c r="AE39" s="180">
        <v>115</v>
      </c>
      <c r="AF39" s="150">
        <v>559</v>
      </c>
      <c r="AG39" s="182">
        <v>908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AH43" s="5"/>
      <c r="AI43" s="5"/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283</v>
      </c>
      <c r="K44" s="2">
        <f>K17</f>
        <v>303</v>
      </c>
      <c r="L44" s="2">
        <f>L18</f>
        <v>321</v>
      </c>
      <c r="M44" s="2">
        <f>M19</f>
        <v>373</v>
      </c>
      <c r="N44" s="2">
        <f>N20</f>
        <v>392</v>
      </c>
      <c r="O44" s="2">
        <f>O21</f>
        <v>436</v>
      </c>
      <c r="P44" s="2">
        <f>P22</f>
        <v>478</v>
      </c>
      <c r="Q44" s="2">
        <f>Q23</f>
        <v>490</v>
      </c>
      <c r="R44" s="2">
        <f>R24</f>
        <v>612</v>
      </c>
      <c r="S44" s="2">
        <f>S25</f>
        <v>600</v>
      </c>
      <c r="T44" s="2">
        <f>T26</f>
        <v>570</v>
      </c>
      <c r="U44" s="2">
        <f>U27</f>
        <v>526</v>
      </c>
      <c r="V44" s="2">
        <f>V28</f>
        <v>767</v>
      </c>
      <c r="W44" s="2">
        <f>W29</f>
        <v>715</v>
      </c>
      <c r="X44" s="2">
        <f>X30</f>
        <v>677</v>
      </c>
      <c r="Y44" s="2">
        <f>Y31</f>
        <v>657</v>
      </c>
      <c r="Z44" s="2">
        <f>Z32</f>
        <v>889</v>
      </c>
      <c r="AA44" s="2">
        <f>AA33</f>
        <v>845</v>
      </c>
      <c r="AB44" s="2">
        <f>AB34</f>
        <v>803</v>
      </c>
      <c r="AC44" s="2">
        <f>AC35</f>
        <v>791</v>
      </c>
      <c r="AD44" s="2">
        <f>AD36</f>
        <v>998</v>
      </c>
      <c r="AE44" s="2">
        <f>AE37</f>
        <v>978</v>
      </c>
      <c r="AF44" s="2">
        <f>AF38</f>
        <v>960</v>
      </c>
      <c r="AG44" s="2">
        <f>AG39</f>
        <v>908</v>
      </c>
      <c r="AH44" s="217">
        <f t="shared" ref="AH44:AH47" si="6">SUM(B44:AG44)</f>
        <v>16400</v>
      </c>
      <c r="AI44" s="5">
        <f t="shared" ref="AI44:AI47" si="7">SUMSQ(B44:AG44)</f>
        <v>11201200</v>
      </c>
      <c r="AJ44" s="2">
        <f t="shared" ref="AJ44:AJ45" si="8">B44^3+C44^3+D44^3+E44^3+F44^3+G44^3+H44^3+I44^3+J44^3+K44^3+L44^3+M44^3+N44^3+O44^3+P44^3+Q44^3+R44^3+S44^3+T44^3+U44^3+V44^3+W44^3+X44^3+Y44^3+Z44^3+AA44^3+AB44^3+AC44^3+AD44^3+AE44^3+AF44^3+AG44^3</f>
        <v>8606720000</v>
      </c>
    </row>
    <row r="45" spans="1:36" x14ac:dyDescent="0.2">
      <c r="A45" s="3" t="s">
        <v>1174</v>
      </c>
      <c r="B45" s="2">
        <f>B39</f>
        <v>1023</v>
      </c>
      <c r="C45" s="2">
        <f>C38</f>
        <v>971</v>
      </c>
      <c r="D45" s="2">
        <f>D37</f>
        <v>933</v>
      </c>
      <c r="E45" s="2">
        <f>E36</f>
        <v>913</v>
      </c>
      <c r="F45" s="2">
        <f>F35</f>
        <v>868</v>
      </c>
      <c r="G45" s="2">
        <f>G34</f>
        <v>856</v>
      </c>
      <c r="H45" s="2">
        <f>H33</f>
        <v>826</v>
      </c>
      <c r="I45" s="2">
        <f>I32</f>
        <v>782</v>
      </c>
      <c r="J45" s="2">
        <f>J31</f>
        <v>742</v>
      </c>
      <c r="K45" s="2">
        <f>K30</f>
        <v>722</v>
      </c>
      <c r="L45" s="2">
        <f>L29</f>
        <v>704</v>
      </c>
      <c r="M45" s="2">
        <f>M28</f>
        <v>652</v>
      </c>
      <c r="N45" s="2">
        <f>N27</f>
        <v>633</v>
      </c>
      <c r="O45" s="2">
        <f>O26</f>
        <v>589</v>
      </c>
      <c r="P45" s="2">
        <f>P25</f>
        <v>547</v>
      </c>
      <c r="Q45" s="2">
        <f>Q24</f>
        <v>535</v>
      </c>
      <c r="R45" s="2">
        <f>R23</f>
        <v>413</v>
      </c>
      <c r="S45" s="2">
        <f>S22</f>
        <v>425</v>
      </c>
      <c r="T45" s="2">
        <f>T21</f>
        <v>455</v>
      </c>
      <c r="U45" s="2">
        <f>U20</f>
        <v>499</v>
      </c>
      <c r="V45" s="2">
        <f>V19</f>
        <v>258</v>
      </c>
      <c r="W45" s="2">
        <f>W18</f>
        <v>310</v>
      </c>
      <c r="X45" s="2">
        <f>X17</f>
        <v>348</v>
      </c>
      <c r="Y45" s="2">
        <f>Y16</f>
        <v>368</v>
      </c>
      <c r="Z45" s="2">
        <f>Z15</f>
        <v>136</v>
      </c>
      <c r="AA45" s="2">
        <f>AA14</f>
        <v>180</v>
      </c>
      <c r="AB45" s="2">
        <f>AB13</f>
        <v>222</v>
      </c>
      <c r="AC45" s="2">
        <f>AC12</f>
        <v>234</v>
      </c>
      <c r="AD45" s="2">
        <f>AD11</f>
        <v>27</v>
      </c>
      <c r="AE45" s="2">
        <f>AE10</f>
        <v>47</v>
      </c>
      <c r="AF45" s="2">
        <f>AF9</f>
        <v>65</v>
      </c>
      <c r="AG45" s="2">
        <f>AG8</f>
        <v>117</v>
      </c>
      <c r="AH45" s="217">
        <f t="shared" si="6"/>
        <v>16400</v>
      </c>
      <c r="AI45" s="5">
        <f t="shared" si="7"/>
        <v>11201200</v>
      </c>
      <c r="AJ45" s="2">
        <f t="shared" si="8"/>
        <v>8606720000</v>
      </c>
    </row>
    <row r="46" spans="1:36" x14ac:dyDescent="0.2">
      <c r="A46" s="3" t="s">
        <v>1175</v>
      </c>
      <c r="B46" s="2">
        <f>B24</f>
        <v>678</v>
      </c>
      <c r="C46" s="2">
        <f>C25</f>
        <v>658</v>
      </c>
      <c r="D46" s="2">
        <f>D26</f>
        <v>768</v>
      </c>
      <c r="E46" s="2">
        <f>E27</f>
        <v>716</v>
      </c>
      <c r="F46" s="2">
        <f>F28</f>
        <v>569</v>
      </c>
      <c r="G46" s="2">
        <f>G29</f>
        <v>525</v>
      </c>
      <c r="H46" s="2">
        <f>H30</f>
        <v>611</v>
      </c>
      <c r="I46" s="2">
        <f>I31</f>
        <v>599</v>
      </c>
      <c r="J46" s="2">
        <f>J32</f>
        <v>959</v>
      </c>
      <c r="K46" s="2">
        <f>K33</f>
        <v>907</v>
      </c>
      <c r="L46" s="2">
        <f>L34</f>
        <v>997</v>
      </c>
      <c r="M46" s="2">
        <f>M35</f>
        <v>977</v>
      </c>
      <c r="N46" s="2">
        <f>N36</f>
        <v>804</v>
      </c>
      <c r="O46" s="2">
        <f>O37</f>
        <v>792</v>
      </c>
      <c r="P46" s="2">
        <f>P38</f>
        <v>890</v>
      </c>
      <c r="Q46" s="2">
        <f>Q39</f>
        <v>846</v>
      </c>
      <c r="R46" s="2">
        <f>R8</f>
        <v>200</v>
      </c>
      <c r="S46" s="2">
        <f>S9</f>
        <v>244</v>
      </c>
      <c r="T46" s="2">
        <f>T10</f>
        <v>158</v>
      </c>
      <c r="U46" s="2">
        <f>U11</f>
        <v>170</v>
      </c>
      <c r="V46" s="2">
        <f>V12</f>
        <v>91</v>
      </c>
      <c r="W46" s="2">
        <f>W13</f>
        <v>111</v>
      </c>
      <c r="X46" s="2">
        <f>X14</f>
        <v>1</v>
      </c>
      <c r="Y46" s="2">
        <f>Y15</f>
        <v>53</v>
      </c>
      <c r="Z46" s="2">
        <f>Z16</f>
        <v>477</v>
      </c>
      <c r="AA46" s="2">
        <f>AA17</f>
        <v>489</v>
      </c>
      <c r="AB46" s="2">
        <f>AB18</f>
        <v>391</v>
      </c>
      <c r="AC46" s="2">
        <f>AC19</f>
        <v>435</v>
      </c>
      <c r="AD46" s="2">
        <f>AD20</f>
        <v>322</v>
      </c>
      <c r="AE46" s="2">
        <f>AE21</f>
        <v>374</v>
      </c>
      <c r="AF46" s="2">
        <f>AF22</f>
        <v>284</v>
      </c>
      <c r="AG46" s="2">
        <f>AG23</f>
        <v>304</v>
      </c>
      <c r="AH46" s="217">
        <f t="shared" si="6"/>
        <v>16400</v>
      </c>
      <c r="AI46" s="5">
        <f t="shared" si="7"/>
        <v>11201200</v>
      </c>
    </row>
    <row r="47" spans="1:36" x14ac:dyDescent="0.2">
      <c r="A47" s="3" t="s">
        <v>1176</v>
      </c>
      <c r="B47" s="2">
        <f>B23</f>
        <v>347</v>
      </c>
      <c r="C47" s="2">
        <f>C22</f>
        <v>367</v>
      </c>
      <c r="D47" s="2">
        <f>D21</f>
        <v>257</v>
      </c>
      <c r="E47" s="2">
        <f>E20</f>
        <v>309</v>
      </c>
      <c r="F47" s="2">
        <f>F19</f>
        <v>456</v>
      </c>
      <c r="G47" s="2">
        <f>G18</f>
        <v>500</v>
      </c>
      <c r="H47" s="2">
        <f>H17</f>
        <v>414</v>
      </c>
      <c r="I47" s="2">
        <f>I16</f>
        <v>426</v>
      </c>
      <c r="J47" s="2">
        <f>J15</f>
        <v>66</v>
      </c>
      <c r="K47" s="2">
        <f>K14</f>
        <v>118</v>
      </c>
      <c r="L47" s="2">
        <f>L13</f>
        <v>28</v>
      </c>
      <c r="M47" s="2">
        <f>M12</f>
        <v>48</v>
      </c>
      <c r="N47" s="2">
        <f>N11</f>
        <v>221</v>
      </c>
      <c r="O47" s="2">
        <f>O10</f>
        <v>233</v>
      </c>
      <c r="P47" s="2">
        <f>P9</f>
        <v>135</v>
      </c>
      <c r="Q47" s="2">
        <f>Q8</f>
        <v>179</v>
      </c>
      <c r="R47" s="2">
        <f>R39</f>
        <v>825</v>
      </c>
      <c r="S47" s="2">
        <f>S38</f>
        <v>781</v>
      </c>
      <c r="T47" s="2">
        <f>T37</f>
        <v>867</v>
      </c>
      <c r="U47" s="2">
        <f>U36</f>
        <v>855</v>
      </c>
      <c r="V47" s="2">
        <f>V35</f>
        <v>934</v>
      </c>
      <c r="W47" s="2">
        <f>W34</f>
        <v>914</v>
      </c>
      <c r="X47" s="2">
        <f>X33</f>
        <v>1024</v>
      </c>
      <c r="Y47" s="2">
        <f>Y32</f>
        <v>972</v>
      </c>
      <c r="Z47" s="2">
        <f>Z31</f>
        <v>548</v>
      </c>
      <c r="AA47" s="2">
        <f>AA30</f>
        <v>536</v>
      </c>
      <c r="AB47" s="2">
        <f>AB29</f>
        <v>634</v>
      </c>
      <c r="AC47" s="2">
        <f>AC28</f>
        <v>590</v>
      </c>
      <c r="AD47" s="2">
        <f>AD27</f>
        <v>703</v>
      </c>
      <c r="AE47" s="2">
        <f>AE26</f>
        <v>651</v>
      </c>
      <c r="AF47" s="2">
        <f>AF25</f>
        <v>741</v>
      </c>
      <c r="AG47" s="2">
        <f>AG24</f>
        <v>721</v>
      </c>
      <c r="AH47" s="217">
        <f t="shared" si="6"/>
        <v>16400</v>
      </c>
      <c r="AI47" s="5">
        <f t="shared" si="7"/>
        <v>11201200</v>
      </c>
    </row>
    <row r="50" spans="1:36" ht="13.5" thickBot="1" x14ac:dyDescent="0.25">
      <c r="B50" s="1" t="s">
        <v>8</v>
      </c>
      <c r="D50" s="131" t="s">
        <v>5</v>
      </c>
    </row>
    <row r="51" spans="1:36" x14ac:dyDescent="0.2">
      <c r="A51" s="1">
        <v>1</v>
      </c>
      <c r="B51" s="153">
        <v>23</v>
      </c>
      <c r="C51" s="154">
        <v>436</v>
      </c>
      <c r="D51" s="155">
        <v>1008</v>
      </c>
      <c r="E51" s="155">
        <v>587</v>
      </c>
      <c r="F51" s="155">
        <v>918</v>
      </c>
      <c r="G51" s="155">
        <v>561</v>
      </c>
      <c r="H51" s="155">
        <v>109</v>
      </c>
      <c r="I51" s="155">
        <v>458</v>
      </c>
      <c r="J51" s="155">
        <v>379</v>
      </c>
      <c r="K51" s="155">
        <v>224</v>
      </c>
      <c r="L51" s="155">
        <v>644</v>
      </c>
      <c r="M51" s="155">
        <v>807</v>
      </c>
      <c r="N51" s="155">
        <v>762</v>
      </c>
      <c r="O51" s="155">
        <v>861</v>
      </c>
      <c r="P51" s="156">
        <v>257</v>
      </c>
      <c r="Q51" s="155">
        <v>166</v>
      </c>
      <c r="R51" s="155">
        <v>209</v>
      </c>
      <c r="S51" s="157">
        <v>374</v>
      </c>
      <c r="T51" s="155">
        <v>810</v>
      </c>
      <c r="U51" s="155">
        <v>653</v>
      </c>
      <c r="V51" s="155">
        <v>852</v>
      </c>
      <c r="W51" s="155">
        <v>759</v>
      </c>
      <c r="X51" s="155">
        <v>171</v>
      </c>
      <c r="Y51" s="155">
        <v>272</v>
      </c>
      <c r="Z51" s="155">
        <v>445</v>
      </c>
      <c r="AA51" s="155">
        <v>26</v>
      </c>
      <c r="AB51" s="155">
        <v>582</v>
      </c>
      <c r="AC51" s="155">
        <v>993</v>
      </c>
      <c r="AD51" s="155">
        <v>576</v>
      </c>
      <c r="AE51" s="155">
        <v>923</v>
      </c>
      <c r="AF51" s="158">
        <v>455</v>
      </c>
      <c r="AG51" s="159">
        <v>100</v>
      </c>
      <c r="AH51" s="5">
        <f>SUM(B51:AG51)</f>
        <v>16400</v>
      </c>
      <c r="AI51" s="5">
        <f>SUMSQ(B51:AG51)</f>
        <v>11201200</v>
      </c>
      <c r="AJ51" s="2">
        <f>B51^3+C51^3+D51^3+E51^3+F51^3+G51^3+H51^3+I51^3+J51^3+K51^3+L51^3+M51^3+N51^3+O51^3+P51^3+Q51^3+R51^3+S51^3+T51^3+U51^3+V51^3+W51^3+X51^3+Y51^3+Z51^3+AA51^3+AB51^3+AC51^3+AD51^3+AE51^3+AF51^3+AG51^3</f>
        <v>8606720000</v>
      </c>
    </row>
    <row r="52" spans="1:36" x14ac:dyDescent="0.2">
      <c r="A52" s="1">
        <v>2</v>
      </c>
      <c r="B52" s="160">
        <v>392</v>
      </c>
      <c r="C52" s="114">
        <v>35</v>
      </c>
      <c r="D52" s="104">
        <v>639</v>
      </c>
      <c r="E52" s="104">
        <v>988</v>
      </c>
      <c r="F52" s="104">
        <v>517</v>
      </c>
      <c r="G52" s="104">
        <v>930</v>
      </c>
      <c r="H52" s="104">
        <v>510</v>
      </c>
      <c r="I52" s="104">
        <v>89</v>
      </c>
      <c r="J52" s="104">
        <v>236</v>
      </c>
      <c r="K52" s="104">
        <v>335</v>
      </c>
      <c r="L52" s="104">
        <v>787</v>
      </c>
      <c r="M52" s="104">
        <v>696</v>
      </c>
      <c r="N52" s="104">
        <v>873</v>
      </c>
      <c r="O52" s="104">
        <v>718</v>
      </c>
      <c r="P52" s="104">
        <v>146</v>
      </c>
      <c r="Q52" s="105">
        <v>309</v>
      </c>
      <c r="R52" s="106">
        <v>322</v>
      </c>
      <c r="S52" s="104">
        <v>229</v>
      </c>
      <c r="T52" s="104">
        <v>697</v>
      </c>
      <c r="U52" s="104">
        <v>798</v>
      </c>
      <c r="V52" s="104">
        <v>707</v>
      </c>
      <c r="W52" s="104">
        <v>872</v>
      </c>
      <c r="X52" s="104">
        <v>316</v>
      </c>
      <c r="Y52" s="104">
        <v>159</v>
      </c>
      <c r="Z52" s="104">
        <v>46</v>
      </c>
      <c r="AA52" s="104">
        <v>393</v>
      </c>
      <c r="AB52" s="104">
        <v>981</v>
      </c>
      <c r="AC52" s="104">
        <v>626</v>
      </c>
      <c r="AD52" s="104">
        <v>943</v>
      </c>
      <c r="AE52" s="104">
        <v>524</v>
      </c>
      <c r="AF52" s="104">
        <v>88</v>
      </c>
      <c r="AG52" s="161">
        <v>499</v>
      </c>
      <c r="AH52" s="5">
        <f t="shared" ref="AH52:AH82" si="9">SUM(B52:AG52)</f>
        <v>16400</v>
      </c>
      <c r="AI52" s="5">
        <f t="shared" ref="AI52:AI82" si="10">SUMSQ(B52:AG52)</f>
        <v>11201200</v>
      </c>
      <c r="AJ52" s="2">
        <f t="shared" ref="AJ52:AJ88" si="11">B52^3+C52^3+D52^3+E52^3+F52^3+G52^3+H52^3+I52^3+J52^3+K52^3+L52^3+M52^3+N52^3+O52^3+P52^3+Q52^3+R52^3+S52^3+T52^3+U52^3+V52^3+W52^3+X52^3+Y52^3+Z52^3+AA52^3+AB52^3+AC52^3+AD52^3+AE52^3+AF52^3+AG52^3</f>
        <v>8606720000</v>
      </c>
    </row>
    <row r="53" spans="1:36" x14ac:dyDescent="0.2">
      <c r="A53" s="1">
        <v>3</v>
      </c>
      <c r="B53" s="162">
        <v>950</v>
      </c>
      <c r="C53" s="104">
        <v>529</v>
      </c>
      <c r="D53" s="114">
        <v>77</v>
      </c>
      <c r="E53" s="103">
        <v>490</v>
      </c>
      <c r="F53" s="104">
        <v>55</v>
      </c>
      <c r="G53" s="104">
        <v>404</v>
      </c>
      <c r="H53" s="104">
        <v>976</v>
      </c>
      <c r="I53" s="104">
        <v>619</v>
      </c>
      <c r="J53" s="104">
        <v>730</v>
      </c>
      <c r="K53" s="104">
        <v>893</v>
      </c>
      <c r="L53" s="104">
        <v>289</v>
      </c>
      <c r="M53" s="104">
        <v>134</v>
      </c>
      <c r="N53" s="105">
        <v>347</v>
      </c>
      <c r="O53" s="104">
        <v>256</v>
      </c>
      <c r="P53" s="104">
        <v>676</v>
      </c>
      <c r="Q53" s="104">
        <v>775</v>
      </c>
      <c r="R53" s="104">
        <v>884</v>
      </c>
      <c r="S53" s="104">
        <v>727</v>
      </c>
      <c r="T53" s="104">
        <v>139</v>
      </c>
      <c r="U53" s="106">
        <v>304</v>
      </c>
      <c r="V53" s="104">
        <v>241</v>
      </c>
      <c r="W53" s="104">
        <v>342</v>
      </c>
      <c r="X53" s="104">
        <v>778</v>
      </c>
      <c r="Y53" s="104">
        <v>685</v>
      </c>
      <c r="Z53" s="104">
        <v>544</v>
      </c>
      <c r="AA53" s="104">
        <v>955</v>
      </c>
      <c r="AB53" s="104">
        <v>487</v>
      </c>
      <c r="AC53" s="104">
        <v>68</v>
      </c>
      <c r="AD53" s="107">
        <v>413</v>
      </c>
      <c r="AE53" s="104">
        <v>58</v>
      </c>
      <c r="AF53" s="104">
        <v>614</v>
      </c>
      <c r="AG53" s="163">
        <v>961</v>
      </c>
      <c r="AH53" s="5">
        <f t="shared" si="9"/>
        <v>16400</v>
      </c>
      <c r="AI53" s="5">
        <f t="shared" si="10"/>
        <v>11201200</v>
      </c>
      <c r="AJ53" s="2">
        <f t="shared" si="11"/>
        <v>8606720000</v>
      </c>
    </row>
    <row r="54" spans="1:36" x14ac:dyDescent="0.2">
      <c r="A54" s="1">
        <v>4</v>
      </c>
      <c r="B54" s="162">
        <v>549</v>
      </c>
      <c r="C54" s="104">
        <v>898</v>
      </c>
      <c r="D54" s="103">
        <v>478</v>
      </c>
      <c r="E54" s="114">
        <v>121</v>
      </c>
      <c r="F54" s="104">
        <v>424</v>
      </c>
      <c r="G54" s="104">
        <v>3</v>
      </c>
      <c r="H54" s="104">
        <v>607</v>
      </c>
      <c r="I54" s="104">
        <v>1020</v>
      </c>
      <c r="J54" s="104">
        <v>841</v>
      </c>
      <c r="K54" s="104">
        <v>750</v>
      </c>
      <c r="L54" s="104">
        <v>178</v>
      </c>
      <c r="M54" s="104">
        <v>277</v>
      </c>
      <c r="N54" s="104">
        <v>204</v>
      </c>
      <c r="O54" s="105">
        <v>367</v>
      </c>
      <c r="P54" s="104">
        <v>819</v>
      </c>
      <c r="Q54" s="104">
        <v>664</v>
      </c>
      <c r="R54" s="104">
        <v>739</v>
      </c>
      <c r="S54" s="104">
        <v>840</v>
      </c>
      <c r="T54" s="106">
        <v>284</v>
      </c>
      <c r="U54" s="104">
        <v>191</v>
      </c>
      <c r="V54" s="104">
        <v>354</v>
      </c>
      <c r="W54" s="104">
        <v>197</v>
      </c>
      <c r="X54" s="104">
        <v>665</v>
      </c>
      <c r="Y54" s="104">
        <v>830</v>
      </c>
      <c r="Z54" s="104">
        <v>911</v>
      </c>
      <c r="AA54" s="104">
        <v>556</v>
      </c>
      <c r="AB54" s="104">
        <v>120</v>
      </c>
      <c r="AC54" s="104">
        <v>467</v>
      </c>
      <c r="AD54" s="104">
        <v>14</v>
      </c>
      <c r="AE54" s="107">
        <v>425</v>
      </c>
      <c r="AF54" s="104">
        <v>1013</v>
      </c>
      <c r="AG54" s="163">
        <v>594</v>
      </c>
      <c r="AH54" s="5">
        <f t="shared" si="9"/>
        <v>16400</v>
      </c>
      <c r="AI54" s="5">
        <f t="shared" si="10"/>
        <v>11201200</v>
      </c>
      <c r="AJ54" s="2">
        <f t="shared" si="11"/>
        <v>8606720000</v>
      </c>
    </row>
    <row r="55" spans="1:36" x14ac:dyDescent="0.2">
      <c r="A55" s="1">
        <v>5</v>
      </c>
      <c r="B55" s="162">
        <v>777</v>
      </c>
      <c r="C55" s="104">
        <v>686</v>
      </c>
      <c r="D55" s="104">
        <v>242</v>
      </c>
      <c r="E55" s="104">
        <v>341</v>
      </c>
      <c r="F55" s="114">
        <v>140</v>
      </c>
      <c r="G55" s="103">
        <v>303</v>
      </c>
      <c r="H55" s="104">
        <v>883</v>
      </c>
      <c r="I55" s="104">
        <v>728</v>
      </c>
      <c r="J55" s="104">
        <v>613</v>
      </c>
      <c r="K55" s="104">
        <v>962</v>
      </c>
      <c r="L55" s="105">
        <v>414</v>
      </c>
      <c r="M55" s="104">
        <v>57</v>
      </c>
      <c r="N55" s="104">
        <v>488</v>
      </c>
      <c r="O55" s="104">
        <v>67</v>
      </c>
      <c r="P55" s="104">
        <v>543</v>
      </c>
      <c r="Q55" s="104">
        <v>956</v>
      </c>
      <c r="R55" s="104">
        <v>975</v>
      </c>
      <c r="S55" s="104">
        <v>620</v>
      </c>
      <c r="T55" s="104">
        <v>56</v>
      </c>
      <c r="U55" s="104">
        <v>403</v>
      </c>
      <c r="V55" s="104">
        <v>78</v>
      </c>
      <c r="W55" s="106">
        <v>489</v>
      </c>
      <c r="X55" s="104">
        <v>949</v>
      </c>
      <c r="Y55" s="104">
        <v>530</v>
      </c>
      <c r="Z55" s="104">
        <v>675</v>
      </c>
      <c r="AA55" s="104">
        <v>776</v>
      </c>
      <c r="AB55" s="107">
        <v>348</v>
      </c>
      <c r="AC55" s="104">
        <v>255</v>
      </c>
      <c r="AD55" s="104">
        <v>290</v>
      </c>
      <c r="AE55" s="104">
        <v>133</v>
      </c>
      <c r="AF55" s="104">
        <v>729</v>
      </c>
      <c r="AG55" s="163">
        <v>894</v>
      </c>
      <c r="AH55" s="5">
        <f t="shared" si="9"/>
        <v>16400</v>
      </c>
      <c r="AI55" s="5">
        <f t="shared" si="10"/>
        <v>11201200</v>
      </c>
      <c r="AJ55" s="2">
        <f t="shared" si="11"/>
        <v>8606720000</v>
      </c>
    </row>
    <row r="56" spans="1:36" x14ac:dyDescent="0.2">
      <c r="A56" s="1">
        <v>6</v>
      </c>
      <c r="B56" s="162">
        <v>666</v>
      </c>
      <c r="C56" s="104">
        <v>829</v>
      </c>
      <c r="D56" s="104">
        <v>353</v>
      </c>
      <c r="E56" s="104">
        <v>198</v>
      </c>
      <c r="F56" s="103">
        <v>283</v>
      </c>
      <c r="G56" s="114">
        <v>192</v>
      </c>
      <c r="H56" s="104">
        <v>740</v>
      </c>
      <c r="I56" s="104">
        <v>839</v>
      </c>
      <c r="J56" s="104">
        <v>1014</v>
      </c>
      <c r="K56" s="104">
        <v>593</v>
      </c>
      <c r="L56" s="104">
        <v>13</v>
      </c>
      <c r="M56" s="105">
        <v>426</v>
      </c>
      <c r="N56" s="104">
        <v>119</v>
      </c>
      <c r="O56" s="104">
        <v>468</v>
      </c>
      <c r="P56" s="104">
        <v>912</v>
      </c>
      <c r="Q56" s="104">
        <v>555</v>
      </c>
      <c r="R56" s="104">
        <v>608</v>
      </c>
      <c r="S56" s="104">
        <v>1019</v>
      </c>
      <c r="T56" s="104">
        <v>423</v>
      </c>
      <c r="U56" s="104">
        <v>4</v>
      </c>
      <c r="V56" s="106">
        <v>477</v>
      </c>
      <c r="W56" s="104">
        <v>122</v>
      </c>
      <c r="X56" s="104">
        <v>550</v>
      </c>
      <c r="Y56" s="104">
        <v>897</v>
      </c>
      <c r="Z56" s="104">
        <v>820</v>
      </c>
      <c r="AA56" s="104">
        <v>663</v>
      </c>
      <c r="AB56" s="104">
        <v>203</v>
      </c>
      <c r="AC56" s="107">
        <v>368</v>
      </c>
      <c r="AD56" s="104">
        <v>177</v>
      </c>
      <c r="AE56" s="104">
        <v>278</v>
      </c>
      <c r="AF56" s="104">
        <v>842</v>
      </c>
      <c r="AG56" s="163">
        <v>749</v>
      </c>
      <c r="AH56" s="5">
        <f t="shared" si="9"/>
        <v>16400</v>
      </c>
      <c r="AI56" s="5">
        <f t="shared" si="10"/>
        <v>11201200</v>
      </c>
      <c r="AJ56" s="2">
        <f t="shared" si="11"/>
        <v>8606720000</v>
      </c>
    </row>
    <row r="57" spans="1:36" x14ac:dyDescent="0.2">
      <c r="A57" s="1">
        <v>7</v>
      </c>
      <c r="B57" s="162">
        <v>172</v>
      </c>
      <c r="C57" s="104">
        <v>271</v>
      </c>
      <c r="D57" s="104">
        <v>851</v>
      </c>
      <c r="E57" s="104">
        <v>760</v>
      </c>
      <c r="F57" s="104">
        <v>809</v>
      </c>
      <c r="G57" s="104">
        <v>654</v>
      </c>
      <c r="H57" s="114">
        <v>210</v>
      </c>
      <c r="I57" s="103">
        <v>373</v>
      </c>
      <c r="J57" s="105">
        <v>456</v>
      </c>
      <c r="K57" s="104">
        <v>99</v>
      </c>
      <c r="L57" s="104">
        <v>575</v>
      </c>
      <c r="M57" s="104">
        <v>924</v>
      </c>
      <c r="N57" s="104">
        <v>581</v>
      </c>
      <c r="O57" s="104">
        <v>994</v>
      </c>
      <c r="P57" s="104">
        <v>446</v>
      </c>
      <c r="Q57" s="104">
        <v>25</v>
      </c>
      <c r="R57" s="104">
        <v>110</v>
      </c>
      <c r="S57" s="104">
        <v>457</v>
      </c>
      <c r="T57" s="104">
        <v>917</v>
      </c>
      <c r="U57" s="104">
        <v>562</v>
      </c>
      <c r="V57" s="104">
        <v>1007</v>
      </c>
      <c r="W57" s="104">
        <v>588</v>
      </c>
      <c r="X57" s="104">
        <v>24</v>
      </c>
      <c r="Y57" s="106">
        <v>435</v>
      </c>
      <c r="Z57" s="107">
        <v>258</v>
      </c>
      <c r="AA57" s="104">
        <v>165</v>
      </c>
      <c r="AB57" s="104">
        <v>761</v>
      </c>
      <c r="AC57" s="104">
        <v>862</v>
      </c>
      <c r="AD57" s="104">
        <v>643</v>
      </c>
      <c r="AE57" s="104">
        <v>808</v>
      </c>
      <c r="AF57" s="104">
        <v>380</v>
      </c>
      <c r="AG57" s="163">
        <v>223</v>
      </c>
      <c r="AH57" s="5">
        <f t="shared" si="9"/>
        <v>16400</v>
      </c>
      <c r="AI57" s="5">
        <f t="shared" si="10"/>
        <v>11201200</v>
      </c>
      <c r="AJ57" s="2">
        <f t="shared" si="11"/>
        <v>8606720000</v>
      </c>
    </row>
    <row r="58" spans="1:36" x14ac:dyDescent="0.2">
      <c r="A58" s="1">
        <v>8</v>
      </c>
      <c r="B58" s="162">
        <v>315</v>
      </c>
      <c r="C58" s="104">
        <v>160</v>
      </c>
      <c r="D58" s="104">
        <v>708</v>
      </c>
      <c r="E58" s="104">
        <v>871</v>
      </c>
      <c r="F58" s="104">
        <v>698</v>
      </c>
      <c r="G58" s="104">
        <v>797</v>
      </c>
      <c r="H58" s="103">
        <v>321</v>
      </c>
      <c r="I58" s="114">
        <v>230</v>
      </c>
      <c r="J58" s="104">
        <v>87</v>
      </c>
      <c r="K58" s="105">
        <v>500</v>
      </c>
      <c r="L58" s="104">
        <v>944</v>
      </c>
      <c r="M58" s="104">
        <v>523</v>
      </c>
      <c r="N58" s="104">
        <v>982</v>
      </c>
      <c r="O58" s="104">
        <v>625</v>
      </c>
      <c r="P58" s="104">
        <v>45</v>
      </c>
      <c r="Q58" s="104">
        <v>394</v>
      </c>
      <c r="R58" s="104">
        <v>509</v>
      </c>
      <c r="S58" s="104">
        <v>90</v>
      </c>
      <c r="T58" s="104">
        <v>518</v>
      </c>
      <c r="U58" s="104">
        <v>929</v>
      </c>
      <c r="V58" s="104">
        <v>640</v>
      </c>
      <c r="W58" s="104">
        <v>987</v>
      </c>
      <c r="X58" s="106">
        <v>391</v>
      </c>
      <c r="Y58" s="104">
        <v>36</v>
      </c>
      <c r="Z58" s="104">
        <v>145</v>
      </c>
      <c r="AA58" s="107">
        <v>310</v>
      </c>
      <c r="AB58" s="104">
        <v>874</v>
      </c>
      <c r="AC58" s="104">
        <v>717</v>
      </c>
      <c r="AD58" s="104">
        <v>788</v>
      </c>
      <c r="AE58" s="104">
        <v>695</v>
      </c>
      <c r="AF58" s="104">
        <v>235</v>
      </c>
      <c r="AG58" s="163">
        <v>336</v>
      </c>
      <c r="AH58" s="5">
        <f t="shared" si="9"/>
        <v>16400</v>
      </c>
      <c r="AI58" s="5">
        <f t="shared" si="10"/>
        <v>11201200</v>
      </c>
      <c r="AJ58" s="2">
        <f t="shared" si="11"/>
        <v>8606720000</v>
      </c>
    </row>
    <row r="59" spans="1:36" x14ac:dyDescent="0.2">
      <c r="A59" s="1">
        <v>9</v>
      </c>
      <c r="B59" s="162">
        <v>98</v>
      </c>
      <c r="C59" s="104">
        <v>453</v>
      </c>
      <c r="D59" s="104">
        <v>921</v>
      </c>
      <c r="E59" s="104">
        <v>574</v>
      </c>
      <c r="F59" s="104">
        <v>995</v>
      </c>
      <c r="G59" s="104">
        <v>584</v>
      </c>
      <c r="H59" s="105">
        <v>28</v>
      </c>
      <c r="I59" s="104">
        <v>447</v>
      </c>
      <c r="J59" s="114">
        <v>270</v>
      </c>
      <c r="K59" s="103">
        <v>169</v>
      </c>
      <c r="L59" s="104">
        <v>757</v>
      </c>
      <c r="M59" s="104">
        <v>850</v>
      </c>
      <c r="N59" s="104">
        <v>655</v>
      </c>
      <c r="O59" s="104">
        <v>812</v>
      </c>
      <c r="P59" s="104">
        <v>376</v>
      </c>
      <c r="Q59" s="104">
        <v>211</v>
      </c>
      <c r="R59" s="104">
        <v>168</v>
      </c>
      <c r="S59" s="104">
        <v>259</v>
      </c>
      <c r="T59" s="104">
        <v>863</v>
      </c>
      <c r="U59" s="104">
        <v>764</v>
      </c>
      <c r="V59" s="104">
        <v>805</v>
      </c>
      <c r="W59" s="104">
        <v>642</v>
      </c>
      <c r="X59" s="107">
        <v>222</v>
      </c>
      <c r="Y59" s="104">
        <v>377</v>
      </c>
      <c r="Z59" s="104">
        <v>460</v>
      </c>
      <c r="AA59" s="106">
        <v>111</v>
      </c>
      <c r="AB59" s="104">
        <v>563</v>
      </c>
      <c r="AC59" s="104">
        <v>920</v>
      </c>
      <c r="AD59" s="104">
        <v>585</v>
      </c>
      <c r="AE59" s="104">
        <v>1006</v>
      </c>
      <c r="AF59" s="104">
        <v>434</v>
      </c>
      <c r="AG59" s="163">
        <v>21</v>
      </c>
      <c r="AH59" s="5">
        <f t="shared" si="9"/>
        <v>16400</v>
      </c>
      <c r="AI59" s="5">
        <f t="shared" si="10"/>
        <v>11201200</v>
      </c>
      <c r="AJ59" s="2">
        <f t="shared" si="11"/>
        <v>8606720000</v>
      </c>
    </row>
    <row r="60" spans="1:36" x14ac:dyDescent="0.2">
      <c r="A60" s="1">
        <v>10</v>
      </c>
      <c r="B60" s="162">
        <v>497</v>
      </c>
      <c r="C60" s="104">
        <v>86</v>
      </c>
      <c r="D60" s="104">
        <v>522</v>
      </c>
      <c r="E60" s="104">
        <v>941</v>
      </c>
      <c r="F60" s="104">
        <v>628</v>
      </c>
      <c r="G60" s="104">
        <v>983</v>
      </c>
      <c r="H60" s="104">
        <v>395</v>
      </c>
      <c r="I60" s="105">
        <v>48</v>
      </c>
      <c r="J60" s="103">
        <v>157</v>
      </c>
      <c r="K60" s="114">
        <v>314</v>
      </c>
      <c r="L60" s="104">
        <v>870</v>
      </c>
      <c r="M60" s="104">
        <v>705</v>
      </c>
      <c r="N60" s="104">
        <v>800</v>
      </c>
      <c r="O60" s="104">
        <v>699</v>
      </c>
      <c r="P60" s="104">
        <v>231</v>
      </c>
      <c r="Q60" s="104">
        <v>324</v>
      </c>
      <c r="R60" s="104">
        <v>311</v>
      </c>
      <c r="S60" s="104">
        <v>148</v>
      </c>
      <c r="T60" s="104">
        <v>720</v>
      </c>
      <c r="U60" s="104">
        <v>875</v>
      </c>
      <c r="V60" s="104">
        <v>694</v>
      </c>
      <c r="W60" s="104">
        <v>785</v>
      </c>
      <c r="X60" s="104">
        <v>333</v>
      </c>
      <c r="Y60" s="107">
        <v>234</v>
      </c>
      <c r="Z60" s="106">
        <v>91</v>
      </c>
      <c r="AA60" s="104">
        <v>512</v>
      </c>
      <c r="AB60" s="104">
        <v>932</v>
      </c>
      <c r="AC60" s="104">
        <v>519</v>
      </c>
      <c r="AD60" s="104">
        <v>986</v>
      </c>
      <c r="AE60" s="104">
        <v>637</v>
      </c>
      <c r="AF60" s="104">
        <v>33</v>
      </c>
      <c r="AG60" s="163">
        <v>390</v>
      </c>
      <c r="AH60" s="5">
        <f t="shared" si="9"/>
        <v>16400</v>
      </c>
      <c r="AI60" s="5">
        <f t="shared" si="10"/>
        <v>11201200</v>
      </c>
      <c r="AJ60" s="2">
        <f t="shared" si="11"/>
        <v>8606720000</v>
      </c>
    </row>
    <row r="61" spans="1:36" x14ac:dyDescent="0.2">
      <c r="A61" s="1">
        <v>11</v>
      </c>
      <c r="B61" s="162">
        <v>963</v>
      </c>
      <c r="C61" s="104">
        <v>616</v>
      </c>
      <c r="D61" s="104">
        <v>60</v>
      </c>
      <c r="E61" s="104">
        <v>415</v>
      </c>
      <c r="F61" s="105">
        <v>66</v>
      </c>
      <c r="G61" s="104">
        <v>485</v>
      </c>
      <c r="H61" s="104">
        <v>953</v>
      </c>
      <c r="I61" s="104">
        <v>542</v>
      </c>
      <c r="J61" s="104">
        <v>687</v>
      </c>
      <c r="K61" s="104">
        <v>780</v>
      </c>
      <c r="L61" s="114">
        <v>344</v>
      </c>
      <c r="M61" s="103">
        <v>243</v>
      </c>
      <c r="N61" s="104">
        <v>302</v>
      </c>
      <c r="O61" s="104">
        <v>137</v>
      </c>
      <c r="P61" s="104">
        <v>725</v>
      </c>
      <c r="Q61" s="104">
        <v>882</v>
      </c>
      <c r="R61" s="104">
        <v>773</v>
      </c>
      <c r="S61" s="104">
        <v>674</v>
      </c>
      <c r="T61" s="104">
        <v>254</v>
      </c>
      <c r="U61" s="104">
        <v>345</v>
      </c>
      <c r="V61" s="107">
        <v>136</v>
      </c>
      <c r="W61" s="104">
        <v>291</v>
      </c>
      <c r="X61" s="104">
        <v>895</v>
      </c>
      <c r="Y61" s="104">
        <v>732</v>
      </c>
      <c r="Z61" s="104">
        <v>617</v>
      </c>
      <c r="AA61" s="104">
        <v>974</v>
      </c>
      <c r="AB61" s="104">
        <v>402</v>
      </c>
      <c r="AC61" s="106">
        <v>53</v>
      </c>
      <c r="AD61" s="104">
        <v>492</v>
      </c>
      <c r="AE61" s="104">
        <v>79</v>
      </c>
      <c r="AF61" s="104">
        <v>531</v>
      </c>
      <c r="AG61" s="163">
        <v>952</v>
      </c>
      <c r="AH61" s="5">
        <f t="shared" si="9"/>
        <v>16400</v>
      </c>
      <c r="AI61" s="5">
        <f t="shared" si="10"/>
        <v>11201200</v>
      </c>
      <c r="AJ61" s="2">
        <f t="shared" si="11"/>
        <v>8606720000</v>
      </c>
    </row>
    <row r="62" spans="1:36" x14ac:dyDescent="0.2">
      <c r="A62" s="1">
        <v>12</v>
      </c>
      <c r="B62" s="162">
        <v>596</v>
      </c>
      <c r="C62" s="104">
        <v>1015</v>
      </c>
      <c r="D62" s="104">
        <v>427</v>
      </c>
      <c r="E62" s="104">
        <v>16</v>
      </c>
      <c r="F62" s="104">
        <v>465</v>
      </c>
      <c r="G62" s="105">
        <v>118</v>
      </c>
      <c r="H62" s="104">
        <v>554</v>
      </c>
      <c r="I62" s="104">
        <v>909</v>
      </c>
      <c r="J62" s="104">
        <v>832</v>
      </c>
      <c r="K62" s="104">
        <v>667</v>
      </c>
      <c r="L62" s="103">
        <v>199</v>
      </c>
      <c r="M62" s="114">
        <v>356</v>
      </c>
      <c r="N62" s="104">
        <v>189</v>
      </c>
      <c r="O62" s="104">
        <v>282</v>
      </c>
      <c r="P62" s="104">
        <v>838</v>
      </c>
      <c r="Q62" s="104">
        <v>737</v>
      </c>
      <c r="R62" s="104">
        <v>662</v>
      </c>
      <c r="S62" s="104">
        <v>817</v>
      </c>
      <c r="T62" s="104">
        <v>365</v>
      </c>
      <c r="U62" s="104">
        <v>202</v>
      </c>
      <c r="V62" s="104">
        <v>279</v>
      </c>
      <c r="W62" s="107">
        <v>180</v>
      </c>
      <c r="X62" s="104">
        <v>752</v>
      </c>
      <c r="Y62" s="104">
        <v>843</v>
      </c>
      <c r="Z62" s="104">
        <v>1018</v>
      </c>
      <c r="AA62" s="104">
        <v>605</v>
      </c>
      <c r="AB62" s="106">
        <v>1</v>
      </c>
      <c r="AC62" s="104">
        <v>422</v>
      </c>
      <c r="AD62" s="104">
        <v>123</v>
      </c>
      <c r="AE62" s="104">
        <v>480</v>
      </c>
      <c r="AF62" s="104">
        <v>900</v>
      </c>
      <c r="AG62" s="163">
        <v>551</v>
      </c>
      <c r="AH62" s="5">
        <f t="shared" si="9"/>
        <v>16400</v>
      </c>
      <c r="AI62" s="5">
        <f t="shared" si="10"/>
        <v>11201200</v>
      </c>
      <c r="AJ62" s="2">
        <f t="shared" si="11"/>
        <v>8606720000</v>
      </c>
    </row>
    <row r="63" spans="1:36" x14ac:dyDescent="0.2">
      <c r="A63" s="1">
        <v>13</v>
      </c>
      <c r="B63" s="162">
        <v>896</v>
      </c>
      <c r="C63" s="104">
        <v>731</v>
      </c>
      <c r="D63" s="105">
        <v>135</v>
      </c>
      <c r="E63" s="104">
        <v>292</v>
      </c>
      <c r="F63" s="104">
        <v>253</v>
      </c>
      <c r="G63" s="104">
        <v>346</v>
      </c>
      <c r="H63" s="104">
        <v>774</v>
      </c>
      <c r="I63" s="104">
        <v>673</v>
      </c>
      <c r="J63" s="104">
        <v>532</v>
      </c>
      <c r="K63" s="104">
        <v>951</v>
      </c>
      <c r="L63" s="104">
        <v>491</v>
      </c>
      <c r="M63" s="104">
        <v>80</v>
      </c>
      <c r="N63" s="114">
        <v>401</v>
      </c>
      <c r="O63" s="103">
        <v>54</v>
      </c>
      <c r="P63" s="104">
        <v>618</v>
      </c>
      <c r="Q63" s="104">
        <v>973</v>
      </c>
      <c r="R63" s="104">
        <v>954</v>
      </c>
      <c r="S63" s="104">
        <v>541</v>
      </c>
      <c r="T63" s="107">
        <v>65</v>
      </c>
      <c r="U63" s="104">
        <v>486</v>
      </c>
      <c r="V63" s="104">
        <v>59</v>
      </c>
      <c r="W63" s="104">
        <v>416</v>
      </c>
      <c r="X63" s="104">
        <v>964</v>
      </c>
      <c r="Y63" s="104">
        <v>615</v>
      </c>
      <c r="Z63" s="104">
        <v>726</v>
      </c>
      <c r="AA63" s="104">
        <v>881</v>
      </c>
      <c r="AB63" s="104">
        <v>301</v>
      </c>
      <c r="AC63" s="104">
        <v>138</v>
      </c>
      <c r="AD63" s="104">
        <v>343</v>
      </c>
      <c r="AE63" s="106">
        <v>244</v>
      </c>
      <c r="AF63" s="104">
        <v>688</v>
      </c>
      <c r="AG63" s="163">
        <v>779</v>
      </c>
      <c r="AH63" s="5">
        <f t="shared" si="9"/>
        <v>16400</v>
      </c>
      <c r="AI63" s="5">
        <f t="shared" si="10"/>
        <v>11201200</v>
      </c>
      <c r="AJ63" s="2">
        <f t="shared" si="11"/>
        <v>8606720000</v>
      </c>
    </row>
    <row r="64" spans="1:36" x14ac:dyDescent="0.2">
      <c r="A64" s="1">
        <v>14</v>
      </c>
      <c r="B64" s="162">
        <v>751</v>
      </c>
      <c r="C64" s="104">
        <v>844</v>
      </c>
      <c r="D64" s="104">
        <v>280</v>
      </c>
      <c r="E64" s="105">
        <v>179</v>
      </c>
      <c r="F64" s="104">
        <v>366</v>
      </c>
      <c r="G64" s="104">
        <v>201</v>
      </c>
      <c r="H64" s="104">
        <v>661</v>
      </c>
      <c r="I64" s="104">
        <v>818</v>
      </c>
      <c r="J64" s="104">
        <v>899</v>
      </c>
      <c r="K64" s="104">
        <v>552</v>
      </c>
      <c r="L64" s="104">
        <v>124</v>
      </c>
      <c r="M64" s="104">
        <v>479</v>
      </c>
      <c r="N64" s="103">
        <v>2</v>
      </c>
      <c r="O64" s="114">
        <v>421</v>
      </c>
      <c r="P64" s="104">
        <v>1017</v>
      </c>
      <c r="Q64" s="104">
        <v>606</v>
      </c>
      <c r="R64" s="104">
        <v>553</v>
      </c>
      <c r="S64" s="104">
        <v>910</v>
      </c>
      <c r="T64" s="104">
        <v>466</v>
      </c>
      <c r="U64" s="107">
        <v>117</v>
      </c>
      <c r="V64" s="104">
        <v>428</v>
      </c>
      <c r="W64" s="104">
        <v>15</v>
      </c>
      <c r="X64" s="104">
        <v>595</v>
      </c>
      <c r="Y64" s="104">
        <v>1016</v>
      </c>
      <c r="Z64" s="104">
        <v>837</v>
      </c>
      <c r="AA64" s="104">
        <v>738</v>
      </c>
      <c r="AB64" s="104">
        <v>190</v>
      </c>
      <c r="AC64" s="104">
        <v>281</v>
      </c>
      <c r="AD64" s="106">
        <v>200</v>
      </c>
      <c r="AE64" s="104">
        <v>355</v>
      </c>
      <c r="AF64" s="104">
        <v>831</v>
      </c>
      <c r="AG64" s="163">
        <v>668</v>
      </c>
      <c r="AH64" s="5">
        <f t="shared" si="9"/>
        <v>16400</v>
      </c>
      <c r="AI64" s="5">
        <f t="shared" si="10"/>
        <v>11201200</v>
      </c>
      <c r="AJ64" s="2">
        <f t="shared" si="11"/>
        <v>8606720000</v>
      </c>
    </row>
    <row r="65" spans="1:36" x14ac:dyDescent="0.2">
      <c r="A65" s="1">
        <v>15</v>
      </c>
      <c r="B65" s="164">
        <v>221</v>
      </c>
      <c r="C65" s="104">
        <v>378</v>
      </c>
      <c r="D65" s="104">
        <v>806</v>
      </c>
      <c r="E65" s="104">
        <v>641</v>
      </c>
      <c r="F65" s="104">
        <v>864</v>
      </c>
      <c r="G65" s="104">
        <v>763</v>
      </c>
      <c r="H65" s="104">
        <v>167</v>
      </c>
      <c r="I65" s="104">
        <v>260</v>
      </c>
      <c r="J65" s="104">
        <v>433</v>
      </c>
      <c r="K65" s="104">
        <v>22</v>
      </c>
      <c r="L65" s="104">
        <v>586</v>
      </c>
      <c r="M65" s="104">
        <v>1005</v>
      </c>
      <c r="N65" s="104">
        <v>564</v>
      </c>
      <c r="O65" s="104">
        <v>919</v>
      </c>
      <c r="P65" s="114">
        <v>459</v>
      </c>
      <c r="Q65" s="103">
        <v>112</v>
      </c>
      <c r="R65" s="107">
        <v>27</v>
      </c>
      <c r="S65" s="104">
        <v>448</v>
      </c>
      <c r="T65" s="104">
        <v>996</v>
      </c>
      <c r="U65" s="104">
        <v>583</v>
      </c>
      <c r="V65" s="104">
        <v>922</v>
      </c>
      <c r="W65" s="104">
        <v>573</v>
      </c>
      <c r="X65" s="104">
        <v>97</v>
      </c>
      <c r="Y65" s="104">
        <v>454</v>
      </c>
      <c r="Z65" s="104">
        <v>375</v>
      </c>
      <c r="AA65" s="104">
        <v>212</v>
      </c>
      <c r="AB65" s="104">
        <v>656</v>
      </c>
      <c r="AC65" s="104">
        <v>811</v>
      </c>
      <c r="AD65" s="104">
        <v>758</v>
      </c>
      <c r="AE65" s="104">
        <v>849</v>
      </c>
      <c r="AF65" s="104">
        <v>269</v>
      </c>
      <c r="AG65" s="165">
        <v>170</v>
      </c>
      <c r="AH65" s="5">
        <f t="shared" si="9"/>
        <v>16400</v>
      </c>
      <c r="AI65" s="5">
        <f t="shared" si="10"/>
        <v>11201200</v>
      </c>
      <c r="AJ65" s="2">
        <f t="shared" si="11"/>
        <v>8606720000</v>
      </c>
    </row>
    <row r="66" spans="1:36" x14ac:dyDescent="0.2">
      <c r="A66" s="1">
        <v>16</v>
      </c>
      <c r="B66" s="162">
        <v>334</v>
      </c>
      <c r="C66" s="105">
        <v>233</v>
      </c>
      <c r="D66" s="104">
        <v>693</v>
      </c>
      <c r="E66" s="104">
        <v>786</v>
      </c>
      <c r="F66" s="104">
        <v>719</v>
      </c>
      <c r="G66" s="104">
        <v>876</v>
      </c>
      <c r="H66" s="104">
        <v>312</v>
      </c>
      <c r="I66" s="104">
        <v>147</v>
      </c>
      <c r="J66" s="104">
        <v>34</v>
      </c>
      <c r="K66" s="104">
        <v>389</v>
      </c>
      <c r="L66" s="104">
        <v>985</v>
      </c>
      <c r="M66" s="104">
        <v>638</v>
      </c>
      <c r="N66" s="104">
        <v>931</v>
      </c>
      <c r="O66" s="104">
        <v>520</v>
      </c>
      <c r="P66" s="103">
        <v>92</v>
      </c>
      <c r="Q66" s="114">
        <v>511</v>
      </c>
      <c r="R66" s="104">
        <v>396</v>
      </c>
      <c r="S66" s="107">
        <v>47</v>
      </c>
      <c r="T66" s="104">
        <v>627</v>
      </c>
      <c r="U66" s="104">
        <v>984</v>
      </c>
      <c r="V66" s="104">
        <v>521</v>
      </c>
      <c r="W66" s="104">
        <v>942</v>
      </c>
      <c r="X66" s="104">
        <v>498</v>
      </c>
      <c r="Y66" s="104">
        <v>85</v>
      </c>
      <c r="Z66" s="104">
        <v>232</v>
      </c>
      <c r="AA66" s="104">
        <v>323</v>
      </c>
      <c r="AB66" s="104">
        <v>799</v>
      </c>
      <c r="AC66" s="104">
        <v>700</v>
      </c>
      <c r="AD66" s="104">
        <v>869</v>
      </c>
      <c r="AE66" s="104">
        <v>706</v>
      </c>
      <c r="AF66" s="106">
        <v>158</v>
      </c>
      <c r="AG66" s="163">
        <v>313</v>
      </c>
      <c r="AH66" s="5">
        <f t="shared" si="9"/>
        <v>16400</v>
      </c>
      <c r="AI66" s="5">
        <f t="shared" si="10"/>
        <v>11201200</v>
      </c>
      <c r="AJ66" s="2">
        <f t="shared" si="11"/>
        <v>8606720000</v>
      </c>
    </row>
    <row r="67" spans="1:36" x14ac:dyDescent="0.2">
      <c r="A67" s="1">
        <v>17</v>
      </c>
      <c r="B67" s="162">
        <v>691</v>
      </c>
      <c r="C67" s="106">
        <v>792</v>
      </c>
      <c r="D67" s="104">
        <v>332</v>
      </c>
      <c r="E67" s="104">
        <v>239</v>
      </c>
      <c r="F67" s="104">
        <v>306</v>
      </c>
      <c r="G67" s="104">
        <v>149</v>
      </c>
      <c r="H67" s="104">
        <v>713</v>
      </c>
      <c r="I67" s="104">
        <v>878</v>
      </c>
      <c r="J67" s="104">
        <v>991</v>
      </c>
      <c r="K67" s="104">
        <v>636</v>
      </c>
      <c r="L67" s="104">
        <v>40</v>
      </c>
      <c r="M67" s="104">
        <v>387</v>
      </c>
      <c r="N67" s="104">
        <v>94</v>
      </c>
      <c r="O67" s="104">
        <v>505</v>
      </c>
      <c r="P67" s="107">
        <v>933</v>
      </c>
      <c r="Q67" s="104">
        <v>514</v>
      </c>
      <c r="R67" s="114">
        <v>629</v>
      </c>
      <c r="S67" s="103">
        <v>978</v>
      </c>
      <c r="T67" s="104">
        <v>398</v>
      </c>
      <c r="U67" s="104">
        <v>41</v>
      </c>
      <c r="V67" s="104">
        <v>504</v>
      </c>
      <c r="W67" s="104">
        <v>83</v>
      </c>
      <c r="X67" s="104">
        <v>527</v>
      </c>
      <c r="Y67" s="104">
        <v>940</v>
      </c>
      <c r="Z67" s="104">
        <v>793</v>
      </c>
      <c r="AA67" s="104">
        <v>702</v>
      </c>
      <c r="AB67" s="104">
        <v>226</v>
      </c>
      <c r="AC67" s="104">
        <v>325</v>
      </c>
      <c r="AD67" s="104">
        <v>156</v>
      </c>
      <c r="AE67" s="104">
        <v>319</v>
      </c>
      <c r="AF67" s="105">
        <v>867</v>
      </c>
      <c r="AG67" s="163">
        <v>712</v>
      </c>
      <c r="AH67" s="5">
        <f t="shared" si="9"/>
        <v>16400</v>
      </c>
      <c r="AI67" s="5">
        <f t="shared" si="10"/>
        <v>11201200</v>
      </c>
      <c r="AJ67" s="2">
        <f t="shared" si="11"/>
        <v>8606720000</v>
      </c>
    </row>
    <row r="68" spans="1:36" x14ac:dyDescent="0.2">
      <c r="A68" s="1">
        <v>18</v>
      </c>
      <c r="B68" s="166">
        <v>804</v>
      </c>
      <c r="C68" s="104">
        <v>647</v>
      </c>
      <c r="D68" s="104">
        <v>219</v>
      </c>
      <c r="E68" s="104">
        <v>384</v>
      </c>
      <c r="F68" s="104">
        <v>161</v>
      </c>
      <c r="G68" s="104">
        <v>262</v>
      </c>
      <c r="H68" s="104">
        <v>858</v>
      </c>
      <c r="I68" s="104">
        <v>765</v>
      </c>
      <c r="J68" s="104">
        <v>592</v>
      </c>
      <c r="K68" s="104">
        <v>1003</v>
      </c>
      <c r="L68" s="104">
        <v>439</v>
      </c>
      <c r="M68" s="104">
        <v>20</v>
      </c>
      <c r="N68" s="104">
        <v>461</v>
      </c>
      <c r="O68" s="104">
        <v>106</v>
      </c>
      <c r="P68" s="104">
        <v>566</v>
      </c>
      <c r="Q68" s="107">
        <v>913</v>
      </c>
      <c r="R68" s="103">
        <v>998</v>
      </c>
      <c r="S68" s="114">
        <v>577</v>
      </c>
      <c r="T68" s="104">
        <v>29</v>
      </c>
      <c r="U68" s="104">
        <v>442</v>
      </c>
      <c r="V68" s="104">
        <v>103</v>
      </c>
      <c r="W68" s="104">
        <v>452</v>
      </c>
      <c r="X68" s="104">
        <v>928</v>
      </c>
      <c r="Y68" s="104">
        <v>571</v>
      </c>
      <c r="Z68" s="104">
        <v>650</v>
      </c>
      <c r="AA68" s="104">
        <v>813</v>
      </c>
      <c r="AB68" s="104">
        <v>369</v>
      </c>
      <c r="AC68" s="104">
        <v>214</v>
      </c>
      <c r="AD68" s="104">
        <v>267</v>
      </c>
      <c r="AE68" s="104">
        <v>176</v>
      </c>
      <c r="AF68" s="104">
        <v>756</v>
      </c>
      <c r="AG68" s="167">
        <v>855</v>
      </c>
      <c r="AH68" s="5">
        <f t="shared" si="9"/>
        <v>16400</v>
      </c>
      <c r="AI68" s="5">
        <f t="shared" si="10"/>
        <v>11201200</v>
      </c>
      <c r="AJ68" s="2">
        <f t="shared" si="11"/>
        <v>8606720000</v>
      </c>
    </row>
    <row r="69" spans="1:36" x14ac:dyDescent="0.2">
      <c r="A69" s="1">
        <v>19</v>
      </c>
      <c r="B69" s="162">
        <v>274</v>
      </c>
      <c r="C69" s="104">
        <v>181</v>
      </c>
      <c r="D69" s="104">
        <v>745</v>
      </c>
      <c r="E69" s="106">
        <v>846</v>
      </c>
      <c r="F69" s="104">
        <v>659</v>
      </c>
      <c r="G69" s="104">
        <v>824</v>
      </c>
      <c r="H69" s="104">
        <v>364</v>
      </c>
      <c r="I69" s="104">
        <v>207</v>
      </c>
      <c r="J69" s="104">
        <v>126</v>
      </c>
      <c r="K69" s="104">
        <v>473</v>
      </c>
      <c r="L69" s="104">
        <v>901</v>
      </c>
      <c r="M69" s="104">
        <v>546</v>
      </c>
      <c r="N69" s="107">
        <v>1023</v>
      </c>
      <c r="O69" s="104">
        <v>604</v>
      </c>
      <c r="P69" s="104">
        <v>8</v>
      </c>
      <c r="Q69" s="104">
        <v>419</v>
      </c>
      <c r="R69" s="104">
        <v>472</v>
      </c>
      <c r="S69" s="104">
        <v>115</v>
      </c>
      <c r="T69" s="114">
        <v>559</v>
      </c>
      <c r="U69" s="103">
        <v>908</v>
      </c>
      <c r="V69" s="104">
        <v>597</v>
      </c>
      <c r="W69" s="104">
        <v>1010</v>
      </c>
      <c r="X69" s="104">
        <v>430</v>
      </c>
      <c r="Y69" s="104">
        <v>9</v>
      </c>
      <c r="Z69" s="104">
        <v>188</v>
      </c>
      <c r="AA69" s="104">
        <v>287</v>
      </c>
      <c r="AB69" s="104">
        <v>835</v>
      </c>
      <c r="AC69" s="104">
        <v>744</v>
      </c>
      <c r="AD69" s="105">
        <v>825</v>
      </c>
      <c r="AE69" s="104">
        <v>670</v>
      </c>
      <c r="AF69" s="104">
        <v>194</v>
      </c>
      <c r="AG69" s="163">
        <v>357</v>
      </c>
      <c r="AH69" s="5">
        <f t="shared" si="9"/>
        <v>16400</v>
      </c>
      <c r="AI69" s="5">
        <f t="shared" si="10"/>
        <v>11201200</v>
      </c>
      <c r="AJ69" s="2">
        <f t="shared" si="11"/>
        <v>8606720000</v>
      </c>
    </row>
    <row r="70" spans="1:36" x14ac:dyDescent="0.2">
      <c r="A70" s="1">
        <v>20</v>
      </c>
      <c r="B70" s="162">
        <v>129</v>
      </c>
      <c r="C70" s="104">
        <v>294</v>
      </c>
      <c r="D70" s="106">
        <v>890</v>
      </c>
      <c r="E70" s="104">
        <v>733</v>
      </c>
      <c r="F70" s="104">
        <v>772</v>
      </c>
      <c r="G70" s="104">
        <v>679</v>
      </c>
      <c r="H70" s="104">
        <v>251</v>
      </c>
      <c r="I70" s="104">
        <v>352</v>
      </c>
      <c r="J70" s="104">
        <v>493</v>
      </c>
      <c r="K70" s="104">
        <v>74</v>
      </c>
      <c r="L70" s="104">
        <v>534</v>
      </c>
      <c r="M70" s="104">
        <v>945</v>
      </c>
      <c r="N70" s="104">
        <v>624</v>
      </c>
      <c r="O70" s="107">
        <v>971</v>
      </c>
      <c r="P70" s="104">
        <v>407</v>
      </c>
      <c r="Q70" s="104">
        <v>52</v>
      </c>
      <c r="R70" s="104">
        <v>71</v>
      </c>
      <c r="S70" s="104">
        <v>484</v>
      </c>
      <c r="T70" s="103">
        <v>960</v>
      </c>
      <c r="U70" s="114">
        <v>539</v>
      </c>
      <c r="V70" s="104">
        <v>966</v>
      </c>
      <c r="W70" s="104">
        <v>609</v>
      </c>
      <c r="X70" s="104">
        <v>61</v>
      </c>
      <c r="Y70" s="104">
        <v>410</v>
      </c>
      <c r="Z70" s="104">
        <v>299</v>
      </c>
      <c r="AA70" s="104">
        <v>144</v>
      </c>
      <c r="AB70" s="104">
        <v>724</v>
      </c>
      <c r="AC70" s="104">
        <v>887</v>
      </c>
      <c r="AD70" s="104">
        <v>682</v>
      </c>
      <c r="AE70" s="105">
        <v>781</v>
      </c>
      <c r="AF70" s="104">
        <v>337</v>
      </c>
      <c r="AG70" s="163">
        <v>246</v>
      </c>
      <c r="AH70" s="5">
        <f t="shared" si="9"/>
        <v>16400</v>
      </c>
      <c r="AI70" s="5">
        <f t="shared" si="10"/>
        <v>11201200</v>
      </c>
      <c r="AJ70" s="2">
        <f t="shared" si="11"/>
        <v>8606720000</v>
      </c>
    </row>
    <row r="71" spans="1:36" x14ac:dyDescent="0.2">
      <c r="A71" s="1">
        <v>21</v>
      </c>
      <c r="B71" s="162">
        <v>429</v>
      </c>
      <c r="C71" s="104">
        <v>10</v>
      </c>
      <c r="D71" s="104">
        <v>598</v>
      </c>
      <c r="E71" s="104">
        <v>1009</v>
      </c>
      <c r="F71" s="104">
        <v>560</v>
      </c>
      <c r="G71" s="106">
        <v>907</v>
      </c>
      <c r="H71" s="104">
        <v>471</v>
      </c>
      <c r="I71" s="104">
        <v>116</v>
      </c>
      <c r="J71" s="104">
        <v>193</v>
      </c>
      <c r="K71" s="104">
        <v>358</v>
      </c>
      <c r="L71" s="107">
        <v>826</v>
      </c>
      <c r="M71" s="104">
        <v>669</v>
      </c>
      <c r="N71" s="104">
        <v>836</v>
      </c>
      <c r="O71" s="104">
        <v>743</v>
      </c>
      <c r="P71" s="104">
        <v>187</v>
      </c>
      <c r="Q71" s="104">
        <v>288</v>
      </c>
      <c r="R71" s="104">
        <v>363</v>
      </c>
      <c r="S71" s="104">
        <v>208</v>
      </c>
      <c r="T71" s="104">
        <v>660</v>
      </c>
      <c r="U71" s="104">
        <v>823</v>
      </c>
      <c r="V71" s="114">
        <v>746</v>
      </c>
      <c r="W71" s="103">
        <v>845</v>
      </c>
      <c r="X71" s="104">
        <v>273</v>
      </c>
      <c r="Y71" s="104">
        <v>182</v>
      </c>
      <c r="Z71" s="104">
        <v>7</v>
      </c>
      <c r="AA71" s="104">
        <v>420</v>
      </c>
      <c r="AB71" s="105">
        <v>1024</v>
      </c>
      <c r="AC71" s="104">
        <v>603</v>
      </c>
      <c r="AD71" s="104">
        <v>902</v>
      </c>
      <c r="AE71" s="104">
        <v>545</v>
      </c>
      <c r="AF71" s="104">
        <v>125</v>
      </c>
      <c r="AG71" s="163">
        <v>474</v>
      </c>
      <c r="AH71" s="5">
        <f t="shared" si="9"/>
        <v>16400</v>
      </c>
      <c r="AI71" s="5">
        <f t="shared" si="10"/>
        <v>11201200</v>
      </c>
      <c r="AJ71" s="2">
        <f t="shared" si="11"/>
        <v>8606720000</v>
      </c>
    </row>
    <row r="72" spans="1:36" x14ac:dyDescent="0.2">
      <c r="A72" s="1">
        <v>22</v>
      </c>
      <c r="B72" s="162">
        <v>62</v>
      </c>
      <c r="C72" s="104">
        <v>409</v>
      </c>
      <c r="D72" s="104">
        <v>965</v>
      </c>
      <c r="E72" s="104">
        <v>610</v>
      </c>
      <c r="F72" s="106">
        <v>959</v>
      </c>
      <c r="G72" s="104">
        <v>540</v>
      </c>
      <c r="H72" s="104">
        <v>72</v>
      </c>
      <c r="I72" s="104">
        <v>483</v>
      </c>
      <c r="J72" s="104">
        <v>338</v>
      </c>
      <c r="K72" s="104">
        <v>245</v>
      </c>
      <c r="L72" s="104">
        <v>681</v>
      </c>
      <c r="M72" s="107">
        <v>782</v>
      </c>
      <c r="N72" s="104">
        <v>723</v>
      </c>
      <c r="O72" s="104">
        <v>888</v>
      </c>
      <c r="P72" s="104">
        <v>300</v>
      </c>
      <c r="Q72" s="104">
        <v>143</v>
      </c>
      <c r="R72" s="104">
        <v>252</v>
      </c>
      <c r="S72" s="104">
        <v>351</v>
      </c>
      <c r="T72" s="104">
        <v>771</v>
      </c>
      <c r="U72" s="104">
        <v>680</v>
      </c>
      <c r="V72" s="103">
        <v>889</v>
      </c>
      <c r="W72" s="114">
        <v>734</v>
      </c>
      <c r="X72" s="104">
        <v>130</v>
      </c>
      <c r="Y72" s="104">
        <v>293</v>
      </c>
      <c r="Z72" s="104">
        <v>408</v>
      </c>
      <c r="AA72" s="104">
        <v>51</v>
      </c>
      <c r="AB72" s="104">
        <v>623</v>
      </c>
      <c r="AC72" s="105">
        <v>972</v>
      </c>
      <c r="AD72" s="104">
        <v>533</v>
      </c>
      <c r="AE72" s="104">
        <v>946</v>
      </c>
      <c r="AF72" s="104">
        <v>494</v>
      </c>
      <c r="AG72" s="163">
        <v>73</v>
      </c>
      <c r="AH72" s="5">
        <f t="shared" si="9"/>
        <v>16400</v>
      </c>
      <c r="AI72" s="5">
        <f t="shared" si="10"/>
        <v>11201200</v>
      </c>
      <c r="AJ72" s="2">
        <f t="shared" si="11"/>
        <v>8606720000</v>
      </c>
    </row>
    <row r="73" spans="1:36" x14ac:dyDescent="0.2">
      <c r="A73" s="1">
        <v>23</v>
      </c>
      <c r="B73" s="162">
        <v>528</v>
      </c>
      <c r="C73" s="104">
        <v>939</v>
      </c>
      <c r="D73" s="104">
        <v>503</v>
      </c>
      <c r="E73" s="104">
        <v>84</v>
      </c>
      <c r="F73" s="104">
        <v>397</v>
      </c>
      <c r="G73" s="104">
        <v>42</v>
      </c>
      <c r="H73" s="104">
        <v>630</v>
      </c>
      <c r="I73" s="106">
        <v>977</v>
      </c>
      <c r="J73" s="107">
        <v>868</v>
      </c>
      <c r="K73" s="104">
        <v>711</v>
      </c>
      <c r="L73" s="104">
        <v>155</v>
      </c>
      <c r="M73" s="104">
        <v>320</v>
      </c>
      <c r="N73" s="104">
        <v>225</v>
      </c>
      <c r="O73" s="104">
        <v>326</v>
      </c>
      <c r="P73" s="104">
        <v>794</v>
      </c>
      <c r="Q73" s="104">
        <v>701</v>
      </c>
      <c r="R73" s="104">
        <v>714</v>
      </c>
      <c r="S73" s="104">
        <v>877</v>
      </c>
      <c r="T73" s="104">
        <v>305</v>
      </c>
      <c r="U73" s="104">
        <v>150</v>
      </c>
      <c r="V73" s="104">
        <v>331</v>
      </c>
      <c r="W73" s="104">
        <v>240</v>
      </c>
      <c r="X73" s="114">
        <v>692</v>
      </c>
      <c r="Y73" s="103">
        <v>791</v>
      </c>
      <c r="Z73" s="105">
        <v>934</v>
      </c>
      <c r="AA73" s="104">
        <v>513</v>
      </c>
      <c r="AB73" s="104">
        <v>93</v>
      </c>
      <c r="AC73" s="104">
        <v>506</v>
      </c>
      <c r="AD73" s="104">
        <v>39</v>
      </c>
      <c r="AE73" s="104">
        <v>388</v>
      </c>
      <c r="AF73" s="104">
        <v>992</v>
      </c>
      <c r="AG73" s="163">
        <v>635</v>
      </c>
      <c r="AH73" s="5">
        <f t="shared" si="9"/>
        <v>16400</v>
      </c>
      <c r="AI73" s="5">
        <f t="shared" si="10"/>
        <v>11201200</v>
      </c>
      <c r="AJ73" s="2">
        <f t="shared" si="11"/>
        <v>8606720000</v>
      </c>
    </row>
    <row r="74" spans="1:36" x14ac:dyDescent="0.2">
      <c r="A74" s="1">
        <v>24</v>
      </c>
      <c r="B74" s="162">
        <v>927</v>
      </c>
      <c r="C74" s="104">
        <v>572</v>
      </c>
      <c r="D74" s="104">
        <v>104</v>
      </c>
      <c r="E74" s="104">
        <v>451</v>
      </c>
      <c r="F74" s="104">
        <v>30</v>
      </c>
      <c r="G74" s="104">
        <v>441</v>
      </c>
      <c r="H74" s="106">
        <v>997</v>
      </c>
      <c r="I74" s="104">
        <v>578</v>
      </c>
      <c r="J74" s="104">
        <v>755</v>
      </c>
      <c r="K74" s="107">
        <v>856</v>
      </c>
      <c r="L74" s="104">
        <v>268</v>
      </c>
      <c r="M74" s="104">
        <v>175</v>
      </c>
      <c r="N74" s="104">
        <v>370</v>
      </c>
      <c r="O74" s="104">
        <v>213</v>
      </c>
      <c r="P74" s="104">
        <v>649</v>
      </c>
      <c r="Q74" s="104">
        <v>814</v>
      </c>
      <c r="R74" s="104">
        <v>857</v>
      </c>
      <c r="S74" s="104">
        <v>766</v>
      </c>
      <c r="T74" s="104">
        <v>162</v>
      </c>
      <c r="U74" s="104">
        <v>261</v>
      </c>
      <c r="V74" s="104">
        <v>220</v>
      </c>
      <c r="W74" s="104">
        <v>383</v>
      </c>
      <c r="X74" s="103">
        <v>803</v>
      </c>
      <c r="Y74" s="114">
        <v>648</v>
      </c>
      <c r="Z74" s="104">
        <v>565</v>
      </c>
      <c r="AA74" s="105">
        <v>914</v>
      </c>
      <c r="AB74" s="104">
        <v>462</v>
      </c>
      <c r="AC74" s="104">
        <v>105</v>
      </c>
      <c r="AD74" s="104">
        <v>440</v>
      </c>
      <c r="AE74" s="104">
        <v>19</v>
      </c>
      <c r="AF74" s="104">
        <v>591</v>
      </c>
      <c r="AG74" s="163">
        <v>1004</v>
      </c>
      <c r="AH74" s="5">
        <f t="shared" si="9"/>
        <v>16400</v>
      </c>
      <c r="AI74" s="5">
        <f t="shared" si="10"/>
        <v>11201200</v>
      </c>
      <c r="AJ74" s="2">
        <f t="shared" si="11"/>
        <v>8606720000</v>
      </c>
    </row>
    <row r="75" spans="1:36" x14ac:dyDescent="0.2">
      <c r="A75" s="1">
        <v>25</v>
      </c>
      <c r="B75" s="162">
        <v>710</v>
      </c>
      <c r="C75" s="104">
        <v>865</v>
      </c>
      <c r="D75" s="104">
        <v>317</v>
      </c>
      <c r="E75" s="104">
        <v>154</v>
      </c>
      <c r="F75" s="104">
        <v>327</v>
      </c>
      <c r="G75" s="104">
        <v>228</v>
      </c>
      <c r="H75" s="107">
        <v>704</v>
      </c>
      <c r="I75" s="104">
        <v>795</v>
      </c>
      <c r="J75" s="104">
        <v>938</v>
      </c>
      <c r="K75" s="106">
        <v>525</v>
      </c>
      <c r="L75" s="104">
        <v>81</v>
      </c>
      <c r="M75" s="104">
        <v>502</v>
      </c>
      <c r="N75" s="104">
        <v>43</v>
      </c>
      <c r="O75" s="104">
        <v>400</v>
      </c>
      <c r="P75" s="104">
        <v>980</v>
      </c>
      <c r="Q75" s="104">
        <v>631</v>
      </c>
      <c r="R75" s="104">
        <v>516</v>
      </c>
      <c r="S75" s="104">
        <v>935</v>
      </c>
      <c r="T75" s="104">
        <v>507</v>
      </c>
      <c r="U75" s="104">
        <v>96</v>
      </c>
      <c r="V75" s="104">
        <v>385</v>
      </c>
      <c r="W75" s="104">
        <v>38</v>
      </c>
      <c r="X75" s="105">
        <v>634</v>
      </c>
      <c r="Y75" s="104">
        <v>989</v>
      </c>
      <c r="Z75" s="114">
        <v>880</v>
      </c>
      <c r="AA75" s="103">
        <v>715</v>
      </c>
      <c r="AB75" s="104">
        <v>151</v>
      </c>
      <c r="AC75" s="104">
        <v>308</v>
      </c>
      <c r="AD75" s="104">
        <v>237</v>
      </c>
      <c r="AE75" s="104">
        <v>330</v>
      </c>
      <c r="AF75" s="104">
        <v>790</v>
      </c>
      <c r="AG75" s="163">
        <v>689</v>
      </c>
      <c r="AH75" s="5">
        <f t="shared" si="9"/>
        <v>16400</v>
      </c>
      <c r="AI75" s="5">
        <f t="shared" si="10"/>
        <v>11201200</v>
      </c>
      <c r="AJ75" s="2">
        <f t="shared" si="11"/>
        <v>8606720000</v>
      </c>
    </row>
    <row r="76" spans="1:36" x14ac:dyDescent="0.2">
      <c r="A76" s="1">
        <v>26</v>
      </c>
      <c r="B76" s="162">
        <v>853</v>
      </c>
      <c r="C76" s="104">
        <v>754</v>
      </c>
      <c r="D76" s="104">
        <v>174</v>
      </c>
      <c r="E76" s="104">
        <v>265</v>
      </c>
      <c r="F76" s="104">
        <v>216</v>
      </c>
      <c r="G76" s="104">
        <v>371</v>
      </c>
      <c r="H76" s="104">
        <v>815</v>
      </c>
      <c r="I76" s="107">
        <v>652</v>
      </c>
      <c r="J76" s="106">
        <v>569</v>
      </c>
      <c r="K76" s="104">
        <v>926</v>
      </c>
      <c r="L76" s="104">
        <v>450</v>
      </c>
      <c r="M76" s="104">
        <v>101</v>
      </c>
      <c r="N76" s="104">
        <v>444</v>
      </c>
      <c r="O76" s="104">
        <v>31</v>
      </c>
      <c r="P76" s="104">
        <v>579</v>
      </c>
      <c r="Q76" s="104">
        <v>1000</v>
      </c>
      <c r="R76" s="104">
        <v>915</v>
      </c>
      <c r="S76" s="104">
        <v>568</v>
      </c>
      <c r="T76" s="104">
        <v>108</v>
      </c>
      <c r="U76" s="104">
        <v>463</v>
      </c>
      <c r="V76" s="104">
        <v>18</v>
      </c>
      <c r="W76" s="104">
        <v>437</v>
      </c>
      <c r="X76" s="104">
        <v>1001</v>
      </c>
      <c r="Y76" s="105">
        <v>590</v>
      </c>
      <c r="Z76" s="103">
        <v>767</v>
      </c>
      <c r="AA76" s="114">
        <v>860</v>
      </c>
      <c r="AB76" s="104">
        <v>264</v>
      </c>
      <c r="AC76" s="104">
        <v>163</v>
      </c>
      <c r="AD76" s="104">
        <v>382</v>
      </c>
      <c r="AE76" s="104">
        <v>217</v>
      </c>
      <c r="AF76" s="104">
        <v>645</v>
      </c>
      <c r="AG76" s="163">
        <v>802</v>
      </c>
      <c r="AH76" s="5">
        <f t="shared" si="9"/>
        <v>16400</v>
      </c>
      <c r="AI76" s="5">
        <f t="shared" si="10"/>
        <v>11201200</v>
      </c>
      <c r="AJ76" s="2">
        <f t="shared" si="11"/>
        <v>8606720000</v>
      </c>
    </row>
    <row r="77" spans="1:36" x14ac:dyDescent="0.2">
      <c r="A77" s="1">
        <v>27</v>
      </c>
      <c r="B77" s="162">
        <v>359</v>
      </c>
      <c r="C77" s="104">
        <v>196</v>
      </c>
      <c r="D77" s="104">
        <v>672</v>
      </c>
      <c r="E77" s="104">
        <v>827</v>
      </c>
      <c r="F77" s="107">
        <v>742</v>
      </c>
      <c r="G77" s="104">
        <v>833</v>
      </c>
      <c r="H77" s="104">
        <v>285</v>
      </c>
      <c r="I77" s="104">
        <v>186</v>
      </c>
      <c r="J77" s="104">
        <v>11</v>
      </c>
      <c r="K77" s="104">
        <v>432</v>
      </c>
      <c r="L77" s="104">
        <v>1012</v>
      </c>
      <c r="M77" s="106">
        <v>599</v>
      </c>
      <c r="N77" s="104">
        <v>906</v>
      </c>
      <c r="O77" s="104">
        <v>557</v>
      </c>
      <c r="P77" s="104">
        <v>113</v>
      </c>
      <c r="Q77" s="104">
        <v>470</v>
      </c>
      <c r="R77" s="104">
        <v>417</v>
      </c>
      <c r="S77" s="104">
        <v>6</v>
      </c>
      <c r="T77" s="104">
        <v>602</v>
      </c>
      <c r="U77" s="104">
        <v>1021</v>
      </c>
      <c r="V77" s="105">
        <v>548</v>
      </c>
      <c r="W77" s="104">
        <v>903</v>
      </c>
      <c r="X77" s="104">
        <v>475</v>
      </c>
      <c r="Y77" s="104">
        <v>128</v>
      </c>
      <c r="Z77" s="104">
        <v>205</v>
      </c>
      <c r="AA77" s="104">
        <v>362</v>
      </c>
      <c r="AB77" s="114">
        <v>822</v>
      </c>
      <c r="AC77" s="103">
        <v>657</v>
      </c>
      <c r="AD77" s="104">
        <v>848</v>
      </c>
      <c r="AE77" s="104">
        <v>747</v>
      </c>
      <c r="AF77" s="104">
        <v>183</v>
      </c>
      <c r="AG77" s="163">
        <v>276</v>
      </c>
      <c r="AH77" s="5">
        <f t="shared" si="9"/>
        <v>16400</v>
      </c>
      <c r="AI77" s="5">
        <f t="shared" si="10"/>
        <v>11201200</v>
      </c>
      <c r="AJ77" s="2">
        <f t="shared" si="11"/>
        <v>8606720000</v>
      </c>
    </row>
    <row r="78" spans="1:36" x14ac:dyDescent="0.2">
      <c r="A78" s="1">
        <v>28</v>
      </c>
      <c r="B78" s="162">
        <v>248</v>
      </c>
      <c r="C78" s="104">
        <v>339</v>
      </c>
      <c r="D78" s="104">
        <v>783</v>
      </c>
      <c r="E78" s="104">
        <v>684</v>
      </c>
      <c r="F78" s="104">
        <v>885</v>
      </c>
      <c r="G78" s="107">
        <v>722</v>
      </c>
      <c r="H78" s="104">
        <v>142</v>
      </c>
      <c r="I78" s="104">
        <v>297</v>
      </c>
      <c r="J78" s="104">
        <v>412</v>
      </c>
      <c r="K78" s="104">
        <v>63</v>
      </c>
      <c r="L78" s="106">
        <v>611</v>
      </c>
      <c r="M78" s="104">
        <v>968</v>
      </c>
      <c r="N78" s="104">
        <v>537</v>
      </c>
      <c r="O78" s="104">
        <v>958</v>
      </c>
      <c r="P78" s="104">
        <v>482</v>
      </c>
      <c r="Q78" s="104">
        <v>69</v>
      </c>
      <c r="R78" s="104">
        <v>50</v>
      </c>
      <c r="S78" s="104">
        <v>405</v>
      </c>
      <c r="T78" s="104">
        <v>969</v>
      </c>
      <c r="U78" s="104">
        <v>622</v>
      </c>
      <c r="V78" s="104">
        <v>947</v>
      </c>
      <c r="W78" s="105">
        <v>536</v>
      </c>
      <c r="X78" s="104">
        <v>76</v>
      </c>
      <c r="Y78" s="104">
        <v>495</v>
      </c>
      <c r="Z78" s="104">
        <v>350</v>
      </c>
      <c r="AA78" s="104">
        <v>249</v>
      </c>
      <c r="AB78" s="103">
        <v>677</v>
      </c>
      <c r="AC78" s="114">
        <v>770</v>
      </c>
      <c r="AD78" s="104">
        <v>735</v>
      </c>
      <c r="AE78" s="104">
        <v>892</v>
      </c>
      <c r="AF78" s="104">
        <v>296</v>
      </c>
      <c r="AG78" s="163">
        <v>131</v>
      </c>
      <c r="AH78" s="5">
        <f t="shared" si="9"/>
        <v>16400</v>
      </c>
      <c r="AI78" s="5">
        <f t="shared" si="10"/>
        <v>11201200</v>
      </c>
      <c r="AJ78" s="2">
        <f t="shared" si="11"/>
        <v>8606720000</v>
      </c>
    </row>
    <row r="79" spans="1:36" x14ac:dyDescent="0.2">
      <c r="A79" s="1">
        <v>29</v>
      </c>
      <c r="B79" s="162">
        <v>476</v>
      </c>
      <c r="C79" s="104">
        <v>127</v>
      </c>
      <c r="D79" s="107">
        <v>547</v>
      </c>
      <c r="E79" s="104">
        <v>904</v>
      </c>
      <c r="F79" s="104">
        <v>601</v>
      </c>
      <c r="G79" s="104">
        <v>1022</v>
      </c>
      <c r="H79" s="104">
        <v>418</v>
      </c>
      <c r="I79" s="104">
        <v>5</v>
      </c>
      <c r="J79" s="104">
        <v>184</v>
      </c>
      <c r="K79" s="104">
        <v>275</v>
      </c>
      <c r="L79" s="104">
        <v>847</v>
      </c>
      <c r="M79" s="104">
        <v>748</v>
      </c>
      <c r="N79" s="104">
        <v>821</v>
      </c>
      <c r="O79" s="106">
        <v>658</v>
      </c>
      <c r="P79" s="104">
        <v>206</v>
      </c>
      <c r="Q79" s="104">
        <v>361</v>
      </c>
      <c r="R79" s="104">
        <v>286</v>
      </c>
      <c r="S79" s="104">
        <v>185</v>
      </c>
      <c r="T79" s="105">
        <v>741</v>
      </c>
      <c r="U79" s="104">
        <v>834</v>
      </c>
      <c r="V79" s="104">
        <v>671</v>
      </c>
      <c r="W79" s="104">
        <v>828</v>
      </c>
      <c r="X79" s="104">
        <v>360</v>
      </c>
      <c r="Y79" s="104">
        <v>195</v>
      </c>
      <c r="Z79" s="104">
        <v>114</v>
      </c>
      <c r="AA79" s="104">
        <v>469</v>
      </c>
      <c r="AB79" s="104">
        <v>905</v>
      </c>
      <c r="AC79" s="104">
        <v>558</v>
      </c>
      <c r="AD79" s="114">
        <v>1011</v>
      </c>
      <c r="AE79" s="103">
        <v>600</v>
      </c>
      <c r="AF79" s="104">
        <v>12</v>
      </c>
      <c r="AG79" s="163">
        <v>431</v>
      </c>
      <c r="AH79" s="5">
        <f t="shared" si="9"/>
        <v>16400</v>
      </c>
      <c r="AI79" s="5">
        <f t="shared" si="10"/>
        <v>11201200</v>
      </c>
      <c r="AJ79" s="2">
        <f t="shared" si="11"/>
        <v>8606720000</v>
      </c>
    </row>
    <row r="80" spans="1:36" x14ac:dyDescent="0.2">
      <c r="A80" s="1">
        <v>30</v>
      </c>
      <c r="B80" s="162">
        <v>75</v>
      </c>
      <c r="C80" s="104">
        <v>496</v>
      </c>
      <c r="D80" s="104">
        <v>948</v>
      </c>
      <c r="E80" s="107">
        <v>535</v>
      </c>
      <c r="F80" s="104">
        <v>970</v>
      </c>
      <c r="G80" s="104">
        <v>621</v>
      </c>
      <c r="H80" s="104">
        <v>49</v>
      </c>
      <c r="I80" s="104">
        <v>406</v>
      </c>
      <c r="J80" s="104">
        <v>295</v>
      </c>
      <c r="K80" s="104">
        <v>132</v>
      </c>
      <c r="L80" s="104">
        <v>736</v>
      </c>
      <c r="M80" s="104">
        <v>891</v>
      </c>
      <c r="N80" s="106">
        <v>678</v>
      </c>
      <c r="O80" s="104">
        <v>769</v>
      </c>
      <c r="P80" s="104">
        <v>349</v>
      </c>
      <c r="Q80" s="104">
        <v>250</v>
      </c>
      <c r="R80" s="104">
        <v>141</v>
      </c>
      <c r="S80" s="104">
        <v>298</v>
      </c>
      <c r="T80" s="104">
        <v>886</v>
      </c>
      <c r="U80" s="105">
        <v>721</v>
      </c>
      <c r="V80" s="104">
        <v>784</v>
      </c>
      <c r="W80" s="104">
        <v>683</v>
      </c>
      <c r="X80" s="104">
        <v>247</v>
      </c>
      <c r="Y80" s="104">
        <v>340</v>
      </c>
      <c r="Z80" s="104">
        <v>481</v>
      </c>
      <c r="AA80" s="104">
        <v>70</v>
      </c>
      <c r="AB80" s="104">
        <v>538</v>
      </c>
      <c r="AC80" s="104">
        <v>957</v>
      </c>
      <c r="AD80" s="103">
        <v>612</v>
      </c>
      <c r="AE80" s="114">
        <v>967</v>
      </c>
      <c r="AF80" s="104">
        <v>411</v>
      </c>
      <c r="AG80" s="163">
        <v>64</v>
      </c>
      <c r="AH80" s="5">
        <f t="shared" si="9"/>
        <v>16400</v>
      </c>
      <c r="AI80" s="5">
        <f t="shared" si="10"/>
        <v>11201200</v>
      </c>
      <c r="AJ80" s="2">
        <f t="shared" si="11"/>
        <v>8606720000</v>
      </c>
    </row>
    <row r="81" spans="1:36" x14ac:dyDescent="0.2">
      <c r="A81" s="1">
        <v>31</v>
      </c>
      <c r="B81" s="168">
        <v>633</v>
      </c>
      <c r="C81" s="104">
        <v>990</v>
      </c>
      <c r="D81" s="104">
        <v>386</v>
      </c>
      <c r="E81" s="104">
        <v>37</v>
      </c>
      <c r="F81" s="104">
        <v>508</v>
      </c>
      <c r="G81" s="104">
        <v>95</v>
      </c>
      <c r="H81" s="104">
        <v>515</v>
      </c>
      <c r="I81" s="104">
        <v>936</v>
      </c>
      <c r="J81" s="104">
        <v>789</v>
      </c>
      <c r="K81" s="104">
        <v>690</v>
      </c>
      <c r="L81" s="104">
        <v>238</v>
      </c>
      <c r="M81" s="104">
        <v>329</v>
      </c>
      <c r="N81" s="104">
        <v>152</v>
      </c>
      <c r="O81" s="104">
        <v>307</v>
      </c>
      <c r="P81" s="104">
        <v>879</v>
      </c>
      <c r="Q81" s="106">
        <v>716</v>
      </c>
      <c r="R81" s="105">
        <v>703</v>
      </c>
      <c r="S81" s="104">
        <v>796</v>
      </c>
      <c r="T81" s="104">
        <v>328</v>
      </c>
      <c r="U81" s="104">
        <v>227</v>
      </c>
      <c r="V81" s="104">
        <v>318</v>
      </c>
      <c r="W81" s="104">
        <v>153</v>
      </c>
      <c r="X81" s="104">
        <v>709</v>
      </c>
      <c r="Y81" s="104">
        <v>866</v>
      </c>
      <c r="Z81" s="104">
        <v>979</v>
      </c>
      <c r="AA81" s="104">
        <v>632</v>
      </c>
      <c r="AB81" s="104">
        <v>44</v>
      </c>
      <c r="AC81" s="104">
        <v>399</v>
      </c>
      <c r="AD81" s="104">
        <v>82</v>
      </c>
      <c r="AE81" s="104">
        <v>501</v>
      </c>
      <c r="AF81" s="114">
        <v>937</v>
      </c>
      <c r="AG81" s="169">
        <v>526</v>
      </c>
      <c r="AH81" s="5">
        <f t="shared" si="9"/>
        <v>16400</v>
      </c>
      <c r="AI81" s="5">
        <f t="shared" si="10"/>
        <v>11201200</v>
      </c>
      <c r="AJ81" s="2">
        <f t="shared" si="11"/>
        <v>8606720000</v>
      </c>
    </row>
    <row r="82" spans="1:36" ht="13.5" thickBot="1" x14ac:dyDescent="0.25">
      <c r="A82" s="1">
        <v>32</v>
      </c>
      <c r="B82" s="170">
        <v>1002</v>
      </c>
      <c r="C82" s="171">
        <v>589</v>
      </c>
      <c r="D82" s="172">
        <v>17</v>
      </c>
      <c r="E82" s="172">
        <v>438</v>
      </c>
      <c r="F82" s="172">
        <v>107</v>
      </c>
      <c r="G82" s="172">
        <v>464</v>
      </c>
      <c r="H82" s="172">
        <v>916</v>
      </c>
      <c r="I82" s="172">
        <v>567</v>
      </c>
      <c r="J82" s="172">
        <v>646</v>
      </c>
      <c r="K82" s="172">
        <v>801</v>
      </c>
      <c r="L82" s="172">
        <v>381</v>
      </c>
      <c r="M82" s="172">
        <v>218</v>
      </c>
      <c r="N82" s="172">
        <v>263</v>
      </c>
      <c r="O82" s="172">
        <v>164</v>
      </c>
      <c r="P82" s="173">
        <v>768</v>
      </c>
      <c r="Q82" s="172">
        <v>859</v>
      </c>
      <c r="R82" s="172">
        <v>816</v>
      </c>
      <c r="S82" s="174">
        <v>651</v>
      </c>
      <c r="T82" s="172">
        <v>215</v>
      </c>
      <c r="U82" s="172">
        <v>372</v>
      </c>
      <c r="V82" s="172">
        <v>173</v>
      </c>
      <c r="W82" s="172">
        <v>266</v>
      </c>
      <c r="X82" s="172">
        <v>854</v>
      </c>
      <c r="Y82" s="172">
        <v>753</v>
      </c>
      <c r="Z82" s="172">
        <v>580</v>
      </c>
      <c r="AA82" s="172">
        <v>999</v>
      </c>
      <c r="AB82" s="172">
        <v>443</v>
      </c>
      <c r="AC82" s="172">
        <v>32</v>
      </c>
      <c r="AD82" s="172">
        <v>449</v>
      </c>
      <c r="AE82" s="172">
        <v>102</v>
      </c>
      <c r="AF82" s="175">
        <v>570</v>
      </c>
      <c r="AG82" s="176">
        <v>925</v>
      </c>
      <c r="AH82" s="5">
        <f t="shared" si="9"/>
        <v>16400</v>
      </c>
      <c r="AI82" s="5">
        <f t="shared" si="10"/>
        <v>11201200</v>
      </c>
      <c r="AJ82" s="2">
        <f t="shared" si="11"/>
        <v>8606720000</v>
      </c>
    </row>
    <row r="83" spans="1:36" x14ac:dyDescent="0.2">
      <c r="A83" s="3" t="s">
        <v>0</v>
      </c>
      <c r="B83" s="5">
        <f>SUM(B51:B82)</f>
        <v>16400</v>
      </c>
      <c r="C83" s="5">
        <f t="shared" ref="C83:AG83" si="12">SUM(C51:C82)</f>
        <v>16400</v>
      </c>
      <c r="D83" s="5">
        <f t="shared" si="12"/>
        <v>16400</v>
      </c>
      <c r="E83" s="5">
        <f t="shared" si="12"/>
        <v>16400</v>
      </c>
      <c r="F83" s="5">
        <f t="shared" si="12"/>
        <v>16400</v>
      </c>
      <c r="G83" s="5">
        <f t="shared" si="12"/>
        <v>16400</v>
      </c>
      <c r="H83" s="5">
        <f t="shared" si="12"/>
        <v>16400</v>
      </c>
      <c r="I83" s="5">
        <f t="shared" si="12"/>
        <v>16400</v>
      </c>
      <c r="J83" s="5">
        <f t="shared" si="12"/>
        <v>16400</v>
      </c>
      <c r="K83" s="5">
        <f t="shared" si="12"/>
        <v>16400</v>
      </c>
      <c r="L83" s="5">
        <f t="shared" si="12"/>
        <v>16400</v>
      </c>
      <c r="M83" s="5">
        <f t="shared" si="12"/>
        <v>16400</v>
      </c>
      <c r="N83" s="5">
        <f t="shared" si="12"/>
        <v>16400</v>
      </c>
      <c r="O83" s="5">
        <f t="shared" si="12"/>
        <v>16400</v>
      </c>
      <c r="P83" s="5">
        <f t="shared" si="12"/>
        <v>16400</v>
      </c>
      <c r="Q83" s="5">
        <f t="shared" si="12"/>
        <v>16400</v>
      </c>
      <c r="R83" s="5">
        <f t="shared" si="12"/>
        <v>16400</v>
      </c>
      <c r="S83" s="5">
        <f t="shared" si="12"/>
        <v>16400</v>
      </c>
      <c r="T83" s="5">
        <f t="shared" si="12"/>
        <v>16400</v>
      </c>
      <c r="U83" s="5">
        <f t="shared" si="12"/>
        <v>16400</v>
      </c>
      <c r="V83" s="5">
        <f t="shared" si="12"/>
        <v>16400</v>
      </c>
      <c r="W83" s="5">
        <f t="shared" si="12"/>
        <v>16400</v>
      </c>
      <c r="X83" s="5">
        <f t="shared" si="12"/>
        <v>16400</v>
      </c>
      <c r="Y83" s="5">
        <f t="shared" si="12"/>
        <v>16400</v>
      </c>
      <c r="Z83" s="5">
        <f t="shared" si="12"/>
        <v>16400</v>
      </c>
      <c r="AA83" s="5">
        <f t="shared" si="12"/>
        <v>16400</v>
      </c>
      <c r="AB83" s="5">
        <f t="shared" si="12"/>
        <v>16400</v>
      </c>
      <c r="AC83" s="5">
        <f t="shared" si="12"/>
        <v>16400</v>
      </c>
      <c r="AD83" s="5">
        <f t="shared" si="12"/>
        <v>16400</v>
      </c>
      <c r="AE83" s="5">
        <f t="shared" si="12"/>
        <v>16400</v>
      </c>
      <c r="AF83" s="5">
        <f t="shared" si="12"/>
        <v>16400</v>
      </c>
      <c r="AG83" s="5">
        <f t="shared" si="12"/>
        <v>16400</v>
      </c>
      <c r="AH83" s="5"/>
      <c r="AI83" s="5"/>
    </row>
    <row r="84" spans="1:36" x14ac:dyDescent="0.2">
      <c r="A84" s="3" t="s">
        <v>1</v>
      </c>
      <c r="B84" s="5">
        <f>SUMSQ(B51:B82)</f>
        <v>11201200</v>
      </c>
      <c r="C84" s="5">
        <f t="shared" ref="C84:AG84" si="13">SUMSQ(C51:C82)</f>
        <v>11201200</v>
      </c>
      <c r="D84" s="5">
        <f t="shared" si="13"/>
        <v>11201200</v>
      </c>
      <c r="E84" s="5">
        <f t="shared" si="13"/>
        <v>11201200</v>
      </c>
      <c r="F84" s="5">
        <f t="shared" si="13"/>
        <v>11201200</v>
      </c>
      <c r="G84" s="5">
        <f t="shared" si="13"/>
        <v>11201200</v>
      </c>
      <c r="H84" s="5">
        <f t="shared" si="13"/>
        <v>11201200</v>
      </c>
      <c r="I84" s="5">
        <f t="shared" si="13"/>
        <v>11201200</v>
      </c>
      <c r="J84" s="5">
        <f t="shared" si="13"/>
        <v>11201200</v>
      </c>
      <c r="K84" s="5">
        <f t="shared" si="13"/>
        <v>11201200</v>
      </c>
      <c r="L84" s="5">
        <f t="shared" si="13"/>
        <v>11201200</v>
      </c>
      <c r="M84" s="5">
        <f t="shared" si="13"/>
        <v>11201200</v>
      </c>
      <c r="N84" s="5">
        <f t="shared" si="13"/>
        <v>11201200</v>
      </c>
      <c r="O84" s="5">
        <f t="shared" si="13"/>
        <v>11201200</v>
      </c>
      <c r="P84" s="5">
        <f t="shared" si="13"/>
        <v>11201200</v>
      </c>
      <c r="Q84" s="5">
        <f t="shared" si="13"/>
        <v>11201200</v>
      </c>
      <c r="R84" s="5">
        <f t="shared" si="13"/>
        <v>11201200</v>
      </c>
      <c r="S84" s="5">
        <f t="shared" si="13"/>
        <v>11201200</v>
      </c>
      <c r="T84" s="5">
        <f t="shared" si="13"/>
        <v>11201200</v>
      </c>
      <c r="U84" s="5">
        <f t="shared" si="13"/>
        <v>11201200</v>
      </c>
      <c r="V84" s="5">
        <f t="shared" si="13"/>
        <v>11201200</v>
      </c>
      <c r="W84" s="5">
        <f t="shared" si="13"/>
        <v>11201200</v>
      </c>
      <c r="X84" s="5">
        <f t="shared" si="13"/>
        <v>11201200</v>
      </c>
      <c r="Y84" s="5">
        <f t="shared" si="13"/>
        <v>11201200</v>
      </c>
      <c r="Z84" s="5">
        <f t="shared" si="13"/>
        <v>11201200</v>
      </c>
      <c r="AA84" s="5">
        <f t="shared" si="13"/>
        <v>11201200</v>
      </c>
      <c r="AB84" s="5">
        <f t="shared" si="13"/>
        <v>11201200</v>
      </c>
      <c r="AC84" s="5">
        <f t="shared" si="13"/>
        <v>11201200</v>
      </c>
      <c r="AD84" s="5">
        <f t="shared" si="13"/>
        <v>11201200</v>
      </c>
      <c r="AE84" s="5">
        <f t="shared" si="13"/>
        <v>11201200</v>
      </c>
      <c r="AF84" s="5">
        <f t="shared" si="13"/>
        <v>11201200</v>
      </c>
      <c r="AG84" s="5">
        <f t="shared" si="13"/>
        <v>11201200</v>
      </c>
      <c r="AH84" s="5"/>
      <c r="AI84" s="5"/>
    </row>
    <row r="85" spans="1:36" x14ac:dyDescent="0.2">
      <c r="A85" s="3" t="s">
        <v>2</v>
      </c>
      <c r="B85" s="2">
        <f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ref="C85:AG85" si="14">C51^3+C52^3+C53^3+C54^3+C55^3+C56^3+C57^3+C58^3+C59^3+C60^3+C61^3+C62^3+C63^3+C64^3+C65^3+C66^3+C67^3+C68^3+C69^3+C70^3+C71^3+C72^3+C73^3+C74^3+C75^3+C76^3+C77^3+C78^3+C79^3+C80^3+C81^3+C82^3</f>
        <v>8606720000</v>
      </c>
      <c r="D85" s="2">
        <f t="shared" si="14"/>
        <v>8606720000</v>
      </c>
      <c r="E85" s="2">
        <f t="shared" si="14"/>
        <v>8606720000</v>
      </c>
      <c r="F85" s="2">
        <f t="shared" si="14"/>
        <v>8606720000</v>
      </c>
      <c r="G85" s="2">
        <f t="shared" si="14"/>
        <v>8606720000</v>
      </c>
      <c r="H85" s="2">
        <f t="shared" si="14"/>
        <v>8606720000</v>
      </c>
      <c r="I85" s="2">
        <f t="shared" si="14"/>
        <v>8606720000</v>
      </c>
      <c r="J85" s="2">
        <f t="shared" si="14"/>
        <v>8606720000</v>
      </c>
      <c r="K85" s="2">
        <f t="shared" si="14"/>
        <v>8606720000</v>
      </c>
      <c r="L85" s="2">
        <f t="shared" si="14"/>
        <v>8606720000</v>
      </c>
      <c r="M85" s="2">
        <f t="shared" si="14"/>
        <v>8606720000</v>
      </c>
      <c r="N85" s="2">
        <f t="shared" si="14"/>
        <v>8606720000</v>
      </c>
      <c r="O85" s="2">
        <f t="shared" si="14"/>
        <v>8606720000</v>
      </c>
      <c r="P85" s="2">
        <f t="shared" si="14"/>
        <v>8606720000</v>
      </c>
      <c r="Q85" s="2">
        <f t="shared" si="14"/>
        <v>8606720000</v>
      </c>
      <c r="R85" s="2">
        <f t="shared" si="14"/>
        <v>8606720000</v>
      </c>
      <c r="S85" s="2">
        <f t="shared" si="14"/>
        <v>8606720000</v>
      </c>
      <c r="T85" s="2">
        <f t="shared" si="14"/>
        <v>8606720000</v>
      </c>
      <c r="U85" s="2">
        <f t="shared" si="14"/>
        <v>8606720000</v>
      </c>
      <c r="V85" s="2">
        <f t="shared" si="14"/>
        <v>8606720000</v>
      </c>
      <c r="W85" s="2">
        <f t="shared" si="14"/>
        <v>8606720000</v>
      </c>
      <c r="X85" s="2">
        <f t="shared" si="14"/>
        <v>8606720000</v>
      </c>
      <c r="Y85" s="2">
        <f t="shared" si="14"/>
        <v>8606720000</v>
      </c>
      <c r="Z85" s="2">
        <f t="shared" si="14"/>
        <v>8606720000</v>
      </c>
      <c r="AA85" s="2">
        <f t="shared" si="14"/>
        <v>8606720000</v>
      </c>
      <c r="AB85" s="2">
        <f t="shared" si="14"/>
        <v>8606720000</v>
      </c>
      <c r="AC85" s="2">
        <f t="shared" si="14"/>
        <v>8606720000</v>
      </c>
      <c r="AD85" s="2">
        <f t="shared" si="14"/>
        <v>8606720000</v>
      </c>
      <c r="AE85" s="2">
        <f t="shared" si="14"/>
        <v>8606720000</v>
      </c>
      <c r="AF85" s="2">
        <f t="shared" si="14"/>
        <v>8606720000</v>
      </c>
      <c r="AG85" s="2">
        <f t="shared" si="14"/>
        <v>8606720000</v>
      </c>
      <c r="AH85" s="5"/>
      <c r="AI85" s="5"/>
    </row>
    <row r="86" spans="1:36" x14ac:dyDescent="0.2">
      <c r="B86" s="2" t="s">
        <v>5</v>
      </c>
      <c r="G86" s="2" t="s">
        <v>5</v>
      </c>
      <c r="AH86" s="5"/>
      <c r="AI86" s="5"/>
    </row>
    <row r="87" spans="1:36" x14ac:dyDescent="0.2">
      <c r="A87" s="3" t="s">
        <v>1173</v>
      </c>
      <c r="B87" s="2">
        <f>B51</f>
        <v>23</v>
      </c>
      <c r="C87" s="2">
        <f>C52</f>
        <v>35</v>
      </c>
      <c r="D87" s="2">
        <f>D53</f>
        <v>77</v>
      </c>
      <c r="E87" s="2">
        <f>E54</f>
        <v>121</v>
      </c>
      <c r="F87" s="2">
        <f>F55</f>
        <v>140</v>
      </c>
      <c r="G87" s="2">
        <f>G56</f>
        <v>192</v>
      </c>
      <c r="H87" s="2">
        <f>H57</f>
        <v>210</v>
      </c>
      <c r="I87" s="2">
        <f>I58</f>
        <v>230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629</v>
      </c>
      <c r="S87" s="2">
        <f>S68</f>
        <v>577</v>
      </c>
      <c r="T87" s="2">
        <f>T69</f>
        <v>559</v>
      </c>
      <c r="U87" s="2">
        <f>U70</f>
        <v>539</v>
      </c>
      <c r="V87" s="2">
        <f>V71</f>
        <v>746</v>
      </c>
      <c r="W87" s="2">
        <f>W72</f>
        <v>734</v>
      </c>
      <c r="X87" s="2">
        <f>X73</f>
        <v>692</v>
      </c>
      <c r="Y87" s="2">
        <f>Y74</f>
        <v>648</v>
      </c>
      <c r="Z87" s="2">
        <f>Z75</f>
        <v>880</v>
      </c>
      <c r="AA87" s="2">
        <f>AA76</f>
        <v>860</v>
      </c>
      <c r="AB87" s="2">
        <f>AB77</f>
        <v>822</v>
      </c>
      <c r="AC87" s="2">
        <f>AC78</f>
        <v>770</v>
      </c>
      <c r="AD87" s="2">
        <f>AD79</f>
        <v>1011</v>
      </c>
      <c r="AE87" s="2">
        <f>AE80</f>
        <v>967</v>
      </c>
      <c r="AF87" s="2">
        <f>AF81</f>
        <v>937</v>
      </c>
      <c r="AG87" s="2">
        <f>AG82</f>
        <v>925</v>
      </c>
      <c r="AH87" s="152">
        <f t="shared" ref="AH87:AH90" si="15">SUM(B87:AG87)</f>
        <v>16400</v>
      </c>
      <c r="AI87" s="5">
        <f t="shared" ref="AI87:AI90" si="16">SUMSQ(B87:AG87)</f>
        <v>11201200</v>
      </c>
      <c r="AJ87" s="2">
        <f>B87^3+C87^3+D87^3+E87^3+F87^3+G87^3+H87^3+I87^3+J87^3+K87^3+L87^3+M87^3+N87^3+O87^3+P87^3+Q87^3+R87^3+S87^3+T87^3+U87^3+V87^3+W87^3+X87^3+Y87^3+Z87^3+AA87^3+AB87^3+AC87^3+AD87^3+AE87^3+AF87^3+AG87^3</f>
        <v>8606720000</v>
      </c>
    </row>
    <row r="88" spans="1:36" x14ac:dyDescent="0.2">
      <c r="A88" s="3" t="s">
        <v>1174</v>
      </c>
      <c r="B88" s="2">
        <f>B82</f>
        <v>1002</v>
      </c>
      <c r="C88" s="2">
        <f>C81</f>
        <v>990</v>
      </c>
      <c r="D88" s="2">
        <f>D80</f>
        <v>948</v>
      </c>
      <c r="E88" s="2">
        <f>E79</f>
        <v>904</v>
      </c>
      <c r="F88" s="2">
        <f>F78</f>
        <v>885</v>
      </c>
      <c r="G88" s="2">
        <f>G77</f>
        <v>833</v>
      </c>
      <c r="H88" s="2">
        <f>H76</f>
        <v>815</v>
      </c>
      <c r="I88" s="2">
        <f>I75</f>
        <v>795</v>
      </c>
      <c r="J88" s="2">
        <f>J74</f>
        <v>755</v>
      </c>
      <c r="K88" s="2">
        <f>K73</f>
        <v>711</v>
      </c>
      <c r="L88" s="2">
        <f>L72</f>
        <v>681</v>
      </c>
      <c r="M88" s="2">
        <f>M71</f>
        <v>669</v>
      </c>
      <c r="N88" s="2">
        <f>N70</f>
        <v>624</v>
      </c>
      <c r="O88" s="2">
        <f>O69</f>
        <v>604</v>
      </c>
      <c r="P88" s="2">
        <f>P68</f>
        <v>566</v>
      </c>
      <c r="Q88" s="2">
        <f>Q67</f>
        <v>514</v>
      </c>
      <c r="R88" s="2">
        <f>R66</f>
        <v>396</v>
      </c>
      <c r="S88" s="2">
        <f>S65</f>
        <v>448</v>
      </c>
      <c r="T88" s="2">
        <f>T64</f>
        <v>466</v>
      </c>
      <c r="U88" s="2">
        <f>U63</f>
        <v>486</v>
      </c>
      <c r="V88" s="2">
        <f>V62</f>
        <v>279</v>
      </c>
      <c r="W88" s="2">
        <f>W61</f>
        <v>291</v>
      </c>
      <c r="X88" s="2">
        <f>X60</f>
        <v>333</v>
      </c>
      <c r="Y88" s="2">
        <f>Y59</f>
        <v>377</v>
      </c>
      <c r="Z88" s="2">
        <f>Z58</f>
        <v>145</v>
      </c>
      <c r="AA88" s="2">
        <f>AA57</f>
        <v>165</v>
      </c>
      <c r="AB88" s="2">
        <f>AB56</f>
        <v>203</v>
      </c>
      <c r="AC88" s="2">
        <f>AC55</f>
        <v>255</v>
      </c>
      <c r="AD88" s="2">
        <f>AD54</f>
        <v>14</v>
      </c>
      <c r="AE88" s="2">
        <f>AE53</f>
        <v>58</v>
      </c>
      <c r="AF88" s="2">
        <f>AF52</f>
        <v>88</v>
      </c>
      <c r="AG88" s="2">
        <f>AG51</f>
        <v>100</v>
      </c>
      <c r="AH88" s="152">
        <f t="shared" si="15"/>
        <v>16400</v>
      </c>
      <c r="AI88" s="5">
        <f t="shared" si="16"/>
        <v>11201200</v>
      </c>
      <c r="AJ88" s="2">
        <f t="shared" si="11"/>
        <v>8606720000</v>
      </c>
    </row>
    <row r="89" spans="1:36" x14ac:dyDescent="0.2">
      <c r="A89" s="3" t="s">
        <v>1175</v>
      </c>
      <c r="B89" s="2">
        <f>B67</f>
        <v>691</v>
      </c>
      <c r="C89" s="2">
        <f>C68</f>
        <v>647</v>
      </c>
      <c r="D89" s="2">
        <f>D69</f>
        <v>745</v>
      </c>
      <c r="E89" s="2">
        <f>E70</f>
        <v>733</v>
      </c>
      <c r="F89" s="2">
        <f>F71</f>
        <v>560</v>
      </c>
      <c r="G89" s="2">
        <f>G72</f>
        <v>540</v>
      </c>
      <c r="H89" s="2">
        <f>H73</f>
        <v>630</v>
      </c>
      <c r="I89" s="2">
        <f>I74</f>
        <v>578</v>
      </c>
      <c r="J89" s="2">
        <f>J75</f>
        <v>938</v>
      </c>
      <c r="K89" s="2">
        <f>K76</f>
        <v>926</v>
      </c>
      <c r="L89" s="2">
        <f>L77</f>
        <v>1012</v>
      </c>
      <c r="M89" s="2">
        <f>M78</f>
        <v>968</v>
      </c>
      <c r="N89" s="2">
        <f>N79</f>
        <v>821</v>
      </c>
      <c r="O89" s="2">
        <f>O80</f>
        <v>769</v>
      </c>
      <c r="P89" s="2">
        <f>P81</f>
        <v>879</v>
      </c>
      <c r="Q89" s="2">
        <f>Q82</f>
        <v>859</v>
      </c>
      <c r="R89" s="2">
        <f>R51</f>
        <v>209</v>
      </c>
      <c r="S89" s="2">
        <f>S52</f>
        <v>229</v>
      </c>
      <c r="T89" s="2">
        <f>T53</f>
        <v>139</v>
      </c>
      <c r="U89" s="2">
        <f>U54</f>
        <v>191</v>
      </c>
      <c r="V89" s="2">
        <f>V55</f>
        <v>78</v>
      </c>
      <c r="W89" s="2">
        <f>W56</f>
        <v>122</v>
      </c>
      <c r="X89" s="2">
        <f>X57</f>
        <v>24</v>
      </c>
      <c r="Y89" s="2">
        <f>Y58</f>
        <v>36</v>
      </c>
      <c r="Z89" s="2">
        <f>Z59</f>
        <v>460</v>
      </c>
      <c r="AA89" s="2">
        <f>AA60</f>
        <v>512</v>
      </c>
      <c r="AB89" s="2">
        <f>AB61</f>
        <v>402</v>
      </c>
      <c r="AC89" s="2">
        <f>AC62</f>
        <v>422</v>
      </c>
      <c r="AD89" s="2">
        <f>AD63</f>
        <v>343</v>
      </c>
      <c r="AE89" s="2">
        <f>AE64</f>
        <v>355</v>
      </c>
      <c r="AF89" s="2">
        <f>AF65</f>
        <v>269</v>
      </c>
      <c r="AG89" s="2">
        <f>AG66</f>
        <v>313</v>
      </c>
      <c r="AH89" s="152">
        <f t="shared" si="15"/>
        <v>16400</v>
      </c>
      <c r="AI89" s="5">
        <f t="shared" si="16"/>
        <v>11201200</v>
      </c>
    </row>
    <row r="90" spans="1:36" x14ac:dyDescent="0.2">
      <c r="A90" s="3" t="s">
        <v>1176</v>
      </c>
      <c r="B90" s="2">
        <f>B66</f>
        <v>334</v>
      </c>
      <c r="C90" s="2">
        <f>C65</f>
        <v>378</v>
      </c>
      <c r="D90" s="2">
        <f>D64</f>
        <v>280</v>
      </c>
      <c r="E90" s="2">
        <f>E63</f>
        <v>292</v>
      </c>
      <c r="F90" s="2">
        <f>F62</f>
        <v>465</v>
      </c>
      <c r="G90" s="2">
        <f>G61</f>
        <v>485</v>
      </c>
      <c r="H90" s="2">
        <f>H60</f>
        <v>395</v>
      </c>
      <c r="I90" s="2">
        <f>I59</f>
        <v>447</v>
      </c>
      <c r="J90" s="2">
        <f>J58</f>
        <v>87</v>
      </c>
      <c r="K90" s="2">
        <f>K57</f>
        <v>99</v>
      </c>
      <c r="L90" s="2">
        <f>L56</f>
        <v>13</v>
      </c>
      <c r="M90" s="2">
        <f>M55</f>
        <v>57</v>
      </c>
      <c r="N90" s="2">
        <f>N54</f>
        <v>204</v>
      </c>
      <c r="O90" s="2">
        <f>O53</f>
        <v>256</v>
      </c>
      <c r="P90" s="2">
        <f>P52</f>
        <v>146</v>
      </c>
      <c r="Q90" s="2">
        <f>Q51</f>
        <v>166</v>
      </c>
      <c r="R90" s="2">
        <f>R82</f>
        <v>816</v>
      </c>
      <c r="S90" s="2">
        <f>S81</f>
        <v>796</v>
      </c>
      <c r="T90" s="2">
        <f>T80</f>
        <v>886</v>
      </c>
      <c r="U90" s="2">
        <f>U79</f>
        <v>834</v>
      </c>
      <c r="V90" s="2">
        <f>V78</f>
        <v>947</v>
      </c>
      <c r="W90" s="2">
        <f>W77</f>
        <v>903</v>
      </c>
      <c r="X90" s="2">
        <f>X76</f>
        <v>1001</v>
      </c>
      <c r="Y90" s="2">
        <f>Y75</f>
        <v>989</v>
      </c>
      <c r="Z90" s="2">
        <f>Z74</f>
        <v>565</v>
      </c>
      <c r="AA90" s="2">
        <f>AA73</f>
        <v>513</v>
      </c>
      <c r="AB90" s="2">
        <f>AB72</f>
        <v>623</v>
      </c>
      <c r="AC90" s="2">
        <f>AC71</f>
        <v>603</v>
      </c>
      <c r="AD90" s="2">
        <f>AD70</f>
        <v>682</v>
      </c>
      <c r="AE90" s="2">
        <f>AE69</f>
        <v>670</v>
      </c>
      <c r="AF90" s="2">
        <f>AF68</f>
        <v>756</v>
      </c>
      <c r="AG90" s="2">
        <f>AG67</f>
        <v>712</v>
      </c>
      <c r="AH90" s="152">
        <f t="shared" si="15"/>
        <v>16400</v>
      </c>
      <c r="AI90" s="5">
        <f t="shared" si="16"/>
        <v>11201200</v>
      </c>
    </row>
    <row r="93" spans="1:36" ht="13.5" thickBot="1" x14ac:dyDescent="0.25">
      <c r="A93" s="71"/>
      <c r="B93" s="1" t="s">
        <v>13</v>
      </c>
      <c r="D93" s="131" t="s">
        <v>5</v>
      </c>
      <c r="F93" s="2" t="s">
        <v>5</v>
      </c>
    </row>
    <row r="94" spans="1:36" x14ac:dyDescent="0.2">
      <c r="A94" s="1">
        <v>1</v>
      </c>
      <c r="B94" s="181">
        <v>3</v>
      </c>
      <c r="C94" s="133">
        <v>424</v>
      </c>
      <c r="D94" s="177">
        <v>1020</v>
      </c>
      <c r="E94" s="177">
        <v>607</v>
      </c>
      <c r="F94" s="177">
        <v>898</v>
      </c>
      <c r="G94" s="177">
        <v>549</v>
      </c>
      <c r="H94" s="177">
        <v>121</v>
      </c>
      <c r="I94" s="177">
        <v>478</v>
      </c>
      <c r="J94" s="177">
        <v>367</v>
      </c>
      <c r="K94" s="177">
        <v>204</v>
      </c>
      <c r="L94" s="177">
        <v>664</v>
      </c>
      <c r="M94" s="177">
        <v>819</v>
      </c>
      <c r="N94" s="177">
        <v>750</v>
      </c>
      <c r="O94" s="177">
        <v>841</v>
      </c>
      <c r="P94" s="177">
        <v>277</v>
      </c>
      <c r="Q94" s="189">
        <v>178</v>
      </c>
      <c r="R94" s="185">
        <v>197</v>
      </c>
      <c r="S94" s="177">
        <v>354</v>
      </c>
      <c r="T94" s="177">
        <v>830</v>
      </c>
      <c r="U94" s="177">
        <v>665</v>
      </c>
      <c r="V94" s="177">
        <v>840</v>
      </c>
      <c r="W94" s="177">
        <v>739</v>
      </c>
      <c r="X94" s="177">
        <v>191</v>
      </c>
      <c r="Y94" s="177">
        <v>284</v>
      </c>
      <c r="Z94" s="177">
        <v>425</v>
      </c>
      <c r="AA94" s="177">
        <v>14</v>
      </c>
      <c r="AB94" s="177">
        <v>594</v>
      </c>
      <c r="AC94" s="177">
        <v>1013</v>
      </c>
      <c r="AD94" s="177">
        <v>556</v>
      </c>
      <c r="AE94" s="177">
        <v>911</v>
      </c>
      <c r="AF94" s="177">
        <v>467</v>
      </c>
      <c r="AG94" s="184">
        <v>120</v>
      </c>
      <c r="AH94" s="5">
        <f>SUM(B94:AG94)</f>
        <v>16400</v>
      </c>
      <c r="AI94" s="5">
        <f>SUMSQ(B94:AG94)</f>
        <v>11201200</v>
      </c>
      <c r="AJ94" s="2">
        <f>B94^3+C94^3+D94^3+E94^3+F94^3+G94^3+H94^3+I94^3+J94^3+K94^3+L94^3+M94^3+N94^3+O94^3+P94^3+Q94^3+R94^3+S94^3+T94^3+U94^3+V94^3+W94^3+X94^3+Y94^3+Z94^3+AA94^3+AB94^3+AC94^3+AD94^3+AE94^3+AF94^3+AG94^3</f>
        <v>8606720000</v>
      </c>
    </row>
    <row r="95" spans="1:36" x14ac:dyDescent="0.2">
      <c r="A95" s="1">
        <v>2</v>
      </c>
      <c r="B95" s="138">
        <v>404</v>
      </c>
      <c r="C95" s="7">
        <v>55</v>
      </c>
      <c r="D95" s="6">
        <v>619</v>
      </c>
      <c r="E95" s="6">
        <v>976</v>
      </c>
      <c r="F95" s="6">
        <v>529</v>
      </c>
      <c r="G95" s="6">
        <v>950</v>
      </c>
      <c r="H95" s="6">
        <v>490</v>
      </c>
      <c r="I95" s="6">
        <v>77</v>
      </c>
      <c r="J95" s="6">
        <v>256</v>
      </c>
      <c r="K95" s="6">
        <v>347</v>
      </c>
      <c r="L95" s="6">
        <v>775</v>
      </c>
      <c r="M95" s="6">
        <v>676</v>
      </c>
      <c r="N95" s="6">
        <v>893</v>
      </c>
      <c r="O95" s="6">
        <v>730</v>
      </c>
      <c r="P95" s="11">
        <v>134</v>
      </c>
      <c r="Q95" s="6">
        <v>289</v>
      </c>
      <c r="R95" s="6">
        <v>342</v>
      </c>
      <c r="S95" s="12">
        <v>241</v>
      </c>
      <c r="T95" s="6">
        <v>685</v>
      </c>
      <c r="U95" s="6">
        <v>778</v>
      </c>
      <c r="V95" s="6">
        <v>727</v>
      </c>
      <c r="W95" s="6">
        <v>884</v>
      </c>
      <c r="X95" s="6">
        <v>304</v>
      </c>
      <c r="Y95" s="6">
        <v>139</v>
      </c>
      <c r="Z95" s="6">
        <v>58</v>
      </c>
      <c r="AA95" s="6">
        <v>413</v>
      </c>
      <c r="AB95" s="6">
        <v>961</v>
      </c>
      <c r="AC95" s="6">
        <v>614</v>
      </c>
      <c r="AD95" s="6">
        <v>955</v>
      </c>
      <c r="AE95" s="6">
        <v>544</v>
      </c>
      <c r="AF95" s="8">
        <v>68</v>
      </c>
      <c r="AG95" s="179">
        <v>487</v>
      </c>
      <c r="AH95" s="5">
        <f t="shared" ref="AH95:AH125" si="17">SUM(B95:AG95)</f>
        <v>16400</v>
      </c>
      <c r="AI95" s="5">
        <f t="shared" ref="AI95:AI125" si="18">SUMSQ(B95:AG95)</f>
        <v>11201200</v>
      </c>
      <c r="AJ95" s="2">
        <f t="shared" ref="AJ95:AJ131" si="19">B95^3+C95^3+D95^3+E95^3+F95^3+G95^3+H95^3+I95^3+J95^3+K95^3+L95^3+M95^3+N95^3+O95^3+P95^3+Q95^3+R95^3+S95^3+T95^3+U95^3+V95^3+W95^3+X95^3+Y95^3+Z95^3+AA95^3+AB95^3+AC95^3+AD95^3+AE95^3+AF95^3+AG95^3</f>
        <v>8606720000</v>
      </c>
    </row>
    <row r="96" spans="1:36" x14ac:dyDescent="0.2">
      <c r="A96" s="1">
        <v>3</v>
      </c>
      <c r="B96" s="178">
        <v>930</v>
      </c>
      <c r="C96" s="6">
        <v>517</v>
      </c>
      <c r="D96" s="7">
        <v>89</v>
      </c>
      <c r="E96" s="9">
        <v>510</v>
      </c>
      <c r="F96" s="6">
        <v>35</v>
      </c>
      <c r="G96" s="6">
        <v>392</v>
      </c>
      <c r="H96" s="6">
        <v>988</v>
      </c>
      <c r="I96" s="6">
        <v>639</v>
      </c>
      <c r="J96" s="6">
        <v>718</v>
      </c>
      <c r="K96" s="6">
        <v>873</v>
      </c>
      <c r="L96" s="6">
        <v>309</v>
      </c>
      <c r="M96" s="6">
        <v>146</v>
      </c>
      <c r="N96" s="6">
        <v>335</v>
      </c>
      <c r="O96" s="11">
        <v>236</v>
      </c>
      <c r="P96" s="6">
        <v>696</v>
      </c>
      <c r="Q96" s="6">
        <v>787</v>
      </c>
      <c r="R96" s="6">
        <v>872</v>
      </c>
      <c r="S96" s="6">
        <v>707</v>
      </c>
      <c r="T96" s="12">
        <v>159</v>
      </c>
      <c r="U96" s="6">
        <v>316</v>
      </c>
      <c r="V96" s="6">
        <v>229</v>
      </c>
      <c r="W96" s="6">
        <v>322</v>
      </c>
      <c r="X96" s="6">
        <v>798</v>
      </c>
      <c r="Y96" s="6">
        <v>697</v>
      </c>
      <c r="Z96" s="6">
        <v>524</v>
      </c>
      <c r="AA96" s="6">
        <v>943</v>
      </c>
      <c r="AB96" s="6">
        <v>499</v>
      </c>
      <c r="AC96" s="6">
        <v>88</v>
      </c>
      <c r="AD96" s="6">
        <v>393</v>
      </c>
      <c r="AE96" s="8">
        <v>46</v>
      </c>
      <c r="AF96" s="6">
        <v>626</v>
      </c>
      <c r="AG96" s="179">
        <v>981</v>
      </c>
      <c r="AH96" s="5">
        <f t="shared" si="17"/>
        <v>16400</v>
      </c>
      <c r="AI96" s="5">
        <f t="shared" si="18"/>
        <v>11201200</v>
      </c>
      <c r="AJ96" s="2">
        <f t="shared" si="19"/>
        <v>8606720000</v>
      </c>
    </row>
    <row r="97" spans="1:36" x14ac:dyDescent="0.2">
      <c r="A97" s="1">
        <v>4</v>
      </c>
      <c r="B97" s="178">
        <v>561</v>
      </c>
      <c r="C97" s="6">
        <v>918</v>
      </c>
      <c r="D97" s="9">
        <v>458</v>
      </c>
      <c r="E97" s="7">
        <v>109</v>
      </c>
      <c r="F97" s="6">
        <v>436</v>
      </c>
      <c r="G97" s="6">
        <v>23</v>
      </c>
      <c r="H97" s="6">
        <v>587</v>
      </c>
      <c r="I97" s="6">
        <v>1008</v>
      </c>
      <c r="J97" s="6">
        <v>861</v>
      </c>
      <c r="K97" s="6">
        <v>762</v>
      </c>
      <c r="L97" s="6">
        <v>166</v>
      </c>
      <c r="M97" s="6">
        <v>257</v>
      </c>
      <c r="N97" s="11">
        <v>224</v>
      </c>
      <c r="O97" s="6">
        <v>379</v>
      </c>
      <c r="P97" s="6">
        <v>807</v>
      </c>
      <c r="Q97" s="6">
        <v>644</v>
      </c>
      <c r="R97" s="6">
        <v>759</v>
      </c>
      <c r="S97" s="6">
        <v>852</v>
      </c>
      <c r="T97" s="6">
        <v>272</v>
      </c>
      <c r="U97" s="12">
        <v>171</v>
      </c>
      <c r="V97" s="6">
        <v>374</v>
      </c>
      <c r="W97" s="6">
        <v>209</v>
      </c>
      <c r="X97" s="6">
        <v>653</v>
      </c>
      <c r="Y97" s="6">
        <v>810</v>
      </c>
      <c r="Z97" s="6">
        <v>923</v>
      </c>
      <c r="AA97" s="6">
        <v>576</v>
      </c>
      <c r="AB97" s="6">
        <v>100</v>
      </c>
      <c r="AC97" s="6">
        <v>455</v>
      </c>
      <c r="AD97" s="8">
        <v>26</v>
      </c>
      <c r="AE97" s="6">
        <v>445</v>
      </c>
      <c r="AF97" s="6">
        <v>993</v>
      </c>
      <c r="AG97" s="179">
        <v>582</v>
      </c>
      <c r="AH97" s="5">
        <f t="shared" si="17"/>
        <v>16400</v>
      </c>
      <c r="AI97" s="5">
        <f t="shared" si="18"/>
        <v>11201200</v>
      </c>
      <c r="AJ97" s="2">
        <f t="shared" si="19"/>
        <v>8606720000</v>
      </c>
    </row>
    <row r="98" spans="1:36" x14ac:dyDescent="0.2">
      <c r="A98" s="1">
        <v>5</v>
      </c>
      <c r="B98" s="178">
        <v>797</v>
      </c>
      <c r="C98" s="6">
        <v>698</v>
      </c>
      <c r="D98" s="6">
        <v>230</v>
      </c>
      <c r="E98" s="6">
        <v>321</v>
      </c>
      <c r="F98" s="7">
        <v>160</v>
      </c>
      <c r="G98" s="9">
        <v>315</v>
      </c>
      <c r="H98" s="6">
        <v>871</v>
      </c>
      <c r="I98" s="6">
        <v>708</v>
      </c>
      <c r="J98" s="6">
        <v>625</v>
      </c>
      <c r="K98" s="6">
        <v>982</v>
      </c>
      <c r="L98" s="6">
        <v>394</v>
      </c>
      <c r="M98" s="11">
        <v>45</v>
      </c>
      <c r="N98" s="6">
        <v>500</v>
      </c>
      <c r="O98" s="6">
        <v>87</v>
      </c>
      <c r="P98" s="6">
        <v>523</v>
      </c>
      <c r="Q98" s="6">
        <v>944</v>
      </c>
      <c r="R98" s="6">
        <v>987</v>
      </c>
      <c r="S98" s="6">
        <v>640</v>
      </c>
      <c r="T98" s="6">
        <v>36</v>
      </c>
      <c r="U98" s="6">
        <v>391</v>
      </c>
      <c r="V98" s="12">
        <v>90</v>
      </c>
      <c r="W98" s="6">
        <v>509</v>
      </c>
      <c r="X98" s="6">
        <v>929</v>
      </c>
      <c r="Y98" s="6">
        <v>518</v>
      </c>
      <c r="Z98" s="6">
        <v>695</v>
      </c>
      <c r="AA98" s="6">
        <v>788</v>
      </c>
      <c r="AB98" s="6">
        <v>336</v>
      </c>
      <c r="AC98" s="8">
        <v>235</v>
      </c>
      <c r="AD98" s="6">
        <v>310</v>
      </c>
      <c r="AE98" s="6">
        <v>145</v>
      </c>
      <c r="AF98" s="6">
        <v>717</v>
      </c>
      <c r="AG98" s="179">
        <v>874</v>
      </c>
      <c r="AH98" s="5">
        <f t="shared" si="17"/>
        <v>16400</v>
      </c>
      <c r="AI98" s="5">
        <f t="shared" si="18"/>
        <v>11201200</v>
      </c>
      <c r="AJ98" s="2">
        <f t="shared" si="19"/>
        <v>8606720000</v>
      </c>
    </row>
    <row r="99" spans="1:36" x14ac:dyDescent="0.2">
      <c r="A99" s="1">
        <v>6</v>
      </c>
      <c r="B99" s="178">
        <v>654</v>
      </c>
      <c r="C99" s="6">
        <v>809</v>
      </c>
      <c r="D99" s="6">
        <v>373</v>
      </c>
      <c r="E99" s="6">
        <v>210</v>
      </c>
      <c r="F99" s="9">
        <v>271</v>
      </c>
      <c r="G99" s="7">
        <v>172</v>
      </c>
      <c r="H99" s="6">
        <v>760</v>
      </c>
      <c r="I99" s="6">
        <v>851</v>
      </c>
      <c r="J99" s="6">
        <v>994</v>
      </c>
      <c r="K99" s="6">
        <v>581</v>
      </c>
      <c r="L99" s="11">
        <v>25</v>
      </c>
      <c r="M99" s="6">
        <v>446</v>
      </c>
      <c r="N99" s="6">
        <v>99</v>
      </c>
      <c r="O99" s="6">
        <v>456</v>
      </c>
      <c r="P99" s="6">
        <v>924</v>
      </c>
      <c r="Q99" s="6">
        <v>575</v>
      </c>
      <c r="R99" s="6">
        <v>588</v>
      </c>
      <c r="S99" s="6">
        <v>1007</v>
      </c>
      <c r="T99" s="6">
        <v>435</v>
      </c>
      <c r="U99" s="6">
        <v>24</v>
      </c>
      <c r="V99" s="6">
        <v>457</v>
      </c>
      <c r="W99" s="12">
        <v>110</v>
      </c>
      <c r="X99" s="6">
        <v>562</v>
      </c>
      <c r="Y99" s="6">
        <v>917</v>
      </c>
      <c r="Z99" s="6">
        <v>808</v>
      </c>
      <c r="AA99" s="6">
        <v>643</v>
      </c>
      <c r="AB99" s="8">
        <v>223</v>
      </c>
      <c r="AC99" s="6">
        <v>380</v>
      </c>
      <c r="AD99" s="6">
        <v>165</v>
      </c>
      <c r="AE99" s="6">
        <v>258</v>
      </c>
      <c r="AF99" s="6">
        <v>862</v>
      </c>
      <c r="AG99" s="179">
        <v>761</v>
      </c>
      <c r="AH99" s="5">
        <f t="shared" si="17"/>
        <v>16400</v>
      </c>
      <c r="AI99" s="5">
        <f t="shared" si="18"/>
        <v>11201200</v>
      </c>
      <c r="AJ99" s="2">
        <f t="shared" si="19"/>
        <v>8606720000</v>
      </c>
    </row>
    <row r="100" spans="1:36" x14ac:dyDescent="0.2">
      <c r="A100" s="1">
        <v>7</v>
      </c>
      <c r="B100" s="178">
        <v>192</v>
      </c>
      <c r="C100" s="6">
        <v>283</v>
      </c>
      <c r="D100" s="6">
        <v>839</v>
      </c>
      <c r="E100" s="6">
        <v>740</v>
      </c>
      <c r="F100" s="6">
        <v>829</v>
      </c>
      <c r="G100" s="6">
        <v>666</v>
      </c>
      <c r="H100" s="7">
        <v>198</v>
      </c>
      <c r="I100" s="9">
        <v>353</v>
      </c>
      <c r="J100" s="6">
        <v>468</v>
      </c>
      <c r="K100" s="11">
        <v>119</v>
      </c>
      <c r="L100" s="6">
        <v>555</v>
      </c>
      <c r="M100" s="6">
        <v>912</v>
      </c>
      <c r="N100" s="6">
        <v>593</v>
      </c>
      <c r="O100" s="6">
        <v>1014</v>
      </c>
      <c r="P100" s="6">
        <v>426</v>
      </c>
      <c r="Q100" s="6">
        <v>13</v>
      </c>
      <c r="R100" s="6">
        <v>122</v>
      </c>
      <c r="S100" s="6">
        <v>477</v>
      </c>
      <c r="T100" s="6">
        <v>897</v>
      </c>
      <c r="U100" s="6">
        <v>550</v>
      </c>
      <c r="V100" s="6">
        <v>1019</v>
      </c>
      <c r="W100" s="6">
        <v>608</v>
      </c>
      <c r="X100" s="12">
        <v>4</v>
      </c>
      <c r="Y100" s="6">
        <v>423</v>
      </c>
      <c r="Z100" s="6">
        <v>278</v>
      </c>
      <c r="AA100" s="8">
        <v>177</v>
      </c>
      <c r="AB100" s="6">
        <v>749</v>
      </c>
      <c r="AC100" s="6">
        <v>842</v>
      </c>
      <c r="AD100" s="6">
        <v>663</v>
      </c>
      <c r="AE100" s="6">
        <v>820</v>
      </c>
      <c r="AF100" s="6">
        <v>368</v>
      </c>
      <c r="AG100" s="179">
        <v>203</v>
      </c>
      <c r="AH100" s="5">
        <f t="shared" si="17"/>
        <v>16400</v>
      </c>
      <c r="AI100" s="5">
        <f t="shared" si="18"/>
        <v>11201200</v>
      </c>
      <c r="AJ100" s="2">
        <f t="shared" si="19"/>
        <v>8606720000</v>
      </c>
    </row>
    <row r="101" spans="1:36" x14ac:dyDescent="0.2">
      <c r="A101" s="1">
        <v>8</v>
      </c>
      <c r="B101" s="178">
        <v>303</v>
      </c>
      <c r="C101" s="6">
        <v>140</v>
      </c>
      <c r="D101" s="6">
        <v>728</v>
      </c>
      <c r="E101" s="6">
        <v>883</v>
      </c>
      <c r="F101" s="6">
        <v>686</v>
      </c>
      <c r="G101" s="6">
        <v>777</v>
      </c>
      <c r="H101" s="9">
        <v>341</v>
      </c>
      <c r="I101" s="7">
        <v>242</v>
      </c>
      <c r="J101" s="11">
        <v>67</v>
      </c>
      <c r="K101" s="6">
        <v>488</v>
      </c>
      <c r="L101" s="6">
        <v>956</v>
      </c>
      <c r="M101" s="6">
        <v>543</v>
      </c>
      <c r="N101" s="6">
        <v>962</v>
      </c>
      <c r="O101" s="6">
        <v>613</v>
      </c>
      <c r="P101" s="6">
        <v>57</v>
      </c>
      <c r="Q101" s="6">
        <v>414</v>
      </c>
      <c r="R101" s="6">
        <v>489</v>
      </c>
      <c r="S101" s="6">
        <v>78</v>
      </c>
      <c r="T101" s="6">
        <v>530</v>
      </c>
      <c r="U101" s="6">
        <v>949</v>
      </c>
      <c r="V101" s="6">
        <v>620</v>
      </c>
      <c r="W101" s="6">
        <v>975</v>
      </c>
      <c r="X101" s="6">
        <v>403</v>
      </c>
      <c r="Y101" s="12">
        <v>56</v>
      </c>
      <c r="Z101" s="8">
        <v>133</v>
      </c>
      <c r="AA101" s="6">
        <v>290</v>
      </c>
      <c r="AB101" s="6">
        <v>894</v>
      </c>
      <c r="AC101" s="6">
        <v>729</v>
      </c>
      <c r="AD101" s="6">
        <v>776</v>
      </c>
      <c r="AE101" s="6">
        <v>675</v>
      </c>
      <c r="AF101" s="6">
        <v>255</v>
      </c>
      <c r="AG101" s="179">
        <v>348</v>
      </c>
      <c r="AH101" s="5">
        <f t="shared" si="17"/>
        <v>16400</v>
      </c>
      <c r="AI101" s="5">
        <f t="shared" si="18"/>
        <v>11201200</v>
      </c>
      <c r="AJ101" s="2">
        <f t="shared" si="19"/>
        <v>8606720000</v>
      </c>
    </row>
    <row r="102" spans="1:36" x14ac:dyDescent="0.2">
      <c r="A102" s="1">
        <v>9</v>
      </c>
      <c r="B102" s="178">
        <v>118</v>
      </c>
      <c r="C102" s="6">
        <v>465</v>
      </c>
      <c r="D102" s="6">
        <v>909</v>
      </c>
      <c r="E102" s="6">
        <v>554</v>
      </c>
      <c r="F102" s="6">
        <v>1015</v>
      </c>
      <c r="G102" s="6">
        <v>596</v>
      </c>
      <c r="H102" s="6">
        <v>16</v>
      </c>
      <c r="I102" s="11">
        <v>427</v>
      </c>
      <c r="J102" s="7">
        <v>282</v>
      </c>
      <c r="K102" s="9">
        <v>189</v>
      </c>
      <c r="L102" s="6">
        <v>737</v>
      </c>
      <c r="M102" s="6">
        <v>838</v>
      </c>
      <c r="N102" s="6">
        <v>667</v>
      </c>
      <c r="O102" s="6">
        <v>832</v>
      </c>
      <c r="P102" s="6">
        <v>356</v>
      </c>
      <c r="Q102" s="6">
        <v>199</v>
      </c>
      <c r="R102" s="6">
        <v>180</v>
      </c>
      <c r="S102" s="6">
        <v>279</v>
      </c>
      <c r="T102" s="6">
        <v>843</v>
      </c>
      <c r="U102" s="6">
        <v>752</v>
      </c>
      <c r="V102" s="6">
        <v>817</v>
      </c>
      <c r="W102" s="6">
        <v>662</v>
      </c>
      <c r="X102" s="6">
        <v>202</v>
      </c>
      <c r="Y102" s="8">
        <v>365</v>
      </c>
      <c r="Z102" s="12">
        <v>480</v>
      </c>
      <c r="AA102" s="6">
        <v>123</v>
      </c>
      <c r="AB102" s="6">
        <v>551</v>
      </c>
      <c r="AC102" s="6">
        <v>900</v>
      </c>
      <c r="AD102" s="6">
        <v>605</v>
      </c>
      <c r="AE102" s="6">
        <v>1018</v>
      </c>
      <c r="AF102" s="6">
        <v>422</v>
      </c>
      <c r="AG102" s="179">
        <v>1</v>
      </c>
      <c r="AH102" s="5">
        <f t="shared" si="17"/>
        <v>16400</v>
      </c>
      <c r="AI102" s="5">
        <f t="shared" si="18"/>
        <v>11201200</v>
      </c>
      <c r="AJ102" s="2">
        <f t="shared" si="19"/>
        <v>8606720000</v>
      </c>
    </row>
    <row r="103" spans="1:36" x14ac:dyDescent="0.2">
      <c r="A103" s="1">
        <v>10</v>
      </c>
      <c r="B103" s="178">
        <v>485</v>
      </c>
      <c r="C103" s="6">
        <v>66</v>
      </c>
      <c r="D103" s="6">
        <v>542</v>
      </c>
      <c r="E103" s="6">
        <v>953</v>
      </c>
      <c r="F103" s="6">
        <v>616</v>
      </c>
      <c r="G103" s="6">
        <v>963</v>
      </c>
      <c r="H103" s="11">
        <v>415</v>
      </c>
      <c r="I103" s="6">
        <v>60</v>
      </c>
      <c r="J103" s="9">
        <v>137</v>
      </c>
      <c r="K103" s="7">
        <v>302</v>
      </c>
      <c r="L103" s="6">
        <v>882</v>
      </c>
      <c r="M103" s="6">
        <v>725</v>
      </c>
      <c r="N103" s="6">
        <v>780</v>
      </c>
      <c r="O103" s="6">
        <v>687</v>
      </c>
      <c r="P103" s="6">
        <v>243</v>
      </c>
      <c r="Q103" s="6">
        <v>344</v>
      </c>
      <c r="R103" s="6">
        <v>291</v>
      </c>
      <c r="S103" s="6">
        <v>136</v>
      </c>
      <c r="T103" s="6">
        <v>732</v>
      </c>
      <c r="U103" s="6">
        <v>895</v>
      </c>
      <c r="V103" s="6">
        <v>674</v>
      </c>
      <c r="W103" s="6">
        <v>773</v>
      </c>
      <c r="X103" s="8">
        <v>345</v>
      </c>
      <c r="Y103" s="6">
        <v>254</v>
      </c>
      <c r="Z103" s="6">
        <v>79</v>
      </c>
      <c r="AA103" s="12">
        <v>492</v>
      </c>
      <c r="AB103" s="6">
        <v>952</v>
      </c>
      <c r="AC103" s="6">
        <v>531</v>
      </c>
      <c r="AD103" s="6">
        <v>974</v>
      </c>
      <c r="AE103" s="6">
        <v>617</v>
      </c>
      <c r="AF103" s="6">
        <v>53</v>
      </c>
      <c r="AG103" s="179">
        <v>402</v>
      </c>
      <c r="AH103" s="5">
        <f t="shared" si="17"/>
        <v>16400</v>
      </c>
      <c r="AI103" s="5">
        <f t="shared" si="18"/>
        <v>11201200</v>
      </c>
      <c r="AJ103" s="2">
        <f t="shared" si="19"/>
        <v>8606720000</v>
      </c>
    </row>
    <row r="104" spans="1:36" x14ac:dyDescent="0.2">
      <c r="A104" s="1">
        <v>11</v>
      </c>
      <c r="B104" s="178">
        <v>983</v>
      </c>
      <c r="C104" s="6">
        <v>628</v>
      </c>
      <c r="D104" s="6">
        <v>48</v>
      </c>
      <c r="E104" s="6">
        <v>395</v>
      </c>
      <c r="F104" s="6">
        <v>86</v>
      </c>
      <c r="G104" s="11">
        <v>497</v>
      </c>
      <c r="H104" s="6">
        <v>941</v>
      </c>
      <c r="I104" s="6">
        <v>522</v>
      </c>
      <c r="J104" s="6">
        <v>699</v>
      </c>
      <c r="K104" s="6">
        <v>800</v>
      </c>
      <c r="L104" s="7">
        <v>324</v>
      </c>
      <c r="M104" s="9">
        <v>231</v>
      </c>
      <c r="N104" s="6">
        <v>314</v>
      </c>
      <c r="O104" s="6">
        <v>157</v>
      </c>
      <c r="P104" s="6">
        <v>705</v>
      </c>
      <c r="Q104" s="6">
        <v>870</v>
      </c>
      <c r="R104" s="6">
        <v>785</v>
      </c>
      <c r="S104" s="6">
        <v>694</v>
      </c>
      <c r="T104" s="6">
        <v>234</v>
      </c>
      <c r="U104" s="6">
        <v>333</v>
      </c>
      <c r="V104" s="6">
        <v>148</v>
      </c>
      <c r="W104" s="8">
        <v>311</v>
      </c>
      <c r="X104" s="6">
        <v>875</v>
      </c>
      <c r="Y104" s="6">
        <v>720</v>
      </c>
      <c r="Z104" s="6">
        <v>637</v>
      </c>
      <c r="AA104" s="6">
        <v>986</v>
      </c>
      <c r="AB104" s="12">
        <v>390</v>
      </c>
      <c r="AC104" s="6">
        <v>33</v>
      </c>
      <c r="AD104" s="6">
        <v>512</v>
      </c>
      <c r="AE104" s="6">
        <v>91</v>
      </c>
      <c r="AF104" s="6">
        <v>519</v>
      </c>
      <c r="AG104" s="179">
        <v>932</v>
      </c>
      <c r="AH104" s="5">
        <f t="shared" si="17"/>
        <v>16400</v>
      </c>
      <c r="AI104" s="5">
        <f t="shared" si="18"/>
        <v>11201200</v>
      </c>
      <c r="AJ104" s="2">
        <f t="shared" si="19"/>
        <v>8606720000</v>
      </c>
    </row>
    <row r="105" spans="1:36" x14ac:dyDescent="0.2">
      <c r="A105" s="1">
        <v>12</v>
      </c>
      <c r="B105" s="178">
        <v>584</v>
      </c>
      <c r="C105" s="6">
        <v>995</v>
      </c>
      <c r="D105" s="6">
        <v>447</v>
      </c>
      <c r="E105" s="6">
        <v>28</v>
      </c>
      <c r="F105" s="11">
        <v>453</v>
      </c>
      <c r="G105" s="6">
        <v>98</v>
      </c>
      <c r="H105" s="6">
        <v>574</v>
      </c>
      <c r="I105" s="6">
        <v>921</v>
      </c>
      <c r="J105" s="6">
        <v>812</v>
      </c>
      <c r="K105" s="6">
        <v>655</v>
      </c>
      <c r="L105" s="9">
        <v>211</v>
      </c>
      <c r="M105" s="7">
        <v>376</v>
      </c>
      <c r="N105" s="6">
        <v>169</v>
      </c>
      <c r="O105" s="6">
        <v>270</v>
      </c>
      <c r="P105" s="6">
        <v>850</v>
      </c>
      <c r="Q105" s="6">
        <v>757</v>
      </c>
      <c r="R105" s="6">
        <v>642</v>
      </c>
      <c r="S105" s="6">
        <v>805</v>
      </c>
      <c r="T105" s="6">
        <v>377</v>
      </c>
      <c r="U105" s="6">
        <v>222</v>
      </c>
      <c r="V105" s="8">
        <v>259</v>
      </c>
      <c r="W105" s="6">
        <v>168</v>
      </c>
      <c r="X105" s="6">
        <v>764</v>
      </c>
      <c r="Y105" s="6">
        <v>863</v>
      </c>
      <c r="Z105" s="6">
        <v>1006</v>
      </c>
      <c r="AA105" s="6">
        <v>585</v>
      </c>
      <c r="AB105" s="6">
        <v>21</v>
      </c>
      <c r="AC105" s="12">
        <v>434</v>
      </c>
      <c r="AD105" s="6">
        <v>111</v>
      </c>
      <c r="AE105" s="6">
        <v>460</v>
      </c>
      <c r="AF105" s="6">
        <v>920</v>
      </c>
      <c r="AG105" s="179">
        <v>563</v>
      </c>
      <c r="AH105" s="5">
        <f t="shared" si="17"/>
        <v>16400</v>
      </c>
      <c r="AI105" s="5">
        <f t="shared" si="18"/>
        <v>11201200</v>
      </c>
      <c r="AJ105" s="2">
        <f t="shared" si="19"/>
        <v>8606720000</v>
      </c>
    </row>
    <row r="106" spans="1:36" x14ac:dyDescent="0.2">
      <c r="A106" s="1">
        <v>13</v>
      </c>
      <c r="B106" s="178">
        <v>876</v>
      </c>
      <c r="C106" s="6">
        <v>719</v>
      </c>
      <c r="D106" s="6">
        <v>147</v>
      </c>
      <c r="E106" s="11">
        <v>312</v>
      </c>
      <c r="F106" s="6">
        <v>233</v>
      </c>
      <c r="G106" s="6">
        <v>334</v>
      </c>
      <c r="H106" s="6">
        <v>786</v>
      </c>
      <c r="I106" s="6">
        <v>693</v>
      </c>
      <c r="J106" s="6">
        <v>520</v>
      </c>
      <c r="K106" s="6">
        <v>931</v>
      </c>
      <c r="L106" s="6">
        <v>511</v>
      </c>
      <c r="M106" s="6">
        <v>92</v>
      </c>
      <c r="N106" s="7">
        <v>389</v>
      </c>
      <c r="O106" s="9">
        <v>34</v>
      </c>
      <c r="P106" s="6">
        <v>638</v>
      </c>
      <c r="Q106" s="6">
        <v>985</v>
      </c>
      <c r="R106" s="6">
        <v>942</v>
      </c>
      <c r="S106" s="6">
        <v>521</v>
      </c>
      <c r="T106" s="6">
        <v>85</v>
      </c>
      <c r="U106" s="8">
        <v>498</v>
      </c>
      <c r="V106" s="6">
        <v>47</v>
      </c>
      <c r="W106" s="6">
        <v>396</v>
      </c>
      <c r="X106" s="6">
        <v>984</v>
      </c>
      <c r="Y106" s="6">
        <v>627</v>
      </c>
      <c r="Z106" s="6">
        <v>706</v>
      </c>
      <c r="AA106" s="6">
        <v>869</v>
      </c>
      <c r="AB106" s="6">
        <v>313</v>
      </c>
      <c r="AC106" s="6">
        <v>158</v>
      </c>
      <c r="AD106" s="12">
        <v>323</v>
      </c>
      <c r="AE106" s="6">
        <v>232</v>
      </c>
      <c r="AF106" s="6">
        <v>700</v>
      </c>
      <c r="AG106" s="179">
        <v>799</v>
      </c>
      <c r="AH106" s="5">
        <f t="shared" si="17"/>
        <v>16400</v>
      </c>
      <c r="AI106" s="5">
        <f t="shared" si="18"/>
        <v>11201200</v>
      </c>
      <c r="AJ106" s="2">
        <f t="shared" si="19"/>
        <v>8606720000</v>
      </c>
    </row>
    <row r="107" spans="1:36" x14ac:dyDescent="0.2">
      <c r="A107" s="1">
        <v>14</v>
      </c>
      <c r="B107" s="178">
        <v>763</v>
      </c>
      <c r="C107" s="6">
        <v>864</v>
      </c>
      <c r="D107" s="11">
        <v>260</v>
      </c>
      <c r="E107" s="6">
        <v>167</v>
      </c>
      <c r="F107" s="6">
        <v>378</v>
      </c>
      <c r="G107" s="6">
        <v>221</v>
      </c>
      <c r="H107" s="6">
        <v>641</v>
      </c>
      <c r="I107" s="6">
        <v>806</v>
      </c>
      <c r="J107" s="6">
        <v>919</v>
      </c>
      <c r="K107" s="6">
        <v>564</v>
      </c>
      <c r="L107" s="6">
        <v>112</v>
      </c>
      <c r="M107" s="6">
        <v>459</v>
      </c>
      <c r="N107" s="9">
        <v>22</v>
      </c>
      <c r="O107" s="7">
        <v>433</v>
      </c>
      <c r="P107" s="6">
        <v>1005</v>
      </c>
      <c r="Q107" s="6">
        <v>586</v>
      </c>
      <c r="R107" s="6">
        <v>573</v>
      </c>
      <c r="S107" s="6">
        <v>922</v>
      </c>
      <c r="T107" s="8">
        <v>454</v>
      </c>
      <c r="U107" s="6">
        <v>97</v>
      </c>
      <c r="V107" s="6">
        <v>448</v>
      </c>
      <c r="W107" s="6">
        <v>27</v>
      </c>
      <c r="X107" s="6">
        <v>583</v>
      </c>
      <c r="Y107" s="6">
        <v>996</v>
      </c>
      <c r="Z107" s="6">
        <v>849</v>
      </c>
      <c r="AA107" s="6">
        <v>758</v>
      </c>
      <c r="AB107" s="6">
        <v>170</v>
      </c>
      <c r="AC107" s="6">
        <v>269</v>
      </c>
      <c r="AD107" s="6">
        <v>212</v>
      </c>
      <c r="AE107" s="12">
        <v>375</v>
      </c>
      <c r="AF107" s="6">
        <v>811</v>
      </c>
      <c r="AG107" s="179">
        <v>656</v>
      </c>
      <c r="AH107" s="5">
        <f t="shared" si="17"/>
        <v>16400</v>
      </c>
      <c r="AI107" s="5">
        <f t="shared" si="18"/>
        <v>11201200</v>
      </c>
      <c r="AJ107" s="2">
        <f t="shared" si="19"/>
        <v>8606720000</v>
      </c>
    </row>
    <row r="108" spans="1:36" x14ac:dyDescent="0.2">
      <c r="A108" s="1">
        <v>15</v>
      </c>
      <c r="B108" s="178">
        <v>201</v>
      </c>
      <c r="C108" s="11">
        <v>366</v>
      </c>
      <c r="D108" s="6">
        <v>818</v>
      </c>
      <c r="E108" s="6">
        <v>661</v>
      </c>
      <c r="F108" s="6">
        <v>844</v>
      </c>
      <c r="G108" s="6">
        <v>751</v>
      </c>
      <c r="H108" s="6">
        <v>179</v>
      </c>
      <c r="I108" s="6">
        <v>280</v>
      </c>
      <c r="J108" s="6">
        <v>421</v>
      </c>
      <c r="K108" s="6">
        <v>2</v>
      </c>
      <c r="L108" s="6">
        <v>606</v>
      </c>
      <c r="M108" s="6">
        <v>1017</v>
      </c>
      <c r="N108" s="6">
        <v>552</v>
      </c>
      <c r="O108" s="6">
        <v>899</v>
      </c>
      <c r="P108" s="7">
        <v>479</v>
      </c>
      <c r="Q108" s="9">
        <v>124</v>
      </c>
      <c r="R108" s="6">
        <v>15</v>
      </c>
      <c r="S108" s="8">
        <v>428</v>
      </c>
      <c r="T108" s="6">
        <v>1016</v>
      </c>
      <c r="U108" s="6">
        <v>595</v>
      </c>
      <c r="V108" s="6">
        <v>910</v>
      </c>
      <c r="W108" s="6">
        <v>553</v>
      </c>
      <c r="X108" s="6">
        <v>117</v>
      </c>
      <c r="Y108" s="6">
        <v>466</v>
      </c>
      <c r="Z108" s="6">
        <v>355</v>
      </c>
      <c r="AA108" s="6">
        <v>200</v>
      </c>
      <c r="AB108" s="6">
        <v>668</v>
      </c>
      <c r="AC108" s="6">
        <v>831</v>
      </c>
      <c r="AD108" s="6">
        <v>738</v>
      </c>
      <c r="AE108" s="6">
        <v>837</v>
      </c>
      <c r="AF108" s="12">
        <v>281</v>
      </c>
      <c r="AG108" s="179">
        <v>190</v>
      </c>
      <c r="AH108" s="5">
        <f t="shared" si="17"/>
        <v>16400</v>
      </c>
      <c r="AI108" s="5">
        <f t="shared" si="18"/>
        <v>11201200</v>
      </c>
      <c r="AJ108" s="2">
        <f t="shared" si="19"/>
        <v>8606720000</v>
      </c>
    </row>
    <row r="109" spans="1:36" x14ac:dyDescent="0.2">
      <c r="A109" s="1">
        <v>16</v>
      </c>
      <c r="B109" s="190">
        <v>346</v>
      </c>
      <c r="C109" s="6">
        <v>253</v>
      </c>
      <c r="D109" s="6">
        <v>673</v>
      </c>
      <c r="E109" s="6">
        <v>774</v>
      </c>
      <c r="F109" s="6">
        <v>731</v>
      </c>
      <c r="G109" s="6">
        <v>896</v>
      </c>
      <c r="H109" s="6">
        <v>292</v>
      </c>
      <c r="I109" s="6">
        <v>135</v>
      </c>
      <c r="J109" s="6">
        <v>54</v>
      </c>
      <c r="K109" s="6">
        <v>401</v>
      </c>
      <c r="L109" s="6">
        <v>973</v>
      </c>
      <c r="M109" s="6">
        <v>618</v>
      </c>
      <c r="N109" s="6">
        <v>951</v>
      </c>
      <c r="O109" s="6">
        <v>532</v>
      </c>
      <c r="P109" s="9">
        <v>80</v>
      </c>
      <c r="Q109" s="7">
        <v>491</v>
      </c>
      <c r="R109" s="8">
        <v>416</v>
      </c>
      <c r="S109" s="6">
        <v>59</v>
      </c>
      <c r="T109" s="6">
        <v>615</v>
      </c>
      <c r="U109" s="6">
        <v>964</v>
      </c>
      <c r="V109" s="6">
        <v>541</v>
      </c>
      <c r="W109" s="6">
        <v>954</v>
      </c>
      <c r="X109" s="6">
        <v>486</v>
      </c>
      <c r="Y109" s="6">
        <v>65</v>
      </c>
      <c r="Z109" s="6">
        <v>244</v>
      </c>
      <c r="AA109" s="6">
        <v>343</v>
      </c>
      <c r="AB109" s="6">
        <v>779</v>
      </c>
      <c r="AC109" s="6">
        <v>688</v>
      </c>
      <c r="AD109" s="6">
        <v>881</v>
      </c>
      <c r="AE109" s="6">
        <v>726</v>
      </c>
      <c r="AF109" s="6">
        <v>138</v>
      </c>
      <c r="AG109" s="186">
        <v>301</v>
      </c>
      <c r="AH109" s="5">
        <f t="shared" si="17"/>
        <v>16400</v>
      </c>
      <c r="AI109" s="5">
        <f t="shared" si="18"/>
        <v>11201200</v>
      </c>
      <c r="AJ109" s="2">
        <f t="shared" si="19"/>
        <v>8606720000</v>
      </c>
    </row>
    <row r="110" spans="1:36" x14ac:dyDescent="0.2">
      <c r="A110" s="1">
        <v>17</v>
      </c>
      <c r="B110" s="188">
        <v>679</v>
      </c>
      <c r="C110" s="6">
        <v>772</v>
      </c>
      <c r="D110" s="6">
        <v>352</v>
      </c>
      <c r="E110" s="6">
        <v>251</v>
      </c>
      <c r="F110" s="6">
        <v>294</v>
      </c>
      <c r="G110" s="6">
        <v>129</v>
      </c>
      <c r="H110" s="6">
        <v>733</v>
      </c>
      <c r="I110" s="6">
        <v>890</v>
      </c>
      <c r="J110" s="6">
        <v>971</v>
      </c>
      <c r="K110" s="6">
        <v>624</v>
      </c>
      <c r="L110" s="6">
        <v>52</v>
      </c>
      <c r="M110" s="6">
        <v>407</v>
      </c>
      <c r="N110" s="6">
        <v>74</v>
      </c>
      <c r="O110" s="6">
        <v>493</v>
      </c>
      <c r="P110" s="6">
        <v>945</v>
      </c>
      <c r="Q110" s="8">
        <v>534</v>
      </c>
      <c r="R110" s="7">
        <v>609</v>
      </c>
      <c r="S110" s="9">
        <v>966</v>
      </c>
      <c r="T110" s="6">
        <v>410</v>
      </c>
      <c r="U110" s="6">
        <v>61</v>
      </c>
      <c r="V110" s="6">
        <v>484</v>
      </c>
      <c r="W110" s="6">
        <v>71</v>
      </c>
      <c r="X110" s="6">
        <v>539</v>
      </c>
      <c r="Y110" s="6">
        <v>960</v>
      </c>
      <c r="Z110" s="6">
        <v>781</v>
      </c>
      <c r="AA110" s="6">
        <v>682</v>
      </c>
      <c r="AB110" s="6">
        <v>246</v>
      </c>
      <c r="AC110" s="6">
        <v>337</v>
      </c>
      <c r="AD110" s="6">
        <v>144</v>
      </c>
      <c r="AE110" s="6">
        <v>299</v>
      </c>
      <c r="AF110" s="6">
        <v>887</v>
      </c>
      <c r="AG110" s="192">
        <v>724</v>
      </c>
      <c r="AH110" s="5">
        <f t="shared" si="17"/>
        <v>16400</v>
      </c>
      <c r="AI110" s="5">
        <f t="shared" si="18"/>
        <v>11201200</v>
      </c>
      <c r="AJ110" s="2">
        <f t="shared" si="19"/>
        <v>8606720000</v>
      </c>
    </row>
    <row r="111" spans="1:36" x14ac:dyDescent="0.2">
      <c r="A111" s="1">
        <v>18</v>
      </c>
      <c r="B111" s="178">
        <v>824</v>
      </c>
      <c r="C111" s="12">
        <v>659</v>
      </c>
      <c r="D111" s="6">
        <v>207</v>
      </c>
      <c r="E111" s="6">
        <v>364</v>
      </c>
      <c r="F111" s="6">
        <v>181</v>
      </c>
      <c r="G111" s="6">
        <v>274</v>
      </c>
      <c r="H111" s="6">
        <v>846</v>
      </c>
      <c r="I111" s="6">
        <v>745</v>
      </c>
      <c r="J111" s="6">
        <v>604</v>
      </c>
      <c r="K111" s="6">
        <v>1023</v>
      </c>
      <c r="L111" s="6">
        <v>419</v>
      </c>
      <c r="M111" s="6">
        <v>8</v>
      </c>
      <c r="N111" s="6">
        <v>473</v>
      </c>
      <c r="O111" s="6">
        <v>126</v>
      </c>
      <c r="P111" s="8">
        <v>546</v>
      </c>
      <c r="Q111" s="6">
        <v>901</v>
      </c>
      <c r="R111" s="9">
        <v>1010</v>
      </c>
      <c r="S111" s="7">
        <v>597</v>
      </c>
      <c r="T111" s="6">
        <v>9</v>
      </c>
      <c r="U111" s="6">
        <v>430</v>
      </c>
      <c r="V111" s="6">
        <v>115</v>
      </c>
      <c r="W111" s="6">
        <v>472</v>
      </c>
      <c r="X111" s="6">
        <v>908</v>
      </c>
      <c r="Y111" s="6">
        <v>559</v>
      </c>
      <c r="Z111" s="6">
        <v>670</v>
      </c>
      <c r="AA111" s="6">
        <v>825</v>
      </c>
      <c r="AB111" s="6">
        <v>357</v>
      </c>
      <c r="AC111" s="6">
        <v>194</v>
      </c>
      <c r="AD111" s="6">
        <v>287</v>
      </c>
      <c r="AE111" s="6">
        <v>188</v>
      </c>
      <c r="AF111" s="11">
        <v>744</v>
      </c>
      <c r="AG111" s="179">
        <v>835</v>
      </c>
      <c r="AH111" s="5">
        <f t="shared" si="17"/>
        <v>16400</v>
      </c>
      <c r="AI111" s="5">
        <f t="shared" si="18"/>
        <v>11201200</v>
      </c>
      <c r="AJ111" s="2">
        <f t="shared" si="19"/>
        <v>8606720000</v>
      </c>
    </row>
    <row r="112" spans="1:36" x14ac:dyDescent="0.2">
      <c r="A112" s="1">
        <v>19</v>
      </c>
      <c r="B112" s="178">
        <v>262</v>
      </c>
      <c r="C112" s="6">
        <v>161</v>
      </c>
      <c r="D112" s="12">
        <v>765</v>
      </c>
      <c r="E112" s="6">
        <v>858</v>
      </c>
      <c r="F112" s="6">
        <v>647</v>
      </c>
      <c r="G112" s="6">
        <v>804</v>
      </c>
      <c r="H112" s="6">
        <v>384</v>
      </c>
      <c r="I112" s="6">
        <v>219</v>
      </c>
      <c r="J112" s="6">
        <v>106</v>
      </c>
      <c r="K112" s="6">
        <v>461</v>
      </c>
      <c r="L112" s="6">
        <v>913</v>
      </c>
      <c r="M112" s="6">
        <v>566</v>
      </c>
      <c r="N112" s="6">
        <v>1003</v>
      </c>
      <c r="O112" s="8">
        <v>592</v>
      </c>
      <c r="P112" s="6">
        <v>20</v>
      </c>
      <c r="Q112" s="6">
        <v>439</v>
      </c>
      <c r="R112" s="6">
        <v>452</v>
      </c>
      <c r="S112" s="6">
        <v>103</v>
      </c>
      <c r="T112" s="7">
        <v>571</v>
      </c>
      <c r="U112" s="9">
        <v>928</v>
      </c>
      <c r="V112" s="6">
        <v>577</v>
      </c>
      <c r="W112" s="6">
        <v>998</v>
      </c>
      <c r="X112" s="6">
        <v>442</v>
      </c>
      <c r="Y112" s="6">
        <v>29</v>
      </c>
      <c r="Z112" s="6">
        <v>176</v>
      </c>
      <c r="AA112" s="6">
        <v>267</v>
      </c>
      <c r="AB112" s="6">
        <v>855</v>
      </c>
      <c r="AC112" s="6">
        <v>756</v>
      </c>
      <c r="AD112" s="6">
        <v>813</v>
      </c>
      <c r="AE112" s="11">
        <v>650</v>
      </c>
      <c r="AF112" s="6">
        <v>214</v>
      </c>
      <c r="AG112" s="179">
        <v>369</v>
      </c>
      <c r="AH112" s="5">
        <f t="shared" si="17"/>
        <v>16400</v>
      </c>
      <c r="AI112" s="5">
        <f t="shared" si="18"/>
        <v>11201200</v>
      </c>
      <c r="AJ112" s="2">
        <f t="shared" si="19"/>
        <v>8606720000</v>
      </c>
    </row>
    <row r="113" spans="1:36" x14ac:dyDescent="0.2">
      <c r="A113" s="1">
        <v>20</v>
      </c>
      <c r="B113" s="178">
        <v>149</v>
      </c>
      <c r="C113" s="6">
        <v>306</v>
      </c>
      <c r="D113" s="6">
        <v>878</v>
      </c>
      <c r="E113" s="12">
        <v>713</v>
      </c>
      <c r="F113" s="6">
        <v>792</v>
      </c>
      <c r="G113" s="6">
        <v>691</v>
      </c>
      <c r="H113" s="6">
        <v>239</v>
      </c>
      <c r="I113" s="6">
        <v>332</v>
      </c>
      <c r="J113" s="6">
        <v>505</v>
      </c>
      <c r="K113" s="6">
        <v>94</v>
      </c>
      <c r="L113" s="6">
        <v>514</v>
      </c>
      <c r="M113" s="6">
        <v>933</v>
      </c>
      <c r="N113" s="8">
        <v>636</v>
      </c>
      <c r="O113" s="6">
        <v>991</v>
      </c>
      <c r="P113" s="6">
        <v>387</v>
      </c>
      <c r="Q113" s="6">
        <v>40</v>
      </c>
      <c r="R113" s="6">
        <v>83</v>
      </c>
      <c r="S113" s="6">
        <v>504</v>
      </c>
      <c r="T113" s="9">
        <v>940</v>
      </c>
      <c r="U113" s="7">
        <v>527</v>
      </c>
      <c r="V113" s="6">
        <v>978</v>
      </c>
      <c r="W113" s="6">
        <v>629</v>
      </c>
      <c r="X113" s="6">
        <v>41</v>
      </c>
      <c r="Y113" s="6">
        <v>398</v>
      </c>
      <c r="Z113" s="6">
        <v>319</v>
      </c>
      <c r="AA113" s="6">
        <v>156</v>
      </c>
      <c r="AB113" s="6">
        <v>712</v>
      </c>
      <c r="AC113" s="6">
        <v>867</v>
      </c>
      <c r="AD113" s="11">
        <v>702</v>
      </c>
      <c r="AE113" s="6">
        <v>793</v>
      </c>
      <c r="AF113" s="6">
        <v>325</v>
      </c>
      <c r="AG113" s="179">
        <v>226</v>
      </c>
      <c r="AH113" s="5">
        <f t="shared" si="17"/>
        <v>16400</v>
      </c>
      <c r="AI113" s="5">
        <f t="shared" si="18"/>
        <v>11201200</v>
      </c>
      <c r="AJ113" s="2">
        <f t="shared" si="19"/>
        <v>8606720000</v>
      </c>
    </row>
    <row r="114" spans="1:36" x14ac:dyDescent="0.2">
      <c r="A114" s="1">
        <v>21</v>
      </c>
      <c r="B114" s="178">
        <v>441</v>
      </c>
      <c r="C114" s="6">
        <v>30</v>
      </c>
      <c r="D114" s="6">
        <v>578</v>
      </c>
      <c r="E114" s="6">
        <v>997</v>
      </c>
      <c r="F114" s="12">
        <v>572</v>
      </c>
      <c r="G114" s="6">
        <v>927</v>
      </c>
      <c r="H114" s="6">
        <v>451</v>
      </c>
      <c r="I114" s="6">
        <v>104</v>
      </c>
      <c r="J114" s="6">
        <v>213</v>
      </c>
      <c r="K114" s="6">
        <v>370</v>
      </c>
      <c r="L114" s="6">
        <v>814</v>
      </c>
      <c r="M114" s="8">
        <v>649</v>
      </c>
      <c r="N114" s="6">
        <v>856</v>
      </c>
      <c r="O114" s="6">
        <v>755</v>
      </c>
      <c r="P114" s="6">
        <v>175</v>
      </c>
      <c r="Q114" s="6">
        <v>268</v>
      </c>
      <c r="R114" s="6">
        <v>383</v>
      </c>
      <c r="S114" s="6">
        <v>220</v>
      </c>
      <c r="T114" s="6">
        <v>648</v>
      </c>
      <c r="U114" s="6">
        <v>803</v>
      </c>
      <c r="V114" s="7">
        <v>766</v>
      </c>
      <c r="W114" s="9">
        <v>857</v>
      </c>
      <c r="X114" s="6">
        <v>261</v>
      </c>
      <c r="Y114" s="6">
        <v>162</v>
      </c>
      <c r="Z114" s="6">
        <v>19</v>
      </c>
      <c r="AA114" s="6">
        <v>440</v>
      </c>
      <c r="AB114" s="6">
        <v>1004</v>
      </c>
      <c r="AC114" s="11">
        <v>591</v>
      </c>
      <c r="AD114" s="6">
        <v>914</v>
      </c>
      <c r="AE114" s="6">
        <v>565</v>
      </c>
      <c r="AF114" s="6">
        <v>105</v>
      </c>
      <c r="AG114" s="179">
        <v>462</v>
      </c>
      <c r="AH114" s="5">
        <f t="shared" si="17"/>
        <v>16400</v>
      </c>
      <c r="AI114" s="5">
        <f t="shared" si="18"/>
        <v>11201200</v>
      </c>
      <c r="AJ114" s="2">
        <f t="shared" si="19"/>
        <v>8606720000</v>
      </c>
    </row>
    <row r="115" spans="1:36" x14ac:dyDescent="0.2">
      <c r="A115" s="1">
        <v>22</v>
      </c>
      <c r="B115" s="178">
        <v>42</v>
      </c>
      <c r="C115" s="6">
        <v>397</v>
      </c>
      <c r="D115" s="6">
        <v>977</v>
      </c>
      <c r="E115" s="6">
        <v>630</v>
      </c>
      <c r="F115" s="6">
        <v>939</v>
      </c>
      <c r="G115" s="12">
        <v>528</v>
      </c>
      <c r="H115" s="6">
        <v>84</v>
      </c>
      <c r="I115" s="6">
        <v>503</v>
      </c>
      <c r="J115" s="6">
        <v>326</v>
      </c>
      <c r="K115" s="6">
        <v>225</v>
      </c>
      <c r="L115" s="8">
        <v>701</v>
      </c>
      <c r="M115" s="6">
        <v>794</v>
      </c>
      <c r="N115" s="6">
        <v>711</v>
      </c>
      <c r="O115" s="6">
        <v>868</v>
      </c>
      <c r="P115" s="6">
        <v>320</v>
      </c>
      <c r="Q115" s="6">
        <v>155</v>
      </c>
      <c r="R115" s="6">
        <v>240</v>
      </c>
      <c r="S115" s="6">
        <v>331</v>
      </c>
      <c r="T115" s="6">
        <v>791</v>
      </c>
      <c r="U115" s="6">
        <v>692</v>
      </c>
      <c r="V115" s="9">
        <v>877</v>
      </c>
      <c r="W115" s="7">
        <v>714</v>
      </c>
      <c r="X115" s="6">
        <v>150</v>
      </c>
      <c r="Y115" s="6">
        <v>305</v>
      </c>
      <c r="Z115" s="6">
        <v>388</v>
      </c>
      <c r="AA115" s="6">
        <v>39</v>
      </c>
      <c r="AB115" s="11">
        <v>635</v>
      </c>
      <c r="AC115" s="6">
        <v>992</v>
      </c>
      <c r="AD115" s="6">
        <v>513</v>
      </c>
      <c r="AE115" s="6">
        <v>934</v>
      </c>
      <c r="AF115" s="6">
        <v>506</v>
      </c>
      <c r="AG115" s="179">
        <v>93</v>
      </c>
      <c r="AH115" s="5">
        <f t="shared" si="17"/>
        <v>16400</v>
      </c>
      <c r="AI115" s="5">
        <f t="shared" si="18"/>
        <v>11201200</v>
      </c>
      <c r="AJ115" s="2">
        <f t="shared" si="19"/>
        <v>8606720000</v>
      </c>
    </row>
    <row r="116" spans="1:36" x14ac:dyDescent="0.2">
      <c r="A116" s="1">
        <v>23</v>
      </c>
      <c r="B116" s="178">
        <v>540</v>
      </c>
      <c r="C116" s="6">
        <v>959</v>
      </c>
      <c r="D116" s="6">
        <v>483</v>
      </c>
      <c r="E116" s="6">
        <v>72</v>
      </c>
      <c r="F116" s="6">
        <v>409</v>
      </c>
      <c r="G116" s="6">
        <v>62</v>
      </c>
      <c r="H116" s="12">
        <v>610</v>
      </c>
      <c r="I116" s="6">
        <v>965</v>
      </c>
      <c r="J116" s="6">
        <v>888</v>
      </c>
      <c r="K116" s="8">
        <v>723</v>
      </c>
      <c r="L116" s="6">
        <v>143</v>
      </c>
      <c r="M116" s="6">
        <v>300</v>
      </c>
      <c r="N116" s="6">
        <v>245</v>
      </c>
      <c r="O116" s="6">
        <v>338</v>
      </c>
      <c r="P116" s="6">
        <v>782</v>
      </c>
      <c r="Q116" s="6">
        <v>681</v>
      </c>
      <c r="R116" s="6">
        <v>734</v>
      </c>
      <c r="S116" s="6">
        <v>889</v>
      </c>
      <c r="T116" s="6">
        <v>293</v>
      </c>
      <c r="U116" s="6">
        <v>130</v>
      </c>
      <c r="V116" s="6">
        <v>351</v>
      </c>
      <c r="W116" s="6">
        <v>252</v>
      </c>
      <c r="X116" s="7">
        <v>680</v>
      </c>
      <c r="Y116" s="9">
        <v>771</v>
      </c>
      <c r="Z116" s="6">
        <v>946</v>
      </c>
      <c r="AA116" s="11">
        <v>533</v>
      </c>
      <c r="AB116" s="6">
        <v>73</v>
      </c>
      <c r="AC116" s="6">
        <v>494</v>
      </c>
      <c r="AD116" s="6">
        <v>51</v>
      </c>
      <c r="AE116" s="6">
        <v>408</v>
      </c>
      <c r="AF116" s="6">
        <v>972</v>
      </c>
      <c r="AG116" s="179">
        <v>623</v>
      </c>
      <c r="AH116" s="5">
        <f t="shared" si="17"/>
        <v>16400</v>
      </c>
      <c r="AI116" s="5">
        <f t="shared" si="18"/>
        <v>11201200</v>
      </c>
      <c r="AJ116" s="2">
        <f t="shared" si="19"/>
        <v>8606720000</v>
      </c>
    </row>
    <row r="117" spans="1:36" x14ac:dyDescent="0.2">
      <c r="A117" s="1">
        <v>24</v>
      </c>
      <c r="B117" s="178">
        <v>907</v>
      </c>
      <c r="C117" s="6">
        <v>560</v>
      </c>
      <c r="D117" s="6">
        <v>116</v>
      </c>
      <c r="E117" s="6">
        <v>471</v>
      </c>
      <c r="F117" s="6">
        <v>10</v>
      </c>
      <c r="G117" s="6">
        <v>429</v>
      </c>
      <c r="H117" s="6">
        <v>1009</v>
      </c>
      <c r="I117" s="12">
        <v>598</v>
      </c>
      <c r="J117" s="8">
        <v>743</v>
      </c>
      <c r="K117" s="6">
        <v>836</v>
      </c>
      <c r="L117" s="6">
        <v>288</v>
      </c>
      <c r="M117" s="6">
        <v>187</v>
      </c>
      <c r="N117" s="6">
        <v>358</v>
      </c>
      <c r="O117" s="6">
        <v>193</v>
      </c>
      <c r="P117" s="6">
        <v>669</v>
      </c>
      <c r="Q117" s="6">
        <v>826</v>
      </c>
      <c r="R117" s="6">
        <v>845</v>
      </c>
      <c r="S117" s="6">
        <v>746</v>
      </c>
      <c r="T117" s="6">
        <v>182</v>
      </c>
      <c r="U117" s="6">
        <v>273</v>
      </c>
      <c r="V117" s="6">
        <v>208</v>
      </c>
      <c r="W117" s="6">
        <v>363</v>
      </c>
      <c r="X117" s="9">
        <v>823</v>
      </c>
      <c r="Y117" s="7">
        <v>660</v>
      </c>
      <c r="Z117" s="11">
        <v>545</v>
      </c>
      <c r="AA117" s="6">
        <v>902</v>
      </c>
      <c r="AB117" s="6">
        <v>474</v>
      </c>
      <c r="AC117" s="6">
        <v>125</v>
      </c>
      <c r="AD117" s="6">
        <v>420</v>
      </c>
      <c r="AE117" s="6">
        <v>7</v>
      </c>
      <c r="AF117" s="6">
        <v>603</v>
      </c>
      <c r="AG117" s="179">
        <v>1024</v>
      </c>
      <c r="AH117" s="5">
        <f t="shared" si="17"/>
        <v>16400</v>
      </c>
      <c r="AI117" s="5">
        <f t="shared" si="18"/>
        <v>11201200</v>
      </c>
      <c r="AJ117" s="2">
        <f t="shared" si="19"/>
        <v>8606720000</v>
      </c>
    </row>
    <row r="118" spans="1:36" x14ac:dyDescent="0.2">
      <c r="A118" s="1">
        <v>25</v>
      </c>
      <c r="B118" s="178">
        <v>722</v>
      </c>
      <c r="C118" s="6">
        <v>885</v>
      </c>
      <c r="D118" s="6">
        <v>297</v>
      </c>
      <c r="E118" s="6">
        <v>142</v>
      </c>
      <c r="F118" s="6">
        <v>339</v>
      </c>
      <c r="G118" s="6">
        <v>248</v>
      </c>
      <c r="H118" s="6">
        <v>684</v>
      </c>
      <c r="I118" s="8">
        <v>783</v>
      </c>
      <c r="J118" s="12">
        <v>958</v>
      </c>
      <c r="K118" s="6">
        <v>537</v>
      </c>
      <c r="L118" s="6">
        <v>69</v>
      </c>
      <c r="M118" s="6">
        <v>482</v>
      </c>
      <c r="N118" s="6">
        <v>63</v>
      </c>
      <c r="O118" s="6">
        <v>412</v>
      </c>
      <c r="P118" s="6">
        <v>968</v>
      </c>
      <c r="Q118" s="6">
        <v>611</v>
      </c>
      <c r="R118" s="6">
        <v>536</v>
      </c>
      <c r="S118" s="6">
        <v>947</v>
      </c>
      <c r="T118" s="6">
        <v>495</v>
      </c>
      <c r="U118" s="6">
        <v>76</v>
      </c>
      <c r="V118" s="6">
        <v>405</v>
      </c>
      <c r="W118" s="6">
        <v>50</v>
      </c>
      <c r="X118" s="6">
        <v>622</v>
      </c>
      <c r="Y118" s="11">
        <v>969</v>
      </c>
      <c r="Z118" s="7">
        <v>892</v>
      </c>
      <c r="AA118" s="9">
        <v>735</v>
      </c>
      <c r="AB118" s="6">
        <v>131</v>
      </c>
      <c r="AC118" s="6">
        <v>296</v>
      </c>
      <c r="AD118" s="6">
        <v>249</v>
      </c>
      <c r="AE118" s="6">
        <v>350</v>
      </c>
      <c r="AF118" s="6">
        <v>770</v>
      </c>
      <c r="AG118" s="179">
        <v>677</v>
      </c>
      <c r="AH118" s="5">
        <f t="shared" si="17"/>
        <v>16400</v>
      </c>
      <c r="AI118" s="5">
        <f t="shared" si="18"/>
        <v>11201200</v>
      </c>
      <c r="AJ118" s="2">
        <f t="shared" si="19"/>
        <v>8606720000</v>
      </c>
    </row>
    <row r="119" spans="1:36" x14ac:dyDescent="0.2">
      <c r="A119" s="1">
        <v>26</v>
      </c>
      <c r="B119" s="178">
        <v>833</v>
      </c>
      <c r="C119" s="6">
        <v>742</v>
      </c>
      <c r="D119" s="6">
        <v>186</v>
      </c>
      <c r="E119" s="6">
        <v>285</v>
      </c>
      <c r="F119" s="6">
        <v>196</v>
      </c>
      <c r="G119" s="6">
        <v>359</v>
      </c>
      <c r="H119" s="8">
        <v>827</v>
      </c>
      <c r="I119" s="6">
        <v>672</v>
      </c>
      <c r="J119" s="6">
        <v>557</v>
      </c>
      <c r="K119" s="12">
        <v>906</v>
      </c>
      <c r="L119" s="6">
        <v>470</v>
      </c>
      <c r="M119" s="6">
        <v>113</v>
      </c>
      <c r="N119" s="6">
        <v>432</v>
      </c>
      <c r="O119" s="6">
        <v>11</v>
      </c>
      <c r="P119" s="6">
        <v>599</v>
      </c>
      <c r="Q119" s="6">
        <v>1012</v>
      </c>
      <c r="R119" s="6">
        <v>903</v>
      </c>
      <c r="S119" s="6">
        <v>548</v>
      </c>
      <c r="T119" s="6">
        <v>128</v>
      </c>
      <c r="U119" s="6">
        <v>475</v>
      </c>
      <c r="V119" s="6">
        <v>6</v>
      </c>
      <c r="W119" s="6">
        <v>417</v>
      </c>
      <c r="X119" s="11">
        <v>1021</v>
      </c>
      <c r="Y119" s="6">
        <v>602</v>
      </c>
      <c r="Z119" s="9">
        <v>747</v>
      </c>
      <c r="AA119" s="7">
        <v>848</v>
      </c>
      <c r="AB119" s="6">
        <v>276</v>
      </c>
      <c r="AC119" s="6">
        <v>183</v>
      </c>
      <c r="AD119" s="6">
        <v>362</v>
      </c>
      <c r="AE119" s="6">
        <v>205</v>
      </c>
      <c r="AF119" s="6">
        <v>657</v>
      </c>
      <c r="AG119" s="179">
        <v>822</v>
      </c>
      <c r="AH119" s="5">
        <f t="shared" si="17"/>
        <v>16400</v>
      </c>
      <c r="AI119" s="5">
        <f t="shared" si="18"/>
        <v>11201200</v>
      </c>
      <c r="AJ119" s="2">
        <f t="shared" si="19"/>
        <v>8606720000</v>
      </c>
    </row>
    <row r="120" spans="1:36" x14ac:dyDescent="0.2">
      <c r="A120" s="1">
        <v>27</v>
      </c>
      <c r="B120" s="178">
        <v>371</v>
      </c>
      <c r="C120" s="6">
        <v>216</v>
      </c>
      <c r="D120" s="6">
        <v>652</v>
      </c>
      <c r="E120" s="6">
        <v>815</v>
      </c>
      <c r="F120" s="6">
        <v>754</v>
      </c>
      <c r="G120" s="8">
        <v>853</v>
      </c>
      <c r="H120" s="6">
        <v>265</v>
      </c>
      <c r="I120" s="6">
        <v>174</v>
      </c>
      <c r="J120" s="6">
        <v>31</v>
      </c>
      <c r="K120" s="6">
        <v>444</v>
      </c>
      <c r="L120" s="12">
        <v>1000</v>
      </c>
      <c r="M120" s="6">
        <v>579</v>
      </c>
      <c r="N120" s="6">
        <v>926</v>
      </c>
      <c r="O120" s="6">
        <v>569</v>
      </c>
      <c r="P120" s="6">
        <v>101</v>
      </c>
      <c r="Q120" s="6">
        <v>450</v>
      </c>
      <c r="R120" s="6">
        <v>437</v>
      </c>
      <c r="S120" s="6">
        <v>18</v>
      </c>
      <c r="T120" s="6">
        <v>590</v>
      </c>
      <c r="U120" s="6">
        <v>1001</v>
      </c>
      <c r="V120" s="6">
        <v>568</v>
      </c>
      <c r="W120" s="11">
        <v>915</v>
      </c>
      <c r="X120" s="6">
        <v>463</v>
      </c>
      <c r="Y120" s="6">
        <v>108</v>
      </c>
      <c r="Z120" s="6">
        <v>217</v>
      </c>
      <c r="AA120" s="6">
        <v>382</v>
      </c>
      <c r="AB120" s="7">
        <v>802</v>
      </c>
      <c r="AC120" s="9">
        <v>645</v>
      </c>
      <c r="AD120" s="6">
        <v>860</v>
      </c>
      <c r="AE120" s="6">
        <v>767</v>
      </c>
      <c r="AF120" s="6">
        <v>163</v>
      </c>
      <c r="AG120" s="179">
        <v>264</v>
      </c>
      <c r="AH120" s="5">
        <f t="shared" si="17"/>
        <v>16400</v>
      </c>
      <c r="AI120" s="5">
        <f t="shared" si="18"/>
        <v>11201200</v>
      </c>
      <c r="AJ120" s="2">
        <f t="shared" si="19"/>
        <v>8606720000</v>
      </c>
    </row>
    <row r="121" spans="1:36" x14ac:dyDescent="0.2">
      <c r="A121" s="1">
        <v>28</v>
      </c>
      <c r="B121" s="178">
        <v>228</v>
      </c>
      <c r="C121" s="6">
        <v>327</v>
      </c>
      <c r="D121" s="6">
        <v>795</v>
      </c>
      <c r="E121" s="6">
        <v>704</v>
      </c>
      <c r="F121" s="8">
        <v>865</v>
      </c>
      <c r="G121" s="6">
        <v>710</v>
      </c>
      <c r="H121" s="6">
        <v>154</v>
      </c>
      <c r="I121" s="6">
        <v>317</v>
      </c>
      <c r="J121" s="6">
        <v>400</v>
      </c>
      <c r="K121" s="6">
        <v>43</v>
      </c>
      <c r="L121" s="6">
        <v>631</v>
      </c>
      <c r="M121" s="12">
        <v>980</v>
      </c>
      <c r="N121" s="6">
        <v>525</v>
      </c>
      <c r="O121" s="6">
        <v>938</v>
      </c>
      <c r="P121" s="6">
        <v>502</v>
      </c>
      <c r="Q121" s="6">
        <v>81</v>
      </c>
      <c r="R121" s="6">
        <v>38</v>
      </c>
      <c r="S121" s="6">
        <v>385</v>
      </c>
      <c r="T121" s="6">
        <v>989</v>
      </c>
      <c r="U121" s="6">
        <v>634</v>
      </c>
      <c r="V121" s="11">
        <v>935</v>
      </c>
      <c r="W121" s="6">
        <v>516</v>
      </c>
      <c r="X121" s="6">
        <v>96</v>
      </c>
      <c r="Y121" s="6">
        <v>507</v>
      </c>
      <c r="Z121" s="6">
        <v>330</v>
      </c>
      <c r="AA121" s="6">
        <v>237</v>
      </c>
      <c r="AB121" s="9">
        <v>689</v>
      </c>
      <c r="AC121" s="7">
        <v>790</v>
      </c>
      <c r="AD121" s="6">
        <v>715</v>
      </c>
      <c r="AE121" s="6">
        <v>880</v>
      </c>
      <c r="AF121" s="6">
        <v>308</v>
      </c>
      <c r="AG121" s="179">
        <v>151</v>
      </c>
      <c r="AH121" s="5">
        <f t="shared" si="17"/>
        <v>16400</v>
      </c>
      <c r="AI121" s="5">
        <f t="shared" si="18"/>
        <v>11201200</v>
      </c>
      <c r="AJ121" s="2">
        <f t="shared" si="19"/>
        <v>8606720000</v>
      </c>
    </row>
    <row r="122" spans="1:36" x14ac:dyDescent="0.2">
      <c r="A122" s="1">
        <v>29</v>
      </c>
      <c r="B122" s="178">
        <v>464</v>
      </c>
      <c r="C122" s="6">
        <v>107</v>
      </c>
      <c r="D122" s="6">
        <v>567</v>
      </c>
      <c r="E122" s="8">
        <v>916</v>
      </c>
      <c r="F122" s="6">
        <v>589</v>
      </c>
      <c r="G122" s="6">
        <v>1002</v>
      </c>
      <c r="H122" s="6">
        <v>438</v>
      </c>
      <c r="I122" s="6">
        <v>17</v>
      </c>
      <c r="J122" s="6">
        <v>164</v>
      </c>
      <c r="K122" s="6">
        <v>263</v>
      </c>
      <c r="L122" s="6">
        <v>859</v>
      </c>
      <c r="M122" s="6">
        <v>768</v>
      </c>
      <c r="N122" s="12">
        <v>801</v>
      </c>
      <c r="O122" s="6">
        <v>646</v>
      </c>
      <c r="P122" s="6">
        <v>218</v>
      </c>
      <c r="Q122" s="6">
        <v>381</v>
      </c>
      <c r="R122" s="6">
        <v>266</v>
      </c>
      <c r="S122" s="6">
        <v>173</v>
      </c>
      <c r="T122" s="6">
        <v>753</v>
      </c>
      <c r="U122" s="11">
        <v>854</v>
      </c>
      <c r="V122" s="6">
        <v>651</v>
      </c>
      <c r="W122" s="6">
        <v>816</v>
      </c>
      <c r="X122" s="6">
        <v>372</v>
      </c>
      <c r="Y122" s="6">
        <v>215</v>
      </c>
      <c r="Z122" s="6">
        <v>102</v>
      </c>
      <c r="AA122" s="6">
        <v>449</v>
      </c>
      <c r="AB122" s="6">
        <v>925</v>
      </c>
      <c r="AC122" s="6">
        <v>570</v>
      </c>
      <c r="AD122" s="7">
        <v>999</v>
      </c>
      <c r="AE122" s="9">
        <v>580</v>
      </c>
      <c r="AF122" s="6">
        <v>32</v>
      </c>
      <c r="AG122" s="179">
        <v>443</v>
      </c>
      <c r="AH122" s="5">
        <f t="shared" si="17"/>
        <v>16400</v>
      </c>
      <c r="AI122" s="5">
        <f t="shared" si="18"/>
        <v>11201200</v>
      </c>
      <c r="AJ122" s="2">
        <f t="shared" si="19"/>
        <v>8606720000</v>
      </c>
    </row>
    <row r="123" spans="1:36" x14ac:dyDescent="0.2">
      <c r="A123" s="1">
        <v>30</v>
      </c>
      <c r="B123" s="178">
        <v>95</v>
      </c>
      <c r="C123" s="6">
        <v>508</v>
      </c>
      <c r="D123" s="8">
        <v>936</v>
      </c>
      <c r="E123" s="6">
        <v>515</v>
      </c>
      <c r="F123" s="6">
        <v>990</v>
      </c>
      <c r="G123" s="6">
        <v>633</v>
      </c>
      <c r="H123" s="6">
        <v>37</v>
      </c>
      <c r="I123" s="6">
        <v>386</v>
      </c>
      <c r="J123" s="6">
        <v>307</v>
      </c>
      <c r="K123" s="6">
        <v>152</v>
      </c>
      <c r="L123" s="6">
        <v>716</v>
      </c>
      <c r="M123" s="6">
        <v>879</v>
      </c>
      <c r="N123" s="6">
        <v>690</v>
      </c>
      <c r="O123" s="12">
        <v>789</v>
      </c>
      <c r="P123" s="6">
        <v>329</v>
      </c>
      <c r="Q123" s="6">
        <v>238</v>
      </c>
      <c r="R123" s="6">
        <v>153</v>
      </c>
      <c r="S123" s="6">
        <v>318</v>
      </c>
      <c r="T123" s="11">
        <v>866</v>
      </c>
      <c r="U123" s="6">
        <v>709</v>
      </c>
      <c r="V123" s="6">
        <v>796</v>
      </c>
      <c r="W123" s="6">
        <v>703</v>
      </c>
      <c r="X123" s="6">
        <v>227</v>
      </c>
      <c r="Y123" s="6">
        <v>328</v>
      </c>
      <c r="Z123" s="6">
        <v>501</v>
      </c>
      <c r="AA123" s="6">
        <v>82</v>
      </c>
      <c r="AB123" s="6">
        <v>526</v>
      </c>
      <c r="AC123" s="6">
        <v>937</v>
      </c>
      <c r="AD123" s="9">
        <v>632</v>
      </c>
      <c r="AE123" s="7">
        <v>979</v>
      </c>
      <c r="AF123" s="6">
        <v>399</v>
      </c>
      <c r="AG123" s="179">
        <v>44</v>
      </c>
      <c r="AH123" s="5">
        <f t="shared" si="17"/>
        <v>16400</v>
      </c>
      <c r="AI123" s="5">
        <f t="shared" si="18"/>
        <v>11201200</v>
      </c>
      <c r="AJ123" s="2">
        <f t="shared" si="19"/>
        <v>8606720000</v>
      </c>
    </row>
    <row r="124" spans="1:36" x14ac:dyDescent="0.2">
      <c r="A124" s="1">
        <v>31</v>
      </c>
      <c r="B124" s="178">
        <v>621</v>
      </c>
      <c r="C124" s="8">
        <v>970</v>
      </c>
      <c r="D124" s="6">
        <v>406</v>
      </c>
      <c r="E124" s="6">
        <v>49</v>
      </c>
      <c r="F124" s="6">
        <v>496</v>
      </c>
      <c r="G124" s="6">
        <v>75</v>
      </c>
      <c r="H124" s="6">
        <v>535</v>
      </c>
      <c r="I124" s="6">
        <v>948</v>
      </c>
      <c r="J124" s="6">
        <v>769</v>
      </c>
      <c r="K124" s="6">
        <v>678</v>
      </c>
      <c r="L124" s="6">
        <v>250</v>
      </c>
      <c r="M124" s="6">
        <v>349</v>
      </c>
      <c r="N124" s="6">
        <v>132</v>
      </c>
      <c r="O124" s="6">
        <v>295</v>
      </c>
      <c r="P124" s="12">
        <v>891</v>
      </c>
      <c r="Q124" s="6">
        <v>736</v>
      </c>
      <c r="R124" s="6">
        <v>683</v>
      </c>
      <c r="S124" s="11">
        <v>784</v>
      </c>
      <c r="T124" s="6">
        <v>340</v>
      </c>
      <c r="U124" s="6">
        <v>247</v>
      </c>
      <c r="V124" s="6">
        <v>298</v>
      </c>
      <c r="W124" s="6">
        <v>141</v>
      </c>
      <c r="X124" s="6">
        <v>721</v>
      </c>
      <c r="Y124" s="6">
        <v>886</v>
      </c>
      <c r="Z124" s="6">
        <v>967</v>
      </c>
      <c r="AA124" s="6">
        <v>612</v>
      </c>
      <c r="AB124" s="6">
        <v>64</v>
      </c>
      <c r="AC124" s="6">
        <v>411</v>
      </c>
      <c r="AD124" s="6">
        <v>70</v>
      </c>
      <c r="AE124" s="6">
        <v>481</v>
      </c>
      <c r="AF124" s="7">
        <v>957</v>
      </c>
      <c r="AG124" s="145">
        <v>538</v>
      </c>
      <c r="AH124" s="5">
        <f t="shared" si="17"/>
        <v>16400</v>
      </c>
      <c r="AI124" s="5">
        <f t="shared" si="18"/>
        <v>11201200</v>
      </c>
      <c r="AJ124" s="2">
        <f t="shared" si="19"/>
        <v>8606720000</v>
      </c>
    </row>
    <row r="125" spans="1:36" ht="13.5" thickBot="1" x14ac:dyDescent="0.25">
      <c r="A125" s="1">
        <v>32</v>
      </c>
      <c r="B125" s="183">
        <v>1022</v>
      </c>
      <c r="C125" s="180">
        <v>601</v>
      </c>
      <c r="D125" s="180">
        <v>5</v>
      </c>
      <c r="E125" s="180">
        <v>418</v>
      </c>
      <c r="F125" s="180">
        <v>127</v>
      </c>
      <c r="G125" s="180">
        <v>476</v>
      </c>
      <c r="H125" s="180">
        <v>904</v>
      </c>
      <c r="I125" s="180">
        <v>547</v>
      </c>
      <c r="J125" s="180">
        <v>658</v>
      </c>
      <c r="K125" s="180">
        <v>821</v>
      </c>
      <c r="L125" s="180">
        <v>361</v>
      </c>
      <c r="M125" s="180">
        <v>206</v>
      </c>
      <c r="N125" s="180">
        <v>275</v>
      </c>
      <c r="O125" s="180">
        <v>184</v>
      </c>
      <c r="P125" s="180">
        <v>748</v>
      </c>
      <c r="Q125" s="187">
        <v>847</v>
      </c>
      <c r="R125" s="191">
        <v>828</v>
      </c>
      <c r="S125" s="180">
        <v>671</v>
      </c>
      <c r="T125" s="180">
        <v>195</v>
      </c>
      <c r="U125" s="180">
        <v>360</v>
      </c>
      <c r="V125" s="180">
        <v>185</v>
      </c>
      <c r="W125" s="180">
        <v>286</v>
      </c>
      <c r="X125" s="180">
        <v>834</v>
      </c>
      <c r="Y125" s="180">
        <v>741</v>
      </c>
      <c r="Z125" s="180">
        <v>600</v>
      </c>
      <c r="AA125" s="180">
        <v>1011</v>
      </c>
      <c r="AB125" s="180">
        <v>431</v>
      </c>
      <c r="AC125" s="180">
        <v>12</v>
      </c>
      <c r="AD125" s="180">
        <v>469</v>
      </c>
      <c r="AE125" s="180">
        <v>114</v>
      </c>
      <c r="AF125" s="150">
        <v>558</v>
      </c>
      <c r="AG125" s="182">
        <v>905</v>
      </c>
      <c r="AH125" s="5">
        <f t="shared" si="17"/>
        <v>16400</v>
      </c>
      <c r="AI125" s="5">
        <f t="shared" si="18"/>
        <v>11201200</v>
      </c>
      <c r="AJ125" s="2">
        <f t="shared" si="19"/>
        <v>8606720000</v>
      </c>
    </row>
    <row r="126" spans="1:36" x14ac:dyDescent="0.2">
      <c r="A126" s="3" t="s">
        <v>0</v>
      </c>
      <c r="B126" s="5">
        <f>SUM(B94:B125)</f>
        <v>16400</v>
      </c>
      <c r="C126" s="5">
        <f t="shared" ref="C126:AG126" si="20">SUM(C94:C125)</f>
        <v>16400</v>
      </c>
      <c r="D126" s="5">
        <f t="shared" si="20"/>
        <v>16400</v>
      </c>
      <c r="E126" s="5">
        <f t="shared" si="20"/>
        <v>16400</v>
      </c>
      <c r="F126" s="5">
        <f t="shared" si="20"/>
        <v>16400</v>
      </c>
      <c r="G126" s="5">
        <f t="shared" si="20"/>
        <v>16400</v>
      </c>
      <c r="H126" s="5">
        <f t="shared" si="20"/>
        <v>16400</v>
      </c>
      <c r="I126" s="5">
        <f t="shared" si="20"/>
        <v>16400</v>
      </c>
      <c r="J126" s="5">
        <f t="shared" si="20"/>
        <v>16400</v>
      </c>
      <c r="K126" s="5">
        <f t="shared" si="20"/>
        <v>16400</v>
      </c>
      <c r="L126" s="5">
        <f t="shared" si="20"/>
        <v>16400</v>
      </c>
      <c r="M126" s="5">
        <f t="shared" si="20"/>
        <v>16400</v>
      </c>
      <c r="N126" s="5">
        <f t="shared" si="20"/>
        <v>16400</v>
      </c>
      <c r="O126" s="5">
        <f t="shared" si="20"/>
        <v>16400</v>
      </c>
      <c r="P126" s="5">
        <f t="shared" si="20"/>
        <v>16400</v>
      </c>
      <c r="Q126" s="5">
        <f t="shared" si="20"/>
        <v>16400</v>
      </c>
      <c r="R126" s="5">
        <f t="shared" si="20"/>
        <v>16400</v>
      </c>
      <c r="S126" s="5">
        <f t="shared" si="20"/>
        <v>16400</v>
      </c>
      <c r="T126" s="5">
        <f t="shared" si="20"/>
        <v>16400</v>
      </c>
      <c r="U126" s="5">
        <f t="shared" si="20"/>
        <v>16400</v>
      </c>
      <c r="V126" s="5">
        <f t="shared" si="20"/>
        <v>16400</v>
      </c>
      <c r="W126" s="5">
        <f t="shared" si="20"/>
        <v>16400</v>
      </c>
      <c r="X126" s="5">
        <f t="shared" si="20"/>
        <v>16400</v>
      </c>
      <c r="Y126" s="5">
        <f t="shared" si="20"/>
        <v>16400</v>
      </c>
      <c r="Z126" s="5">
        <f t="shared" si="20"/>
        <v>16400</v>
      </c>
      <c r="AA126" s="5">
        <f t="shared" si="20"/>
        <v>16400</v>
      </c>
      <c r="AB126" s="5">
        <f t="shared" si="20"/>
        <v>16400</v>
      </c>
      <c r="AC126" s="5">
        <f t="shared" si="20"/>
        <v>16400</v>
      </c>
      <c r="AD126" s="5">
        <f t="shared" si="20"/>
        <v>16400</v>
      </c>
      <c r="AE126" s="5">
        <f t="shared" si="20"/>
        <v>16400</v>
      </c>
      <c r="AF126" s="5">
        <f t="shared" si="20"/>
        <v>16400</v>
      </c>
      <c r="AG126" s="5">
        <f t="shared" si="20"/>
        <v>16400</v>
      </c>
      <c r="AH126" s="5"/>
      <c r="AI126" s="5"/>
    </row>
    <row r="127" spans="1:36" x14ac:dyDescent="0.2">
      <c r="A127" s="3" t="s">
        <v>1</v>
      </c>
      <c r="B127" s="5">
        <f>SUMSQ(B94:B125)</f>
        <v>11201200</v>
      </c>
      <c r="C127" s="5">
        <f t="shared" ref="C127:AG127" si="21">SUMSQ(C94:C125)</f>
        <v>11201200</v>
      </c>
      <c r="D127" s="5">
        <f t="shared" si="21"/>
        <v>11201200</v>
      </c>
      <c r="E127" s="5">
        <f t="shared" si="21"/>
        <v>11201200</v>
      </c>
      <c r="F127" s="5">
        <f t="shared" si="21"/>
        <v>11201200</v>
      </c>
      <c r="G127" s="5">
        <f t="shared" si="21"/>
        <v>11201200</v>
      </c>
      <c r="H127" s="5">
        <f t="shared" si="21"/>
        <v>11201200</v>
      </c>
      <c r="I127" s="5">
        <f t="shared" si="21"/>
        <v>11201200</v>
      </c>
      <c r="J127" s="5">
        <f t="shared" si="21"/>
        <v>11201200</v>
      </c>
      <c r="K127" s="5">
        <f t="shared" si="21"/>
        <v>11201200</v>
      </c>
      <c r="L127" s="5">
        <f t="shared" si="21"/>
        <v>11201200</v>
      </c>
      <c r="M127" s="5">
        <f t="shared" si="21"/>
        <v>11201200</v>
      </c>
      <c r="N127" s="5">
        <f t="shared" si="21"/>
        <v>11201200</v>
      </c>
      <c r="O127" s="5">
        <f t="shared" si="21"/>
        <v>11201200</v>
      </c>
      <c r="P127" s="5">
        <f t="shared" si="21"/>
        <v>11201200</v>
      </c>
      <c r="Q127" s="5">
        <f t="shared" si="21"/>
        <v>11201200</v>
      </c>
      <c r="R127" s="5">
        <f t="shared" si="21"/>
        <v>11201200</v>
      </c>
      <c r="S127" s="5">
        <f t="shared" si="21"/>
        <v>11201200</v>
      </c>
      <c r="T127" s="5">
        <f t="shared" si="21"/>
        <v>11201200</v>
      </c>
      <c r="U127" s="5">
        <f t="shared" si="21"/>
        <v>11201200</v>
      </c>
      <c r="V127" s="5">
        <f t="shared" si="21"/>
        <v>11201200</v>
      </c>
      <c r="W127" s="5">
        <f t="shared" si="21"/>
        <v>11201200</v>
      </c>
      <c r="X127" s="5">
        <f t="shared" si="21"/>
        <v>11201200</v>
      </c>
      <c r="Y127" s="5">
        <f t="shared" si="21"/>
        <v>11201200</v>
      </c>
      <c r="Z127" s="5">
        <f t="shared" si="21"/>
        <v>11201200</v>
      </c>
      <c r="AA127" s="5">
        <f t="shared" si="21"/>
        <v>11201200</v>
      </c>
      <c r="AB127" s="5">
        <f t="shared" si="21"/>
        <v>11201200</v>
      </c>
      <c r="AC127" s="5">
        <f t="shared" si="21"/>
        <v>11201200</v>
      </c>
      <c r="AD127" s="5">
        <f t="shared" si="21"/>
        <v>11201200</v>
      </c>
      <c r="AE127" s="5">
        <f t="shared" si="21"/>
        <v>11201200</v>
      </c>
      <c r="AF127" s="5">
        <f t="shared" si="21"/>
        <v>11201200</v>
      </c>
      <c r="AG127" s="5">
        <f t="shared" si="21"/>
        <v>11201200</v>
      </c>
      <c r="AH127" s="5"/>
      <c r="AI127" s="5"/>
    </row>
    <row r="128" spans="1:36" x14ac:dyDescent="0.2">
      <c r="A128" s="3" t="s">
        <v>2</v>
      </c>
      <c r="B128" s="2">
        <f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ref="C128:AG128" si="22">C94^3+C95^3+C96^3+C97^3+C98^3+C99^3+C100^3+C101^3+C102^3+C103^3+C104^3+C105^3+C106^3+C107^3+C108^3+C109^3+C110^3+C111^3+C112^3+C113^3+C114^3+C115^3+C116^3+C117^3+C118^3+C119^3+C120^3+C121^3+C122^3+C123^3+C124^3+C125^3</f>
        <v>8606720000</v>
      </c>
      <c r="D128" s="2">
        <f t="shared" si="22"/>
        <v>8606720000</v>
      </c>
      <c r="E128" s="2">
        <f t="shared" si="22"/>
        <v>8606720000</v>
      </c>
      <c r="F128" s="2">
        <f t="shared" si="22"/>
        <v>8606720000</v>
      </c>
      <c r="G128" s="2">
        <f t="shared" si="22"/>
        <v>8606720000</v>
      </c>
      <c r="H128" s="2">
        <f t="shared" si="22"/>
        <v>8606720000</v>
      </c>
      <c r="I128" s="2">
        <f t="shared" si="22"/>
        <v>8606720000</v>
      </c>
      <c r="J128" s="2">
        <f t="shared" si="22"/>
        <v>8606720000</v>
      </c>
      <c r="K128" s="2">
        <f t="shared" si="22"/>
        <v>8606720000</v>
      </c>
      <c r="L128" s="2">
        <f t="shared" si="22"/>
        <v>8606720000</v>
      </c>
      <c r="M128" s="2">
        <f t="shared" si="22"/>
        <v>8606720000</v>
      </c>
      <c r="N128" s="2">
        <f t="shared" si="22"/>
        <v>8606720000</v>
      </c>
      <c r="O128" s="2">
        <f t="shared" si="22"/>
        <v>8606720000</v>
      </c>
      <c r="P128" s="2">
        <f t="shared" si="22"/>
        <v>8606720000</v>
      </c>
      <c r="Q128" s="2">
        <f t="shared" si="22"/>
        <v>8606720000</v>
      </c>
      <c r="R128" s="2">
        <f t="shared" si="22"/>
        <v>8606720000</v>
      </c>
      <c r="S128" s="2">
        <f t="shared" si="22"/>
        <v>8606720000</v>
      </c>
      <c r="T128" s="2">
        <f t="shared" si="22"/>
        <v>8606720000</v>
      </c>
      <c r="U128" s="2">
        <f t="shared" si="22"/>
        <v>8606720000</v>
      </c>
      <c r="V128" s="2">
        <f t="shared" si="22"/>
        <v>8606720000</v>
      </c>
      <c r="W128" s="2">
        <f t="shared" si="22"/>
        <v>8606720000</v>
      </c>
      <c r="X128" s="2">
        <f t="shared" si="22"/>
        <v>8606720000</v>
      </c>
      <c r="Y128" s="2">
        <f t="shared" si="22"/>
        <v>8606720000</v>
      </c>
      <c r="Z128" s="2">
        <f t="shared" si="22"/>
        <v>8606720000</v>
      </c>
      <c r="AA128" s="2">
        <f t="shared" si="22"/>
        <v>8606720000</v>
      </c>
      <c r="AB128" s="2">
        <f t="shared" si="22"/>
        <v>8606720000</v>
      </c>
      <c r="AC128" s="2">
        <f t="shared" si="22"/>
        <v>8606720000</v>
      </c>
      <c r="AD128" s="2">
        <f t="shared" si="22"/>
        <v>8606720000</v>
      </c>
      <c r="AE128" s="2">
        <f t="shared" si="22"/>
        <v>8606720000</v>
      </c>
      <c r="AF128" s="2">
        <f t="shared" si="22"/>
        <v>8606720000</v>
      </c>
      <c r="AG128" s="2">
        <f t="shared" si="22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</row>
    <row r="129" spans="1:36" x14ac:dyDescent="0.2">
      <c r="AH129" s="5"/>
      <c r="AI129" s="5"/>
    </row>
    <row r="130" spans="1:36" x14ac:dyDescent="0.2">
      <c r="A130" s="3" t="s">
        <v>1173</v>
      </c>
      <c r="B130" s="2">
        <f>B94</f>
        <v>3</v>
      </c>
      <c r="C130" s="2">
        <f>C95</f>
        <v>55</v>
      </c>
      <c r="D130" s="2">
        <f>D96</f>
        <v>89</v>
      </c>
      <c r="E130" s="2">
        <f>E97</f>
        <v>109</v>
      </c>
      <c r="F130" s="2">
        <f>F98</f>
        <v>160</v>
      </c>
      <c r="G130" s="2">
        <f>G99</f>
        <v>172</v>
      </c>
      <c r="H130" s="2">
        <f>H100</f>
        <v>198</v>
      </c>
      <c r="I130" s="2">
        <f>I101</f>
        <v>242</v>
      </c>
      <c r="J130" s="2">
        <f>J102</f>
        <v>282</v>
      </c>
      <c r="K130" s="2">
        <f>K103</f>
        <v>302</v>
      </c>
      <c r="L130" s="2">
        <f>L104</f>
        <v>324</v>
      </c>
      <c r="M130" s="2">
        <f>M105</f>
        <v>376</v>
      </c>
      <c r="N130" s="2">
        <f>N106</f>
        <v>389</v>
      </c>
      <c r="O130" s="2">
        <f>O107</f>
        <v>433</v>
      </c>
      <c r="P130" s="2">
        <f>P108</f>
        <v>479</v>
      </c>
      <c r="Q130" s="2">
        <f>Q109</f>
        <v>491</v>
      </c>
      <c r="R130" s="2">
        <f>R110</f>
        <v>609</v>
      </c>
      <c r="S130" s="2">
        <f>S111</f>
        <v>597</v>
      </c>
      <c r="T130" s="2">
        <f>T112</f>
        <v>571</v>
      </c>
      <c r="U130" s="2">
        <f>U113</f>
        <v>527</v>
      </c>
      <c r="V130" s="2">
        <f>V114</f>
        <v>766</v>
      </c>
      <c r="W130" s="2">
        <f>W115</f>
        <v>714</v>
      </c>
      <c r="X130" s="2">
        <f>X116</f>
        <v>680</v>
      </c>
      <c r="Y130" s="2">
        <f>Y117</f>
        <v>660</v>
      </c>
      <c r="Z130" s="2">
        <f>Z118</f>
        <v>892</v>
      </c>
      <c r="AA130" s="2">
        <f>AA119</f>
        <v>848</v>
      </c>
      <c r="AB130" s="2">
        <f>AB120</f>
        <v>802</v>
      </c>
      <c r="AC130" s="2">
        <f>AC121</f>
        <v>790</v>
      </c>
      <c r="AD130" s="2">
        <f>AD122</f>
        <v>999</v>
      </c>
      <c r="AE130" s="2">
        <f>AE123</f>
        <v>979</v>
      </c>
      <c r="AF130" s="2">
        <f>AF124</f>
        <v>957</v>
      </c>
      <c r="AG130" s="2">
        <f>AG125</f>
        <v>905</v>
      </c>
      <c r="AH130" s="217">
        <f t="shared" ref="AH130:AH133" si="23">SUM(B130:AG130)</f>
        <v>16400</v>
      </c>
      <c r="AI130" s="5">
        <f t="shared" ref="AI130:AI133" si="24">SUMSQ(B130:AG130)</f>
        <v>11201200</v>
      </c>
      <c r="AJ130" s="2">
        <f t="shared" si="19"/>
        <v>8606720000</v>
      </c>
    </row>
    <row r="131" spans="1:36" x14ac:dyDescent="0.2">
      <c r="A131" s="3" t="s">
        <v>1174</v>
      </c>
      <c r="B131" s="2">
        <f>B125</f>
        <v>1022</v>
      </c>
      <c r="C131" s="2">
        <f>C124</f>
        <v>970</v>
      </c>
      <c r="D131" s="2">
        <f>D123</f>
        <v>936</v>
      </c>
      <c r="E131" s="2">
        <f>E122</f>
        <v>916</v>
      </c>
      <c r="F131" s="2">
        <f>F121</f>
        <v>865</v>
      </c>
      <c r="G131" s="2">
        <f>G120</f>
        <v>853</v>
      </c>
      <c r="H131" s="2">
        <f>H119</f>
        <v>827</v>
      </c>
      <c r="I131" s="2">
        <f>I118</f>
        <v>783</v>
      </c>
      <c r="J131" s="2">
        <f>J117</f>
        <v>743</v>
      </c>
      <c r="K131" s="2">
        <f>K116</f>
        <v>723</v>
      </c>
      <c r="L131" s="2">
        <f>L115</f>
        <v>701</v>
      </c>
      <c r="M131" s="2">
        <f>M114</f>
        <v>649</v>
      </c>
      <c r="N131" s="2">
        <f>N113</f>
        <v>636</v>
      </c>
      <c r="O131" s="2">
        <f>O112</f>
        <v>592</v>
      </c>
      <c r="P131" s="2">
        <f>P111</f>
        <v>546</v>
      </c>
      <c r="Q131" s="2">
        <f>Q110</f>
        <v>534</v>
      </c>
      <c r="R131" s="2">
        <f>R109</f>
        <v>416</v>
      </c>
      <c r="S131" s="2">
        <f>S108</f>
        <v>428</v>
      </c>
      <c r="T131" s="2">
        <f>T107</f>
        <v>454</v>
      </c>
      <c r="U131" s="2">
        <f>U106</f>
        <v>498</v>
      </c>
      <c r="V131" s="2">
        <f>V105</f>
        <v>259</v>
      </c>
      <c r="W131" s="2">
        <f>W104</f>
        <v>311</v>
      </c>
      <c r="X131" s="2">
        <f>X103</f>
        <v>345</v>
      </c>
      <c r="Y131" s="2">
        <f>Y102</f>
        <v>365</v>
      </c>
      <c r="Z131" s="2">
        <f>Z101</f>
        <v>133</v>
      </c>
      <c r="AA131" s="2">
        <f>AA100</f>
        <v>177</v>
      </c>
      <c r="AB131" s="2">
        <f>AB99</f>
        <v>223</v>
      </c>
      <c r="AC131" s="2">
        <f>AC98</f>
        <v>235</v>
      </c>
      <c r="AD131" s="2">
        <f>AD97</f>
        <v>26</v>
      </c>
      <c r="AE131" s="2">
        <f>AE96</f>
        <v>46</v>
      </c>
      <c r="AF131" s="2">
        <f>AF95</f>
        <v>68</v>
      </c>
      <c r="AG131" s="2">
        <f>AG94</f>
        <v>120</v>
      </c>
      <c r="AH131" s="217">
        <f t="shared" si="23"/>
        <v>16400</v>
      </c>
      <c r="AI131" s="5">
        <f t="shared" si="24"/>
        <v>11201200</v>
      </c>
      <c r="AJ131" s="2">
        <f t="shared" si="19"/>
        <v>8606720000</v>
      </c>
    </row>
    <row r="132" spans="1:36" x14ac:dyDescent="0.2">
      <c r="A132" s="3" t="s">
        <v>1175</v>
      </c>
      <c r="B132" s="2">
        <f>B110</f>
        <v>679</v>
      </c>
      <c r="C132" s="2">
        <f>C111</f>
        <v>659</v>
      </c>
      <c r="D132" s="2">
        <f>D112</f>
        <v>765</v>
      </c>
      <c r="E132" s="2">
        <f>E113</f>
        <v>713</v>
      </c>
      <c r="F132" s="2">
        <f>F114</f>
        <v>572</v>
      </c>
      <c r="G132" s="2">
        <f>G115</f>
        <v>528</v>
      </c>
      <c r="H132" s="2">
        <f>H116</f>
        <v>610</v>
      </c>
      <c r="I132" s="2">
        <f>I117</f>
        <v>598</v>
      </c>
      <c r="J132" s="2">
        <f>J118</f>
        <v>958</v>
      </c>
      <c r="K132" s="2">
        <f>K119</f>
        <v>906</v>
      </c>
      <c r="L132" s="2">
        <f>L120</f>
        <v>1000</v>
      </c>
      <c r="M132" s="2">
        <f>M121</f>
        <v>980</v>
      </c>
      <c r="N132" s="2">
        <f>N122</f>
        <v>801</v>
      </c>
      <c r="O132" s="2">
        <f>O123</f>
        <v>789</v>
      </c>
      <c r="P132" s="2">
        <f>P124</f>
        <v>891</v>
      </c>
      <c r="Q132" s="2">
        <f>Q125</f>
        <v>847</v>
      </c>
      <c r="R132" s="2">
        <f>R94</f>
        <v>197</v>
      </c>
      <c r="S132" s="2">
        <f>S95</f>
        <v>241</v>
      </c>
      <c r="T132" s="2">
        <f>T96</f>
        <v>159</v>
      </c>
      <c r="U132" s="2">
        <f>U97</f>
        <v>171</v>
      </c>
      <c r="V132" s="2">
        <f>V98</f>
        <v>90</v>
      </c>
      <c r="W132" s="2">
        <f>W99</f>
        <v>110</v>
      </c>
      <c r="X132" s="2">
        <f>X100</f>
        <v>4</v>
      </c>
      <c r="Y132" s="2">
        <f>Y101</f>
        <v>56</v>
      </c>
      <c r="Z132" s="2">
        <f>Z102</f>
        <v>480</v>
      </c>
      <c r="AA132" s="2">
        <f>AA103</f>
        <v>492</v>
      </c>
      <c r="AB132" s="2">
        <f>AB104</f>
        <v>390</v>
      </c>
      <c r="AC132" s="2">
        <f>AC105</f>
        <v>434</v>
      </c>
      <c r="AD132" s="2">
        <f>AD106</f>
        <v>323</v>
      </c>
      <c r="AE132" s="2">
        <f>AE107</f>
        <v>375</v>
      </c>
      <c r="AF132" s="2">
        <f>AF108</f>
        <v>281</v>
      </c>
      <c r="AG132" s="2">
        <f>AG109</f>
        <v>301</v>
      </c>
      <c r="AH132" s="217">
        <f t="shared" si="23"/>
        <v>16400</v>
      </c>
      <c r="AI132" s="5">
        <f t="shared" si="24"/>
        <v>11201200</v>
      </c>
    </row>
    <row r="133" spans="1:36" x14ac:dyDescent="0.2">
      <c r="A133" s="3" t="s">
        <v>1176</v>
      </c>
      <c r="B133" s="2">
        <f>B109</f>
        <v>346</v>
      </c>
      <c r="C133" s="2">
        <f>C108</f>
        <v>366</v>
      </c>
      <c r="D133" s="2">
        <f>D107</f>
        <v>260</v>
      </c>
      <c r="E133" s="2">
        <f>E106</f>
        <v>312</v>
      </c>
      <c r="F133" s="2">
        <f>F105</f>
        <v>453</v>
      </c>
      <c r="G133" s="2">
        <f>G104</f>
        <v>497</v>
      </c>
      <c r="H133" s="2">
        <f>H103</f>
        <v>415</v>
      </c>
      <c r="I133" s="2">
        <f>I102</f>
        <v>427</v>
      </c>
      <c r="J133" s="2">
        <f>J101</f>
        <v>67</v>
      </c>
      <c r="K133" s="2">
        <f>K100</f>
        <v>119</v>
      </c>
      <c r="L133" s="2">
        <f>L99</f>
        <v>25</v>
      </c>
      <c r="M133" s="2">
        <f>M98</f>
        <v>45</v>
      </c>
      <c r="N133" s="2">
        <f>N97</f>
        <v>224</v>
      </c>
      <c r="O133" s="2">
        <f>O96</f>
        <v>236</v>
      </c>
      <c r="P133" s="2">
        <f>P95</f>
        <v>134</v>
      </c>
      <c r="Q133" s="2">
        <f>Q94</f>
        <v>178</v>
      </c>
      <c r="R133" s="2">
        <f>R125</f>
        <v>828</v>
      </c>
      <c r="S133" s="2">
        <f>S124</f>
        <v>784</v>
      </c>
      <c r="T133" s="2">
        <f>T123</f>
        <v>866</v>
      </c>
      <c r="U133" s="2">
        <f>U122</f>
        <v>854</v>
      </c>
      <c r="V133" s="2">
        <f>V121</f>
        <v>935</v>
      </c>
      <c r="W133" s="2">
        <f>W120</f>
        <v>915</v>
      </c>
      <c r="X133" s="2">
        <f>X119</f>
        <v>1021</v>
      </c>
      <c r="Y133" s="2">
        <f>Y118</f>
        <v>969</v>
      </c>
      <c r="Z133" s="2">
        <f>Z117</f>
        <v>545</v>
      </c>
      <c r="AA133" s="2">
        <f>AA116</f>
        <v>533</v>
      </c>
      <c r="AB133" s="2">
        <f>AB115</f>
        <v>635</v>
      </c>
      <c r="AC133" s="2">
        <f>AC114</f>
        <v>591</v>
      </c>
      <c r="AD133" s="2">
        <f>AD113</f>
        <v>702</v>
      </c>
      <c r="AE133" s="2">
        <f>AE112</f>
        <v>650</v>
      </c>
      <c r="AF133" s="2">
        <f>AF111</f>
        <v>744</v>
      </c>
      <c r="AG133" s="2">
        <f>AG110</f>
        <v>724</v>
      </c>
      <c r="AH133" s="217">
        <f t="shared" si="23"/>
        <v>16400</v>
      </c>
      <c r="AI133" s="5">
        <f t="shared" si="24"/>
        <v>11201200</v>
      </c>
    </row>
    <row r="136" spans="1:36" ht="13.5" thickBot="1" x14ac:dyDescent="0.25">
      <c r="B136" s="1" t="s">
        <v>14</v>
      </c>
      <c r="D136" s="131" t="s">
        <v>5</v>
      </c>
      <c r="J136" s="2" t="s">
        <v>5</v>
      </c>
    </row>
    <row r="137" spans="1:36" x14ac:dyDescent="0.2">
      <c r="A137" s="1">
        <v>1</v>
      </c>
      <c r="B137" s="193">
        <v>22</v>
      </c>
      <c r="C137" s="194">
        <v>433</v>
      </c>
      <c r="D137" s="177">
        <v>1005</v>
      </c>
      <c r="E137" s="177">
        <v>586</v>
      </c>
      <c r="F137" s="177">
        <v>919</v>
      </c>
      <c r="G137" s="177">
        <v>564</v>
      </c>
      <c r="H137" s="177">
        <v>112</v>
      </c>
      <c r="I137" s="177">
        <v>459</v>
      </c>
      <c r="J137" s="177">
        <v>378</v>
      </c>
      <c r="K137" s="177">
        <v>221</v>
      </c>
      <c r="L137" s="177">
        <v>641</v>
      </c>
      <c r="M137" s="177">
        <v>806</v>
      </c>
      <c r="N137" s="177">
        <v>763</v>
      </c>
      <c r="O137" s="177">
        <v>864</v>
      </c>
      <c r="P137" s="189">
        <v>260</v>
      </c>
      <c r="Q137" s="177">
        <v>167</v>
      </c>
      <c r="R137" s="177">
        <v>212</v>
      </c>
      <c r="S137" s="185">
        <v>375</v>
      </c>
      <c r="T137" s="177">
        <v>811</v>
      </c>
      <c r="U137" s="177">
        <v>656</v>
      </c>
      <c r="V137" s="177">
        <v>849</v>
      </c>
      <c r="W137" s="177">
        <v>758</v>
      </c>
      <c r="X137" s="177">
        <v>170</v>
      </c>
      <c r="Y137" s="177">
        <v>269</v>
      </c>
      <c r="Z137" s="177">
        <v>448</v>
      </c>
      <c r="AA137" s="177">
        <v>27</v>
      </c>
      <c r="AB137" s="177">
        <v>583</v>
      </c>
      <c r="AC137" s="177">
        <v>996</v>
      </c>
      <c r="AD137" s="177">
        <v>573</v>
      </c>
      <c r="AE137" s="177">
        <v>922</v>
      </c>
      <c r="AF137" s="195">
        <v>454</v>
      </c>
      <c r="AG137" s="196">
        <v>97</v>
      </c>
      <c r="AH137" s="5">
        <f>SUM(B137:AG137)</f>
        <v>16400</v>
      </c>
      <c r="AI137" s="5">
        <f>SUMSQ(B137:AG137)</f>
        <v>11201200</v>
      </c>
      <c r="AJ137" s="2">
        <f>B137^3+C137^3+D137^3+E137^3+F137^3+G137^3+H137^3+I137^3+J137^3+K137^3+L137^3+M137^3+N137^3+O137^3+P137^3+Q137^3+R137^3+S137^3+T137^3+U137^3+V137^3+W137^3+X137^3+Y137^3+Z137^3+AA137^3+AB137^3+AC137^3+AD137^3+AE137^3+AF137^3+AG137^3</f>
        <v>8606720000</v>
      </c>
    </row>
    <row r="138" spans="1:36" x14ac:dyDescent="0.2">
      <c r="A138" s="1">
        <v>2</v>
      </c>
      <c r="B138" s="197">
        <v>389</v>
      </c>
      <c r="C138" s="9">
        <v>34</v>
      </c>
      <c r="D138" s="6">
        <v>638</v>
      </c>
      <c r="E138" s="6">
        <v>985</v>
      </c>
      <c r="F138" s="6">
        <v>520</v>
      </c>
      <c r="G138" s="6">
        <v>931</v>
      </c>
      <c r="H138" s="6">
        <v>511</v>
      </c>
      <c r="I138" s="6">
        <v>92</v>
      </c>
      <c r="J138" s="6">
        <v>233</v>
      </c>
      <c r="K138" s="6">
        <v>334</v>
      </c>
      <c r="L138" s="6">
        <v>786</v>
      </c>
      <c r="M138" s="6">
        <v>693</v>
      </c>
      <c r="N138" s="6">
        <v>876</v>
      </c>
      <c r="O138" s="6">
        <v>719</v>
      </c>
      <c r="P138" s="6">
        <v>147</v>
      </c>
      <c r="Q138" s="11">
        <v>312</v>
      </c>
      <c r="R138" s="12">
        <v>323</v>
      </c>
      <c r="S138" s="6">
        <v>232</v>
      </c>
      <c r="T138" s="6">
        <v>700</v>
      </c>
      <c r="U138" s="6">
        <v>799</v>
      </c>
      <c r="V138" s="6">
        <v>706</v>
      </c>
      <c r="W138" s="6">
        <v>869</v>
      </c>
      <c r="X138" s="6">
        <v>313</v>
      </c>
      <c r="Y138" s="6">
        <v>158</v>
      </c>
      <c r="Z138" s="6">
        <v>47</v>
      </c>
      <c r="AA138" s="6">
        <v>396</v>
      </c>
      <c r="AB138" s="6">
        <v>984</v>
      </c>
      <c r="AC138" s="6">
        <v>627</v>
      </c>
      <c r="AD138" s="6">
        <v>942</v>
      </c>
      <c r="AE138" s="6">
        <v>521</v>
      </c>
      <c r="AF138" s="6">
        <v>85</v>
      </c>
      <c r="AG138" s="198">
        <v>498</v>
      </c>
      <c r="AH138" s="5">
        <f t="shared" ref="AH138:AH168" si="25">SUM(B138:AG138)</f>
        <v>16400</v>
      </c>
      <c r="AI138" s="5">
        <f t="shared" ref="AI138:AI168" si="26">SUMSQ(B138:AG138)</f>
        <v>11201200</v>
      </c>
      <c r="AJ138" s="2">
        <f t="shared" ref="AJ138:AJ174" si="27">B138^3+C138^3+D138^3+E138^3+F138^3+G138^3+H138^3+I138^3+J138^3+K138^3+L138^3+M138^3+N138^3+O138^3+P138^3+Q138^3+R138^3+S138^3+T138^3+U138^3+V138^3+W138^3+X138^3+Y138^3+Z138^3+AA138^3+AB138^3+AC138^3+AD138^3+AE138^3+AF138^3+AG138^3</f>
        <v>8606720000</v>
      </c>
    </row>
    <row r="139" spans="1:36" x14ac:dyDescent="0.2">
      <c r="A139" s="1">
        <v>3</v>
      </c>
      <c r="B139" s="178">
        <v>951</v>
      </c>
      <c r="C139" s="6">
        <v>532</v>
      </c>
      <c r="D139" s="9">
        <v>80</v>
      </c>
      <c r="E139" s="7">
        <v>491</v>
      </c>
      <c r="F139" s="6">
        <v>54</v>
      </c>
      <c r="G139" s="6">
        <v>401</v>
      </c>
      <c r="H139" s="6">
        <v>973</v>
      </c>
      <c r="I139" s="6">
        <v>618</v>
      </c>
      <c r="J139" s="6">
        <v>731</v>
      </c>
      <c r="K139" s="6">
        <v>896</v>
      </c>
      <c r="L139" s="6">
        <v>292</v>
      </c>
      <c r="M139" s="6">
        <v>135</v>
      </c>
      <c r="N139" s="11">
        <v>346</v>
      </c>
      <c r="O139" s="6">
        <v>253</v>
      </c>
      <c r="P139" s="6">
        <v>673</v>
      </c>
      <c r="Q139" s="6">
        <v>774</v>
      </c>
      <c r="R139" s="6">
        <v>881</v>
      </c>
      <c r="S139" s="6">
        <v>726</v>
      </c>
      <c r="T139" s="6">
        <v>138</v>
      </c>
      <c r="U139" s="12">
        <v>301</v>
      </c>
      <c r="V139" s="6">
        <v>244</v>
      </c>
      <c r="W139" s="6">
        <v>343</v>
      </c>
      <c r="X139" s="6">
        <v>779</v>
      </c>
      <c r="Y139" s="6">
        <v>688</v>
      </c>
      <c r="Z139" s="6">
        <v>541</v>
      </c>
      <c r="AA139" s="6">
        <v>954</v>
      </c>
      <c r="AB139" s="6">
        <v>486</v>
      </c>
      <c r="AC139" s="6">
        <v>65</v>
      </c>
      <c r="AD139" s="8">
        <v>416</v>
      </c>
      <c r="AE139" s="6">
        <v>59</v>
      </c>
      <c r="AF139" s="6">
        <v>615</v>
      </c>
      <c r="AG139" s="179">
        <v>964</v>
      </c>
      <c r="AH139" s="5">
        <f t="shared" si="25"/>
        <v>16400</v>
      </c>
      <c r="AI139" s="5">
        <f t="shared" si="26"/>
        <v>11201200</v>
      </c>
      <c r="AJ139" s="2">
        <f t="shared" si="27"/>
        <v>8606720000</v>
      </c>
    </row>
    <row r="140" spans="1:36" x14ac:dyDescent="0.2">
      <c r="A140" s="1">
        <v>4</v>
      </c>
      <c r="B140" s="178">
        <v>552</v>
      </c>
      <c r="C140" s="6">
        <v>899</v>
      </c>
      <c r="D140" s="7">
        <v>479</v>
      </c>
      <c r="E140" s="9">
        <v>124</v>
      </c>
      <c r="F140" s="6">
        <v>421</v>
      </c>
      <c r="G140" s="6">
        <v>2</v>
      </c>
      <c r="H140" s="6">
        <v>606</v>
      </c>
      <c r="I140" s="6">
        <v>1017</v>
      </c>
      <c r="J140" s="6">
        <v>844</v>
      </c>
      <c r="K140" s="6">
        <v>751</v>
      </c>
      <c r="L140" s="6">
        <v>179</v>
      </c>
      <c r="M140" s="6">
        <v>280</v>
      </c>
      <c r="N140" s="6">
        <v>201</v>
      </c>
      <c r="O140" s="11">
        <v>366</v>
      </c>
      <c r="P140" s="6">
        <v>818</v>
      </c>
      <c r="Q140" s="6">
        <v>661</v>
      </c>
      <c r="R140" s="6">
        <v>738</v>
      </c>
      <c r="S140" s="6">
        <v>837</v>
      </c>
      <c r="T140" s="12">
        <v>281</v>
      </c>
      <c r="U140" s="6">
        <v>190</v>
      </c>
      <c r="V140" s="6">
        <v>355</v>
      </c>
      <c r="W140" s="6">
        <v>200</v>
      </c>
      <c r="X140" s="6">
        <v>668</v>
      </c>
      <c r="Y140" s="6">
        <v>831</v>
      </c>
      <c r="Z140" s="6">
        <v>910</v>
      </c>
      <c r="AA140" s="6">
        <v>553</v>
      </c>
      <c r="AB140" s="6">
        <v>117</v>
      </c>
      <c r="AC140" s="6">
        <v>466</v>
      </c>
      <c r="AD140" s="6">
        <v>15</v>
      </c>
      <c r="AE140" s="8">
        <v>428</v>
      </c>
      <c r="AF140" s="6">
        <v>1016</v>
      </c>
      <c r="AG140" s="179">
        <v>595</v>
      </c>
      <c r="AH140" s="5">
        <f t="shared" si="25"/>
        <v>16400</v>
      </c>
      <c r="AI140" s="5">
        <f t="shared" si="26"/>
        <v>11201200</v>
      </c>
      <c r="AJ140" s="2">
        <f t="shared" si="27"/>
        <v>8606720000</v>
      </c>
    </row>
    <row r="141" spans="1:36" x14ac:dyDescent="0.2">
      <c r="A141" s="1">
        <v>5</v>
      </c>
      <c r="B141" s="178">
        <v>780</v>
      </c>
      <c r="C141" s="6">
        <v>687</v>
      </c>
      <c r="D141" s="6">
        <v>243</v>
      </c>
      <c r="E141" s="6">
        <v>344</v>
      </c>
      <c r="F141" s="9">
        <v>137</v>
      </c>
      <c r="G141" s="7">
        <v>302</v>
      </c>
      <c r="H141" s="6">
        <v>882</v>
      </c>
      <c r="I141" s="6">
        <v>725</v>
      </c>
      <c r="J141" s="6">
        <v>616</v>
      </c>
      <c r="K141" s="6">
        <v>963</v>
      </c>
      <c r="L141" s="11">
        <v>415</v>
      </c>
      <c r="M141" s="6">
        <v>60</v>
      </c>
      <c r="N141" s="6">
        <v>485</v>
      </c>
      <c r="O141" s="6">
        <v>66</v>
      </c>
      <c r="P141" s="6">
        <v>542</v>
      </c>
      <c r="Q141" s="6">
        <v>953</v>
      </c>
      <c r="R141" s="6">
        <v>974</v>
      </c>
      <c r="S141" s="6">
        <v>617</v>
      </c>
      <c r="T141" s="6">
        <v>53</v>
      </c>
      <c r="U141" s="6">
        <v>402</v>
      </c>
      <c r="V141" s="6">
        <v>79</v>
      </c>
      <c r="W141" s="12">
        <v>492</v>
      </c>
      <c r="X141" s="6">
        <v>952</v>
      </c>
      <c r="Y141" s="6">
        <v>531</v>
      </c>
      <c r="Z141" s="6">
        <v>674</v>
      </c>
      <c r="AA141" s="6">
        <v>773</v>
      </c>
      <c r="AB141" s="8">
        <v>345</v>
      </c>
      <c r="AC141" s="6">
        <v>254</v>
      </c>
      <c r="AD141" s="6">
        <v>291</v>
      </c>
      <c r="AE141" s="6">
        <v>136</v>
      </c>
      <c r="AF141" s="6">
        <v>732</v>
      </c>
      <c r="AG141" s="179">
        <v>895</v>
      </c>
      <c r="AH141" s="5">
        <f t="shared" si="25"/>
        <v>16400</v>
      </c>
      <c r="AI141" s="5">
        <f t="shared" si="26"/>
        <v>11201200</v>
      </c>
      <c r="AJ141" s="2">
        <f t="shared" si="27"/>
        <v>8606720000</v>
      </c>
    </row>
    <row r="142" spans="1:36" x14ac:dyDescent="0.2">
      <c r="A142" s="1">
        <v>6</v>
      </c>
      <c r="B142" s="178">
        <v>667</v>
      </c>
      <c r="C142" s="6">
        <v>832</v>
      </c>
      <c r="D142" s="6">
        <v>356</v>
      </c>
      <c r="E142" s="6">
        <v>199</v>
      </c>
      <c r="F142" s="7">
        <v>282</v>
      </c>
      <c r="G142" s="9">
        <v>189</v>
      </c>
      <c r="H142" s="6">
        <v>737</v>
      </c>
      <c r="I142" s="6">
        <v>838</v>
      </c>
      <c r="J142" s="6">
        <v>1015</v>
      </c>
      <c r="K142" s="6">
        <v>596</v>
      </c>
      <c r="L142" s="6">
        <v>16</v>
      </c>
      <c r="M142" s="11">
        <v>427</v>
      </c>
      <c r="N142" s="6">
        <v>118</v>
      </c>
      <c r="O142" s="6">
        <v>465</v>
      </c>
      <c r="P142" s="6">
        <v>909</v>
      </c>
      <c r="Q142" s="6">
        <v>554</v>
      </c>
      <c r="R142" s="6">
        <v>605</v>
      </c>
      <c r="S142" s="6">
        <v>1018</v>
      </c>
      <c r="T142" s="6">
        <v>422</v>
      </c>
      <c r="U142" s="6">
        <v>1</v>
      </c>
      <c r="V142" s="12">
        <v>480</v>
      </c>
      <c r="W142" s="6">
        <v>123</v>
      </c>
      <c r="X142" s="6">
        <v>551</v>
      </c>
      <c r="Y142" s="6">
        <v>900</v>
      </c>
      <c r="Z142" s="6">
        <v>817</v>
      </c>
      <c r="AA142" s="6">
        <v>662</v>
      </c>
      <c r="AB142" s="6">
        <v>202</v>
      </c>
      <c r="AC142" s="8">
        <v>365</v>
      </c>
      <c r="AD142" s="6">
        <v>180</v>
      </c>
      <c r="AE142" s="6">
        <v>279</v>
      </c>
      <c r="AF142" s="6">
        <v>843</v>
      </c>
      <c r="AG142" s="179">
        <v>752</v>
      </c>
      <c r="AH142" s="5">
        <f t="shared" si="25"/>
        <v>16400</v>
      </c>
      <c r="AI142" s="5">
        <f t="shared" si="26"/>
        <v>11201200</v>
      </c>
      <c r="AJ142" s="2">
        <f t="shared" si="27"/>
        <v>8606720000</v>
      </c>
    </row>
    <row r="143" spans="1:36" x14ac:dyDescent="0.2">
      <c r="A143" s="1">
        <v>7</v>
      </c>
      <c r="B143" s="178">
        <v>169</v>
      </c>
      <c r="C143" s="6">
        <v>270</v>
      </c>
      <c r="D143" s="6">
        <v>850</v>
      </c>
      <c r="E143" s="6">
        <v>757</v>
      </c>
      <c r="F143" s="6">
        <v>812</v>
      </c>
      <c r="G143" s="6">
        <v>655</v>
      </c>
      <c r="H143" s="9">
        <v>211</v>
      </c>
      <c r="I143" s="7">
        <v>376</v>
      </c>
      <c r="J143" s="11">
        <v>453</v>
      </c>
      <c r="K143" s="6">
        <v>98</v>
      </c>
      <c r="L143" s="6">
        <v>574</v>
      </c>
      <c r="M143" s="6">
        <v>921</v>
      </c>
      <c r="N143" s="6">
        <v>584</v>
      </c>
      <c r="O143" s="6">
        <v>995</v>
      </c>
      <c r="P143" s="6">
        <v>447</v>
      </c>
      <c r="Q143" s="6">
        <v>28</v>
      </c>
      <c r="R143" s="6">
        <v>111</v>
      </c>
      <c r="S143" s="6">
        <v>460</v>
      </c>
      <c r="T143" s="6">
        <v>920</v>
      </c>
      <c r="U143" s="6">
        <v>563</v>
      </c>
      <c r="V143" s="6">
        <v>1006</v>
      </c>
      <c r="W143" s="6">
        <v>585</v>
      </c>
      <c r="X143" s="6">
        <v>21</v>
      </c>
      <c r="Y143" s="12">
        <v>434</v>
      </c>
      <c r="Z143" s="8">
        <v>259</v>
      </c>
      <c r="AA143" s="6">
        <v>168</v>
      </c>
      <c r="AB143" s="6">
        <v>764</v>
      </c>
      <c r="AC143" s="6">
        <v>863</v>
      </c>
      <c r="AD143" s="6">
        <v>642</v>
      </c>
      <c r="AE143" s="6">
        <v>805</v>
      </c>
      <c r="AF143" s="6">
        <v>377</v>
      </c>
      <c r="AG143" s="179">
        <v>222</v>
      </c>
      <c r="AH143" s="5">
        <f t="shared" si="25"/>
        <v>16400</v>
      </c>
      <c r="AI143" s="5">
        <f t="shared" si="26"/>
        <v>11201200</v>
      </c>
      <c r="AJ143" s="2">
        <f t="shared" si="27"/>
        <v>8606720000</v>
      </c>
    </row>
    <row r="144" spans="1:36" x14ac:dyDescent="0.2">
      <c r="A144" s="1">
        <v>8</v>
      </c>
      <c r="B144" s="178">
        <v>314</v>
      </c>
      <c r="C144" s="6">
        <v>157</v>
      </c>
      <c r="D144" s="6">
        <v>705</v>
      </c>
      <c r="E144" s="6">
        <v>870</v>
      </c>
      <c r="F144" s="6">
        <v>699</v>
      </c>
      <c r="G144" s="6">
        <v>800</v>
      </c>
      <c r="H144" s="7">
        <v>324</v>
      </c>
      <c r="I144" s="9">
        <v>231</v>
      </c>
      <c r="J144" s="6">
        <v>86</v>
      </c>
      <c r="K144" s="11">
        <v>497</v>
      </c>
      <c r="L144" s="6">
        <v>941</v>
      </c>
      <c r="M144" s="6">
        <v>522</v>
      </c>
      <c r="N144" s="6">
        <v>983</v>
      </c>
      <c r="O144" s="6">
        <v>628</v>
      </c>
      <c r="P144" s="6">
        <v>48</v>
      </c>
      <c r="Q144" s="6">
        <v>395</v>
      </c>
      <c r="R144" s="6">
        <v>512</v>
      </c>
      <c r="S144" s="6">
        <v>91</v>
      </c>
      <c r="T144" s="6">
        <v>519</v>
      </c>
      <c r="U144" s="6">
        <v>932</v>
      </c>
      <c r="V144" s="6">
        <v>637</v>
      </c>
      <c r="W144" s="6">
        <v>986</v>
      </c>
      <c r="X144" s="12">
        <v>390</v>
      </c>
      <c r="Y144" s="6">
        <v>33</v>
      </c>
      <c r="Z144" s="6">
        <v>148</v>
      </c>
      <c r="AA144" s="8">
        <v>311</v>
      </c>
      <c r="AB144" s="6">
        <v>875</v>
      </c>
      <c r="AC144" s="6">
        <v>720</v>
      </c>
      <c r="AD144" s="6">
        <v>785</v>
      </c>
      <c r="AE144" s="6">
        <v>694</v>
      </c>
      <c r="AF144" s="6">
        <v>234</v>
      </c>
      <c r="AG144" s="179">
        <v>333</v>
      </c>
      <c r="AH144" s="5">
        <f t="shared" si="25"/>
        <v>16400</v>
      </c>
      <c r="AI144" s="5">
        <f t="shared" si="26"/>
        <v>11201200</v>
      </c>
      <c r="AJ144" s="2">
        <f t="shared" si="27"/>
        <v>8606720000</v>
      </c>
    </row>
    <row r="145" spans="1:36" x14ac:dyDescent="0.2">
      <c r="A145" s="1">
        <v>9</v>
      </c>
      <c r="B145" s="178">
        <v>99</v>
      </c>
      <c r="C145" s="6">
        <v>456</v>
      </c>
      <c r="D145" s="6">
        <v>924</v>
      </c>
      <c r="E145" s="6">
        <v>575</v>
      </c>
      <c r="F145" s="6">
        <v>994</v>
      </c>
      <c r="G145" s="6">
        <v>581</v>
      </c>
      <c r="H145" s="11">
        <v>25</v>
      </c>
      <c r="I145" s="6">
        <v>446</v>
      </c>
      <c r="J145" s="9">
        <v>271</v>
      </c>
      <c r="K145" s="7">
        <v>172</v>
      </c>
      <c r="L145" s="6">
        <v>760</v>
      </c>
      <c r="M145" s="6">
        <v>851</v>
      </c>
      <c r="N145" s="6">
        <v>654</v>
      </c>
      <c r="O145" s="6">
        <v>809</v>
      </c>
      <c r="P145" s="6">
        <v>373</v>
      </c>
      <c r="Q145" s="6">
        <v>210</v>
      </c>
      <c r="R145" s="6">
        <v>165</v>
      </c>
      <c r="S145" s="6">
        <v>258</v>
      </c>
      <c r="T145" s="6">
        <v>862</v>
      </c>
      <c r="U145" s="6">
        <v>761</v>
      </c>
      <c r="V145" s="6">
        <v>808</v>
      </c>
      <c r="W145" s="6">
        <v>643</v>
      </c>
      <c r="X145" s="8">
        <v>223</v>
      </c>
      <c r="Y145" s="6">
        <v>380</v>
      </c>
      <c r="Z145" s="6">
        <v>457</v>
      </c>
      <c r="AA145" s="12">
        <v>110</v>
      </c>
      <c r="AB145" s="6">
        <v>562</v>
      </c>
      <c r="AC145" s="6">
        <v>917</v>
      </c>
      <c r="AD145" s="6">
        <v>588</v>
      </c>
      <c r="AE145" s="6">
        <v>1007</v>
      </c>
      <c r="AF145" s="6">
        <v>435</v>
      </c>
      <c r="AG145" s="179">
        <v>24</v>
      </c>
      <c r="AH145" s="5">
        <f t="shared" si="25"/>
        <v>16400</v>
      </c>
      <c r="AI145" s="5">
        <f t="shared" si="26"/>
        <v>11201200</v>
      </c>
      <c r="AJ145" s="2">
        <f t="shared" si="27"/>
        <v>8606720000</v>
      </c>
    </row>
    <row r="146" spans="1:36" x14ac:dyDescent="0.2">
      <c r="A146" s="1">
        <v>10</v>
      </c>
      <c r="B146" s="178">
        <v>500</v>
      </c>
      <c r="C146" s="6">
        <v>87</v>
      </c>
      <c r="D146" s="6">
        <v>523</v>
      </c>
      <c r="E146" s="6">
        <v>944</v>
      </c>
      <c r="F146" s="6">
        <v>625</v>
      </c>
      <c r="G146" s="6">
        <v>982</v>
      </c>
      <c r="H146" s="6">
        <v>394</v>
      </c>
      <c r="I146" s="11">
        <v>45</v>
      </c>
      <c r="J146" s="7">
        <v>160</v>
      </c>
      <c r="K146" s="9">
        <v>315</v>
      </c>
      <c r="L146" s="6">
        <v>871</v>
      </c>
      <c r="M146" s="6">
        <v>708</v>
      </c>
      <c r="N146" s="6">
        <v>797</v>
      </c>
      <c r="O146" s="6">
        <v>698</v>
      </c>
      <c r="P146" s="6">
        <v>230</v>
      </c>
      <c r="Q146" s="6">
        <v>321</v>
      </c>
      <c r="R146" s="6">
        <v>310</v>
      </c>
      <c r="S146" s="6">
        <v>145</v>
      </c>
      <c r="T146" s="6">
        <v>717</v>
      </c>
      <c r="U146" s="6">
        <v>874</v>
      </c>
      <c r="V146" s="6">
        <v>695</v>
      </c>
      <c r="W146" s="6">
        <v>788</v>
      </c>
      <c r="X146" s="6">
        <v>336</v>
      </c>
      <c r="Y146" s="8">
        <v>235</v>
      </c>
      <c r="Z146" s="12">
        <v>90</v>
      </c>
      <c r="AA146" s="6">
        <v>509</v>
      </c>
      <c r="AB146" s="6">
        <v>929</v>
      </c>
      <c r="AC146" s="6">
        <v>518</v>
      </c>
      <c r="AD146" s="6">
        <v>987</v>
      </c>
      <c r="AE146" s="6">
        <v>640</v>
      </c>
      <c r="AF146" s="6">
        <v>36</v>
      </c>
      <c r="AG146" s="179">
        <v>391</v>
      </c>
      <c r="AH146" s="5">
        <f t="shared" si="25"/>
        <v>16400</v>
      </c>
      <c r="AI146" s="5">
        <f t="shared" si="26"/>
        <v>11201200</v>
      </c>
      <c r="AJ146" s="2">
        <f t="shared" si="27"/>
        <v>8606720000</v>
      </c>
    </row>
    <row r="147" spans="1:36" x14ac:dyDescent="0.2">
      <c r="A147" s="1">
        <v>11</v>
      </c>
      <c r="B147" s="178">
        <v>962</v>
      </c>
      <c r="C147" s="6">
        <v>613</v>
      </c>
      <c r="D147" s="6">
        <v>57</v>
      </c>
      <c r="E147" s="6">
        <v>414</v>
      </c>
      <c r="F147" s="11">
        <v>67</v>
      </c>
      <c r="G147" s="6">
        <v>488</v>
      </c>
      <c r="H147" s="6">
        <v>956</v>
      </c>
      <c r="I147" s="6">
        <v>543</v>
      </c>
      <c r="J147" s="6">
        <v>686</v>
      </c>
      <c r="K147" s="6">
        <v>777</v>
      </c>
      <c r="L147" s="9">
        <v>341</v>
      </c>
      <c r="M147" s="7">
        <v>242</v>
      </c>
      <c r="N147" s="6">
        <v>303</v>
      </c>
      <c r="O147" s="6">
        <v>140</v>
      </c>
      <c r="P147" s="6">
        <v>728</v>
      </c>
      <c r="Q147" s="6">
        <v>883</v>
      </c>
      <c r="R147" s="6">
        <v>776</v>
      </c>
      <c r="S147" s="6">
        <v>675</v>
      </c>
      <c r="T147" s="6">
        <v>255</v>
      </c>
      <c r="U147" s="6">
        <v>348</v>
      </c>
      <c r="V147" s="8">
        <v>133</v>
      </c>
      <c r="W147" s="6">
        <v>290</v>
      </c>
      <c r="X147" s="6">
        <v>894</v>
      </c>
      <c r="Y147" s="6">
        <v>729</v>
      </c>
      <c r="Z147" s="6">
        <v>620</v>
      </c>
      <c r="AA147" s="6">
        <v>975</v>
      </c>
      <c r="AB147" s="6">
        <v>403</v>
      </c>
      <c r="AC147" s="12">
        <v>56</v>
      </c>
      <c r="AD147" s="6">
        <v>489</v>
      </c>
      <c r="AE147" s="6">
        <v>78</v>
      </c>
      <c r="AF147" s="6">
        <v>530</v>
      </c>
      <c r="AG147" s="179">
        <v>949</v>
      </c>
      <c r="AH147" s="5">
        <f t="shared" si="25"/>
        <v>16400</v>
      </c>
      <c r="AI147" s="5">
        <f t="shared" si="26"/>
        <v>11201200</v>
      </c>
      <c r="AJ147" s="2">
        <f t="shared" si="27"/>
        <v>8606720000</v>
      </c>
    </row>
    <row r="148" spans="1:36" x14ac:dyDescent="0.2">
      <c r="A148" s="1">
        <v>12</v>
      </c>
      <c r="B148" s="178">
        <v>593</v>
      </c>
      <c r="C148" s="6">
        <v>1014</v>
      </c>
      <c r="D148" s="6">
        <v>426</v>
      </c>
      <c r="E148" s="6">
        <v>13</v>
      </c>
      <c r="F148" s="6">
        <v>468</v>
      </c>
      <c r="G148" s="11">
        <v>119</v>
      </c>
      <c r="H148" s="6">
        <v>555</v>
      </c>
      <c r="I148" s="6">
        <v>912</v>
      </c>
      <c r="J148" s="6">
        <v>829</v>
      </c>
      <c r="K148" s="6">
        <v>666</v>
      </c>
      <c r="L148" s="7">
        <v>198</v>
      </c>
      <c r="M148" s="9">
        <v>353</v>
      </c>
      <c r="N148" s="6">
        <v>192</v>
      </c>
      <c r="O148" s="6">
        <v>283</v>
      </c>
      <c r="P148" s="6">
        <v>839</v>
      </c>
      <c r="Q148" s="6">
        <v>740</v>
      </c>
      <c r="R148" s="6">
        <v>663</v>
      </c>
      <c r="S148" s="6">
        <v>820</v>
      </c>
      <c r="T148" s="6">
        <v>368</v>
      </c>
      <c r="U148" s="6">
        <v>203</v>
      </c>
      <c r="V148" s="6">
        <v>278</v>
      </c>
      <c r="W148" s="8">
        <v>177</v>
      </c>
      <c r="X148" s="6">
        <v>749</v>
      </c>
      <c r="Y148" s="6">
        <v>842</v>
      </c>
      <c r="Z148" s="6">
        <v>1019</v>
      </c>
      <c r="AA148" s="6">
        <v>608</v>
      </c>
      <c r="AB148" s="12">
        <v>4</v>
      </c>
      <c r="AC148" s="6">
        <v>423</v>
      </c>
      <c r="AD148" s="6">
        <v>122</v>
      </c>
      <c r="AE148" s="6">
        <v>477</v>
      </c>
      <c r="AF148" s="6">
        <v>897</v>
      </c>
      <c r="AG148" s="179">
        <v>550</v>
      </c>
      <c r="AH148" s="5">
        <f t="shared" si="25"/>
        <v>16400</v>
      </c>
      <c r="AI148" s="5">
        <f t="shared" si="26"/>
        <v>11201200</v>
      </c>
      <c r="AJ148" s="2">
        <f t="shared" si="27"/>
        <v>8606720000</v>
      </c>
    </row>
    <row r="149" spans="1:36" x14ac:dyDescent="0.2">
      <c r="A149" s="1">
        <v>13</v>
      </c>
      <c r="B149" s="178">
        <v>893</v>
      </c>
      <c r="C149" s="6">
        <v>730</v>
      </c>
      <c r="D149" s="11">
        <v>134</v>
      </c>
      <c r="E149" s="6">
        <v>289</v>
      </c>
      <c r="F149" s="6">
        <v>256</v>
      </c>
      <c r="G149" s="6">
        <v>347</v>
      </c>
      <c r="H149" s="6">
        <v>775</v>
      </c>
      <c r="I149" s="6">
        <v>676</v>
      </c>
      <c r="J149" s="6">
        <v>529</v>
      </c>
      <c r="K149" s="6">
        <v>950</v>
      </c>
      <c r="L149" s="6">
        <v>490</v>
      </c>
      <c r="M149" s="6">
        <v>77</v>
      </c>
      <c r="N149" s="9">
        <v>404</v>
      </c>
      <c r="O149" s="7">
        <v>55</v>
      </c>
      <c r="P149" s="6">
        <v>619</v>
      </c>
      <c r="Q149" s="6">
        <v>976</v>
      </c>
      <c r="R149" s="6">
        <v>955</v>
      </c>
      <c r="S149" s="6">
        <v>544</v>
      </c>
      <c r="T149" s="8">
        <v>68</v>
      </c>
      <c r="U149" s="6">
        <v>487</v>
      </c>
      <c r="V149" s="6">
        <v>58</v>
      </c>
      <c r="W149" s="6">
        <v>413</v>
      </c>
      <c r="X149" s="6">
        <v>961</v>
      </c>
      <c r="Y149" s="6">
        <v>614</v>
      </c>
      <c r="Z149" s="6">
        <v>727</v>
      </c>
      <c r="AA149" s="6">
        <v>884</v>
      </c>
      <c r="AB149" s="6">
        <v>304</v>
      </c>
      <c r="AC149" s="6">
        <v>139</v>
      </c>
      <c r="AD149" s="6">
        <v>342</v>
      </c>
      <c r="AE149" s="12">
        <v>241</v>
      </c>
      <c r="AF149" s="6">
        <v>685</v>
      </c>
      <c r="AG149" s="179">
        <v>778</v>
      </c>
      <c r="AH149" s="5">
        <f t="shared" si="25"/>
        <v>16400</v>
      </c>
      <c r="AI149" s="5">
        <f t="shared" si="26"/>
        <v>11201200</v>
      </c>
      <c r="AJ149" s="2">
        <f t="shared" si="27"/>
        <v>8606720000</v>
      </c>
    </row>
    <row r="150" spans="1:36" x14ac:dyDescent="0.2">
      <c r="A150" s="1">
        <v>14</v>
      </c>
      <c r="B150" s="178">
        <v>750</v>
      </c>
      <c r="C150" s="6">
        <v>841</v>
      </c>
      <c r="D150" s="6">
        <v>277</v>
      </c>
      <c r="E150" s="11">
        <v>178</v>
      </c>
      <c r="F150" s="6">
        <v>367</v>
      </c>
      <c r="G150" s="6">
        <v>204</v>
      </c>
      <c r="H150" s="6">
        <v>664</v>
      </c>
      <c r="I150" s="6">
        <v>819</v>
      </c>
      <c r="J150" s="6">
        <v>898</v>
      </c>
      <c r="K150" s="6">
        <v>549</v>
      </c>
      <c r="L150" s="6">
        <v>121</v>
      </c>
      <c r="M150" s="6">
        <v>478</v>
      </c>
      <c r="N150" s="7">
        <v>3</v>
      </c>
      <c r="O150" s="9">
        <v>424</v>
      </c>
      <c r="P150" s="6">
        <v>1020</v>
      </c>
      <c r="Q150" s="6">
        <v>607</v>
      </c>
      <c r="R150" s="6">
        <v>556</v>
      </c>
      <c r="S150" s="6">
        <v>911</v>
      </c>
      <c r="T150" s="6">
        <v>467</v>
      </c>
      <c r="U150" s="8">
        <v>120</v>
      </c>
      <c r="V150" s="6">
        <v>425</v>
      </c>
      <c r="W150" s="6">
        <v>14</v>
      </c>
      <c r="X150" s="6">
        <v>594</v>
      </c>
      <c r="Y150" s="6">
        <v>1013</v>
      </c>
      <c r="Z150" s="6">
        <v>840</v>
      </c>
      <c r="AA150" s="6">
        <v>739</v>
      </c>
      <c r="AB150" s="6">
        <v>191</v>
      </c>
      <c r="AC150" s="6">
        <v>284</v>
      </c>
      <c r="AD150" s="12">
        <v>197</v>
      </c>
      <c r="AE150" s="6">
        <v>354</v>
      </c>
      <c r="AF150" s="6">
        <v>830</v>
      </c>
      <c r="AG150" s="179">
        <v>665</v>
      </c>
      <c r="AH150" s="5">
        <f t="shared" si="25"/>
        <v>16400</v>
      </c>
      <c r="AI150" s="5">
        <f t="shared" si="26"/>
        <v>11201200</v>
      </c>
      <c r="AJ150" s="2">
        <f t="shared" si="27"/>
        <v>8606720000</v>
      </c>
    </row>
    <row r="151" spans="1:36" x14ac:dyDescent="0.2">
      <c r="A151" s="1">
        <v>15</v>
      </c>
      <c r="B151" s="190">
        <v>224</v>
      </c>
      <c r="C151" s="6">
        <v>379</v>
      </c>
      <c r="D151" s="6">
        <v>807</v>
      </c>
      <c r="E151" s="6">
        <v>644</v>
      </c>
      <c r="F151" s="6">
        <v>861</v>
      </c>
      <c r="G151" s="6">
        <v>762</v>
      </c>
      <c r="H151" s="6">
        <v>166</v>
      </c>
      <c r="I151" s="6">
        <v>257</v>
      </c>
      <c r="J151" s="6">
        <v>436</v>
      </c>
      <c r="K151" s="6">
        <v>23</v>
      </c>
      <c r="L151" s="6">
        <v>587</v>
      </c>
      <c r="M151" s="6">
        <v>1008</v>
      </c>
      <c r="N151" s="6">
        <v>561</v>
      </c>
      <c r="O151" s="6">
        <v>918</v>
      </c>
      <c r="P151" s="9">
        <v>458</v>
      </c>
      <c r="Q151" s="7">
        <v>109</v>
      </c>
      <c r="R151" s="8">
        <v>26</v>
      </c>
      <c r="S151" s="6">
        <v>445</v>
      </c>
      <c r="T151" s="6">
        <v>993</v>
      </c>
      <c r="U151" s="6">
        <v>582</v>
      </c>
      <c r="V151" s="6">
        <v>923</v>
      </c>
      <c r="W151" s="6">
        <v>576</v>
      </c>
      <c r="X151" s="6">
        <v>100</v>
      </c>
      <c r="Y151" s="6">
        <v>455</v>
      </c>
      <c r="Z151" s="6">
        <v>374</v>
      </c>
      <c r="AA151" s="6">
        <v>209</v>
      </c>
      <c r="AB151" s="6">
        <v>653</v>
      </c>
      <c r="AC151" s="6">
        <v>810</v>
      </c>
      <c r="AD151" s="6">
        <v>759</v>
      </c>
      <c r="AE151" s="6">
        <v>852</v>
      </c>
      <c r="AF151" s="6">
        <v>272</v>
      </c>
      <c r="AG151" s="186">
        <v>171</v>
      </c>
      <c r="AH151" s="5">
        <f t="shared" si="25"/>
        <v>16400</v>
      </c>
      <c r="AI151" s="5">
        <f t="shared" si="26"/>
        <v>11201200</v>
      </c>
      <c r="AJ151" s="2">
        <f t="shared" si="27"/>
        <v>8606720000</v>
      </c>
    </row>
    <row r="152" spans="1:36" x14ac:dyDescent="0.2">
      <c r="A152" s="1">
        <v>16</v>
      </c>
      <c r="B152" s="178">
        <v>335</v>
      </c>
      <c r="C152" s="11">
        <v>236</v>
      </c>
      <c r="D152" s="6">
        <v>696</v>
      </c>
      <c r="E152" s="6">
        <v>787</v>
      </c>
      <c r="F152" s="6">
        <v>718</v>
      </c>
      <c r="G152" s="6">
        <v>873</v>
      </c>
      <c r="H152" s="6">
        <v>309</v>
      </c>
      <c r="I152" s="6">
        <v>146</v>
      </c>
      <c r="J152" s="6">
        <v>35</v>
      </c>
      <c r="K152" s="6">
        <v>392</v>
      </c>
      <c r="L152" s="6">
        <v>988</v>
      </c>
      <c r="M152" s="6">
        <v>639</v>
      </c>
      <c r="N152" s="6">
        <v>930</v>
      </c>
      <c r="O152" s="6">
        <v>517</v>
      </c>
      <c r="P152" s="7">
        <v>89</v>
      </c>
      <c r="Q152" s="9">
        <v>510</v>
      </c>
      <c r="R152" s="6">
        <v>393</v>
      </c>
      <c r="S152" s="8">
        <v>46</v>
      </c>
      <c r="T152" s="6">
        <v>626</v>
      </c>
      <c r="U152" s="6">
        <v>981</v>
      </c>
      <c r="V152" s="6">
        <v>524</v>
      </c>
      <c r="W152" s="6">
        <v>943</v>
      </c>
      <c r="X152" s="6">
        <v>499</v>
      </c>
      <c r="Y152" s="6">
        <v>88</v>
      </c>
      <c r="Z152" s="6">
        <v>229</v>
      </c>
      <c r="AA152" s="6">
        <v>322</v>
      </c>
      <c r="AB152" s="6">
        <v>798</v>
      </c>
      <c r="AC152" s="6">
        <v>697</v>
      </c>
      <c r="AD152" s="6">
        <v>872</v>
      </c>
      <c r="AE152" s="6">
        <v>707</v>
      </c>
      <c r="AF152" s="12">
        <v>159</v>
      </c>
      <c r="AG152" s="179">
        <v>316</v>
      </c>
      <c r="AH152" s="5">
        <f t="shared" si="25"/>
        <v>16400</v>
      </c>
      <c r="AI152" s="5">
        <f t="shared" si="26"/>
        <v>11201200</v>
      </c>
      <c r="AJ152" s="2">
        <f t="shared" si="27"/>
        <v>8606720000</v>
      </c>
    </row>
    <row r="153" spans="1:36" x14ac:dyDescent="0.2">
      <c r="A153" s="1">
        <v>17</v>
      </c>
      <c r="B153" s="178">
        <v>690</v>
      </c>
      <c r="C153" s="12">
        <v>789</v>
      </c>
      <c r="D153" s="6">
        <v>329</v>
      </c>
      <c r="E153" s="6">
        <v>238</v>
      </c>
      <c r="F153" s="6">
        <v>307</v>
      </c>
      <c r="G153" s="6">
        <v>152</v>
      </c>
      <c r="H153" s="6">
        <v>716</v>
      </c>
      <c r="I153" s="6">
        <v>879</v>
      </c>
      <c r="J153" s="6">
        <v>990</v>
      </c>
      <c r="K153" s="6">
        <v>633</v>
      </c>
      <c r="L153" s="6">
        <v>37</v>
      </c>
      <c r="M153" s="6">
        <v>386</v>
      </c>
      <c r="N153" s="6">
        <v>95</v>
      </c>
      <c r="O153" s="6">
        <v>508</v>
      </c>
      <c r="P153" s="8">
        <v>936</v>
      </c>
      <c r="Q153" s="6">
        <v>515</v>
      </c>
      <c r="R153" s="9">
        <v>632</v>
      </c>
      <c r="S153" s="7">
        <v>979</v>
      </c>
      <c r="T153" s="6">
        <v>399</v>
      </c>
      <c r="U153" s="6">
        <v>44</v>
      </c>
      <c r="V153" s="6">
        <v>501</v>
      </c>
      <c r="W153" s="6">
        <v>82</v>
      </c>
      <c r="X153" s="6">
        <v>526</v>
      </c>
      <c r="Y153" s="6">
        <v>937</v>
      </c>
      <c r="Z153" s="6">
        <v>796</v>
      </c>
      <c r="AA153" s="6">
        <v>703</v>
      </c>
      <c r="AB153" s="6">
        <v>227</v>
      </c>
      <c r="AC153" s="6">
        <v>328</v>
      </c>
      <c r="AD153" s="6">
        <v>153</v>
      </c>
      <c r="AE153" s="6">
        <v>318</v>
      </c>
      <c r="AF153" s="11">
        <v>866</v>
      </c>
      <c r="AG153" s="179">
        <v>709</v>
      </c>
      <c r="AH153" s="5">
        <f t="shared" si="25"/>
        <v>16400</v>
      </c>
      <c r="AI153" s="5">
        <f t="shared" si="26"/>
        <v>11201200</v>
      </c>
      <c r="AJ153" s="2">
        <f t="shared" si="27"/>
        <v>8606720000</v>
      </c>
    </row>
    <row r="154" spans="1:36" x14ac:dyDescent="0.2">
      <c r="A154" s="1">
        <v>18</v>
      </c>
      <c r="B154" s="188">
        <v>801</v>
      </c>
      <c r="C154" s="6">
        <v>646</v>
      </c>
      <c r="D154" s="6">
        <v>218</v>
      </c>
      <c r="E154" s="6">
        <v>381</v>
      </c>
      <c r="F154" s="6">
        <v>164</v>
      </c>
      <c r="G154" s="6">
        <v>263</v>
      </c>
      <c r="H154" s="6">
        <v>859</v>
      </c>
      <c r="I154" s="6">
        <v>768</v>
      </c>
      <c r="J154" s="6">
        <v>589</v>
      </c>
      <c r="K154" s="6">
        <v>1002</v>
      </c>
      <c r="L154" s="6">
        <v>438</v>
      </c>
      <c r="M154" s="6">
        <v>17</v>
      </c>
      <c r="N154" s="6">
        <v>464</v>
      </c>
      <c r="O154" s="6">
        <v>107</v>
      </c>
      <c r="P154" s="6">
        <v>567</v>
      </c>
      <c r="Q154" s="8">
        <v>916</v>
      </c>
      <c r="R154" s="7">
        <v>999</v>
      </c>
      <c r="S154" s="9">
        <v>580</v>
      </c>
      <c r="T154" s="6">
        <v>32</v>
      </c>
      <c r="U154" s="6">
        <v>443</v>
      </c>
      <c r="V154" s="6">
        <v>102</v>
      </c>
      <c r="W154" s="6">
        <v>449</v>
      </c>
      <c r="X154" s="6">
        <v>925</v>
      </c>
      <c r="Y154" s="6">
        <v>570</v>
      </c>
      <c r="Z154" s="6">
        <v>651</v>
      </c>
      <c r="AA154" s="6">
        <v>816</v>
      </c>
      <c r="AB154" s="6">
        <v>372</v>
      </c>
      <c r="AC154" s="6">
        <v>215</v>
      </c>
      <c r="AD154" s="6">
        <v>266</v>
      </c>
      <c r="AE154" s="6">
        <v>173</v>
      </c>
      <c r="AF154" s="6">
        <v>753</v>
      </c>
      <c r="AG154" s="192">
        <v>854</v>
      </c>
      <c r="AH154" s="5">
        <f t="shared" si="25"/>
        <v>16400</v>
      </c>
      <c r="AI154" s="5">
        <f t="shared" si="26"/>
        <v>11201200</v>
      </c>
      <c r="AJ154" s="2">
        <f t="shared" si="27"/>
        <v>8606720000</v>
      </c>
    </row>
    <row r="155" spans="1:36" x14ac:dyDescent="0.2">
      <c r="A155" s="1">
        <v>19</v>
      </c>
      <c r="B155" s="178">
        <v>275</v>
      </c>
      <c r="C155" s="6">
        <v>184</v>
      </c>
      <c r="D155" s="6">
        <v>748</v>
      </c>
      <c r="E155" s="12">
        <v>847</v>
      </c>
      <c r="F155" s="6">
        <v>658</v>
      </c>
      <c r="G155" s="6">
        <v>821</v>
      </c>
      <c r="H155" s="6">
        <v>361</v>
      </c>
      <c r="I155" s="6">
        <v>206</v>
      </c>
      <c r="J155" s="6">
        <v>127</v>
      </c>
      <c r="K155" s="6">
        <v>476</v>
      </c>
      <c r="L155" s="6">
        <v>904</v>
      </c>
      <c r="M155" s="6">
        <v>547</v>
      </c>
      <c r="N155" s="8">
        <v>1022</v>
      </c>
      <c r="O155" s="6">
        <v>601</v>
      </c>
      <c r="P155" s="6">
        <v>5</v>
      </c>
      <c r="Q155" s="6">
        <v>418</v>
      </c>
      <c r="R155" s="6">
        <v>469</v>
      </c>
      <c r="S155" s="6">
        <v>114</v>
      </c>
      <c r="T155" s="9">
        <v>558</v>
      </c>
      <c r="U155" s="7">
        <v>905</v>
      </c>
      <c r="V155" s="6">
        <v>600</v>
      </c>
      <c r="W155" s="6">
        <v>1011</v>
      </c>
      <c r="X155" s="6">
        <v>431</v>
      </c>
      <c r="Y155" s="6">
        <v>12</v>
      </c>
      <c r="Z155" s="6">
        <v>185</v>
      </c>
      <c r="AA155" s="6">
        <v>286</v>
      </c>
      <c r="AB155" s="6">
        <v>834</v>
      </c>
      <c r="AC155" s="6">
        <v>741</v>
      </c>
      <c r="AD155" s="11">
        <v>828</v>
      </c>
      <c r="AE155" s="6">
        <v>671</v>
      </c>
      <c r="AF155" s="6">
        <v>195</v>
      </c>
      <c r="AG155" s="179">
        <v>360</v>
      </c>
      <c r="AH155" s="5">
        <f t="shared" si="25"/>
        <v>16400</v>
      </c>
      <c r="AI155" s="5">
        <f t="shared" si="26"/>
        <v>11201200</v>
      </c>
      <c r="AJ155" s="2">
        <f t="shared" si="27"/>
        <v>8606720000</v>
      </c>
    </row>
    <row r="156" spans="1:36" x14ac:dyDescent="0.2">
      <c r="A156" s="1">
        <v>20</v>
      </c>
      <c r="B156" s="178">
        <v>132</v>
      </c>
      <c r="C156" s="6">
        <v>295</v>
      </c>
      <c r="D156" s="12">
        <v>891</v>
      </c>
      <c r="E156" s="6">
        <v>736</v>
      </c>
      <c r="F156" s="6">
        <v>769</v>
      </c>
      <c r="G156" s="6">
        <v>678</v>
      </c>
      <c r="H156" s="6">
        <v>250</v>
      </c>
      <c r="I156" s="6">
        <v>349</v>
      </c>
      <c r="J156" s="6">
        <v>496</v>
      </c>
      <c r="K156" s="6">
        <v>75</v>
      </c>
      <c r="L156" s="6">
        <v>535</v>
      </c>
      <c r="M156" s="6">
        <v>948</v>
      </c>
      <c r="N156" s="6">
        <v>621</v>
      </c>
      <c r="O156" s="8">
        <v>970</v>
      </c>
      <c r="P156" s="6">
        <v>406</v>
      </c>
      <c r="Q156" s="6">
        <v>49</v>
      </c>
      <c r="R156" s="6">
        <v>70</v>
      </c>
      <c r="S156" s="6">
        <v>481</v>
      </c>
      <c r="T156" s="7">
        <v>957</v>
      </c>
      <c r="U156" s="9">
        <v>538</v>
      </c>
      <c r="V156" s="6">
        <v>967</v>
      </c>
      <c r="W156" s="6">
        <v>612</v>
      </c>
      <c r="X156" s="6">
        <v>64</v>
      </c>
      <c r="Y156" s="6">
        <v>411</v>
      </c>
      <c r="Z156" s="6">
        <v>298</v>
      </c>
      <c r="AA156" s="6">
        <v>141</v>
      </c>
      <c r="AB156" s="6">
        <v>721</v>
      </c>
      <c r="AC156" s="6">
        <v>886</v>
      </c>
      <c r="AD156" s="6">
        <v>683</v>
      </c>
      <c r="AE156" s="11">
        <v>784</v>
      </c>
      <c r="AF156" s="6">
        <v>340</v>
      </c>
      <c r="AG156" s="179">
        <v>247</v>
      </c>
      <c r="AH156" s="5">
        <f t="shared" si="25"/>
        <v>16400</v>
      </c>
      <c r="AI156" s="5">
        <f t="shared" si="26"/>
        <v>11201200</v>
      </c>
      <c r="AJ156" s="2">
        <f t="shared" si="27"/>
        <v>8606720000</v>
      </c>
    </row>
    <row r="157" spans="1:36" x14ac:dyDescent="0.2">
      <c r="A157" s="1">
        <v>21</v>
      </c>
      <c r="B157" s="178">
        <v>432</v>
      </c>
      <c r="C157" s="6">
        <v>11</v>
      </c>
      <c r="D157" s="6">
        <v>599</v>
      </c>
      <c r="E157" s="6">
        <v>1012</v>
      </c>
      <c r="F157" s="6">
        <v>557</v>
      </c>
      <c r="G157" s="12">
        <v>906</v>
      </c>
      <c r="H157" s="6">
        <v>470</v>
      </c>
      <c r="I157" s="6">
        <v>113</v>
      </c>
      <c r="J157" s="6">
        <v>196</v>
      </c>
      <c r="K157" s="6">
        <v>359</v>
      </c>
      <c r="L157" s="8">
        <v>827</v>
      </c>
      <c r="M157" s="6">
        <v>672</v>
      </c>
      <c r="N157" s="6">
        <v>833</v>
      </c>
      <c r="O157" s="6">
        <v>742</v>
      </c>
      <c r="P157" s="6">
        <v>186</v>
      </c>
      <c r="Q157" s="6">
        <v>285</v>
      </c>
      <c r="R157" s="6">
        <v>362</v>
      </c>
      <c r="S157" s="6">
        <v>205</v>
      </c>
      <c r="T157" s="6">
        <v>657</v>
      </c>
      <c r="U157" s="6">
        <v>822</v>
      </c>
      <c r="V157" s="9">
        <v>747</v>
      </c>
      <c r="W157" s="7">
        <v>848</v>
      </c>
      <c r="X157" s="6">
        <v>276</v>
      </c>
      <c r="Y157" s="6">
        <v>183</v>
      </c>
      <c r="Z157" s="6">
        <v>6</v>
      </c>
      <c r="AA157" s="6">
        <v>417</v>
      </c>
      <c r="AB157" s="11">
        <v>1021</v>
      </c>
      <c r="AC157" s="6">
        <v>602</v>
      </c>
      <c r="AD157" s="6">
        <v>903</v>
      </c>
      <c r="AE157" s="6">
        <v>548</v>
      </c>
      <c r="AF157" s="6">
        <v>128</v>
      </c>
      <c r="AG157" s="179">
        <v>475</v>
      </c>
      <c r="AH157" s="5">
        <f t="shared" si="25"/>
        <v>16400</v>
      </c>
      <c r="AI157" s="5">
        <f t="shared" si="26"/>
        <v>11201200</v>
      </c>
      <c r="AJ157" s="2">
        <f t="shared" si="27"/>
        <v>8606720000</v>
      </c>
    </row>
    <row r="158" spans="1:36" x14ac:dyDescent="0.2">
      <c r="A158" s="1">
        <v>22</v>
      </c>
      <c r="B158" s="178">
        <v>63</v>
      </c>
      <c r="C158" s="6">
        <v>412</v>
      </c>
      <c r="D158" s="6">
        <v>968</v>
      </c>
      <c r="E158" s="6">
        <v>611</v>
      </c>
      <c r="F158" s="12">
        <v>958</v>
      </c>
      <c r="G158" s="6">
        <v>537</v>
      </c>
      <c r="H158" s="6">
        <v>69</v>
      </c>
      <c r="I158" s="6">
        <v>482</v>
      </c>
      <c r="J158" s="6">
        <v>339</v>
      </c>
      <c r="K158" s="6">
        <v>248</v>
      </c>
      <c r="L158" s="6">
        <v>684</v>
      </c>
      <c r="M158" s="8">
        <v>783</v>
      </c>
      <c r="N158" s="6">
        <v>722</v>
      </c>
      <c r="O158" s="6">
        <v>885</v>
      </c>
      <c r="P158" s="6">
        <v>297</v>
      </c>
      <c r="Q158" s="6">
        <v>142</v>
      </c>
      <c r="R158" s="6">
        <v>249</v>
      </c>
      <c r="S158" s="6">
        <v>350</v>
      </c>
      <c r="T158" s="6">
        <v>770</v>
      </c>
      <c r="U158" s="6">
        <v>677</v>
      </c>
      <c r="V158" s="7">
        <v>892</v>
      </c>
      <c r="W158" s="9">
        <v>735</v>
      </c>
      <c r="X158" s="6">
        <v>131</v>
      </c>
      <c r="Y158" s="6">
        <v>296</v>
      </c>
      <c r="Z158" s="6">
        <v>405</v>
      </c>
      <c r="AA158" s="6">
        <v>50</v>
      </c>
      <c r="AB158" s="6">
        <v>622</v>
      </c>
      <c r="AC158" s="11">
        <v>969</v>
      </c>
      <c r="AD158" s="6">
        <v>536</v>
      </c>
      <c r="AE158" s="6">
        <v>947</v>
      </c>
      <c r="AF158" s="6">
        <v>495</v>
      </c>
      <c r="AG158" s="179">
        <v>76</v>
      </c>
      <c r="AH158" s="5">
        <f t="shared" si="25"/>
        <v>16400</v>
      </c>
      <c r="AI158" s="5">
        <f t="shared" si="26"/>
        <v>11201200</v>
      </c>
      <c r="AJ158" s="2">
        <f t="shared" si="27"/>
        <v>8606720000</v>
      </c>
    </row>
    <row r="159" spans="1:36" x14ac:dyDescent="0.2">
      <c r="A159" s="1">
        <v>23</v>
      </c>
      <c r="B159" s="178">
        <v>525</v>
      </c>
      <c r="C159" s="6">
        <v>938</v>
      </c>
      <c r="D159" s="6">
        <v>502</v>
      </c>
      <c r="E159" s="6">
        <v>81</v>
      </c>
      <c r="F159" s="6">
        <v>400</v>
      </c>
      <c r="G159" s="6">
        <v>43</v>
      </c>
      <c r="H159" s="6">
        <v>631</v>
      </c>
      <c r="I159" s="12">
        <v>980</v>
      </c>
      <c r="J159" s="8">
        <v>865</v>
      </c>
      <c r="K159" s="6">
        <v>710</v>
      </c>
      <c r="L159" s="6">
        <v>154</v>
      </c>
      <c r="M159" s="6">
        <v>317</v>
      </c>
      <c r="N159" s="6">
        <v>228</v>
      </c>
      <c r="O159" s="6">
        <v>327</v>
      </c>
      <c r="P159" s="6">
        <v>795</v>
      </c>
      <c r="Q159" s="6">
        <v>704</v>
      </c>
      <c r="R159" s="6">
        <v>715</v>
      </c>
      <c r="S159" s="6">
        <v>880</v>
      </c>
      <c r="T159" s="6">
        <v>308</v>
      </c>
      <c r="U159" s="6">
        <v>151</v>
      </c>
      <c r="V159" s="6">
        <v>330</v>
      </c>
      <c r="W159" s="6">
        <v>237</v>
      </c>
      <c r="X159" s="9">
        <v>689</v>
      </c>
      <c r="Y159" s="7">
        <v>790</v>
      </c>
      <c r="Z159" s="11">
        <v>935</v>
      </c>
      <c r="AA159" s="6">
        <v>516</v>
      </c>
      <c r="AB159" s="6">
        <v>96</v>
      </c>
      <c r="AC159" s="6">
        <v>507</v>
      </c>
      <c r="AD159" s="6">
        <v>38</v>
      </c>
      <c r="AE159" s="6">
        <v>385</v>
      </c>
      <c r="AF159" s="6">
        <v>989</v>
      </c>
      <c r="AG159" s="179">
        <v>634</v>
      </c>
      <c r="AH159" s="5">
        <f t="shared" si="25"/>
        <v>16400</v>
      </c>
      <c r="AI159" s="5">
        <f t="shared" si="26"/>
        <v>11201200</v>
      </c>
      <c r="AJ159" s="2">
        <f t="shared" si="27"/>
        <v>8606720000</v>
      </c>
    </row>
    <row r="160" spans="1:36" x14ac:dyDescent="0.2">
      <c r="A160" s="1">
        <v>24</v>
      </c>
      <c r="B160" s="178">
        <v>926</v>
      </c>
      <c r="C160" s="6">
        <v>569</v>
      </c>
      <c r="D160" s="6">
        <v>101</v>
      </c>
      <c r="E160" s="6">
        <v>450</v>
      </c>
      <c r="F160" s="6">
        <v>31</v>
      </c>
      <c r="G160" s="6">
        <v>444</v>
      </c>
      <c r="H160" s="12">
        <v>1000</v>
      </c>
      <c r="I160" s="6">
        <v>579</v>
      </c>
      <c r="J160" s="6">
        <v>754</v>
      </c>
      <c r="K160" s="8">
        <v>853</v>
      </c>
      <c r="L160" s="6">
        <v>265</v>
      </c>
      <c r="M160" s="6">
        <v>174</v>
      </c>
      <c r="N160" s="6">
        <v>371</v>
      </c>
      <c r="O160" s="6">
        <v>216</v>
      </c>
      <c r="P160" s="6">
        <v>652</v>
      </c>
      <c r="Q160" s="6">
        <v>815</v>
      </c>
      <c r="R160" s="6">
        <v>860</v>
      </c>
      <c r="S160" s="6">
        <v>767</v>
      </c>
      <c r="T160" s="6">
        <v>163</v>
      </c>
      <c r="U160" s="6">
        <v>264</v>
      </c>
      <c r="V160" s="6">
        <v>217</v>
      </c>
      <c r="W160" s="6">
        <v>382</v>
      </c>
      <c r="X160" s="7">
        <v>802</v>
      </c>
      <c r="Y160" s="9">
        <v>645</v>
      </c>
      <c r="Z160" s="6">
        <v>568</v>
      </c>
      <c r="AA160" s="11">
        <v>915</v>
      </c>
      <c r="AB160" s="6">
        <v>463</v>
      </c>
      <c r="AC160" s="6">
        <v>108</v>
      </c>
      <c r="AD160" s="6">
        <v>437</v>
      </c>
      <c r="AE160" s="6">
        <v>18</v>
      </c>
      <c r="AF160" s="6">
        <v>590</v>
      </c>
      <c r="AG160" s="179">
        <v>1001</v>
      </c>
      <c r="AH160" s="5">
        <f t="shared" si="25"/>
        <v>16400</v>
      </c>
      <c r="AI160" s="5">
        <f t="shared" si="26"/>
        <v>11201200</v>
      </c>
      <c r="AJ160" s="2">
        <f t="shared" si="27"/>
        <v>8606720000</v>
      </c>
    </row>
    <row r="161" spans="1:36" x14ac:dyDescent="0.2">
      <c r="A161" s="1">
        <v>25</v>
      </c>
      <c r="B161" s="178">
        <v>711</v>
      </c>
      <c r="C161" s="6">
        <v>868</v>
      </c>
      <c r="D161" s="6">
        <v>320</v>
      </c>
      <c r="E161" s="6">
        <v>155</v>
      </c>
      <c r="F161" s="6">
        <v>326</v>
      </c>
      <c r="G161" s="6">
        <v>225</v>
      </c>
      <c r="H161" s="8">
        <v>701</v>
      </c>
      <c r="I161" s="6">
        <v>794</v>
      </c>
      <c r="J161" s="6">
        <v>939</v>
      </c>
      <c r="K161" s="12">
        <v>528</v>
      </c>
      <c r="L161" s="6">
        <v>84</v>
      </c>
      <c r="M161" s="6">
        <v>503</v>
      </c>
      <c r="N161" s="6">
        <v>42</v>
      </c>
      <c r="O161" s="6">
        <v>397</v>
      </c>
      <c r="P161" s="6">
        <v>977</v>
      </c>
      <c r="Q161" s="6">
        <v>630</v>
      </c>
      <c r="R161" s="6">
        <v>513</v>
      </c>
      <c r="S161" s="6">
        <v>934</v>
      </c>
      <c r="T161" s="6">
        <v>506</v>
      </c>
      <c r="U161" s="6">
        <v>93</v>
      </c>
      <c r="V161" s="6">
        <v>388</v>
      </c>
      <c r="W161" s="6">
        <v>39</v>
      </c>
      <c r="X161" s="11">
        <v>635</v>
      </c>
      <c r="Y161" s="6">
        <v>992</v>
      </c>
      <c r="Z161" s="9">
        <v>877</v>
      </c>
      <c r="AA161" s="7">
        <v>714</v>
      </c>
      <c r="AB161" s="6">
        <v>150</v>
      </c>
      <c r="AC161" s="6">
        <v>305</v>
      </c>
      <c r="AD161" s="6">
        <v>240</v>
      </c>
      <c r="AE161" s="6">
        <v>331</v>
      </c>
      <c r="AF161" s="6">
        <v>791</v>
      </c>
      <c r="AG161" s="179">
        <v>692</v>
      </c>
      <c r="AH161" s="5">
        <f t="shared" si="25"/>
        <v>16400</v>
      </c>
      <c r="AI161" s="5">
        <f t="shared" si="26"/>
        <v>11201200</v>
      </c>
      <c r="AJ161" s="2">
        <f t="shared" si="27"/>
        <v>8606720000</v>
      </c>
    </row>
    <row r="162" spans="1:36" x14ac:dyDescent="0.2">
      <c r="A162" s="1">
        <v>26</v>
      </c>
      <c r="B162" s="178">
        <v>856</v>
      </c>
      <c r="C162" s="6">
        <v>755</v>
      </c>
      <c r="D162" s="6">
        <v>175</v>
      </c>
      <c r="E162" s="6">
        <v>268</v>
      </c>
      <c r="F162" s="6">
        <v>213</v>
      </c>
      <c r="G162" s="6">
        <v>370</v>
      </c>
      <c r="H162" s="6">
        <v>814</v>
      </c>
      <c r="I162" s="8">
        <v>649</v>
      </c>
      <c r="J162" s="12">
        <v>572</v>
      </c>
      <c r="K162" s="6">
        <v>927</v>
      </c>
      <c r="L162" s="6">
        <v>451</v>
      </c>
      <c r="M162" s="6">
        <v>104</v>
      </c>
      <c r="N162" s="6">
        <v>441</v>
      </c>
      <c r="O162" s="6">
        <v>30</v>
      </c>
      <c r="P162" s="6">
        <v>578</v>
      </c>
      <c r="Q162" s="6">
        <v>997</v>
      </c>
      <c r="R162" s="6">
        <v>914</v>
      </c>
      <c r="S162" s="6">
        <v>565</v>
      </c>
      <c r="T162" s="6">
        <v>105</v>
      </c>
      <c r="U162" s="6">
        <v>462</v>
      </c>
      <c r="V162" s="6">
        <v>19</v>
      </c>
      <c r="W162" s="6">
        <v>440</v>
      </c>
      <c r="X162" s="6">
        <v>1004</v>
      </c>
      <c r="Y162" s="11">
        <v>591</v>
      </c>
      <c r="Z162" s="7">
        <v>766</v>
      </c>
      <c r="AA162" s="9">
        <v>857</v>
      </c>
      <c r="AB162" s="6">
        <v>261</v>
      </c>
      <c r="AC162" s="6">
        <v>162</v>
      </c>
      <c r="AD162" s="6">
        <v>383</v>
      </c>
      <c r="AE162" s="6">
        <v>220</v>
      </c>
      <c r="AF162" s="6">
        <v>648</v>
      </c>
      <c r="AG162" s="179">
        <v>803</v>
      </c>
      <c r="AH162" s="5">
        <f t="shared" si="25"/>
        <v>16400</v>
      </c>
      <c r="AI162" s="5">
        <f t="shared" si="26"/>
        <v>11201200</v>
      </c>
      <c r="AJ162" s="2">
        <f t="shared" si="27"/>
        <v>8606720000</v>
      </c>
    </row>
    <row r="163" spans="1:36" x14ac:dyDescent="0.2">
      <c r="A163" s="1">
        <v>27</v>
      </c>
      <c r="B163" s="178">
        <v>358</v>
      </c>
      <c r="C163" s="6">
        <v>193</v>
      </c>
      <c r="D163" s="6">
        <v>669</v>
      </c>
      <c r="E163" s="6">
        <v>826</v>
      </c>
      <c r="F163" s="8">
        <v>743</v>
      </c>
      <c r="G163" s="6">
        <v>836</v>
      </c>
      <c r="H163" s="6">
        <v>288</v>
      </c>
      <c r="I163" s="6">
        <v>187</v>
      </c>
      <c r="J163" s="6">
        <v>10</v>
      </c>
      <c r="K163" s="6">
        <v>429</v>
      </c>
      <c r="L163" s="6">
        <v>1009</v>
      </c>
      <c r="M163" s="12">
        <v>598</v>
      </c>
      <c r="N163" s="6">
        <v>907</v>
      </c>
      <c r="O163" s="6">
        <v>560</v>
      </c>
      <c r="P163" s="6">
        <v>116</v>
      </c>
      <c r="Q163" s="6">
        <v>471</v>
      </c>
      <c r="R163" s="6">
        <v>420</v>
      </c>
      <c r="S163" s="6">
        <v>7</v>
      </c>
      <c r="T163" s="6">
        <v>603</v>
      </c>
      <c r="U163" s="6">
        <v>1024</v>
      </c>
      <c r="V163" s="11">
        <v>545</v>
      </c>
      <c r="W163" s="6">
        <v>902</v>
      </c>
      <c r="X163" s="6">
        <v>474</v>
      </c>
      <c r="Y163" s="6">
        <v>125</v>
      </c>
      <c r="Z163" s="6">
        <v>208</v>
      </c>
      <c r="AA163" s="6">
        <v>363</v>
      </c>
      <c r="AB163" s="9">
        <v>823</v>
      </c>
      <c r="AC163" s="7">
        <v>660</v>
      </c>
      <c r="AD163" s="6">
        <v>845</v>
      </c>
      <c r="AE163" s="6">
        <v>746</v>
      </c>
      <c r="AF163" s="6">
        <v>182</v>
      </c>
      <c r="AG163" s="179">
        <v>273</v>
      </c>
      <c r="AH163" s="5">
        <f t="shared" si="25"/>
        <v>16400</v>
      </c>
      <c r="AI163" s="5">
        <f t="shared" si="26"/>
        <v>11201200</v>
      </c>
      <c r="AJ163" s="2">
        <f t="shared" si="27"/>
        <v>8606720000</v>
      </c>
    </row>
    <row r="164" spans="1:36" x14ac:dyDescent="0.2">
      <c r="A164" s="1">
        <v>28</v>
      </c>
      <c r="B164" s="178">
        <v>245</v>
      </c>
      <c r="C164" s="6">
        <v>338</v>
      </c>
      <c r="D164" s="6">
        <v>782</v>
      </c>
      <c r="E164" s="6">
        <v>681</v>
      </c>
      <c r="F164" s="6">
        <v>888</v>
      </c>
      <c r="G164" s="8">
        <v>723</v>
      </c>
      <c r="H164" s="6">
        <v>143</v>
      </c>
      <c r="I164" s="6">
        <v>300</v>
      </c>
      <c r="J164" s="6">
        <v>409</v>
      </c>
      <c r="K164" s="6">
        <v>62</v>
      </c>
      <c r="L164" s="12">
        <v>610</v>
      </c>
      <c r="M164" s="6">
        <v>965</v>
      </c>
      <c r="N164" s="6">
        <v>540</v>
      </c>
      <c r="O164" s="6">
        <v>959</v>
      </c>
      <c r="P164" s="6">
        <v>483</v>
      </c>
      <c r="Q164" s="6">
        <v>72</v>
      </c>
      <c r="R164" s="6">
        <v>51</v>
      </c>
      <c r="S164" s="6">
        <v>408</v>
      </c>
      <c r="T164" s="6">
        <v>972</v>
      </c>
      <c r="U164" s="6">
        <v>623</v>
      </c>
      <c r="V164" s="6">
        <v>946</v>
      </c>
      <c r="W164" s="11">
        <v>533</v>
      </c>
      <c r="X164" s="6">
        <v>73</v>
      </c>
      <c r="Y164" s="6">
        <v>494</v>
      </c>
      <c r="Z164" s="6">
        <v>351</v>
      </c>
      <c r="AA164" s="6">
        <v>252</v>
      </c>
      <c r="AB164" s="7">
        <v>680</v>
      </c>
      <c r="AC164" s="9">
        <v>771</v>
      </c>
      <c r="AD164" s="6">
        <v>734</v>
      </c>
      <c r="AE164" s="6">
        <v>889</v>
      </c>
      <c r="AF164" s="6">
        <v>293</v>
      </c>
      <c r="AG164" s="179">
        <v>130</v>
      </c>
      <c r="AH164" s="5">
        <f t="shared" si="25"/>
        <v>16400</v>
      </c>
      <c r="AI164" s="5">
        <f t="shared" si="26"/>
        <v>11201200</v>
      </c>
      <c r="AJ164" s="2">
        <f t="shared" si="27"/>
        <v>8606720000</v>
      </c>
    </row>
    <row r="165" spans="1:36" x14ac:dyDescent="0.2">
      <c r="A165" s="1">
        <v>29</v>
      </c>
      <c r="B165" s="178">
        <v>473</v>
      </c>
      <c r="C165" s="6">
        <v>126</v>
      </c>
      <c r="D165" s="8">
        <v>546</v>
      </c>
      <c r="E165" s="6">
        <v>901</v>
      </c>
      <c r="F165" s="6">
        <v>604</v>
      </c>
      <c r="G165" s="6">
        <v>1023</v>
      </c>
      <c r="H165" s="6">
        <v>419</v>
      </c>
      <c r="I165" s="6">
        <v>8</v>
      </c>
      <c r="J165" s="6">
        <v>181</v>
      </c>
      <c r="K165" s="6">
        <v>274</v>
      </c>
      <c r="L165" s="6">
        <v>846</v>
      </c>
      <c r="M165" s="6">
        <v>745</v>
      </c>
      <c r="N165" s="6">
        <v>824</v>
      </c>
      <c r="O165" s="12">
        <v>659</v>
      </c>
      <c r="P165" s="6">
        <v>207</v>
      </c>
      <c r="Q165" s="6">
        <v>364</v>
      </c>
      <c r="R165" s="6">
        <v>287</v>
      </c>
      <c r="S165" s="6">
        <v>188</v>
      </c>
      <c r="T165" s="11">
        <v>744</v>
      </c>
      <c r="U165" s="6">
        <v>835</v>
      </c>
      <c r="V165" s="6">
        <v>670</v>
      </c>
      <c r="W165" s="6">
        <v>825</v>
      </c>
      <c r="X165" s="6">
        <v>357</v>
      </c>
      <c r="Y165" s="6">
        <v>194</v>
      </c>
      <c r="Z165" s="6">
        <v>115</v>
      </c>
      <c r="AA165" s="6">
        <v>472</v>
      </c>
      <c r="AB165" s="6">
        <v>908</v>
      </c>
      <c r="AC165" s="6">
        <v>559</v>
      </c>
      <c r="AD165" s="9">
        <v>1010</v>
      </c>
      <c r="AE165" s="7">
        <v>597</v>
      </c>
      <c r="AF165" s="6">
        <v>9</v>
      </c>
      <c r="AG165" s="179">
        <v>430</v>
      </c>
      <c r="AH165" s="5">
        <f t="shared" si="25"/>
        <v>16400</v>
      </c>
      <c r="AI165" s="5">
        <f t="shared" si="26"/>
        <v>11201200</v>
      </c>
      <c r="AJ165" s="2">
        <f t="shared" si="27"/>
        <v>8606720000</v>
      </c>
    </row>
    <row r="166" spans="1:36" x14ac:dyDescent="0.2">
      <c r="A166" s="1">
        <v>30</v>
      </c>
      <c r="B166" s="178">
        <v>74</v>
      </c>
      <c r="C166" s="6">
        <v>493</v>
      </c>
      <c r="D166" s="6">
        <v>945</v>
      </c>
      <c r="E166" s="8">
        <v>534</v>
      </c>
      <c r="F166" s="6">
        <v>971</v>
      </c>
      <c r="G166" s="6">
        <v>624</v>
      </c>
      <c r="H166" s="6">
        <v>52</v>
      </c>
      <c r="I166" s="6">
        <v>407</v>
      </c>
      <c r="J166" s="6">
        <v>294</v>
      </c>
      <c r="K166" s="6">
        <v>129</v>
      </c>
      <c r="L166" s="6">
        <v>733</v>
      </c>
      <c r="M166" s="6">
        <v>890</v>
      </c>
      <c r="N166" s="12">
        <v>679</v>
      </c>
      <c r="O166" s="6">
        <v>772</v>
      </c>
      <c r="P166" s="6">
        <v>352</v>
      </c>
      <c r="Q166" s="6">
        <v>251</v>
      </c>
      <c r="R166" s="6">
        <v>144</v>
      </c>
      <c r="S166" s="6">
        <v>299</v>
      </c>
      <c r="T166" s="6">
        <v>887</v>
      </c>
      <c r="U166" s="11">
        <v>724</v>
      </c>
      <c r="V166" s="6">
        <v>781</v>
      </c>
      <c r="W166" s="6">
        <v>682</v>
      </c>
      <c r="X166" s="6">
        <v>246</v>
      </c>
      <c r="Y166" s="6">
        <v>337</v>
      </c>
      <c r="Z166" s="6">
        <v>484</v>
      </c>
      <c r="AA166" s="6">
        <v>71</v>
      </c>
      <c r="AB166" s="6">
        <v>539</v>
      </c>
      <c r="AC166" s="6">
        <v>960</v>
      </c>
      <c r="AD166" s="7">
        <v>609</v>
      </c>
      <c r="AE166" s="9">
        <v>966</v>
      </c>
      <c r="AF166" s="6">
        <v>410</v>
      </c>
      <c r="AG166" s="179">
        <v>61</v>
      </c>
      <c r="AH166" s="5">
        <f t="shared" si="25"/>
        <v>16400</v>
      </c>
      <c r="AI166" s="5">
        <f t="shared" si="26"/>
        <v>11201200</v>
      </c>
      <c r="AJ166" s="2">
        <f t="shared" si="27"/>
        <v>8606720000</v>
      </c>
    </row>
    <row r="167" spans="1:36" x14ac:dyDescent="0.2">
      <c r="A167" s="1">
        <v>31</v>
      </c>
      <c r="B167" s="199">
        <v>636</v>
      </c>
      <c r="C167" s="6">
        <v>991</v>
      </c>
      <c r="D167" s="6">
        <v>387</v>
      </c>
      <c r="E167" s="6">
        <v>40</v>
      </c>
      <c r="F167" s="6">
        <v>505</v>
      </c>
      <c r="G167" s="6">
        <v>94</v>
      </c>
      <c r="H167" s="6">
        <v>514</v>
      </c>
      <c r="I167" s="6">
        <v>933</v>
      </c>
      <c r="J167" s="6">
        <v>792</v>
      </c>
      <c r="K167" s="6">
        <v>691</v>
      </c>
      <c r="L167" s="6">
        <v>239</v>
      </c>
      <c r="M167" s="6">
        <v>332</v>
      </c>
      <c r="N167" s="6">
        <v>149</v>
      </c>
      <c r="O167" s="6">
        <v>306</v>
      </c>
      <c r="P167" s="6">
        <v>878</v>
      </c>
      <c r="Q167" s="12">
        <v>713</v>
      </c>
      <c r="R167" s="11">
        <v>702</v>
      </c>
      <c r="S167" s="6">
        <v>793</v>
      </c>
      <c r="T167" s="6">
        <v>325</v>
      </c>
      <c r="U167" s="6">
        <v>226</v>
      </c>
      <c r="V167" s="6">
        <v>319</v>
      </c>
      <c r="W167" s="6">
        <v>156</v>
      </c>
      <c r="X167" s="6">
        <v>712</v>
      </c>
      <c r="Y167" s="6">
        <v>867</v>
      </c>
      <c r="Z167" s="6">
        <v>978</v>
      </c>
      <c r="AA167" s="6">
        <v>629</v>
      </c>
      <c r="AB167" s="6">
        <v>41</v>
      </c>
      <c r="AC167" s="6">
        <v>398</v>
      </c>
      <c r="AD167" s="6">
        <v>83</v>
      </c>
      <c r="AE167" s="6">
        <v>504</v>
      </c>
      <c r="AF167" s="9">
        <v>940</v>
      </c>
      <c r="AG167" s="200">
        <v>527</v>
      </c>
      <c r="AH167" s="5">
        <f t="shared" si="25"/>
        <v>16400</v>
      </c>
      <c r="AI167" s="5">
        <f t="shared" si="26"/>
        <v>11201200</v>
      </c>
      <c r="AJ167" s="2">
        <f t="shared" si="27"/>
        <v>8606720000</v>
      </c>
    </row>
    <row r="168" spans="1:36" ht="13.5" thickBot="1" x14ac:dyDescent="0.25">
      <c r="A168" s="1">
        <v>32</v>
      </c>
      <c r="B168" s="201">
        <v>1003</v>
      </c>
      <c r="C168" s="202">
        <v>592</v>
      </c>
      <c r="D168" s="180">
        <v>20</v>
      </c>
      <c r="E168" s="180">
        <v>439</v>
      </c>
      <c r="F168" s="180">
        <v>106</v>
      </c>
      <c r="G168" s="180">
        <v>461</v>
      </c>
      <c r="H168" s="180">
        <v>913</v>
      </c>
      <c r="I168" s="180">
        <v>566</v>
      </c>
      <c r="J168" s="180">
        <v>647</v>
      </c>
      <c r="K168" s="180">
        <v>804</v>
      </c>
      <c r="L168" s="180">
        <v>384</v>
      </c>
      <c r="M168" s="180">
        <v>219</v>
      </c>
      <c r="N168" s="180">
        <v>262</v>
      </c>
      <c r="O168" s="180">
        <v>161</v>
      </c>
      <c r="P168" s="187">
        <v>765</v>
      </c>
      <c r="Q168" s="180">
        <v>858</v>
      </c>
      <c r="R168" s="180">
        <v>813</v>
      </c>
      <c r="S168" s="191">
        <v>650</v>
      </c>
      <c r="T168" s="180">
        <v>214</v>
      </c>
      <c r="U168" s="180">
        <v>369</v>
      </c>
      <c r="V168" s="180">
        <v>176</v>
      </c>
      <c r="W168" s="180">
        <v>267</v>
      </c>
      <c r="X168" s="180">
        <v>855</v>
      </c>
      <c r="Y168" s="180">
        <v>756</v>
      </c>
      <c r="Z168" s="180">
        <v>577</v>
      </c>
      <c r="AA168" s="180">
        <v>998</v>
      </c>
      <c r="AB168" s="180">
        <v>442</v>
      </c>
      <c r="AC168" s="180">
        <v>29</v>
      </c>
      <c r="AD168" s="180">
        <v>452</v>
      </c>
      <c r="AE168" s="180">
        <v>103</v>
      </c>
      <c r="AF168" s="203">
        <v>571</v>
      </c>
      <c r="AG168" s="204">
        <v>928</v>
      </c>
      <c r="AH168" s="5">
        <f t="shared" si="25"/>
        <v>16400</v>
      </c>
      <c r="AI168" s="5">
        <f t="shared" si="26"/>
        <v>11201200</v>
      </c>
      <c r="AJ168" s="2">
        <f t="shared" si="27"/>
        <v>8606720000</v>
      </c>
    </row>
    <row r="169" spans="1:36" x14ac:dyDescent="0.2">
      <c r="A169" s="3" t="s">
        <v>0</v>
      </c>
      <c r="B169" s="5">
        <f>SUM(B137:B168)</f>
        <v>16400</v>
      </c>
      <c r="C169" s="5">
        <f t="shared" ref="C169:AG169" si="28">SUM(C137:C168)</f>
        <v>16400</v>
      </c>
      <c r="D169" s="5">
        <f t="shared" si="28"/>
        <v>16400</v>
      </c>
      <c r="E169" s="5">
        <f t="shared" si="28"/>
        <v>16400</v>
      </c>
      <c r="F169" s="5">
        <f t="shared" si="28"/>
        <v>16400</v>
      </c>
      <c r="G169" s="5">
        <f t="shared" si="28"/>
        <v>16400</v>
      </c>
      <c r="H169" s="5">
        <f t="shared" si="28"/>
        <v>16400</v>
      </c>
      <c r="I169" s="5">
        <f t="shared" si="28"/>
        <v>16400</v>
      </c>
      <c r="J169" s="5">
        <f t="shared" si="28"/>
        <v>16400</v>
      </c>
      <c r="K169" s="5">
        <f t="shared" si="28"/>
        <v>16400</v>
      </c>
      <c r="L169" s="5">
        <f t="shared" si="28"/>
        <v>16400</v>
      </c>
      <c r="M169" s="5">
        <f t="shared" si="28"/>
        <v>16400</v>
      </c>
      <c r="N169" s="5">
        <f t="shared" si="28"/>
        <v>16400</v>
      </c>
      <c r="O169" s="5">
        <f t="shared" si="28"/>
        <v>16400</v>
      </c>
      <c r="P169" s="5">
        <f t="shared" si="28"/>
        <v>16400</v>
      </c>
      <c r="Q169" s="5">
        <f t="shared" si="28"/>
        <v>16400</v>
      </c>
      <c r="R169" s="5">
        <f t="shared" si="28"/>
        <v>16400</v>
      </c>
      <c r="S169" s="5">
        <f t="shared" si="28"/>
        <v>16400</v>
      </c>
      <c r="T169" s="5">
        <f t="shared" si="28"/>
        <v>16400</v>
      </c>
      <c r="U169" s="5">
        <f t="shared" si="28"/>
        <v>16400</v>
      </c>
      <c r="V169" s="5">
        <f t="shared" si="28"/>
        <v>16400</v>
      </c>
      <c r="W169" s="5">
        <f t="shared" si="28"/>
        <v>16400</v>
      </c>
      <c r="X169" s="5">
        <f t="shared" si="28"/>
        <v>16400</v>
      </c>
      <c r="Y169" s="5">
        <f t="shared" si="28"/>
        <v>16400</v>
      </c>
      <c r="Z169" s="5">
        <f t="shared" si="28"/>
        <v>16400</v>
      </c>
      <c r="AA169" s="5">
        <f t="shared" si="28"/>
        <v>16400</v>
      </c>
      <c r="AB169" s="5">
        <f t="shared" si="28"/>
        <v>16400</v>
      </c>
      <c r="AC169" s="5">
        <f t="shared" si="28"/>
        <v>16400</v>
      </c>
      <c r="AD169" s="5">
        <f t="shared" si="28"/>
        <v>16400</v>
      </c>
      <c r="AE169" s="5">
        <f t="shared" si="28"/>
        <v>16400</v>
      </c>
      <c r="AF169" s="5">
        <f t="shared" si="28"/>
        <v>16400</v>
      </c>
      <c r="AG169" s="5">
        <f t="shared" si="28"/>
        <v>16400</v>
      </c>
      <c r="AH169" s="5"/>
      <c r="AI169" s="5"/>
    </row>
    <row r="170" spans="1:36" x14ac:dyDescent="0.2">
      <c r="A170" s="3" t="s">
        <v>1</v>
      </c>
      <c r="B170" s="5">
        <f>SUMSQ(B137:B168)</f>
        <v>11201200</v>
      </c>
      <c r="C170" s="5">
        <f t="shared" ref="C170:AG170" si="29">SUMSQ(C137:C168)</f>
        <v>11201200</v>
      </c>
      <c r="D170" s="5">
        <f t="shared" si="29"/>
        <v>11201200</v>
      </c>
      <c r="E170" s="5">
        <f t="shared" si="29"/>
        <v>11201200</v>
      </c>
      <c r="F170" s="5">
        <f t="shared" si="29"/>
        <v>11201200</v>
      </c>
      <c r="G170" s="5">
        <f t="shared" si="29"/>
        <v>11201200</v>
      </c>
      <c r="H170" s="5">
        <f t="shared" si="29"/>
        <v>11201200</v>
      </c>
      <c r="I170" s="5">
        <f t="shared" si="29"/>
        <v>11201200</v>
      </c>
      <c r="J170" s="5">
        <f t="shared" si="29"/>
        <v>11201200</v>
      </c>
      <c r="K170" s="5">
        <f t="shared" si="29"/>
        <v>11201200</v>
      </c>
      <c r="L170" s="5">
        <f t="shared" si="29"/>
        <v>11201200</v>
      </c>
      <c r="M170" s="5">
        <f t="shared" si="29"/>
        <v>11201200</v>
      </c>
      <c r="N170" s="5">
        <f t="shared" si="29"/>
        <v>11201200</v>
      </c>
      <c r="O170" s="5">
        <f t="shared" si="29"/>
        <v>11201200</v>
      </c>
      <c r="P170" s="5">
        <f t="shared" si="29"/>
        <v>11201200</v>
      </c>
      <c r="Q170" s="5">
        <f t="shared" si="29"/>
        <v>11201200</v>
      </c>
      <c r="R170" s="5">
        <f t="shared" si="29"/>
        <v>11201200</v>
      </c>
      <c r="S170" s="5">
        <f t="shared" si="29"/>
        <v>11201200</v>
      </c>
      <c r="T170" s="5">
        <f t="shared" si="29"/>
        <v>11201200</v>
      </c>
      <c r="U170" s="5">
        <f t="shared" si="29"/>
        <v>11201200</v>
      </c>
      <c r="V170" s="5">
        <f t="shared" si="29"/>
        <v>11201200</v>
      </c>
      <c r="W170" s="5">
        <f t="shared" si="29"/>
        <v>11201200</v>
      </c>
      <c r="X170" s="5">
        <f t="shared" si="29"/>
        <v>11201200</v>
      </c>
      <c r="Y170" s="5">
        <f t="shared" si="29"/>
        <v>11201200</v>
      </c>
      <c r="Z170" s="5">
        <f t="shared" si="29"/>
        <v>11201200</v>
      </c>
      <c r="AA170" s="5">
        <f t="shared" si="29"/>
        <v>11201200</v>
      </c>
      <c r="AB170" s="5">
        <f t="shared" si="29"/>
        <v>11201200</v>
      </c>
      <c r="AC170" s="5">
        <f t="shared" si="29"/>
        <v>11201200</v>
      </c>
      <c r="AD170" s="5">
        <f t="shared" si="29"/>
        <v>11201200</v>
      </c>
      <c r="AE170" s="5">
        <f t="shared" si="29"/>
        <v>11201200</v>
      </c>
      <c r="AF170" s="5">
        <f t="shared" si="29"/>
        <v>11201200</v>
      </c>
      <c r="AG170" s="5">
        <f t="shared" si="29"/>
        <v>11201200</v>
      </c>
      <c r="AH170" s="5"/>
      <c r="AI170" s="5"/>
    </row>
    <row r="171" spans="1:36" x14ac:dyDescent="0.2">
      <c r="A171" s="3" t="s">
        <v>2</v>
      </c>
      <c r="B171" s="2">
        <f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ref="C171:AG171" si="30">C137^3+C138^3+C139^3+C140^3+C141^3+C142^3+C143^3+C144^3+C145^3+C146^3+C147^3+C148^3+C149^3+C150^3+C151^3+C152^3+C153^3+C154^3+C155^3+C156^3+C157^3+C158^3+C159^3+C160^3+C161^3+C162^3+C163^3+C164^3+C165^3+C166^3+C167^3+C168^3</f>
        <v>8606720000</v>
      </c>
      <c r="D171" s="2">
        <f t="shared" si="30"/>
        <v>8606720000</v>
      </c>
      <c r="E171" s="2">
        <f t="shared" si="30"/>
        <v>8606720000</v>
      </c>
      <c r="F171" s="2">
        <f t="shared" si="30"/>
        <v>8606720000</v>
      </c>
      <c r="G171" s="2">
        <f t="shared" si="30"/>
        <v>8606720000</v>
      </c>
      <c r="H171" s="2">
        <f t="shared" si="30"/>
        <v>8606720000</v>
      </c>
      <c r="I171" s="2">
        <f t="shared" si="30"/>
        <v>8606720000</v>
      </c>
      <c r="J171" s="2">
        <f t="shared" si="30"/>
        <v>8606720000</v>
      </c>
      <c r="K171" s="2">
        <f t="shared" si="30"/>
        <v>8606720000</v>
      </c>
      <c r="L171" s="2">
        <f t="shared" si="30"/>
        <v>8606720000</v>
      </c>
      <c r="M171" s="2">
        <f t="shared" si="30"/>
        <v>8606720000</v>
      </c>
      <c r="N171" s="2">
        <f t="shared" si="30"/>
        <v>8606720000</v>
      </c>
      <c r="O171" s="2">
        <f t="shared" si="30"/>
        <v>8606720000</v>
      </c>
      <c r="P171" s="2">
        <f t="shared" si="30"/>
        <v>8606720000</v>
      </c>
      <c r="Q171" s="2">
        <f t="shared" si="30"/>
        <v>8606720000</v>
      </c>
      <c r="R171" s="2">
        <f t="shared" si="30"/>
        <v>8606720000</v>
      </c>
      <c r="S171" s="2">
        <f t="shared" si="30"/>
        <v>8606720000</v>
      </c>
      <c r="T171" s="2">
        <f t="shared" si="30"/>
        <v>8606720000</v>
      </c>
      <c r="U171" s="2">
        <f t="shared" si="30"/>
        <v>8606720000</v>
      </c>
      <c r="V171" s="2">
        <f t="shared" si="30"/>
        <v>8606720000</v>
      </c>
      <c r="W171" s="2">
        <f t="shared" si="30"/>
        <v>8606720000</v>
      </c>
      <c r="X171" s="2">
        <f t="shared" si="30"/>
        <v>8606720000</v>
      </c>
      <c r="Y171" s="2">
        <f t="shared" si="30"/>
        <v>8606720000</v>
      </c>
      <c r="Z171" s="2">
        <f t="shared" si="30"/>
        <v>8606720000</v>
      </c>
      <c r="AA171" s="2">
        <f t="shared" si="30"/>
        <v>8606720000</v>
      </c>
      <c r="AB171" s="2">
        <f t="shared" si="30"/>
        <v>8606720000</v>
      </c>
      <c r="AC171" s="2">
        <f t="shared" si="30"/>
        <v>8606720000</v>
      </c>
      <c r="AD171" s="2">
        <f t="shared" si="30"/>
        <v>8606720000</v>
      </c>
      <c r="AE171" s="2">
        <f t="shared" si="30"/>
        <v>8606720000</v>
      </c>
      <c r="AF171" s="2">
        <f t="shared" si="30"/>
        <v>8606720000</v>
      </c>
      <c r="AG171" s="2">
        <f t="shared" si="30"/>
        <v>8606720000</v>
      </c>
      <c r="AH171" s="5"/>
      <c r="AI171" s="5"/>
    </row>
    <row r="172" spans="1:36" x14ac:dyDescent="0.2">
      <c r="AH172" s="5"/>
      <c r="AI172" s="5"/>
    </row>
    <row r="173" spans="1:36" x14ac:dyDescent="0.2">
      <c r="A173" s="3" t="s">
        <v>1173</v>
      </c>
      <c r="B173" s="2">
        <f>B137</f>
        <v>22</v>
      </c>
      <c r="C173" s="2">
        <f>C138</f>
        <v>34</v>
      </c>
      <c r="D173" s="2">
        <f>D139</f>
        <v>80</v>
      </c>
      <c r="E173" s="2">
        <f>E140</f>
        <v>124</v>
      </c>
      <c r="F173" s="2">
        <f>F141</f>
        <v>137</v>
      </c>
      <c r="G173" s="2">
        <f>G142</f>
        <v>189</v>
      </c>
      <c r="H173" s="2">
        <f>H143</f>
        <v>211</v>
      </c>
      <c r="I173" s="2">
        <f>I144</f>
        <v>231</v>
      </c>
      <c r="J173" s="2">
        <f>J145</f>
        <v>271</v>
      </c>
      <c r="K173" s="2">
        <f>K146</f>
        <v>315</v>
      </c>
      <c r="L173" s="2">
        <f>L147</f>
        <v>341</v>
      </c>
      <c r="M173" s="2">
        <f>M148</f>
        <v>353</v>
      </c>
      <c r="N173" s="2">
        <f>N149</f>
        <v>404</v>
      </c>
      <c r="O173" s="2">
        <f>O150</f>
        <v>424</v>
      </c>
      <c r="P173" s="2">
        <f>P151</f>
        <v>458</v>
      </c>
      <c r="Q173" s="2">
        <f>Q152</f>
        <v>510</v>
      </c>
      <c r="R173" s="2">
        <f>R153</f>
        <v>632</v>
      </c>
      <c r="S173" s="2">
        <f>S154</f>
        <v>580</v>
      </c>
      <c r="T173" s="2">
        <f>T155</f>
        <v>558</v>
      </c>
      <c r="U173" s="2">
        <f>U156</f>
        <v>538</v>
      </c>
      <c r="V173" s="2">
        <f>V157</f>
        <v>747</v>
      </c>
      <c r="W173" s="2">
        <f>W158</f>
        <v>735</v>
      </c>
      <c r="X173" s="2">
        <f>X159</f>
        <v>689</v>
      </c>
      <c r="Y173" s="2">
        <f>Y160</f>
        <v>645</v>
      </c>
      <c r="Z173" s="2">
        <f>Z161</f>
        <v>877</v>
      </c>
      <c r="AA173" s="2">
        <f>AA162</f>
        <v>857</v>
      </c>
      <c r="AB173" s="2">
        <f>AB163</f>
        <v>823</v>
      </c>
      <c r="AC173" s="2">
        <f>AC164</f>
        <v>771</v>
      </c>
      <c r="AD173" s="2">
        <f>AD165</f>
        <v>1010</v>
      </c>
      <c r="AE173" s="2">
        <f>AE166</f>
        <v>966</v>
      </c>
      <c r="AF173" s="2">
        <f>AF167</f>
        <v>940</v>
      </c>
      <c r="AG173" s="2">
        <f>AG168</f>
        <v>928</v>
      </c>
      <c r="AH173" s="217">
        <f t="shared" ref="AH173:AH176" si="31">SUM(B173:AG173)</f>
        <v>16400</v>
      </c>
      <c r="AI173" s="5">
        <f t="shared" ref="AI173:AI176" si="32">SUMSQ(B173:AG173)</f>
        <v>11201200</v>
      </c>
      <c r="AJ173" s="2">
        <f t="shared" si="27"/>
        <v>8606720000</v>
      </c>
    </row>
    <row r="174" spans="1:36" x14ac:dyDescent="0.2">
      <c r="A174" s="3" t="s">
        <v>1174</v>
      </c>
      <c r="B174" s="2">
        <f>B168</f>
        <v>1003</v>
      </c>
      <c r="C174" s="2">
        <f>C167</f>
        <v>991</v>
      </c>
      <c r="D174" s="2">
        <f>D166</f>
        <v>945</v>
      </c>
      <c r="E174" s="2">
        <f>E165</f>
        <v>901</v>
      </c>
      <c r="F174" s="2">
        <f>F164</f>
        <v>888</v>
      </c>
      <c r="G174" s="2">
        <f>G163</f>
        <v>836</v>
      </c>
      <c r="H174" s="2">
        <f>H162</f>
        <v>814</v>
      </c>
      <c r="I174" s="2">
        <f>I161</f>
        <v>794</v>
      </c>
      <c r="J174" s="2">
        <f>J160</f>
        <v>754</v>
      </c>
      <c r="K174" s="2">
        <f>K159</f>
        <v>710</v>
      </c>
      <c r="L174" s="2">
        <f>L158</f>
        <v>684</v>
      </c>
      <c r="M174" s="2">
        <f>M157</f>
        <v>672</v>
      </c>
      <c r="N174" s="2">
        <f>N156</f>
        <v>621</v>
      </c>
      <c r="O174" s="2">
        <f>O155</f>
        <v>601</v>
      </c>
      <c r="P174" s="2">
        <f>P154</f>
        <v>567</v>
      </c>
      <c r="Q174" s="2">
        <f>Q153</f>
        <v>515</v>
      </c>
      <c r="R174" s="2">
        <f>R152</f>
        <v>393</v>
      </c>
      <c r="S174" s="2">
        <f>S151</f>
        <v>445</v>
      </c>
      <c r="T174" s="2">
        <f>T150</f>
        <v>467</v>
      </c>
      <c r="U174" s="2">
        <f>U149</f>
        <v>487</v>
      </c>
      <c r="V174" s="2">
        <f>V148</f>
        <v>278</v>
      </c>
      <c r="W174" s="2">
        <f>W147</f>
        <v>290</v>
      </c>
      <c r="X174" s="2">
        <f>X146</f>
        <v>336</v>
      </c>
      <c r="Y174" s="2">
        <f>Y145</f>
        <v>380</v>
      </c>
      <c r="Z174" s="2">
        <f>Z144</f>
        <v>148</v>
      </c>
      <c r="AA174" s="2">
        <f>AA143</f>
        <v>168</v>
      </c>
      <c r="AB174" s="2">
        <f>AB142</f>
        <v>202</v>
      </c>
      <c r="AC174" s="2">
        <f>AC141</f>
        <v>254</v>
      </c>
      <c r="AD174" s="2">
        <f>AD140</f>
        <v>15</v>
      </c>
      <c r="AE174" s="2">
        <f>AE139</f>
        <v>59</v>
      </c>
      <c r="AF174" s="2">
        <f>AF138</f>
        <v>85</v>
      </c>
      <c r="AG174" s="2">
        <f>AG137</f>
        <v>97</v>
      </c>
      <c r="AH174" s="217">
        <f t="shared" si="31"/>
        <v>16400</v>
      </c>
      <c r="AI174" s="5">
        <f t="shared" si="32"/>
        <v>11201200</v>
      </c>
      <c r="AJ174" s="2">
        <f t="shared" si="27"/>
        <v>8606720000</v>
      </c>
    </row>
    <row r="175" spans="1:36" x14ac:dyDescent="0.2">
      <c r="A175" s="3" t="s">
        <v>1175</v>
      </c>
      <c r="B175" s="2">
        <f>B153</f>
        <v>690</v>
      </c>
      <c r="C175" s="2">
        <f>C154</f>
        <v>646</v>
      </c>
      <c r="D175" s="2">
        <f>D155</f>
        <v>748</v>
      </c>
      <c r="E175" s="2">
        <f>E156</f>
        <v>736</v>
      </c>
      <c r="F175" s="2">
        <f>F157</f>
        <v>557</v>
      </c>
      <c r="G175" s="2">
        <f>G158</f>
        <v>537</v>
      </c>
      <c r="H175" s="2">
        <f>H159</f>
        <v>631</v>
      </c>
      <c r="I175" s="2">
        <f>I160</f>
        <v>579</v>
      </c>
      <c r="J175" s="2">
        <f>J161</f>
        <v>939</v>
      </c>
      <c r="K175" s="2">
        <f>K162</f>
        <v>927</v>
      </c>
      <c r="L175" s="2">
        <f>L163</f>
        <v>1009</v>
      </c>
      <c r="M175" s="2">
        <f>M164</f>
        <v>965</v>
      </c>
      <c r="N175" s="2">
        <f>N165</f>
        <v>824</v>
      </c>
      <c r="O175" s="2">
        <f>O166</f>
        <v>772</v>
      </c>
      <c r="P175" s="2">
        <f>P167</f>
        <v>878</v>
      </c>
      <c r="Q175" s="2">
        <f>Q168</f>
        <v>858</v>
      </c>
      <c r="R175" s="2">
        <f>R137</f>
        <v>212</v>
      </c>
      <c r="S175" s="2">
        <f>S138</f>
        <v>232</v>
      </c>
      <c r="T175" s="2">
        <f>T139</f>
        <v>138</v>
      </c>
      <c r="U175" s="2">
        <f>U140</f>
        <v>190</v>
      </c>
      <c r="V175" s="2">
        <f>V141</f>
        <v>79</v>
      </c>
      <c r="W175" s="2">
        <f>W142</f>
        <v>123</v>
      </c>
      <c r="X175" s="2">
        <f>X143</f>
        <v>21</v>
      </c>
      <c r="Y175" s="2">
        <f>Y144</f>
        <v>33</v>
      </c>
      <c r="Z175" s="2">
        <f>Z145</f>
        <v>457</v>
      </c>
      <c r="AA175" s="2">
        <f>AA146</f>
        <v>509</v>
      </c>
      <c r="AB175" s="2">
        <f>AB147</f>
        <v>403</v>
      </c>
      <c r="AC175" s="2">
        <f>AC148</f>
        <v>423</v>
      </c>
      <c r="AD175" s="2">
        <f>AD149</f>
        <v>342</v>
      </c>
      <c r="AE175" s="2">
        <f>AE150</f>
        <v>354</v>
      </c>
      <c r="AF175" s="2">
        <f>AF151</f>
        <v>272</v>
      </c>
      <c r="AG175" s="2">
        <f>AG152</f>
        <v>316</v>
      </c>
      <c r="AH175" s="217">
        <f t="shared" si="31"/>
        <v>16400</v>
      </c>
      <c r="AI175" s="5">
        <f t="shared" si="32"/>
        <v>11201200</v>
      </c>
    </row>
    <row r="176" spans="1:36" x14ac:dyDescent="0.2">
      <c r="A176" s="3" t="s">
        <v>1176</v>
      </c>
      <c r="B176" s="2">
        <f>B152</f>
        <v>335</v>
      </c>
      <c r="C176" s="2">
        <f>C151</f>
        <v>379</v>
      </c>
      <c r="D176" s="2">
        <f>D150</f>
        <v>277</v>
      </c>
      <c r="E176" s="2">
        <f>E149</f>
        <v>289</v>
      </c>
      <c r="F176" s="2">
        <f>F148</f>
        <v>468</v>
      </c>
      <c r="G176" s="2">
        <f>G147</f>
        <v>488</v>
      </c>
      <c r="H176" s="2">
        <f>H146</f>
        <v>394</v>
      </c>
      <c r="I176" s="2">
        <f>I145</f>
        <v>446</v>
      </c>
      <c r="J176" s="2">
        <f>J144</f>
        <v>86</v>
      </c>
      <c r="K176" s="2">
        <f>K143</f>
        <v>98</v>
      </c>
      <c r="L176" s="2">
        <f>L142</f>
        <v>16</v>
      </c>
      <c r="M176" s="2">
        <f>M141</f>
        <v>60</v>
      </c>
      <c r="N176" s="2">
        <f>N140</f>
        <v>201</v>
      </c>
      <c r="O176" s="2">
        <f>O139</f>
        <v>253</v>
      </c>
      <c r="P176" s="2">
        <f>P138</f>
        <v>147</v>
      </c>
      <c r="Q176" s="2">
        <f>Q137</f>
        <v>167</v>
      </c>
      <c r="R176" s="2">
        <f>R168</f>
        <v>813</v>
      </c>
      <c r="S176" s="2">
        <f>S167</f>
        <v>793</v>
      </c>
      <c r="T176" s="2">
        <f>T166</f>
        <v>887</v>
      </c>
      <c r="U176" s="2">
        <f>U165</f>
        <v>835</v>
      </c>
      <c r="V176" s="2">
        <f>V164</f>
        <v>946</v>
      </c>
      <c r="W176" s="2">
        <f>W163</f>
        <v>902</v>
      </c>
      <c r="X176" s="2">
        <f>X162</f>
        <v>1004</v>
      </c>
      <c r="Y176" s="2">
        <f>Y161</f>
        <v>992</v>
      </c>
      <c r="Z176" s="2">
        <f>Z160</f>
        <v>568</v>
      </c>
      <c r="AA176" s="2">
        <f>AA159</f>
        <v>516</v>
      </c>
      <c r="AB176" s="2">
        <f>AB158</f>
        <v>622</v>
      </c>
      <c r="AC176" s="2">
        <f>AC157</f>
        <v>602</v>
      </c>
      <c r="AD176" s="2">
        <f>AD156</f>
        <v>683</v>
      </c>
      <c r="AE176" s="2">
        <f>AE155</f>
        <v>671</v>
      </c>
      <c r="AF176" s="2">
        <f>AF154</f>
        <v>753</v>
      </c>
      <c r="AG176" s="2">
        <f>AG153</f>
        <v>709</v>
      </c>
      <c r="AH176" s="217">
        <f t="shared" si="31"/>
        <v>16400</v>
      </c>
      <c r="AI176" s="5">
        <f t="shared" si="32"/>
        <v>11201200</v>
      </c>
    </row>
    <row r="179" spans="1:36" ht="13.5" thickBot="1" x14ac:dyDescent="0.25">
      <c r="A179" s="71"/>
      <c r="B179" s="1" t="s">
        <v>1126</v>
      </c>
      <c r="D179" s="131" t="s">
        <v>5</v>
      </c>
    </row>
    <row r="180" spans="1:36" x14ac:dyDescent="0.2">
      <c r="A180" s="1">
        <v>1</v>
      </c>
      <c r="B180" s="181">
        <v>6</v>
      </c>
      <c r="C180" s="133">
        <v>417</v>
      </c>
      <c r="D180" s="177">
        <v>1021</v>
      </c>
      <c r="E180" s="177">
        <v>602</v>
      </c>
      <c r="F180" s="177">
        <v>903</v>
      </c>
      <c r="G180" s="177">
        <v>548</v>
      </c>
      <c r="H180" s="177">
        <v>128</v>
      </c>
      <c r="I180" s="177">
        <v>475</v>
      </c>
      <c r="J180" s="177">
        <v>362</v>
      </c>
      <c r="K180" s="177">
        <v>205</v>
      </c>
      <c r="L180" s="177">
        <v>657</v>
      </c>
      <c r="M180" s="177">
        <v>822</v>
      </c>
      <c r="N180" s="177">
        <v>747</v>
      </c>
      <c r="O180" s="177">
        <v>848</v>
      </c>
      <c r="P180" s="177">
        <v>276</v>
      </c>
      <c r="Q180" s="189">
        <v>183</v>
      </c>
      <c r="R180" s="185">
        <v>196</v>
      </c>
      <c r="S180" s="177">
        <v>359</v>
      </c>
      <c r="T180" s="177">
        <v>827</v>
      </c>
      <c r="U180" s="177">
        <v>672</v>
      </c>
      <c r="V180" s="177">
        <v>833</v>
      </c>
      <c r="W180" s="177">
        <v>742</v>
      </c>
      <c r="X180" s="177">
        <v>186</v>
      </c>
      <c r="Y180" s="177">
        <v>285</v>
      </c>
      <c r="Z180" s="177">
        <v>432</v>
      </c>
      <c r="AA180" s="177">
        <v>11</v>
      </c>
      <c r="AB180" s="177">
        <v>599</v>
      </c>
      <c r="AC180" s="177">
        <v>1012</v>
      </c>
      <c r="AD180" s="177">
        <v>557</v>
      </c>
      <c r="AE180" s="177">
        <v>906</v>
      </c>
      <c r="AF180" s="177">
        <v>470</v>
      </c>
      <c r="AG180" s="184">
        <v>113</v>
      </c>
      <c r="AH180" s="5">
        <f>SUM(B180:AG180)</f>
        <v>16400</v>
      </c>
      <c r="AI180" s="5">
        <f>SUMSQ(B180:AG180)</f>
        <v>11201200</v>
      </c>
      <c r="AJ180" s="2">
        <f>B180^3+C180^3+D180^3+E180^3+F180^3+G180^3+H180^3+I180^3+J180^3+K180^3+L180^3+M180^3+N180^3+O180^3+P180^3+Q180^3+R180^3+S180^3+T180^3+U180^3+V180^3+W180^3+X180^3+Y180^3+Z180^3+AA180^3+AB180^3+AC180^3+AD180^3+AE180^3+AF180^3+AG180^3</f>
        <v>8606720000</v>
      </c>
    </row>
    <row r="181" spans="1:36" x14ac:dyDescent="0.2">
      <c r="A181" s="1">
        <v>2</v>
      </c>
      <c r="B181" s="138">
        <v>405</v>
      </c>
      <c r="C181" s="7">
        <v>50</v>
      </c>
      <c r="D181" s="6">
        <v>622</v>
      </c>
      <c r="E181" s="6">
        <v>969</v>
      </c>
      <c r="F181" s="6">
        <v>536</v>
      </c>
      <c r="G181" s="6">
        <v>947</v>
      </c>
      <c r="H181" s="6">
        <v>495</v>
      </c>
      <c r="I181" s="6">
        <v>76</v>
      </c>
      <c r="J181" s="6">
        <v>249</v>
      </c>
      <c r="K181" s="6">
        <v>350</v>
      </c>
      <c r="L181" s="6">
        <v>770</v>
      </c>
      <c r="M181" s="6">
        <v>677</v>
      </c>
      <c r="N181" s="6">
        <v>892</v>
      </c>
      <c r="O181" s="6">
        <v>735</v>
      </c>
      <c r="P181" s="11">
        <v>131</v>
      </c>
      <c r="Q181" s="6">
        <v>296</v>
      </c>
      <c r="R181" s="6">
        <v>339</v>
      </c>
      <c r="S181" s="12">
        <v>248</v>
      </c>
      <c r="T181" s="6">
        <v>684</v>
      </c>
      <c r="U181" s="6">
        <v>783</v>
      </c>
      <c r="V181" s="6">
        <v>722</v>
      </c>
      <c r="W181" s="6">
        <v>885</v>
      </c>
      <c r="X181" s="6">
        <v>297</v>
      </c>
      <c r="Y181" s="6">
        <v>142</v>
      </c>
      <c r="Z181" s="6">
        <v>63</v>
      </c>
      <c r="AA181" s="6">
        <v>412</v>
      </c>
      <c r="AB181" s="6">
        <v>968</v>
      </c>
      <c r="AC181" s="6">
        <v>611</v>
      </c>
      <c r="AD181" s="6">
        <v>958</v>
      </c>
      <c r="AE181" s="6">
        <v>537</v>
      </c>
      <c r="AF181" s="8">
        <v>69</v>
      </c>
      <c r="AG181" s="179">
        <v>482</v>
      </c>
      <c r="AH181" s="5">
        <f t="shared" ref="AH181:AH211" si="33">SUM(B181:AG181)</f>
        <v>16400</v>
      </c>
      <c r="AI181" s="5">
        <f t="shared" ref="AI181:AI211" si="34">SUMSQ(B181:AG181)</f>
        <v>11201200</v>
      </c>
      <c r="AJ181" s="2">
        <f t="shared" ref="AJ181:AJ217" si="35">B181^3+C181^3+D181^3+E181^3+F181^3+G181^3+H181^3+I181^3+J181^3+K181^3+L181^3+M181^3+N181^3+O181^3+P181^3+Q181^3+R181^3+S181^3+T181^3+U181^3+V181^3+W181^3+X181^3+Y181^3+Z181^3+AA181^3+AB181^3+AC181^3+AD181^3+AE181^3+AF181^3+AG181^3</f>
        <v>8606720000</v>
      </c>
    </row>
    <row r="182" spans="1:36" x14ac:dyDescent="0.2">
      <c r="A182" s="1">
        <v>3</v>
      </c>
      <c r="B182" s="178">
        <v>935</v>
      </c>
      <c r="C182" s="6">
        <v>516</v>
      </c>
      <c r="D182" s="7">
        <v>96</v>
      </c>
      <c r="E182" s="9">
        <v>507</v>
      </c>
      <c r="F182" s="6">
        <v>38</v>
      </c>
      <c r="G182" s="6">
        <v>385</v>
      </c>
      <c r="H182" s="6">
        <v>989</v>
      </c>
      <c r="I182" s="6">
        <v>634</v>
      </c>
      <c r="J182" s="6">
        <v>715</v>
      </c>
      <c r="K182" s="6">
        <v>880</v>
      </c>
      <c r="L182" s="6">
        <v>308</v>
      </c>
      <c r="M182" s="6">
        <v>151</v>
      </c>
      <c r="N182" s="6">
        <v>330</v>
      </c>
      <c r="O182" s="11">
        <v>237</v>
      </c>
      <c r="P182" s="6">
        <v>689</v>
      </c>
      <c r="Q182" s="6">
        <v>790</v>
      </c>
      <c r="R182" s="6">
        <v>865</v>
      </c>
      <c r="S182" s="6">
        <v>710</v>
      </c>
      <c r="T182" s="12">
        <v>154</v>
      </c>
      <c r="U182" s="6">
        <v>317</v>
      </c>
      <c r="V182" s="6">
        <v>228</v>
      </c>
      <c r="W182" s="6">
        <v>327</v>
      </c>
      <c r="X182" s="6">
        <v>795</v>
      </c>
      <c r="Y182" s="6">
        <v>704</v>
      </c>
      <c r="Z182" s="6">
        <v>525</v>
      </c>
      <c r="AA182" s="6">
        <v>938</v>
      </c>
      <c r="AB182" s="6">
        <v>502</v>
      </c>
      <c r="AC182" s="6">
        <v>81</v>
      </c>
      <c r="AD182" s="6">
        <v>400</v>
      </c>
      <c r="AE182" s="8">
        <v>43</v>
      </c>
      <c r="AF182" s="6">
        <v>631</v>
      </c>
      <c r="AG182" s="179">
        <v>980</v>
      </c>
      <c r="AH182" s="5">
        <f t="shared" si="33"/>
        <v>16400</v>
      </c>
      <c r="AI182" s="5">
        <f t="shared" si="34"/>
        <v>11201200</v>
      </c>
      <c r="AJ182" s="2">
        <f t="shared" si="35"/>
        <v>8606720000</v>
      </c>
    </row>
    <row r="183" spans="1:36" x14ac:dyDescent="0.2">
      <c r="A183" s="1">
        <v>4</v>
      </c>
      <c r="B183" s="178">
        <v>568</v>
      </c>
      <c r="C183" s="6">
        <v>915</v>
      </c>
      <c r="D183" s="9">
        <v>463</v>
      </c>
      <c r="E183" s="7">
        <v>108</v>
      </c>
      <c r="F183" s="6">
        <v>437</v>
      </c>
      <c r="G183" s="6">
        <v>18</v>
      </c>
      <c r="H183" s="6">
        <v>590</v>
      </c>
      <c r="I183" s="6">
        <v>1001</v>
      </c>
      <c r="J183" s="6">
        <v>860</v>
      </c>
      <c r="K183" s="6">
        <v>767</v>
      </c>
      <c r="L183" s="6">
        <v>163</v>
      </c>
      <c r="M183" s="6">
        <v>264</v>
      </c>
      <c r="N183" s="11">
        <v>217</v>
      </c>
      <c r="O183" s="6">
        <v>382</v>
      </c>
      <c r="P183" s="6">
        <v>802</v>
      </c>
      <c r="Q183" s="6">
        <v>645</v>
      </c>
      <c r="R183" s="6">
        <v>754</v>
      </c>
      <c r="S183" s="6">
        <v>853</v>
      </c>
      <c r="T183" s="6">
        <v>265</v>
      </c>
      <c r="U183" s="12">
        <v>174</v>
      </c>
      <c r="V183" s="6">
        <v>371</v>
      </c>
      <c r="W183" s="6">
        <v>216</v>
      </c>
      <c r="X183" s="6">
        <v>652</v>
      </c>
      <c r="Y183" s="6">
        <v>815</v>
      </c>
      <c r="Z183" s="6">
        <v>926</v>
      </c>
      <c r="AA183" s="6">
        <v>569</v>
      </c>
      <c r="AB183" s="6">
        <v>101</v>
      </c>
      <c r="AC183" s="6">
        <v>450</v>
      </c>
      <c r="AD183" s="8">
        <v>31</v>
      </c>
      <c r="AE183" s="6">
        <v>444</v>
      </c>
      <c r="AF183" s="6">
        <v>1000</v>
      </c>
      <c r="AG183" s="179">
        <v>579</v>
      </c>
      <c r="AH183" s="5">
        <f t="shared" si="33"/>
        <v>16400</v>
      </c>
      <c r="AI183" s="5">
        <f t="shared" si="34"/>
        <v>11201200</v>
      </c>
      <c r="AJ183" s="2">
        <f t="shared" si="35"/>
        <v>8606720000</v>
      </c>
    </row>
    <row r="184" spans="1:36" x14ac:dyDescent="0.2">
      <c r="A184" s="1">
        <v>5</v>
      </c>
      <c r="B184" s="178">
        <v>796</v>
      </c>
      <c r="C184" s="6">
        <v>703</v>
      </c>
      <c r="D184" s="6">
        <v>227</v>
      </c>
      <c r="E184" s="6">
        <v>328</v>
      </c>
      <c r="F184" s="7">
        <v>153</v>
      </c>
      <c r="G184" s="9">
        <v>318</v>
      </c>
      <c r="H184" s="6">
        <v>866</v>
      </c>
      <c r="I184" s="6">
        <v>709</v>
      </c>
      <c r="J184" s="6">
        <v>632</v>
      </c>
      <c r="K184" s="6">
        <v>979</v>
      </c>
      <c r="L184" s="6">
        <v>399</v>
      </c>
      <c r="M184" s="11">
        <v>44</v>
      </c>
      <c r="N184" s="6">
        <v>501</v>
      </c>
      <c r="O184" s="6">
        <v>82</v>
      </c>
      <c r="P184" s="6">
        <v>526</v>
      </c>
      <c r="Q184" s="6">
        <v>937</v>
      </c>
      <c r="R184" s="6">
        <v>990</v>
      </c>
      <c r="S184" s="6">
        <v>633</v>
      </c>
      <c r="T184" s="6">
        <v>37</v>
      </c>
      <c r="U184" s="6">
        <v>386</v>
      </c>
      <c r="V184" s="12">
        <v>95</v>
      </c>
      <c r="W184" s="6">
        <v>508</v>
      </c>
      <c r="X184" s="6">
        <v>936</v>
      </c>
      <c r="Y184" s="6">
        <v>515</v>
      </c>
      <c r="Z184" s="6">
        <v>690</v>
      </c>
      <c r="AA184" s="6">
        <v>789</v>
      </c>
      <c r="AB184" s="6">
        <v>329</v>
      </c>
      <c r="AC184" s="8">
        <v>238</v>
      </c>
      <c r="AD184" s="6">
        <v>307</v>
      </c>
      <c r="AE184" s="6">
        <v>152</v>
      </c>
      <c r="AF184" s="6">
        <v>716</v>
      </c>
      <c r="AG184" s="179">
        <v>879</v>
      </c>
      <c r="AH184" s="5">
        <f t="shared" si="33"/>
        <v>16400</v>
      </c>
      <c r="AI184" s="5">
        <f t="shared" si="34"/>
        <v>11201200</v>
      </c>
      <c r="AJ184" s="2">
        <f t="shared" si="35"/>
        <v>8606720000</v>
      </c>
    </row>
    <row r="185" spans="1:36" x14ac:dyDescent="0.2">
      <c r="A185" s="1">
        <v>6</v>
      </c>
      <c r="B185" s="178">
        <v>651</v>
      </c>
      <c r="C185" s="6">
        <v>816</v>
      </c>
      <c r="D185" s="6">
        <v>372</v>
      </c>
      <c r="E185" s="6">
        <v>215</v>
      </c>
      <c r="F185" s="9">
        <v>266</v>
      </c>
      <c r="G185" s="7">
        <v>173</v>
      </c>
      <c r="H185" s="6">
        <v>753</v>
      </c>
      <c r="I185" s="6">
        <v>854</v>
      </c>
      <c r="J185" s="6">
        <v>999</v>
      </c>
      <c r="K185" s="6">
        <v>580</v>
      </c>
      <c r="L185" s="11">
        <v>32</v>
      </c>
      <c r="M185" s="6">
        <v>443</v>
      </c>
      <c r="N185" s="6">
        <v>102</v>
      </c>
      <c r="O185" s="6">
        <v>449</v>
      </c>
      <c r="P185" s="6">
        <v>925</v>
      </c>
      <c r="Q185" s="6">
        <v>570</v>
      </c>
      <c r="R185" s="6">
        <v>589</v>
      </c>
      <c r="S185" s="6">
        <v>1002</v>
      </c>
      <c r="T185" s="6">
        <v>438</v>
      </c>
      <c r="U185" s="6">
        <v>17</v>
      </c>
      <c r="V185" s="6">
        <v>464</v>
      </c>
      <c r="W185" s="12">
        <v>107</v>
      </c>
      <c r="X185" s="6">
        <v>567</v>
      </c>
      <c r="Y185" s="6">
        <v>916</v>
      </c>
      <c r="Z185" s="6">
        <v>801</v>
      </c>
      <c r="AA185" s="6">
        <v>646</v>
      </c>
      <c r="AB185" s="8">
        <v>218</v>
      </c>
      <c r="AC185" s="6">
        <v>381</v>
      </c>
      <c r="AD185" s="6">
        <v>164</v>
      </c>
      <c r="AE185" s="6">
        <v>263</v>
      </c>
      <c r="AF185" s="6">
        <v>859</v>
      </c>
      <c r="AG185" s="179">
        <v>768</v>
      </c>
      <c r="AH185" s="5">
        <f t="shared" si="33"/>
        <v>16400</v>
      </c>
      <c r="AI185" s="5">
        <f t="shared" si="34"/>
        <v>11201200</v>
      </c>
      <c r="AJ185" s="2">
        <f t="shared" si="35"/>
        <v>8606720000</v>
      </c>
    </row>
    <row r="186" spans="1:36" x14ac:dyDescent="0.2">
      <c r="A186" s="1">
        <v>7</v>
      </c>
      <c r="B186" s="178">
        <v>185</v>
      </c>
      <c r="C186" s="6">
        <v>286</v>
      </c>
      <c r="D186" s="6">
        <v>834</v>
      </c>
      <c r="E186" s="6">
        <v>741</v>
      </c>
      <c r="F186" s="6">
        <v>828</v>
      </c>
      <c r="G186" s="6">
        <v>671</v>
      </c>
      <c r="H186" s="7">
        <v>195</v>
      </c>
      <c r="I186" s="9">
        <v>360</v>
      </c>
      <c r="J186" s="6">
        <v>469</v>
      </c>
      <c r="K186" s="11">
        <v>114</v>
      </c>
      <c r="L186" s="6">
        <v>558</v>
      </c>
      <c r="M186" s="6">
        <v>905</v>
      </c>
      <c r="N186" s="6">
        <v>600</v>
      </c>
      <c r="O186" s="6">
        <v>1011</v>
      </c>
      <c r="P186" s="6">
        <v>431</v>
      </c>
      <c r="Q186" s="6">
        <v>12</v>
      </c>
      <c r="R186" s="6">
        <v>127</v>
      </c>
      <c r="S186" s="6">
        <v>476</v>
      </c>
      <c r="T186" s="6">
        <v>904</v>
      </c>
      <c r="U186" s="6">
        <v>547</v>
      </c>
      <c r="V186" s="6">
        <v>1022</v>
      </c>
      <c r="W186" s="6">
        <v>601</v>
      </c>
      <c r="X186" s="12">
        <v>5</v>
      </c>
      <c r="Y186" s="6">
        <v>418</v>
      </c>
      <c r="Z186" s="6">
        <v>275</v>
      </c>
      <c r="AA186" s="8">
        <v>184</v>
      </c>
      <c r="AB186" s="6">
        <v>748</v>
      </c>
      <c r="AC186" s="6">
        <v>847</v>
      </c>
      <c r="AD186" s="6">
        <v>658</v>
      </c>
      <c r="AE186" s="6">
        <v>821</v>
      </c>
      <c r="AF186" s="6">
        <v>361</v>
      </c>
      <c r="AG186" s="179">
        <v>206</v>
      </c>
      <c r="AH186" s="5">
        <f t="shared" si="33"/>
        <v>16400</v>
      </c>
      <c r="AI186" s="5">
        <f t="shared" si="34"/>
        <v>11201200</v>
      </c>
      <c r="AJ186" s="2">
        <f t="shared" si="35"/>
        <v>8606720000</v>
      </c>
    </row>
    <row r="187" spans="1:36" x14ac:dyDescent="0.2">
      <c r="A187" s="1">
        <v>8</v>
      </c>
      <c r="B187" s="178">
        <v>298</v>
      </c>
      <c r="C187" s="6">
        <v>141</v>
      </c>
      <c r="D187" s="6">
        <v>721</v>
      </c>
      <c r="E187" s="6">
        <v>886</v>
      </c>
      <c r="F187" s="6">
        <v>683</v>
      </c>
      <c r="G187" s="6">
        <v>784</v>
      </c>
      <c r="H187" s="9">
        <v>340</v>
      </c>
      <c r="I187" s="7">
        <v>247</v>
      </c>
      <c r="J187" s="11">
        <v>70</v>
      </c>
      <c r="K187" s="6">
        <v>481</v>
      </c>
      <c r="L187" s="6">
        <v>957</v>
      </c>
      <c r="M187" s="6">
        <v>538</v>
      </c>
      <c r="N187" s="6">
        <v>967</v>
      </c>
      <c r="O187" s="6">
        <v>612</v>
      </c>
      <c r="P187" s="6">
        <v>64</v>
      </c>
      <c r="Q187" s="6">
        <v>411</v>
      </c>
      <c r="R187" s="6">
        <v>496</v>
      </c>
      <c r="S187" s="6">
        <v>75</v>
      </c>
      <c r="T187" s="6">
        <v>535</v>
      </c>
      <c r="U187" s="6">
        <v>948</v>
      </c>
      <c r="V187" s="6">
        <v>621</v>
      </c>
      <c r="W187" s="6">
        <v>970</v>
      </c>
      <c r="X187" s="6">
        <v>406</v>
      </c>
      <c r="Y187" s="12">
        <v>49</v>
      </c>
      <c r="Z187" s="8">
        <v>132</v>
      </c>
      <c r="AA187" s="6">
        <v>295</v>
      </c>
      <c r="AB187" s="6">
        <v>891</v>
      </c>
      <c r="AC187" s="6">
        <v>736</v>
      </c>
      <c r="AD187" s="6">
        <v>769</v>
      </c>
      <c r="AE187" s="6">
        <v>678</v>
      </c>
      <c r="AF187" s="6">
        <v>250</v>
      </c>
      <c r="AG187" s="179">
        <v>349</v>
      </c>
      <c r="AH187" s="5">
        <f t="shared" si="33"/>
        <v>16400</v>
      </c>
      <c r="AI187" s="5">
        <f t="shared" si="34"/>
        <v>11201200</v>
      </c>
      <c r="AJ187" s="2">
        <f t="shared" si="35"/>
        <v>8606720000</v>
      </c>
    </row>
    <row r="188" spans="1:36" x14ac:dyDescent="0.2">
      <c r="A188" s="1">
        <v>9</v>
      </c>
      <c r="B188" s="178">
        <v>115</v>
      </c>
      <c r="C188" s="6">
        <v>472</v>
      </c>
      <c r="D188" s="6">
        <v>908</v>
      </c>
      <c r="E188" s="6">
        <v>559</v>
      </c>
      <c r="F188" s="6">
        <v>1010</v>
      </c>
      <c r="G188" s="6">
        <v>597</v>
      </c>
      <c r="H188" s="6">
        <v>9</v>
      </c>
      <c r="I188" s="11">
        <v>430</v>
      </c>
      <c r="J188" s="7">
        <v>287</v>
      </c>
      <c r="K188" s="9">
        <v>188</v>
      </c>
      <c r="L188" s="6">
        <v>744</v>
      </c>
      <c r="M188" s="6">
        <v>835</v>
      </c>
      <c r="N188" s="6">
        <v>670</v>
      </c>
      <c r="O188" s="6">
        <v>825</v>
      </c>
      <c r="P188" s="6">
        <v>357</v>
      </c>
      <c r="Q188" s="6">
        <v>194</v>
      </c>
      <c r="R188" s="6">
        <v>181</v>
      </c>
      <c r="S188" s="6">
        <v>274</v>
      </c>
      <c r="T188" s="6">
        <v>846</v>
      </c>
      <c r="U188" s="6">
        <v>745</v>
      </c>
      <c r="V188" s="6">
        <v>824</v>
      </c>
      <c r="W188" s="6">
        <v>659</v>
      </c>
      <c r="X188" s="6">
        <v>207</v>
      </c>
      <c r="Y188" s="8">
        <v>364</v>
      </c>
      <c r="Z188" s="12">
        <v>473</v>
      </c>
      <c r="AA188" s="6">
        <v>126</v>
      </c>
      <c r="AB188" s="6">
        <v>546</v>
      </c>
      <c r="AC188" s="6">
        <v>901</v>
      </c>
      <c r="AD188" s="6">
        <v>604</v>
      </c>
      <c r="AE188" s="6">
        <v>1023</v>
      </c>
      <c r="AF188" s="6">
        <v>419</v>
      </c>
      <c r="AG188" s="179">
        <v>8</v>
      </c>
      <c r="AH188" s="5">
        <f t="shared" si="33"/>
        <v>16400</v>
      </c>
      <c r="AI188" s="5">
        <f t="shared" si="34"/>
        <v>11201200</v>
      </c>
      <c r="AJ188" s="2">
        <f t="shared" si="35"/>
        <v>8606720000</v>
      </c>
    </row>
    <row r="189" spans="1:36" x14ac:dyDescent="0.2">
      <c r="A189" s="1">
        <v>10</v>
      </c>
      <c r="B189" s="178">
        <v>484</v>
      </c>
      <c r="C189" s="6">
        <v>71</v>
      </c>
      <c r="D189" s="6">
        <v>539</v>
      </c>
      <c r="E189" s="6">
        <v>960</v>
      </c>
      <c r="F189" s="6">
        <v>609</v>
      </c>
      <c r="G189" s="6">
        <v>966</v>
      </c>
      <c r="H189" s="11">
        <v>410</v>
      </c>
      <c r="I189" s="6">
        <v>61</v>
      </c>
      <c r="J189" s="9">
        <v>144</v>
      </c>
      <c r="K189" s="7">
        <v>299</v>
      </c>
      <c r="L189" s="6">
        <v>887</v>
      </c>
      <c r="M189" s="6">
        <v>724</v>
      </c>
      <c r="N189" s="6">
        <v>781</v>
      </c>
      <c r="O189" s="6">
        <v>682</v>
      </c>
      <c r="P189" s="6">
        <v>246</v>
      </c>
      <c r="Q189" s="6">
        <v>337</v>
      </c>
      <c r="R189" s="6">
        <v>294</v>
      </c>
      <c r="S189" s="6">
        <v>129</v>
      </c>
      <c r="T189" s="6">
        <v>733</v>
      </c>
      <c r="U189" s="6">
        <v>890</v>
      </c>
      <c r="V189" s="6">
        <v>679</v>
      </c>
      <c r="W189" s="6">
        <v>772</v>
      </c>
      <c r="X189" s="8">
        <v>352</v>
      </c>
      <c r="Y189" s="6">
        <v>251</v>
      </c>
      <c r="Z189" s="6">
        <v>74</v>
      </c>
      <c r="AA189" s="12">
        <v>493</v>
      </c>
      <c r="AB189" s="6">
        <v>945</v>
      </c>
      <c r="AC189" s="6">
        <v>534</v>
      </c>
      <c r="AD189" s="6">
        <v>971</v>
      </c>
      <c r="AE189" s="6">
        <v>624</v>
      </c>
      <c r="AF189" s="6">
        <v>52</v>
      </c>
      <c r="AG189" s="179">
        <v>407</v>
      </c>
      <c r="AH189" s="5">
        <f t="shared" si="33"/>
        <v>16400</v>
      </c>
      <c r="AI189" s="5">
        <f t="shared" si="34"/>
        <v>11201200</v>
      </c>
      <c r="AJ189" s="2">
        <f t="shared" si="35"/>
        <v>8606720000</v>
      </c>
    </row>
    <row r="190" spans="1:36" x14ac:dyDescent="0.2">
      <c r="A190" s="1">
        <v>11</v>
      </c>
      <c r="B190" s="178">
        <v>978</v>
      </c>
      <c r="C190" s="6">
        <v>629</v>
      </c>
      <c r="D190" s="6">
        <v>41</v>
      </c>
      <c r="E190" s="6">
        <v>398</v>
      </c>
      <c r="F190" s="6">
        <v>83</v>
      </c>
      <c r="G190" s="11">
        <v>504</v>
      </c>
      <c r="H190" s="6">
        <v>940</v>
      </c>
      <c r="I190" s="6">
        <v>527</v>
      </c>
      <c r="J190" s="6">
        <v>702</v>
      </c>
      <c r="K190" s="6">
        <v>793</v>
      </c>
      <c r="L190" s="7">
        <v>325</v>
      </c>
      <c r="M190" s="9">
        <v>226</v>
      </c>
      <c r="N190" s="6">
        <v>319</v>
      </c>
      <c r="O190" s="6">
        <v>156</v>
      </c>
      <c r="P190" s="6">
        <v>712</v>
      </c>
      <c r="Q190" s="6">
        <v>867</v>
      </c>
      <c r="R190" s="6">
        <v>792</v>
      </c>
      <c r="S190" s="6">
        <v>691</v>
      </c>
      <c r="T190" s="6">
        <v>239</v>
      </c>
      <c r="U190" s="6">
        <v>332</v>
      </c>
      <c r="V190" s="6">
        <v>149</v>
      </c>
      <c r="W190" s="8">
        <v>306</v>
      </c>
      <c r="X190" s="6">
        <v>878</v>
      </c>
      <c r="Y190" s="6">
        <v>713</v>
      </c>
      <c r="Z190" s="6">
        <v>636</v>
      </c>
      <c r="AA190" s="6">
        <v>991</v>
      </c>
      <c r="AB190" s="12">
        <v>387</v>
      </c>
      <c r="AC190" s="6">
        <v>40</v>
      </c>
      <c r="AD190" s="6">
        <v>505</v>
      </c>
      <c r="AE190" s="6">
        <v>94</v>
      </c>
      <c r="AF190" s="6">
        <v>514</v>
      </c>
      <c r="AG190" s="179">
        <v>933</v>
      </c>
      <c r="AH190" s="5">
        <f t="shared" si="33"/>
        <v>16400</v>
      </c>
      <c r="AI190" s="5">
        <f t="shared" si="34"/>
        <v>11201200</v>
      </c>
      <c r="AJ190" s="2">
        <f t="shared" si="35"/>
        <v>8606720000</v>
      </c>
    </row>
    <row r="191" spans="1:36" x14ac:dyDescent="0.2">
      <c r="A191" s="1">
        <v>12</v>
      </c>
      <c r="B191" s="178">
        <v>577</v>
      </c>
      <c r="C191" s="6">
        <v>998</v>
      </c>
      <c r="D191" s="6">
        <v>442</v>
      </c>
      <c r="E191" s="6">
        <v>29</v>
      </c>
      <c r="F191" s="11">
        <v>452</v>
      </c>
      <c r="G191" s="6">
        <v>103</v>
      </c>
      <c r="H191" s="6">
        <v>571</v>
      </c>
      <c r="I191" s="6">
        <v>928</v>
      </c>
      <c r="J191" s="6">
        <v>813</v>
      </c>
      <c r="K191" s="6">
        <v>650</v>
      </c>
      <c r="L191" s="9">
        <v>214</v>
      </c>
      <c r="M191" s="7">
        <v>369</v>
      </c>
      <c r="N191" s="6">
        <v>176</v>
      </c>
      <c r="O191" s="6">
        <v>267</v>
      </c>
      <c r="P191" s="6">
        <v>855</v>
      </c>
      <c r="Q191" s="6">
        <v>756</v>
      </c>
      <c r="R191" s="6">
        <v>647</v>
      </c>
      <c r="S191" s="6">
        <v>804</v>
      </c>
      <c r="T191" s="6">
        <v>384</v>
      </c>
      <c r="U191" s="6">
        <v>219</v>
      </c>
      <c r="V191" s="8">
        <v>262</v>
      </c>
      <c r="W191" s="6">
        <v>161</v>
      </c>
      <c r="X191" s="6">
        <v>765</v>
      </c>
      <c r="Y191" s="6">
        <v>858</v>
      </c>
      <c r="Z191" s="6">
        <v>1003</v>
      </c>
      <c r="AA191" s="6">
        <v>592</v>
      </c>
      <c r="AB191" s="6">
        <v>20</v>
      </c>
      <c r="AC191" s="12">
        <v>439</v>
      </c>
      <c r="AD191" s="6">
        <v>106</v>
      </c>
      <c r="AE191" s="6">
        <v>461</v>
      </c>
      <c r="AF191" s="6">
        <v>913</v>
      </c>
      <c r="AG191" s="179">
        <v>566</v>
      </c>
      <c r="AH191" s="5">
        <f t="shared" si="33"/>
        <v>16400</v>
      </c>
      <c r="AI191" s="5">
        <f t="shared" si="34"/>
        <v>11201200</v>
      </c>
      <c r="AJ191" s="2">
        <f t="shared" si="35"/>
        <v>8606720000</v>
      </c>
    </row>
    <row r="192" spans="1:36" x14ac:dyDescent="0.2">
      <c r="A192" s="1">
        <v>13</v>
      </c>
      <c r="B192" s="178">
        <v>877</v>
      </c>
      <c r="C192" s="6">
        <v>714</v>
      </c>
      <c r="D192" s="6">
        <v>150</v>
      </c>
      <c r="E192" s="11">
        <v>305</v>
      </c>
      <c r="F192" s="6">
        <v>240</v>
      </c>
      <c r="G192" s="6">
        <v>331</v>
      </c>
      <c r="H192" s="6">
        <v>791</v>
      </c>
      <c r="I192" s="6">
        <v>692</v>
      </c>
      <c r="J192" s="6">
        <v>513</v>
      </c>
      <c r="K192" s="6">
        <v>934</v>
      </c>
      <c r="L192" s="6">
        <v>506</v>
      </c>
      <c r="M192" s="6">
        <v>93</v>
      </c>
      <c r="N192" s="7">
        <v>388</v>
      </c>
      <c r="O192" s="9">
        <v>39</v>
      </c>
      <c r="P192" s="6">
        <v>635</v>
      </c>
      <c r="Q192" s="6">
        <v>992</v>
      </c>
      <c r="R192" s="6">
        <v>939</v>
      </c>
      <c r="S192" s="6">
        <v>528</v>
      </c>
      <c r="T192" s="6">
        <v>84</v>
      </c>
      <c r="U192" s="8">
        <v>503</v>
      </c>
      <c r="V192" s="6">
        <v>42</v>
      </c>
      <c r="W192" s="6">
        <v>397</v>
      </c>
      <c r="X192" s="6">
        <v>977</v>
      </c>
      <c r="Y192" s="6">
        <v>630</v>
      </c>
      <c r="Z192" s="6">
        <v>711</v>
      </c>
      <c r="AA192" s="6">
        <v>868</v>
      </c>
      <c r="AB192" s="6">
        <v>320</v>
      </c>
      <c r="AC192" s="6">
        <v>155</v>
      </c>
      <c r="AD192" s="12">
        <v>326</v>
      </c>
      <c r="AE192" s="6">
        <v>225</v>
      </c>
      <c r="AF192" s="6">
        <v>701</v>
      </c>
      <c r="AG192" s="179">
        <v>794</v>
      </c>
      <c r="AH192" s="5">
        <f t="shared" si="33"/>
        <v>16400</v>
      </c>
      <c r="AI192" s="5">
        <f t="shared" si="34"/>
        <v>11201200</v>
      </c>
      <c r="AJ192" s="2">
        <f t="shared" si="35"/>
        <v>8606720000</v>
      </c>
    </row>
    <row r="193" spans="1:36" x14ac:dyDescent="0.2">
      <c r="A193" s="1">
        <v>14</v>
      </c>
      <c r="B193" s="178">
        <v>766</v>
      </c>
      <c r="C193" s="6">
        <v>857</v>
      </c>
      <c r="D193" s="11">
        <v>261</v>
      </c>
      <c r="E193" s="6">
        <v>162</v>
      </c>
      <c r="F193" s="6">
        <v>383</v>
      </c>
      <c r="G193" s="6">
        <v>220</v>
      </c>
      <c r="H193" s="6">
        <v>648</v>
      </c>
      <c r="I193" s="6">
        <v>803</v>
      </c>
      <c r="J193" s="6">
        <v>914</v>
      </c>
      <c r="K193" s="6">
        <v>565</v>
      </c>
      <c r="L193" s="6">
        <v>105</v>
      </c>
      <c r="M193" s="6">
        <v>462</v>
      </c>
      <c r="N193" s="9">
        <v>19</v>
      </c>
      <c r="O193" s="7">
        <v>440</v>
      </c>
      <c r="P193" s="6">
        <v>1004</v>
      </c>
      <c r="Q193" s="6">
        <v>591</v>
      </c>
      <c r="R193" s="6">
        <v>572</v>
      </c>
      <c r="S193" s="6">
        <v>927</v>
      </c>
      <c r="T193" s="8">
        <v>451</v>
      </c>
      <c r="U193" s="6">
        <v>104</v>
      </c>
      <c r="V193" s="6">
        <v>441</v>
      </c>
      <c r="W193" s="6">
        <v>30</v>
      </c>
      <c r="X193" s="6">
        <v>578</v>
      </c>
      <c r="Y193" s="6">
        <v>997</v>
      </c>
      <c r="Z193" s="6">
        <v>856</v>
      </c>
      <c r="AA193" s="6">
        <v>755</v>
      </c>
      <c r="AB193" s="6">
        <v>175</v>
      </c>
      <c r="AC193" s="6">
        <v>268</v>
      </c>
      <c r="AD193" s="6">
        <v>213</v>
      </c>
      <c r="AE193" s="12">
        <v>370</v>
      </c>
      <c r="AF193" s="6">
        <v>814</v>
      </c>
      <c r="AG193" s="179">
        <v>649</v>
      </c>
      <c r="AH193" s="5">
        <f t="shared" si="33"/>
        <v>16400</v>
      </c>
      <c r="AI193" s="5">
        <f t="shared" si="34"/>
        <v>11201200</v>
      </c>
      <c r="AJ193" s="2">
        <f t="shared" si="35"/>
        <v>8606720000</v>
      </c>
    </row>
    <row r="194" spans="1:36" x14ac:dyDescent="0.2">
      <c r="A194" s="1">
        <v>15</v>
      </c>
      <c r="B194" s="178">
        <v>208</v>
      </c>
      <c r="C194" s="11">
        <v>363</v>
      </c>
      <c r="D194" s="6">
        <v>823</v>
      </c>
      <c r="E194" s="6">
        <v>660</v>
      </c>
      <c r="F194" s="6">
        <v>845</v>
      </c>
      <c r="G194" s="6">
        <v>746</v>
      </c>
      <c r="H194" s="6">
        <v>182</v>
      </c>
      <c r="I194" s="6">
        <v>273</v>
      </c>
      <c r="J194" s="6">
        <v>420</v>
      </c>
      <c r="K194" s="6">
        <v>7</v>
      </c>
      <c r="L194" s="6">
        <v>603</v>
      </c>
      <c r="M194" s="6">
        <v>1024</v>
      </c>
      <c r="N194" s="6">
        <v>545</v>
      </c>
      <c r="O194" s="6">
        <v>902</v>
      </c>
      <c r="P194" s="7">
        <v>474</v>
      </c>
      <c r="Q194" s="9">
        <v>125</v>
      </c>
      <c r="R194" s="6">
        <v>10</v>
      </c>
      <c r="S194" s="8">
        <v>429</v>
      </c>
      <c r="T194" s="6">
        <v>1009</v>
      </c>
      <c r="U194" s="6">
        <v>598</v>
      </c>
      <c r="V194" s="6">
        <v>907</v>
      </c>
      <c r="W194" s="6">
        <v>560</v>
      </c>
      <c r="X194" s="6">
        <v>116</v>
      </c>
      <c r="Y194" s="6">
        <v>471</v>
      </c>
      <c r="Z194" s="6">
        <v>358</v>
      </c>
      <c r="AA194" s="6">
        <v>193</v>
      </c>
      <c r="AB194" s="6">
        <v>669</v>
      </c>
      <c r="AC194" s="6">
        <v>826</v>
      </c>
      <c r="AD194" s="6">
        <v>743</v>
      </c>
      <c r="AE194" s="6">
        <v>836</v>
      </c>
      <c r="AF194" s="12">
        <v>288</v>
      </c>
      <c r="AG194" s="179">
        <v>187</v>
      </c>
      <c r="AH194" s="5">
        <f t="shared" si="33"/>
        <v>16400</v>
      </c>
      <c r="AI194" s="5">
        <f t="shared" si="34"/>
        <v>11201200</v>
      </c>
      <c r="AJ194" s="2">
        <f t="shared" si="35"/>
        <v>8606720000</v>
      </c>
    </row>
    <row r="195" spans="1:36" x14ac:dyDescent="0.2">
      <c r="A195" s="1">
        <v>16</v>
      </c>
      <c r="B195" s="190">
        <v>351</v>
      </c>
      <c r="C195" s="6">
        <v>252</v>
      </c>
      <c r="D195" s="6">
        <v>680</v>
      </c>
      <c r="E195" s="6">
        <v>771</v>
      </c>
      <c r="F195" s="6">
        <v>734</v>
      </c>
      <c r="G195" s="6">
        <v>889</v>
      </c>
      <c r="H195" s="6">
        <v>293</v>
      </c>
      <c r="I195" s="6">
        <v>130</v>
      </c>
      <c r="J195" s="6">
        <v>51</v>
      </c>
      <c r="K195" s="6">
        <v>408</v>
      </c>
      <c r="L195" s="6">
        <v>972</v>
      </c>
      <c r="M195" s="6">
        <v>623</v>
      </c>
      <c r="N195" s="6">
        <v>946</v>
      </c>
      <c r="O195" s="6">
        <v>533</v>
      </c>
      <c r="P195" s="9">
        <v>73</v>
      </c>
      <c r="Q195" s="7">
        <v>494</v>
      </c>
      <c r="R195" s="8">
        <v>409</v>
      </c>
      <c r="S195" s="6">
        <v>62</v>
      </c>
      <c r="T195" s="6">
        <v>610</v>
      </c>
      <c r="U195" s="6">
        <v>965</v>
      </c>
      <c r="V195" s="6">
        <v>540</v>
      </c>
      <c r="W195" s="6">
        <v>959</v>
      </c>
      <c r="X195" s="6">
        <v>483</v>
      </c>
      <c r="Y195" s="6">
        <v>72</v>
      </c>
      <c r="Z195" s="6">
        <v>245</v>
      </c>
      <c r="AA195" s="6">
        <v>338</v>
      </c>
      <c r="AB195" s="6">
        <v>782</v>
      </c>
      <c r="AC195" s="6">
        <v>681</v>
      </c>
      <c r="AD195" s="6">
        <v>888</v>
      </c>
      <c r="AE195" s="6">
        <v>723</v>
      </c>
      <c r="AF195" s="6">
        <v>143</v>
      </c>
      <c r="AG195" s="186">
        <v>300</v>
      </c>
      <c r="AH195" s="5">
        <f t="shared" si="33"/>
        <v>16400</v>
      </c>
      <c r="AI195" s="5">
        <f t="shared" si="34"/>
        <v>11201200</v>
      </c>
      <c r="AJ195" s="2">
        <f t="shared" si="35"/>
        <v>8606720000</v>
      </c>
    </row>
    <row r="196" spans="1:36" x14ac:dyDescent="0.2">
      <c r="A196" s="1">
        <v>17</v>
      </c>
      <c r="B196" s="188">
        <v>674</v>
      </c>
      <c r="C196" s="6">
        <v>773</v>
      </c>
      <c r="D196" s="6">
        <v>345</v>
      </c>
      <c r="E196" s="6">
        <v>254</v>
      </c>
      <c r="F196" s="6">
        <v>291</v>
      </c>
      <c r="G196" s="6">
        <v>136</v>
      </c>
      <c r="H196" s="6">
        <v>732</v>
      </c>
      <c r="I196" s="6">
        <v>895</v>
      </c>
      <c r="J196" s="6">
        <v>974</v>
      </c>
      <c r="K196" s="6">
        <v>617</v>
      </c>
      <c r="L196" s="6">
        <v>53</v>
      </c>
      <c r="M196" s="6">
        <v>402</v>
      </c>
      <c r="N196" s="6">
        <v>79</v>
      </c>
      <c r="O196" s="6">
        <v>492</v>
      </c>
      <c r="P196" s="6">
        <v>952</v>
      </c>
      <c r="Q196" s="8">
        <v>531</v>
      </c>
      <c r="R196" s="7">
        <v>616</v>
      </c>
      <c r="S196" s="9">
        <v>963</v>
      </c>
      <c r="T196" s="6">
        <v>415</v>
      </c>
      <c r="U196" s="6">
        <v>60</v>
      </c>
      <c r="V196" s="6">
        <v>485</v>
      </c>
      <c r="W196" s="6">
        <v>66</v>
      </c>
      <c r="X196" s="6">
        <v>542</v>
      </c>
      <c r="Y196" s="6">
        <v>953</v>
      </c>
      <c r="Z196" s="6">
        <v>780</v>
      </c>
      <c r="AA196" s="6">
        <v>687</v>
      </c>
      <c r="AB196" s="6">
        <v>243</v>
      </c>
      <c r="AC196" s="6">
        <v>344</v>
      </c>
      <c r="AD196" s="6">
        <v>137</v>
      </c>
      <c r="AE196" s="6">
        <v>302</v>
      </c>
      <c r="AF196" s="6">
        <v>882</v>
      </c>
      <c r="AG196" s="192">
        <v>725</v>
      </c>
      <c r="AH196" s="5">
        <f t="shared" si="33"/>
        <v>16400</v>
      </c>
      <c r="AI196" s="5">
        <f t="shared" si="34"/>
        <v>11201200</v>
      </c>
      <c r="AJ196" s="2">
        <f t="shared" si="35"/>
        <v>8606720000</v>
      </c>
    </row>
    <row r="197" spans="1:36" x14ac:dyDescent="0.2">
      <c r="A197" s="1">
        <v>18</v>
      </c>
      <c r="B197" s="178">
        <v>817</v>
      </c>
      <c r="C197" s="12">
        <v>662</v>
      </c>
      <c r="D197" s="6">
        <v>202</v>
      </c>
      <c r="E197" s="6">
        <v>365</v>
      </c>
      <c r="F197" s="6">
        <v>180</v>
      </c>
      <c r="G197" s="6">
        <v>279</v>
      </c>
      <c r="H197" s="6">
        <v>843</v>
      </c>
      <c r="I197" s="6">
        <v>752</v>
      </c>
      <c r="J197" s="6">
        <v>605</v>
      </c>
      <c r="K197" s="6">
        <v>1018</v>
      </c>
      <c r="L197" s="6">
        <v>422</v>
      </c>
      <c r="M197" s="6">
        <v>1</v>
      </c>
      <c r="N197" s="6">
        <v>480</v>
      </c>
      <c r="O197" s="6">
        <v>123</v>
      </c>
      <c r="P197" s="8">
        <v>551</v>
      </c>
      <c r="Q197" s="6">
        <v>900</v>
      </c>
      <c r="R197" s="9">
        <v>1015</v>
      </c>
      <c r="S197" s="7">
        <v>596</v>
      </c>
      <c r="T197" s="6">
        <v>16</v>
      </c>
      <c r="U197" s="6">
        <v>427</v>
      </c>
      <c r="V197" s="6">
        <v>118</v>
      </c>
      <c r="W197" s="6">
        <v>465</v>
      </c>
      <c r="X197" s="6">
        <v>909</v>
      </c>
      <c r="Y197" s="6">
        <v>554</v>
      </c>
      <c r="Z197" s="6">
        <v>667</v>
      </c>
      <c r="AA197" s="6">
        <v>832</v>
      </c>
      <c r="AB197" s="6">
        <v>356</v>
      </c>
      <c r="AC197" s="6">
        <v>199</v>
      </c>
      <c r="AD197" s="6">
        <v>282</v>
      </c>
      <c r="AE197" s="6">
        <v>189</v>
      </c>
      <c r="AF197" s="11">
        <v>737</v>
      </c>
      <c r="AG197" s="179">
        <v>838</v>
      </c>
      <c r="AH197" s="5">
        <f t="shared" si="33"/>
        <v>16400</v>
      </c>
      <c r="AI197" s="5">
        <f t="shared" si="34"/>
        <v>11201200</v>
      </c>
      <c r="AJ197" s="2">
        <f t="shared" si="35"/>
        <v>8606720000</v>
      </c>
    </row>
    <row r="198" spans="1:36" x14ac:dyDescent="0.2">
      <c r="A198" s="1">
        <v>19</v>
      </c>
      <c r="B198" s="178">
        <v>259</v>
      </c>
      <c r="C198" s="6">
        <v>168</v>
      </c>
      <c r="D198" s="12">
        <v>764</v>
      </c>
      <c r="E198" s="6">
        <v>863</v>
      </c>
      <c r="F198" s="6">
        <v>642</v>
      </c>
      <c r="G198" s="6">
        <v>805</v>
      </c>
      <c r="H198" s="6">
        <v>377</v>
      </c>
      <c r="I198" s="6">
        <v>222</v>
      </c>
      <c r="J198" s="6">
        <v>111</v>
      </c>
      <c r="K198" s="6">
        <v>460</v>
      </c>
      <c r="L198" s="6">
        <v>920</v>
      </c>
      <c r="M198" s="6">
        <v>563</v>
      </c>
      <c r="N198" s="6">
        <v>1006</v>
      </c>
      <c r="O198" s="8">
        <v>585</v>
      </c>
      <c r="P198" s="6">
        <v>21</v>
      </c>
      <c r="Q198" s="6">
        <v>434</v>
      </c>
      <c r="R198" s="6">
        <v>453</v>
      </c>
      <c r="S198" s="6">
        <v>98</v>
      </c>
      <c r="T198" s="7">
        <v>574</v>
      </c>
      <c r="U198" s="9">
        <v>921</v>
      </c>
      <c r="V198" s="6">
        <v>584</v>
      </c>
      <c r="W198" s="6">
        <v>995</v>
      </c>
      <c r="X198" s="6">
        <v>447</v>
      </c>
      <c r="Y198" s="6">
        <v>28</v>
      </c>
      <c r="Z198" s="6">
        <v>169</v>
      </c>
      <c r="AA198" s="6">
        <v>270</v>
      </c>
      <c r="AB198" s="6">
        <v>850</v>
      </c>
      <c r="AC198" s="6">
        <v>757</v>
      </c>
      <c r="AD198" s="6">
        <v>812</v>
      </c>
      <c r="AE198" s="11">
        <v>655</v>
      </c>
      <c r="AF198" s="6">
        <v>211</v>
      </c>
      <c r="AG198" s="179">
        <v>376</v>
      </c>
      <c r="AH198" s="5">
        <f t="shared" si="33"/>
        <v>16400</v>
      </c>
      <c r="AI198" s="5">
        <f t="shared" si="34"/>
        <v>11201200</v>
      </c>
      <c r="AJ198" s="2">
        <f t="shared" si="35"/>
        <v>8606720000</v>
      </c>
    </row>
    <row r="199" spans="1:36" x14ac:dyDescent="0.2">
      <c r="A199" s="1">
        <v>20</v>
      </c>
      <c r="B199" s="178">
        <v>148</v>
      </c>
      <c r="C199" s="6">
        <v>311</v>
      </c>
      <c r="D199" s="6">
        <v>875</v>
      </c>
      <c r="E199" s="12">
        <v>720</v>
      </c>
      <c r="F199" s="6">
        <v>785</v>
      </c>
      <c r="G199" s="6">
        <v>694</v>
      </c>
      <c r="H199" s="6">
        <v>234</v>
      </c>
      <c r="I199" s="6">
        <v>333</v>
      </c>
      <c r="J199" s="6">
        <v>512</v>
      </c>
      <c r="K199" s="6">
        <v>91</v>
      </c>
      <c r="L199" s="6">
        <v>519</v>
      </c>
      <c r="M199" s="6">
        <v>932</v>
      </c>
      <c r="N199" s="8">
        <v>637</v>
      </c>
      <c r="O199" s="6">
        <v>986</v>
      </c>
      <c r="P199" s="6">
        <v>390</v>
      </c>
      <c r="Q199" s="6">
        <v>33</v>
      </c>
      <c r="R199" s="6">
        <v>86</v>
      </c>
      <c r="S199" s="6">
        <v>497</v>
      </c>
      <c r="T199" s="9">
        <v>941</v>
      </c>
      <c r="U199" s="7">
        <v>522</v>
      </c>
      <c r="V199" s="6">
        <v>983</v>
      </c>
      <c r="W199" s="6">
        <v>628</v>
      </c>
      <c r="X199" s="6">
        <v>48</v>
      </c>
      <c r="Y199" s="6">
        <v>395</v>
      </c>
      <c r="Z199" s="6">
        <v>314</v>
      </c>
      <c r="AA199" s="6">
        <v>157</v>
      </c>
      <c r="AB199" s="6">
        <v>705</v>
      </c>
      <c r="AC199" s="6">
        <v>870</v>
      </c>
      <c r="AD199" s="11">
        <v>699</v>
      </c>
      <c r="AE199" s="6">
        <v>800</v>
      </c>
      <c r="AF199" s="6">
        <v>324</v>
      </c>
      <c r="AG199" s="179">
        <v>231</v>
      </c>
      <c r="AH199" s="5">
        <f t="shared" si="33"/>
        <v>16400</v>
      </c>
      <c r="AI199" s="5">
        <f t="shared" si="34"/>
        <v>11201200</v>
      </c>
      <c r="AJ199" s="2">
        <f t="shared" si="35"/>
        <v>8606720000</v>
      </c>
    </row>
    <row r="200" spans="1:36" x14ac:dyDescent="0.2">
      <c r="A200" s="1">
        <v>21</v>
      </c>
      <c r="B200" s="178">
        <v>448</v>
      </c>
      <c r="C200" s="6">
        <v>27</v>
      </c>
      <c r="D200" s="6">
        <v>583</v>
      </c>
      <c r="E200" s="6">
        <v>996</v>
      </c>
      <c r="F200" s="12">
        <v>573</v>
      </c>
      <c r="G200" s="6">
        <v>922</v>
      </c>
      <c r="H200" s="6">
        <v>454</v>
      </c>
      <c r="I200" s="6">
        <v>97</v>
      </c>
      <c r="J200" s="6">
        <v>212</v>
      </c>
      <c r="K200" s="6">
        <v>375</v>
      </c>
      <c r="L200" s="6">
        <v>811</v>
      </c>
      <c r="M200" s="8">
        <v>656</v>
      </c>
      <c r="N200" s="6">
        <v>849</v>
      </c>
      <c r="O200" s="6">
        <v>758</v>
      </c>
      <c r="P200" s="6">
        <v>170</v>
      </c>
      <c r="Q200" s="6">
        <v>269</v>
      </c>
      <c r="R200" s="6">
        <v>378</v>
      </c>
      <c r="S200" s="6">
        <v>221</v>
      </c>
      <c r="T200" s="6">
        <v>641</v>
      </c>
      <c r="U200" s="6">
        <v>806</v>
      </c>
      <c r="V200" s="7">
        <v>763</v>
      </c>
      <c r="W200" s="9">
        <v>864</v>
      </c>
      <c r="X200" s="6">
        <v>260</v>
      </c>
      <c r="Y200" s="6">
        <v>167</v>
      </c>
      <c r="Z200" s="6">
        <v>22</v>
      </c>
      <c r="AA200" s="6">
        <v>433</v>
      </c>
      <c r="AB200" s="6">
        <v>1005</v>
      </c>
      <c r="AC200" s="11">
        <v>586</v>
      </c>
      <c r="AD200" s="6">
        <v>919</v>
      </c>
      <c r="AE200" s="6">
        <v>564</v>
      </c>
      <c r="AF200" s="6">
        <v>112</v>
      </c>
      <c r="AG200" s="179">
        <v>459</v>
      </c>
      <c r="AH200" s="5">
        <f t="shared" si="33"/>
        <v>16400</v>
      </c>
      <c r="AI200" s="5">
        <f t="shared" si="34"/>
        <v>11201200</v>
      </c>
      <c r="AJ200" s="2">
        <f t="shared" si="35"/>
        <v>8606720000</v>
      </c>
    </row>
    <row r="201" spans="1:36" x14ac:dyDescent="0.2">
      <c r="A201" s="1">
        <v>22</v>
      </c>
      <c r="B201" s="178">
        <v>47</v>
      </c>
      <c r="C201" s="6">
        <v>396</v>
      </c>
      <c r="D201" s="6">
        <v>984</v>
      </c>
      <c r="E201" s="6">
        <v>627</v>
      </c>
      <c r="F201" s="6">
        <v>942</v>
      </c>
      <c r="G201" s="12">
        <v>521</v>
      </c>
      <c r="H201" s="6">
        <v>85</v>
      </c>
      <c r="I201" s="6">
        <v>498</v>
      </c>
      <c r="J201" s="6">
        <v>323</v>
      </c>
      <c r="K201" s="6">
        <v>232</v>
      </c>
      <c r="L201" s="8">
        <v>700</v>
      </c>
      <c r="M201" s="6">
        <v>799</v>
      </c>
      <c r="N201" s="6">
        <v>706</v>
      </c>
      <c r="O201" s="6">
        <v>869</v>
      </c>
      <c r="P201" s="6">
        <v>313</v>
      </c>
      <c r="Q201" s="6">
        <v>158</v>
      </c>
      <c r="R201" s="6">
        <v>233</v>
      </c>
      <c r="S201" s="6">
        <v>334</v>
      </c>
      <c r="T201" s="6">
        <v>786</v>
      </c>
      <c r="U201" s="6">
        <v>693</v>
      </c>
      <c r="V201" s="9">
        <v>876</v>
      </c>
      <c r="W201" s="7">
        <v>719</v>
      </c>
      <c r="X201" s="6">
        <v>147</v>
      </c>
      <c r="Y201" s="6">
        <v>312</v>
      </c>
      <c r="Z201" s="6">
        <v>389</v>
      </c>
      <c r="AA201" s="6">
        <v>34</v>
      </c>
      <c r="AB201" s="11">
        <v>638</v>
      </c>
      <c r="AC201" s="6">
        <v>985</v>
      </c>
      <c r="AD201" s="6">
        <v>520</v>
      </c>
      <c r="AE201" s="6">
        <v>931</v>
      </c>
      <c r="AF201" s="6">
        <v>511</v>
      </c>
      <c r="AG201" s="179">
        <v>92</v>
      </c>
      <c r="AH201" s="5">
        <f t="shared" si="33"/>
        <v>16400</v>
      </c>
      <c r="AI201" s="5">
        <f t="shared" si="34"/>
        <v>11201200</v>
      </c>
      <c r="AJ201" s="2">
        <f t="shared" si="35"/>
        <v>8606720000</v>
      </c>
    </row>
    <row r="202" spans="1:36" x14ac:dyDescent="0.2">
      <c r="A202" s="1">
        <v>23</v>
      </c>
      <c r="B202" s="178">
        <v>541</v>
      </c>
      <c r="C202" s="6">
        <v>954</v>
      </c>
      <c r="D202" s="6">
        <v>486</v>
      </c>
      <c r="E202" s="6">
        <v>65</v>
      </c>
      <c r="F202" s="6">
        <v>416</v>
      </c>
      <c r="G202" s="6">
        <v>59</v>
      </c>
      <c r="H202" s="12">
        <v>615</v>
      </c>
      <c r="I202" s="6">
        <v>964</v>
      </c>
      <c r="J202" s="6">
        <v>881</v>
      </c>
      <c r="K202" s="8">
        <v>726</v>
      </c>
      <c r="L202" s="6">
        <v>138</v>
      </c>
      <c r="M202" s="6">
        <v>301</v>
      </c>
      <c r="N202" s="6">
        <v>244</v>
      </c>
      <c r="O202" s="6">
        <v>343</v>
      </c>
      <c r="P202" s="6">
        <v>779</v>
      </c>
      <c r="Q202" s="6">
        <v>688</v>
      </c>
      <c r="R202" s="6">
        <v>731</v>
      </c>
      <c r="S202" s="6">
        <v>896</v>
      </c>
      <c r="T202" s="6">
        <v>292</v>
      </c>
      <c r="U202" s="6">
        <v>135</v>
      </c>
      <c r="V202" s="6">
        <v>346</v>
      </c>
      <c r="W202" s="6">
        <v>253</v>
      </c>
      <c r="X202" s="7">
        <v>673</v>
      </c>
      <c r="Y202" s="9">
        <v>774</v>
      </c>
      <c r="Z202" s="6">
        <v>951</v>
      </c>
      <c r="AA202" s="11">
        <v>532</v>
      </c>
      <c r="AB202" s="6">
        <v>80</v>
      </c>
      <c r="AC202" s="6">
        <v>491</v>
      </c>
      <c r="AD202" s="6">
        <v>54</v>
      </c>
      <c r="AE202" s="6">
        <v>401</v>
      </c>
      <c r="AF202" s="6">
        <v>973</v>
      </c>
      <c r="AG202" s="179">
        <v>618</v>
      </c>
      <c r="AH202" s="5">
        <f t="shared" si="33"/>
        <v>16400</v>
      </c>
      <c r="AI202" s="5">
        <f t="shared" si="34"/>
        <v>11201200</v>
      </c>
      <c r="AJ202" s="2">
        <f t="shared" si="35"/>
        <v>8606720000</v>
      </c>
    </row>
    <row r="203" spans="1:36" x14ac:dyDescent="0.2">
      <c r="A203" s="1">
        <v>24</v>
      </c>
      <c r="B203" s="178">
        <v>910</v>
      </c>
      <c r="C203" s="6">
        <v>553</v>
      </c>
      <c r="D203" s="6">
        <v>117</v>
      </c>
      <c r="E203" s="6">
        <v>466</v>
      </c>
      <c r="F203" s="6">
        <v>15</v>
      </c>
      <c r="G203" s="6">
        <v>428</v>
      </c>
      <c r="H203" s="6">
        <v>1016</v>
      </c>
      <c r="I203" s="12">
        <v>595</v>
      </c>
      <c r="J203" s="8">
        <v>738</v>
      </c>
      <c r="K203" s="6">
        <v>837</v>
      </c>
      <c r="L203" s="6">
        <v>281</v>
      </c>
      <c r="M203" s="6">
        <v>190</v>
      </c>
      <c r="N203" s="6">
        <v>355</v>
      </c>
      <c r="O203" s="6">
        <v>200</v>
      </c>
      <c r="P203" s="6">
        <v>668</v>
      </c>
      <c r="Q203" s="6">
        <v>831</v>
      </c>
      <c r="R203" s="6">
        <v>844</v>
      </c>
      <c r="S203" s="6">
        <v>751</v>
      </c>
      <c r="T203" s="6">
        <v>179</v>
      </c>
      <c r="U203" s="6">
        <v>280</v>
      </c>
      <c r="V203" s="6">
        <v>201</v>
      </c>
      <c r="W203" s="6">
        <v>366</v>
      </c>
      <c r="X203" s="9">
        <v>818</v>
      </c>
      <c r="Y203" s="7">
        <v>661</v>
      </c>
      <c r="Z203" s="11">
        <v>552</v>
      </c>
      <c r="AA203" s="6">
        <v>899</v>
      </c>
      <c r="AB203" s="6">
        <v>479</v>
      </c>
      <c r="AC203" s="6">
        <v>124</v>
      </c>
      <c r="AD203" s="6">
        <v>421</v>
      </c>
      <c r="AE203" s="6">
        <v>2</v>
      </c>
      <c r="AF203" s="6">
        <v>606</v>
      </c>
      <c r="AG203" s="179">
        <v>1017</v>
      </c>
      <c r="AH203" s="5">
        <f t="shared" si="33"/>
        <v>16400</v>
      </c>
      <c r="AI203" s="5">
        <f t="shared" si="34"/>
        <v>11201200</v>
      </c>
      <c r="AJ203" s="2">
        <f t="shared" si="35"/>
        <v>8606720000</v>
      </c>
    </row>
    <row r="204" spans="1:36" x14ac:dyDescent="0.2">
      <c r="A204" s="1">
        <v>25</v>
      </c>
      <c r="B204" s="178">
        <v>727</v>
      </c>
      <c r="C204" s="6">
        <v>884</v>
      </c>
      <c r="D204" s="6">
        <v>304</v>
      </c>
      <c r="E204" s="6">
        <v>139</v>
      </c>
      <c r="F204" s="6">
        <v>342</v>
      </c>
      <c r="G204" s="6">
        <v>241</v>
      </c>
      <c r="H204" s="6">
        <v>685</v>
      </c>
      <c r="I204" s="8">
        <v>778</v>
      </c>
      <c r="J204" s="12">
        <v>955</v>
      </c>
      <c r="K204" s="6">
        <v>544</v>
      </c>
      <c r="L204" s="6">
        <v>68</v>
      </c>
      <c r="M204" s="6">
        <v>487</v>
      </c>
      <c r="N204" s="6">
        <v>58</v>
      </c>
      <c r="O204" s="6">
        <v>413</v>
      </c>
      <c r="P204" s="6">
        <v>961</v>
      </c>
      <c r="Q204" s="6">
        <v>614</v>
      </c>
      <c r="R204" s="6">
        <v>529</v>
      </c>
      <c r="S204" s="6">
        <v>950</v>
      </c>
      <c r="T204" s="6">
        <v>490</v>
      </c>
      <c r="U204" s="6">
        <v>77</v>
      </c>
      <c r="V204" s="6">
        <v>404</v>
      </c>
      <c r="W204" s="6">
        <v>55</v>
      </c>
      <c r="X204" s="6">
        <v>619</v>
      </c>
      <c r="Y204" s="11">
        <v>976</v>
      </c>
      <c r="Z204" s="7">
        <v>893</v>
      </c>
      <c r="AA204" s="9">
        <v>730</v>
      </c>
      <c r="AB204" s="6">
        <v>134</v>
      </c>
      <c r="AC204" s="6">
        <v>289</v>
      </c>
      <c r="AD204" s="6">
        <v>256</v>
      </c>
      <c r="AE204" s="6">
        <v>347</v>
      </c>
      <c r="AF204" s="6">
        <v>775</v>
      </c>
      <c r="AG204" s="179">
        <v>676</v>
      </c>
      <c r="AH204" s="5">
        <f t="shared" si="33"/>
        <v>16400</v>
      </c>
      <c r="AI204" s="5">
        <f t="shared" si="34"/>
        <v>11201200</v>
      </c>
      <c r="AJ204" s="2">
        <f t="shared" si="35"/>
        <v>8606720000</v>
      </c>
    </row>
    <row r="205" spans="1:36" x14ac:dyDescent="0.2">
      <c r="A205" s="1">
        <v>26</v>
      </c>
      <c r="B205" s="178">
        <v>840</v>
      </c>
      <c r="C205" s="6">
        <v>739</v>
      </c>
      <c r="D205" s="6">
        <v>191</v>
      </c>
      <c r="E205" s="6">
        <v>284</v>
      </c>
      <c r="F205" s="6">
        <v>197</v>
      </c>
      <c r="G205" s="6">
        <v>354</v>
      </c>
      <c r="H205" s="8">
        <v>830</v>
      </c>
      <c r="I205" s="6">
        <v>665</v>
      </c>
      <c r="J205" s="6">
        <v>556</v>
      </c>
      <c r="K205" s="12">
        <v>911</v>
      </c>
      <c r="L205" s="6">
        <v>467</v>
      </c>
      <c r="M205" s="6">
        <v>120</v>
      </c>
      <c r="N205" s="6">
        <v>425</v>
      </c>
      <c r="O205" s="6">
        <v>14</v>
      </c>
      <c r="P205" s="6">
        <v>594</v>
      </c>
      <c r="Q205" s="6">
        <v>1013</v>
      </c>
      <c r="R205" s="6">
        <v>898</v>
      </c>
      <c r="S205" s="6">
        <v>549</v>
      </c>
      <c r="T205" s="6">
        <v>121</v>
      </c>
      <c r="U205" s="6">
        <v>478</v>
      </c>
      <c r="V205" s="6">
        <v>3</v>
      </c>
      <c r="W205" s="6">
        <v>424</v>
      </c>
      <c r="X205" s="11">
        <v>1020</v>
      </c>
      <c r="Y205" s="6">
        <v>607</v>
      </c>
      <c r="Z205" s="9">
        <v>750</v>
      </c>
      <c r="AA205" s="7">
        <v>841</v>
      </c>
      <c r="AB205" s="6">
        <v>277</v>
      </c>
      <c r="AC205" s="6">
        <v>178</v>
      </c>
      <c r="AD205" s="6">
        <v>367</v>
      </c>
      <c r="AE205" s="6">
        <v>204</v>
      </c>
      <c r="AF205" s="6">
        <v>664</v>
      </c>
      <c r="AG205" s="179">
        <v>819</v>
      </c>
      <c r="AH205" s="5">
        <f t="shared" si="33"/>
        <v>16400</v>
      </c>
      <c r="AI205" s="5">
        <f t="shared" si="34"/>
        <v>11201200</v>
      </c>
      <c r="AJ205" s="2">
        <f t="shared" si="35"/>
        <v>8606720000</v>
      </c>
    </row>
    <row r="206" spans="1:36" x14ac:dyDescent="0.2">
      <c r="A206" s="1">
        <v>27</v>
      </c>
      <c r="B206" s="178">
        <v>374</v>
      </c>
      <c r="C206" s="6">
        <v>209</v>
      </c>
      <c r="D206" s="6">
        <v>653</v>
      </c>
      <c r="E206" s="6">
        <v>810</v>
      </c>
      <c r="F206" s="6">
        <v>759</v>
      </c>
      <c r="G206" s="8">
        <v>852</v>
      </c>
      <c r="H206" s="6">
        <v>272</v>
      </c>
      <c r="I206" s="6">
        <v>171</v>
      </c>
      <c r="J206" s="6">
        <v>26</v>
      </c>
      <c r="K206" s="6">
        <v>445</v>
      </c>
      <c r="L206" s="12">
        <v>993</v>
      </c>
      <c r="M206" s="6">
        <v>582</v>
      </c>
      <c r="N206" s="6">
        <v>923</v>
      </c>
      <c r="O206" s="6">
        <v>576</v>
      </c>
      <c r="P206" s="6">
        <v>100</v>
      </c>
      <c r="Q206" s="6">
        <v>455</v>
      </c>
      <c r="R206" s="6">
        <v>436</v>
      </c>
      <c r="S206" s="6">
        <v>23</v>
      </c>
      <c r="T206" s="6">
        <v>587</v>
      </c>
      <c r="U206" s="6">
        <v>1008</v>
      </c>
      <c r="V206" s="6">
        <v>561</v>
      </c>
      <c r="W206" s="11">
        <v>918</v>
      </c>
      <c r="X206" s="6">
        <v>458</v>
      </c>
      <c r="Y206" s="6">
        <v>109</v>
      </c>
      <c r="Z206" s="6">
        <v>224</v>
      </c>
      <c r="AA206" s="6">
        <v>379</v>
      </c>
      <c r="AB206" s="7">
        <v>807</v>
      </c>
      <c r="AC206" s="9">
        <v>644</v>
      </c>
      <c r="AD206" s="6">
        <v>861</v>
      </c>
      <c r="AE206" s="6">
        <v>762</v>
      </c>
      <c r="AF206" s="6">
        <v>166</v>
      </c>
      <c r="AG206" s="179">
        <v>257</v>
      </c>
      <c r="AH206" s="5">
        <f t="shared" si="33"/>
        <v>16400</v>
      </c>
      <c r="AI206" s="5">
        <f t="shared" si="34"/>
        <v>11201200</v>
      </c>
      <c r="AJ206" s="2">
        <f t="shared" si="35"/>
        <v>8606720000</v>
      </c>
    </row>
    <row r="207" spans="1:36" x14ac:dyDescent="0.2">
      <c r="A207" s="1">
        <v>28</v>
      </c>
      <c r="B207" s="178">
        <v>229</v>
      </c>
      <c r="C207" s="6">
        <v>322</v>
      </c>
      <c r="D207" s="6">
        <v>798</v>
      </c>
      <c r="E207" s="6">
        <v>697</v>
      </c>
      <c r="F207" s="8">
        <v>872</v>
      </c>
      <c r="G207" s="6">
        <v>707</v>
      </c>
      <c r="H207" s="6">
        <v>159</v>
      </c>
      <c r="I207" s="6">
        <v>316</v>
      </c>
      <c r="J207" s="6">
        <v>393</v>
      </c>
      <c r="K207" s="6">
        <v>46</v>
      </c>
      <c r="L207" s="6">
        <v>626</v>
      </c>
      <c r="M207" s="12">
        <v>981</v>
      </c>
      <c r="N207" s="6">
        <v>524</v>
      </c>
      <c r="O207" s="6">
        <v>943</v>
      </c>
      <c r="P207" s="6">
        <v>499</v>
      </c>
      <c r="Q207" s="6">
        <v>88</v>
      </c>
      <c r="R207" s="6">
        <v>35</v>
      </c>
      <c r="S207" s="6">
        <v>392</v>
      </c>
      <c r="T207" s="6">
        <v>988</v>
      </c>
      <c r="U207" s="6">
        <v>639</v>
      </c>
      <c r="V207" s="11">
        <v>930</v>
      </c>
      <c r="W207" s="6">
        <v>517</v>
      </c>
      <c r="X207" s="6">
        <v>89</v>
      </c>
      <c r="Y207" s="6">
        <v>510</v>
      </c>
      <c r="Z207" s="6">
        <v>335</v>
      </c>
      <c r="AA207" s="6">
        <v>236</v>
      </c>
      <c r="AB207" s="9">
        <v>696</v>
      </c>
      <c r="AC207" s="7">
        <v>787</v>
      </c>
      <c r="AD207" s="6">
        <v>718</v>
      </c>
      <c r="AE207" s="6">
        <v>873</v>
      </c>
      <c r="AF207" s="6">
        <v>309</v>
      </c>
      <c r="AG207" s="179">
        <v>146</v>
      </c>
      <c r="AH207" s="5">
        <f t="shared" si="33"/>
        <v>16400</v>
      </c>
      <c r="AI207" s="5">
        <f t="shared" si="34"/>
        <v>11201200</v>
      </c>
      <c r="AJ207" s="2">
        <f t="shared" si="35"/>
        <v>8606720000</v>
      </c>
    </row>
    <row r="208" spans="1:36" x14ac:dyDescent="0.2">
      <c r="A208" s="1">
        <v>29</v>
      </c>
      <c r="B208" s="178">
        <v>457</v>
      </c>
      <c r="C208" s="6">
        <v>110</v>
      </c>
      <c r="D208" s="6">
        <v>562</v>
      </c>
      <c r="E208" s="8">
        <v>917</v>
      </c>
      <c r="F208" s="6">
        <v>588</v>
      </c>
      <c r="G208" s="6">
        <v>1007</v>
      </c>
      <c r="H208" s="6">
        <v>435</v>
      </c>
      <c r="I208" s="6">
        <v>24</v>
      </c>
      <c r="J208" s="6">
        <v>165</v>
      </c>
      <c r="K208" s="6">
        <v>258</v>
      </c>
      <c r="L208" s="6">
        <v>862</v>
      </c>
      <c r="M208" s="6">
        <v>761</v>
      </c>
      <c r="N208" s="12">
        <v>808</v>
      </c>
      <c r="O208" s="6">
        <v>643</v>
      </c>
      <c r="P208" s="6">
        <v>223</v>
      </c>
      <c r="Q208" s="6">
        <v>380</v>
      </c>
      <c r="R208" s="6">
        <v>271</v>
      </c>
      <c r="S208" s="6">
        <v>172</v>
      </c>
      <c r="T208" s="6">
        <v>760</v>
      </c>
      <c r="U208" s="11">
        <v>851</v>
      </c>
      <c r="V208" s="6">
        <v>654</v>
      </c>
      <c r="W208" s="6">
        <v>809</v>
      </c>
      <c r="X208" s="6">
        <v>373</v>
      </c>
      <c r="Y208" s="6">
        <v>210</v>
      </c>
      <c r="Z208" s="6">
        <v>99</v>
      </c>
      <c r="AA208" s="6">
        <v>456</v>
      </c>
      <c r="AB208" s="6">
        <v>924</v>
      </c>
      <c r="AC208" s="6">
        <v>575</v>
      </c>
      <c r="AD208" s="7">
        <v>994</v>
      </c>
      <c r="AE208" s="9">
        <v>581</v>
      </c>
      <c r="AF208" s="6">
        <v>25</v>
      </c>
      <c r="AG208" s="179">
        <v>446</v>
      </c>
      <c r="AH208" s="5">
        <f t="shared" si="33"/>
        <v>16400</v>
      </c>
      <c r="AI208" s="5">
        <f t="shared" si="34"/>
        <v>11201200</v>
      </c>
      <c r="AJ208" s="2">
        <f t="shared" si="35"/>
        <v>8606720000</v>
      </c>
    </row>
    <row r="209" spans="1:36" x14ac:dyDescent="0.2">
      <c r="A209" s="1">
        <v>30</v>
      </c>
      <c r="B209" s="178">
        <v>90</v>
      </c>
      <c r="C209" s="6">
        <v>509</v>
      </c>
      <c r="D209" s="8">
        <v>929</v>
      </c>
      <c r="E209" s="6">
        <v>518</v>
      </c>
      <c r="F209" s="6">
        <v>987</v>
      </c>
      <c r="G209" s="6">
        <v>640</v>
      </c>
      <c r="H209" s="6">
        <v>36</v>
      </c>
      <c r="I209" s="6">
        <v>391</v>
      </c>
      <c r="J209" s="6">
        <v>310</v>
      </c>
      <c r="K209" s="6">
        <v>145</v>
      </c>
      <c r="L209" s="6">
        <v>717</v>
      </c>
      <c r="M209" s="6">
        <v>874</v>
      </c>
      <c r="N209" s="6">
        <v>695</v>
      </c>
      <c r="O209" s="12">
        <v>788</v>
      </c>
      <c r="P209" s="6">
        <v>336</v>
      </c>
      <c r="Q209" s="6">
        <v>235</v>
      </c>
      <c r="R209" s="6">
        <v>160</v>
      </c>
      <c r="S209" s="6">
        <v>315</v>
      </c>
      <c r="T209" s="11">
        <v>871</v>
      </c>
      <c r="U209" s="6">
        <v>708</v>
      </c>
      <c r="V209" s="6">
        <v>797</v>
      </c>
      <c r="W209" s="6">
        <v>698</v>
      </c>
      <c r="X209" s="6">
        <v>230</v>
      </c>
      <c r="Y209" s="6">
        <v>321</v>
      </c>
      <c r="Z209" s="6">
        <v>500</v>
      </c>
      <c r="AA209" s="6">
        <v>87</v>
      </c>
      <c r="AB209" s="6">
        <v>523</v>
      </c>
      <c r="AC209" s="6">
        <v>944</v>
      </c>
      <c r="AD209" s="9">
        <v>625</v>
      </c>
      <c r="AE209" s="7">
        <v>982</v>
      </c>
      <c r="AF209" s="6">
        <v>394</v>
      </c>
      <c r="AG209" s="179">
        <v>45</v>
      </c>
      <c r="AH209" s="5">
        <f t="shared" si="33"/>
        <v>16400</v>
      </c>
      <c r="AI209" s="5">
        <f t="shared" si="34"/>
        <v>11201200</v>
      </c>
      <c r="AJ209" s="2">
        <f t="shared" si="35"/>
        <v>8606720000</v>
      </c>
    </row>
    <row r="210" spans="1:36" x14ac:dyDescent="0.2">
      <c r="A210" s="1">
        <v>31</v>
      </c>
      <c r="B210" s="178">
        <v>620</v>
      </c>
      <c r="C210" s="8">
        <v>975</v>
      </c>
      <c r="D210" s="6">
        <v>403</v>
      </c>
      <c r="E210" s="6">
        <v>56</v>
      </c>
      <c r="F210" s="6">
        <v>489</v>
      </c>
      <c r="G210" s="6">
        <v>78</v>
      </c>
      <c r="H210" s="6">
        <v>530</v>
      </c>
      <c r="I210" s="6">
        <v>949</v>
      </c>
      <c r="J210" s="6">
        <v>776</v>
      </c>
      <c r="K210" s="6">
        <v>675</v>
      </c>
      <c r="L210" s="6">
        <v>255</v>
      </c>
      <c r="M210" s="6">
        <v>348</v>
      </c>
      <c r="N210" s="6">
        <v>133</v>
      </c>
      <c r="O210" s="6">
        <v>290</v>
      </c>
      <c r="P210" s="12">
        <v>894</v>
      </c>
      <c r="Q210" s="6">
        <v>729</v>
      </c>
      <c r="R210" s="6">
        <v>686</v>
      </c>
      <c r="S210" s="11">
        <v>777</v>
      </c>
      <c r="T210" s="6">
        <v>341</v>
      </c>
      <c r="U210" s="6">
        <v>242</v>
      </c>
      <c r="V210" s="6">
        <v>303</v>
      </c>
      <c r="W210" s="6">
        <v>140</v>
      </c>
      <c r="X210" s="6">
        <v>728</v>
      </c>
      <c r="Y210" s="6">
        <v>883</v>
      </c>
      <c r="Z210" s="6">
        <v>962</v>
      </c>
      <c r="AA210" s="6">
        <v>613</v>
      </c>
      <c r="AB210" s="6">
        <v>57</v>
      </c>
      <c r="AC210" s="6">
        <v>414</v>
      </c>
      <c r="AD210" s="6">
        <v>67</v>
      </c>
      <c r="AE210" s="6">
        <v>488</v>
      </c>
      <c r="AF210" s="7">
        <v>956</v>
      </c>
      <c r="AG210" s="145">
        <v>543</v>
      </c>
      <c r="AH210" s="5">
        <f t="shared" si="33"/>
        <v>16400</v>
      </c>
      <c r="AI210" s="5">
        <f t="shared" si="34"/>
        <v>11201200</v>
      </c>
      <c r="AJ210" s="2">
        <f t="shared" si="35"/>
        <v>8606720000</v>
      </c>
    </row>
    <row r="211" spans="1:36" ht="13.5" thickBot="1" x14ac:dyDescent="0.25">
      <c r="A211" s="1">
        <v>32</v>
      </c>
      <c r="B211" s="183">
        <v>1019</v>
      </c>
      <c r="C211" s="180">
        <v>608</v>
      </c>
      <c r="D211" s="180">
        <v>4</v>
      </c>
      <c r="E211" s="180">
        <v>423</v>
      </c>
      <c r="F211" s="180">
        <v>122</v>
      </c>
      <c r="G211" s="180">
        <v>477</v>
      </c>
      <c r="H211" s="180">
        <v>897</v>
      </c>
      <c r="I211" s="180">
        <v>550</v>
      </c>
      <c r="J211" s="180">
        <v>663</v>
      </c>
      <c r="K211" s="180">
        <v>820</v>
      </c>
      <c r="L211" s="180">
        <v>368</v>
      </c>
      <c r="M211" s="180">
        <v>203</v>
      </c>
      <c r="N211" s="180">
        <v>278</v>
      </c>
      <c r="O211" s="180">
        <v>177</v>
      </c>
      <c r="P211" s="180">
        <v>749</v>
      </c>
      <c r="Q211" s="187">
        <v>842</v>
      </c>
      <c r="R211" s="191">
        <v>829</v>
      </c>
      <c r="S211" s="180">
        <v>666</v>
      </c>
      <c r="T211" s="180">
        <v>198</v>
      </c>
      <c r="U211" s="180">
        <v>353</v>
      </c>
      <c r="V211" s="180">
        <v>192</v>
      </c>
      <c r="W211" s="180">
        <v>283</v>
      </c>
      <c r="X211" s="180">
        <v>839</v>
      </c>
      <c r="Y211" s="180">
        <v>740</v>
      </c>
      <c r="Z211" s="180">
        <v>593</v>
      </c>
      <c r="AA211" s="180">
        <v>1014</v>
      </c>
      <c r="AB211" s="180">
        <v>426</v>
      </c>
      <c r="AC211" s="180">
        <v>13</v>
      </c>
      <c r="AD211" s="180">
        <v>468</v>
      </c>
      <c r="AE211" s="180">
        <v>119</v>
      </c>
      <c r="AF211" s="150">
        <v>555</v>
      </c>
      <c r="AG211" s="182">
        <v>912</v>
      </c>
      <c r="AH211" s="5">
        <f t="shared" si="33"/>
        <v>16400</v>
      </c>
      <c r="AI211" s="5">
        <f t="shared" si="34"/>
        <v>11201200</v>
      </c>
      <c r="AJ211" s="2">
        <f t="shared" si="35"/>
        <v>8606720000</v>
      </c>
    </row>
    <row r="212" spans="1:36" x14ac:dyDescent="0.2">
      <c r="A212" s="3" t="s">
        <v>0</v>
      </c>
      <c r="B212" s="5">
        <f>SUM(B180:B211)</f>
        <v>16400</v>
      </c>
      <c r="C212" s="5">
        <f t="shared" ref="C212:AG212" si="36">SUM(C180:C211)</f>
        <v>16400</v>
      </c>
      <c r="D212" s="5">
        <f t="shared" si="36"/>
        <v>16400</v>
      </c>
      <c r="E212" s="5">
        <f t="shared" si="36"/>
        <v>16400</v>
      </c>
      <c r="F212" s="5">
        <f t="shared" si="36"/>
        <v>16400</v>
      </c>
      <c r="G212" s="5">
        <f t="shared" si="36"/>
        <v>16400</v>
      </c>
      <c r="H212" s="5">
        <f t="shared" si="36"/>
        <v>16400</v>
      </c>
      <c r="I212" s="5">
        <f t="shared" si="36"/>
        <v>16400</v>
      </c>
      <c r="J212" s="5">
        <f t="shared" si="36"/>
        <v>16400</v>
      </c>
      <c r="K212" s="5">
        <f t="shared" si="36"/>
        <v>16400</v>
      </c>
      <c r="L212" s="5">
        <f t="shared" si="36"/>
        <v>16400</v>
      </c>
      <c r="M212" s="5">
        <f t="shared" si="36"/>
        <v>16400</v>
      </c>
      <c r="N212" s="5">
        <f t="shared" si="36"/>
        <v>16400</v>
      </c>
      <c r="O212" s="5">
        <f t="shared" si="36"/>
        <v>16400</v>
      </c>
      <c r="P212" s="5">
        <f t="shared" si="36"/>
        <v>16400</v>
      </c>
      <c r="Q212" s="5">
        <f t="shared" si="36"/>
        <v>16400</v>
      </c>
      <c r="R212" s="5">
        <f t="shared" si="36"/>
        <v>16400</v>
      </c>
      <c r="S212" s="5">
        <f t="shared" si="36"/>
        <v>16400</v>
      </c>
      <c r="T212" s="5">
        <f t="shared" si="36"/>
        <v>16400</v>
      </c>
      <c r="U212" s="5">
        <f t="shared" si="36"/>
        <v>16400</v>
      </c>
      <c r="V212" s="5">
        <f t="shared" si="36"/>
        <v>16400</v>
      </c>
      <c r="W212" s="5">
        <f t="shared" si="36"/>
        <v>16400</v>
      </c>
      <c r="X212" s="5">
        <f t="shared" si="36"/>
        <v>16400</v>
      </c>
      <c r="Y212" s="5">
        <f t="shared" si="36"/>
        <v>16400</v>
      </c>
      <c r="Z212" s="5">
        <f t="shared" si="36"/>
        <v>16400</v>
      </c>
      <c r="AA212" s="5">
        <f t="shared" si="36"/>
        <v>16400</v>
      </c>
      <c r="AB212" s="5">
        <f t="shared" si="36"/>
        <v>16400</v>
      </c>
      <c r="AC212" s="5">
        <f t="shared" si="36"/>
        <v>16400</v>
      </c>
      <c r="AD212" s="5">
        <f t="shared" si="36"/>
        <v>16400</v>
      </c>
      <c r="AE212" s="5">
        <f t="shared" si="36"/>
        <v>16400</v>
      </c>
      <c r="AF212" s="5">
        <f t="shared" si="36"/>
        <v>16400</v>
      </c>
      <c r="AG212" s="5">
        <f t="shared" si="36"/>
        <v>16400</v>
      </c>
      <c r="AH212" s="5"/>
      <c r="AI212" s="5"/>
    </row>
    <row r="213" spans="1:36" x14ac:dyDescent="0.2">
      <c r="A213" s="3" t="s">
        <v>1</v>
      </c>
      <c r="B213" s="5">
        <f>SUMSQ(B180:B211)</f>
        <v>11201200</v>
      </c>
      <c r="C213" s="5">
        <f t="shared" ref="C213:AG213" si="37">SUMSQ(C180:C211)</f>
        <v>11201200</v>
      </c>
      <c r="D213" s="5">
        <f t="shared" si="37"/>
        <v>11201200</v>
      </c>
      <c r="E213" s="5">
        <f t="shared" si="37"/>
        <v>11201200</v>
      </c>
      <c r="F213" s="5">
        <f t="shared" si="37"/>
        <v>11201200</v>
      </c>
      <c r="G213" s="5">
        <f t="shared" si="37"/>
        <v>11201200</v>
      </c>
      <c r="H213" s="5">
        <f t="shared" si="37"/>
        <v>11201200</v>
      </c>
      <c r="I213" s="5">
        <f t="shared" si="37"/>
        <v>11201200</v>
      </c>
      <c r="J213" s="5">
        <f t="shared" si="37"/>
        <v>11201200</v>
      </c>
      <c r="K213" s="5">
        <f t="shared" si="37"/>
        <v>11201200</v>
      </c>
      <c r="L213" s="5">
        <f t="shared" si="37"/>
        <v>11201200</v>
      </c>
      <c r="M213" s="5">
        <f t="shared" si="37"/>
        <v>11201200</v>
      </c>
      <c r="N213" s="5">
        <f t="shared" si="37"/>
        <v>11201200</v>
      </c>
      <c r="O213" s="5">
        <f t="shared" si="37"/>
        <v>11201200</v>
      </c>
      <c r="P213" s="5">
        <f t="shared" si="37"/>
        <v>11201200</v>
      </c>
      <c r="Q213" s="5">
        <f t="shared" si="37"/>
        <v>11201200</v>
      </c>
      <c r="R213" s="5">
        <f t="shared" si="37"/>
        <v>11201200</v>
      </c>
      <c r="S213" s="5">
        <f t="shared" si="37"/>
        <v>11201200</v>
      </c>
      <c r="T213" s="5">
        <f t="shared" si="37"/>
        <v>11201200</v>
      </c>
      <c r="U213" s="5">
        <f t="shared" si="37"/>
        <v>11201200</v>
      </c>
      <c r="V213" s="5">
        <f t="shared" si="37"/>
        <v>11201200</v>
      </c>
      <c r="W213" s="5">
        <f t="shared" si="37"/>
        <v>11201200</v>
      </c>
      <c r="X213" s="5">
        <f t="shared" si="37"/>
        <v>11201200</v>
      </c>
      <c r="Y213" s="5">
        <f t="shared" si="37"/>
        <v>11201200</v>
      </c>
      <c r="Z213" s="5">
        <f t="shared" si="37"/>
        <v>11201200</v>
      </c>
      <c r="AA213" s="5">
        <f t="shared" si="37"/>
        <v>11201200</v>
      </c>
      <c r="AB213" s="5">
        <f t="shared" si="37"/>
        <v>11201200</v>
      </c>
      <c r="AC213" s="5">
        <f t="shared" si="37"/>
        <v>11201200</v>
      </c>
      <c r="AD213" s="5">
        <f t="shared" si="37"/>
        <v>11201200</v>
      </c>
      <c r="AE213" s="5">
        <f t="shared" si="37"/>
        <v>11201200</v>
      </c>
      <c r="AF213" s="5">
        <f t="shared" si="37"/>
        <v>11201200</v>
      </c>
      <c r="AG213" s="5">
        <f t="shared" si="37"/>
        <v>11201200</v>
      </c>
      <c r="AH213" s="5"/>
      <c r="AI213" s="5"/>
    </row>
    <row r="214" spans="1:36" x14ac:dyDescent="0.2">
      <c r="A214" s="3" t="s">
        <v>2</v>
      </c>
      <c r="B214" s="2">
        <f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ref="C214:AG214" si="38">C180^3+C181^3+C182^3+C183^3+C184^3+C185^3+C186^3+C187^3+C188^3+C189^3+C190^3+C191^3+C192^3+C193^3+C194^3+C195^3+C196^3+C197^3+C198^3+C199^3+C200^3+C201^3+C202^3+C203^3+C204^3+C205^3+C206^3+C207^3+C208^3+C209^3+C210^3+C211^3</f>
        <v>8606720000</v>
      </c>
      <c r="D214" s="2">
        <f t="shared" si="38"/>
        <v>8606720000</v>
      </c>
      <c r="E214" s="2">
        <f t="shared" si="38"/>
        <v>8606720000</v>
      </c>
      <c r="F214" s="2">
        <f t="shared" si="38"/>
        <v>8606720000</v>
      </c>
      <c r="G214" s="2">
        <f t="shared" si="38"/>
        <v>8606720000</v>
      </c>
      <c r="H214" s="2">
        <f t="shared" si="38"/>
        <v>8606720000</v>
      </c>
      <c r="I214" s="2">
        <f t="shared" si="38"/>
        <v>8606720000</v>
      </c>
      <c r="J214" s="2">
        <f t="shared" si="38"/>
        <v>8606720000</v>
      </c>
      <c r="K214" s="2">
        <f t="shared" si="38"/>
        <v>8606720000</v>
      </c>
      <c r="L214" s="2">
        <f t="shared" si="38"/>
        <v>8606720000</v>
      </c>
      <c r="M214" s="2">
        <f t="shared" si="38"/>
        <v>8606720000</v>
      </c>
      <c r="N214" s="2">
        <f t="shared" si="38"/>
        <v>8606720000</v>
      </c>
      <c r="O214" s="2">
        <f t="shared" si="38"/>
        <v>8606720000</v>
      </c>
      <c r="P214" s="2">
        <f t="shared" si="38"/>
        <v>8606720000</v>
      </c>
      <c r="Q214" s="2">
        <f t="shared" si="38"/>
        <v>8606720000</v>
      </c>
      <c r="R214" s="2">
        <f t="shared" si="38"/>
        <v>8606720000</v>
      </c>
      <c r="S214" s="2">
        <f t="shared" si="38"/>
        <v>8606720000</v>
      </c>
      <c r="T214" s="2">
        <f t="shared" si="38"/>
        <v>8606720000</v>
      </c>
      <c r="U214" s="2">
        <f t="shared" si="38"/>
        <v>8606720000</v>
      </c>
      <c r="V214" s="2">
        <f t="shared" si="38"/>
        <v>8606720000</v>
      </c>
      <c r="W214" s="2">
        <f t="shared" si="38"/>
        <v>8606720000</v>
      </c>
      <c r="X214" s="2">
        <f t="shared" si="38"/>
        <v>8606720000</v>
      </c>
      <c r="Y214" s="2">
        <f t="shared" si="38"/>
        <v>8606720000</v>
      </c>
      <c r="Z214" s="2">
        <f t="shared" si="38"/>
        <v>8606720000</v>
      </c>
      <c r="AA214" s="2">
        <f t="shared" si="38"/>
        <v>8606720000</v>
      </c>
      <c r="AB214" s="2">
        <f t="shared" si="38"/>
        <v>8606720000</v>
      </c>
      <c r="AC214" s="2">
        <f t="shared" si="38"/>
        <v>8606720000</v>
      </c>
      <c r="AD214" s="2">
        <f t="shared" si="38"/>
        <v>8606720000</v>
      </c>
      <c r="AE214" s="2">
        <f t="shared" si="38"/>
        <v>8606720000</v>
      </c>
      <c r="AF214" s="2">
        <f t="shared" si="38"/>
        <v>8606720000</v>
      </c>
      <c r="AG214" s="2">
        <f t="shared" si="38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</row>
    <row r="215" spans="1:36" x14ac:dyDescent="0.2">
      <c r="AH215" s="5"/>
      <c r="AI215" s="5"/>
    </row>
    <row r="216" spans="1:36" x14ac:dyDescent="0.2">
      <c r="A216" s="3" t="s">
        <v>1173</v>
      </c>
      <c r="B216" s="2">
        <f>B180</f>
        <v>6</v>
      </c>
      <c r="C216" s="2">
        <f>C181</f>
        <v>50</v>
      </c>
      <c r="D216" s="2">
        <f>D182</f>
        <v>96</v>
      </c>
      <c r="E216" s="2">
        <f>E183</f>
        <v>108</v>
      </c>
      <c r="F216" s="2">
        <f>F184</f>
        <v>153</v>
      </c>
      <c r="G216" s="2">
        <f>G185</f>
        <v>173</v>
      </c>
      <c r="H216" s="2">
        <f>H186</f>
        <v>195</v>
      </c>
      <c r="I216" s="2">
        <f>I187</f>
        <v>247</v>
      </c>
      <c r="J216" s="2">
        <f>J188</f>
        <v>287</v>
      </c>
      <c r="K216" s="2">
        <f>K189</f>
        <v>299</v>
      </c>
      <c r="L216" s="2">
        <f>L190</f>
        <v>325</v>
      </c>
      <c r="M216" s="2">
        <f>M191</f>
        <v>369</v>
      </c>
      <c r="N216" s="2">
        <f>N192</f>
        <v>388</v>
      </c>
      <c r="O216" s="2">
        <f>O193</f>
        <v>440</v>
      </c>
      <c r="P216" s="2">
        <f>P194</f>
        <v>474</v>
      </c>
      <c r="Q216" s="2">
        <f>Q195</f>
        <v>494</v>
      </c>
      <c r="R216" s="2">
        <f>R196</f>
        <v>616</v>
      </c>
      <c r="S216" s="2">
        <f>S197</f>
        <v>596</v>
      </c>
      <c r="T216" s="2">
        <f>T198</f>
        <v>574</v>
      </c>
      <c r="U216" s="2">
        <f>U199</f>
        <v>522</v>
      </c>
      <c r="V216" s="2">
        <f>V200</f>
        <v>763</v>
      </c>
      <c r="W216" s="2">
        <f>W201</f>
        <v>719</v>
      </c>
      <c r="X216" s="2">
        <f>X202</f>
        <v>673</v>
      </c>
      <c r="Y216" s="2">
        <f>Y203</f>
        <v>661</v>
      </c>
      <c r="Z216" s="2">
        <f>Z204</f>
        <v>893</v>
      </c>
      <c r="AA216" s="2">
        <f>AA205</f>
        <v>841</v>
      </c>
      <c r="AB216" s="2">
        <f>AB206</f>
        <v>807</v>
      </c>
      <c r="AC216" s="2">
        <f>AC207</f>
        <v>787</v>
      </c>
      <c r="AD216" s="2">
        <f>AD208</f>
        <v>994</v>
      </c>
      <c r="AE216" s="2">
        <f>AE209</f>
        <v>982</v>
      </c>
      <c r="AF216" s="2">
        <f>AF210</f>
        <v>956</v>
      </c>
      <c r="AG216" s="2">
        <f>AG211</f>
        <v>912</v>
      </c>
      <c r="AH216" s="217">
        <f t="shared" ref="AH216:AH219" si="39">SUM(B216:AG216)</f>
        <v>16400</v>
      </c>
      <c r="AI216" s="5">
        <f t="shared" ref="AI216:AI219" si="40">SUMSQ(B216:AG216)</f>
        <v>11201200</v>
      </c>
      <c r="AJ216" s="2">
        <f t="shared" si="35"/>
        <v>8606720000</v>
      </c>
    </row>
    <row r="217" spans="1:36" x14ac:dyDescent="0.2">
      <c r="A217" s="3" t="s">
        <v>1174</v>
      </c>
      <c r="B217" s="2">
        <f>B211</f>
        <v>1019</v>
      </c>
      <c r="C217" s="2">
        <f>C210</f>
        <v>975</v>
      </c>
      <c r="D217" s="2">
        <f>D209</f>
        <v>929</v>
      </c>
      <c r="E217" s="2">
        <f>E208</f>
        <v>917</v>
      </c>
      <c r="F217" s="2">
        <f>F207</f>
        <v>872</v>
      </c>
      <c r="G217" s="2">
        <f>G206</f>
        <v>852</v>
      </c>
      <c r="H217" s="2">
        <f>H205</f>
        <v>830</v>
      </c>
      <c r="I217" s="2">
        <f>I204</f>
        <v>778</v>
      </c>
      <c r="J217" s="2">
        <f>J203</f>
        <v>738</v>
      </c>
      <c r="K217" s="2">
        <f>K202</f>
        <v>726</v>
      </c>
      <c r="L217" s="2">
        <f>L201</f>
        <v>700</v>
      </c>
      <c r="M217" s="2">
        <f>M200</f>
        <v>656</v>
      </c>
      <c r="N217" s="2">
        <f>N199</f>
        <v>637</v>
      </c>
      <c r="O217" s="2">
        <f>O198</f>
        <v>585</v>
      </c>
      <c r="P217" s="2">
        <f>P197</f>
        <v>551</v>
      </c>
      <c r="Q217" s="2">
        <f>Q196</f>
        <v>531</v>
      </c>
      <c r="R217" s="2">
        <f>R195</f>
        <v>409</v>
      </c>
      <c r="S217" s="2">
        <f>S194</f>
        <v>429</v>
      </c>
      <c r="T217" s="2">
        <f>T193</f>
        <v>451</v>
      </c>
      <c r="U217" s="2">
        <f>U192</f>
        <v>503</v>
      </c>
      <c r="V217" s="2">
        <f>V191</f>
        <v>262</v>
      </c>
      <c r="W217" s="2">
        <f>W190</f>
        <v>306</v>
      </c>
      <c r="X217" s="2">
        <f>X189</f>
        <v>352</v>
      </c>
      <c r="Y217" s="2">
        <f>Y188</f>
        <v>364</v>
      </c>
      <c r="Z217" s="2">
        <f>Z187</f>
        <v>132</v>
      </c>
      <c r="AA217" s="2">
        <f>AA186</f>
        <v>184</v>
      </c>
      <c r="AB217" s="2">
        <f>AB185</f>
        <v>218</v>
      </c>
      <c r="AC217" s="2">
        <f>AC184</f>
        <v>238</v>
      </c>
      <c r="AD217" s="2">
        <f>AD183</f>
        <v>31</v>
      </c>
      <c r="AE217" s="2">
        <f>AE182</f>
        <v>43</v>
      </c>
      <c r="AF217" s="2">
        <f>AF181</f>
        <v>69</v>
      </c>
      <c r="AG217" s="2">
        <f>AG180</f>
        <v>113</v>
      </c>
      <c r="AH217" s="217">
        <f t="shared" si="39"/>
        <v>16400</v>
      </c>
      <c r="AI217" s="5">
        <f t="shared" si="40"/>
        <v>11201200</v>
      </c>
      <c r="AJ217" s="2">
        <f t="shared" si="35"/>
        <v>8606720000</v>
      </c>
    </row>
    <row r="218" spans="1:36" x14ac:dyDescent="0.2">
      <c r="A218" s="3" t="s">
        <v>1175</v>
      </c>
      <c r="B218" s="2">
        <f>B196</f>
        <v>674</v>
      </c>
      <c r="C218" s="2">
        <f>C197</f>
        <v>662</v>
      </c>
      <c r="D218" s="2">
        <f>D198</f>
        <v>764</v>
      </c>
      <c r="E218" s="2">
        <f>E199</f>
        <v>720</v>
      </c>
      <c r="F218" s="2">
        <f>F200</f>
        <v>573</v>
      </c>
      <c r="G218" s="2">
        <f>G201</f>
        <v>521</v>
      </c>
      <c r="H218" s="2">
        <f>H202</f>
        <v>615</v>
      </c>
      <c r="I218" s="2">
        <f>I203</f>
        <v>595</v>
      </c>
      <c r="J218" s="2">
        <f>J204</f>
        <v>955</v>
      </c>
      <c r="K218" s="2">
        <f>K205</f>
        <v>911</v>
      </c>
      <c r="L218" s="2">
        <f>L206</f>
        <v>993</v>
      </c>
      <c r="M218" s="2">
        <f>M207</f>
        <v>981</v>
      </c>
      <c r="N218" s="2">
        <f>N208</f>
        <v>808</v>
      </c>
      <c r="O218" s="2">
        <f>O209</f>
        <v>788</v>
      </c>
      <c r="P218" s="2">
        <f>P210</f>
        <v>894</v>
      </c>
      <c r="Q218" s="2">
        <f>Q211</f>
        <v>842</v>
      </c>
      <c r="R218" s="2">
        <f>R180</f>
        <v>196</v>
      </c>
      <c r="S218" s="2">
        <f>S181</f>
        <v>248</v>
      </c>
      <c r="T218" s="2">
        <f>T182</f>
        <v>154</v>
      </c>
      <c r="U218" s="2">
        <f>U183</f>
        <v>174</v>
      </c>
      <c r="V218" s="2">
        <f>V184</f>
        <v>95</v>
      </c>
      <c r="W218" s="2">
        <f>W185</f>
        <v>107</v>
      </c>
      <c r="X218" s="2">
        <f>X186</f>
        <v>5</v>
      </c>
      <c r="Y218" s="2">
        <f>Y187</f>
        <v>49</v>
      </c>
      <c r="Z218" s="2">
        <f>Z188</f>
        <v>473</v>
      </c>
      <c r="AA218" s="2">
        <f>AA189</f>
        <v>493</v>
      </c>
      <c r="AB218" s="2">
        <f>AB190</f>
        <v>387</v>
      </c>
      <c r="AC218" s="2">
        <f>AC191</f>
        <v>439</v>
      </c>
      <c r="AD218" s="2">
        <f>AD192</f>
        <v>326</v>
      </c>
      <c r="AE218" s="2">
        <f>AE193</f>
        <v>370</v>
      </c>
      <c r="AF218" s="2">
        <f>AF194</f>
        <v>288</v>
      </c>
      <c r="AG218" s="2">
        <f>AG195</f>
        <v>300</v>
      </c>
      <c r="AH218" s="217">
        <f t="shared" si="39"/>
        <v>16400</v>
      </c>
      <c r="AI218" s="5">
        <f t="shared" si="40"/>
        <v>11201200</v>
      </c>
    </row>
    <row r="219" spans="1:36" x14ac:dyDescent="0.2">
      <c r="A219" s="3" t="s">
        <v>1176</v>
      </c>
      <c r="B219" s="2">
        <f>B195</f>
        <v>351</v>
      </c>
      <c r="C219" s="2">
        <f>C194</f>
        <v>363</v>
      </c>
      <c r="D219" s="2">
        <f>D193</f>
        <v>261</v>
      </c>
      <c r="E219" s="2">
        <f>E192</f>
        <v>305</v>
      </c>
      <c r="F219" s="2">
        <f>F191</f>
        <v>452</v>
      </c>
      <c r="G219" s="2">
        <f>G190</f>
        <v>504</v>
      </c>
      <c r="H219" s="2">
        <f>H189</f>
        <v>410</v>
      </c>
      <c r="I219" s="2">
        <f>I188</f>
        <v>430</v>
      </c>
      <c r="J219" s="2">
        <f>J187</f>
        <v>70</v>
      </c>
      <c r="K219" s="2">
        <f>K186</f>
        <v>114</v>
      </c>
      <c r="L219" s="2">
        <f>L185</f>
        <v>32</v>
      </c>
      <c r="M219" s="2">
        <f>M184</f>
        <v>44</v>
      </c>
      <c r="N219" s="2">
        <f>N183</f>
        <v>217</v>
      </c>
      <c r="O219" s="2">
        <f>O182</f>
        <v>237</v>
      </c>
      <c r="P219" s="2">
        <f>P181</f>
        <v>131</v>
      </c>
      <c r="Q219" s="2">
        <f>Q180</f>
        <v>183</v>
      </c>
      <c r="R219" s="2">
        <f>R211</f>
        <v>829</v>
      </c>
      <c r="S219" s="2">
        <f>S210</f>
        <v>777</v>
      </c>
      <c r="T219" s="2">
        <f>T209</f>
        <v>871</v>
      </c>
      <c r="U219" s="2">
        <f>U208</f>
        <v>851</v>
      </c>
      <c r="V219" s="2">
        <f>V207</f>
        <v>930</v>
      </c>
      <c r="W219" s="2">
        <f>W206</f>
        <v>918</v>
      </c>
      <c r="X219" s="2">
        <f>X205</f>
        <v>1020</v>
      </c>
      <c r="Y219" s="2">
        <f>Y204</f>
        <v>976</v>
      </c>
      <c r="Z219" s="2">
        <f>Z203</f>
        <v>552</v>
      </c>
      <c r="AA219" s="2">
        <f>AA202</f>
        <v>532</v>
      </c>
      <c r="AB219" s="2">
        <f>AB201</f>
        <v>638</v>
      </c>
      <c r="AC219" s="2">
        <f>AC200</f>
        <v>586</v>
      </c>
      <c r="AD219" s="2">
        <f>AD199</f>
        <v>699</v>
      </c>
      <c r="AE219" s="2">
        <f>AE198</f>
        <v>655</v>
      </c>
      <c r="AF219" s="2">
        <f>AF197</f>
        <v>737</v>
      </c>
      <c r="AG219" s="2">
        <f>AG196</f>
        <v>725</v>
      </c>
      <c r="AH219" s="217">
        <f t="shared" si="39"/>
        <v>16400</v>
      </c>
      <c r="AI219" s="5">
        <f t="shared" si="40"/>
        <v>11201200</v>
      </c>
    </row>
    <row r="222" spans="1:36" ht="13.5" thickBot="1" x14ac:dyDescent="0.25">
      <c r="A222" s="71" t="s">
        <v>5</v>
      </c>
      <c r="B222" s="1" t="s">
        <v>1127</v>
      </c>
      <c r="D222" s="131" t="s">
        <v>5</v>
      </c>
      <c r="F222" s="2" t="s">
        <v>5</v>
      </c>
    </row>
    <row r="223" spans="1:36" x14ac:dyDescent="0.2">
      <c r="A223" s="1">
        <v>1</v>
      </c>
      <c r="B223" s="193">
        <v>19</v>
      </c>
      <c r="C223" s="194">
        <v>440</v>
      </c>
      <c r="D223" s="177">
        <v>1004</v>
      </c>
      <c r="E223" s="177">
        <v>591</v>
      </c>
      <c r="F223" s="177">
        <v>914</v>
      </c>
      <c r="G223" s="177">
        <v>565</v>
      </c>
      <c r="H223" s="177">
        <v>105</v>
      </c>
      <c r="I223" s="177">
        <v>462</v>
      </c>
      <c r="J223" s="177">
        <v>383</v>
      </c>
      <c r="K223" s="177">
        <v>220</v>
      </c>
      <c r="L223" s="177">
        <v>648</v>
      </c>
      <c r="M223" s="177">
        <v>803</v>
      </c>
      <c r="N223" s="177">
        <v>766</v>
      </c>
      <c r="O223" s="177">
        <v>857</v>
      </c>
      <c r="P223" s="189">
        <v>261</v>
      </c>
      <c r="Q223" s="177">
        <v>162</v>
      </c>
      <c r="R223" s="177">
        <v>213</v>
      </c>
      <c r="S223" s="185">
        <v>370</v>
      </c>
      <c r="T223" s="177">
        <v>814</v>
      </c>
      <c r="U223" s="177">
        <v>649</v>
      </c>
      <c r="V223" s="177">
        <v>856</v>
      </c>
      <c r="W223" s="177">
        <v>755</v>
      </c>
      <c r="X223" s="177">
        <v>175</v>
      </c>
      <c r="Y223" s="177">
        <v>268</v>
      </c>
      <c r="Z223" s="177">
        <v>441</v>
      </c>
      <c r="AA223" s="177">
        <v>30</v>
      </c>
      <c r="AB223" s="177">
        <v>578</v>
      </c>
      <c r="AC223" s="177">
        <v>997</v>
      </c>
      <c r="AD223" s="177">
        <v>572</v>
      </c>
      <c r="AE223" s="177">
        <v>927</v>
      </c>
      <c r="AF223" s="195">
        <v>451</v>
      </c>
      <c r="AG223" s="196">
        <v>104</v>
      </c>
      <c r="AH223" s="5">
        <f>SUM(B223:AG223)</f>
        <v>16400</v>
      </c>
      <c r="AI223" s="5">
        <f>SUMSQ(B223:AG223)</f>
        <v>11201200</v>
      </c>
      <c r="AJ223" s="2">
        <f>B223^3+C223^3+D223^3+E223^3+F223^3+G223^3+H223^3+I223^3+J223^3+K223^3+L223^3+M223^3+N223^3+O223^3+P223^3+Q223^3+R223^3+S223^3+T223^3+U223^3+V223^3+W223^3+X223^3+Y223^3+Z223^3+AA223^3+AB223^3+AC223^3+AD223^3+AE223^3+AF223^3+AG223^3</f>
        <v>8606720000</v>
      </c>
    </row>
    <row r="224" spans="1:36" x14ac:dyDescent="0.2">
      <c r="A224" s="1">
        <v>2</v>
      </c>
      <c r="B224" s="197">
        <v>388</v>
      </c>
      <c r="C224" s="9">
        <v>39</v>
      </c>
      <c r="D224" s="6">
        <v>635</v>
      </c>
      <c r="E224" s="6">
        <v>992</v>
      </c>
      <c r="F224" s="6">
        <v>513</v>
      </c>
      <c r="G224" s="6">
        <v>934</v>
      </c>
      <c r="H224" s="6">
        <v>506</v>
      </c>
      <c r="I224" s="6">
        <v>93</v>
      </c>
      <c r="J224" s="6">
        <v>240</v>
      </c>
      <c r="K224" s="6">
        <v>331</v>
      </c>
      <c r="L224" s="6">
        <v>791</v>
      </c>
      <c r="M224" s="6">
        <v>692</v>
      </c>
      <c r="N224" s="6">
        <v>877</v>
      </c>
      <c r="O224" s="6">
        <v>714</v>
      </c>
      <c r="P224" s="6">
        <v>150</v>
      </c>
      <c r="Q224" s="11">
        <v>305</v>
      </c>
      <c r="R224" s="12">
        <v>326</v>
      </c>
      <c r="S224" s="6">
        <v>225</v>
      </c>
      <c r="T224" s="6">
        <v>701</v>
      </c>
      <c r="U224" s="6">
        <v>794</v>
      </c>
      <c r="V224" s="6">
        <v>711</v>
      </c>
      <c r="W224" s="6">
        <v>868</v>
      </c>
      <c r="X224" s="6">
        <v>320</v>
      </c>
      <c r="Y224" s="6">
        <v>155</v>
      </c>
      <c r="Z224" s="6">
        <v>42</v>
      </c>
      <c r="AA224" s="6">
        <v>397</v>
      </c>
      <c r="AB224" s="6">
        <v>977</v>
      </c>
      <c r="AC224" s="6">
        <v>630</v>
      </c>
      <c r="AD224" s="6">
        <v>939</v>
      </c>
      <c r="AE224" s="6">
        <v>528</v>
      </c>
      <c r="AF224" s="6">
        <v>84</v>
      </c>
      <c r="AG224" s="198">
        <v>503</v>
      </c>
      <c r="AH224" s="5">
        <f t="shared" ref="AH224:AH254" si="41">SUM(B224:AG224)</f>
        <v>16400</v>
      </c>
      <c r="AI224" s="5">
        <f t="shared" ref="AI224:AI254" si="42">SUMSQ(B224:AG224)</f>
        <v>11201200</v>
      </c>
      <c r="AJ224" s="2">
        <f t="shared" ref="AJ224:AJ254" si="43">B224^3+C224^3+D224^3+E224^3+F224^3+G224^3+H224^3+I224^3+J224^3+K224^3+L224^3+M224^3+N224^3+O224^3+P224^3+Q224^3+R224^3+S224^3+T224^3+U224^3+V224^3+W224^3+X224^3+Y224^3+Z224^3+AA224^3+AB224^3+AC224^3+AD224^3+AE224^3+AF224^3+AG224^3</f>
        <v>8606720000</v>
      </c>
    </row>
    <row r="225" spans="1:36" x14ac:dyDescent="0.2">
      <c r="A225" s="1">
        <v>3</v>
      </c>
      <c r="B225" s="178">
        <v>946</v>
      </c>
      <c r="C225" s="6">
        <v>533</v>
      </c>
      <c r="D225" s="9">
        <v>73</v>
      </c>
      <c r="E225" s="7">
        <v>494</v>
      </c>
      <c r="F225" s="6">
        <v>51</v>
      </c>
      <c r="G225" s="6">
        <v>408</v>
      </c>
      <c r="H225" s="6">
        <v>972</v>
      </c>
      <c r="I225" s="6">
        <v>623</v>
      </c>
      <c r="J225" s="6">
        <v>734</v>
      </c>
      <c r="K225" s="6">
        <v>889</v>
      </c>
      <c r="L225" s="6">
        <v>293</v>
      </c>
      <c r="M225" s="6">
        <v>130</v>
      </c>
      <c r="N225" s="11">
        <v>351</v>
      </c>
      <c r="O225" s="6">
        <v>252</v>
      </c>
      <c r="P225" s="6">
        <v>680</v>
      </c>
      <c r="Q225" s="6">
        <v>771</v>
      </c>
      <c r="R225" s="6">
        <v>888</v>
      </c>
      <c r="S225" s="6">
        <v>723</v>
      </c>
      <c r="T225" s="6">
        <v>143</v>
      </c>
      <c r="U225" s="12">
        <v>300</v>
      </c>
      <c r="V225" s="6">
        <v>245</v>
      </c>
      <c r="W225" s="6">
        <v>338</v>
      </c>
      <c r="X225" s="6">
        <v>782</v>
      </c>
      <c r="Y225" s="6">
        <v>681</v>
      </c>
      <c r="Z225" s="6">
        <v>540</v>
      </c>
      <c r="AA225" s="6">
        <v>959</v>
      </c>
      <c r="AB225" s="6">
        <v>483</v>
      </c>
      <c r="AC225" s="6">
        <v>72</v>
      </c>
      <c r="AD225" s="8">
        <v>409</v>
      </c>
      <c r="AE225" s="6">
        <v>62</v>
      </c>
      <c r="AF225" s="6">
        <v>610</v>
      </c>
      <c r="AG225" s="179">
        <v>965</v>
      </c>
      <c r="AH225" s="5">
        <f t="shared" si="41"/>
        <v>16400</v>
      </c>
      <c r="AI225" s="5">
        <f t="shared" si="42"/>
        <v>11201200</v>
      </c>
      <c r="AJ225" s="2">
        <f t="shared" si="43"/>
        <v>8606720000</v>
      </c>
    </row>
    <row r="226" spans="1:36" x14ac:dyDescent="0.2">
      <c r="A226" s="1">
        <v>4</v>
      </c>
      <c r="B226" s="178">
        <v>545</v>
      </c>
      <c r="C226" s="6">
        <v>902</v>
      </c>
      <c r="D226" s="7">
        <v>474</v>
      </c>
      <c r="E226" s="9">
        <v>125</v>
      </c>
      <c r="F226" s="6">
        <v>420</v>
      </c>
      <c r="G226" s="6">
        <v>7</v>
      </c>
      <c r="H226" s="6">
        <v>603</v>
      </c>
      <c r="I226" s="6">
        <v>1024</v>
      </c>
      <c r="J226" s="6">
        <v>845</v>
      </c>
      <c r="K226" s="6">
        <v>746</v>
      </c>
      <c r="L226" s="6">
        <v>182</v>
      </c>
      <c r="M226" s="6">
        <v>273</v>
      </c>
      <c r="N226" s="6">
        <v>208</v>
      </c>
      <c r="O226" s="11">
        <v>363</v>
      </c>
      <c r="P226" s="6">
        <v>823</v>
      </c>
      <c r="Q226" s="6">
        <v>660</v>
      </c>
      <c r="R226" s="6">
        <v>743</v>
      </c>
      <c r="S226" s="6">
        <v>836</v>
      </c>
      <c r="T226" s="12">
        <v>288</v>
      </c>
      <c r="U226" s="6">
        <v>187</v>
      </c>
      <c r="V226" s="6">
        <v>358</v>
      </c>
      <c r="W226" s="6">
        <v>193</v>
      </c>
      <c r="X226" s="6">
        <v>669</v>
      </c>
      <c r="Y226" s="6">
        <v>826</v>
      </c>
      <c r="Z226" s="6">
        <v>907</v>
      </c>
      <c r="AA226" s="6">
        <v>560</v>
      </c>
      <c r="AB226" s="6">
        <v>116</v>
      </c>
      <c r="AC226" s="6">
        <v>471</v>
      </c>
      <c r="AD226" s="6">
        <v>10</v>
      </c>
      <c r="AE226" s="8">
        <v>429</v>
      </c>
      <c r="AF226" s="6">
        <v>1009</v>
      </c>
      <c r="AG226" s="179">
        <v>598</v>
      </c>
      <c r="AH226" s="5">
        <f t="shared" si="41"/>
        <v>16400</v>
      </c>
      <c r="AI226" s="5">
        <f t="shared" si="42"/>
        <v>11201200</v>
      </c>
      <c r="AJ226" s="2">
        <f t="shared" si="43"/>
        <v>8606720000</v>
      </c>
    </row>
    <row r="227" spans="1:36" x14ac:dyDescent="0.2">
      <c r="A227" s="1">
        <v>5</v>
      </c>
      <c r="B227" s="178">
        <v>781</v>
      </c>
      <c r="C227" s="6">
        <v>682</v>
      </c>
      <c r="D227" s="6">
        <v>246</v>
      </c>
      <c r="E227" s="6">
        <v>337</v>
      </c>
      <c r="F227" s="9">
        <v>144</v>
      </c>
      <c r="G227" s="7">
        <v>299</v>
      </c>
      <c r="H227" s="6">
        <v>887</v>
      </c>
      <c r="I227" s="6">
        <v>724</v>
      </c>
      <c r="J227" s="6">
        <v>609</v>
      </c>
      <c r="K227" s="6">
        <v>966</v>
      </c>
      <c r="L227" s="11">
        <v>410</v>
      </c>
      <c r="M227" s="6">
        <v>61</v>
      </c>
      <c r="N227" s="6">
        <v>484</v>
      </c>
      <c r="O227" s="6">
        <v>71</v>
      </c>
      <c r="P227" s="6">
        <v>539</v>
      </c>
      <c r="Q227" s="6">
        <v>960</v>
      </c>
      <c r="R227" s="6">
        <v>971</v>
      </c>
      <c r="S227" s="6">
        <v>624</v>
      </c>
      <c r="T227" s="6">
        <v>52</v>
      </c>
      <c r="U227" s="6">
        <v>407</v>
      </c>
      <c r="V227" s="6">
        <v>74</v>
      </c>
      <c r="W227" s="12">
        <v>493</v>
      </c>
      <c r="X227" s="6">
        <v>945</v>
      </c>
      <c r="Y227" s="6">
        <v>534</v>
      </c>
      <c r="Z227" s="6">
        <v>679</v>
      </c>
      <c r="AA227" s="6">
        <v>772</v>
      </c>
      <c r="AB227" s="8">
        <v>352</v>
      </c>
      <c r="AC227" s="6">
        <v>251</v>
      </c>
      <c r="AD227" s="6">
        <v>294</v>
      </c>
      <c r="AE227" s="6">
        <v>129</v>
      </c>
      <c r="AF227" s="6">
        <v>733</v>
      </c>
      <c r="AG227" s="179">
        <v>890</v>
      </c>
      <c r="AH227" s="5">
        <f t="shared" si="41"/>
        <v>16400</v>
      </c>
      <c r="AI227" s="5">
        <f t="shared" si="42"/>
        <v>11201200</v>
      </c>
      <c r="AJ227" s="2">
        <f t="shared" si="43"/>
        <v>8606720000</v>
      </c>
    </row>
    <row r="228" spans="1:36" x14ac:dyDescent="0.2">
      <c r="A228" s="1">
        <v>6</v>
      </c>
      <c r="B228" s="178">
        <v>670</v>
      </c>
      <c r="C228" s="6">
        <v>825</v>
      </c>
      <c r="D228" s="6">
        <v>357</v>
      </c>
      <c r="E228" s="6">
        <v>194</v>
      </c>
      <c r="F228" s="7">
        <v>287</v>
      </c>
      <c r="G228" s="9">
        <v>188</v>
      </c>
      <c r="H228" s="6">
        <v>744</v>
      </c>
      <c r="I228" s="6">
        <v>835</v>
      </c>
      <c r="J228" s="6">
        <v>1010</v>
      </c>
      <c r="K228" s="6">
        <v>597</v>
      </c>
      <c r="L228" s="6">
        <v>9</v>
      </c>
      <c r="M228" s="11">
        <v>430</v>
      </c>
      <c r="N228" s="6">
        <v>115</v>
      </c>
      <c r="O228" s="6">
        <v>472</v>
      </c>
      <c r="P228" s="6">
        <v>908</v>
      </c>
      <c r="Q228" s="6">
        <v>559</v>
      </c>
      <c r="R228" s="6">
        <v>604</v>
      </c>
      <c r="S228" s="6">
        <v>1023</v>
      </c>
      <c r="T228" s="6">
        <v>419</v>
      </c>
      <c r="U228" s="6">
        <v>8</v>
      </c>
      <c r="V228" s="12">
        <v>473</v>
      </c>
      <c r="W228" s="6">
        <v>126</v>
      </c>
      <c r="X228" s="6">
        <v>546</v>
      </c>
      <c r="Y228" s="6">
        <v>901</v>
      </c>
      <c r="Z228" s="6">
        <v>824</v>
      </c>
      <c r="AA228" s="6">
        <v>659</v>
      </c>
      <c r="AB228" s="6">
        <v>207</v>
      </c>
      <c r="AC228" s="8">
        <v>364</v>
      </c>
      <c r="AD228" s="6">
        <v>181</v>
      </c>
      <c r="AE228" s="6">
        <v>274</v>
      </c>
      <c r="AF228" s="6">
        <v>846</v>
      </c>
      <c r="AG228" s="179">
        <v>745</v>
      </c>
      <c r="AH228" s="5">
        <f t="shared" si="41"/>
        <v>16400</v>
      </c>
      <c r="AI228" s="5">
        <f t="shared" si="42"/>
        <v>11201200</v>
      </c>
      <c r="AJ228" s="2">
        <f t="shared" si="43"/>
        <v>8606720000</v>
      </c>
    </row>
    <row r="229" spans="1:36" x14ac:dyDescent="0.2">
      <c r="A229" s="1">
        <v>7</v>
      </c>
      <c r="B229" s="178">
        <v>176</v>
      </c>
      <c r="C229" s="6">
        <v>267</v>
      </c>
      <c r="D229" s="6">
        <v>855</v>
      </c>
      <c r="E229" s="6">
        <v>756</v>
      </c>
      <c r="F229" s="6">
        <v>813</v>
      </c>
      <c r="G229" s="6">
        <v>650</v>
      </c>
      <c r="H229" s="9">
        <v>214</v>
      </c>
      <c r="I229" s="7">
        <v>369</v>
      </c>
      <c r="J229" s="11">
        <v>452</v>
      </c>
      <c r="K229" s="6">
        <v>103</v>
      </c>
      <c r="L229" s="6">
        <v>571</v>
      </c>
      <c r="M229" s="6">
        <v>928</v>
      </c>
      <c r="N229" s="6">
        <v>577</v>
      </c>
      <c r="O229" s="6">
        <v>998</v>
      </c>
      <c r="P229" s="6">
        <v>442</v>
      </c>
      <c r="Q229" s="6">
        <v>29</v>
      </c>
      <c r="R229" s="6">
        <v>106</v>
      </c>
      <c r="S229" s="6">
        <v>461</v>
      </c>
      <c r="T229" s="6">
        <v>913</v>
      </c>
      <c r="U229" s="6">
        <v>566</v>
      </c>
      <c r="V229" s="6">
        <v>1003</v>
      </c>
      <c r="W229" s="6">
        <v>592</v>
      </c>
      <c r="X229" s="6">
        <v>20</v>
      </c>
      <c r="Y229" s="12">
        <v>439</v>
      </c>
      <c r="Z229" s="8">
        <v>262</v>
      </c>
      <c r="AA229" s="6">
        <v>161</v>
      </c>
      <c r="AB229" s="6">
        <v>765</v>
      </c>
      <c r="AC229" s="6">
        <v>858</v>
      </c>
      <c r="AD229" s="6">
        <v>647</v>
      </c>
      <c r="AE229" s="6">
        <v>804</v>
      </c>
      <c r="AF229" s="6">
        <v>384</v>
      </c>
      <c r="AG229" s="179">
        <v>219</v>
      </c>
      <c r="AH229" s="5">
        <f t="shared" si="41"/>
        <v>16400</v>
      </c>
      <c r="AI229" s="5">
        <f t="shared" si="42"/>
        <v>11201200</v>
      </c>
      <c r="AJ229" s="2">
        <f t="shared" si="43"/>
        <v>8606720000</v>
      </c>
    </row>
    <row r="230" spans="1:36" x14ac:dyDescent="0.2">
      <c r="A230" s="1">
        <v>8</v>
      </c>
      <c r="B230" s="178">
        <v>319</v>
      </c>
      <c r="C230" s="6">
        <v>156</v>
      </c>
      <c r="D230" s="6">
        <v>712</v>
      </c>
      <c r="E230" s="6">
        <v>867</v>
      </c>
      <c r="F230" s="6">
        <v>702</v>
      </c>
      <c r="G230" s="6">
        <v>793</v>
      </c>
      <c r="H230" s="7">
        <v>325</v>
      </c>
      <c r="I230" s="9">
        <v>226</v>
      </c>
      <c r="J230" s="6">
        <v>83</v>
      </c>
      <c r="K230" s="11">
        <v>504</v>
      </c>
      <c r="L230" s="6">
        <v>940</v>
      </c>
      <c r="M230" s="6">
        <v>527</v>
      </c>
      <c r="N230" s="6">
        <v>978</v>
      </c>
      <c r="O230" s="6">
        <v>629</v>
      </c>
      <c r="P230" s="6">
        <v>41</v>
      </c>
      <c r="Q230" s="6">
        <v>398</v>
      </c>
      <c r="R230" s="6">
        <v>505</v>
      </c>
      <c r="S230" s="6">
        <v>94</v>
      </c>
      <c r="T230" s="6">
        <v>514</v>
      </c>
      <c r="U230" s="6">
        <v>933</v>
      </c>
      <c r="V230" s="6">
        <v>636</v>
      </c>
      <c r="W230" s="6">
        <v>991</v>
      </c>
      <c r="X230" s="12">
        <v>387</v>
      </c>
      <c r="Y230" s="6">
        <v>40</v>
      </c>
      <c r="Z230" s="6">
        <v>149</v>
      </c>
      <c r="AA230" s="8">
        <v>306</v>
      </c>
      <c r="AB230" s="6">
        <v>878</v>
      </c>
      <c r="AC230" s="6">
        <v>713</v>
      </c>
      <c r="AD230" s="6">
        <v>792</v>
      </c>
      <c r="AE230" s="6">
        <v>691</v>
      </c>
      <c r="AF230" s="6">
        <v>239</v>
      </c>
      <c r="AG230" s="179">
        <v>332</v>
      </c>
      <c r="AH230" s="5">
        <f t="shared" si="41"/>
        <v>16400</v>
      </c>
      <c r="AI230" s="5">
        <f t="shared" si="42"/>
        <v>11201200</v>
      </c>
      <c r="AJ230" s="2">
        <f t="shared" si="43"/>
        <v>8606720000</v>
      </c>
    </row>
    <row r="231" spans="1:36" x14ac:dyDescent="0.2">
      <c r="A231" s="1">
        <v>9</v>
      </c>
      <c r="B231" s="178">
        <v>102</v>
      </c>
      <c r="C231" s="6">
        <v>449</v>
      </c>
      <c r="D231" s="6">
        <v>925</v>
      </c>
      <c r="E231" s="6">
        <v>570</v>
      </c>
      <c r="F231" s="6">
        <v>999</v>
      </c>
      <c r="G231" s="6">
        <v>580</v>
      </c>
      <c r="H231" s="11">
        <v>32</v>
      </c>
      <c r="I231" s="6">
        <v>443</v>
      </c>
      <c r="J231" s="9">
        <v>266</v>
      </c>
      <c r="K231" s="7">
        <v>173</v>
      </c>
      <c r="L231" s="6">
        <v>753</v>
      </c>
      <c r="M231" s="6">
        <v>854</v>
      </c>
      <c r="N231" s="6">
        <v>651</v>
      </c>
      <c r="O231" s="6">
        <v>816</v>
      </c>
      <c r="P231" s="6">
        <v>372</v>
      </c>
      <c r="Q231" s="6">
        <v>215</v>
      </c>
      <c r="R231" s="6">
        <v>164</v>
      </c>
      <c r="S231" s="6">
        <v>263</v>
      </c>
      <c r="T231" s="6">
        <v>859</v>
      </c>
      <c r="U231" s="6">
        <v>768</v>
      </c>
      <c r="V231" s="6">
        <v>801</v>
      </c>
      <c r="W231" s="6">
        <v>646</v>
      </c>
      <c r="X231" s="8">
        <v>218</v>
      </c>
      <c r="Y231" s="6">
        <v>381</v>
      </c>
      <c r="Z231" s="6">
        <v>464</v>
      </c>
      <c r="AA231" s="12">
        <v>107</v>
      </c>
      <c r="AB231" s="6">
        <v>567</v>
      </c>
      <c r="AC231" s="6">
        <v>916</v>
      </c>
      <c r="AD231" s="6">
        <v>589</v>
      </c>
      <c r="AE231" s="6">
        <v>1002</v>
      </c>
      <c r="AF231" s="6">
        <v>438</v>
      </c>
      <c r="AG231" s="179">
        <v>17</v>
      </c>
      <c r="AH231" s="5">
        <f t="shared" si="41"/>
        <v>16400</v>
      </c>
      <c r="AI231" s="5">
        <f t="shared" si="42"/>
        <v>11201200</v>
      </c>
      <c r="AJ231" s="2">
        <f t="shared" si="43"/>
        <v>8606720000</v>
      </c>
    </row>
    <row r="232" spans="1:36" x14ac:dyDescent="0.2">
      <c r="A232" s="1">
        <v>10</v>
      </c>
      <c r="B232" s="178">
        <v>501</v>
      </c>
      <c r="C232" s="6">
        <v>82</v>
      </c>
      <c r="D232" s="6">
        <v>526</v>
      </c>
      <c r="E232" s="6">
        <v>937</v>
      </c>
      <c r="F232" s="6">
        <v>632</v>
      </c>
      <c r="G232" s="6">
        <v>979</v>
      </c>
      <c r="H232" s="6">
        <v>399</v>
      </c>
      <c r="I232" s="11">
        <v>44</v>
      </c>
      <c r="J232" s="7">
        <v>153</v>
      </c>
      <c r="K232" s="9">
        <v>318</v>
      </c>
      <c r="L232" s="6">
        <v>866</v>
      </c>
      <c r="M232" s="6">
        <v>709</v>
      </c>
      <c r="N232" s="6">
        <v>796</v>
      </c>
      <c r="O232" s="6">
        <v>703</v>
      </c>
      <c r="P232" s="6">
        <v>227</v>
      </c>
      <c r="Q232" s="6">
        <v>328</v>
      </c>
      <c r="R232" s="6">
        <v>307</v>
      </c>
      <c r="S232" s="6">
        <v>152</v>
      </c>
      <c r="T232" s="6">
        <v>716</v>
      </c>
      <c r="U232" s="6">
        <v>879</v>
      </c>
      <c r="V232" s="6">
        <v>690</v>
      </c>
      <c r="W232" s="6">
        <v>789</v>
      </c>
      <c r="X232" s="6">
        <v>329</v>
      </c>
      <c r="Y232" s="8">
        <v>238</v>
      </c>
      <c r="Z232" s="12">
        <v>95</v>
      </c>
      <c r="AA232" s="6">
        <v>508</v>
      </c>
      <c r="AB232" s="6">
        <v>936</v>
      </c>
      <c r="AC232" s="6">
        <v>515</v>
      </c>
      <c r="AD232" s="6">
        <v>990</v>
      </c>
      <c r="AE232" s="6">
        <v>633</v>
      </c>
      <c r="AF232" s="6">
        <v>37</v>
      </c>
      <c r="AG232" s="179">
        <v>386</v>
      </c>
      <c r="AH232" s="5">
        <f t="shared" si="41"/>
        <v>16400</v>
      </c>
      <c r="AI232" s="5">
        <f t="shared" si="42"/>
        <v>11201200</v>
      </c>
      <c r="AJ232" s="2">
        <f t="shared" si="43"/>
        <v>8606720000</v>
      </c>
    </row>
    <row r="233" spans="1:36" x14ac:dyDescent="0.2">
      <c r="A233" s="1">
        <v>11</v>
      </c>
      <c r="B233" s="178">
        <v>967</v>
      </c>
      <c r="C233" s="6">
        <v>612</v>
      </c>
      <c r="D233" s="6">
        <v>64</v>
      </c>
      <c r="E233" s="6">
        <v>411</v>
      </c>
      <c r="F233" s="11">
        <v>70</v>
      </c>
      <c r="G233" s="6">
        <v>481</v>
      </c>
      <c r="H233" s="6">
        <v>957</v>
      </c>
      <c r="I233" s="6">
        <v>538</v>
      </c>
      <c r="J233" s="6">
        <v>683</v>
      </c>
      <c r="K233" s="6">
        <v>784</v>
      </c>
      <c r="L233" s="9">
        <v>340</v>
      </c>
      <c r="M233" s="7">
        <v>247</v>
      </c>
      <c r="N233" s="6">
        <v>298</v>
      </c>
      <c r="O233" s="6">
        <v>141</v>
      </c>
      <c r="P233" s="6">
        <v>721</v>
      </c>
      <c r="Q233" s="6">
        <v>886</v>
      </c>
      <c r="R233" s="6">
        <v>769</v>
      </c>
      <c r="S233" s="6">
        <v>678</v>
      </c>
      <c r="T233" s="6">
        <v>250</v>
      </c>
      <c r="U233" s="6">
        <v>349</v>
      </c>
      <c r="V233" s="8">
        <v>132</v>
      </c>
      <c r="W233" s="6">
        <v>295</v>
      </c>
      <c r="X233" s="6">
        <v>891</v>
      </c>
      <c r="Y233" s="6">
        <v>736</v>
      </c>
      <c r="Z233" s="6">
        <v>621</v>
      </c>
      <c r="AA233" s="6">
        <v>970</v>
      </c>
      <c r="AB233" s="6">
        <v>406</v>
      </c>
      <c r="AC233" s="12">
        <v>49</v>
      </c>
      <c r="AD233" s="6">
        <v>496</v>
      </c>
      <c r="AE233" s="6">
        <v>75</v>
      </c>
      <c r="AF233" s="6">
        <v>535</v>
      </c>
      <c r="AG233" s="179">
        <v>948</v>
      </c>
      <c r="AH233" s="5">
        <f t="shared" si="41"/>
        <v>16400</v>
      </c>
      <c r="AI233" s="5">
        <f t="shared" si="42"/>
        <v>11201200</v>
      </c>
      <c r="AJ233" s="2">
        <f t="shared" si="43"/>
        <v>8606720000</v>
      </c>
    </row>
    <row r="234" spans="1:36" x14ac:dyDescent="0.2">
      <c r="A234" s="1">
        <v>12</v>
      </c>
      <c r="B234" s="178">
        <v>600</v>
      </c>
      <c r="C234" s="6">
        <v>1011</v>
      </c>
      <c r="D234" s="6">
        <v>431</v>
      </c>
      <c r="E234" s="6">
        <v>12</v>
      </c>
      <c r="F234" s="6">
        <v>469</v>
      </c>
      <c r="G234" s="11">
        <v>114</v>
      </c>
      <c r="H234" s="6">
        <v>558</v>
      </c>
      <c r="I234" s="6">
        <v>905</v>
      </c>
      <c r="J234" s="6">
        <v>828</v>
      </c>
      <c r="K234" s="6">
        <v>671</v>
      </c>
      <c r="L234" s="7">
        <v>195</v>
      </c>
      <c r="M234" s="9">
        <v>360</v>
      </c>
      <c r="N234" s="6">
        <v>185</v>
      </c>
      <c r="O234" s="6">
        <v>286</v>
      </c>
      <c r="P234" s="6">
        <v>834</v>
      </c>
      <c r="Q234" s="6">
        <v>741</v>
      </c>
      <c r="R234" s="6">
        <v>658</v>
      </c>
      <c r="S234" s="6">
        <v>821</v>
      </c>
      <c r="T234" s="6">
        <v>361</v>
      </c>
      <c r="U234" s="6">
        <v>206</v>
      </c>
      <c r="V234" s="6">
        <v>275</v>
      </c>
      <c r="W234" s="8">
        <v>184</v>
      </c>
      <c r="X234" s="6">
        <v>748</v>
      </c>
      <c r="Y234" s="6">
        <v>847</v>
      </c>
      <c r="Z234" s="6">
        <v>1022</v>
      </c>
      <c r="AA234" s="6">
        <v>601</v>
      </c>
      <c r="AB234" s="12">
        <v>5</v>
      </c>
      <c r="AC234" s="6">
        <v>418</v>
      </c>
      <c r="AD234" s="6">
        <v>127</v>
      </c>
      <c r="AE234" s="6">
        <v>476</v>
      </c>
      <c r="AF234" s="6">
        <v>904</v>
      </c>
      <c r="AG234" s="179">
        <v>547</v>
      </c>
      <c r="AH234" s="5">
        <f t="shared" si="41"/>
        <v>16400</v>
      </c>
      <c r="AI234" s="5">
        <f t="shared" si="42"/>
        <v>11201200</v>
      </c>
      <c r="AJ234" s="2">
        <f t="shared" si="43"/>
        <v>8606720000</v>
      </c>
    </row>
    <row r="235" spans="1:36" x14ac:dyDescent="0.2">
      <c r="A235" s="1">
        <v>13</v>
      </c>
      <c r="B235" s="178">
        <v>892</v>
      </c>
      <c r="C235" s="6">
        <v>735</v>
      </c>
      <c r="D235" s="11">
        <v>131</v>
      </c>
      <c r="E235" s="6">
        <v>296</v>
      </c>
      <c r="F235" s="6">
        <v>249</v>
      </c>
      <c r="G235" s="6">
        <v>350</v>
      </c>
      <c r="H235" s="6">
        <v>770</v>
      </c>
      <c r="I235" s="6">
        <v>677</v>
      </c>
      <c r="J235" s="6">
        <v>536</v>
      </c>
      <c r="K235" s="6">
        <v>947</v>
      </c>
      <c r="L235" s="6">
        <v>495</v>
      </c>
      <c r="M235" s="6">
        <v>76</v>
      </c>
      <c r="N235" s="9">
        <v>405</v>
      </c>
      <c r="O235" s="7">
        <v>50</v>
      </c>
      <c r="P235" s="6">
        <v>622</v>
      </c>
      <c r="Q235" s="6">
        <v>969</v>
      </c>
      <c r="R235" s="6">
        <v>958</v>
      </c>
      <c r="S235" s="6">
        <v>537</v>
      </c>
      <c r="T235" s="8">
        <v>69</v>
      </c>
      <c r="U235" s="6">
        <v>482</v>
      </c>
      <c r="V235" s="6">
        <v>63</v>
      </c>
      <c r="W235" s="6">
        <v>412</v>
      </c>
      <c r="X235" s="6">
        <v>968</v>
      </c>
      <c r="Y235" s="6">
        <v>611</v>
      </c>
      <c r="Z235" s="6">
        <v>722</v>
      </c>
      <c r="AA235" s="6">
        <v>885</v>
      </c>
      <c r="AB235" s="6">
        <v>297</v>
      </c>
      <c r="AC235" s="6">
        <v>142</v>
      </c>
      <c r="AD235" s="6">
        <v>339</v>
      </c>
      <c r="AE235" s="12">
        <v>248</v>
      </c>
      <c r="AF235" s="6">
        <v>684</v>
      </c>
      <c r="AG235" s="179">
        <v>783</v>
      </c>
      <c r="AH235" s="5">
        <f t="shared" si="41"/>
        <v>16400</v>
      </c>
      <c r="AI235" s="5">
        <f t="shared" si="42"/>
        <v>11201200</v>
      </c>
      <c r="AJ235" s="2">
        <f t="shared" si="43"/>
        <v>8606720000</v>
      </c>
    </row>
    <row r="236" spans="1:36" x14ac:dyDescent="0.2">
      <c r="A236" s="1">
        <v>14</v>
      </c>
      <c r="B236" s="178">
        <v>747</v>
      </c>
      <c r="C236" s="6">
        <v>848</v>
      </c>
      <c r="D236" s="6">
        <v>276</v>
      </c>
      <c r="E236" s="11">
        <v>183</v>
      </c>
      <c r="F236" s="6">
        <v>362</v>
      </c>
      <c r="G236" s="6">
        <v>205</v>
      </c>
      <c r="H236" s="6">
        <v>657</v>
      </c>
      <c r="I236" s="6">
        <v>822</v>
      </c>
      <c r="J236" s="6">
        <v>903</v>
      </c>
      <c r="K236" s="6">
        <v>548</v>
      </c>
      <c r="L236" s="6">
        <v>128</v>
      </c>
      <c r="M236" s="6">
        <v>475</v>
      </c>
      <c r="N236" s="7">
        <v>6</v>
      </c>
      <c r="O236" s="9">
        <v>417</v>
      </c>
      <c r="P236" s="6">
        <v>1021</v>
      </c>
      <c r="Q236" s="6">
        <v>602</v>
      </c>
      <c r="R236" s="6">
        <v>557</v>
      </c>
      <c r="S236" s="6">
        <v>906</v>
      </c>
      <c r="T236" s="6">
        <v>470</v>
      </c>
      <c r="U236" s="8">
        <v>113</v>
      </c>
      <c r="V236" s="6">
        <v>432</v>
      </c>
      <c r="W236" s="6">
        <v>11</v>
      </c>
      <c r="X236" s="6">
        <v>599</v>
      </c>
      <c r="Y236" s="6">
        <v>1012</v>
      </c>
      <c r="Z236" s="6">
        <v>833</v>
      </c>
      <c r="AA236" s="6">
        <v>742</v>
      </c>
      <c r="AB236" s="6">
        <v>186</v>
      </c>
      <c r="AC236" s="6">
        <v>285</v>
      </c>
      <c r="AD236" s="12">
        <v>196</v>
      </c>
      <c r="AE236" s="6">
        <v>359</v>
      </c>
      <c r="AF236" s="6">
        <v>827</v>
      </c>
      <c r="AG236" s="179">
        <v>672</v>
      </c>
      <c r="AH236" s="5">
        <f t="shared" si="41"/>
        <v>16400</v>
      </c>
      <c r="AI236" s="5">
        <f t="shared" si="42"/>
        <v>11201200</v>
      </c>
      <c r="AJ236" s="2">
        <f t="shared" si="43"/>
        <v>8606720000</v>
      </c>
    </row>
    <row r="237" spans="1:36" x14ac:dyDescent="0.2">
      <c r="A237" s="1">
        <v>15</v>
      </c>
      <c r="B237" s="190">
        <v>217</v>
      </c>
      <c r="C237" s="6">
        <v>382</v>
      </c>
      <c r="D237" s="6">
        <v>802</v>
      </c>
      <c r="E237" s="6">
        <v>645</v>
      </c>
      <c r="F237" s="6">
        <v>860</v>
      </c>
      <c r="G237" s="6">
        <v>767</v>
      </c>
      <c r="H237" s="6">
        <v>163</v>
      </c>
      <c r="I237" s="6">
        <v>264</v>
      </c>
      <c r="J237" s="6">
        <v>437</v>
      </c>
      <c r="K237" s="6">
        <v>18</v>
      </c>
      <c r="L237" s="6">
        <v>590</v>
      </c>
      <c r="M237" s="6">
        <v>1001</v>
      </c>
      <c r="N237" s="6">
        <v>568</v>
      </c>
      <c r="O237" s="6">
        <v>915</v>
      </c>
      <c r="P237" s="9">
        <v>463</v>
      </c>
      <c r="Q237" s="7">
        <v>108</v>
      </c>
      <c r="R237" s="8">
        <v>31</v>
      </c>
      <c r="S237" s="6">
        <v>444</v>
      </c>
      <c r="T237" s="6">
        <v>1000</v>
      </c>
      <c r="U237" s="6">
        <v>579</v>
      </c>
      <c r="V237" s="6">
        <v>926</v>
      </c>
      <c r="W237" s="6">
        <v>569</v>
      </c>
      <c r="X237" s="6">
        <v>101</v>
      </c>
      <c r="Y237" s="6">
        <v>450</v>
      </c>
      <c r="Z237" s="6">
        <v>371</v>
      </c>
      <c r="AA237" s="6">
        <v>216</v>
      </c>
      <c r="AB237" s="6">
        <v>652</v>
      </c>
      <c r="AC237" s="6">
        <v>815</v>
      </c>
      <c r="AD237" s="6">
        <v>754</v>
      </c>
      <c r="AE237" s="6">
        <v>853</v>
      </c>
      <c r="AF237" s="6">
        <v>265</v>
      </c>
      <c r="AG237" s="186">
        <v>174</v>
      </c>
      <c r="AH237" s="5">
        <f t="shared" si="41"/>
        <v>16400</v>
      </c>
      <c r="AI237" s="5">
        <f t="shared" si="42"/>
        <v>11201200</v>
      </c>
      <c r="AJ237" s="2">
        <f t="shared" si="43"/>
        <v>8606720000</v>
      </c>
    </row>
    <row r="238" spans="1:36" x14ac:dyDescent="0.2">
      <c r="A238" s="1">
        <v>16</v>
      </c>
      <c r="B238" s="178">
        <v>330</v>
      </c>
      <c r="C238" s="11">
        <v>237</v>
      </c>
      <c r="D238" s="6">
        <v>689</v>
      </c>
      <c r="E238" s="6">
        <v>790</v>
      </c>
      <c r="F238" s="6">
        <v>715</v>
      </c>
      <c r="G238" s="6">
        <v>880</v>
      </c>
      <c r="H238" s="6">
        <v>308</v>
      </c>
      <c r="I238" s="6">
        <v>151</v>
      </c>
      <c r="J238" s="6">
        <v>38</v>
      </c>
      <c r="K238" s="6">
        <v>385</v>
      </c>
      <c r="L238" s="6">
        <v>989</v>
      </c>
      <c r="M238" s="6">
        <v>634</v>
      </c>
      <c r="N238" s="6">
        <v>935</v>
      </c>
      <c r="O238" s="6">
        <v>516</v>
      </c>
      <c r="P238" s="7">
        <v>96</v>
      </c>
      <c r="Q238" s="9">
        <v>507</v>
      </c>
      <c r="R238" s="6">
        <v>400</v>
      </c>
      <c r="S238" s="8">
        <v>43</v>
      </c>
      <c r="T238" s="6">
        <v>631</v>
      </c>
      <c r="U238" s="6">
        <v>980</v>
      </c>
      <c r="V238" s="6">
        <v>525</v>
      </c>
      <c r="W238" s="6">
        <v>938</v>
      </c>
      <c r="X238" s="6">
        <v>502</v>
      </c>
      <c r="Y238" s="6">
        <v>81</v>
      </c>
      <c r="Z238" s="6">
        <v>228</v>
      </c>
      <c r="AA238" s="6">
        <v>327</v>
      </c>
      <c r="AB238" s="6">
        <v>795</v>
      </c>
      <c r="AC238" s="6">
        <v>704</v>
      </c>
      <c r="AD238" s="6">
        <v>865</v>
      </c>
      <c r="AE238" s="6">
        <v>710</v>
      </c>
      <c r="AF238" s="12">
        <v>154</v>
      </c>
      <c r="AG238" s="179">
        <v>317</v>
      </c>
      <c r="AH238" s="5">
        <f t="shared" si="41"/>
        <v>16400</v>
      </c>
      <c r="AI238" s="5">
        <f t="shared" si="42"/>
        <v>11201200</v>
      </c>
      <c r="AJ238" s="2">
        <f t="shared" si="43"/>
        <v>8606720000</v>
      </c>
    </row>
    <row r="239" spans="1:36" x14ac:dyDescent="0.2">
      <c r="A239" s="1">
        <v>17</v>
      </c>
      <c r="B239" s="178">
        <v>695</v>
      </c>
      <c r="C239" s="12">
        <v>788</v>
      </c>
      <c r="D239" s="6">
        <v>336</v>
      </c>
      <c r="E239" s="6">
        <v>235</v>
      </c>
      <c r="F239" s="6">
        <v>310</v>
      </c>
      <c r="G239" s="6">
        <v>145</v>
      </c>
      <c r="H239" s="6">
        <v>717</v>
      </c>
      <c r="I239" s="6">
        <v>874</v>
      </c>
      <c r="J239" s="6">
        <v>987</v>
      </c>
      <c r="K239" s="6">
        <v>640</v>
      </c>
      <c r="L239" s="6">
        <v>36</v>
      </c>
      <c r="M239" s="6">
        <v>391</v>
      </c>
      <c r="N239" s="6">
        <v>90</v>
      </c>
      <c r="O239" s="6">
        <v>509</v>
      </c>
      <c r="P239" s="8">
        <v>929</v>
      </c>
      <c r="Q239" s="6">
        <v>518</v>
      </c>
      <c r="R239" s="9">
        <v>625</v>
      </c>
      <c r="S239" s="7">
        <v>982</v>
      </c>
      <c r="T239" s="6">
        <v>394</v>
      </c>
      <c r="U239" s="6">
        <v>45</v>
      </c>
      <c r="V239" s="6">
        <v>500</v>
      </c>
      <c r="W239" s="6">
        <v>87</v>
      </c>
      <c r="X239" s="6">
        <v>523</v>
      </c>
      <c r="Y239" s="6">
        <v>944</v>
      </c>
      <c r="Z239" s="6">
        <v>797</v>
      </c>
      <c r="AA239" s="6">
        <v>698</v>
      </c>
      <c r="AB239" s="6">
        <v>230</v>
      </c>
      <c r="AC239" s="6">
        <v>321</v>
      </c>
      <c r="AD239" s="6">
        <v>160</v>
      </c>
      <c r="AE239" s="6">
        <v>315</v>
      </c>
      <c r="AF239" s="11">
        <v>871</v>
      </c>
      <c r="AG239" s="179">
        <v>708</v>
      </c>
      <c r="AH239" s="5">
        <f t="shared" si="41"/>
        <v>16400</v>
      </c>
      <c r="AI239" s="5">
        <f t="shared" si="42"/>
        <v>11201200</v>
      </c>
      <c r="AJ239" s="2">
        <f t="shared" si="43"/>
        <v>8606720000</v>
      </c>
    </row>
    <row r="240" spans="1:36" x14ac:dyDescent="0.2">
      <c r="A240" s="1">
        <v>18</v>
      </c>
      <c r="B240" s="188">
        <v>808</v>
      </c>
      <c r="C240" s="6">
        <v>643</v>
      </c>
      <c r="D240" s="6">
        <v>223</v>
      </c>
      <c r="E240" s="6">
        <v>380</v>
      </c>
      <c r="F240" s="6">
        <v>165</v>
      </c>
      <c r="G240" s="6">
        <v>258</v>
      </c>
      <c r="H240" s="6">
        <v>862</v>
      </c>
      <c r="I240" s="6">
        <v>761</v>
      </c>
      <c r="J240" s="6">
        <v>588</v>
      </c>
      <c r="K240" s="6">
        <v>1007</v>
      </c>
      <c r="L240" s="6">
        <v>435</v>
      </c>
      <c r="M240" s="6">
        <v>24</v>
      </c>
      <c r="N240" s="6">
        <v>457</v>
      </c>
      <c r="O240" s="6">
        <v>110</v>
      </c>
      <c r="P240" s="6">
        <v>562</v>
      </c>
      <c r="Q240" s="8">
        <v>917</v>
      </c>
      <c r="R240" s="7">
        <v>994</v>
      </c>
      <c r="S240" s="9">
        <v>581</v>
      </c>
      <c r="T240" s="6">
        <v>25</v>
      </c>
      <c r="U240" s="6">
        <v>446</v>
      </c>
      <c r="V240" s="6">
        <v>99</v>
      </c>
      <c r="W240" s="6">
        <v>456</v>
      </c>
      <c r="X240" s="6">
        <v>924</v>
      </c>
      <c r="Y240" s="6">
        <v>575</v>
      </c>
      <c r="Z240" s="6">
        <v>654</v>
      </c>
      <c r="AA240" s="6">
        <v>809</v>
      </c>
      <c r="AB240" s="6">
        <v>373</v>
      </c>
      <c r="AC240" s="6">
        <v>210</v>
      </c>
      <c r="AD240" s="6">
        <v>271</v>
      </c>
      <c r="AE240" s="6">
        <v>172</v>
      </c>
      <c r="AF240" s="6">
        <v>760</v>
      </c>
      <c r="AG240" s="192">
        <v>851</v>
      </c>
      <c r="AH240" s="5">
        <f t="shared" si="41"/>
        <v>16400</v>
      </c>
      <c r="AI240" s="5">
        <f t="shared" si="42"/>
        <v>11201200</v>
      </c>
      <c r="AJ240" s="2">
        <f t="shared" si="43"/>
        <v>8606720000</v>
      </c>
    </row>
    <row r="241" spans="1:36" x14ac:dyDescent="0.2">
      <c r="A241" s="1">
        <v>19</v>
      </c>
      <c r="B241" s="178">
        <v>278</v>
      </c>
      <c r="C241" s="6">
        <v>177</v>
      </c>
      <c r="D241" s="6">
        <v>749</v>
      </c>
      <c r="E241" s="12">
        <v>842</v>
      </c>
      <c r="F241" s="6">
        <v>663</v>
      </c>
      <c r="G241" s="6">
        <v>820</v>
      </c>
      <c r="H241" s="6">
        <v>368</v>
      </c>
      <c r="I241" s="6">
        <v>203</v>
      </c>
      <c r="J241" s="6">
        <v>122</v>
      </c>
      <c r="K241" s="6">
        <v>477</v>
      </c>
      <c r="L241" s="6">
        <v>897</v>
      </c>
      <c r="M241" s="6">
        <v>550</v>
      </c>
      <c r="N241" s="8">
        <v>1019</v>
      </c>
      <c r="O241" s="6">
        <v>608</v>
      </c>
      <c r="P241" s="6">
        <v>4</v>
      </c>
      <c r="Q241" s="6">
        <v>423</v>
      </c>
      <c r="R241" s="6">
        <v>468</v>
      </c>
      <c r="S241" s="6">
        <v>119</v>
      </c>
      <c r="T241" s="9">
        <v>555</v>
      </c>
      <c r="U241" s="7">
        <v>912</v>
      </c>
      <c r="V241" s="6">
        <v>593</v>
      </c>
      <c r="W241" s="6">
        <v>1014</v>
      </c>
      <c r="X241" s="6">
        <v>426</v>
      </c>
      <c r="Y241" s="6">
        <v>13</v>
      </c>
      <c r="Z241" s="6">
        <v>192</v>
      </c>
      <c r="AA241" s="6">
        <v>283</v>
      </c>
      <c r="AB241" s="6">
        <v>839</v>
      </c>
      <c r="AC241" s="6">
        <v>740</v>
      </c>
      <c r="AD241" s="11">
        <v>829</v>
      </c>
      <c r="AE241" s="6">
        <v>666</v>
      </c>
      <c r="AF241" s="6">
        <v>198</v>
      </c>
      <c r="AG241" s="179">
        <v>353</v>
      </c>
      <c r="AH241" s="5">
        <f t="shared" si="41"/>
        <v>16400</v>
      </c>
      <c r="AI241" s="5">
        <f t="shared" si="42"/>
        <v>11201200</v>
      </c>
      <c r="AJ241" s="2">
        <f t="shared" si="43"/>
        <v>8606720000</v>
      </c>
    </row>
    <row r="242" spans="1:36" x14ac:dyDescent="0.2">
      <c r="A242" s="1">
        <v>20</v>
      </c>
      <c r="B242" s="178">
        <v>133</v>
      </c>
      <c r="C242" s="6">
        <v>290</v>
      </c>
      <c r="D242" s="12">
        <v>894</v>
      </c>
      <c r="E242" s="6">
        <v>729</v>
      </c>
      <c r="F242" s="6">
        <v>776</v>
      </c>
      <c r="G242" s="6">
        <v>675</v>
      </c>
      <c r="H242" s="6">
        <v>255</v>
      </c>
      <c r="I242" s="6">
        <v>348</v>
      </c>
      <c r="J242" s="6">
        <v>489</v>
      </c>
      <c r="K242" s="6">
        <v>78</v>
      </c>
      <c r="L242" s="6">
        <v>530</v>
      </c>
      <c r="M242" s="6">
        <v>949</v>
      </c>
      <c r="N242" s="6">
        <v>620</v>
      </c>
      <c r="O242" s="8">
        <v>975</v>
      </c>
      <c r="P242" s="6">
        <v>403</v>
      </c>
      <c r="Q242" s="6">
        <v>56</v>
      </c>
      <c r="R242" s="6">
        <v>67</v>
      </c>
      <c r="S242" s="6">
        <v>488</v>
      </c>
      <c r="T242" s="7">
        <v>956</v>
      </c>
      <c r="U242" s="9">
        <v>543</v>
      </c>
      <c r="V242" s="6">
        <v>962</v>
      </c>
      <c r="W242" s="6">
        <v>613</v>
      </c>
      <c r="X242" s="6">
        <v>57</v>
      </c>
      <c r="Y242" s="6">
        <v>414</v>
      </c>
      <c r="Z242" s="6">
        <v>303</v>
      </c>
      <c r="AA242" s="6">
        <v>140</v>
      </c>
      <c r="AB242" s="6">
        <v>728</v>
      </c>
      <c r="AC242" s="6">
        <v>883</v>
      </c>
      <c r="AD242" s="6">
        <v>686</v>
      </c>
      <c r="AE242" s="11">
        <v>777</v>
      </c>
      <c r="AF242" s="6">
        <v>341</v>
      </c>
      <c r="AG242" s="179">
        <v>242</v>
      </c>
      <c r="AH242" s="5">
        <f t="shared" si="41"/>
        <v>16400</v>
      </c>
      <c r="AI242" s="5">
        <f t="shared" si="42"/>
        <v>11201200</v>
      </c>
      <c r="AJ242" s="2">
        <f t="shared" si="43"/>
        <v>8606720000</v>
      </c>
    </row>
    <row r="243" spans="1:36" x14ac:dyDescent="0.2">
      <c r="A243" s="1">
        <v>21</v>
      </c>
      <c r="B243" s="178">
        <v>425</v>
      </c>
      <c r="C243" s="6">
        <v>14</v>
      </c>
      <c r="D243" s="6">
        <v>594</v>
      </c>
      <c r="E243" s="6">
        <v>1013</v>
      </c>
      <c r="F243" s="6">
        <v>556</v>
      </c>
      <c r="G243" s="12">
        <v>911</v>
      </c>
      <c r="H243" s="6">
        <v>467</v>
      </c>
      <c r="I243" s="6">
        <v>120</v>
      </c>
      <c r="J243" s="6">
        <v>197</v>
      </c>
      <c r="K243" s="6">
        <v>354</v>
      </c>
      <c r="L243" s="8">
        <v>830</v>
      </c>
      <c r="M243" s="6">
        <v>665</v>
      </c>
      <c r="N243" s="6">
        <v>840</v>
      </c>
      <c r="O243" s="6">
        <v>739</v>
      </c>
      <c r="P243" s="6">
        <v>191</v>
      </c>
      <c r="Q243" s="6">
        <v>284</v>
      </c>
      <c r="R243" s="6">
        <v>367</v>
      </c>
      <c r="S243" s="6">
        <v>204</v>
      </c>
      <c r="T243" s="6">
        <v>664</v>
      </c>
      <c r="U243" s="6">
        <v>819</v>
      </c>
      <c r="V243" s="9">
        <v>750</v>
      </c>
      <c r="W243" s="7">
        <v>841</v>
      </c>
      <c r="X243" s="6">
        <v>277</v>
      </c>
      <c r="Y243" s="6">
        <v>178</v>
      </c>
      <c r="Z243" s="6">
        <v>3</v>
      </c>
      <c r="AA243" s="6">
        <v>424</v>
      </c>
      <c r="AB243" s="11">
        <v>1020</v>
      </c>
      <c r="AC243" s="6">
        <v>607</v>
      </c>
      <c r="AD243" s="6">
        <v>898</v>
      </c>
      <c r="AE243" s="6">
        <v>549</v>
      </c>
      <c r="AF243" s="6">
        <v>121</v>
      </c>
      <c r="AG243" s="179">
        <v>478</v>
      </c>
      <c r="AH243" s="5">
        <f t="shared" si="41"/>
        <v>16400</v>
      </c>
      <c r="AI243" s="5">
        <f t="shared" si="42"/>
        <v>11201200</v>
      </c>
      <c r="AJ243" s="2">
        <f t="shared" si="43"/>
        <v>8606720000</v>
      </c>
    </row>
    <row r="244" spans="1:36" x14ac:dyDescent="0.2">
      <c r="A244" s="1">
        <v>22</v>
      </c>
      <c r="B244" s="178">
        <v>58</v>
      </c>
      <c r="C244" s="6">
        <v>413</v>
      </c>
      <c r="D244" s="6">
        <v>961</v>
      </c>
      <c r="E244" s="6">
        <v>614</v>
      </c>
      <c r="F244" s="12">
        <v>955</v>
      </c>
      <c r="G244" s="6">
        <v>544</v>
      </c>
      <c r="H244" s="6">
        <v>68</v>
      </c>
      <c r="I244" s="6">
        <v>487</v>
      </c>
      <c r="J244" s="6">
        <v>342</v>
      </c>
      <c r="K244" s="6">
        <v>241</v>
      </c>
      <c r="L244" s="6">
        <v>685</v>
      </c>
      <c r="M244" s="8">
        <v>778</v>
      </c>
      <c r="N244" s="6">
        <v>727</v>
      </c>
      <c r="O244" s="6">
        <v>884</v>
      </c>
      <c r="P244" s="6">
        <v>304</v>
      </c>
      <c r="Q244" s="6">
        <v>139</v>
      </c>
      <c r="R244" s="6">
        <v>256</v>
      </c>
      <c r="S244" s="6">
        <v>347</v>
      </c>
      <c r="T244" s="6">
        <v>775</v>
      </c>
      <c r="U244" s="6">
        <v>676</v>
      </c>
      <c r="V244" s="7">
        <v>893</v>
      </c>
      <c r="W244" s="9">
        <v>730</v>
      </c>
      <c r="X244" s="6">
        <v>134</v>
      </c>
      <c r="Y244" s="6">
        <v>289</v>
      </c>
      <c r="Z244" s="6">
        <v>404</v>
      </c>
      <c r="AA244" s="6">
        <v>55</v>
      </c>
      <c r="AB244" s="6">
        <v>619</v>
      </c>
      <c r="AC244" s="11">
        <v>976</v>
      </c>
      <c r="AD244" s="6">
        <v>529</v>
      </c>
      <c r="AE244" s="6">
        <v>950</v>
      </c>
      <c r="AF244" s="6">
        <v>490</v>
      </c>
      <c r="AG244" s="179">
        <v>77</v>
      </c>
      <c r="AH244" s="5">
        <f t="shared" si="41"/>
        <v>16400</v>
      </c>
      <c r="AI244" s="5">
        <f t="shared" si="42"/>
        <v>11201200</v>
      </c>
      <c r="AJ244" s="2">
        <f t="shared" si="43"/>
        <v>8606720000</v>
      </c>
    </row>
    <row r="245" spans="1:36" x14ac:dyDescent="0.2">
      <c r="A245" s="1">
        <v>23</v>
      </c>
      <c r="B245" s="178">
        <v>524</v>
      </c>
      <c r="C245" s="6">
        <v>943</v>
      </c>
      <c r="D245" s="6">
        <v>499</v>
      </c>
      <c r="E245" s="6">
        <v>88</v>
      </c>
      <c r="F245" s="6">
        <v>393</v>
      </c>
      <c r="G245" s="6">
        <v>46</v>
      </c>
      <c r="H245" s="6">
        <v>626</v>
      </c>
      <c r="I245" s="12">
        <v>981</v>
      </c>
      <c r="J245" s="8">
        <v>872</v>
      </c>
      <c r="K245" s="6">
        <v>707</v>
      </c>
      <c r="L245" s="6">
        <v>159</v>
      </c>
      <c r="M245" s="6">
        <v>316</v>
      </c>
      <c r="N245" s="6">
        <v>229</v>
      </c>
      <c r="O245" s="6">
        <v>322</v>
      </c>
      <c r="P245" s="6">
        <v>798</v>
      </c>
      <c r="Q245" s="6">
        <v>697</v>
      </c>
      <c r="R245" s="6">
        <v>718</v>
      </c>
      <c r="S245" s="6">
        <v>873</v>
      </c>
      <c r="T245" s="6">
        <v>309</v>
      </c>
      <c r="U245" s="6">
        <v>146</v>
      </c>
      <c r="V245" s="6">
        <v>335</v>
      </c>
      <c r="W245" s="6">
        <v>236</v>
      </c>
      <c r="X245" s="9">
        <v>696</v>
      </c>
      <c r="Y245" s="7">
        <v>787</v>
      </c>
      <c r="Z245" s="11">
        <v>930</v>
      </c>
      <c r="AA245" s="6">
        <v>517</v>
      </c>
      <c r="AB245" s="6">
        <v>89</v>
      </c>
      <c r="AC245" s="6">
        <v>510</v>
      </c>
      <c r="AD245" s="6">
        <v>35</v>
      </c>
      <c r="AE245" s="6">
        <v>392</v>
      </c>
      <c r="AF245" s="6">
        <v>988</v>
      </c>
      <c r="AG245" s="179">
        <v>639</v>
      </c>
      <c r="AH245" s="5">
        <f t="shared" si="41"/>
        <v>16400</v>
      </c>
      <c r="AI245" s="5">
        <f t="shared" si="42"/>
        <v>11201200</v>
      </c>
      <c r="AJ245" s="2">
        <f t="shared" si="43"/>
        <v>8606720000</v>
      </c>
    </row>
    <row r="246" spans="1:36" x14ac:dyDescent="0.2">
      <c r="A246" s="1">
        <v>24</v>
      </c>
      <c r="B246" s="178">
        <v>923</v>
      </c>
      <c r="C246" s="6">
        <v>576</v>
      </c>
      <c r="D246" s="6">
        <v>100</v>
      </c>
      <c r="E246" s="6">
        <v>455</v>
      </c>
      <c r="F246" s="6">
        <v>26</v>
      </c>
      <c r="G246" s="6">
        <v>445</v>
      </c>
      <c r="H246" s="12">
        <v>993</v>
      </c>
      <c r="I246" s="6">
        <v>582</v>
      </c>
      <c r="J246" s="6">
        <v>759</v>
      </c>
      <c r="K246" s="8">
        <v>852</v>
      </c>
      <c r="L246" s="6">
        <v>272</v>
      </c>
      <c r="M246" s="6">
        <v>171</v>
      </c>
      <c r="N246" s="6">
        <v>374</v>
      </c>
      <c r="O246" s="6">
        <v>209</v>
      </c>
      <c r="P246" s="6">
        <v>653</v>
      </c>
      <c r="Q246" s="6">
        <v>810</v>
      </c>
      <c r="R246" s="6">
        <v>861</v>
      </c>
      <c r="S246" s="6">
        <v>762</v>
      </c>
      <c r="T246" s="6">
        <v>166</v>
      </c>
      <c r="U246" s="6">
        <v>257</v>
      </c>
      <c r="V246" s="6">
        <v>224</v>
      </c>
      <c r="W246" s="6">
        <v>379</v>
      </c>
      <c r="X246" s="7">
        <v>807</v>
      </c>
      <c r="Y246" s="9">
        <v>644</v>
      </c>
      <c r="Z246" s="6">
        <v>561</v>
      </c>
      <c r="AA246" s="11">
        <v>918</v>
      </c>
      <c r="AB246" s="6">
        <v>458</v>
      </c>
      <c r="AC246" s="6">
        <v>109</v>
      </c>
      <c r="AD246" s="6">
        <v>436</v>
      </c>
      <c r="AE246" s="6">
        <v>23</v>
      </c>
      <c r="AF246" s="6">
        <v>587</v>
      </c>
      <c r="AG246" s="179">
        <v>1008</v>
      </c>
      <c r="AH246" s="5">
        <f t="shared" si="41"/>
        <v>16400</v>
      </c>
      <c r="AI246" s="5">
        <f t="shared" si="42"/>
        <v>11201200</v>
      </c>
      <c r="AJ246" s="2">
        <f t="shared" si="43"/>
        <v>8606720000</v>
      </c>
    </row>
    <row r="247" spans="1:36" x14ac:dyDescent="0.2">
      <c r="A247" s="1">
        <v>25</v>
      </c>
      <c r="B247" s="178">
        <v>706</v>
      </c>
      <c r="C247" s="6">
        <v>869</v>
      </c>
      <c r="D247" s="6">
        <v>313</v>
      </c>
      <c r="E247" s="6">
        <v>158</v>
      </c>
      <c r="F247" s="6">
        <v>323</v>
      </c>
      <c r="G247" s="6">
        <v>232</v>
      </c>
      <c r="H247" s="8">
        <v>700</v>
      </c>
      <c r="I247" s="6">
        <v>799</v>
      </c>
      <c r="J247" s="6">
        <v>942</v>
      </c>
      <c r="K247" s="12">
        <v>521</v>
      </c>
      <c r="L247" s="6">
        <v>85</v>
      </c>
      <c r="M247" s="6">
        <v>498</v>
      </c>
      <c r="N247" s="6">
        <v>47</v>
      </c>
      <c r="O247" s="6">
        <v>396</v>
      </c>
      <c r="P247" s="6">
        <v>984</v>
      </c>
      <c r="Q247" s="6">
        <v>627</v>
      </c>
      <c r="R247" s="6">
        <v>520</v>
      </c>
      <c r="S247" s="6">
        <v>931</v>
      </c>
      <c r="T247" s="6">
        <v>511</v>
      </c>
      <c r="U247" s="6">
        <v>92</v>
      </c>
      <c r="V247" s="6">
        <v>389</v>
      </c>
      <c r="W247" s="6">
        <v>34</v>
      </c>
      <c r="X247" s="11">
        <v>638</v>
      </c>
      <c r="Y247" s="6">
        <v>985</v>
      </c>
      <c r="Z247" s="9">
        <v>876</v>
      </c>
      <c r="AA247" s="7">
        <v>719</v>
      </c>
      <c r="AB247" s="6">
        <v>147</v>
      </c>
      <c r="AC247" s="6">
        <v>312</v>
      </c>
      <c r="AD247" s="6">
        <v>233</v>
      </c>
      <c r="AE247" s="6">
        <v>334</v>
      </c>
      <c r="AF247" s="6">
        <v>786</v>
      </c>
      <c r="AG247" s="179">
        <v>693</v>
      </c>
      <c r="AH247" s="5">
        <f t="shared" si="41"/>
        <v>16400</v>
      </c>
      <c r="AI247" s="5">
        <f t="shared" si="42"/>
        <v>11201200</v>
      </c>
      <c r="AJ247" s="2">
        <f t="shared" si="43"/>
        <v>8606720000</v>
      </c>
    </row>
    <row r="248" spans="1:36" x14ac:dyDescent="0.2">
      <c r="A248" s="1">
        <v>26</v>
      </c>
      <c r="B248" s="178">
        <v>849</v>
      </c>
      <c r="C248" s="6">
        <v>758</v>
      </c>
      <c r="D248" s="6">
        <v>170</v>
      </c>
      <c r="E248" s="6">
        <v>269</v>
      </c>
      <c r="F248" s="6">
        <v>212</v>
      </c>
      <c r="G248" s="6">
        <v>375</v>
      </c>
      <c r="H248" s="6">
        <v>811</v>
      </c>
      <c r="I248" s="8">
        <v>656</v>
      </c>
      <c r="J248" s="12">
        <v>573</v>
      </c>
      <c r="K248" s="6">
        <v>922</v>
      </c>
      <c r="L248" s="6">
        <v>454</v>
      </c>
      <c r="M248" s="6">
        <v>97</v>
      </c>
      <c r="N248" s="6">
        <v>448</v>
      </c>
      <c r="O248" s="6">
        <v>27</v>
      </c>
      <c r="P248" s="6">
        <v>583</v>
      </c>
      <c r="Q248" s="6">
        <v>996</v>
      </c>
      <c r="R248" s="6">
        <v>919</v>
      </c>
      <c r="S248" s="6">
        <v>564</v>
      </c>
      <c r="T248" s="6">
        <v>112</v>
      </c>
      <c r="U248" s="6">
        <v>459</v>
      </c>
      <c r="V248" s="6">
        <v>22</v>
      </c>
      <c r="W248" s="6">
        <v>433</v>
      </c>
      <c r="X248" s="6">
        <v>1005</v>
      </c>
      <c r="Y248" s="11">
        <v>586</v>
      </c>
      <c r="Z248" s="7">
        <v>763</v>
      </c>
      <c r="AA248" s="9">
        <v>864</v>
      </c>
      <c r="AB248" s="6">
        <v>260</v>
      </c>
      <c r="AC248" s="6">
        <v>167</v>
      </c>
      <c r="AD248" s="6">
        <v>378</v>
      </c>
      <c r="AE248" s="6">
        <v>221</v>
      </c>
      <c r="AF248" s="6">
        <v>641</v>
      </c>
      <c r="AG248" s="179">
        <v>806</v>
      </c>
      <c r="AH248" s="5">
        <f t="shared" si="41"/>
        <v>16400</v>
      </c>
      <c r="AI248" s="5">
        <f t="shared" si="42"/>
        <v>11201200</v>
      </c>
      <c r="AJ248" s="2">
        <f t="shared" si="43"/>
        <v>8606720000</v>
      </c>
    </row>
    <row r="249" spans="1:36" x14ac:dyDescent="0.2">
      <c r="A249" s="1">
        <v>27</v>
      </c>
      <c r="B249" s="178">
        <v>355</v>
      </c>
      <c r="C249" s="6">
        <v>200</v>
      </c>
      <c r="D249" s="6">
        <v>668</v>
      </c>
      <c r="E249" s="6">
        <v>831</v>
      </c>
      <c r="F249" s="8">
        <v>738</v>
      </c>
      <c r="G249" s="6">
        <v>837</v>
      </c>
      <c r="H249" s="6">
        <v>281</v>
      </c>
      <c r="I249" s="6">
        <v>190</v>
      </c>
      <c r="J249" s="6">
        <v>15</v>
      </c>
      <c r="K249" s="6">
        <v>428</v>
      </c>
      <c r="L249" s="6">
        <v>1016</v>
      </c>
      <c r="M249" s="12">
        <v>595</v>
      </c>
      <c r="N249" s="6">
        <v>910</v>
      </c>
      <c r="O249" s="6">
        <v>553</v>
      </c>
      <c r="P249" s="6">
        <v>117</v>
      </c>
      <c r="Q249" s="6">
        <v>466</v>
      </c>
      <c r="R249" s="6">
        <v>421</v>
      </c>
      <c r="S249" s="6">
        <v>2</v>
      </c>
      <c r="T249" s="6">
        <v>606</v>
      </c>
      <c r="U249" s="6">
        <v>1017</v>
      </c>
      <c r="V249" s="11">
        <v>552</v>
      </c>
      <c r="W249" s="6">
        <v>899</v>
      </c>
      <c r="X249" s="6">
        <v>479</v>
      </c>
      <c r="Y249" s="6">
        <v>124</v>
      </c>
      <c r="Z249" s="6">
        <v>201</v>
      </c>
      <c r="AA249" s="6">
        <v>366</v>
      </c>
      <c r="AB249" s="9">
        <v>818</v>
      </c>
      <c r="AC249" s="7">
        <v>661</v>
      </c>
      <c r="AD249" s="6">
        <v>844</v>
      </c>
      <c r="AE249" s="6">
        <v>751</v>
      </c>
      <c r="AF249" s="6">
        <v>179</v>
      </c>
      <c r="AG249" s="179">
        <v>280</v>
      </c>
      <c r="AH249" s="5">
        <f t="shared" si="41"/>
        <v>16400</v>
      </c>
      <c r="AI249" s="5">
        <f t="shared" si="42"/>
        <v>11201200</v>
      </c>
      <c r="AJ249" s="2">
        <f t="shared" si="43"/>
        <v>8606720000</v>
      </c>
    </row>
    <row r="250" spans="1:36" x14ac:dyDescent="0.2">
      <c r="A250" s="1">
        <v>28</v>
      </c>
      <c r="B250" s="178">
        <v>244</v>
      </c>
      <c r="C250" s="6">
        <v>343</v>
      </c>
      <c r="D250" s="6">
        <v>779</v>
      </c>
      <c r="E250" s="6">
        <v>688</v>
      </c>
      <c r="F250" s="6">
        <v>881</v>
      </c>
      <c r="G250" s="8">
        <v>726</v>
      </c>
      <c r="H250" s="6">
        <v>138</v>
      </c>
      <c r="I250" s="6">
        <v>301</v>
      </c>
      <c r="J250" s="6">
        <v>416</v>
      </c>
      <c r="K250" s="6">
        <v>59</v>
      </c>
      <c r="L250" s="12">
        <v>615</v>
      </c>
      <c r="M250" s="6">
        <v>964</v>
      </c>
      <c r="N250" s="6">
        <v>541</v>
      </c>
      <c r="O250" s="6">
        <v>954</v>
      </c>
      <c r="P250" s="6">
        <v>486</v>
      </c>
      <c r="Q250" s="6">
        <v>65</v>
      </c>
      <c r="R250" s="6">
        <v>54</v>
      </c>
      <c r="S250" s="6">
        <v>401</v>
      </c>
      <c r="T250" s="6">
        <v>973</v>
      </c>
      <c r="U250" s="6">
        <v>618</v>
      </c>
      <c r="V250" s="6">
        <v>951</v>
      </c>
      <c r="W250" s="11">
        <v>532</v>
      </c>
      <c r="X250" s="6">
        <v>80</v>
      </c>
      <c r="Y250" s="6">
        <v>491</v>
      </c>
      <c r="Z250" s="6">
        <v>346</v>
      </c>
      <c r="AA250" s="6">
        <v>253</v>
      </c>
      <c r="AB250" s="7">
        <v>673</v>
      </c>
      <c r="AC250" s="9">
        <v>774</v>
      </c>
      <c r="AD250" s="6">
        <v>731</v>
      </c>
      <c r="AE250" s="6">
        <v>896</v>
      </c>
      <c r="AF250" s="6">
        <v>292</v>
      </c>
      <c r="AG250" s="179">
        <v>135</v>
      </c>
      <c r="AH250" s="5">
        <f t="shared" si="41"/>
        <v>16400</v>
      </c>
      <c r="AI250" s="5">
        <f t="shared" si="42"/>
        <v>11201200</v>
      </c>
      <c r="AJ250" s="2">
        <f t="shared" si="43"/>
        <v>8606720000</v>
      </c>
    </row>
    <row r="251" spans="1:36" x14ac:dyDescent="0.2">
      <c r="A251" s="1">
        <v>29</v>
      </c>
      <c r="B251" s="178">
        <v>480</v>
      </c>
      <c r="C251" s="6">
        <v>123</v>
      </c>
      <c r="D251" s="8">
        <v>551</v>
      </c>
      <c r="E251" s="6">
        <v>900</v>
      </c>
      <c r="F251" s="6">
        <v>605</v>
      </c>
      <c r="G251" s="6">
        <v>1018</v>
      </c>
      <c r="H251" s="6">
        <v>422</v>
      </c>
      <c r="I251" s="6">
        <v>1</v>
      </c>
      <c r="J251" s="6">
        <v>180</v>
      </c>
      <c r="K251" s="6">
        <v>279</v>
      </c>
      <c r="L251" s="6">
        <v>843</v>
      </c>
      <c r="M251" s="6">
        <v>752</v>
      </c>
      <c r="N251" s="6">
        <v>817</v>
      </c>
      <c r="O251" s="12">
        <v>662</v>
      </c>
      <c r="P251" s="6">
        <v>202</v>
      </c>
      <c r="Q251" s="6">
        <v>365</v>
      </c>
      <c r="R251" s="6">
        <v>282</v>
      </c>
      <c r="S251" s="6">
        <v>189</v>
      </c>
      <c r="T251" s="11">
        <v>737</v>
      </c>
      <c r="U251" s="6">
        <v>838</v>
      </c>
      <c r="V251" s="6">
        <v>667</v>
      </c>
      <c r="W251" s="6">
        <v>832</v>
      </c>
      <c r="X251" s="6">
        <v>356</v>
      </c>
      <c r="Y251" s="6">
        <v>199</v>
      </c>
      <c r="Z251" s="6">
        <v>118</v>
      </c>
      <c r="AA251" s="6">
        <v>465</v>
      </c>
      <c r="AB251" s="6">
        <v>909</v>
      </c>
      <c r="AC251" s="6">
        <v>554</v>
      </c>
      <c r="AD251" s="9">
        <v>1015</v>
      </c>
      <c r="AE251" s="7">
        <v>596</v>
      </c>
      <c r="AF251" s="6">
        <v>16</v>
      </c>
      <c r="AG251" s="179">
        <v>427</v>
      </c>
      <c r="AH251" s="5">
        <f t="shared" si="41"/>
        <v>16400</v>
      </c>
      <c r="AI251" s="5">
        <f t="shared" si="42"/>
        <v>11201200</v>
      </c>
      <c r="AJ251" s="2">
        <f t="shared" si="43"/>
        <v>8606720000</v>
      </c>
    </row>
    <row r="252" spans="1:36" x14ac:dyDescent="0.2">
      <c r="A252" s="1">
        <v>30</v>
      </c>
      <c r="B252" s="178">
        <v>79</v>
      </c>
      <c r="C252" s="6">
        <v>492</v>
      </c>
      <c r="D252" s="6">
        <v>952</v>
      </c>
      <c r="E252" s="8">
        <v>531</v>
      </c>
      <c r="F252" s="6">
        <v>974</v>
      </c>
      <c r="G252" s="6">
        <v>617</v>
      </c>
      <c r="H252" s="6">
        <v>53</v>
      </c>
      <c r="I252" s="6">
        <v>402</v>
      </c>
      <c r="J252" s="6">
        <v>291</v>
      </c>
      <c r="K252" s="6">
        <v>136</v>
      </c>
      <c r="L252" s="6">
        <v>732</v>
      </c>
      <c r="M252" s="6">
        <v>895</v>
      </c>
      <c r="N252" s="12">
        <v>674</v>
      </c>
      <c r="O252" s="6">
        <v>773</v>
      </c>
      <c r="P252" s="6">
        <v>345</v>
      </c>
      <c r="Q252" s="6">
        <v>254</v>
      </c>
      <c r="R252" s="6">
        <v>137</v>
      </c>
      <c r="S252" s="6">
        <v>302</v>
      </c>
      <c r="T252" s="6">
        <v>882</v>
      </c>
      <c r="U252" s="11">
        <v>725</v>
      </c>
      <c r="V252" s="6">
        <v>780</v>
      </c>
      <c r="W252" s="6">
        <v>687</v>
      </c>
      <c r="X252" s="6">
        <v>243</v>
      </c>
      <c r="Y252" s="6">
        <v>344</v>
      </c>
      <c r="Z252" s="6">
        <v>485</v>
      </c>
      <c r="AA252" s="6">
        <v>66</v>
      </c>
      <c r="AB252" s="6">
        <v>542</v>
      </c>
      <c r="AC252" s="6">
        <v>953</v>
      </c>
      <c r="AD252" s="7">
        <v>616</v>
      </c>
      <c r="AE252" s="9">
        <v>963</v>
      </c>
      <c r="AF252" s="6">
        <v>415</v>
      </c>
      <c r="AG252" s="179">
        <v>60</v>
      </c>
      <c r="AH252" s="5">
        <f t="shared" si="41"/>
        <v>16400</v>
      </c>
      <c r="AI252" s="5">
        <f t="shared" si="42"/>
        <v>11201200</v>
      </c>
      <c r="AJ252" s="2">
        <f t="shared" si="43"/>
        <v>8606720000</v>
      </c>
    </row>
    <row r="253" spans="1:36" x14ac:dyDescent="0.2">
      <c r="A253" s="1">
        <v>31</v>
      </c>
      <c r="B253" s="199">
        <v>637</v>
      </c>
      <c r="C253" s="6">
        <v>986</v>
      </c>
      <c r="D253" s="6">
        <v>390</v>
      </c>
      <c r="E253" s="6">
        <v>33</v>
      </c>
      <c r="F253" s="6">
        <v>512</v>
      </c>
      <c r="G253" s="6">
        <v>91</v>
      </c>
      <c r="H253" s="6">
        <v>519</v>
      </c>
      <c r="I253" s="6">
        <v>932</v>
      </c>
      <c r="J253" s="6">
        <v>785</v>
      </c>
      <c r="K253" s="6">
        <v>694</v>
      </c>
      <c r="L253" s="6">
        <v>234</v>
      </c>
      <c r="M253" s="6">
        <v>333</v>
      </c>
      <c r="N253" s="6">
        <v>148</v>
      </c>
      <c r="O253" s="6">
        <v>311</v>
      </c>
      <c r="P253" s="6">
        <v>875</v>
      </c>
      <c r="Q253" s="12">
        <v>720</v>
      </c>
      <c r="R253" s="11">
        <v>699</v>
      </c>
      <c r="S253" s="6">
        <v>800</v>
      </c>
      <c r="T253" s="6">
        <v>324</v>
      </c>
      <c r="U253" s="6">
        <v>231</v>
      </c>
      <c r="V253" s="6">
        <v>314</v>
      </c>
      <c r="W253" s="6">
        <v>157</v>
      </c>
      <c r="X253" s="6">
        <v>705</v>
      </c>
      <c r="Y253" s="6">
        <v>870</v>
      </c>
      <c r="Z253" s="6">
        <v>983</v>
      </c>
      <c r="AA253" s="6">
        <v>628</v>
      </c>
      <c r="AB253" s="6">
        <v>48</v>
      </c>
      <c r="AC253" s="6">
        <v>395</v>
      </c>
      <c r="AD253" s="6">
        <v>86</v>
      </c>
      <c r="AE253" s="6">
        <v>497</v>
      </c>
      <c r="AF253" s="9">
        <v>941</v>
      </c>
      <c r="AG253" s="200">
        <v>522</v>
      </c>
      <c r="AH253" s="5">
        <f t="shared" si="41"/>
        <v>16400</v>
      </c>
      <c r="AI253" s="5">
        <f t="shared" si="42"/>
        <v>11201200</v>
      </c>
      <c r="AJ253" s="2">
        <f t="shared" si="43"/>
        <v>8606720000</v>
      </c>
    </row>
    <row r="254" spans="1:36" ht="13.5" thickBot="1" x14ac:dyDescent="0.25">
      <c r="A254" s="1">
        <v>32</v>
      </c>
      <c r="B254" s="201">
        <v>1006</v>
      </c>
      <c r="C254" s="202">
        <v>585</v>
      </c>
      <c r="D254" s="180">
        <v>21</v>
      </c>
      <c r="E254" s="180">
        <v>434</v>
      </c>
      <c r="F254" s="180">
        <v>111</v>
      </c>
      <c r="G254" s="180">
        <v>460</v>
      </c>
      <c r="H254" s="180">
        <v>920</v>
      </c>
      <c r="I254" s="180">
        <v>563</v>
      </c>
      <c r="J254" s="180">
        <v>642</v>
      </c>
      <c r="K254" s="180">
        <v>805</v>
      </c>
      <c r="L254" s="180">
        <v>377</v>
      </c>
      <c r="M254" s="180">
        <v>222</v>
      </c>
      <c r="N254" s="180">
        <v>259</v>
      </c>
      <c r="O254" s="180">
        <v>168</v>
      </c>
      <c r="P254" s="187">
        <v>764</v>
      </c>
      <c r="Q254" s="180">
        <v>863</v>
      </c>
      <c r="R254" s="180">
        <v>812</v>
      </c>
      <c r="S254" s="191">
        <v>655</v>
      </c>
      <c r="T254" s="180">
        <v>211</v>
      </c>
      <c r="U254" s="180">
        <v>376</v>
      </c>
      <c r="V254" s="180">
        <v>169</v>
      </c>
      <c r="W254" s="180">
        <v>270</v>
      </c>
      <c r="X254" s="180">
        <v>850</v>
      </c>
      <c r="Y254" s="180">
        <v>757</v>
      </c>
      <c r="Z254" s="180">
        <v>584</v>
      </c>
      <c r="AA254" s="180">
        <v>995</v>
      </c>
      <c r="AB254" s="180">
        <v>447</v>
      </c>
      <c r="AC254" s="180">
        <v>28</v>
      </c>
      <c r="AD254" s="180">
        <v>453</v>
      </c>
      <c r="AE254" s="180">
        <v>98</v>
      </c>
      <c r="AF254" s="203">
        <v>574</v>
      </c>
      <c r="AG254" s="204">
        <v>921</v>
      </c>
      <c r="AH254" s="5">
        <f t="shared" si="41"/>
        <v>16400</v>
      </c>
      <c r="AI254" s="5">
        <f t="shared" si="42"/>
        <v>11201200</v>
      </c>
      <c r="AJ254" s="2">
        <f t="shared" si="43"/>
        <v>8606720000</v>
      </c>
    </row>
    <row r="255" spans="1:36" x14ac:dyDescent="0.2">
      <c r="A255" s="3" t="s">
        <v>0</v>
      </c>
      <c r="B255" s="5">
        <f>SUM(B223:B254)</f>
        <v>16400</v>
      </c>
      <c r="C255" s="5">
        <f t="shared" ref="C255:AG255" si="44">SUM(C223:C254)</f>
        <v>16400</v>
      </c>
      <c r="D255" s="5">
        <f t="shared" si="44"/>
        <v>16400</v>
      </c>
      <c r="E255" s="5">
        <f t="shared" si="44"/>
        <v>16400</v>
      </c>
      <c r="F255" s="5">
        <f t="shared" si="44"/>
        <v>16400</v>
      </c>
      <c r="G255" s="5">
        <f t="shared" si="44"/>
        <v>16400</v>
      </c>
      <c r="H255" s="5">
        <f t="shared" si="44"/>
        <v>16400</v>
      </c>
      <c r="I255" s="5">
        <f t="shared" si="44"/>
        <v>16400</v>
      </c>
      <c r="J255" s="5">
        <f t="shared" si="44"/>
        <v>16400</v>
      </c>
      <c r="K255" s="5">
        <f t="shared" si="44"/>
        <v>16400</v>
      </c>
      <c r="L255" s="5">
        <f t="shared" si="44"/>
        <v>16400</v>
      </c>
      <c r="M255" s="5">
        <f t="shared" si="44"/>
        <v>16400</v>
      </c>
      <c r="N255" s="5">
        <f t="shared" si="44"/>
        <v>16400</v>
      </c>
      <c r="O255" s="5">
        <f t="shared" si="44"/>
        <v>16400</v>
      </c>
      <c r="P255" s="5">
        <f t="shared" si="44"/>
        <v>16400</v>
      </c>
      <c r="Q255" s="5">
        <f t="shared" si="44"/>
        <v>16400</v>
      </c>
      <c r="R255" s="5">
        <f t="shared" si="44"/>
        <v>16400</v>
      </c>
      <c r="S255" s="5">
        <f t="shared" si="44"/>
        <v>16400</v>
      </c>
      <c r="T255" s="5">
        <f t="shared" si="44"/>
        <v>16400</v>
      </c>
      <c r="U255" s="5">
        <f t="shared" si="44"/>
        <v>16400</v>
      </c>
      <c r="V255" s="5">
        <f t="shared" si="44"/>
        <v>16400</v>
      </c>
      <c r="W255" s="5">
        <f t="shared" si="44"/>
        <v>16400</v>
      </c>
      <c r="X255" s="5">
        <f t="shared" si="44"/>
        <v>16400</v>
      </c>
      <c r="Y255" s="5">
        <f t="shared" si="44"/>
        <v>16400</v>
      </c>
      <c r="Z255" s="5">
        <f t="shared" si="44"/>
        <v>16400</v>
      </c>
      <c r="AA255" s="5">
        <f t="shared" si="44"/>
        <v>16400</v>
      </c>
      <c r="AB255" s="5">
        <f t="shared" si="44"/>
        <v>16400</v>
      </c>
      <c r="AC255" s="5">
        <f t="shared" si="44"/>
        <v>16400</v>
      </c>
      <c r="AD255" s="5">
        <f t="shared" si="44"/>
        <v>16400</v>
      </c>
      <c r="AE255" s="5">
        <f t="shared" si="44"/>
        <v>16400</v>
      </c>
      <c r="AF255" s="5">
        <f t="shared" si="44"/>
        <v>16400</v>
      </c>
      <c r="AG255" s="5">
        <f t="shared" si="44"/>
        <v>16400</v>
      </c>
      <c r="AH255" s="5"/>
      <c r="AI255" s="5"/>
    </row>
    <row r="256" spans="1:36" x14ac:dyDescent="0.2">
      <c r="A256" s="3" t="s">
        <v>1</v>
      </c>
      <c r="B256" s="5">
        <f>SUMSQ(B223:B254)</f>
        <v>11201200</v>
      </c>
      <c r="C256" s="5">
        <f t="shared" ref="C256:AG256" si="45">SUMSQ(C223:C254)</f>
        <v>11201200</v>
      </c>
      <c r="D256" s="5">
        <f t="shared" si="45"/>
        <v>11201200</v>
      </c>
      <c r="E256" s="5">
        <f t="shared" si="45"/>
        <v>11201200</v>
      </c>
      <c r="F256" s="5">
        <f t="shared" si="45"/>
        <v>11201200</v>
      </c>
      <c r="G256" s="5">
        <f t="shared" si="45"/>
        <v>11201200</v>
      </c>
      <c r="H256" s="5">
        <f t="shared" si="45"/>
        <v>11201200</v>
      </c>
      <c r="I256" s="5">
        <f t="shared" si="45"/>
        <v>11201200</v>
      </c>
      <c r="J256" s="5">
        <f t="shared" si="45"/>
        <v>11201200</v>
      </c>
      <c r="K256" s="5">
        <f t="shared" si="45"/>
        <v>11201200</v>
      </c>
      <c r="L256" s="5">
        <f t="shared" si="45"/>
        <v>11201200</v>
      </c>
      <c r="M256" s="5">
        <f t="shared" si="45"/>
        <v>11201200</v>
      </c>
      <c r="N256" s="5">
        <f t="shared" si="45"/>
        <v>11201200</v>
      </c>
      <c r="O256" s="5">
        <f t="shared" si="45"/>
        <v>11201200</v>
      </c>
      <c r="P256" s="5">
        <f t="shared" si="45"/>
        <v>11201200</v>
      </c>
      <c r="Q256" s="5">
        <f t="shared" si="45"/>
        <v>11201200</v>
      </c>
      <c r="R256" s="5">
        <f t="shared" si="45"/>
        <v>11201200</v>
      </c>
      <c r="S256" s="5">
        <f t="shared" si="45"/>
        <v>11201200</v>
      </c>
      <c r="T256" s="5">
        <f t="shared" si="45"/>
        <v>11201200</v>
      </c>
      <c r="U256" s="5">
        <f t="shared" si="45"/>
        <v>11201200</v>
      </c>
      <c r="V256" s="5">
        <f t="shared" si="45"/>
        <v>11201200</v>
      </c>
      <c r="W256" s="5">
        <f t="shared" si="45"/>
        <v>11201200</v>
      </c>
      <c r="X256" s="5">
        <f t="shared" si="45"/>
        <v>11201200</v>
      </c>
      <c r="Y256" s="5">
        <f t="shared" si="45"/>
        <v>11201200</v>
      </c>
      <c r="Z256" s="5">
        <f t="shared" si="45"/>
        <v>11201200</v>
      </c>
      <c r="AA256" s="5">
        <f t="shared" si="45"/>
        <v>11201200</v>
      </c>
      <c r="AB256" s="5">
        <f t="shared" si="45"/>
        <v>11201200</v>
      </c>
      <c r="AC256" s="5">
        <f t="shared" si="45"/>
        <v>11201200</v>
      </c>
      <c r="AD256" s="5">
        <f t="shared" si="45"/>
        <v>11201200</v>
      </c>
      <c r="AE256" s="5">
        <f t="shared" si="45"/>
        <v>11201200</v>
      </c>
      <c r="AF256" s="5">
        <f t="shared" si="45"/>
        <v>11201200</v>
      </c>
      <c r="AG256" s="5">
        <f t="shared" si="45"/>
        <v>11201200</v>
      </c>
      <c r="AH256" s="5"/>
      <c r="AI256" s="5"/>
    </row>
    <row r="257" spans="1:36" x14ac:dyDescent="0.2">
      <c r="A257" s="3" t="s">
        <v>2</v>
      </c>
      <c r="B257" s="2">
        <f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ref="C257:AG257" si="46">C223^3+C224^3+C225^3+C226^3+C227^3+C228^3+C229^3+C230^3+C231^3+C232^3+C233^3+C234^3+C235^3+C236^3+C237^3+C238^3+C239^3+C240^3+C241^3+C242^3+C243^3+C244^3+C245^3+C246^3+C247^3+C248^3+C249^3+C250^3+C251^3+C252^3+C253^3+C254^3</f>
        <v>8606720000</v>
      </c>
      <c r="D257" s="2">
        <f t="shared" si="46"/>
        <v>8606720000</v>
      </c>
      <c r="E257" s="2">
        <f t="shared" si="46"/>
        <v>8606720000</v>
      </c>
      <c r="F257" s="2">
        <f t="shared" si="46"/>
        <v>8606720000</v>
      </c>
      <c r="G257" s="2">
        <f t="shared" si="46"/>
        <v>8606720000</v>
      </c>
      <c r="H257" s="2">
        <f t="shared" si="46"/>
        <v>8606720000</v>
      </c>
      <c r="I257" s="2">
        <f t="shared" si="46"/>
        <v>8606720000</v>
      </c>
      <c r="J257" s="2">
        <f t="shared" si="46"/>
        <v>8606720000</v>
      </c>
      <c r="K257" s="2">
        <f t="shared" si="46"/>
        <v>8606720000</v>
      </c>
      <c r="L257" s="2">
        <f t="shared" si="46"/>
        <v>8606720000</v>
      </c>
      <c r="M257" s="2">
        <f t="shared" si="46"/>
        <v>8606720000</v>
      </c>
      <c r="N257" s="2">
        <f t="shared" si="46"/>
        <v>8606720000</v>
      </c>
      <c r="O257" s="2">
        <f t="shared" si="46"/>
        <v>8606720000</v>
      </c>
      <c r="P257" s="2">
        <f t="shared" si="46"/>
        <v>8606720000</v>
      </c>
      <c r="Q257" s="2">
        <f t="shared" si="46"/>
        <v>8606720000</v>
      </c>
      <c r="R257" s="2">
        <f t="shared" si="46"/>
        <v>8606720000</v>
      </c>
      <c r="S257" s="2">
        <f t="shared" si="46"/>
        <v>8606720000</v>
      </c>
      <c r="T257" s="2">
        <f t="shared" si="46"/>
        <v>8606720000</v>
      </c>
      <c r="U257" s="2">
        <f t="shared" si="46"/>
        <v>8606720000</v>
      </c>
      <c r="V257" s="2">
        <f t="shared" si="46"/>
        <v>8606720000</v>
      </c>
      <c r="W257" s="2">
        <f t="shared" si="46"/>
        <v>8606720000</v>
      </c>
      <c r="X257" s="2">
        <f t="shared" si="46"/>
        <v>8606720000</v>
      </c>
      <c r="Y257" s="2">
        <f t="shared" si="46"/>
        <v>8606720000</v>
      </c>
      <c r="Z257" s="2">
        <f t="shared" si="46"/>
        <v>8606720000</v>
      </c>
      <c r="AA257" s="2">
        <f t="shared" si="46"/>
        <v>8606720000</v>
      </c>
      <c r="AB257" s="2">
        <f t="shared" si="46"/>
        <v>8606720000</v>
      </c>
      <c r="AC257" s="2">
        <f t="shared" si="46"/>
        <v>8606720000</v>
      </c>
      <c r="AD257" s="2">
        <f t="shared" si="46"/>
        <v>8606720000</v>
      </c>
      <c r="AE257" s="2">
        <f t="shared" si="46"/>
        <v>8606720000</v>
      </c>
      <c r="AF257" s="2">
        <f t="shared" si="46"/>
        <v>8606720000</v>
      </c>
      <c r="AG257" s="2">
        <f t="shared" si="46"/>
        <v>8606720000</v>
      </c>
      <c r="AH257" s="5"/>
      <c r="AI257" s="5"/>
    </row>
    <row r="258" spans="1:36" x14ac:dyDescent="0.2">
      <c r="AH258" s="5"/>
      <c r="AI258" s="5"/>
    </row>
    <row r="259" spans="1:36" x14ac:dyDescent="0.2">
      <c r="A259" s="3" t="s">
        <v>1173</v>
      </c>
      <c r="B259" s="2">
        <f>B223</f>
        <v>19</v>
      </c>
      <c r="C259" s="2">
        <f>C224</f>
        <v>39</v>
      </c>
      <c r="D259" s="2">
        <f>D225</f>
        <v>73</v>
      </c>
      <c r="E259" s="2">
        <f>E226</f>
        <v>125</v>
      </c>
      <c r="F259" s="2">
        <f>F227</f>
        <v>144</v>
      </c>
      <c r="G259" s="2">
        <f>G228</f>
        <v>188</v>
      </c>
      <c r="H259" s="2">
        <f>H229</f>
        <v>214</v>
      </c>
      <c r="I259" s="2">
        <f>I230</f>
        <v>226</v>
      </c>
      <c r="J259" s="2">
        <f>J231</f>
        <v>266</v>
      </c>
      <c r="K259" s="2">
        <f>K232</f>
        <v>318</v>
      </c>
      <c r="L259" s="2">
        <f>L233</f>
        <v>340</v>
      </c>
      <c r="M259" s="2">
        <f>M234</f>
        <v>360</v>
      </c>
      <c r="N259" s="2">
        <f>N235</f>
        <v>405</v>
      </c>
      <c r="O259" s="2">
        <f>O236</f>
        <v>417</v>
      </c>
      <c r="P259" s="2">
        <f>P237</f>
        <v>463</v>
      </c>
      <c r="Q259" s="2">
        <f>Q238</f>
        <v>507</v>
      </c>
      <c r="R259" s="2">
        <f>R239</f>
        <v>625</v>
      </c>
      <c r="S259" s="2">
        <f>S240</f>
        <v>581</v>
      </c>
      <c r="T259" s="2">
        <f>T241</f>
        <v>555</v>
      </c>
      <c r="U259" s="2">
        <f>U242</f>
        <v>543</v>
      </c>
      <c r="V259" s="2">
        <f>V243</f>
        <v>750</v>
      </c>
      <c r="W259" s="2">
        <f>W244</f>
        <v>730</v>
      </c>
      <c r="X259" s="2">
        <f>X245</f>
        <v>696</v>
      </c>
      <c r="Y259" s="2">
        <f>Y246</f>
        <v>644</v>
      </c>
      <c r="Z259" s="2">
        <f>Z247</f>
        <v>876</v>
      </c>
      <c r="AA259" s="2">
        <f>AA248</f>
        <v>864</v>
      </c>
      <c r="AB259" s="2">
        <f>AB249</f>
        <v>818</v>
      </c>
      <c r="AC259" s="2">
        <f>AC250</f>
        <v>774</v>
      </c>
      <c r="AD259" s="2">
        <f>AD251</f>
        <v>1015</v>
      </c>
      <c r="AE259" s="2">
        <f>AE252</f>
        <v>963</v>
      </c>
      <c r="AF259" s="2">
        <f>AF253</f>
        <v>941</v>
      </c>
      <c r="AG259" s="2">
        <f>AG254</f>
        <v>921</v>
      </c>
      <c r="AH259" s="217">
        <f t="shared" ref="AH259:AH262" si="47">SUM(B259:AG259)</f>
        <v>16400</v>
      </c>
      <c r="AI259" s="5">
        <f t="shared" ref="AI259:AI262" si="48">SUMSQ(B259:AG259)</f>
        <v>11201200</v>
      </c>
      <c r="AJ259" s="2">
        <f t="shared" ref="AJ259:AJ260" si="49">B259^3+C259^3+D259^3+E259^3+F259^3+G259^3+H259^3+I259^3+J259^3+K259^3+L259^3+M259^3+N259^3+O259^3+P259^3+Q259^3+R259^3+S259^3+T259^3+U259^3+V259^3+W259^3+X259^3+Y259^3+Z259^3+AA259^3+AB259^3+AC259^3+AD259^3+AE259^3+AF259^3+AG259^3</f>
        <v>8606720000</v>
      </c>
    </row>
    <row r="260" spans="1:36" x14ac:dyDescent="0.2">
      <c r="A260" s="3" t="s">
        <v>1174</v>
      </c>
      <c r="B260" s="2">
        <f>B254</f>
        <v>1006</v>
      </c>
      <c r="C260" s="2">
        <f>C253</f>
        <v>986</v>
      </c>
      <c r="D260" s="2">
        <f>D252</f>
        <v>952</v>
      </c>
      <c r="E260" s="2">
        <f>E251</f>
        <v>900</v>
      </c>
      <c r="F260" s="2">
        <f>F250</f>
        <v>881</v>
      </c>
      <c r="G260" s="2">
        <f>G249</f>
        <v>837</v>
      </c>
      <c r="H260" s="2">
        <f>H248</f>
        <v>811</v>
      </c>
      <c r="I260" s="2">
        <f>I247</f>
        <v>799</v>
      </c>
      <c r="J260" s="2">
        <f>J246</f>
        <v>759</v>
      </c>
      <c r="K260" s="2">
        <f>K245</f>
        <v>707</v>
      </c>
      <c r="L260" s="2">
        <f>L244</f>
        <v>685</v>
      </c>
      <c r="M260" s="2">
        <f>M243</f>
        <v>665</v>
      </c>
      <c r="N260" s="2">
        <f>N242</f>
        <v>620</v>
      </c>
      <c r="O260" s="2">
        <f>O241</f>
        <v>608</v>
      </c>
      <c r="P260" s="2">
        <f>P240</f>
        <v>562</v>
      </c>
      <c r="Q260" s="2">
        <f>Q239</f>
        <v>518</v>
      </c>
      <c r="R260" s="2">
        <f>R238</f>
        <v>400</v>
      </c>
      <c r="S260" s="2">
        <f>S237</f>
        <v>444</v>
      </c>
      <c r="T260" s="2">
        <f>T236</f>
        <v>470</v>
      </c>
      <c r="U260" s="2">
        <f>U235</f>
        <v>482</v>
      </c>
      <c r="V260" s="2">
        <f>V234</f>
        <v>275</v>
      </c>
      <c r="W260" s="2">
        <f>W233</f>
        <v>295</v>
      </c>
      <c r="X260" s="2">
        <f>X232</f>
        <v>329</v>
      </c>
      <c r="Y260" s="2">
        <f>Y231</f>
        <v>381</v>
      </c>
      <c r="Z260" s="2">
        <f>Z230</f>
        <v>149</v>
      </c>
      <c r="AA260" s="2">
        <f>AA229</f>
        <v>161</v>
      </c>
      <c r="AB260" s="2">
        <f>AB228</f>
        <v>207</v>
      </c>
      <c r="AC260" s="2">
        <f>AC227</f>
        <v>251</v>
      </c>
      <c r="AD260" s="2">
        <f>AD226</f>
        <v>10</v>
      </c>
      <c r="AE260" s="2">
        <f>AE225</f>
        <v>62</v>
      </c>
      <c r="AF260" s="2">
        <f>AF224</f>
        <v>84</v>
      </c>
      <c r="AG260" s="2">
        <f>AG223</f>
        <v>104</v>
      </c>
      <c r="AH260" s="217">
        <f t="shared" si="47"/>
        <v>16400</v>
      </c>
      <c r="AI260" s="5">
        <f t="shared" si="48"/>
        <v>11201200</v>
      </c>
      <c r="AJ260" s="2">
        <f t="shared" si="49"/>
        <v>8606720000</v>
      </c>
    </row>
    <row r="261" spans="1:36" x14ac:dyDescent="0.2">
      <c r="A261" s="3" t="s">
        <v>1175</v>
      </c>
      <c r="B261" s="2">
        <f>B239</f>
        <v>695</v>
      </c>
      <c r="C261" s="2">
        <f>C240</f>
        <v>643</v>
      </c>
      <c r="D261" s="2">
        <f>D241</f>
        <v>749</v>
      </c>
      <c r="E261" s="2">
        <f>E242</f>
        <v>729</v>
      </c>
      <c r="F261" s="2">
        <f>F243</f>
        <v>556</v>
      </c>
      <c r="G261" s="2">
        <f>G244</f>
        <v>544</v>
      </c>
      <c r="H261" s="2">
        <f>H245</f>
        <v>626</v>
      </c>
      <c r="I261" s="2">
        <f>I246</f>
        <v>582</v>
      </c>
      <c r="J261" s="2">
        <f>J247</f>
        <v>942</v>
      </c>
      <c r="K261" s="2">
        <f>K248</f>
        <v>922</v>
      </c>
      <c r="L261" s="2">
        <f>L249</f>
        <v>1016</v>
      </c>
      <c r="M261" s="2">
        <f>M250</f>
        <v>964</v>
      </c>
      <c r="N261" s="2">
        <f>N251</f>
        <v>817</v>
      </c>
      <c r="O261" s="2">
        <f>O252</f>
        <v>773</v>
      </c>
      <c r="P261" s="2">
        <f>P253</f>
        <v>875</v>
      </c>
      <c r="Q261" s="2">
        <f>Q254</f>
        <v>863</v>
      </c>
      <c r="R261" s="2">
        <f>R223</f>
        <v>213</v>
      </c>
      <c r="S261" s="2">
        <f>S224</f>
        <v>225</v>
      </c>
      <c r="T261" s="2">
        <f>T225</f>
        <v>143</v>
      </c>
      <c r="U261" s="2">
        <f>U226</f>
        <v>187</v>
      </c>
      <c r="V261" s="2">
        <f>V227</f>
        <v>74</v>
      </c>
      <c r="W261" s="2">
        <f>W228</f>
        <v>126</v>
      </c>
      <c r="X261" s="2">
        <f>X229</f>
        <v>20</v>
      </c>
      <c r="Y261" s="2">
        <f>Y230</f>
        <v>40</v>
      </c>
      <c r="Z261" s="2">
        <f>Z231</f>
        <v>464</v>
      </c>
      <c r="AA261" s="2">
        <f>AA232</f>
        <v>508</v>
      </c>
      <c r="AB261" s="2">
        <f>AB233</f>
        <v>406</v>
      </c>
      <c r="AC261" s="2">
        <f>AC234</f>
        <v>418</v>
      </c>
      <c r="AD261" s="2">
        <f>AD235</f>
        <v>339</v>
      </c>
      <c r="AE261" s="2">
        <f>AE236</f>
        <v>359</v>
      </c>
      <c r="AF261" s="2">
        <f>AF237</f>
        <v>265</v>
      </c>
      <c r="AG261" s="2">
        <f>AG238</f>
        <v>317</v>
      </c>
      <c r="AH261" s="217">
        <f t="shared" si="47"/>
        <v>16400</v>
      </c>
      <c r="AI261" s="5">
        <f t="shared" si="48"/>
        <v>11201200</v>
      </c>
    </row>
    <row r="262" spans="1:36" x14ac:dyDescent="0.2">
      <c r="A262" s="3" t="s">
        <v>1176</v>
      </c>
      <c r="B262" s="2">
        <f>B238</f>
        <v>330</v>
      </c>
      <c r="C262" s="2">
        <f>C237</f>
        <v>382</v>
      </c>
      <c r="D262" s="2">
        <f>D236</f>
        <v>276</v>
      </c>
      <c r="E262" s="2">
        <f>E235</f>
        <v>296</v>
      </c>
      <c r="F262" s="2">
        <f>F234</f>
        <v>469</v>
      </c>
      <c r="G262" s="2">
        <f>G233</f>
        <v>481</v>
      </c>
      <c r="H262" s="2">
        <f>H232</f>
        <v>399</v>
      </c>
      <c r="I262" s="2">
        <f>I231</f>
        <v>443</v>
      </c>
      <c r="J262" s="2">
        <f>J230</f>
        <v>83</v>
      </c>
      <c r="K262" s="2">
        <f>K229</f>
        <v>103</v>
      </c>
      <c r="L262" s="2">
        <f>L228</f>
        <v>9</v>
      </c>
      <c r="M262" s="2">
        <f>M227</f>
        <v>61</v>
      </c>
      <c r="N262" s="2">
        <f>N226</f>
        <v>208</v>
      </c>
      <c r="O262" s="2">
        <f>O225</f>
        <v>252</v>
      </c>
      <c r="P262" s="2">
        <f>P224</f>
        <v>150</v>
      </c>
      <c r="Q262" s="2">
        <f>Q223</f>
        <v>162</v>
      </c>
      <c r="R262" s="2">
        <f>R254</f>
        <v>812</v>
      </c>
      <c r="S262" s="2">
        <f>S253</f>
        <v>800</v>
      </c>
      <c r="T262" s="2">
        <f>T252</f>
        <v>882</v>
      </c>
      <c r="U262" s="2">
        <f>U251</f>
        <v>838</v>
      </c>
      <c r="V262" s="2">
        <f>V250</f>
        <v>951</v>
      </c>
      <c r="W262" s="2">
        <f>W249</f>
        <v>899</v>
      </c>
      <c r="X262" s="2">
        <f>X248</f>
        <v>1005</v>
      </c>
      <c r="Y262" s="2">
        <f>Y247</f>
        <v>985</v>
      </c>
      <c r="Z262" s="2">
        <f>Z246</f>
        <v>561</v>
      </c>
      <c r="AA262" s="2">
        <f>AA245</f>
        <v>517</v>
      </c>
      <c r="AB262" s="2">
        <f>AB244</f>
        <v>619</v>
      </c>
      <c r="AC262" s="2">
        <f>AC243</f>
        <v>607</v>
      </c>
      <c r="AD262" s="2">
        <f>AD242</f>
        <v>686</v>
      </c>
      <c r="AE262" s="2">
        <f>AE241</f>
        <v>666</v>
      </c>
      <c r="AF262" s="2">
        <f>AF240</f>
        <v>760</v>
      </c>
      <c r="AG262" s="2">
        <f>AG239</f>
        <v>708</v>
      </c>
      <c r="AH262" s="217">
        <f t="shared" si="47"/>
        <v>16400</v>
      </c>
      <c r="AI262" s="5">
        <f t="shared" si="48"/>
        <v>11201200</v>
      </c>
    </row>
    <row r="265" spans="1:36" ht="13.5" thickBot="1" x14ac:dyDescent="0.25">
      <c r="B265" s="1" t="s">
        <v>1178</v>
      </c>
      <c r="D265" s="131" t="s">
        <v>5</v>
      </c>
      <c r="F265" s="2" t="s">
        <v>5</v>
      </c>
    </row>
    <row r="266" spans="1:36" x14ac:dyDescent="0.2">
      <c r="A266" s="1">
        <v>1</v>
      </c>
      <c r="B266" s="181">
        <v>7</v>
      </c>
      <c r="C266" s="133">
        <v>420</v>
      </c>
      <c r="D266" s="177">
        <v>1024</v>
      </c>
      <c r="E266" s="177">
        <v>603</v>
      </c>
      <c r="F266" s="177">
        <v>902</v>
      </c>
      <c r="G266" s="177">
        <v>545</v>
      </c>
      <c r="H266" s="177">
        <v>125</v>
      </c>
      <c r="I266" s="177">
        <v>474</v>
      </c>
      <c r="J266" s="177">
        <v>363</v>
      </c>
      <c r="K266" s="177">
        <v>208</v>
      </c>
      <c r="L266" s="177">
        <v>660</v>
      </c>
      <c r="M266" s="177">
        <v>823</v>
      </c>
      <c r="N266" s="177">
        <v>746</v>
      </c>
      <c r="O266" s="177">
        <v>845</v>
      </c>
      <c r="P266" s="177">
        <v>273</v>
      </c>
      <c r="Q266" s="189">
        <v>182</v>
      </c>
      <c r="R266" s="185">
        <v>193</v>
      </c>
      <c r="S266" s="177">
        <v>358</v>
      </c>
      <c r="T266" s="177">
        <v>826</v>
      </c>
      <c r="U266" s="177">
        <v>669</v>
      </c>
      <c r="V266" s="177">
        <v>836</v>
      </c>
      <c r="W266" s="177">
        <v>743</v>
      </c>
      <c r="X266" s="177">
        <v>187</v>
      </c>
      <c r="Y266" s="177">
        <v>288</v>
      </c>
      <c r="Z266" s="177">
        <v>429</v>
      </c>
      <c r="AA266" s="177">
        <v>10</v>
      </c>
      <c r="AB266" s="177">
        <v>598</v>
      </c>
      <c r="AC266" s="177">
        <v>1009</v>
      </c>
      <c r="AD266" s="177">
        <v>560</v>
      </c>
      <c r="AE266" s="177">
        <v>907</v>
      </c>
      <c r="AF266" s="177">
        <v>471</v>
      </c>
      <c r="AG266" s="184">
        <v>116</v>
      </c>
      <c r="AH266" s="5">
        <f>SUM(B266:AG266)</f>
        <v>16400</v>
      </c>
      <c r="AI266" s="5">
        <f>SUMSQ(B266:AG266)</f>
        <v>11201200</v>
      </c>
      <c r="AJ266" s="2">
        <f>B266^3+C266^3+D266^3+E266^3+F266^3+G266^3+H266^3+I266^3+J266^3+K266^3+L266^3+M266^3+N266^3+O266^3+P266^3+Q266^3+R266^3+S266^3+T266^3+U266^3+V266^3+W266^3+X266^3+Y266^3+Z266^3+AA266^3+AB266^3+AC266^3+AD266^3+AE266^3+AF266^3+AG266^3</f>
        <v>8606720000</v>
      </c>
    </row>
    <row r="267" spans="1:36" x14ac:dyDescent="0.2">
      <c r="A267" s="1">
        <v>2</v>
      </c>
      <c r="B267" s="138">
        <v>408</v>
      </c>
      <c r="C267" s="7">
        <v>51</v>
      </c>
      <c r="D267" s="6">
        <v>623</v>
      </c>
      <c r="E267" s="6">
        <v>972</v>
      </c>
      <c r="F267" s="6">
        <v>533</v>
      </c>
      <c r="G267" s="6">
        <v>946</v>
      </c>
      <c r="H267" s="6">
        <v>494</v>
      </c>
      <c r="I267" s="6">
        <v>73</v>
      </c>
      <c r="J267" s="6">
        <v>252</v>
      </c>
      <c r="K267" s="6">
        <v>351</v>
      </c>
      <c r="L267" s="6">
        <v>771</v>
      </c>
      <c r="M267" s="6">
        <v>680</v>
      </c>
      <c r="N267" s="6">
        <v>889</v>
      </c>
      <c r="O267" s="6">
        <v>734</v>
      </c>
      <c r="P267" s="11">
        <v>130</v>
      </c>
      <c r="Q267" s="6">
        <v>293</v>
      </c>
      <c r="R267" s="6">
        <v>338</v>
      </c>
      <c r="S267" s="12">
        <v>245</v>
      </c>
      <c r="T267" s="6">
        <v>681</v>
      </c>
      <c r="U267" s="6">
        <v>782</v>
      </c>
      <c r="V267" s="6">
        <v>723</v>
      </c>
      <c r="W267" s="6">
        <v>888</v>
      </c>
      <c r="X267" s="6">
        <v>300</v>
      </c>
      <c r="Y267" s="6">
        <v>143</v>
      </c>
      <c r="Z267" s="6">
        <v>62</v>
      </c>
      <c r="AA267" s="6">
        <v>409</v>
      </c>
      <c r="AB267" s="6">
        <v>965</v>
      </c>
      <c r="AC267" s="6">
        <v>610</v>
      </c>
      <c r="AD267" s="6">
        <v>959</v>
      </c>
      <c r="AE267" s="6">
        <v>540</v>
      </c>
      <c r="AF267" s="8">
        <v>72</v>
      </c>
      <c r="AG267" s="179">
        <v>483</v>
      </c>
      <c r="AH267" s="5">
        <f t="shared" ref="AH267:AH297" si="50">SUM(B267:AG267)</f>
        <v>16400</v>
      </c>
      <c r="AI267" s="5">
        <f t="shared" ref="AI267:AI297" si="51">SUMSQ(B267:AG267)</f>
        <v>11201200</v>
      </c>
      <c r="AJ267" s="2">
        <f t="shared" ref="AJ267:AJ297" si="52">B267^3+C267^3+D267^3+E267^3+F267^3+G267^3+H267^3+I267^3+J267^3+K267^3+L267^3+M267^3+N267^3+O267^3+P267^3+Q267^3+R267^3+S267^3+T267^3+U267^3+V267^3+W267^3+X267^3+Y267^3+Z267^3+AA267^3+AB267^3+AC267^3+AD267^3+AE267^3+AF267^3+AG267^3</f>
        <v>8606720000</v>
      </c>
    </row>
    <row r="268" spans="1:36" x14ac:dyDescent="0.2">
      <c r="A268" s="1">
        <v>3</v>
      </c>
      <c r="B268" s="178">
        <v>934</v>
      </c>
      <c r="C268" s="6">
        <v>513</v>
      </c>
      <c r="D268" s="7">
        <v>93</v>
      </c>
      <c r="E268" s="9">
        <v>506</v>
      </c>
      <c r="F268" s="6">
        <v>39</v>
      </c>
      <c r="G268" s="6">
        <v>388</v>
      </c>
      <c r="H268" s="6">
        <v>992</v>
      </c>
      <c r="I268" s="6">
        <v>635</v>
      </c>
      <c r="J268" s="6">
        <v>714</v>
      </c>
      <c r="K268" s="6">
        <v>877</v>
      </c>
      <c r="L268" s="6">
        <v>305</v>
      </c>
      <c r="M268" s="6">
        <v>150</v>
      </c>
      <c r="N268" s="6">
        <v>331</v>
      </c>
      <c r="O268" s="11">
        <v>240</v>
      </c>
      <c r="P268" s="6">
        <v>692</v>
      </c>
      <c r="Q268" s="6">
        <v>791</v>
      </c>
      <c r="R268" s="6">
        <v>868</v>
      </c>
      <c r="S268" s="6">
        <v>711</v>
      </c>
      <c r="T268" s="12">
        <v>155</v>
      </c>
      <c r="U268" s="6">
        <v>320</v>
      </c>
      <c r="V268" s="6">
        <v>225</v>
      </c>
      <c r="W268" s="6">
        <v>326</v>
      </c>
      <c r="X268" s="6">
        <v>794</v>
      </c>
      <c r="Y268" s="6">
        <v>701</v>
      </c>
      <c r="Z268" s="6">
        <v>528</v>
      </c>
      <c r="AA268" s="6">
        <v>939</v>
      </c>
      <c r="AB268" s="6">
        <v>503</v>
      </c>
      <c r="AC268" s="6">
        <v>84</v>
      </c>
      <c r="AD268" s="6">
        <v>397</v>
      </c>
      <c r="AE268" s="8">
        <v>42</v>
      </c>
      <c r="AF268" s="6">
        <v>630</v>
      </c>
      <c r="AG268" s="179">
        <v>977</v>
      </c>
      <c r="AH268" s="5">
        <f t="shared" si="50"/>
        <v>16400</v>
      </c>
      <c r="AI268" s="5">
        <f t="shared" si="51"/>
        <v>11201200</v>
      </c>
      <c r="AJ268" s="2">
        <f t="shared" si="52"/>
        <v>8606720000</v>
      </c>
    </row>
    <row r="269" spans="1:36" x14ac:dyDescent="0.2">
      <c r="A269" s="1">
        <v>4</v>
      </c>
      <c r="B269" s="178">
        <v>565</v>
      </c>
      <c r="C269" s="6">
        <v>914</v>
      </c>
      <c r="D269" s="9">
        <v>462</v>
      </c>
      <c r="E269" s="7">
        <v>105</v>
      </c>
      <c r="F269" s="6">
        <v>440</v>
      </c>
      <c r="G269" s="6">
        <v>19</v>
      </c>
      <c r="H269" s="6">
        <v>591</v>
      </c>
      <c r="I269" s="6">
        <v>1004</v>
      </c>
      <c r="J269" s="6">
        <v>857</v>
      </c>
      <c r="K269" s="6">
        <v>766</v>
      </c>
      <c r="L269" s="6">
        <v>162</v>
      </c>
      <c r="M269" s="6">
        <v>261</v>
      </c>
      <c r="N269" s="11">
        <v>220</v>
      </c>
      <c r="O269" s="6">
        <v>383</v>
      </c>
      <c r="P269" s="6">
        <v>803</v>
      </c>
      <c r="Q269" s="6">
        <v>648</v>
      </c>
      <c r="R269" s="6">
        <v>755</v>
      </c>
      <c r="S269" s="6">
        <v>856</v>
      </c>
      <c r="T269" s="6">
        <v>268</v>
      </c>
      <c r="U269" s="12">
        <v>175</v>
      </c>
      <c r="V269" s="6">
        <v>370</v>
      </c>
      <c r="W269" s="6">
        <v>213</v>
      </c>
      <c r="X269" s="6">
        <v>649</v>
      </c>
      <c r="Y269" s="6">
        <v>814</v>
      </c>
      <c r="Z269" s="6">
        <v>927</v>
      </c>
      <c r="AA269" s="6">
        <v>572</v>
      </c>
      <c r="AB269" s="6">
        <v>104</v>
      </c>
      <c r="AC269" s="6">
        <v>451</v>
      </c>
      <c r="AD269" s="8">
        <v>30</v>
      </c>
      <c r="AE269" s="6">
        <v>441</v>
      </c>
      <c r="AF269" s="6">
        <v>997</v>
      </c>
      <c r="AG269" s="179">
        <v>578</v>
      </c>
      <c r="AH269" s="5">
        <f t="shared" si="50"/>
        <v>16400</v>
      </c>
      <c r="AI269" s="5">
        <f t="shared" si="51"/>
        <v>11201200</v>
      </c>
      <c r="AJ269" s="2">
        <f t="shared" si="52"/>
        <v>8606720000</v>
      </c>
    </row>
    <row r="270" spans="1:36" x14ac:dyDescent="0.2">
      <c r="A270" s="1">
        <v>5</v>
      </c>
      <c r="B270" s="178">
        <v>793</v>
      </c>
      <c r="C270" s="6">
        <v>702</v>
      </c>
      <c r="D270" s="6">
        <v>226</v>
      </c>
      <c r="E270" s="6">
        <v>325</v>
      </c>
      <c r="F270" s="7">
        <v>156</v>
      </c>
      <c r="G270" s="9">
        <v>319</v>
      </c>
      <c r="H270" s="6">
        <v>867</v>
      </c>
      <c r="I270" s="6">
        <v>712</v>
      </c>
      <c r="J270" s="6">
        <v>629</v>
      </c>
      <c r="K270" s="6">
        <v>978</v>
      </c>
      <c r="L270" s="6">
        <v>398</v>
      </c>
      <c r="M270" s="11">
        <v>41</v>
      </c>
      <c r="N270" s="6">
        <v>504</v>
      </c>
      <c r="O270" s="6">
        <v>83</v>
      </c>
      <c r="P270" s="6">
        <v>527</v>
      </c>
      <c r="Q270" s="6">
        <v>940</v>
      </c>
      <c r="R270" s="6">
        <v>991</v>
      </c>
      <c r="S270" s="6">
        <v>636</v>
      </c>
      <c r="T270" s="6">
        <v>40</v>
      </c>
      <c r="U270" s="6">
        <v>387</v>
      </c>
      <c r="V270" s="12">
        <v>94</v>
      </c>
      <c r="W270" s="6">
        <v>505</v>
      </c>
      <c r="X270" s="6">
        <v>933</v>
      </c>
      <c r="Y270" s="6">
        <v>514</v>
      </c>
      <c r="Z270" s="6">
        <v>691</v>
      </c>
      <c r="AA270" s="6">
        <v>792</v>
      </c>
      <c r="AB270" s="6">
        <v>332</v>
      </c>
      <c r="AC270" s="8">
        <v>239</v>
      </c>
      <c r="AD270" s="6">
        <v>306</v>
      </c>
      <c r="AE270" s="6">
        <v>149</v>
      </c>
      <c r="AF270" s="6">
        <v>713</v>
      </c>
      <c r="AG270" s="179">
        <v>878</v>
      </c>
      <c r="AH270" s="5">
        <f t="shared" si="50"/>
        <v>16400</v>
      </c>
      <c r="AI270" s="5">
        <f t="shared" si="51"/>
        <v>11201200</v>
      </c>
      <c r="AJ270" s="2">
        <f t="shared" si="52"/>
        <v>8606720000</v>
      </c>
    </row>
    <row r="271" spans="1:36" x14ac:dyDescent="0.2">
      <c r="A271" s="1">
        <v>6</v>
      </c>
      <c r="B271" s="178">
        <v>650</v>
      </c>
      <c r="C271" s="6">
        <v>813</v>
      </c>
      <c r="D271" s="6">
        <v>369</v>
      </c>
      <c r="E271" s="6">
        <v>214</v>
      </c>
      <c r="F271" s="9">
        <v>267</v>
      </c>
      <c r="G271" s="7">
        <v>176</v>
      </c>
      <c r="H271" s="6">
        <v>756</v>
      </c>
      <c r="I271" s="6">
        <v>855</v>
      </c>
      <c r="J271" s="6">
        <v>998</v>
      </c>
      <c r="K271" s="6">
        <v>577</v>
      </c>
      <c r="L271" s="11">
        <v>29</v>
      </c>
      <c r="M271" s="6">
        <v>442</v>
      </c>
      <c r="N271" s="6">
        <v>103</v>
      </c>
      <c r="O271" s="6">
        <v>452</v>
      </c>
      <c r="P271" s="6">
        <v>928</v>
      </c>
      <c r="Q271" s="6">
        <v>571</v>
      </c>
      <c r="R271" s="6">
        <v>592</v>
      </c>
      <c r="S271" s="6">
        <v>1003</v>
      </c>
      <c r="T271" s="6">
        <v>439</v>
      </c>
      <c r="U271" s="6">
        <v>20</v>
      </c>
      <c r="V271" s="6">
        <v>461</v>
      </c>
      <c r="W271" s="12">
        <v>106</v>
      </c>
      <c r="X271" s="6">
        <v>566</v>
      </c>
      <c r="Y271" s="6">
        <v>913</v>
      </c>
      <c r="Z271" s="6">
        <v>804</v>
      </c>
      <c r="AA271" s="6">
        <v>647</v>
      </c>
      <c r="AB271" s="8">
        <v>219</v>
      </c>
      <c r="AC271" s="6">
        <v>384</v>
      </c>
      <c r="AD271" s="6">
        <v>161</v>
      </c>
      <c r="AE271" s="6">
        <v>262</v>
      </c>
      <c r="AF271" s="6">
        <v>858</v>
      </c>
      <c r="AG271" s="179">
        <v>765</v>
      </c>
      <c r="AH271" s="5">
        <f t="shared" si="50"/>
        <v>16400</v>
      </c>
      <c r="AI271" s="5">
        <f t="shared" si="51"/>
        <v>11201200</v>
      </c>
      <c r="AJ271" s="2">
        <f t="shared" si="52"/>
        <v>8606720000</v>
      </c>
    </row>
    <row r="272" spans="1:36" x14ac:dyDescent="0.2">
      <c r="A272" s="1">
        <v>7</v>
      </c>
      <c r="B272" s="178">
        <v>188</v>
      </c>
      <c r="C272" s="6">
        <v>287</v>
      </c>
      <c r="D272" s="6">
        <v>835</v>
      </c>
      <c r="E272" s="6">
        <v>744</v>
      </c>
      <c r="F272" s="6">
        <v>825</v>
      </c>
      <c r="G272" s="6">
        <v>670</v>
      </c>
      <c r="H272" s="7">
        <v>194</v>
      </c>
      <c r="I272" s="9">
        <v>357</v>
      </c>
      <c r="J272" s="6">
        <v>472</v>
      </c>
      <c r="K272" s="11">
        <v>115</v>
      </c>
      <c r="L272" s="6">
        <v>559</v>
      </c>
      <c r="M272" s="6">
        <v>908</v>
      </c>
      <c r="N272" s="6">
        <v>597</v>
      </c>
      <c r="O272" s="6">
        <v>1010</v>
      </c>
      <c r="P272" s="6">
        <v>430</v>
      </c>
      <c r="Q272" s="6">
        <v>9</v>
      </c>
      <c r="R272" s="6">
        <v>126</v>
      </c>
      <c r="S272" s="6">
        <v>473</v>
      </c>
      <c r="T272" s="6">
        <v>901</v>
      </c>
      <c r="U272" s="6">
        <v>546</v>
      </c>
      <c r="V272" s="6">
        <v>1023</v>
      </c>
      <c r="W272" s="6">
        <v>604</v>
      </c>
      <c r="X272" s="12">
        <v>8</v>
      </c>
      <c r="Y272" s="6">
        <v>419</v>
      </c>
      <c r="Z272" s="6">
        <v>274</v>
      </c>
      <c r="AA272" s="8">
        <v>181</v>
      </c>
      <c r="AB272" s="6">
        <v>745</v>
      </c>
      <c r="AC272" s="6">
        <v>846</v>
      </c>
      <c r="AD272" s="6">
        <v>659</v>
      </c>
      <c r="AE272" s="6">
        <v>824</v>
      </c>
      <c r="AF272" s="6">
        <v>364</v>
      </c>
      <c r="AG272" s="179">
        <v>207</v>
      </c>
      <c r="AH272" s="5">
        <f t="shared" si="50"/>
        <v>16400</v>
      </c>
      <c r="AI272" s="5">
        <f t="shared" si="51"/>
        <v>11201200</v>
      </c>
      <c r="AJ272" s="2">
        <f t="shared" si="52"/>
        <v>8606720000</v>
      </c>
    </row>
    <row r="273" spans="1:36" x14ac:dyDescent="0.2">
      <c r="A273" s="1">
        <v>8</v>
      </c>
      <c r="B273" s="178">
        <v>299</v>
      </c>
      <c r="C273" s="6">
        <v>144</v>
      </c>
      <c r="D273" s="6">
        <v>724</v>
      </c>
      <c r="E273" s="6">
        <v>887</v>
      </c>
      <c r="F273" s="6">
        <v>682</v>
      </c>
      <c r="G273" s="6">
        <v>781</v>
      </c>
      <c r="H273" s="9">
        <v>337</v>
      </c>
      <c r="I273" s="7">
        <v>246</v>
      </c>
      <c r="J273" s="11">
        <v>71</v>
      </c>
      <c r="K273" s="6">
        <v>484</v>
      </c>
      <c r="L273" s="6">
        <v>960</v>
      </c>
      <c r="M273" s="6">
        <v>539</v>
      </c>
      <c r="N273" s="6">
        <v>966</v>
      </c>
      <c r="O273" s="6">
        <v>609</v>
      </c>
      <c r="P273" s="6">
        <v>61</v>
      </c>
      <c r="Q273" s="6">
        <v>410</v>
      </c>
      <c r="R273" s="6">
        <v>493</v>
      </c>
      <c r="S273" s="6">
        <v>74</v>
      </c>
      <c r="T273" s="6">
        <v>534</v>
      </c>
      <c r="U273" s="6">
        <v>945</v>
      </c>
      <c r="V273" s="6">
        <v>624</v>
      </c>
      <c r="W273" s="6">
        <v>971</v>
      </c>
      <c r="X273" s="6">
        <v>407</v>
      </c>
      <c r="Y273" s="12">
        <v>52</v>
      </c>
      <c r="Z273" s="8">
        <v>129</v>
      </c>
      <c r="AA273" s="6">
        <v>294</v>
      </c>
      <c r="AB273" s="6">
        <v>890</v>
      </c>
      <c r="AC273" s="6">
        <v>733</v>
      </c>
      <c r="AD273" s="6">
        <v>772</v>
      </c>
      <c r="AE273" s="6">
        <v>679</v>
      </c>
      <c r="AF273" s="6">
        <v>251</v>
      </c>
      <c r="AG273" s="179">
        <v>352</v>
      </c>
      <c r="AH273" s="5">
        <f t="shared" si="50"/>
        <v>16400</v>
      </c>
      <c r="AI273" s="5">
        <f t="shared" si="51"/>
        <v>11201200</v>
      </c>
      <c r="AJ273" s="2">
        <f t="shared" si="52"/>
        <v>8606720000</v>
      </c>
    </row>
    <row r="274" spans="1:36" x14ac:dyDescent="0.2">
      <c r="A274" s="1">
        <v>9</v>
      </c>
      <c r="B274" s="178">
        <v>114</v>
      </c>
      <c r="C274" s="6">
        <v>469</v>
      </c>
      <c r="D274" s="6">
        <v>905</v>
      </c>
      <c r="E274" s="6">
        <v>558</v>
      </c>
      <c r="F274" s="6">
        <v>1011</v>
      </c>
      <c r="G274" s="6">
        <v>600</v>
      </c>
      <c r="H274" s="6">
        <v>12</v>
      </c>
      <c r="I274" s="11">
        <v>431</v>
      </c>
      <c r="J274" s="7">
        <v>286</v>
      </c>
      <c r="K274" s="9">
        <v>185</v>
      </c>
      <c r="L274" s="6">
        <v>741</v>
      </c>
      <c r="M274" s="6">
        <v>834</v>
      </c>
      <c r="N274" s="6">
        <v>671</v>
      </c>
      <c r="O274" s="6">
        <v>828</v>
      </c>
      <c r="P274" s="6">
        <v>360</v>
      </c>
      <c r="Q274" s="6">
        <v>195</v>
      </c>
      <c r="R274" s="6">
        <v>184</v>
      </c>
      <c r="S274" s="6">
        <v>275</v>
      </c>
      <c r="T274" s="6">
        <v>847</v>
      </c>
      <c r="U274" s="6">
        <v>748</v>
      </c>
      <c r="V274" s="6">
        <v>821</v>
      </c>
      <c r="W274" s="6">
        <v>658</v>
      </c>
      <c r="X274" s="6">
        <v>206</v>
      </c>
      <c r="Y274" s="8">
        <v>361</v>
      </c>
      <c r="Z274" s="12">
        <v>476</v>
      </c>
      <c r="AA274" s="6">
        <v>127</v>
      </c>
      <c r="AB274" s="6">
        <v>547</v>
      </c>
      <c r="AC274" s="6">
        <v>904</v>
      </c>
      <c r="AD274" s="6">
        <v>601</v>
      </c>
      <c r="AE274" s="6">
        <v>1022</v>
      </c>
      <c r="AF274" s="6">
        <v>418</v>
      </c>
      <c r="AG274" s="179">
        <v>5</v>
      </c>
      <c r="AH274" s="5">
        <f t="shared" si="50"/>
        <v>16400</v>
      </c>
      <c r="AI274" s="5">
        <f t="shared" si="51"/>
        <v>11201200</v>
      </c>
      <c r="AJ274" s="2">
        <f t="shared" si="52"/>
        <v>8606720000</v>
      </c>
    </row>
    <row r="275" spans="1:36" x14ac:dyDescent="0.2">
      <c r="A275" s="1">
        <v>10</v>
      </c>
      <c r="B275" s="178">
        <v>481</v>
      </c>
      <c r="C275" s="6">
        <v>70</v>
      </c>
      <c r="D275" s="6">
        <v>538</v>
      </c>
      <c r="E275" s="6">
        <v>957</v>
      </c>
      <c r="F275" s="6">
        <v>612</v>
      </c>
      <c r="G275" s="6">
        <v>967</v>
      </c>
      <c r="H275" s="11">
        <v>411</v>
      </c>
      <c r="I275" s="6">
        <v>64</v>
      </c>
      <c r="J275" s="9">
        <v>141</v>
      </c>
      <c r="K275" s="7">
        <v>298</v>
      </c>
      <c r="L275" s="6">
        <v>886</v>
      </c>
      <c r="M275" s="6">
        <v>721</v>
      </c>
      <c r="N275" s="6">
        <v>784</v>
      </c>
      <c r="O275" s="6">
        <v>683</v>
      </c>
      <c r="P275" s="6">
        <v>247</v>
      </c>
      <c r="Q275" s="6">
        <v>340</v>
      </c>
      <c r="R275" s="6">
        <v>295</v>
      </c>
      <c r="S275" s="6">
        <v>132</v>
      </c>
      <c r="T275" s="6">
        <v>736</v>
      </c>
      <c r="U275" s="6">
        <v>891</v>
      </c>
      <c r="V275" s="6">
        <v>678</v>
      </c>
      <c r="W275" s="6">
        <v>769</v>
      </c>
      <c r="X275" s="8">
        <v>349</v>
      </c>
      <c r="Y275" s="6">
        <v>250</v>
      </c>
      <c r="Z275" s="6">
        <v>75</v>
      </c>
      <c r="AA275" s="12">
        <v>496</v>
      </c>
      <c r="AB275" s="6">
        <v>948</v>
      </c>
      <c r="AC275" s="6">
        <v>535</v>
      </c>
      <c r="AD275" s="6">
        <v>970</v>
      </c>
      <c r="AE275" s="6">
        <v>621</v>
      </c>
      <c r="AF275" s="6">
        <v>49</v>
      </c>
      <c r="AG275" s="179">
        <v>406</v>
      </c>
      <c r="AH275" s="5">
        <f t="shared" si="50"/>
        <v>16400</v>
      </c>
      <c r="AI275" s="5">
        <f t="shared" si="51"/>
        <v>11201200</v>
      </c>
      <c r="AJ275" s="2">
        <f t="shared" si="52"/>
        <v>8606720000</v>
      </c>
    </row>
    <row r="276" spans="1:36" x14ac:dyDescent="0.2">
      <c r="A276" s="1">
        <v>11</v>
      </c>
      <c r="B276" s="178">
        <v>979</v>
      </c>
      <c r="C276" s="6">
        <v>632</v>
      </c>
      <c r="D276" s="6">
        <v>44</v>
      </c>
      <c r="E276" s="6">
        <v>399</v>
      </c>
      <c r="F276" s="6">
        <v>82</v>
      </c>
      <c r="G276" s="11">
        <v>501</v>
      </c>
      <c r="H276" s="6">
        <v>937</v>
      </c>
      <c r="I276" s="6">
        <v>526</v>
      </c>
      <c r="J276" s="6">
        <v>703</v>
      </c>
      <c r="K276" s="6">
        <v>796</v>
      </c>
      <c r="L276" s="7">
        <v>328</v>
      </c>
      <c r="M276" s="9">
        <v>227</v>
      </c>
      <c r="N276" s="6">
        <v>318</v>
      </c>
      <c r="O276" s="6">
        <v>153</v>
      </c>
      <c r="P276" s="6">
        <v>709</v>
      </c>
      <c r="Q276" s="6">
        <v>866</v>
      </c>
      <c r="R276" s="6">
        <v>789</v>
      </c>
      <c r="S276" s="6">
        <v>690</v>
      </c>
      <c r="T276" s="6">
        <v>238</v>
      </c>
      <c r="U276" s="6">
        <v>329</v>
      </c>
      <c r="V276" s="6">
        <v>152</v>
      </c>
      <c r="W276" s="8">
        <v>307</v>
      </c>
      <c r="X276" s="6">
        <v>879</v>
      </c>
      <c r="Y276" s="6">
        <v>716</v>
      </c>
      <c r="Z276" s="6">
        <v>633</v>
      </c>
      <c r="AA276" s="6">
        <v>990</v>
      </c>
      <c r="AB276" s="12">
        <v>386</v>
      </c>
      <c r="AC276" s="6">
        <v>37</v>
      </c>
      <c r="AD276" s="6">
        <v>508</v>
      </c>
      <c r="AE276" s="6">
        <v>95</v>
      </c>
      <c r="AF276" s="6">
        <v>515</v>
      </c>
      <c r="AG276" s="179">
        <v>936</v>
      </c>
      <c r="AH276" s="5">
        <f t="shared" si="50"/>
        <v>16400</v>
      </c>
      <c r="AI276" s="5">
        <f t="shared" si="51"/>
        <v>11201200</v>
      </c>
      <c r="AJ276" s="2">
        <f t="shared" si="52"/>
        <v>8606720000</v>
      </c>
    </row>
    <row r="277" spans="1:36" x14ac:dyDescent="0.2">
      <c r="A277" s="1">
        <v>12</v>
      </c>
      <c r="B277" s="178">
        <v>580</v>
      </c>
      <c r="C277" s="6">
        <v>999</v>
      </c>
      <c r="D277" s="6">
        <v>443</v>
      </c>
      <c r="E277" s="6">
        <v>32</v>
      </c>
      <c r="F277" s="11">
        <v>449</v>
      </c>
      <c r="G277" s="6">
        <v>102</v>
      </c>
      <c r="H277" s="6">
        <v>570</v>
      </c>
      <c r="I277" s="6">
        <v>925</v>
      </c>
      <c r="J277" s="6">
        <v>816</v>
      </c>
      <c r="K277" s="6">
        <v>651</v>
      </c>
      <c r="L277" s="9">
        <v>215</v>
      </c>
      <c r="M277" s="7">
        <v>372</v>
      </c>
      <c r="N277" s="6">
        <v>173</v>
      </c>
      <c r="O277" s="6">
        <v>266</v>
      </c>
      <c r="P277" s="6">
        <v>854</v>
      </c>
      <c r="Q277" s="6">
        <v>753</v>
      </c>
      <c r="R277" s="6">
        <v>646</v>
      </c>
      <c r="S277" s="6">
        <v>801</v>
      </c>
      <c r="T277" s="6">
        <v>381</v>
      </c>
      <c r="U277" s="6">
        <v>218</v>
      </c>
      <c r="V277" s="8">
        <v>263</v>
      </c>
      <c r="W277" s="6">
        <v>164</v>
      </c>
      <c r="X277" s="6">
        <v>768</v>
      </c>
      <c r="Y277" s="6">
        <v>859</v>
      </c>
      <c r="Z277" s="6">
        <v>1002</v>
      </c>
      <c r="AA277" s="6">
        <v>589</v>
      </c>
      <c r="AB277" s="6">
        <v>17</v>
      </c>
      <c r="AC277" s="12">
        <v>438</v>
      </c>
      <c r="AD277" s="6">
        <v>107</v>
      </c>
      <c r="AE277" s="6">
        <v>464</v>
      </c>
      <c r="AF277" s="6">
        <v>916</v>
      </c>
      <c r="AG277" s="179">
        <v>567</v>
      </c>
      <c r="AH277" s="5">
        <f t="shared" si="50"/>
        <v>16400</v>
      </c>
      <c r="AI277" s="5">
        <f t="shared" si="51"/>
        <v>11201200</v>
      </c>
      <c r="AJ277" s="2">
        <f t="shared" si="52"/>
        <v>8606720000</v>
      </c>
    </row>
    <row r="278" spans="1:36" x14ac:dyDescent="0.2">
      <c r="A278" s="1">
        <v>13</v>
      </c>
      <c r="B278" s="178">
        <v>880</v>
      </c>
      <c r="C278" s="6">
        <v>715</v>
      </c>
      <c r="D278" s="6">
        <v>151</v>
      </c>
      <c r="E278" s="11">
        <v>308</v>
      </c>
      <c r="F278" s="6">
        <v>237</v>
      </c>
      <c r="G278" s="6">
        <v>330</v>
      </c>
      <c r="H278" s="6">
        <v>790</v>
      </c>
      <c r="I278" s="6">
        <v>689</v>
      </c>
      <c r="J278" s="6">
        <v>516</v>
      </c>
      <c r="K278" s="6">
        <v>935</v>
      </c>
      <c r="L278" s="6">
        <v>507</v>
      </c>
      <c r="M278" s="6">
        <v>96</v>
      </c>
      <c r="N278" s="7">
        <v>385</v>
      </c>
      <c r="O278" s="9">
        <v>38</v>
      </c>
      <c r="P278" s="6">
        <v>634</v>
      </c>
      <c r="Q278" s="6">
        <v>989</v>
      </c>
      <c r="R278" s="6">
        <v>938</v>
      </c>
      <c r="S278" s="6">
        <v>525</v>
      </c>
      <c r="T278" s="6">
        <v>81</v>
      </c>
      <c r="U278" s="8">
        <v>502</v>
      </c>
      <c r="V278" s="6">
        <v>43</v>
      </c>
      <c r="W278" s="6">
        <v>400</v>
      </c>
      <c r="X278" s="6">
        <v>980</v>
      </c>
      <c r="Y278" s="6">
        <v>631</v>
      </c>
      <c r="Z278" s="6">
        <v>710</v>
      </c>
      <c r="AA278" s="6">
        <v>865</v>
      </c>
      <c r="AB278" s="6">
        <v>317</v>
      </c>
      <c r="AC278" s="6">
        <v>154</v>
      </c>
      <c r="AD278" s="12">
        <v>327</v>
      </c>
      <c r="AE278" s="6">
        <v>228</v>
      </c>
      <c r="AF278" s="6">
        <v>704</v>
      </c>
      <c r="AG278" s="179">
        <v>795</v>
      </c>
      <c r="AH278" s="5">
        <f t="shared" si="50"/>
        <v>16400</v>
      </c>
      <c r="AI278" s="5">
        <f t="shared" si="51"/>
        <v>11201200</v>
      </c>
      <c r="AJ278" s="2">
        <f t="shared" si="52"/>
        <v>8606720000</v>
      </c>
    </row>
    <row r="279" spans="1:36" x14ac:dyDescent="0.2">
      <c r="A279" s="1">
        <v>14</v>
      </c>
      <c r="B279" s="178">
        <v>767</v>
      </c>
      <c r="C279" s="6">
        <v>860</v>
      </c>
      <c r="D279" s="11">
        <v>264</v>
      </c>
      <c r="E279" s="6">
        <v>163</v>
      </c>
      <c r="F279" s="6">
        <v>382</v>
      </c>
      <c r="G279" s="6">
        <v>217</v>
      </c>
      <c r="H279" s="6">
        <v>645</v>
      </c>
      <c r="I279" s="6">
        <v>802</v>
      </c>
      <c r="J279" s="6">
        <v>915</v>
      </c>
      <c r="K279" s="6">
        <v>568</v>
      </c>
      <c r="L279" s="6">
        <v>108</v>
      </c>
      <c r="M279" s="6">
        <v>463</v>
      </c>
      <c r="N279" s="9">
        <v>18</v>
      </c>
      <c r="O279" s="7">
        <v>437</v>
      </c>
      <c r="P279" s="6">
        <v>1001</v>
      </c>
      <c r="Q279" s="6">
        <v>590</v>
      </c>
      <c r="R279" s="6">
        <v>569</v>
      </c>
      <c r="S279" s="6">
        <v>926</v>
      </c>
      <c r="T279" s="8">
        <v>450</v>
      </c>
      <c r="U279" s="6">
        <v>101</v>
      </c>
      <c r="V279" s="6">
        <v>444</v>
      </c>
      <c r="W279" s="6">
        <v>31</v>
      </c>
      <c r="X279" s="6">
        <v>579</v>
      </c>
      <c r="Y279" s="6">
        <v>1000</v>
      </c>
      <c r="Z279" s="6">
        <v>853</v>
      </c>
      <c r="AA279" s="6">
        <v>754</v>
      </c>
      <c r="AB279" s="6">
        <v>174</v>
      </c>
      <c r="AC279" s="6">
        <v>265</v>
      </c>
      <c r="AD279" s="6">
        <v>216</v>
      </c>
      <c r="AE279" s="12">
        <v>371</v>
      </c>
      <c r="AF279" s="6">
        <v>815</v>
      </c>
      <c r="AG279" s="179">
        <v>652</v>
      </c>
      <c r="AH279" s="5">
        <f t="shared" si="50"/>
        <v>16400</v>
      </c>
      <c r="AI279" s="5">
        <f t="shared" si="51"/>
        <v>11201200</v>
      </c>
      <c r="AJ279" s="2">
        <f t="shared" si="52"/>
        <v>8606720000</v>
      </c>
    </row>
    <row r="280" spans="1:36" x14ac:dyDescent="0.2">
      <c r="A280" s="1">
        <v>15</v>
      </c>
      <c r="B280" s="178">
        <v>205</v>
      </c>
      <c r="C280" s="11">
        <v>362</v>
      </c>
      <c r="D280" s="6">
        <v>822</v>
      </c>
      <c r="E280" s="6">
        <v>657</v>
      </c>
      <c r="F280" s="6">
        <v>848</v>
      </c>
      <c r="G280" s="6">
        <v>747</v>
      </c>
      <c r="H280" s="6">
        <v>183</v>
      </c>
      <c r="I280" s="6">
        <v>276</v>
      </c>
      <c r="J280" s="6">
        <v>417</v>
      </c>
      <c r="K280" s="6">
        <v>6</v>
      </c>
      <c r="L280" s="6">
        <v>602</v>
      </c>
      <c r="M280" s="6">
        <v>1021</v>
      </c>
      <c r="N280" s="6">
        <v>548</v>
      </c>
      <c r="O280" s="6">
        <v>903</v>
      </c>
      <c r="P280" s="7">
        <v>475</v>
      </c>
      <c r="Q280" s="9">
        <v>128</v>
      </c>
      <c r="R280" s="6">
        <v>11</v>
      </c>
      <c r="S280" s="8">
        <v>432</v>
      </c>
      <c r="T280" s="6">
        <v>1012</v>
      </c>
      <c r="U280" s="6">
        <v>599</v>
      </c>
      <c r="V280" s="6">
        <v>906</v>
      </c>
      <c r="W280" s="6">
        <v>557</v>
      </c>
      <c r="X280" s="6">
        <v>113</v>
      </c>
      <c r="Y280" s="6">
        <v>470</v>
      </c>
      <c r="Z280" s="6">
        <v>359</v>
      </c>
      <c r="AA280" s="6">
        <v>196</v>
      </c>
      <c r="AB280" s="6">
        <v>672</v>
      </c>
      <c r="AC280" s="6">
        <v>827</v>
      </c>
      <c r="AD280" s="6">
        <v>742</v>
      </c>
      <c r="AE280" s="6">
        <v>833</v>
      </c>
      <c r="AF280" s="12">
        <v>285</v>
      </c>
      <c r="AG280" s="179">
        <v>186</v>
      </c>
      <c r="AH280" s="5">
        <f t="shared" si="50"/>
        <v>16400</v>
      </c>
      <c r="AI280" s="5">
        <f t="shared" si="51"/>
        <v>11201200</v>
      </c>
      <c r="AJ280" s="2">
        <f t="shared" si="52"/>
        <v>8606720000</v>
      </c>
    </row>
    <row r="281" spans="1:36" x14ac:dyDescent="0.2">
      <c r="A281" s="1">
        <v>16</v>
      </c>
      <c r="B281" s="190">
        <v>350</v>
      </c>
      <c r="C281" s="6">
        <v>249</v>
      </c>
      <c r="D281" s="6">
        <v>677</v>
      </c>
      <c r="E281" s="6">
        <v>770</v>
      </c>
      <c r="F281" s="6">
        <v>735</v>
      </c>
      <c r="G281" s="6">
        <v>892</v>
      </c>
      <c r="H281" s="6">
        <v>296</v>
      </c>
      <c r="I281" s="6">
        <v>131</v>
      </c>
      <c r="J281" s="6">
        <v>50</v>
      </c>
      <c r="K281" s="6">
        <v>405</v>
      </c>
      <c r="L281" s="6">
        <v>969</v>
      </c>
      <c r="M281" s="6">
        <v>622</v>
      </c>
      <c r="N281" s="6">
        <v>947</v>
      </c>
      <c r="O281" s="6">
        <v>536</v>
      </c>
      <c r="P281" s="9">
        <v>76</v>
      </c>
      <c r="Q281" s="7">
        <v>495</v>
      </c>
      <c r="R281" s="8">
        <v>412</v>
      </c>
      <c r="S281" s="6">
        <v>63</v>
      </c>
      <c r="T281" s="6">
        <v>611</v>
      </c>
      <c r="U281" s="6">
        <v>968</v>
      </c>
      <c r="V281" s="6">
        <v>537</v>
      </c>
      <c r="W281" s="6">
        <v>958</v>
      </c>
      <c r="X281" s="6">
        <v>482</v>
      </c>
      <c r="Y281" s="6">
        <v>69</v>
      </c>
      <c r="Z281" s="6">
        <v>248</v>
      </c>
      <c r="AA281" s="6">
        <v>339</v>
      </c>
      <c r="AB281" s="6">
        <v>783</v>
      </c>
      <c r="AC281" s="6">
        <v>684</v>
      </c>
      <c r="AD281" s="6">
        <v>885</v>
      </c>
      <c r="AE281" s="6">
        <v>722</v>
      </c>
      <c r="AF281" s="6">
        <v>142</v>
      </c>
      <c r="AG281" s="186">
        <v>297</v>
      </c>
      <c r="AH281" s="5">
        <f t="shared" si="50"/>
        <v>16400</v>
      </c>
      <c r="AI281" s="5">
        <f t="shared" si="51"/>
        <v>11201200</v>
      </c>
      <c r="AJ281" s="2">
        <f t="shared" si="52"/>
        <v>8606720000</v>
      </c>
    </row>
    <row r="282" spans="1:36" x14ac:dyDescent="0.2">
      <c r="A282" s="1">
        <v>17</v>
      </c>
      <c r="B282" s="188">
        <v>675</v>
      </c>
      <c r="C282" s="6">
        <v>776</v>
      </c>
      <c r="D282" s="6">
        <v>348</v>
      </c>
      <c r="E282" s="6">
        <v>255</v>
      </c>
      <c r="F282" s="6">
        <v>290</v>
      </c>
      <c r="G282" s="6">
        <v>133</v>
      </c>
      <c r="H282" s="6">
        <v>729</v>
      </c>
      <c r="I282" s="6">
        <v>894</v>
      </c>
      <c r="J282" s="6">
        <v>975</v>
      </c>
      <c r="K282" s="6">
        <v>620</v>
      </c>
      <c r="L282" s="6">
        <v>56</v>
      </c>
      <c r="M282" s="6">
        <v>403</v>
      </c>
      <c r="N282" s="6">
        <v>78</v>
      </c>
      <c r="O282" s="6">
        <v>489</v>
      </c>
      <c r="P282" s="6">
        <v>949</v>
      </c>
      <c r="Q282" s="8">
        <v>530</v>
      </c>
      <c r="R282" s="7">
        <v>613</v>
      </c>
      <c r="S282" s="9">
        <v>962</v>
      </c>
      <c r="T282" s="6">
        <v>414</v>
      </c>
      <c r="U282" s="6">
        <v>57</v>
      </c>
      <c r="V282" s="6">
        <v>488</v>
      </c>
      <c r="W282" s="6">
        <v>67</v>
      </c>
      <c r="X282" s="6">
        <v>543</v>
      </c>
      <c r="Y282" s="6">
        <v>956</v>
      </c>
      <c r="Z282" s="6">
        <v>777</v>
      </c>
      <c r="AA282" s="6">
        <v>686</v>
      </c>
      <c r="AB282" s="6">
        <v>242</v>
      </c>
      <c r="AC282" s="6">
        <v>341</v>
      </c>
      <c r="AD282" s="6">
        <v>140</v>
      </c>
      <c r="AE282" s="6">
        <v>303</v>
      </c>
      <c r="AF282" s="6">
        <v>883</v>
      </c>
      <c r="AG282" s="192">
        <v>728</v>
      </c>
      <c r="AH282" s="5">
        <f t="shared" si="50"/>
        <v>16400</v>
      </c>
      <c r="AI282" s="5">
        <f t="shared" si="51"/>
        <v>11201200</v>
      </c>
      <c r="AJ282" s="2">
        <f t="shared" si="52"/>
        <v>8606720000</v>
      </c>
    </row>
    <row r="283" spans="1:36" x14ac:dyDescent="0.2">
      <c r="A283" s="1">
        <v>18</v>
      </c>
      <c r="B283" s="178">
        <v>820</v>
      </c>
      <c r="C283" s="12">
        <v>663</v>
      </c>
      <c r="D283" s="6">
        <v>203</v>
      </c>
      <c r="E283" s="6">
        <v>368</v>
      </c>
      <c r="F283" s="6">
        <v>177</v>
      </c>
      <c r="G283" s="6">
        <v>278</v>
      </c>
      <c r="H283" s="6">
        <v>842</v>
      </c>
      <c r="I283" s="6">
        <v>749</v>
      </c>
      <c r="J283" s="6">
        <v>608</v>
      </c>
      <c r="K283" s="6">
        <v>1019</v>
      </c>
      <c r="L283" s="6">
        <v>423</v>
      </c>
      <c r="M283" s="6">
        <v>4</v>
      </c>
      <c r="N283" s="6">
        <v>477</v>
      </c>
      <c r="O283" s="6">
        <v>122</v>
      </c>
      <c r="P283" s="8">
        <v>550</v>
      </c>
      <c r="Q283" s="6">
        <v>897</v>
      </c>
      <c r="R283" s="9">
        <v>1014</v>
      </c>
      <c r="S283" s="7">
        <v>593</v>
      </c>
      <c r="T283" s="6">
        <v>13</v>
      </c>
      <c r="U283" s="6">
        <v>426</v>
      </c>
      <c r="V283" s="6">
        <v>119</v>
      </c>
      <c r="W283" s="6">
        <v>468</v>
      </c>
      <c r="X283" s="6">
        <v>912</v>
      </c>
      <c r="Y283" s="6">
        <v>555</v>
      </c>
      <c r="Z283" s="6">
        <v>666</v>
      </c>
      <c r="AA283" s="6">
        <v>829</v>
      </c>
      <c r="AB283" s="6">
        <v>353</v>
      </c>
      <c r="AC283" s="6">
        <v>198</v>
      </c>
      <c r="AD283" s="6">
        <v>283</v>
      </c>
      <c r="AE283" s="6">
        <v>192</v>
      </c>
      <c r="AF283" s="11">
        <v>740</v>
      </c>
      <c r="AG283" s="179">
        <v>839</v>
      </c>
      <c r="AH283" s="5">
        <f t="shared" si="50"/>
        <v>16400</v>
      </c>
      <c r="AI283" s="5">
        <f t="shared" si="51"/>
        <v>11201200</v>
      </c>
      <c r="AJ283" s="2">
        <f t="shared" si="52"/>
        <v>8606720000</v>
      </c>
    </row>
    <row r="284" spans="1:36" x14ac:dyDescent="0.2">
      <c r="A284" s="1">
        <v>19</v>
      </c>
      <c r="B284" s="178">
        <v>258</v>
      </c>
      <c r="C284" s="6">
        <v>165</v>
      </c>
      <c r="D284" s="12">
        <v>761</v>
      </c>
      <c r="E284" s="6">
        <v>862</v>
      </c>
      <c r="F284" s="6">
        <v>643</v>
      </c>
      <c r="G284" s="6">
        <v>808</v>
      </c>
      <c r="H284" s="6">
        <v>380</v>
      </c>
      <c r="I284" s="6">
        <v>223</v>
      </c>
      <c r="J284" s="6">
        <v>110</v>
      </c>
      <c r="K284" s="6">
        <v>457</v>
      </c>
      <c r="L284" s="6">
        <v>917</v>
      </c>
      <c r="M284" s="6">
        <v>562</v>
      </c>
      <c r="N284" s="6">
        <v>1007</v>
      </c>
      <c r="O284" s="8">
        <v>588</v>
      </c>
      <c r="P284" s="6">
        <v>24</v>
      </c>
      <c r="Q284" s="6">
        <v>435</v>
      </c>
      <c r="R284" s="6">
        <v>456</v>
      </c>
      <c r="S284" s="6">
        <v>99</v>
      </c>
      <c r="T284" s="7">
        <v>575</v>
      </c>
      <c r="U284" s="9">
        <v>924</v>
      </c>
      <c r="V284" s="6">
        <v>581</v>
      </c>
      <c r="W284" s="6">
        <v>994</v>
      </c>
      <c r="X284" s="6">
        <v>446</v>
      </c>
      <c r="Y284" s="6">
        <v>25</v>
      </c>
      <c r="Z284" s="6">
        <v>172</v>
      </c>
      <c r="AA284" s="6">
        <v>271</v>
      </c>
      <c r="AB284" s="6">
        <v>851</v>
      </c>
      <c r="AC284" s="6">
        <v>760</v>
      </c>
      <c r="AD284" s="6">
        <v>809</v>
      </c>
      <c r="AE284" s="11">
        <v>654</v>
      </c>
      <c r="AF284" s="6">
        <v>210</v>
      </c>
      <c r="AG284" s="179">
        <v>373</v>
      </c>
      <c r="AH284" s="5">
        <f t="shared" si="50"/>
        <v>16400</v>
      </c>
      <c r="AI284" s="5">
        <f t="shared" si="51"/>
        <v>11201200</v>
      </c>
      <c r="AJ284" s="2">
        <f t="shared" si="52"/>
        <v>8606720000</v>
      </c>
    </row>
    <row r="285" spans="1:36" x14ac:dyDescent="0.2">
      <c r="A285" s="1">
        <v>20</v>
      </c>
      <c r="B285" s="178">
        <v>145</v>
      </c>
      <c r="C285" s="6">
        <v>310</v>
      </c>
      <c r="D285" s="6">
        <v>874</v>
      </c>
      <c r="E285" s="12">
        <v>717</v>
      </c>
      <c r="F285" s="6">
        <v>788</v>
      </c>
      <c r="G285" s="6">
        <v>695</v>
      </c>
      <c r="H285" s="6">
        <v>235</v>
      </c>
      <c r="I285" s="6">
        <v>336</v>
      </c>
      <c r="J285" s="6">
        <v>509</v>
      </c>
      <c r="K285" s="6">
        <v>90</v>
      </c>
      <c r="L285" s="6">
        <v>518</v>
      </c>
      <c r="M285" s="6">
        <v>929</v>
      </c>
      <c r="N285" s="8">
        <v>640</v>
      </c>
      <c r="O285" s="6">
        <v>987</v>
      </c>
      <c r="P285" s="6">
        <v>391</v>
      </c>
      <c r="Q285" s="6">
        <v>36</v>
      </c>
      <c r="R285" s="6">
        <v>87</v>
      </c>
      <c r="S285" s="6">
        <v>500</v>
      </c>
      <c r="T285" s="9">
        <v>944</v>
      </c>
      <c r="U285" s="7">
        <v>523</v>
      </c>
      <c r="V285" s="6">
        <v>982</v>
      </c>
      <c r="W285" s="6">
        <v>625</v>
      </c>
      <c r="X285" s="6">
        <v>45</v>
      </c>
      <c r="Y285" s="6">
        <v>394</v>
      </c>
      <c r="Z285" s="6">
        <v>315</v>
      </c>
      <c r="AA285" s="6">
        <v>160</v>
      </c>
      <c r="AB285" s="6">
        <v>708</v>
      </c>
      <c r="AC285" s="6">
        <v>871</v>
      </c>
      <c r="AD285" s="11">
        <v>698</v>
      </c>
      <c r="AE285" s="6">
        <v>797</v>
      </c>
      <c r="AF285" s="6">
        <v>321</v>
      </c>
      <c r="AG285" s="179">
        <v>230</v>
      </c>
      <c r="AH285" s="5">
        <f t="shared" si="50"/>
        <v>16400</v>
      </c>
      <c r="AI285" s="5">
        <f t="shared" si="51"/>
        <v>11201200</v>
      </c>
      <c r="AJ285" s="2">
        <f t="shared" si="52"/>
        <v>8606720000</v>
      </c>
    </row>
    <row r="286" spans="1:36" x14ac:dyDescent="0.2">
      <c r="A286" s="1">
        <v>21</v>
      </c>
      <c r="B286" s="178">
        <v>445</v>
      </c>
      <c r="C286" s="6">
        <v>26</v>
      </c>
      <c r="D286" s="6">
        <v>582</v>
      </c>
      <c r="E286" s="6">
        <v>993</v>
      </c>
      <c r="F286" s="12">
        <v>576</v>
      </c>
      <c r="G286" s="6">
        <v>923</v>
      </c>
      <c r="H286" s="6">
        <v>455</v>
      </c>
      <c r="I286" s="6">
        <v>100</v>
      </c>
      <c r="J286" s="6">
        <v>209</v>
      </c>
      <c r="K286" s="6">
        <v>374</v>
      </c>
      <c r="L286" s="6">
        <v>810</v>
      </c>
      <c r="M286" s="8">
        <v>653</v>
      </c>
      <c r="N286" s="6">
        <v>852</v>
      </c>
      <c r="O286" s="6">
        <v>759</v>
      </c>
      <c r="P286" s="6">
        <v>171</v>
      </c>
      <c r="Q286" s="6">
        <v>272</v>
      </c>
      <c r="R286" s="6">
        <v>379</v>
      </c>
      <c r="S286" s="6">
        <v>224</v>
      </c>
      <c r="T286" s="6">
        <v>644</v>
      </c>
      <c r="U286" s="6">
        <v>807</v>
      </c>
      <c r="V286" s="7">
        <v>762</v>
      </c>
      <c r="W286" s="9">
        <v>861</v>
      </c>
      <c r="X286" s="6">
        <v>257</v>
      </c>
      <c r="Y286" s="6">
        <v>166</v>
      </c>
      <c r="Z286" s="6">
        <v>23</v>
      </c>
      <c r="AA286" s="6">
        <v>436</v>
      </c>
      <c r="AB286" s="6">
        <v>1008</v>
      </c>
      <c r="AC286" s="11">
        <v>587</v>
      </c>
      <c r="AD286" s="6">
        <v>918</v>
      </c>
      <c r="AE286" s="6">
        <v>561</v>
      </c>
      <c r="AF286" s="6">
        <v>109</v>
      </c>
      <c r="AG286" s="179">
        <v>458</v>
      </c>
      <c r="AH286" s="5">
        <f t="shared" si="50"/>
        <v>16400</v>
      </c>
      <c r="AI286" s="5">
        <f t="shared" si="51"/>
        <v>11201200</v>
      </c>
      <c r="AJ286" s="2">
        <f t="shared" si="52"/>
        <v>8606720000</v>
      </c>
    </row>
    <row r="287" spans="1:36" x14ac:dyDescent="0.2">
      <c r="A287" s="1">
        <v>22</v>
      </c>
      <c r="B287" s="178">
        <v>46</v>
      </c>
      <c r="C287" s="6">
        <v>393</v>
      </c>
      <c r="D287" s="6">
        <v>981</v>
      </c>
      <c r="E287" s="6">
        <v>626</v>
      </c>
      <c r="F287" s="6">
        <v>943</v>
      </c>
      <c r="G287" s="12">
        <v>524</v>
      </c>
      <c r="H287" s="6">
        <v>88</v>
      </c>
      <c r="I287" s="6">
        <v>499</v>
      </c>
      <c r="J287" s="6">
        <v>322</v>
      </c>
      <c r="K287" s="6">
        <v>229</v>
      </c>
      <c r="L287" s="8">
        <v>697</v>
      </c>
      <c r="M287" s="6">
        <v>798</v>
      </c>
      <c r="N287" s="6">
        <v>707</v>
      </c>
      <c r="O287" s="6">
        <v>872</v>
      </c>
      <c r="P287" s="6">
        <v>316</v>
      </c>
      <c r="Q287" s="6">
        <v>159</v>
      </c>
      <c r="R287" s="6">
        <v>236</v>
      </c>
      <c r="S287" s="6">
        <v>335</v>
      </c>
      <c r="T287" s="6">
        <v>787</v>
      </c>
      <c r="U287" s="6">
        <v>696</v>
      </c>
      <c r="V287" s="9">
        <v>873</v>
      </c>
      <c r="W287" s="7">
        <v>718</v>
      </c>
      <c r="X287" s="6">
        <v>146</v>
      </c>
      <c r="Y287" s="6">
        <v>309</v>
      </c>
      <c r="Z287" s="6">
        <v>392</v>
      </c>
      <c r="AA287" s="6">
        <v>35</v>
      </c>
      <c r="AB287" s="11">
        <v>639</v>
      </c>
      <c r="AC287" s="6">
        <v>988</v>
      </c>
      <c r="AD287" s="6">
        <v>517</v>
      </c>
      <c r="AE287" s="6">
        <v>930</v>
      </c>
      <c r="AF287" s="6">
        <v>510</v>
      </c>
      <c r="AG287" s="179">
        <v>89</v>
      </c>
      <c r="AH287" s="5">
        <f t="shared" si="50"/>
        <v>16400</v>
      </c>
      <c r="AI287" s="5">
        <f t="shared" si="51"/>
        <v>11201200</v>
      </c>
      <c r="AJ287" s="2">
        <f t="shared" si="52"/>
        <v>8606720000</v>
      </c>
    </row>
    <row r="288" spans="1:36" x14ac:dyDescent="0.2">
      <c r="A288" s="1">
        <v>23</v>
      </c>
      <c r="B288" s="178">
        <v>544</v>
      </c>
      <c r="C288" s="6">
        <v>955</v>
      </c>
      <c r="D288" s="6">
        <v>487</v>
      </c>
      <c r="E288" s="6">
        <v>68</v>
      </c>
      <c r="F288" s="6">
        <v>413</v>
      </c>
      <c r="G288" s="6">
        <v>58</v>
      </c>
      <c r="H288" s="12">
        <v>614</v>
      </c>
      <c r="I288" s="6">
        <v>961</v>
      </c>
      <c r="J288" s="6">
        <v>884</v>
      </c>
      <c r="K288" s="8">
        <v>727</v>
      </c>
      <c r="L288" s="6">
        <v>139</v>
      </c>
      <c r="M288" s="6">
        <v>304</v>
      </c>
      <c r="N288" s="6">
        <v>241</v>
      </c>
      <c r="O288" s="6">
        <v>342</v>
      </c>
      <c r="P288" s="6">
        <v>778</v>
      </c>
      <c r="Q288" s="6">
        <v>685</v>
      </c>
      <c r="R288" s="6">
        <v>730</v>
      </c>
      <c r="S288" s="6">
        <v>893</v>
      </c>
      <c r="T288" s="6">
        <v>289</v>
      </c>
      <c r="U288" s="6">
        <v>134</v>
      </c>
      <c r="V288" s="6">
        <v>347</v>
      </c>
      <c r="W288" s="6">
        <v>256</v>
      </c>
      <c r="X288" s="7">
        <v>676</v>
      </c>
      <c r="Y288" s="9">
        <v>775</v>
      </c>
      <c r="Z288" s="6">
        <v>950</v>
      </c>
      <c r="AA288" s="11">
        <v>529</v>
      </c>
      <c r="AB288" s="6">
        <v>77</v>
      </c>
      <c r="AC288" s="6">
        <v>490</v>
      </c>
      <c r="AD288" s="6">
        <v>55</v>
      </c>
      <c r="AE288" s="6">
        <v>404</v>
      </c>
      <c r="AF288" s="6">
        <v>976</v>
      </c>
      <c r="AG288" s="179">
        <v>619</v>
      </c>
      <c r="AH288" s="5">
        <f t="shared" si="50"/>
        <v>16400</v>
      </c>
      <c r="AI288" s="5">
        <f t="shared" si="51"/>
        <v>11201200</v>
      </c>
      <c r="AJ288" s="2">
        <f t="shared" si="52"/>
        <v>8606720000</v>
      </c>
    </row>
    <row r="289" spans="1:36" x14ac:dyDescent="0.2">
      <c r="A289" s="1">
        <v>24</v>
      </c>
      <c r="B289" s="178">
        <v>911</v>
      </c>
      <c r="C289" s="6">
        <v>556</v>
      </c>
      <c r="D289" s="6">
        <v>120</v>
      </c>
      <c r="E289" s="6">
        <v>467</v>
      </c>
      <c r="F289" s="6">
        <v>14</v>
      </c>
      <c r="G289" s="6">
        <v>425</v>
      </c>
      <c r="H289" s="6">
        <v>1013</v>
      </c>
      <c r="I289" s="12">
        <v>594</v>
      </c>
      <c r="J289" s="8">
        <v>739</v>
      </c>
      <c r="K289" s="6">
        <v>840</v>
      </c>
      <c r="L289" s="6">
        <v>284</v>
      </c>
      <c r="M289" s="6">
        <v>191</v>
      </c>
      <c r="N289" s="6">
        <v>354</v>
      </c>
      <c r="O289" s="6">
        <v>197</v>
      </c>
      <c r="P289" s="6">
        <v>665</v>
      </c>
      <c r="Q289" s="6">
        <v>830</v>
      </c>
      <c r="R289" s="6">
        <v>841</v>
      </c>
      <c r="S289" s="6">
        <v>750</v>
      </c>
      <c r="T289" s="6">
        <v>178</v>
      </c>
      <c r="U289" s="6">
        <v>277</v>
      </c>
      <c r="V289" s="6">
        <v>204</v>
      </c>
      <c r="W289" s="6">
        <v>367</v>
      </c>
      <c r="X289" s="9">
        <v>819</v>
      </c>
      <c r="Y289" s="7">
        <v>664</v>
      </c>
      <c r="Z289" s="11">
        <v>549</v>
      </c>
      <c r="AA289" s="6">
        <v>898</v>
      </c>
      <c r="AB289" s="6">
        <v>478</v>
      </c>
      <c r="AC289" s="6">
        <v>121</v>
      </c>
      <c r="AD289" s="6">
        <v>424</v>
      </c>
      <c r="AE289" s="6">
        <v>3</v>
      </c>
      <c r="AF289" s="6">
        <v>607</v>
      </c>
      <c r="AG289" s="179">
        <v>1020</v>
      </c>
      <c r="AH289" s="5">
        <f t="shared" si="50"/>
        <v>16400</v>
      </c>
      <c r="AI289" s="5">
        <f t="shared" si="51"/>
        <v>11201200</v>
      </c>
      <c r="AJ289" s="2">
        <f t="shared" si="52"/>
        <v>8606720000</v>
      </c>
    </row>
    <row r="290" spans="1:36" x14ac:dyDescent="0.2">
      <c r="A290" s="1">
        <v>25</v>
      </c>
      <c r="B290" s="178">
        <v>726</v>
      </c>
      <c r="C290" s="6">
        <v>881</v>
      </c>
      <c r="D290" s="6">
        <v>301</v>
      </c>
      <c r="E290" s="6">
        <v>138</v>
      </c>
      <c r="F290" s="6">
        <v>343</v>
      </c>
      <c r="G290" s="6">
        <v>244</v>
      </c>
      <c r="H290" s="6">
        <v>688</v>
      </c>
      <c r="I290" s="8">
        <v>779</v>
      </c>
      <c r="J290" s="12">
        <v>954</v>
      </c>
      <c r="K290" s="6">
        <v>541</v>
      </c>
      <c r="L290" s="6">
        <v>65</v>
      </c>
      <c r="M290" s="6">
        <v>486</v>
      </c>
      <c r="N290" s="6">
        <v>59</v>
      </c>
      <c r="O290" s="6">
        <v>416</v>
      </c>
      <c r="P290" s="6">
        <v>964</v>
      </c>
      <c r="Q290" s="6">
        <v>615</v>
      </c>
      <c r="R290" s="6">
        <v>532</v>
      </c>
      <c r="S290" s="6">
        <v>951</v>
      </c>
      <c r="T290" s="6">
        <v>491</v>
      </c>
      <c r="U290" s="6">
        <v>80</v>
      </c>
      <c r="V290" s="6">
        <v>401</v>
      </c>
      <c r="W290" s="6">
        <v>54</v>
      </c>
      <c r="X290" s="6">
        <v>618</v>
      </c>
      <c r="Y290" s="11">
        <v>973</v>
      </c>
      <c r="Z290" s="7">
        <v>896</v>
      </c>
      <c r="AA290" s="9">
        <v>731</v>
      </c>
      <c r="AB290" s="6">
        <v>135</v>
      </c>
      <c r="AC290" s="6">
        <v>292</v>
      </c>
      <c r="AD290" s="6">
        <v>253</v>
      </c>
      <c r="AE290" s="6">
        <v>346</v>
      </c>
      <c r="AF290" s="6">
        <v>774</v>
      </c>
      <c r="AG290" s="179">
        <v>673</v>
      </c>
      <c r="AH290" s="5">
        <f t="shared" si="50"/>
        <v>16400</v>
      </c>
      <c r="AI290" s="5">
        <f t="shared" si="51"/>
        <v>11201200</v>
      </c>
      <c r="AJ290" s="2">
        <f t="shared" si="52"/>
        <v>8606720000</v>
      </c>
    </row>
    <row r="291" spans="1:36" x14ac:dyDescent="0.2">
      <c r="A291" s="1">
        <v>26</v>
      </c>
      <c r="B291" s="178">
        <v>837</v>
      </c>
      <c r="C291" s="6">
        <v>738</v>
      </c>
      <c r="D291" s="6">
        <v>190</v>
      </c>
      <c r="E291" s="6">
        <v>281</v>
      </c>
      <c r="F291" s="6">
        <v>200</v>
      </c>
      <c r="G291" s="6">
        <v>355</v>
      </c>
      <c r="H291" s="8">
        <v>831</v>
      </c>
      <c r="I291" s="6">
        <v>668</v>
      </c>
      <c r="J291" s="6">
        <v>553</v>
      </c>
      <c r="K291" s="12">
        <v>910</v>
      </c>
      <c r="L291" s="6">
        <v>466</v>
      </c>
      <c r="M291" s="6">
        <v>117</v>
      </c>
      <c r="N291" s="6">
        <v>428</v>
      </c>
      <c r="O291" s="6">
        <v>15</v>
      </c>
      <c r="P291" s="6">
        <v>595</v>
      </c>
      <c r="Q291" s="6">
        <v>1016</v>
      </c>
      <c r="R291" s="6">
        <v>899</v>
      </c>
      <c r="S291" s="6">
        <v>552</v>
      </c>
      <c r="T291" s="6">
        <v>124</v>
      </c>
      <c r="U291" s="6">
        <v>479</v>
      </c>
      <c r="V291" s="6">
        <v>2</v>
      </c>
      <c r="W291" s="6">
        <v>421</v>
      </c>
      <c r="X291" s="11">
        <v>1017</v>
      </c>
      <c r="Y291" s="6">
        <v>606</v>
      </c>
      <c r="Z291" s="9">
        <v>751</v>
      </c>
      <c r="AA291" s="7">
        <v>844</v>
      </c>
      <c r="AB291" s="6">
        <v>280</v>
      </c>
      <c r="AC291" s="6">
        <v>179</v>
      </c>
      <c r="AD291" s="6">
        <v>366</v>
      </c>
      <c r="AE291" s="6">
        <v>201</v>
      </c>
      <c r="AF291" s="6">
        <v>661</v>
      </c>
      <c r="AG291" s="179">
        <v>818</v>
      </c>
      <c r="AH291" s="5">
        <f t="shared" si="50"/>
        <v>16400</v>
      </c>
      <c r="AI291" s="5">
        <f t="shared" si="51"/>
        <v>11201200</v>
      </c>
      <c r="AJ291" s="2">
        <f t="shared" si="52"/>
        <v>8606720000</v>
      </c>
    </row>
    <row r="292" spans="1:36" x14ac:dyDescent="0.2">
      <c r="A292" s="1">
        <v>27</v>
      </c>
      <c r="B292" s="178">
        <v>375</v>
      </c>
      <c r="C292" s="6">
        <v>212</v>
      </c>
      <c r="D292" s="6">
        <v>656</v>
      </c>
      <c r="E292" s="6">
        <v>811</v>
      </c>
      <c r="F292" s="6">
        <v>758</v>
      </c>
      <c r="G292" s="8">
        <v>849</v>
      </c>
      <c r="H292" s="6">
        <v>269</v>
      </c>
      <c r="I292" s="6">
        <v>170</v>
      </c>
      <c r="J292" s="6">
        <v>27</v>
      </c>
      <c r="K292" s="6">
        <v>448</v>
      </c>
      <c r="L292" s="12">
        <v>996</v>
      </c>
      <c r="M292" s="6">
        <v>583</v>
      </c>
      <c r="N292" s="6">
        <v>922</v>
      </c>
      <c r="O292" s="6">
        <v>573</v>
      </c>
      <c r="P292" s="6">
        <v>97</v>
      </c>
      <c r="Q292" s="6">
        <v>454</v>
      </c>
      <c r="R292" s="6">
        <v>433</v>
      </c>
      <c r="S292" s="6">
        <v>22</v>
      </c>
      <c r="T292" s="6">
        <v>586</v>
      </c>
      <c r="U292" s="6">
        <v>1005</v>
      </c>
      <c r="V292" s="6">
        <v>564</v>
      </c>
      <c r="W292" s="11">
        <v>919</v>
      </c>
      <c r="X292" s="6">
        <v>459</v>
      </c>
      <c r="Y292" s="6">
        <v>112</v>
      </c>
      <c r="Z292" s="6">
        <v>221</v>
      </c>
      <c r="AA292" s="6">
        <v>378</v>
      </c>
      <c r="AB292" s="7">
        <v>806</v>
      </c>
      <c r="AC292" s="9">
        <v>641</v>
      </c>
      <c r="AD292" s="6">
        <v>864</v>
      </c>
      <c r="AE292" s="6">
        <v>763</v>
      </c>
      <c r="AF292" s="6">
        <v>167</v>
      </c>
      <c r="AG292" s="179">
        <v>260</v>
      </c>
      <c r="AH292" s="5">
        <f t="shared" si="50"/>
        <v>16400</v>
      </c>
      <c r="AI292" s="5">
        <f t="shared" si="51"/>
        <v>11201200</v>
      </c>
      <c r="AJ292" s="2">
        <f t="shared" si="52"/>
        <v>8606720000</v>
      </c>
    </row>
    <row r="293" spans="1:36" x14ac:dyDescent="0.2">
      <c r="A293" s="1">
        <v>28</v>
      </c>
      <c r="B293" s="178">
        <v>232</v>
      </c>
      <c r="C293" s="6">
        <v>323</v>
      </c>
      <c r="D293" s="6">
        <v>799</v>
      </c>
      <c r="E293" s="6">
        <v>700</v>
      </c>
      <c r="F293" s="8">
        <v>869</v>
      </c>
      <c r="G293" s="6">
        <v>706</v>
      </c>
      <c r="H293" s="6">
        <v>158</v>
      </c>
      <c r="I293" s="6">
        <v>313</v>
      </c>
      <c r="J293" s="6">
        <v>396</v>
      </c>
      <c r="K293" s="6">
        <v>47</v>
      </c>
      <c r="L293" s="6">
        <v>627</v>
      </c>
      <c r="M293" s="12">
        <v>984</v>
      </c>
      <c r="N293" s="6">
        <v>521</v>
      </c>
      <c r="O293" s="6">
        <v>942</v>
      </c>
      <c r="P293" s="6">
        <v>498</v>
      </c>
      <c r="Q293" s="6">
        <v>85</v>
      </c>
      <c r="R293" s="6">
        <v>34</v>
      </c>
      <c r="S293" s="6">
        <v>389</v>
      </c>
      <c r="T293" s="6">
        <v>985</v>
      </c>
      <c r="U293" s="6">
        <v>638</v>
      </c>
      <c r="V293" s="11">
        <v>931</v>
      </c>
      <c r="W293" s="6">
        <v>520</v>
      </c>
      <c r="X293" s="6">
        <v>92</v>
      </c>
      <c r="Y293" s="6">
        <v>511</v>
      </c>
      <c r="Z293" s="6">
        <v>334</v>
      </c>
      <c r="AA293" s="6">
        <v>233</v>
      </c>
      <c r="AB293" s="9">
        <v>693</v>
      </c>
      <c r="AC293" s="7">
        <v>786</v>
      </c>
      <c r="AD293" s="6">
        <v>719</v>
      </c>
      <c r="AE293" s="6">
        <v>876</v>
      </c>
      <c r="AF293" s="6">
        <v>312</v>
      </c>
      <c r="AG293" s="179">
        <v>147</v>
      </c>
      <c r="AH293" s="5">
        <f t="shared" si="50"/>
        <v>16400</v>
      </c>
      <c r="AI293" s="5">
        <f t="shared" si="51"/>
        <v>11201200</v>
      </c>
      <c r="AJ293" s="2">
        <f t="shared" si="52"/>
        <v>8606720000</v>
      </c>
    </row>
    <row r="294" spans="1:36" x14ac:dyDescent="0.2">
      <c r="A294" s="1">
        <v>29</v>
      </c>
      <c r="B294" s="178">
        <v>460</v>
      </c>
      <c r="C294" s="6">
        <v>111</v>
      </c>
      <c r="D294" s="6">
        <v>563</v>
      </c>
      <c r="E294" s="8">
        <v>920</v>
      </c>
      <c r="F294" s="6">
        <v>585</v>
      </c>
      <c r="G294" s="6">
        <v>1006</v>
      </c>
      <c r="H294" s="6">
        <v>434</v>
      </c>
      <c r="I294" s="6">
        <v>21</v>
      </c>
      <c r="J294" s="6">
        <v>168</v>
      </c>
      <c r="K294" s="6">
        <v>259</v>
      </c>
      <c r="L294" s="6">
        <v>863</v>
      </c>
      <c r="M294" s="6">
        <v>764</v>
      </c>
      <c r="N294" s="12">
        <v>805</v>
      </c>
      <c r="O294" s="6">
        <v>642</v>
      </c>
      <c r="P294" s="6">
        <v>222</v>
      </c>
      <c r="Q294" s="6">
        <v>377</v>
      </c>
      <c r="R294" s="6">
        <v>270</v>
      </c>
      <c r="S294" s="6">
        <v>169</v>
      </c>
      <c r="T294" s="6">
        <v>757</v>
      </c>
      <c r="U294" s="11">
        <v>850</v>
      </c>
      <c r="V294" s="6">
        <v>655</v>
      </c>
      <c r="W294" s="6">
        <v>812</v>
      </c>
      <c r="X294" s="6">
        <v>376</v>
      </c>
      <c r="Y294" s="6">
        <v>211</v>
      </c>
      <c r="Z294" s="6">
        <v>98</v>
      </c>
      <c r="AA294" s="6">
        <v>453</v>
      </c>
      <c r="AB294" s="6">
        <v>921</v>
      </c>
      <c r="AC294" s="6">
        <v>574</v>
      </c>
      <c r="AD294" s="7">
        <v>995</v>
      </c>
      <c r="AE294" s="9">
        <v>584</v>
      </c>
      <c r="AF294" s="6">
        <v>28</v>
      </c>
      <c r="AG294" s="179">
        <v>447</v>
      </c>
      <c r="AH294" s="5">
        <f t="shared" si="50"/>
        <v>16400</v>
      </c>
      <c r="AI294" s="5">
        <f t="shared" si="51"/>
        <v>11201200</v>
      </c>
      <c r="AJ294" s="2">
        <f t="shared" si="52"/>
        <v>8606720000</v>
      </c>
    </row>
    <row r="295" spans="1:36" x14ac:dyDescent="0.2">
      <c r="A295" s="1">
        <v>30</v>
      </c>
      <c r="B295" s="178">
        <v>91</v>
      </c>
      <c r="C295" s="6">
        <v>512</v>
      </c>
      <c r="D295" s="8">
        <v>932</v>
      </c>
      <c r="E295" s="6">
        <v>519</v>
      </c>
      <c r="F295" s="6">
        <v>986</v>
      </c>
      <c r="G295" s="6">
        <v>637</v>
      </c>
      <c r="H295" s="6">
        <v>33</v>
      </c>
      <c r="I295" s="6">
        <v>390</v>
      </c>
      <c r="J295" s="6">
        <v>311</v>
      </c>
      <c r="K295" s="6">
        <v>148</v>
      </c>
      <c r="L295" s="6">
        <v>720</v>
      </c>
      <c r="M295" s="6">
        <v>875</v>
      </c>
      <c r="N295" s="6">
        <v>694</v>
      </c>
      <c r="O295" s="12">
        <v>785</v>
      </c>
      <c r="P295" s="6">
        <v>333</v>
      </c>
      <c r="Q295" s="6">
        <v>234</v>
      </c>
      <c r="R295" s="6">
        <v>157</v>
      </c>
      <c r="S295" s="6">
        <v>314</v>
      </c>
      <c r="T295" s="11">
        <v>870</v>
      </c>
      <c r="U295" s="6">
        <v>705</v>
      </c>
      <c r="V295" s="6">
        <v>800</v>
      </c>
      <c r="W295" s="6">
        <v>699</v>
      </c>
      <c r="X295" s="6">
        <v>231</v>
      </c>
      <c r="Y295" s="6">
        <v>324</v>
      </c>
      <c r="Z295" s="6">
        <v>497</v>
      </c>
      <c r="AA295" s="6">
        <v>86</v>
      </c>
      <c r="AB295" s="6">
        <v>522</v>
      </c>
      <c r="AC295" s="6">
        <v>941</v>
      </c>
      <c r="AD295" s="9">
        <v>628</v>
      </c>
      <c r="AE295" s="7">
        <v>983</v>
      </c>
      <c r="AF295" s="6">
        <v>395</v>
      </c>
      <c r="AG295" s="179">
        <v>48</v>
      </c>
      <c r="AH295" s="5">
        <f t="shared" si="50"/>
        <v>16400</v>
      </c>
      <c r="AI295" s="5">
        <f t="shared" si="51"/>
        <v>11201200</v>
      </c>
      <c r="AJ295" s="2">
        <f t="shared" si="52"/>
        <v>8606720000</v>
      </c>
    </row>
    <row r="296" spans="1:36" x14ac:dyDescent="0.2">
      <c r="A296" s="1">
        <v>31</v>
      </c>
      <c r="B296" s="178">
        <v>617</v>
      </c>
      <c r="C296" s="8">
        <v>974</v>
      </c>
      <c r="D296" s="6">
        <v>402</v>
      </c>
      <c r="E296" s="6">
        <v>53</v>
      </c>
      <c r="F296" s="6">
        <v>492</v>
      </c>
      <c r="G296" s="6">
        <v>79</v>
      </c>
      <c r="H296" s="6">
        <v>531</v>
      </c>
      <c r="I296" s="6">
        <v>952</v>
      </c>
      <c r="J296" s="6">
        <v>773</v>
      </c>
      <c r="K296" s="6">
        <v>674</v>
      </c>
      <c r="L296" s="6">
        <v>254</v>
      </c>
      <c r="M296" s="6">
        <v>345</v>
      </c>
      <c r="N296" s="6">
        <v>136</v>
      </c>
      <c r="O296" s="6">
        <v>291</v>
      </c>
      <c r="P296" s="12">
        <v>895</v>
      </c>
      <c r="Q296" s="6">
        <v>732</v>
      </c>
      <c r="R296" s="6">
        <v>687</v>
      </c>
      <c r="S296" s="11">
        <v>780</v>
      </c>
      <c r="T296" s="6">
        <v>344</v>
      </c>
      <c r="U296" s="6">
        <v>243</v>
      </c>
      <c r="V296" s="6">
        <v>302</v>
      </c>
      <c r="W296" s="6">
        <v>137</v>
      </c>
      <c r="X296" s="6">
        <v>725</v>
      </c>
      <c r="Y296" s="6">
        <v>882</v>
      </c>
      <c r="Z296" s="6">
        <v>963</v>
      </c>
      <c r="AA296" s="6">
        <v>616</v>
      </c>
      <c r="AB296" s="6">
        <v>60</v>
      </c>
      <c r="AC296" s="6">
        <v>415</v>
      </c>
      <c r="AD296" s="6">
        <v>66</v>
      </c>
      <c r="AE296" s="6">
        <v>485</v>
      </c>
      <c r="AF296" s="7">
        <v>953</v>
      </c>
      <c r="AG296" s="145">
        <v>542</v>
      </c>
      <c r="AH296" s="5">
        <f t="shared" si="50"/>
        <v>16400</v>
      </c>
      <c r="AI296" s="5">
        <f t="shared" si="51"/>
        <v>11201200</v>
      </c>
      <c r="AJ296" s="2">
        <f t="shared" si="52"/>
        <v>8606720000</v>
      </c>
    </row>
    <row r="297" spans="1:36" ht="13.5" thickBot="1" x14ac:dyDescent="0.25">
      <c r="A297" s="1">
        <v>32</v>
      </c>
      <c r="B297" s="183">
        <v>1018</v>
      </c>
      <c r="C297" s="180">
        <v>605</v>
      </c>
      <c r="D297" s="180">
        <v>1</v>
      </c>
      <c r="E297" s="180">
        <v>422</v>
      </c>
      <c r="F297" s="180">
        <v>123</v>
      </c>
      <c r="G297" s="180">
        <v>480</v>
      </c>
      <c r="H297" s="180">
        <v>900</v>
      </c>
      <c r="I297" s="180">
        <v>551</v>
      </c>
      <c r="J297" s="180">
        <v>662</v>
      </c>
      <c r="K297" s="180">
        <v>817</v>
      </c>
      <c r="L297" s="180">
        <v>365</v>
      </c>
      <c r="M297" s="180">
        <v>202</v>
      </c>
      <c r="N297" s="180">
        <v>279</v>
      </c>
      <c r="O297" s="180">
        <v>180</v>
      </c>
      <c r="P297" s="180">
        <v>752</v>
      </c>
      <c r="Q297" s="187">
        <v>843</v>
      </c>
      <c r="R297" s="191">
        <v>832</v>
      </c>
      <c r="S297" s="180">
        <v>667</v>
      </c>
      <c r="T297" s="180">
        <v>199</v>
      </c>
      <c r="U297" s="180">
        <v>356</v>
      </c>
      <c r="V297" s="180">
        <v>189</v>
      </c>
      <c r="W297" s="180">
        <v>282</v>
      </c>
      <c r="X297" s="180">
        <v>838</v>
      </c>
      <c r="Y297" s="180">
        <v>737</v>
      </c>
      <c r="Z297" s="180">
        <v>596</v>
      </c>
      <c r="AA297" s="180">
        <v>1015</v>
      </c>
      <c r="AB297" s="180">
        <v>427</v>
      </c>
      <c r="AC297" s="180">
        <v>16</v>
      </c>
      <c r="AD297" s="180">
        <v>465</v>
      </c>
      <c r="AE297" s="180">
        <v>118</v>
      </c>
      <c r="AF297" s="150">
        <v>554</v>
      </c>
      <c r="AG297" s="182">
        <v>909</v>
      </c>
      <c r="AH297" s="5">
        <f t="shared" si="50"/>
        <v>16400</v>
      </c>
      <c r="AI297" s="5">
        <f t="shared" si="51"/>
        <v>11201200</v>
      </c>
      <c r="AJ297" s="2">
        <f t="shared" si="52"/>
        <v>8606720000</v>
      </c>
    </row>
    <row r="298" spans="1:36" x14ac:dyDescent="0.2">
      <c r="A298" s="3" t="s">
        <v>0</v>
      </c>
      <c r="B298" s="5">
        <f>SUM(B266:B297)</f>
        <v>16400</v>
      </c>
      <c r="C298" s="5">
        <f t="shared" ref="C298:AG298" si="53">SUM(C266:C297)</f>
        <v>16400</v>
      </c>
      <c r="D298" s="5">
        <f t="shared" si="53"/>
        <v>16400</v>
      </c>
      <c r="E298" s="5">
        <f t="shared" si="53"/>
        <v>16400</v>
      </c>
      <c r="F298" s="5">
        <f t="shared" si="53"/>
        <v>16400</v>
      </c>
      <c r="G298" s="5">
        <f t="shared" si="53"/>
        <v>16400</v>
      </c>
      <c r="H298" s="5">
        <f t="shared" si="53"/>
        <v>16400</v>
      </c>
      <c r="I298" s="5">
        <f t="shared" si="53"/>
        <v>16400</v>
      </c>
      <c r="J298" s="5">
        <f t="shared" si="53"/>
        <v>16400</v>
      </c>
      <c r="K298" s="5">
        <f t="shared" si="53"/>
        <v>16400</v>
      </c>
      <c r="L298" s="5">
        <f t="shared" si="53"/>
        <v>16400</v>
      </c>
      <c r="M298" s="5">
        <f t="shared" si="53"/>
        <v>16400</v>
      </c>
      <c r="N298" s="5">
        <f t="shared" si="53"/>
        <v>16400</v>
      </c>
      <c r="O298" s="5">
        <f t="shared" si="53"/>
        <v>16400</v>
      </c>
      <c r="P298" s="5">
        <f t="shared" si="53"/>
        <v>16400</v>
      </c>
      <c r="Q298" s="5">
        <f t="shared" si="53"/>
        <v>16400</v>
      </c>
      <c r="R298" s="5">
        <f t="shared" si="53"/>
        <v>16400</v>
      </c>
      <c r="S298" s="5">
        <f t="shared" si="53"/>
        <v>16400</v>
      </c>
      <c r="T298" s="5">
        <f t="shared" si="53"/>
        <v>16400</v>
      </c>
      <c r="U298" s="5">
        <f t="shared" si="53"/>
        <v>16400</v>
      </c>
      <c r="V298" s="5">
        <f t="shared" si="53"/>
        <v>16400</v>
      </c>
      <c r="W298" s="5">
        <f t="shared" si="53"/>
        <v>16400</v>
      </c>
      <c r="X298" s="5">
        <f t="shared" si="53"/>
        <v>16400</v>
      </c>
      <c r="Y298" s="5">
        <f t="shared" si="53"/>
        <v>16400</v>
      </c>
      <c r="Z298" s="5">
        <f t="shared" si="53"/>
        <v>16400</v>
      </c>
      <c r="AA298" s="5">
        <f t="shared" si="53"/>
        <v>16400</v>
      </c>
      <c r="AB298" s="5">
        <f t="shared" si="53"/>
        <v>16400</v>
      </c>
      <c r="AC298" s="5">
        <f t="shared" si="53"/>
        <v>16400</v>
      </c>
      <c r="AD298" s="5">
        <f t="shared" si="53"/>
        <v>16400</v>
      </c>
      <c r="AE298" s="5">
        <f t="shared" si="53"/>
        <v>16400</v>
      </c>
      <c r="AF298" s="5">
        <f t="shared" si="53"/>
        <v>16400</v>
      </c>
      <c r="AG298" s="5">
        <f t="shared" si="53"/>
        <v>16400</v>
      </c>
      <c r="AH298" s="5"/>
      <c r="AI298" s="5"/>
    </row>
    <row r="299" spans="1:36" x14ac:dyDescent="0.2">
      <c r="A299" s="3" t="s">
        <v>1</v>
      </c>
      <c r="B299" s="5">
        <f>SUMSQ(B266:B297)</f>
        <v>11201200</v>
      </c>
      <c r="C299" s="5">
        <f t="shared" ref="C299:AG299" si="54">SUMSQ(C266:C297)</f>
        <v>11201200</v>
      </c>
      <c r="D299" s="5">
        <f t="shared" si="54"/>
        <v>11201200</v>
      </c>
      <c r="E299" s="5">
        <f t="shared" si="54"/>
        <v>11201200</v>
      </c>
      <c r="F299" s="5">
        <f t="shared" si="54"/>
        <v>11201200</v>
      </c>
      <c r="G299" s="5">
        <f t="shared" si="54"/>
        <v>11201200</v>
      </c>
      <c r="H299" s="5">
        <f t="shared" si="54"/>
        <v>11201200</v>
      </c>
      <c r="I299" s="5">
        <f t="shared" si="54"/>
        <v>11201200</v>
      </c>
      <c r="J299" s="5">
        <f t="shared" si="54"/>
        <v>11201200</v>
      </c>
      <c r="K299" s="5">
        <f t="shared" si="54"/>
        <v>11201200</v>
      </c>
      <c r="L299" s="5">
        <f t="shared" si="54"/>
        <v>11201200</v>
      </c>
      <c r="M299" s="5">
        <f t="shared" si="54"/>
        <v>11201200</v>
      </c>
      <c r="N299" s="5">
        <f t="shared" si="54"/>
        <v>11201200</v>
      </c>
      <c r="O299" s="5">
        <f t="shared" si="54"/>
        <v>11201200</v>
      </c>
      <c r="P299" s="5">
        <f t="shared" si="54"/>
        <v>11201200</v>
      </c>
      <c r="Q299" s="5">
        <f t="shared" si="54"/>
        <v>11201200</v>
      </c>
      <c r="R299" s="5">
        <f t="shared" si="54"/>
        <v>11201200</v>
      </c>
      <c r="S299" s="5">
        <f t="shared" si="54"/>
        <v>11201200</v>
      </c>
      <c r="T299" s="5">
        <f t="shared" si="54"/>
        <v>11201200</v>
      </c>
      <c r="U299" s="5">
        <f t="shared" si="54"/>
        <v>11201200</v>
      </c>
      <c r="V299" s="5">
        <f t="shared" si="54"/>
        <v>11201200</v>
      </c>
      <c r="W299" s="5">
        <f t="shared" si="54"/>
        <v>11201200</v>
      </c>
      <c r="X299" s="5">
        <f t="shared" si="54"/>
        <v>11201200</v>
      </c>
      <c r="Y299" s="5">
        <f t="shared" si="54"/>
        <v>11201200</v>
      </c>
      <c r="Z299" s="5">
        <f t="shared" si="54"/>
        <v>11201200</v>
      </c>
      <c r="AA299" s="5">
        <f t="shared" si="54"/>
        <v>11201200</v>
      </c>
      <c r="AB299" s="5">
        <f t="shared" si="54"/>
        <v>11201200</v>
      </c>
      <c r="AC299" s="5">
        <f t="shared" si="54"/>
        <v>11201200</v>
      </c>
      <c r="AD299" s="5">
        <f t="shared" si="54"/>
        <v>11201200</v>
      </c>
      <c r="AE299" s="5">
        <f t="shared" si="54"/>
        <v>11201200</v>
      </c>
      <c r="AF299" s="5">
        <f t="shared" si="54"/>
        <v>11201200</v>
      </c>
      <c r="AG299" s="5">
        <f t="shared" si="54"/>
        <v>11201200</v>
      </c>
      <c r="AH299" s="5"/>
      <c r="AI299" s="5"/>
    </row>
    <row r="300" spans="1:36" x14ac:dyDescent="0.2">
      <c r="A300" s="3" t="s">
        <v>2</v>
      </c>
      <c r="B300" s="2">
        <f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ref="C300:AG300" si="55">C266^3+C267^3+C268^3+C269^3+C270^3+C271^3+C272^3+C273^3+C274^3+C275^3+C276^3+C277^3+C278^3+C279^3+C280^3+C281^3+C282^3+C283^3+C284^3+C285^3+C286^3+C287^3+C288^3+C289^3+C290^3+C291^3+C292^3+C293^3+C294^3+C295^3+C296^3+C297^3</f>
        <v>8606720000</v>
      </c>
      <c r="D300" s="2">
        <f t="shared" si="55"/>
        <v>8606720000</v>
      </c>
      <c r="E300" s="2">
        <f t="shared" si="55"/>
        <v>8606720000</v>
      </c>
      <c r="F300" s="2">
        <f t="shared" si="55"/>
        <v>8606720000</v>
      </c>
      <c r="G300" s="2">
        <f t="shared" si="55"/>
        <v>8606720000</v>
      </c>
      <c r="H300" s="2">
        <f t="shared" si="55"/>
        <v>8606720000</v>
      </c>
      <c r="I300" s="2">
        <f t="shared" si="55"/>
        <v>8606720000</v>
      </c>
      <c r="J300" s="2">
        <f t="shared" si="55"/>
        <v>8606720000</v>
      </c>
      <c r="K300" s="2">
        <f t="shared" si="55"/>
        <v>8606720000</v>
      </c>
      <c r="L300" s="2">
        <f t="shared" si="55"/>
        <v>8606720000</v>
      </c>
      <c r="M300" s="2">
        <f t="shared" si="55"/>
        <v>8606720000</v>
      </c>
      <c r="N300" s="2">
        <f t="shared" si="55"/>
        <v>8606720000</v>
      </c>
      <c r="O300" s="2">
        <f t="shared" si="55"/>
        <v>8606720000</v>
      </c>
      <c r="P300" s="2">
        <f t="shared" si="55"/>
        <v>8606720000</v>
      </c>
      <c r="Q300" s="2">
        <f t="shared" si="55"/>
        <v>8606720000</v>
      </c>
      <c r="R300" s="2">
        <f t="shared" si="55"/>
        <v>8606720000</v>
      </c>
      <c r="S300" s="2">
        <f t="shared" si="55"/>
        <v>8606720000</v>
      </c>
      <c r="T300" s="2">
        <f t="shared" si="55"/>
        <v>8606720000</v>
      </c>
      <c r="U300" s="2">
        <f t="shared" si="55"/>
        <v>8606720000</v>
      </c>
      <c r="V300" s="2">
        <f t="shared" si="55"/>
        <v>8606720000</v>
      </c>
      <c r="W300" s="2">
        <f t="shared" si="55"/>
        <v>8606720000</v>
      </c>
      <c r="X300" s="2">
        <f t="shared" si="55"/>
        <v>8606720000</v>
      </c>
      <c r="Y300" s="2">
        <f t="shared" si="55"/>
        <v>8606720000</v>
      </c>
      <c r="Z300" s="2">
        <f t="shared" si="55"/>
        <v>8606720000</v>
      </c>
      <c r="AA300" s="2">
        <f t="shared" si="55"/>
        <v>8606720000</v>
      </c>
      <c r="AB300" s="2">
        <f t="shared" si="55"/>
        <v>8606720000</v>
      </c>
      <c r="AC300" s="2">
        <f t="shared" si="55"/>
        <v>8606720000</v>
      </c>
      <c r="AD300" s="2">
        <f t="shared" si="55"/>
        <v>8606720000</v>
      </c>
      <c r="AE300" s="2">
        <f t="shared" si="55"/>
        <v>8606720000</v>
      </c>
      <c r="AF300" s="2">
        <f t="shared" si="55"/>
        <v>8606720000</v>
      </c>
      <c r="AG300" s="2">
        <f t="shared" si="55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</row>
    <row r="301" spans="1:36" x14ac:dyDescent="0.2">
      <c r="AH301" s="5"/>
      <c r="AI301" s="5"/>
    </row>
    <row r="302" spans="1:36" x14ac:dyDescent="0.2">
      <c r="A302" s="3" t="s">
        <v>1173</v>
      </c>
      <c r="B302" s="2">
        <f>B266</f>
        <v>7</v>
      </c>
      <c r="C302" s="2">
        <f>C267</f>
        <v>51</v>
      </c>
      <c r="D302" s="2">
        <f>D268</f>
        <v>93</v>
      </c>
      <c r="E302" s="2">
        <f>E269</f>
        <v>105</v>
      </c>
      <c r="F302" s="2">
        <f>F270</f>
        <v>156</v>
      </c>
      <c r="G302" s="2">
        <f>G271</f>
        <v>176</v>
      </c>
      <c r="H302" s="2">
        <f>H272</f>
        <v>194</v>
      </c>
      <c r="I302" s="2">
        <f>I273</f>
        <v>246</v>
      </c>
      <c r="J302" s="2">
        <f>J274</f>
        <v>286</v>
      </c>
      <c r="K302" s="2">
        <f>K275</f>
        <v>298</v>
      </c>
      <c r="L302" s="2">
        <f>L276</f>
        <v>328</v>
      </c>
      <c r="M302" s="2">
        <f>M277</f>
        <v>372</v>
      </c>
      <c r="N302" s="2">
        <f>N278</f>
        <v>385</v>
      </c>
      <c r="O302" s="2">
        <f>O279</f>
        <v>437</v>
      </c>
      <c r="P302" s="2">
        <f>P280</f>
        <v>475</v>
      </c>
      <c r="Q302" s="2">
        <f>Q281</f>
        <v>495</v>
      </c>
      <c r="R302" s="2">
        <f>R282</f>
        <v>613</v>
      </c>
      <c r="S302" s="2">
        <f>S283</f>
        <v>593</v>
      </c>
      <c r="T302" s="2">
        <f>T284</f>
        <v>575</v>
      </c>
      <c r="U302" s="2">
        <f>U285</f>
        <v>523</v>
      </c>
      <c r="V302" s="2">
        <f>V286</f>
        <v>762</v>
      </c>
      <c r="W302" s="2">
        <f>W287</f>
        <v>718</v>
      </c>
      <c r="X302" s="2">
        <f>X288</f>
        <v>676</v>
      </c>
      <c r="Y302" s="2">
        <f>Y289</f>
        <v>664</v>
      </c>
      <c r="Z302" s="2">
        <f>Z290</f>
        <v>896</v>
      </c>
      <c r="AA302" s="2">
        <f>AA291</f>
        <v>844</v>
      </c>
      <c r="AB302" s="2">
        <f>AB292</f>
        <v>806</v>
      </c>
      <c r="AC302" s="2">
        <f>AC293</f>
        <v>786</v>
      </c>
      <c r="AD302" s="2">
        <f>AD294</f>
        <v>995</v>
      </c>
      <c r="AE302" s="2">
        <f>AE295</f>
        <v>983</v>
      </c>
      <c r="AF302" s="2">
        <f>AF296</f>
        <v>953</v>
      </c>
      <c r="AG302" s="2">
        <f>AG297</f>
        <v>909</v>
      </c>
      <c r="AH302" s="217">
        <f t="shared" ref="AH302:AH305" si="56">SUM(B302:AG302)</f>
        <v>16400</v>
      </c>
      <c r="AI302" s="5">
        <f t="shared" ref="AI302:AI305" si="57">SUMSQ(B302:AG302)</f>
        <v>11201200</v>
      </c>
      <c r="AJ302" s="2">
        <f t="shared" ref="AJ302:AJ303" si="58">B302^3+C302^3+D302^3+E302^3+F302^3+G302^3+H302^3+I302^3+J302^3+K302^3+L302^3+M302^3+N302^3+O302^3+P302^3+Q302^3+R302^3+S302^3+T302^3+U302^3+V302^3+W302^3+X302^3+Y302^3+Z302^3+AA302^3+AB302^3+AC302^3+AD302^3+AE302^3+AF302^3+AG302^3</f>
        <v>8606720000</v>
      </c>
    </row>
    <row r="303" spans="1:36" x14ac:dyDescent="0.2">
      <c r="A303" s="3" t="s">
        <v>1174</v>
      </c>
      <c r="B303" s="2">
        <f>B297</f>
        <v>1018</v>
      </c>
      <c r="C303" s="2">
        <f>C296</f>
        <v>974</v>
      </c>
      <c r="D303" s="2">
        <f>D295</f>
        <v>932</v>
      </c>
      <c r="E303" s="2">
        <f>E294</f>
        <v>920</v>
      </c>
      <c r="F303" s="2">
        <f>F293</f>
        <v>869</v>
      </c>
      <c r="G303" s="2">
        <f>G292</f>
        <v>849</v>
      </c>
      <c r="H303" s="2">
        <f>H291</f>
        <v>831</v>
      </c>
      <c r="I303" s="2">
        <f>I290</f>
        <v>779</v>
      </c>
      <c r="J303" s="2">
        <f>J289</f>
        <v>739</v>
      </c>
      <c r="K303" s="2">
        <f>K288</f>
        <v>727</v>
      </c>
      <c r="L303" s="2">
        <f>L287</f>
        <v>697</v>
      </c>
      <c r="M303" s="2">
        <f>M286</f>
        <v>653</v>
      </c>
      <c r="N303" s="2">
        <f>N285</f>
        <v>640</v>
      </c>
      <c r="O303" s="2">
        <f>O284</f>
        <v>588</v>
      </c>
      <c r="P303" s="2">
        <f>P283</f>
        <v>550</v>
      </c>
      <c r="Q303" s="2">
        <f>Q282</f>
        <v>530</v>
      </c>
      <c r="R303" s="2">
        <f>R281</f>
        <v>412</v>
      </c>
      <c r="S303" s="2">
        <f>S280</f>
        <v>432</v>
      </c>
      <c r="T303" s="2">
        <f>T279</f>
        <v>450</v>
      </c>
      <c r="U303" s="2">
        <f>U278</f>
        <v>502</v>
      </c>
      <c r="V303" s="2">
        <f>V277</f>
        <v>263</v>
      </c>
      <c r="W303" s="2">
        <f>W276</f>
        <v>307</v>
      </c>
      <c r="X303" s="2">
        <f>X275</f>
        <v>349</v>
      </c>
      <c r="Y303" s="2">
        <f>Y274</f>
        <v>361</v>
      </c>
      <c r="Z303" s="2">
        <f>Z273</f>
        <v>129</v>
      </c>
      <c r="AA303" s="2">
        <f>AA272</f>
        <v>181</v>
      </c>
      <c r="AB303" s="2">
        <f>AB271</f>
        <v>219</v>
      </c>
      <c r="AC303" s="2">
        <f>AC270</f>
        <v>239</v>
      </c>
      <c r="AD303" s="2">
        <f>AD269</f>
        <v>30</v>
      </c>
      <c r="AE303" s="2">
        <f>AE268</f>
        <v>42</v>
      </c>
      <c r="AF303" s="2">
        <f>AF267</f>
        <v>72</v>
      </c>
      <c r="AG303" s="2">
        <f>AG266</f>
        <v>116</v>
      </c>
      <c r="AH303" s="217">
        <f t="shared" si="56"/>
        <v>16400</v>
      </c>
      <c r="AI303" s="5">
        <f t="shared" si="57"/>
        <v>11201200</v>
      </c>
      <c r="AJ303" s="2">
        <f t="shared" si="58"/>
        <v>8606720000</v>
      </c>
    </row>
    <row r="304" spans="1:36" x14ac:dyDescent="0.2">
      <c r="A304" s="3" t="s">
        <v>1175</v>
      </c>
      <c r="B304" s="2">
        <f>B282</f>
        <v>675</v>
      </c>
      <c r="C304" s="2">
        <f>C283</f>
        <v>663</v>
      </c>
      <c r="D304" s="2">
        <f>D284</f>
        <v>761</v>
      </c>
      <c r="E304" s="2">
        <f>E285</f>
        <v>717</v>
      </c>
      <c r="F304" s="2">
        <f>F286</f>
        <v>576</v>
      </c>
      <c r="G304" s="2">
        <f>G287</f>
        <v>524</v>
      </c>
      <c r="H304" s="2">
        <f>H288</f>
        <v>614</v>
      </c>
      <c r="I304" s="2">
        <f>I289</f>
        <v>594</v>
      </c>
      <c r="J304" s="2">
        <f>J290</f>
        <v>954</v>
      </c>
      <c r="K304" s="2">
        <f>K291</f>
        <v>910</v>
      </c>
      <c r="L304" s="2">
        <f>L292</f>
        <v>996</v>
      </c>
      <c r="M304" s="2">
        <f>M293</f>
        <v>984</v>
      </c>
      <c r="N304" s="2">
        <f>N294</f>
        <v>805</v>
      </c>
      <c r="O304" s="2">
        <f>O295</f>
        <v>785</v>
      </c>
      <c r="P304" s="2">
        <f>P296</f>
        <v>895</v>
      </c>
      <c r="Q304" s="2">
        <f>Q297</f>
        <v>843</v>
      </c>
      <c r="R304" s="2">
        <f>R266</f>
        <v>193</v>
      </c>
      <c r="S304" s="2">
        <f>S267</f>
        <v>245</v>
      </c>
      <c r="T304" s="2">
        <f>T268</f>
        <v>155</v>
      </c>
      <c r="U304" s="2">
        <f>U269</f>
        <v>175</v>
      </c>
      <c r="V304" s="2">
        <f>V270</f>
        <v>94</v>
      </c>
      <c r="W304" s="2">
        <f>W271</f>
        <v>106</v>
      </c>
      <c r="X304" s="2">
        <f>X272</f>
        <v>8</v>
      </c>
      <c r="Y304" s="2">
        <f>Y273</f>
        <v>52</v>
      </c>
      <c r="Z304" s="2">
        <f>Z274</f>
        <v>476</v>
      </c>
      <c r="AA304" s="2">
        <f>AA275</f>
        <v>496</v>
      </c>
      <c r="AB304" s="2">
        <f>AB276</f>
        <v>386</v>
      </c>
      <c r="AC304" s="2">
        <f>AC277</f>
        <v>438</v>
      </c>
      <c r="AD304" s="2">
        <f>AD278</f>
        <v>327</v>
      </c>
      <c r="AE304" s="2">
        <f>AE279</f>
        <v>371</v>
      </c>
      <c r="AF304" s="2">
        <f>AF280</f>
        <v>285</v>
      </c>
      <c r="AG304" s="2">
        <f>AG281</f>
        <v>297</v>
      </c>
      <c r="AH304" s="217">
        <f t="shared" si="56"/>
        <v>16400</v>
      </c>
      <c r="AI304" s="5">
        <f t="shared" si="57"/>
        <v>11201200</v>
      </c>
    </row>
    <row r="305" spans="1:36" x14ac:dyDescent="0.2">
      <c r="A305" s="3" t="s">
        <v>1176</v>
      </c>
      <c r="B305" s="2">
        <f>B281</f>
        <v>350</v>
      </c>
      <c r="C305" s="2">
        <f>C280</f>
        <v>362</v>
      </c>
      <c r="D305" s="2">
        <f>D279</f>
        <v>264</v>
      </c>
      <c r="E305" s="2">
        <f>E278</f>
        <v>308</v>
      </c>
      <c r="F305" s="2">
        <f>F277</f>
        <v>449</v>
      </c>
      <c r="G305" s="2">
        <f>G276</f>
        <v>501</v>
      </c>
      <c r="H305" s="2">
        <f>H275</f>
        <v>411</v>
      </c>
      <c r="I305" s="2">
        <f>I274</f>
        <v>431</v>
      </c>
      <c r="J305" s="2">
        <f>J273</f>
        <v>71</v>
      </c>
      <c r="K305" s="2">
        <f>K272</f>
        <v>115</v>
      </c>
      <c r="L305" s="2">
        <f>L271</f>
        <v>29</v>
      </c>
      <c r="M305" s="2">
        <f>M270</f>
        <v>41</v>
      </c>
      <c r="N305" s="2">
        <f>N269</f>
        <v>220</v>
      </c>
      <c r="O305" s="2">
        <f>O268</f>
        <v>240</v>
      </c>
      <c r="P305" s="2">
        <f>P267</f>
        <v>130</v>
      </c>
      <c r="Q305" s="2">
        <f>Q266</f>
        <v>182</v>
      </c>
      <c r="R305" s="2">
        <f>R297</f>
        <v>832</v>
      </c>
      <c r="S305" s="2">
        <f>S296</f>
        <v>780</v>
      </c>
      <c r="T305" s="2">
        <f>T295</f>
        <v>870</v>
      </c>
      <c r="U305" s="2">
        <f>U294</f>
        <v>850</v>
      </c>
      <c r="V305" s="2">
        <f>V293</f>
        <v>931</v>
      </c>
      <c r="W305" s="2">
        <f>W292</f>
        <v>919</v>
      </c>
      <c r="X305" s="2">
        <f>X291</f>
        <v>1017</v>
      </c>
      <c r="Y305" s="2">
        <f>Y290</f>
        <v>973</v>
      </c>
      <c r="Z305" s="2">
        <f>Z289</f>
        <v>549</v>
      </c>
      <c r="AA305" s="2">
        <f>AA288</f>
        <v>529</v>
      </c>
      <c r="AB305" s="2">
        <f>AB287</f>
        <v>639</v>
      </c>
      <c r="AC305" s="2">
        <f>AC286</f>
        <v>587</v>
      </c>
      <c r="AD305" s="2">
        <f>AD285</f>
        <v>698</v>
      </c>
      <c r="AE305" s="2">
        <f>AE284</f>
        <v>654</v>
      </c>
      <c r="AF305" s="2">
        <f>AF283</f>
        <v>740</v>
      </c>
      <c r="AG305" s="2">
        <f>AG282</f>
        <v>728</v>
      </c>
      <c r="AH305" s="217">
        <f t="shared" si="56"/>
        <v>16400</v>
      </c>
      <c r="AI305" s="5">
        <f t="shared" si="57"/>
        <v>11201200</v>
      </c>
    </row>
    <row r="308" spans="1:36" ht="13.5" thickBot="1" x14ac:dyDescent="0.25">
      <c r="A308" s="71"/>
      <c r="B308" s="1" t="s">
        <v>1179</v>
      </c>
      <c r="D308" s="131" t="s">
        <v>5</v>
      </c>
      <c r="F308" s="2" t="s">
        <v>5</v>
      </c>
    </row>
    <row r="309" spans="1:36" x14ac:dyDescent="0.2">
      <c r="A309" s="1">
        <v>1</v>
      </c>
      <c r="B309" s="193">
        <v>18</v>
      </c>
      <c r="C309" s="194">
        <v>437</v>
      </c>
      <c r="D309" s="177">
        <v>1001</v>
      </c>
      <c r="E309" s="177">
        <v>590</v>
      </c>
      <c r="F309" s="177">
        <v>915</v>
      </c>
      <c r="G309" s="177">
        <v>568</v>
      </c>
      <c r="H309" s="177">
        <v>108</v>
      </c>
      <c r="I309" s="177">
        <v>463</v>
      </c>
      <c r="J309" s="177">
        <v>382</v>
      </c>
      <c r="K309" s="177">
        <v>217</v>
      </c>
      <c r="L309" s="177">
        <v>645</v>
      </c>
      <c r="M309" s="177">
        <v>802</v>
      </c>
      <c r="N309" s="177">
        <v>767</v>
      </c>
      <c r="O309" s="177">
        <v>860</v>
      </c>
      <c r="P309" s="189">
        <v>264</v>
      </c>
      <c r="Q309" s="177">
        <v>163</v>
      </c>
      <c r="R309" s="177">
        <v>216</v>
      </c>
      <c r="S309" s="185">
        <v>371</v>
      </c>
      <c r="T309" s="177">
        <v>815</v>
      </c>
      <c r="U309" s="177">
        <v>652</v>
      </c>
      <c r="V309" s="177">
        <v>853</v>
      </c>
      <c r="W309" s="177">
        <v>754</v>
      </c>
      <c r="X309" s="177">
        <v>174</v>
      </c>
      <c r="Y309" s="177">
        <v>265</v>
      </c>
      <c r="Z309" s="177">
        <v>444</v>
      </c>
      <c r="AA309" s="177">
        <v>31</v>
      </c>
      <c r="AB309" s="177">
        <v>579</v>
      </c>
      <c r="AC309" s="177">
        <v>1000</v>
      </c>
      <c r="AD309" s="177">
        <v>569</v>
      </c>
      <c r="AE309" s="177">
        <v>926</v>
      </c>
      <c r="AF309" s="195">
        <v>450</v>
      </c>
      <c r="AG309" s="196">
        <v>101</v>
      </c>
      <c r="AH309" s="5">
        <f>SUM(B309:AG309)</f>
        <v>16400</v>
      </c>
      <c r="AI309" s="5">
        <f>SUMSQ(B309:AG309)</f>
        <v>11201200</v>
      </c>
      <c r="AJ309" s="2">
        <f>B309^3+C309^3+D309^3+E309^3+F309^3+G309^3+H309^3+I309^3+J309^3+K309^3+L309^3+M309^3+N309^3+O309^3+P309^3+Q309^3+R309^3+S309^3+T309^3+U309^3+V309^3+W309^3+X309^3+Y309^3+Z309^3+AA309^3+AB309^3+AC309^3+AD309^3+AE309^3+AF309^3+AG309^3</f>
        <v>8606720000</v>
      </c>
    </row>
    <row r="310" spans="1:36" x14ac:dyDescent="0.2">
      <c r="A310" s="1">
        <v>2</v>
      </c>
      <c r="B310" s="197">
        <v>385</v>
      </c>
      <c r="C310" s="9">
        <v>38</v>
      </c>
      <c r="D310" s="6">
        <v>634</v>
      </c>
      <c r="E310" s="6">
        <v>989</v>
      </c>
      <c r="F310" s="6">
        <v>516</v>
      </c>
      <c r="G310" s="6">
        <v>935</v>
      </c>
      <c r="H310" s="6">
        <v>507</v>
      </c>
      <c r="I310" s="6">
        <v>96</v>
      </c>
      <c r="J310" s="6">
        <v>237</v>
      </c>
      <c r="K310" s="6">
        <v>330</v>
      </c>
      <c r="L310" s="6">
        <v>790</v>
      </c>
      <c r="M310" s="6">
        <v>689</v>
      </c>
      <c r="N310" s="6">
        <v>880</v>
      </c>
      <c r="O310" s="6">
        <v>715</v>
      </c>
      <c r="P310" s="6">
        <v>151</v>
      </c>
      <c r="Q310" s="11">
        <v>308</v>
      </c>
      <c r="R310" s="12">
        <v>327</v>
      </c>
      <c r="S310" s="6">
        <v>228</v>
      </c>
      <c r="T310" s="6">
        <v>704</v>
      </c>
      <c r="U310" s="6">
        <v>795</v>
      </c>
      <c r="V310" s="6">
        <v>710</v>
      </c>
      <c r="W310" s="6">
        <v>865</v>
      </c>
      <c r="X310" s="6">
        <v>317</v>
      </c>
      <c r="Y310" s="6">
        <v>154</v>
      </c>
      <c r="Z310" s="6">
        <v>43</v>
      </c>
      <c r="AA310" s="6">
        <v>400</v>
      </c>
      <c r="AB310" s="6">
        <v>980</v>
      </c>
      <c r="AC310" s="6">
        <v>631</v>
      </c>
      <c r="AD310" s="6">
        <v>938</v>
      </c>
      <c r="AE310" s="6">
        <v>525</v>
      </c>
      <c r="AF310" s="6">
        <v>81</v>
      </c>
      <c r="AG310" s="198">
        <v>502</v>
      </c>
      <c r="AH310" s="5">
        <f t="shared" ref="AH310:AH340" si="59">SUM(B310:AG310)</f>
        <v>16400</v>
      </c>
      <c r="AI310" s="5">
        <f t="shared" ref="AI310:AI340" si="60">SUMSQ(B310:AG310)</f>
        <v>11201200</v>
      </c>
      <c r="AJ310" s="2">
        <f t="shared" ref="AJ310:AJ340" si="61">B310^3+C310^3+D310^3+E310^3+F310^3+G310^3+H310^3+I310^3+J310^3+K310^3+L310^3+M310^3+N310^3+O310^3+P310^3+Q310^3+R310^3+S310^3+T310^3+U310^3+V310^3+W310^3+X310^3+Y310^3+Z310^3+AA310^3+AB310^3+AC310^3+AD310^3+AE310^3+AF310^3+AG310^3</f>
        <v>8606720000</v>
      </c>
    </row>
    <row r="311" spans="1:36" x14ac:dyDescent="0.2">
      <c r="A311" s="1">
        <v>3</v>
      </c>
      <c r="B311" s="178">
        <v>947</v>
      </c>
      <c r="C311" s="6">
        <v>536</v>
      </c>
      <c r="D311" s="9">
        <v>76</v>
      </c>
      <c r="E311" s="7">
        <v>495</v>
      </c>
      <c r="F311" s="6">
        <v>50</v>
      </c>
      <c r="G311" s="6">
        <v>405</v>
      </c>
      <c r="H311" s="6">
        <v>969</v>
      </c>
      <c r="I311" s="6">
        <v>622</v>
      </c>
      <c r="J311" s="6">
        <v>735</v>
      </c>
      <c r="K311" s="6">
        <v>892</v>
      </c>
      <c r="L311" s="6">
        <v>296</v>
      </c>
      <c r="M311" s="6">
        <v>131</v>
      </c>
      <c r="N311" s="11">
        <v>350</v>
      </c>
      <c r="O311" s="6">
        <v>249</v>
      </c>
      <c r="P311" s="6">
        <v>677</v>
      </c>
      <c r="Q311" s="6">
        <v>770</v>
      </c>
      <c r="R311" s="6">
        <v>885</v>
      </c>
      <c r="S311" s="6">
        <v>722</v>
      </c>
      <c r="T311" s="6">
        <v>142</v>
      </c>
      <c r="U311" s="12">
        <v>297</v>
      </c>
      <c r="V311" s="6">
        <v>248</v>
      </c>
      <c r="W311" s="6">
        <v>339</v>
      </c>
      <c r="X311" s="6">
        <v>783</v>
      </c>
      <c r="Y311" s="6">
        <v>684</v>
      </c>
      <c r="Z311" s="6">
        <v>537</v>
      </c>
      <c r="AA311" s="6">
        <v>958</v>
      </c>
      <c r="AB311" s="6">
        <v>482</v>
      </c>
      <c r="AC311" s="6">
        <v>69</v>
      </c>
      <c r="AD311" s="8">
        <v>412</v>
      </c>
      <c r="AE311" s="6">
        <v>63</v>
      </c>
      <c r="AF311" s="6">
        <v>611</v>
      </c>
      <c r="AG311" s="179">
        <v>968</v>
      </c>
      <c r="AH311" s="5">
        <f t="shared" si="59"/>
        <v>16400</v>
      </c>
      <c r="AI311" s="5">
        <f t="shared" si="60"/>
        <v>11201200</v>
      </c>
      <c r="AJ311" s="2">
        <f t="shared" si="61"/>
        <v>8606720000</v>
      </c>
    </row>
    <row r="312" spans="1:36" x14ac:dyDescent="0.2">
      <c r="A312" s="1">
        <v>4</v>
      </c>
      <c r="B312" s="178">
        <v>548</v>
      </c>
      <c r="C312" s="6">
        <v>903</v>
      </c>
      <c r="D312" s="7">
        <v>475</v>
      </c>
      <c r="E312" s="9">
        <v>128</v>
      </c>
      <c r="F312" s="6">
        <v>417</v>
      </c>
      <c r="G312" s="6">
        <v>6</v>
      </c>
      <c r="H312" s="6">
        <v>602</v>
      </c>
      <c r="I312" s="6">
        <v>1021</v>
      </c>
      <c r="J312" s="6">
        <v>848</v>
      </c>
      <c r="K312" s="6">
        <v>747</v>
      </c>
      <c r="L312" s="6">
        <v>183</v>
      </c>
      <c r="M312" s="6">
        <v>276</v>
      </c>
      <c r="N312" s="6">
        <v>205</v>
      </c>
      <c r="O312" s="11">
        <v>362</v>
      </c>
      <c r="P312" s="6">
        <v>822</v>
      </c>
      <c r="Q312" s="6">
        <v>657</v>
      </c>
      <c r="R312" s="6">
        <v>742</v>
      </c>
      <c r="S312" s="6">
        <v>833</v>
      </c>
      <c r="T312" s="12">
        <v>285</v>
      </c>
      <c r="U312" s="6">
        <v>186</v>
      </c>
      <c r="V312" s="6">
        <v>359</v>
      </c>
      <c r="W312" s="6">
        <v>196</v>
      </c>
      <c r="X312" s="6">
        <v>672</v>
      </c>
      <c r="Y312" s="6">
        <v>827</v>
      </c>
      <c r="Z312" s="6">
        <v>906</v>
      </c>
      <c r="AA312" s="6">
        <v>557</v>
      </c>
      <c r="AB312" s="6">
        <v>113</v>
      </c>
      <c r="AC312" s="6">
        <v>470</v>
      </c>
      <c r="AD312" s="6">
        <v>11</v>
      </c>
      <c r="AE312" s="8">
        <v>432</v>
      </c>
      <c r="AF312" s="6">
        <v>1012</v>
      </c>
      <c r="AG312" s="179">
        <v>599</v>
      </c>
      <c r="AH312" s="5">
        <f t="shared" si="59"/>
        <v>16400</v>
      </c>
      <c r="AI312" s="5">
        <f t="shared" si="60"/>
        <v>11201200</v>
      </c>
      <c r="AJ312" s="2">
        <f t="shared" si="61"/>
        <v>8606720000</v>
      </c>
    </row>
    <row r="313" spans="1:36" x14ac:dyDescent="0.2">
      <c r="A313" s="1">
        <v>5</v>
      </c>
      <c r="B313" s="178">
        <v>784</v>
      </c>
      <c r="C313" s="6">
        <v>683</v>
      </c>
      <c r="D313" s="6">
        <v>247</v>
      </c>
      <c r="E313" s="6">
        <v>340</v>
      </c>
      <c r="F313" s="9">
        <v>141</v>
      </c>
      <c r="G313" s="7">
        <v>298</v>
      </c>
      <c r="H313" s="6">
        <v>886</v>
      </c>
      <c r="I313" s="6">
        <v>721</v>
      </c>
      <c r="J313" s="6">
        <v>612</v>
      </c>
      <c r="K313" s="6">
        <v>967</v>
      </c>
      <c r="L313" s="11">
        <v>411</v>
      </c>
      <c r="M313" s="6">
        <v>64</v>
      </c>
      <c r="N313" s="6">
        <v>481</v>
      </c>
      <c r="O313" s="6">
        <v>70</v>
      </c>
      <c r="P313" s="6">
        <v>538</v>
      </c>
      <c r="Q313" s="6">
        <v>957</v>
      </c>
      <c r="R313" s="6">
        <v>970</v>
      </c>
      <c r="S313" s="6">
        <v>621</v>
      </c>
      <c r="T313" s="6">
        <v>49</v>
      </c>
      <c r="U313" s="6">
        <v>406</v>
      </c>
      <c r="V313" s="6">
        <v>75</v>
      </c>
      <c r="W313" s="12">
        <v>496</v>
      </c>
      <c r="X313" s="6">
        <v>948</v>
      </c>
      <c r="Y313" s="6">
        <v>535</v>
      </c>
      <c r="Z313" s="6">
        <v>678</v>
      </c>
      <c r="AA313" s="6">
        <v>769</v>
      </c>
      <c r="AB313" s="8">
        <v>349</v>
      </c>
      <c r="AC313" s="6">
        <v>250</v>
      </c>
      <c r="AD313" s="6">
        <v>295</v>
      </c>
      <c r="AE313" s="6">
        <v>132</v>
      </c>
      <c r="AF313" s="6">
        <v>736</v>
      </c>
      <c r="AG313" s="179">
        <v>891</v>
      </c>
      <c r="AH313" s="5">
        <f t="shared" si="59"/>
        <v>16400</v>
      </c>
      <c r="AI313" s="5">
        <f t="shared" si="60"/>
        <v>11201200</v>
      </c>
      <c r="AJ313" s="2">
        <f t="shared" si="61"/>
        <v>8606720000</v>
      </c>
    </row>
    <row r="314" spans="1:36" x14ac:dyDescent="0.2">
      <c r="A314" s="1">
        <v>6</v>
      </c>
      <c r="B314" s="178">
        <v>671</v>
      </c>
      <c r="C314" s="6">
        <v>828</v>
      </c>
      <c r="D314" s="6">
        <v>360</v>
      </c>
      <c r="E314" s="6">
        <v>195</v>
      </c>
      <c r="F314" s="7">
        <v>286</v>
      </c>
      <c r="G314" s="9">
        <v>185</v>
      </c>
      <c r="H314" s="6">
        <v>741</v>
      </c>
      <c r="I314" s="6">
        <v>834</v>
      </c>
      <c r="J314" s="6">
        <v>1011</v>
      </c>
      <c r="K314" s="6">
        <v>600</v>
      </c>
      <c r="L314" s="6">
        <v>12</v>
      </c>
      <c r="M314" s="11">
        <v>431</v>
      </c>
      <c r="N314" s="6">
        <v>114</v>
      </c>
      <c r="O314" s="6">
        <v>469</v>
      </c>
      <c r="P314" s="6">
        <v>905</v>
      </c>
      <c r="Q314" s="6">
        <v>558</v>
      </c>
      <c r="R314" s="6">
        <v>601</v>
      </c>
      <c r="S314" s="6">
        <v>1022</v>
      </c>
      <c r="T314" s="6">
        <v>418</v>
      </c>
      <c r="U314" s="6">
        <v>5</v>
      </c>
      <c r="V314" s="12">
        <v>476</v>
      </c>
      <c r="W314" s="6">
        <v>127</v>
      </c>
      <c r="X314" s="6">
        <v>547</v>
      </c>
      <c r="Y314" s="6">
        <v>904</v>
      </c>
      <c r="Z314" s="6">
        <v>821</v>
      </c>
      <c r="AA314" s="6">
        <v>658</v>
      </c>
      <c r="AB314" s="6">
        <v>206</v>
      </c>
      <c r="AC314" s="8">
        <v>361</v>
      </c>
      <c r="AD314" s="6">
        <v>184</v>
      </c>
      <c r="AE314" s="6">
        <v>275</v>
      </c>
      <c r="AF314" s="6">
        <v>847</v>
      </c>
      <c r="AG314" s="179">
        <v>748</v>
      </c>
      <c r="AH314" s="5">
        <f t="shared" si="59"/>
        <v>16400</v>
      </c>
      <c r="AI314" s="5">
        <f t="shared" si="60"/>
        <v>11201200</v>
      </c>
      <c r="AJ314" s="2">
        <f t="shared" si="61"/>
        <v>8606720000</v>
      </c>
    </row>
    <row r="315" spans="1:36" x14ac:dyDescent="0.2">
      <c r="A315" s="1">
        <v>7</v>
      </c>
      <c r="B315" s="178">
        <v>173</v>
      </c>
      <c r="C315" s="6">
        <v>266</v>
      </c>
      <c r="D315" s="6">
        <v>854</v>
      </c>
      <c r="E315" s="6">
        <v>753</v>
      </c>
      <c r="F315" s="6">
        <v>816</v>
      </c>
      <c r="G315" s="6">
        <v>651</v>
      </c>
      <c r="H315" s="9">
        <v>215</v>
      </c>
      <c r="I315" s="7">
        <v>372</v>
      </c>
      <c r="J315" s="11">
        <v>449</v>
      </c>
      <c r="K315" s="6">
        <v>102</v>
      </c>
      <c r="L315" s="6">
        <v>570</v>
      </c>
      <c r="M315" s="6">
        <v>925</v>
      </c>
      <c r="N315" s="6">
        <v>580</v>
      </c>
      <c r="O315" s="6">
        <v>999</v>
      </c>
      <c r="P315" s="6">
        <v>443</v>
      </c>
      <c r="Q315" s="6">
        <v>32</v>
      </c>
      <c r="R315" s="6">
        <v>107</v>
      </c>
      <c r="S315" s="6">
        <v>464</v>
      </c>
      <c r="T315" s="6">
        <v>916</v>
      </c>
      <c r="U315" s="6">
        <v>567</v>
      </c>
      <c r="V315" s="6">
        <v>1002</v>
      </c>
      <c r="W315" s="6">
        <v>589</v>
      </c>
      <c r="X315" s="6">
        <v>17</v>
      </c>
      <c r="Y315" s="12">
        <v>438</v>
      </c>
      <c r="Z315" s="8">
        <v>263</v>
      </c>
      <c r="AA315" s="6">
        <v>164</v>
      </c>
      <c r="AB315" s="6">
        <v>768</v>
      </c>
      <c r="AC315" s="6">
        <v>859</v>
      </c>
      <c r="AD315" s="6">
        <v>646</v>
      </c>
      <c r="AE315" s="6">
        <v>801</v>
      </c>
      <c r="AF315" s="6">
        <v>381</v>
      </c>
      <c r="AG315" s="179">
        <v>218</v>
      </c>
      <c r="AH315" s="5">
        <f t="shared" si="59"/>
        <v>16400</v>
      </c>
      <c r="AI315" s="5">
        <f t="shared" si="60"/>
        <v>11201200</v>
      </c>
      <c r="AJ315" s="2">
        <f t="shared" si="61"/>
        <v>8606720000</v>
      </c>
    </row>
    <row r="316" spans="1:36" x14ac:dyDescent="0.2">
      <c r="A316" s="1">
        <v>8</v>
      </c>
      <c r="B316" s="178">
        <v>318</v>
      </c>
      <c r="C316" s="6">
        <v>153</v>
      </c>
      <c r="D316" s="6">
        <v>709</v>
      </c>
      <c r="E316" s="6">
        <v>866</v>
      </c>
      <c r="F316" s="6">
        <v>703</v>
      </c>
      <c r="G316" s="6">
        <v>796</v>
      </c>
      <c r="H316" s="7">
        <v>328</v>
      </c>
      <c r="I316" s="9">
        <v>227</v>
      </c>
      <c r="J316" s="6">
        <v>82</v>
      </c>
      <c r="K316" s="11">
        <v>501</v>
      </c>
      <c r="L316" s="6">
        <v>937</v>
      </c>
      <c r="M316" s="6">
        <v>526</v>
      </c>
      <c r="N316" s="6">
        <v>979</v>
      </c>
      <c r="O316" s="6">
        <v>632</v>
      </c>
      <c r="P316" s="6">
        <v>44</v>
      </c>
      <c r="Q316" s="6">
        <v>399</v>
      </c>
      <c r="R316" s="6">
        <v>508</v>
      </c>
      <c r="S316" s="6">
        <v>95</v>
      </c>
      <c r="T316" s="6">
        <v>515</v>
      </c>
      <c r="U316" s="6">
        <v>936</v>
      </c>
      <c r="V316" s="6">
        <v>633</v>
      </c>
      <c r="W316" s="6">
        <v>990</v>
      </c>
      <c r="X316" s="12">
        <v>386</v>
      </c>
      <c r="Y316" s="6">
        <v>37</v>
      </c>
      <c r="Z316" s="6">
        <v>152</v>
      </c>
      <c r="AA316" s="8">
        <v>307</v>
      </c>
      <c r="AB316" s="6">
        <v>879</v>
      </c>
      <c r="AC316" s="6">
        <v>716</v>
      </c>
      <c r="AD316" s="6">
        <v>789</v>
      </c>
      <c r="AE316" s="6">
        <v>690</v>
      </c>
      <c r="AF316" s="6">
        <v>238</v>
      </c>
      <c r="AG316" s="179">
        <v>329</v>
      </c>
      <c r="AH316" s="5">
        <f t="shared" si="59"/>
        <v>16400</v>
      </c>
      <c r="AI316" s="5">
        <f t="shared" si="60"/>
        <v>11201200</v>
      </c>
      <c r="AJ316" s="2">
        <f t="shared" si="61"/>
        <v>8606720000</v>
      </c>
    </row>
    <row r="317" spans="1:36" x14ac:dyDescent="0.2">
      <c r="A317" s="1">
        <v>9</v>
      </c>
      <c r="B317" s="178">
        <v>103</v>
      </c>
      <c r="C317" s="6">
        <v>452</v>
      </c>
      <c r="D317" s="6">
        <v>928</v>
      </c>
      <c r="E317" s="6">
        <v>571</v>
      </c>
      <c r="F317" s="6">
        <v>998</v>
      </c>
      <c r="G317" s="6">
        <v>577</v>
      </c>
      <c r="H317" s="11">
        <v>29</v>
      </c>
      <c r="I317" s="6">
        <v>442</v>
      </c>
      <c r="J317" s="9">
        <v>267</v>
      </c>
      <c r="K317" s="7">
        <v>176</v>
      </c>
      <c r="L317" s="6">
        <v>756</v>
      </c>
      <c r="M317" s="6">
        <v>855</v>
      </c>
      <c r="N317" s="6">
        <v>650</v>
      </c>
      <c r="O317" s="6">
        <v>813</v>
      </c>
      <c r="P317" s="6">
        <v>369</v>
      </c>
      <c r="Q317" s="6">
        <v>214</v>
      </c>
      <c r="R317" s="6">
        <v>161</v>
      </c>
      <c r="S317" s="6">
        <v>262</v>
      </c>
      <c r="T317" s="6">
        <v>858</v>
      </c>
      <c r="U317" s="6">
        <v>765</v>
      </c>
      <c r="V317" s="6">
        <v>804</v>
      </c>
      <c r="W317" s="6">
        <v>647</v>
      </c>
      <c r="X317" s="8">
        <v>219</v>
      </c>
      <c r="Y317" s="6">
        <v>384</v>
      </c>
      <c r="Z317" s="6">
        <v>461</v>
      </c>
      <c r="AA317" s="12">
        <v>106</v>
      </c>
      <c r="AB317" s="6">
        <v>566</v>
      </c>
      <c r="AC317" s="6">
        <v>913</v>
      </c>
      <c r="AD317" s="6">
        <v>592</v>
      </c>
      <c r="AE317" s="6">
        <v>1003</v>
      </c>
      <c r="AF317" s="6">
        <v>439</v>
      </c>
      <c r="AG317" s="179">
        <v>20</v>
      </c>
      <c r="AH317" s="5">
        <f t="shared" si="59"/>
        <v>16400</v>
      </c>
      <c r="AI317" s="5">
        <f t="shared" si="60"/>
        <v>11201200</v>
      </c>
      <c r="AJ317" s="2">
        <f t="shared" si="61"/>
        <v>8606720000</v>
      </c>
    </row>
    <row r="318" spans="1:36" x14ac:dyDescent="0.2">
      <c r="A318" s="1">
        <v>10</v>
      </c>
      <c r="B318" s="178">
        <v>504</v>
      </c>
      <c r="C318" s="6">
        <v>83</v>
      </c>
      <c r="D318" s="6">
        <v>527</v>
      </c>
      <c r="E318" s="6">
        <v>940</v>
      </c>
      <c r="F318" s="6">
        <v>629</v>
      </c>
      <c r="G318" s="6">
        <v>978</v>
      </c>
      <c r="H318" s="6">
        <v>398</v>
      </c>
      <c r="I318" s="11">
        <v>41</v>
      </c>
      <c r="J318" s="7">
        <v>156</v>
      </c>
      <c r="K318" s="9">
        <v>319</v>
      </c>
      <c r="L318" s="6">
        <v>867</v>
      </c>
      <c r="M318" s="6">
        <v>712</v>
      </c>
      <c r="N318" s="6">
        <v>793</v>
      </c>
      <c r="O318" s="6">
        <v>702</v>
      </c>
      <c r="P318" s="6">
        <v>226</v>
      </c>
      <c r="Q318" s="6">
        <v>325</v>
      </c>
      <c r="R318" s="6">
        <v>306</v>
      </c>
      <c r="S318" s="6">
        <v>149</v>
      </c>
      <c r="T318" s="6">
        <v>713</v>
      </c>
      <c r="U318" s="6">
        <v>878</v>
      </c>
      <c r="V318" s="6">
        <v>691</v>
      </c>
      <c r="W318" s="6">
        <v>792</v>
      </c>
      <c r="X318" s="6">
        <v>332</v>
      </c>
      <c r="Y318" s="8">
        <v>239</v>
      </c>
      <c r="Z318" s="12">
        <v>94</v>
      </c>
      <c r="AA318" s="6">
        <v>505</v>
      </c>
      <c r="AB318" s="6">
        <v>933</v>
      </c>
      <c r="AC318" s="6">
        <v>514</v>
      </c>
      <c r="AD318" s="6">
        <v>991</v>
      </c>
      <c r="AE318" s="6">
        <v>636</v>
      </c>
      <c r="AF318" s="6">
        <v>40</v>
      </c>
      <c r="AG318" s="179">
        <v>387</v>
      </c>
      <c r="AH318" s="5">
        <f t="shared" si="59"/>
        <v>16400</v>
      </c>
      <c r="AI318" s="5">
        <f t="shared" si="60"/>
        <v>11201200</v>
      </c>
      <c r="AJ318" s="2">
        <f t="shared" si="61"/>
        <v>8606720000</v>
      </c>
    </row>
    <row r="319" spans="1:36" x14ac:dyDescent="0.2">
      <c r="A319" s="1">
        <v>11</v>
      </c>
      <c r="B319" s="178">
        <v>966</v>
      </c>
      <c r="C319" s="6">
        <v>609</v>
      </c>
      <c r="D319" s="6">
        <v>61</v>
      </c>
      <c r="E319" s="6">
        <v>410</v>
      </c>
      <c r="F319" s="11">
        <v>71</v>
      </c>
      <c r="G319" s="6">
        <v>484</v>
      </c>
      <c r="H319" s="6">
        <v>960</v>
      </c>
      <c r="I319" s="6">
        <v>539</v>
      </c>
      <c r="J319" s="6">
        <v>682</v>
      </c>
      <c r="K319" s="6">
        <v>781</v>
      </c>
      <c r="L319" s="9">
        <v>337</v>
      </c>
      <c r="M319" s="7">
        <v>246</v>
      </c>
      <c r="N319" s="6">
        <v>299</v>
      </c>
      <c r="O319" s="6">
        <v>144</v>
      </c>
      <c r="P319" s="6">
        <v>724</v>
      </c>
      <c r="Q319" s="6">
        <v>887</v>
      </c>
      <c r="R319" s="6">
        <v>772</v>
      </c>
      <c r="S319" s="6">
        <v>679</v>
      </c>
      <c r="T319" s="6">
        <v>251</v>
      </c>
      <c r="U319" s="6">
        <v>352</v>
      </c>
      <c r="V319" s="8">
        <v>129</v>
      </c>
      <c r="W319" s="6">
        <v>294</v>
      </c>
      <c r="X319" s="6">
        <v>890</v>
      </c>
      <c r="Y319" s="6">
        <v>733</v>
      </c>
      <c r="Z319" s="6">
        <v>624</v>
      </c>
      <c r="AA319" s="6">
        <v>971</v>
      </c>
      <c r="AB319" s="6">
        <v>407</v>
      </c>
      <c r="AC319" s="12">
        <v>52</v>
      </c>
      <c r="AD319" s="6">
        <v>493</v>
      </c>
      <c r="AE319" s="6">
        <v>74</v>
      </c>
      <c r="AF319" s="6">
        <v>534</v>
      </c>
      <c r="AG319" s="179">
        <v>945</v>
      </c>
      <c r="AH319" s="5">
        <f t="shared" si="59"/>
        <v>16400</v>
      </c>
      <c r="AI319" s="5">
        <f t="shared" si="60"/>
        <v>11201200</v>
      </c>
      <c r="AJ319" s="2">
        <f t="shared" si="61"/>
        <v>8606720000</v>
      </c>
    </row>
    <row r="320" spans="1:36" x14ac:dyDescent="0.2">
      <c r="A320" s="1">
        <v>12</v>
      </c>
      <c r="B320" s="178">
        <v>597</v>
      </c>
      <c r="C320" s="6">
        <v>1010</v>
      </c>
      <c r="D320" s="6">
        <v>430</v>
      </c>
      <c r="E320" s="6">
        <v>9</v>
      </c>
      <c r="F320" s="6">
        <v>472</v>
      </c>
      <c r="G320" s="11">
        <v>115</v>
      </c>
      <c r="H320" s="6">
        <v>559</v>
      </c>
      <c r="I320" s="6">
        <v>908</v>
      </c>
      <c r="J320" s="6">
        <v>825</v>
      </c>
      <c r="K320" s="6">
        <v>670</v>
      </c>
      <c r="L320" s="7">
        <v>194</v>
      </c>
      <c r="M320" s="9">
        <v>357</v>
      </c>
      <c r="N320" s="6">
        <v>188</v>
      </c>
      <c r="O320" s="6">
        <v>287</v>
      </c>
      <c r="P320" s="6">
        <v>835</v>
      </c>
      <c r="Q320" s="6">
        <v>744</v>
      </c>
      <c r="R320" s="6">
        <v>659</v>
      </c>
      <c r="S320" s="6">
        <v>824</v>
      </c>
      <c r="T320" s="6">
        <v>364</v>
      </c>
      <c r="U320" s="6">
        <v>207</v>
      </c>
      <c r="V320" s="6">
        <v>274</v>
      </c>
      <c r="W320" s="8">
        <v>181</v>
      </c>
      <c r="X320" s="6">
        <v>745</v>
      </c>
      <c r="Y320" s="6">
        <v>846</v>
      </c>
      <c r="Z320" s="6">
        <v>1023</v>
      </c>
      <c r="AA320" s="6">
        <v>604</v>
      </c>
      <c r="AB320" s="12">
        <v>8</v>
      </c>
      <c r="AC320" s="6">
        <v>419</v>
      </c>
      <c r="AD320" s="6">
        <v>126</v>
      </c>
      <c r="AE320" s="6">
        <v>473</v>
      </c>
      <c r="AF320" s="6">
        <v>901</v>
      </c>
      <c r="AG320" s="179">
        <v>546</v>
      </c>
      <c r="AH320" s="5">
        <f t="shared" si="59"/>
        <v>16400</v>
      </c>
      <c r="AI320" s="5">
        <f t="shared" si="60"/>
        <v>11201200</v>
      </c>
      <c r="AJ320" s="2">
        <f t="shared" si="61"/>
        <v>8606720000</v>
      </c>
    </row>
    <row r="321" spans="1:36" x14ac:dyDescent="0.2">
      <c r="A321" s="1">
        <v>13</v>
      </c>
      <c r="B321" s="178">
        <v>889</v>
      </c>
      <c r="C321" s="6">
        <v>734</v>
      </c>
      <c r="D321" s="11">
        <v>130</v>
      </c>
      <c r="E321" s="6">
        <v>293</v>
      </c>
      <c r="F321" s="6">
        <v>252</v>
      </c>
      <c r="G321" s="6">
        <v>351</v>
      </c>
      <c r="H321" s="6">
        <v>771</v>
      </c>
      <c r="I321" s="6">
        <v>680</v>
      </c>
      <c r="J321" s="6">
        <v>533</v>
      </c>
      <c r="K321" s="6">
        <v>946</v>
      </c>
      <c r="L321" s="6">
        <v>494</v>
      </c>
      <c r="M321" s="6">
        <v>73</v>
      </c>
      <c r="N321" s="9">
        <v>408</v>
      </c>
      <c r="O321" s="7">
        <v>51</v>
      </c>
      <c r="P321" s="6">
        <v>623</v>
      </c>
      <c r="Q321" s="6">
        <v>972</v>
      </c>
      <c r="R321" s="6">
        <v>959</v>
      </c>
      <c r="S321" s="6">
        <v>540</v>
      </c>
      <c r="T321" s="8">
        <v>72</v>
      </c>
      <c r="U321" s="6">
        <v>483</v>
      </c>
      <c r="V321" s="6">
        <v>62</v>
      </c>
      <c r="W321" s="6">
        <v>409</v>
      </c>
      <c r="X321" s="6">
        <v>965</v>
      </c>
      <c r="Y321" s="6">
        <v>610</v>
      </c>
      <c r="Z321" s="6">
        <v>723</v>
      </c>
      <c r="AA321" s="6">
        <v>888</v>
      </c>
      <c r="AB321" s="6">
        <v>300</v>
      </c>
      <c r="AC321" s="6">
        <v>143</v>
      </c>
      <c r="AD321" s="6">
        <v>338</v>
      </c>
      <c r="AE321" s="12">
        <v>245</v>
      </c>
      <c r="AF321" s="6">
        <v>681</v>
      </c>
      <c r="AG321" s="179">
        <v>782</v>
      </c>
      <c r="AH321" s="5">
        <f t="shared" si="59"/>
        <v>16400</v>
      </c>
      <c r="AI321" s="5">
        <f t="shared" si="60"/>
        <v>11201200</v>
      </c>
      <c r="AJ321" s="2">
        <f t="shared" si="61"/>
        <v>8606720000</v>
      </c>
    </row>
    <row r="322" spans="1:36" x14ac:dyDescent="0.2">
      <c r="A322" s="1">
        <v>14</v>
      </c>
      <c r="B322" s="178">
        <v>746</v>
      </c>
      <c r="C322" s="6">
        <v>845</v>
      </c>
      <c r="D322" s="6">
        <v>273</v>
      </c>
      <c r="E322" s="11">
        <v>182</v>
      </c>
      <c r="F322" s="6">
        <v>363</v>
      </c>
      <c r="G322" s="6">
        <v>208</v>
      </c>
      <c r="H322" s="6">
        <v>660</v>
      </c>
      <c r="I322" s="6">
        <v>823</v>
      </c>
      <c r="J322" s="6">
        <v>902</v>
      </c>
      <c r="K322" s="6">
        <v>545</v>
      </c>
      <c r="L322" s="6">
        <v>125</v>
      </c>
      <c r="M322" s="6">
        <v>474</v>
      </c>
      <c r="N322" s="7">
        <v>7</v>
      </c>
      <c r="O322" s="9">
        <v>420</v>
      </c>
      <c r="P322" s="6">
        <v>1024</v>
      </c>
      <c r="Q322" s="6">
        <v>603</v>
      </c>
      <c r="R322" s="6">
        <v>560</v>
      </c>
      <c r="S322" s="6">
        <v>907</v>
      </c>
      <c r="T322" s="6">
        <v>471</v>
      </c>
      <c r="U322" s="8">
        <v>116</v>
      </c>
      <c r="V322" s="6">
        <v>429</v>
      </c>
      <c r="W322" s="6">
        <v>10</v>
      </c>
      <c r="X322" s="6">
        <v>598</v>
      </c>
      <c r="Y322" s="6">
        <v>1009</v>
      </c>
      <c r="Z322" s="6">
        <v>836</v>
      </c>
      <c r="AA322" s="6">
        <v>743</v>
      </c>
      <c r="AB322" s="6">
        <v>187</v>
      </c>
      <c r="AC322" s="6">
        <v>288</v>
      </c>
      <c r="AD322" s="12">
        <v>193</v>
      </c>
      <c r="AE322" s="6">
        <v>358</v>
      </c>
      <c r="AF322" s="6">
        <v>826</v>
      </c>
      <c r="AG322" s="179">
        <v>669</v>
      </c>
      <c r="AH322" s="5">
        <f t="shared" si="59"/>
        <v>16400</v>
      </c>
      <c r="AI322" s="5">
        <f t="shared" si="60"/>
        <v>11201200</v>
      </c>
      <c r="AJ322" s="2">
        <f t="shared" si="61"/>
        <v>8606720000</v>
      </c>
    </row>
    <row r="323" spans="1:36" x14ac:dyDescent="0.2">
      <c r="A323" s="1">
        <v>15</v>
      </c>
      <c r="B323" s="190">
        <v>220</v>
      </c>
      <c r="C323" s="6">
        <v>383</v>
      </c>
      <c r="D323" s="6">
        <v>803</v>
      </c>
      <c r="E323" s="6">
        <v>648</v>
      </c>
      <c r="F323" s="6">
        <v>857</v>
      </c>
      <c r="G323" s="6">
        <v>766</v>
      </c>
      <c r="H323" s="6">
        <v>162</v>
      </c>
      <c r="I323" s="6">
        <v>261</v>
      </c>
      <c r="J323" s="6">
        <v>440</v>
      </c>
      <c r="K323" s="6">
        <v>19</v>
      </c>
      <c r="L323" s="6">
        <v>591</v>
      </c>
      <c r="M323" s="6">
        <v>1004</v>
      </c>
      <c r="N323" s="6">
        <v>565</v>
      </c>
      <c r="O323" s="6">
        <v>914</v>
      </c>
      <c r="P323" s="9">
        <v>462</v>
      </c>
      <c r="Q323" s="7">
        <v>105</v>
      </c>
      <c r="R323" s="8">
        <v>30</v>
      </c>
      <c r="S323" s="6">
        <v>441</v>
      </c>
      <c r="T323" s="6">
        <v>997</v>
      </c>
      <c r="U323" s="6">
        <v>578</v>
      </c>
      <c r="V323" s="6">
        <v>927</v>
      </c>
      <c r="W323" s="6">
        <v>572</v>
      </c>
      <c r="X323" s="6">
        <v>104</v>
      </c>
      <c r="Y323" s="6">
        <v>451</v>
      </c>
      <c r="Z323" s="6">
        <v>370</v>
      </c>
      <c r="AA323" s="6">
        <v>213</v>
      </c>
      <c r="AB323" s="6">
        <v>649</v>
      </c>
      <c r="AC323" s="6">
        <v>814</v>
      </c>
      <c r="AD323" s="6">
        <v>755</v>
      </c>
      <c r="AE323" s="6">
        <v>856</v>
      </c>
      <c r="AF323" s="6">
        <v>268</v>
      </c>
      <c r="AG323" s="186">
        <v>175</v>
      </c>
      <c r="AH323" s="5">
        <f t="shared" si="59"/>
        <v>16400</v>
      </c>
      <c r="AI323" s="5">
        <f t="shared" si="60"/>
        <v>11201200</v>
      </c>
      <c r="AJ323" s="2">
        <f t="shared" si="61"/>
        <v>8606720000</v>
      </c>
    </row>
    <row r="324" spans="1:36" x14ac:dyDescent="0.2">
      <c r="A324" s="1">
        <v>16</v>
      </c>
      <c r="B324" s="178">
        <v>331</v>
      </c>
      <c r="C324" s="11">
        <v>240</v>
      </c>
      <c r="D324" s="6">
        <v>692</v>
      </c>
      <c r="E324" s="6">
        <v>791</v>
      </c>
      <c r="F324" s="6">
        <v>714</v>
      </c>
      <c r="G324" s="6">
        <v>877</v>
      </c>
      <c r="H324" s="6">
        <v>305</v>
      </c>
      <c r="I324" s="6">
        <v>150</v>
      </c>
      <c r="J324" s="6">
        <v>39</v>
      </c>
      <c r="K324" s="6">
        <v>388</v>
      </c>
      <c r="L324" s="6">
        <v>992</v>
      </c>
      <c r="M324" s="6">
        <v>635</v>
      </c>
      <c r="N324" s="6">
        <v>934</v>
      </c>
      <c r="O324" s="6">
        <v>513</v>
      </c>
      <c r="P324" s="7">
        <v>93</v>
      </c>
      <c r="Q324" s="9">
        <v>506</v>
      </c>
      <c r="R324" s="6">
        <v>397</v>
      </c>
      <c r="S324" s="8">
        <v>42</v>
      </c>
      <c r="T324" s="6">
        <v>630</v>
      </c>
      <c r="U324" s="6">
        <v>977</v>
      </c>
      <c r="V324" s="6">
        <v>528</v>
      </c>
      <c r="W324" s="6">
        <v>939</v>
      </c>
      <c r="X324" s="6">
        <v>503</v>
      </c>
      <c r="Y324" s="6">
        <v>84</v>
      </c>
      <c r="Z324" s="6">
        <v>225</v>
      </c>
      <c r="AA324" s="6">
        <v>326</v>
      </c>
      <c r="AB324" s="6">
        <v>794</v>
      </c>
      <c r="AC324" s="6">
        <v>701</v>
      </c>
      <c r="AD324" s="6">
        <v>868</v>
      </c>
      <c r="AE324" s="6">
        <v>711</v>
      </c>
      <c r="AF324" s="12">
        <v>155</v>
      </c>
      <c r="AG324" s="179">
        <v>320</v>
      </c>
      <c r="AH324" s="5">
        <f t="shared" si="59"/>
        <v>16400</v>
      </c>
      <c r="AI324" s="5">
        <f t="shared" si="60"/>
        <v>11201200</v>
      </c>
      <c r="AJ324" s="2">
        <f t="shared" si="61"/>
        <v>8606720000</v>
      </c>
    </row>
    <row r="325" spans="1:36" x14ac:dyDescent="0.2">
      <c r="A325" s="1">
        <v>17</v>
      </c>
      <c r="B325" s="178">
        <v>694</v>
      </c>
      <c r="C325" s="12">
        <v>785</v>
      </c>
      <c r="D325" s="6">
        <v>333</v>
      </c>
      <c r="E325" s="6">
        <v>234</v>
      </c>
      <c r="F325" s="6">
        <v>311</v>
      </c>
      <c r="G325" s="6">
        <v>148</v>
      </c>
      <c r="H325" s="6">
        <v>720</v>
      </c>
      <c r="I325" s="6">
        <v>875</v>
      </c>
      <c r="J325" s="6">
        <v>986</v>
      </c>
      <c r="K325" s="6">
        <v>637</v>
      </c>
      <c r="L325" s="6">
        <v>33</v>
      </c>
      <c r="M325" s="6">
        <v>390</v>
      </c>
      <c r="N325" s="6">
        <v>91</v>
      </c>
      <c r="O325" s="6">
        <v>512</v>
      </c>
      <c r="P325" s="8">
        <v>932</v>
      </c>
      <c r="Q325" s="6">
        <v>519</v>
      </c>
      <c r="R325" s="9">
        <v>628</v>
      </c>
      <c r="S325" s="7">
        <v>983</v>
      </c>
      <c r="T325" s="6">
        <v>395</v>
      </c>
      <c r="U325" s="6">
        <v>48</v>
      </c>
      <c r="V325" s="6">
        <v>497</v>
      </c>
      <c r="W325" s="6">
        <v>86</v>
      </c>
      <c r="X325" s="6">
        <v>522</v>
      </c>
      <c r="Y325" s="6">
        <v>941</v>
      </c>
      <c r="Z325" s="6">
        <v>800</v>
      </c>
      <c r="AA325" s="6">
        <v>699</v>
      </c>
      <c r="AB325" s="6">
        <v>231</v>
      </c>
      <c r="AC325" s="6">
        <v>324</v>
      </c>
      <c r="AD325" s="6">
        <v>157</v>
      </c>
      <c r="AE325" s="6">
        <v>314</v>
      </c>
      <c r="AF325" s="11">
        <v>870</v>
      </c>
      <c r="AG325" s="179">
        <v>705</v>
      </c>
      <c r="AH325" s="5">
        <f t="shared" si="59"/>
        <v>16400</v>
      </c>
      <c r="AI325" s="5">
        <f t="shared" si="60"/>
        <v>11201200</v>
      </c>
      <c r="AJ325" s="2">
        <f t="shared" si="61"/>
        <v>8606720000</v>
      </c>
    </row>
    <row r="326" spans="1:36" x14ac:dyDescent="0.2">
      <c r="A326" s="1">
        <v>18</v>
      </c>
      <c r="B326" s="188">
        <v>805</v>
      </c>
      <c r="C326" s="6">
        <v>642</v>
      </c>
      <c r="D326" s="6">
        <v>222</v>
      </c>
      <c r="E326" s="6">
        <v>377</v>
      </c>
      <c r="F326" s="6">
        <v>168</v>
      </c>
      <c r="G326" s="6">
        <v>259</v>
      </c>
      <c r="H326" s="6">
        <v>863</v>
      </c>
      <c r="I326" s="6">
        <v>764</v>
      </c>
      <c r="J326" s="6">
        <v>585</v>
      </c>
      <c r="K326" s="6">
        <v>1006</v>
      </c>
      <c r="L326" s="6">
        <v>434</v>
      </c>
      <c r="M326" s="6">
        <v>21</v>
      </c>
      <c r="N326" s="6">
        <v>460</v>
      </c>
      <c r="O326" s="6">
        <v>111</v>
      </c>
      <c r="P326" s="6">
        <v>563</v>
      </c>
      <c r="Q326" s="8">
        <v>920</v>
      </c>
      <c r="R326" s="7">
        <v>995</v>
      </c>
      <c r="S326" s="9">
        <v>584</v>
      </c>
      <c r="T326" s="6">
        <v>28</v>
      </c>
      <c r="U326" s="6">
        <v>447</v>
      </c>
      <c r="V326" s="6">
        <v>98</v>
      </c>
      <c r="W326" s="6">
        <v>453</v>
      </c>
      <c r="X326" s="6">
        <v>921</v>
      </c>
      <c r="Y326" s="6">
        <v>574</v>
      </c>
      <c r="Z326" s="6">
        <v>655</v>
      </c>
      <c r="AA326" s="6">
        <v>812</v>
      </c>
      <c r="AB326" s="6">
        <v>376</v>
      </c>
      <c r="AC326" s="6">
        <v>211</v>
      </c>
      <c r="AD326" s="6">
        <v>270</v>
      </c>
      <c r="AE326" s="6">
        <v>169</v>
      </c>
      <c r="AF326" s="6">
        <v>757</v>
      </c>
      <c r="AG326" s="192">
        <v>850</v>
      </c>
      <c r="AH326" s="5">
        <f t="shared" si="59"/>
        <v>16400</v>
      </c>
      <c r="AI326" s="5">
        <f t="shared" si="60"/>
        <v>11201200</v>
      </c>
      <c r="AJ326" s="2">
        <f t="shared" si="61"/>
        <v>8606720000</v>
      </c>
    </row>
    <row r="327" spans="1:36" x14ac:dyDescent="0.2">
      <c r="A327" s="1">
        <v>19</v>
      </c>
      <c r="B327" s="178">
        <v>279</v>
      </c>
      <c r="C327" s="6">
        <v>180</v>
      </c>
      <c r="D327" s="6">
        <v>752</v>
      </c>
      <c r="E327" s="12">
        <v>843</v>
      </c>
      <c r="F327" s="6">
        <v>662</v>
      </c>
      <c r="G327" s="6">
        <v>817</v>
      </c>
      <c r="H327" s="6">
        <v>365</v>
      </c>
      <c r="I327" s="6">
        <v>202</v>
      </c>
      <c r="J327" s="6">
        <v>123</v>
      </c>
      <c r="K327" s="6">
        <v>480</v>
      </c>
      <c r="L327" s="6">
        <v>900</v>
      </c>
      <c r="M327" s="6">
        <v>551</v>
      </c>
      <c r="N327" s="8">
        <v>1018</v>
      </c>
      <c r="O327" s="6">
        <v>605</v>
      </c>
      <c r="P327" s="6">
        <v>1</v>
      </c>
      <c r="Q327" s="6">
        <v>422</v>
      </c>
      <c r="R327" s="6">
        <v>465</v>
      </c>
      <c r="S327" s="6">
        <v>118</v>
      </c>
      <c r="T327" s="9">
        <v>554</v>
      </c>
      <c r="U327" s="7">
        <v>909</v>
      </c>
      <c r="V327" s="6">
        <v>596</v>
      </c>
      <c r="W327" s="6">
        <v>1015</v>
      </c>
      <c r="X327" s="6">
        <v>427</v>
      </c>
      <c r="Y327" s="6">
        <v>16</v>
      </c>
      <c r="Z327" s="6">
        <v>189</v>
      </c>
      <c r="AA327" s="6">
        <v>282</v>
      </c>
      <c r="AB327" s="6">
        <v>838</v>
      </c>
      <c r="AC327" s="6">
        <v>737</v>
      </c>
      <c r="AD327" s="11">
        <v>832</v>
      </c>
      <c r="AE327" s="6">
        <v>667</v>
      </c>
      <c r="AF327" s="6">
        <v>199</v>
      </c>
      <c r="AG327" s="179">
        <v>356</v>
      </c>
      <c r="AH327" s="5">
        <f t="shared" si="59"/>
        <v>16400</v>
      </c>
      <c r="AI327" s="5">
        <f t="shared" si="60"/>
        <v>11201200</v>
      </c>
      <c r="AJ327" s="2">
        <f t="shared" si="61"/>
        <v>8606720000</v>
      </c>
    </row>
    <row r="328" spans="1:36" x14ac:dyDescent="0.2">
      <c r="A328" s="1">
        <v>20</v>
      </c>
      <c r="B328" s="178">
        <v>136</v>
      </c>
      <c r="C328" s="6">
        <v>291</v>
      </c>
      <c r="D328" s="12">
        <v>895</v>
      </c>
      <c r="E328" s="6">
        <v>732</v>
      </c>
      <c r="F328" s="6">
        <v>773</v>
      </c>
      <c r="G328" s="6">
        <v>674</v>
      </c>
      <c r="H328" s="6">
        <v>254</v>
      </c>
      <c r="I328" s="6">
        <v>345</v>
      </c>
      <c r="J328" s="6">
        <v>492</v>
      </c>
      <c r="K328" s="6">
        <v>79</v>
      </c>
      <c r="L328" s="6">
        <v>531</v>
      </c>
      <c r="M328" s="6">
        <v>952</v>
      </c>
      <c r="N328" s="6">
        <v>617</v>
      </c>
      <c r="O328" s="8">
        <v>974</v>
      </c>
      <c r="P328" s="6">
        <v>402</v>
      </c>
      <c r="Q328" s="6">
        <v>53</v>
      </c>
      <c r="R328" s="6">
        <v>66</v>
      </c>
      <c r="S328" s="6">
        <v>485</v>
      </c>
      <c r="T328" s="7">
        <v>953</v>
      </c>
      <c r="U328" s="9">
        <v>542</v>
      </c>
      <c r="V328" s="6">
        <v>963</v>
      </c>
      <c r="W328" s="6">
        <v>616</v>
      </c>
      <c r="X328" s="6">
        <v>60</v>
      </c>
      <c r="Y328" s="6">
        <v>415</v>
      </c>
      <c r="Z328" s="6">
        <v>302</v>
      </c>
      <c r="AA328" s="6">
        <v>137</v>
      </c>
      <c r="AB328" s="6">
        <v>725</v>
      </c>
      <c r="AC328" s="6">
        <v>882</v>
      </c>
      <c r="AD328" s="6">
        <v>687</v>
      </c>
      <c r="AE328" s="11">
        <v>780</v>
      </c>
      <c r="AF328" s="6">
        <v>344</v>
      </c>
      <c r="AG328" s="179">
        <v>243</v>
      </c>
      <c r="AH328" s="5">
        <f t="shared" si="59"/>
        <v>16400</v>
      </c>
      <c r="AI328" s="5">
        <f t="shared" si="60"/>
        <v>11201200</v>
      </c>
      <c r="AJ328" s="2">
        <f t="shared" si="61"/>
        <v>8606720000</v>
      </c>
    </row>
    <row r="329" spans="1:36" x14ac:dyDescent="0.2">
      <c r="A329" s="1">
        <v>21</v>
      </c>
      <c r="B329" s="178">
        <v>428</v>
      </c>
      <c r="C329" s="6">
        <v>15</v>
      </c>
      <c r="D329" s="6">
        <v>595</v>
      </c>
      <c r="E329" s="6">
        <v>1016</v>
      </c>
      <c r="F329" s="6">
        <v>553</v>
      </c>
      <c r="G329" s="12">
        <v>910</v>
      </c>
      <c r="H329" s="6">
        <v>466</v>
      </c>
      <c r="I329" s="6">
        <v>117</v>
      </c>
      <c r="J329" s="6">
        <v>200</v>
      </c>
      <c r="K329" s="6">
        <v>355</v>
      </c>
      <c r="L329" s="8">
        <v>831</v>
      </c>
      <c r="M329" s="6">
        <v>668</v>
      </c>
      <c r="N329" s="6">
        <v>837</v>
      </c>
      <c r="O329" s="6">
        <v>738</v>
      </c>
      <c r="P329" s="6">
        <v>190</v>
      </c>
      <c r="Q329" s="6">
        <v>281</v>
      </c>
      <c r="R329" s="6">
        <v>366</v>
      </c>
      <c r="S329" s="6">
        <v>201</v>
      </c>
      <c r="T329" s="6">
        <v>661</v>
      </c>
      <c r="U329" s="6">
        <v>818</v>
      </c>
      <c r="V329" s="9">
        <v>751</v>
      </c>
      <c r="W329" s="7">
        <v>844</v>
      </c>
      <c r="X329" s="6">
        <v>280</v>
      </c>
      <c r="Y329" s="6">
        <v>179</v>
      </c>
      <c r="Z329" s="6">
        <v>2</v>
      </c>
      <c r="AA329" s="6">
        <v>421</v>
      </c>
      <c r="AB329" s="11">
        <v>1017</v>
      </c>
      <c r="AC329" s="6">
        <v>606</v>
      </c>
      <c r="AD329" s="6">
        <v>899</v>
      </c>
      <c r="AE329" s="6">
        <v>552</v>
      </c>
      <c r="AF329" s="6">
        <v>124</v>
      </c>
      <c r="AG329" s="179">
        <v>479</v>
      </c>
      <c r="AH329" s="5">
        <f t="shared" si="59"/>
        <v>16400</v>
      </c>
      <c r="AI329" s="5">
        <f t="shared" si="60"/>
        <v>11201200</v>
      </c>
      <c r="AJ329" s="2">
        <f t="shared" si="61"/>
        <v>8606720000</v>
      </c>
    </row>
    <row r="330" spans="1:36" x14ac:dyDescent="0.2">
      <c r="A330" s="1">
        <v>22</v>
      </c>
      <c r="B330" s="178">
        <v>59</v>
      </c>
      <c r="C330" s="6">
        <v>416</v>
      </c>
      <c r="D330" s="6">
        <v>964</v>
      </c>
      <c r="E330" s="6">
        <v>615</v>
      </c>
      <c r="F330" s="12">
        <v>954</v>
      </c>
      <c r="G330" s="6">
        <v>541</v>
      </c>
      <c r="H330" s="6">
        <v>65</v>
      </c>
      <c r="I330" s="6">
        <v>486</v>
      </c>
      <c r="J330" s="6">
        <v>343</v>
      </c>
      <c r="K330" s="6">
        <v>244</v>
      </c>
      <c r="L330" s="6">
        <v>688</v>
      </c>
      <c r="M330" s="8">
        <v>779</v>
      </c>
      <c r="N330" s="6">
        <v>726</v>
      </c>
      <c r="O330" s="6">
        <v>881</v>
      </c>
      <c r="P330" s="6">
        <v>301</v>
      </c>
      <c r="Q330" s="6">
        <v>138</v>
      </c>
      <c r="R330" s="6">
        <v>253</v>
      </c>
      <c r="S330" s="6">
        <v>346</v>
      </c>
      <c r="T330" s="6">
        <v>774</v>
      </c>
      <c r="U330" s="6">
        <v>673</v>
      </c>
      <c r="V330" s="7">
        <v>896</v>
      </c>
      <c r="W330" s="9">
        <v>731</v>
      </c>
      <c r="X330" s="6">
        <v>135</v>
      </c>
      <c r="Y330" s="6">
        <v>292</v>
      </c>
      <c r="Z330" s="6">
        <v>401</v>
      </c>
      <c r="AA330" s="6">
        <v>54</v>
      </c>
      <c r="AB330" s="6">
        <v>618</v>
      </c>
      <c r="AC330" s="11">
        <v>973</v>
      </c>
      <c r="AD330" s="6">
        <v>532</v>
      </c>
      <c r="AE330" s="6">
        <v>951</v>
      </c>
      <c r="AF330" s="6">
        <v>491</v>
      </c>
      <c r="AG330" s="179">
        <v>80</v>
      </c>
      <c r="AH330" s="5">
        <f t="shared" si="59"/>
        <v>16400</v>
      </c>
      <c r="AI330" s="5">
        <f t="shared" si="60"/>
        <v>11201200</v>
      </c>
      <c r="AJ330" s="2">
        <f t="shared" si="61"/>
        <v>8606720000</v>
      </c>
    </row>
    <row r="331" spans="1:36" x14ac:dyDescent="0.2">
      <c r="A331" s="1">
        <v>23</v>
      </c>
      <c r="B331" s="178">
        <v>521</v>
      </c>
      <c r="C331" s="6">
        <v>942</v>
      </c>
      <c r="D331" s="6">
        <v>498</v>
      </c>
      <c r="E331" s="6">
        <v>85</v>
      </c>
      <c r="F331" s="6">
        <v>396</v>
      </c>
      <c r="G331" s="6">
        <v>47</v>
      </c>
      <c r="H331" s="6">
        <v>627</v>
      </c>
      <c r="I331" s="12">
        <v>984</v>
      </c>
      <c r="J331" s="8">
        <v>869</v>
      </c>
      <c r="K331" s="6">
        <v>706</v>
      </c>
      <c r="L331" s="6">
        <v>158</v>
      </c>
      <c r="M331" s="6">
        <v>313</v>
      </c>
      <c r="N331" s="6">
        <v>232</v>
      </c>
      <c r="O331" s="6">
        <v>323</v>
      </c>
      <c r="P331" s="6">
        <v>799</v>
      </c>
      <c r="Q331" s="6">
        <v>700</v>
      </c>
      <c r="R331" s="6">
        <v>719</v>
      </c>
      <c r="S331" s="6">
        <v>876</v>
      </c>
      <c r="T331" s="6">
        <v>312</v>
      </c>
      <c r="U331" s="6">
        <v>147</v>
      </c>
      <c r="V331" s="6">
        <v>334</v>
      </c>
      <c r="W331" s="6">
        <v>233</v>
      </c>
      <c r="X331" s="9">
        <v>693</v>
      </c>
      <c r="Y331" s="7">
        <v>786</v>
      </c>
      <c r="Z331" s="11">
        <v>931</v>
      </c>
      <c r="AA331" s="6">
        <v>520</v>
      </c>
      <c r="AB331" s="6">
        <v>92</v>
      </c>
      <c r="AC331" s="6">
        <v>511</v>
      </c>
      <c r="AD331" s="6">
        <v>34</v>
      </c>
      <c r="AE331" s="6">
        <v>389</v>
      </c>
      <c r="AF331" s="6">
        <v>985</v>
      </c>
      <c r="AG331" s="179">
        <v>638</v>
      </c>
      <c r="AH331" s="5">
        <f t="shared" si="59"/>
        <v>16400</v>
      </c>
      <c r="AI331" s="5">
        <f t="shared" si="60"/>
        <v>11201200</v>
      </c>
      <c r="AJ331" s="2">
        <f t="shared" si="61"/>
        <v>8606720000</v>
      </c>
    </row>
    <row r="332" spans="1:36" x14ac:dyDescent="0.2">
      <c r="A332" s="1">
        <v>24</v>
      </c>
      <c r="B332" s="178">
        <v>922</v>
      </c>
      <c r="C332" s="6">
        <v>573</v>
      </c>
      <c r="D332" s="6">
        <v>97</v>
      </c>
      <c r="E332" s="6">
        <v>454</v>
      </c>
      <c r="F332" s="6">
        <v>27</v>
      </c>
      <c r="G332" s="6">
        <v>448</v>
      </c>
      <c r="H332" s="12">
        <v>996</v>
      </c>
      <c r="I332" s="6">
        <v>583</v>
      </c>
      <c r="J332" s="6">
        <v>758</v>
      </c>
      <c r="K332" s="8">
        <v>849</v>
      </c>
      <c r="L332" s="6">
        <v>269</v>
      </c>
      <c r="M332" s="6">
        <v>170</v>
      </c>
      <c r="N332" s="6">
        <v>375</v>
      </c>
      <c r="O332" s="6">
        <v>212</v>
      </c>
      <c r="P332" s="6">
        <v>656</v>
      </c>
      <c r="Q332" s="6">
        <v>811</v>
      </c>
      <c r="R332" s="6">
        <v>864</v>
      </c>
      <c r="S332" s="6">
        <v>763</v>
      </c>
      <c r="T332" s="6">
        <v>167</v>
      </c>
      <c r="U332" s="6">
        <v>260</v>
      </c>
      <c r="V332" s="6">
        <v>221</v>
      </c>
      <c r="W332" s="6">
        <v>378</v>
      </c>
      <c r="X332" s="7">
        <v>806</v>
      </c>
      <c r="Y332" s="9">
        <v>641</v>
      </c>
      <c r="Z332" s="6">
        <v>564</v>
      </c>
      <c r="AA332" s="11">
        <v>919</v>
      </c>
      <c r="AB332" s="6">
        <v>459</v>
      </c>
      <c r="AC332" s="6">
        <v>112</v>
      </c>
      <c r="AD332" s="6">
        <v>433</v>
      </c>
      <c r="AE332" s="6">
        <v>22</v>
      </c>
      <c r="AF332" s="6">
        <v>586</v>
      </c>
      <c r="AG332" s="179">
        <v>1005</v>
      </c>
      <c r="AH332" s="5">
        <f t="shared" si="59"/>
        <v>16400</v>
      </c>
      <c r="AI332" s="5">
        <f t="shared" si="60"/>
        <v>11201200</v>
      </c>
      <c r="AJ332" s="2">
        <f t="shared" si="61"/>
        <v>8606720000</v>
      </c>
    </row>
    <row r="333" spans="1:36" x14ac:dyDescent="0.2">
      <c r="A333" s="1">
        <v>25</v>
      </c>
      <c r="B333" s="178">
        <v>707</v>
      </c>
      <c r="C333" s="6">
        <v>872</v>
      </c>
      <c r="D333" s="6">
        <v>316</v>
      </c>
      <c r="E333" s="6">
        <v>159</v>
      </c>
      <c r="F333" s="6">
        <v>322</v>
      </c>
      <c r="G333" s="6">
        <v>229</v>
      </c>
      <c r="H333" s="8">
        <v>697</v>
      </c>
      <c r="I333" s="6">
        <v>798</v>
      </c>
      <c r="J333" s="6">
        <v>943</v>
      </c>
      <c r="K333" s="12">
        <v>524</v>
      </c>
      <c r="L333" s="6">
        <v>88</v>
      </c>
      <c r="M333" s="6">
        <v>499</v>
      </c>
      <c r="N333" s="6">
        <v>46</v>
      </c>
      <c r="O333" s="6">
        <v>393</v>
      </c>
      <c r="P333" s="6">
        <v>981</v>
      </c>
      <c r="Q333" s="6">
        <v>626</v>
      </c>
      <c r="R333" s="6">
        <v>517</v>
      </c>
      <c r="S333" s="6">
        <v>930</v>
      </c>
      <c r="T333" s="6">
        <v>510</v>
      </c>
      <c r="U333" s="6">
        <v>89</v>
      </c>
      <c r="V333" s="6">
        <v>392</v>
      </c>
      <c r="W333" s="6">
        <v>35</v>
      </c>
      <c r="X333" s="11">
        <v>639</v>
      </c>
      <c r="Y333" s="6">
        <v>988</v>
      </c>
      <c r="Z333" s="9">
        <v>873</v>
      </c>
      <c r="AA333" s="7">
        <v>718</v>
      </c>
      <c r="AB333" s="6">
        <v>146</v>
      </c>
      <c r="AC333" s="6">
        <v>309</v>
      </c>
      <c r="AD333" s="6">
        <v>236</v>
      </c>
      <c r="AE333" s="6">
        <v>335</v>
      </c>
      <c r="AF333" s="6">
        <v>787</v>
      </c>
      <c r="AG333" s="179">
        <v>696</v>
      </c>
      <c r="AH333" s="5">
        <f t="shared" si="59"/>
        <v>16400</v>
      </c>
      <c r="AI333" s="5">
        <f t="shared" si="60"/>
        <v>11201200</v>
      </c>
      <c r="AJ333" s="2">
        <f t="shared" si="61"/>
        <v>8606720000</v>
      </c>
    </row>
    <row r="334" spans="1:36" x14ac:dyDescent="0.2">
      <c r="A334" s="1">
        <v>26</v>
      </c>
      <c r="B334" s="178">
        <v>852</v>
      </c>
      <c r="C334" s="6">
        <v>759</v>
      </c>
      <c r="D334" s="6">
        <v>171</v>
      </c>
      <c r="E334" s="6">
        <v>272</v>
      </c>
      <c r="F334" s="6">
        <v>209</v>
      </c>
      <c r="G334" s="6">
        <v>374</v>
      </c>
      <c r="H334" s="6">
        <v>810</v>
      </c>
      <c r="I334" s="8">
        <v>653</v>
      </c>
      <c r="J334" s="12">
        <v>576</v>
      </c>
      <c r="K334" s="6">
        <v>923</v>
      </c>
      <c r="L334" s="6">
        <v>455</v>
      </c>
      <c r="M334" s="6">
        <v>100</v>
      </c>
      <c r="N334" s="6">
        <v>445</v>
      </c>
      <c r="O334" s="6">
        <v>26</v>
      </c>
      <c r="P334" s="6">
        <v>582</v>
      </c>
      <c r="Q334" s="6">
        <v>993</v>
      </c>
      <c r="R334" s="6">
        <v>918</v>
      </c>
      <c r="S334" s="6">
        <v>561</v>
      </c>
      <c r="T334" s="6">
        <v>109</v>
      </c>
      <c r="U334" s="6">
        <v>458</v>
      </c>
      <c r="V334" s="6">
        <v>23</v>
      </c>
      <c r="W334" s="6">
        <v>436</v>
      </c>
      <c r="X334" s="6">
        <v>1008</v>
      </c>
      <c r="Y334" s="11">
        <v>587</v>
      </c>
      <c r="Z334" s="7">
        <v>762</v>
      </c>
      <c r="AA334" s="9">
        <v>861</v>
      </c>
      <c r="AB334" s="6">
        <v>257</v>
      </c>
      <c r="AC334" s="6">
        <v>166</v>
      </c>
      <c r="AD334" s="6">
        <v>379</v>
      </c>
      <c r="AE334" s="6">
        <v>224</v>
      </c>
      <c r="AF334" s="6">
        <v>644</v>
      </c>
      <c r="AG334" s="179">
        <v>807</v>
      </c>
      <c r="AH334" s="5">
        <f t="shared" si="59"/>
        <v>16400</v>
      </c>
      <c r="AI334" s="5">
        <f t="shared" si="60"/>
        <v>11201200</v>
      </c>
      <c r="AJ334" s="2">
        <f t="shared" si="61"/>
        <v>8606720000</v>
      </c>
    </row>
    <row r="335" spans="1:36" x14ac:dyDescent="0.2">
      <c r="A335" s="1">
        <v>27</v>
      </c>
      <c r="B335" s="178">
        <v>354</v>
      </c>
      <c r="C335" s="6">
        <v>197</v>
      </c>
      <c r="D335" s="6">
        <v>665</v>
      </c>
      <c r="E335" s="6">
        <v>830</v>
      </c>
      <c r="F335" s="8">
        <v>739</v>
      </c>
      <c r="G335" s="6">
        <v>840</v>
      </c>
      <c r="H335" s="6">
        <v>284</v>
      </c>
      <c r="I335" s="6">
        <v>191</v>
      </c>
      <c r="J335" s="6">
        <v>14</v>
      </c>
      <c r="K335" s="6">
        <v>425</v>
      </c>
      <c r="L335" s="6">
        <v>1013</v>
      </c>
      <c r="M335" s="12">
        <v>594</v>
      </c>
      <c r="N335" s="6">
        <v>911</v>
      </c>
      <c r="O335" s="6">
        <v>556</v>
      </c>
      <c r="P335" s="6">
        <v>120</v>
      </c>
      <c r="Q335" s="6">
        <v>467</v>
      </c>
      <c r="R335" s="6">
        <v>424</v>
      </c>
      <c r="S335" s="6">
        <v>3</v>
      </c>
      <c r="T335" s="6">
        <v>607</v>
      </c>
      <c r="U335" s="6">
        <v>1020</v>
      </c>
      <c r="V335" s="11">
        <v>549</v>
      </c>
      <c r="W335" s="6">
        <v>898</v>
      </c>
      <c r="X335" s="6">
        <v>478</v>
      </c>
      <c r="Y335" s="6">
        <v>121</v>
      </c>
      <c r="Z335" s="6">
        <v>204</v>
      </c>
      <c r="AA335" s="6">
        <v>367</v>
      </c>
      <c r="AB335" s="9">
        <v>819</v>
      </c>
      <c r="AC335" s="7">
        <v>664</v>
      </c>
      <c r="AD335" s="6">
        <v>841</v>
      </c>
      <c r="AE335" s="6">
        <v>750</v>
      </c>
      <c r="AF335" s="6">
        <v>178</v>
      </c>
      <c r="AG335" s="179">
        <v>277</v>
      </c>
      <c r="AH335" s="5">
        <f t="shared" si="59"/>
        <v>16400</v>
      </c>
      <c r="AI335" s="5">
        <f t="shared" si="60"/>
        <v>11201200</v>
      </c>
      <c r="AJ335" s="2">
        <f t="shared" si="61"/>
        <v>8606720000</v>
      </c>
    </row>
    <row r="336" spans="1:36" x14ac:dyDescent="0.2">
      <c r="A336" s="1">
        <v>28</v>
      </c>
      <c r="B336" s="178">
        <v>241</v>
      </c>
      <c r="C336" s="6">
        <v>342</v>
      </c>
      <c r="D336" s="6">
        <v>778</v>
      </c>
      <c r="E336" s="6">
        <v>685</v>
      </c>
      <c r="F336" s="6">
        <v>884</v>
      </c>
      <c r="G336" s="8">
        <v>727</v>
      </c>
      <c r="H336" s="6">
        <v>139</v>
      </c>
      <c r="I336" s="6">
        <v>304</v>
      </c>
      <c r="J336" s="6">
        <v>413</v>
      </c>
      <c r="K336" s="6">
        <v>58</v>
      </c>
      <c r="L336" s="12">
        <v>614</v>
      </c>
      <c r="M336" s="6">
        <v>961</v>
      </c>
      <c r="N336" s="6">
        <v>544</v>
      </c>
      <c r="O336" s="6">
        <v>955</v>
      </c>
      <c r="P336" s="6">
        <v>487</v>
      </c>
      <c r="Q336" s="6">
        <v>68</v>
      </c>
      <c r="R336" s="6">
        <v>55</v>
      </c>
      <c r="S336" s="6">
        <v>404</v>
      </c>
      <c r="T336" s="6">
        <v>976</v>
      </c>
      <c r="U336" s="6">
        <v>619</v>
      </c>
      <c r="V336" s="6">
        <v>950</v>
      </c>
      <c r="W336" s="11">
        <v>529</v>
      </c>
      <c r="X336" s="6">
        <v>77</v>
      </c>
      <c r="Y336" s="6">
        <v>490</v>
      </c>
      <c r="Z336" s="6">
        <v>347</v>
      </c>
      <c r="AA336" s="6">
        <v>256</v>
      </c>
      <c r="AB336" s="7">
        <v>676</v>
      </c>
      <c r="AC336" s="9">
        <v>775</v>
      </c>
      <c r="AD336" s="6">
        <v>730</v>
      </c>
      <c r="AE336" s="6">
        <v>893</v>
      </c>
      <c r="AF336" s="6">
        <v>289</v>
      </c>
      <c r="AG336" s="179">
        <v>134</v>
      </c>
      <c r="AH336" s="5">
        <f t="shared" si="59"/>
        <v>16400</v>
      </c>
      <c r="AI336" s="5">
        <f t="shared" si="60"/>
        <v>11201200</v>
      </c>
      <c r="AJ336" s="2">
        <f t="shared" si="61"/>
        <v>8606720000</v>
      </c>
    </row>
    <row r="337" spans="1:36" x14ac:dyDescent="0.2">
      <c r="A337" s="1">
        <v>29</v>
      </c>
      <c r="B337" s="178">
        <v>477</v>
      </c>
      <c r="C337" s="6">
        <v>122</v>
      </c>
      <c r="D337" s="8">
        <v>550</v>
      </c>
      <c r="E337" s="6">
        <v>897</v>
      </c>
      <c r="F337" s="6">
        <v>608</v>
      </c>
      <c r="G337" s="6">
        <v>1019</v>
      </c>
      <c r="H337" s="6">
        <v>423</v>
      </c>
      <c r="I337" s="6">
        <v>4</v>
      </c>
      <c r="J337" s="6">
        <v>177</v>
      </c>
      <c r="K337" s="6">
        <v>278</v>
      </c>
      <c r="L337" s="6">
        <v>842</v>
      </c>
      <c r="M337" s="6">
        <v>749</v>
      </c>
      <c r="N337" s="6">
        <v>820</v>
      </c>
      <c r="O337" s="12">
        <v>663</v>
      </c>
      <c r="P337" s="6">
        <v>203</v>
      </c>
      <c r="Q337" s="6">
        <v>368</v>
      </c>
      <c r="R337" s="6">
        <v>283</v>
      </c>
      <c r="S337" s="6">
        <v>192</v>
      </c>
      <c r="T337" s="11">
        <v>740</v>
      </c>
      <c r="U337" s="6">
        <v>839</v>
      </c>
      <c r="V337" s="6">
        <v>666</v>
      </c>
      <c r="W337" s="6">
        <v>829</v>
      </c>
      <c r="X337" s="6">
        <v>353</v>
      </c>
      <c r="Y337" s="6">
        <v>198</v>
      </c>
      <c r="Z337" s="6">
        <v>119</v>
      </c>
      <c r="AA337" s="6">
        <v>468</v>
      </c>
      <c r="AB337" s="6">
        <v>912</v>
      </c>
      <c r="AC337" s="6">
        <v>555</v>
      </c>
      <c r="AD337" s="9">
        <v>1014</v>
      </c>
      <c r="AE337" s="7">
        <v>593</v>
      </c>
      <c r="AF337" s="6">
        <v>13</v>
      </c>
      <c r="AG337" s="179">
        <v>426</v>
      </c>
      <c r="AH337" s="5">
        <f t="shared" si="59"/>
        <v>16400</v>
      </c>
      <c r="AI337" s="5">
        <f t="shared" si="60"/>
        <v>11201200</v>
      </c>
      <c r="AJ337" s="2">
        <f t="shared" si="61"/>
        <v>8606720000</v>
      </c>
    </row>
    <row r="338" spans="1:36" x14ac:dyDescent="0.2">
      <c r="A338" s="1">
        <v>30</v>
      </c>
      <c r="B338" s="178">
        <v>78</v>
      </c>
      <c r="C338" s="6">
        <v>489</v>
      </c>
      <c r="D338" s="6">
        <v>949</v>
      </c>
      <c r="E338" s="8">
        <v>530</v>
      </c>
      <c r="F338" s="6">
        <v>975</v>
      </c>
      <c r="G338" s="6">
        <v>620</v>
      </c>
      <c r="H338" s="6">
        <v>56</v>
      </c>
      <c r="I338" s="6">
        <v>403</v>
      </c>
      <c r="J338" s="6">
        <v>290</v>
      </c>
      <c r="K338" s="6">
        <v>133</v>
      </c>
      <c r="L338" s="6">
        <v>729</v>
      </c>
      <c r="M338" s="6">
        <v>894</v>
      </c>
      <c r="N338" s="12">
        <v>675</v>
      </c>
      <c r="O338" s="6">
        <v>776</v>
      </c>
      <c r="P338" s="6">
        <v>348</v>
      </c>
      <c r="Q338" s="6">
        <v>255</v>
      </c>
      <c r="R338" s="6">
        <v>140</v>
      </c>
      <c r="S338" s="6">
        <v>303</v>
      </c>
      <c r="T338" s="6">
        <v>883</v>
      </c>
      <c r="U338" s="11">
        <v>728</v>
      </c>
      <c r="V338" s="6">
        <v>777</v>
      </c>
      <c r="W338" s="6">
        <v>686</v>
      </c>
      <c r="X338" s="6">
        <v>242</v>
      </c>
      <c r="Y338" s="6">
        <v>341</v>
      </c>
      <c r="Z338" s="6">
        <v>488</v>
      </c>
      <c r="AA338" s="6">
        <v>67</v>
      </c>
      <c r="AB338" s="6">
        <v>543</v>
      </c>
      <c r="AC338" s="6">
        <v>956</v>
      </c>
      <c r="AD338" s="7">
        <v>613</v>
      </c>
      <c r="AE338" s="9">
        <v>962</v>
      </c>
      <c r="AF338" s="6">
        <v>414</v>
      </c>
      <c r="AG338" s="179">
        <v>57</v>
      </c>
      <c r="AH338" s="5">
        <f t="shared" si="59"/>
        <v>16400</v>
      </c>
      <c r="AI338" s="5">
        <f t="shared" si="60"/>
        <v>11201200</v>
      </c>
      <c r="AJ338" s="2">
        <f t="shared" si="61"/>
        <v>8606720000</v>
      </c>
    </row>
    <row r="339" spans="1:36" x14ac:dyDescent="0.2">
      <c r="A339" s="1">
        <v>31</v>
      </c>
      <c r="B339" s="199">
        <v>640</v>
      </c>
      <c r="C339" s="6">
        <v>987</v>
      </c>
      <c r="D339" s="6">
        <v>391</v>
      </c>
      <c r="E339" s="6">
        <v>36</v>
      </c>
      <c r="F339" s="6">
        <v>509</v>
      </c>
      <c r="G339" s="6">
        <v>90</v>
      </c>
      <c r="H339" s="6">
        <v>518</v>
      </c>
      <c r="I339" s="6">
        <v>929</v>
      </c>
      <c r="J339" s="6">
        <v>788</v>
      </c>
      <c r="K339" s="6">
        <v>695</v>
      </c>
      <c r="L339" s="6">
        <v>235</v>
      </c>
      <c r="M339" s="6">
        <v>336</v>
      </c>
      <c r="N339" s="6">
        <v>145</v>
      </c>
      <c r="O339" s="6">
        <v>310</v>
      </c>
      <c r="P339" s="6">
        <v>874</v>
      </c>
      <c r="Q339" s="12">
        <v>717</v>
      </c>
      <c r="R339" s="11">
        <v>698</v>
      </c>
      <c r="S339" s="6">
        <v>797</v>
      </c>
      <c r="T339" s="6">
        <v>321</v>
      </c>
      <c r="U339" s="6">
        <v>230</v>
      </c>
      <c r="V339" s="6">
        <v>315</v>
      </c>
      <c r="W339" s="6">
        <v>160</v>
      </c>
      <c r="X339" s="6">
        <v>708</v>
      </c>
      <c r="Y339" s="6">
        <v>871</v>
      </c>
      <c r="Z339" s="6">
        <v>982</v>
      </c>
      <c r="AA339" s="6">
        <v>625</v>
      </c>
      <c r="AB339" s="6">
        <v>45</v>
      </c>
      <c r="AC339" s="6">
        <v>394</v>
      </c>
      <c r="AD339" s="6">
        <v>87</v>
      </c>
      <c r="AE339" s="6">
        <v>500</v>
      </c>
      <c r="AF339" s="9">
        <v>944</v>
      </c>
      <c r="AG339" s="200">
        <v>523</v>
      </c>
      <c r="AH339" s="5">
        <f t="shared" si="59"/>
        <v>16400</v>
      </c>
      <c r="AI339" s="5">
        <f t="shared" si="60"/>
        <v>11201200</v>
      </c>
      <c r="AJ339" s="2">
        <f t="shared" si="61"/>
        <v>8606720000</v>
      </c>
    </row>
    <row r="340" spans="1:36" ht="13.5" thickBot="1" x14ac:dyDescent="0.25">
      <c r="A340" s="1">
        <v>32</v>
      </c>
      <c r="B340" s="201">
        <v>1007</v>
      </c>
      <c r="C340" s="202">
        <v>588</v>
      </c>
      <c r="D340" s="180">
        <v>24</v>
      </c>
      <c r="E340" s="180">
        <v>435</v>
      </c>
      <c r="F340" s="180">
        <v>110</v>
      </c>
      <c r="G340" s="180">
        <v>457</v>
      </c>
      <c r="H340" s="180">
        <v>917</v>
      </c>
      <c r="I340" s="180">
        <v>562</v>
      </c>
      <c r="J340" s="180">
        <v>643</v>
      </c>
      <c r="K340" s="180">
        <v>808</v>
      </c>
      <c r="L340" s="180">
        <v>380</v>
      </c>
      <c r="M340" s="180">
        <v>223</v>
      </c>
      <c r="N340" s="180">
        <v>258</v>
      </c>
      <c r="O340" s="180">
        <v>165</v>
      </c>
      <c r="P340" s="187">
        <v>761</v>
      </c>
      <c r="Q340" s="180">
        <v>862</v>
      </c>
      <c r="R340" s="180">
        <v>809</v>
      </c>
      <c r="S340" s="191">
        <v>654</v>
      </c>
      <c r="T340" s="180">
        <v>210</v>
      </c>
      <c r="U340" s="180">
        <v>373</v>
      </c>
      <c r="V340" s="180">
        <v>172</v>
      </c>
      <c r="W340" s="180">
        <v>271</v>
      </c>
      <c r="X340" s="180">
        <v>851</v>
      </c>
      <c r="Y340" s="180">
        <v>760</v>
      </c>
      <c r="Z340" s="180">
        <v>581</v>
      </c>
      <c r="AA340" s="180">
        <v>994</v>
      </c>
      <c r="AB340" s="180">
        <v>446</v>
      </c>
      <c r="AC340" s="180">
        <v>25</v>
      </c>
      <c r="AD340" s="180">
        <v>456</v>
      </c>
      <c r="AE340" s="180">
        <v>99</v>
      </c>
      <c r="AF340" s="203">
        <v>575</v>
      </c>
      <c r="AG340" s="204">
        <v>924</v>
      </c>
      <c r="AH340" s="5">
        <f t="shared" si="59"/>
        <v>16400</v>
      </c>
      <c r="AI340" s="5">
        <f t="shared" si="60"/>
        <v>11201200</v>
      </c>
      <c r="AJ340" s="2">
        <f t="shared" si="61"/>
        <v>8606720000</v>
      </c>
    </row>
    <row r="341" spans="1:36" x14ac:dyDescent="0.2">
      <c r="A341" s="3" t="s">
        <v>0</v>
      </c>
      <c r="B341" s="5">
        <f>SUM(B309:B340)</f>
        <v>16400</v>
      </c>
      <c r="C341" s="5">
        <f t="shared" ref="C341:AG341" si="62">SUM(C309:C340)</f>
        <v>16400</v>
      </c>
      <c r="D341" s="5">
        <f t="shared" si="62"/>
        <v>16400</v>
      </c>
      <c r="E341" s="5">
        <f t="shared" si="62"/>
        <v>16400</v>
      </c>
      <c r="F341" s="5">
        <f t="shared" si="62"/>
        <v>16400</v>
      </c>
      <c r="G341" s="5">
        <f t="shared" si="62"/>
        <v>16400</v>
      </c>
      <c r="H341" s="5">
        <f t="shared" si="62"/>
        <v>16400</v>
      </c>
      <c r="I341" s="5">
        <f t="shared" si="62"/>
        <v>16400</v>
      </c>
      <c r="J341" s="5">
        <f t="shared" si="62"/>
        <v>16400</v>
      </c>
      <c r="K341" s="5">
        <f t="shared" si="62"/>
        <v>16400</v>
      </c>
      <c r="L341" s="5">
        <f t="shared" si="62"/>
        <v>16400</v>
      </c>
      <c r="M341" s="5">
        <f t="shared" si="62"/>
        <v>16400</v>
      </c>
      <c r="N341" s="5">
        <f t="shared" si="62"/>
        <v>16400</v>
      </c>
      <c r="O341" s="5">
        <f t="shared" si="62"/>
        <v>16400</v>
      </c>
      <c r="P341" s="5">
        <f t="shared" si="62"/>
        <v>16400</v>
      </c>
      <c r="Q341" s="5">
        <f t="shared" si="62"/>
        <v>16400</v>
      </c>
      <c r="R341" s="5">
        <f t="shared" si="62"/>
        <v>16400</v>
      </c>
      <c r="S341" s="5">
        <f t="shared" si="62"/>
        <v>16400</v>
      </c>
      <c r="T341" s="5">
        <f t="shared" si="62"/>
        <v>16400</v>
      </c>
      <c r="U341" s="5">
        <f t="shared" si="62"/>
        <v>16400</v>
      </c>
      <c r="V341" s="5">
        <f t="shared" si="62"/>
        <v>16400</v>
      </c>
      <c r="W341" s="5">
        <f t="shared" si="62"/>
        <v>16400</v>
      </c>
      <c r="X341" s="5">
        <f t="shared" si="62"/>
        <v>16400</v>
      </c>
      <c r="Y341" s="5">
        <f t="shared" si="62"/>
        <v>16400</v>
      </c>
      <c r="Z341" s="5">
        <f t="shared" si="62"/>
        <v>16400</v>
      </c>
      <c r="AA341" s="5">
        <f t="shared" si="62"/>
        <v>16400</v>
      </c>
      <c r="AB341" s="5">
        <f t="shared" si="62"/>
        <v>16400</v>
      </c>
      <c r="AC341" s="5">
        <f t="shared" si="62"/>
        <v>16400</v>
      </c>
      <c r="AD341" s="5">
        <f t="shared" si="62"/>
        <v>16400</v>
      </c>
      <c r="AE341" s="5">
        <f t="shared" si="62"/>
        <v>16400</v>
      </c>
      <c r="AF341" s="5">
        <f t="shared" si="62"/>
        <v>16400</v>
      </c>
      <c r="AG341" s="5">
        <f t="shared" si="62"/>
        <v>16400</v>
      </c>
      <c r="AH341" s="5"/>
      <c r="AI341" s="5"/>
    </row>
    <row r="342" spans="1:36" x14ac:dyDescent="0.2">
      <c r="A342" s="3" t="s">
        <v>1</v>
      </c>
      <c r="B342" s="5">
        <f>SUMSQ(B309:B340)</f>
        <v>11201200</v>
      </c>
      <c r="C342" s="5">
        <f t="shared" ref="C342:AG342" si="63">SUMSQ(C309:C340)</f>
        <v>11201200</v>
      </c>
      <c r="D342" s="5">
        <f t="shared" si="63"/>
        <v>11201200</v>
      </c>
      <c r="E342" s="5">
        <f t="shared" si="63"/>
        <v>11201200</v>
      </c>
      <c r="F342" s="5">
        <f t="shared" si="63"/>
        <v>11201200</v>
      </c>
      <c r="G342" s="5">
        <f t="shared" si="63"/>
        <v>11201200</v>
      </c>
      <c r="H342" s="5">
        <f t="shared" si="63"/>
        <v>11201200</v>
      </c>
      <c r="I342" s="5">
        <f t="shared" si="63"/>
        <v>11201200</v>
      </c>
      <c r="J342" s="5">
        <f t="shared" si="63"/>
        <v>11201200</v>
      </c>
      <c r="K342" s="5">
        <f t="shared" si="63"/>
        <v>11201200</v>
      </c>
      <c r="L342" s="5">
        <f t="shared" si="63"/>
        <v>11201200</v>
      </c>
      <c r="M342" s="5">
        <f t="shared" si="63"/>
        <v>11201200</v>
      </c>
      <c r="N342" s="5">
        <f t="shared" si="63"/>
        <v>11201200</v>
      </c>
      <c r="O342" s="5">
        <f t="shared" si="63"/>
        <v>11201200</v>
      </c>
      <c r="P342" s="5">
        <f t="shared" si="63"/>
        <v>11201200</v>
      </c>
      <c r="Q342" s="5">
        <f t="shared" si="63"/>
        <v>11201200</v>
      </c>
      <c r="R342" s="5">
        <f t="shared" si="63"/>
        <v>11201200</v>
      </c>
      <c r="S342" s="5">
        <f t="shared" si="63"/>
        <v>11201200</v>
      </c>
      <c r="T342" s="5">
        <f t="shared" si="63"/>
        <v>11201200</v>
      </c>
      <c r="U342" s="5">
        <f t="shared" si="63"/>
        <v>11201200</v>
      </c>
      <c r="V342" s="5">
        <f t="shared" si="63"/>
        <v>11201200</v>
      </c>
      <c r="W342" s="5">
        <f t="shared" si="63"/>
        <v>11201200</v>
      </c>
      <c r="X342" s="5">
        <f t="shared" si="63"/>
        <v>11201200</v>
      </c>
      <c r="Y342" s="5">
        <f t="shared" si="63"/>
        <v>11201200</v>
      </c>
      <c r="Z342" s="5">
        <f t="shared" si="63"/>
        <v>11201200</v>
      </c>
      <c r="AA342" s="5">
        <f t="shared" si="63"/>
        <v>11201200</v>
      </c>
      <c r="AB342" s="5">
        <f t="shared" si="63"/>
        <v>11201200</v>
      </c>
      <c r="AC342" s="5">
        <f t="shared" si="63"/>
        <v>11201200</v>
      </c>
      <c r="AD342" s="5">
        <f t="shared" si="63"/>
        <v>11201200</v>
      </c>
      <c r="AE342" s="5">
        <f t="shared" si="63"/>
        <v>11201200</v>
      </c>
      <c r="AF342" s="5">
        <f t="shared" si="63"/>
        <v>11201200</v>
      </c>
      <c r="AG342" s="5">
        <f t="shared" si="63"/>
        <v>11201200</v>
      </c>
      <c r="AH342" s="5"/>
      <c r="AI342" s="5"/>
    </row>
    <row r="343" spans="1:36" x14ac:dyDescent="0.2">
      <c r="A343" s="3" t="s">
        <v>2</v>
      </c>
      <c r="B343" s="2">
        <f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ref="C343:AG343" si="64">C309^3+C310^3+C311^3+C312^3+C313^3+C314^3+C315^3+C316^3+C317^3+C318^3+C319^3+C320^3+C321^3+C322^3+C323^3+C324^3+C325^3+C326^3+C327^3+C328^3+C329^3+C330^3+C331^3+C332^3+C333^3+C334^3+C335^3+C336^3+C337^3+C338^3+C339^3+C340^3</f>
        <v>8606720000</v>
      </c>
      <c r="D343" s="2">
        <f t="shared" si="64"/>
        <v>8606720000</v>
      </c>
      <c r="E343" s="2">
        <f t="shared" si="64"/>
        <v>8606720000</v>
      </c>
      <c r="F343" s="2">
        <f t="shared" si="64"/>
        <v>8606720000</v>
      </c>
      <c r="G343" s="2">
        <f t="shared" si="64"/>
        <v>8606720000</v>
      </c>
      <c r="H343" s="2">
        <f t="shared" si="64"/>
        <v>8606720000</v>
      </c>
      <c r="I343" s="2">
        <f t="shared" si="64"/>
        <v>8606720000</v>
      </c>
      <c r="J343" s="2">
        <f t="shared" si="64"/>
        <v>8606720000</v>
      </c>
      <c r="K343" s="2">
        <f t="shared" si="64"/>
        <v>8606720000</v>
      </c>
      <c r="L343" s="2">
        <f t="shared" si="64"/>
        <v>8606720000</v>
      </c>
      <c r="M343" s="2">
        <f t="shared" si="64"/>
        <v>8606720000</v>
      </c>
      <c r="N343" s="2">
        <f t="shared" si="64"/>
        <v>8606720000</v>
      </c>
      <c r="O343" s="2">
        <f t="shared" si="64"/>
        <v>8606720000</v>
      </c>
      <c r="P343" s="2">
        <f t="shared" si="64"/>
        <v>8606720000</v>
      </c>
      <c r="Q343" s="2">
        <f t="shared" si="64"/>
        <v>8606720000</v>
      </c>
      <c r="R343" s="2">
        <f t="shared" si="64"/>
        <v>8606720000</v>
      </c>
      <c r="S343" s="2">
        <f t="shared" si="64"/>
        <v>8606720000</v>
      </c>
      <c r="T343" s="2">
        <f t="shared" si="64"/>
        <v>8606720000</v>
      </c>
      <c r="U343" s="2">
        <f t="shared" si="64"/>
        <v>8606720000</v>
      </c>
      <c r="V343" s="2">
        <f t="shared" si="64"/>
        <v>8606720000</v>
      </c>
      <c r="W343" s="2">
        <f t="shared" si="64"/>
        <v>8606720000</v>
      </c>
      <c r="X343" s="2">
        <f t="shared" si="64"/>
        <v>8606720000</v>
      </c>
      <c r="Y343" s="2">
        <f t="shared" si="64"/>
        <v>8606720000</v>
      </c>
      <c r="Z343" s="2">
        <f t="shared" si="64"/>
        <v>8606720000</v>
      </c>
      <c r="AA343" s="2">
        <f t="shared" si="64"/>
        <v>8606720000</v>
      </c>
      <c r="AB343" s="2">
        <f t="shared" si="64"/>
        <v>8606720000</v>
      </c>
      <c r="AC343" s="2">
        <f t="shared" si="64"/>
        <v>8606720000</v>
      </c>
      <c r="AD343" s="2">
        <f t="shared" si="64"/>
        <v>8606720000</v>
      </c>
      <c r="AE343" s="2">
        <f t="shared" si="64"/>
        <v>8606720000</v>
      </c>
      <c r="AF343" s="2">
        <f t="shared" si="64"/>
        <v>8606720000</v>
      </c>
      <c r="AG343" s="2">
        <f t="shared" si="64"/>
        <v>8606720000</v>
      </c>
      <c r="AH343" s="5"/>
      <c r="AI343" s="5"/>
    </row>
    <row r="344" spans="1:36" x14ac:dyDescent="0.2">
      <c r="AH344" s="5"/>
      <c r="AI344" s="5"/>
    </row>
    <row r="345" spans="1:36" x14ac:dyDescent="0.2">
      <c r="A345" s="3" t="s">
        <v>1173</v>
      </c>
      <c r="B345" s="2">
        <f>B309</f>
        <v>18</v>
      </c>
      <c r="C345" s="2">
        <f>C310</f>
        <v>38</v>
      </c>
      <c r="D345" s="2">
        <f>D311</f>
        <v>76</v>
      </c>
      <c r="E345" s="2">
        <f>E312</f>
        <v>128</v>
      </c>
      <c r="F345" s="2">
        <f>F313</f>
        <v>141</v>
      </c>
      <c r="G345" s="2">
        <f>G314</f>
        <v>185</v>
      </c>
      <c r="H345" s="2">
        <f>H315</f>
        <v>215</v>
      </c>
      <c r="I345" s="2">
        <f>I316</f>
        <v>227</v>
      </c>
      <c r="J345" s="2">
        <f>J317</f>
        <v>267</v>
      </c>
      <c r="K345" s="2">
        <f>K318</f>
        <v>319</v>
      </c>
      <c r="L345" s="2">
        <f>L319</f>
        <v>337</v>
      </c>
      <c r="M345" s="2">
        <f>M320</f>
        <v>357</v>
      </c>
      <c r="N345" s="2">
        <f>N321</f>
        <v>408</v>
      </c>
      <c r="O345" s="2">
        <f>O322</f>
        <v>420</v>
      </c>
      <c r="P345" s="2">
        <f>P323</f>
        <v>462</v>
      </c>
      <c r="Q345" s="2">
        <f>Q324</f>
        <v>506</v>
      </c>
      <c r="R345" s="2">
        <f>R325</f>
        <v>628</v>
      </c>
      <c r="S345" s="2">
        <f>S326</f>
        <v>584</v>
      </c>
      <c r="T345" s="2">
        <f>T327</f>
        <v>554</v>
      </c>
      <c r="U345" s="2">
        <f>U328</f>
        <v>542</v>
      </c>
      <c r="V345" s="2">
        <f>V329</f>
        <v>751</v>
      </c>
      <c r="W345" s="2">
        <f>W330</f>
        <v>731</v>
      </c>
      <c r="X345" s="2">
        <f>X331</f>
        <v>693</v>
      </c>
      <c r="Y345" s="2">
        <f>Y332</f>
        <v>641</v>
      </c>
      <c r="Z345" s="2">
        <f>Z333</f>
        <v>873</v>
      </c>
      <c r="AA345" s="2">
        <f>AA334</f>
        <v>861</v>
      </c>
      <c r="AB345" s="2">
        <f>AB335</f>
        <v>819</v>
      </c>
      <c r="AC345" s="2">
        <f>AC336</f>
        <v>775</v>
      </c>
      <c r="AD345" s="2">
        <f>AD337</f>
        <v>1014</v>
      </c>
      <c r="AE345" s="2">
        <f>AE338</f>
        <v>962</v>
      </c>
      <c r="AF345" s="2">
        <f>AF339</f>
        <v>944</v>
      </c>
      <c r="AG345" s="2">
        <f>AG340</f>
        <v>924</v>
      </c>
      <c r="AH345" s="217">
        <f t="shared" ref="AH345:AH348" si="65">SUM(B345:AG345)</f>
        <v>16400</v>
      </c>
      <c r="AI345" s="5">
        <f t="shared" ref="AI345:AI348" si="66">SUMSQ(B345:AG345)</f>
        <v>11201200</v>
      </c>
      <c r="AJ345" s="2">
        <f t="shared" ref="AJ345:AJ346" si="67">B345^3+C345^3+D345^3+E345^3+F345^3+G345^3+H345^3+I345^3+J345^3+K345^3+L345^3+M345^3+N345^3+O345^3+P345^3+Q345^3+R345^3+S345^3+T345^3+U345^3+V345^3+W345^3+X345^3+Y345^3+Z345^3+AA345^3+AB345^3+AC345^3+AD345^3+AE345^3+AF345^3+AG345^3</f>
        <v>8606720000</v>
      </c>
    </row>
    <row r="346" spans="1:36" x14ac:dyDescent="0.2">
      <c r="A346" s="3" t="s">
        <v>1174</v>
      </c>
      <c r="B346" s="2">
        <f>B340</f>
        <v>1007</v>
      </c>
      <c r="C346" s="2">
        <f>C339</f>
        <v>987</v>
      </c>
      <c r="D346" s="2">
        <f>D338</f>
        <v>949</v>
      </c>
      <c r="E346" s="2">
        <f>E337</f>
        <v>897</v>
      </c>
      <c r="F346" s="2">
        <f>F336</f>
        <v>884</v>
      </c>
      <c r="G346" s="2">
        <f>G335</f>
        <v>840</v>
      </c>
      <c r="H346" s="2">
        <f>H334</f>
        <v>810</v>
      </c>
      <c r="I346" s="2">
        <f>I333</f>
        <v>798</v>
      </c>
      <c r="J346" s="2">
        <f>J332</f>
        <v>758</v>
      </c>
      <c r="K346" s="2">
        <f>K331</f>
        <v>706</v>
      </c>
      <c r="L346" s="2">
        <f>L330</f>
        <v>688</v>
      </c>
      <c r="M346" s="2">
        <f>M329</f>
        <v>668</v>
      </c>
      <c r="N346" s="2">
        <f>N328</f>
        <v>617</v>
      </c>
      <c r="O346" s="2">
        <f>O327</f>
        <v>605</v>
      </c>
      <c r="P346" s="2">
        <f>P326</f>
        <v>563</v>
      </c>
      <c r="Q346" s="2">
        <f>Q325</f>
        <v>519</v>
      </c>
      <c r="R346" s="2">
        <f>R324</f>
        <v>397</v>
      </c>
      <c r="S346" s="2">
        <f>S323</f>
        <v>441</v>
      </c>
      <c r="T346" s="2">
        <f>T322</f>
        <v>471</v>
      </c>
      <c r="U346" s="2">
        <f>U321</f>
        <v>483</v>
      </c>
      <c r="V346" s="2">
        <f>V320</f>
        <v>274</v>
      </c>
      <c r="W346" s="2">
        <f>W319</f>
        <v>294</v>
      </c>
      <c r="X346" s="2">
        <f>X318</f>
        <v>332</v>
      </c>
      <c r="Y346" s="2">
        <f>Y317</f>
        <v>384</v>
      </c>
      <c r="Z346" s="2">
        <f>Z316</f>
        <v>152</v>
      </c>
      <c r="AA346" s="2">
        <f>AA315</f>
        <v>164</v>
      </c>
      <c r="AB346" s="2">
        <f>AB314</f>
        <v>206</v>
      </c>
      <c r="AC346" s="2">
        <f>AC313</f>
        <v>250</v>
      </c>
      <c r="AD346" s="2">
        <f>AD312</f>
        <v>11</v>
      </c>
      <c r="AE346" s="2">
        <f>AE311</f>
        <v>63</v>
      </c>
      <c r="AF346" s="2">
        <f>AF310</f>
        <v>81</v>
      </c>
      <c r="AG346" s="2">
        <f>AG309</f>
        <v>101</v>
      </c>
      <c r="AH346" s="217">
        <f t="shared" si="65"/>
        <v>16400</v>
      </c>
      <c r="AI346" s="5">
        <f t="shared" si="66"/>
        <v>11201200</v>
      </c>
      <c r="AJ346" s="2">
        <f t="shared" si="67"/>
        <v>8606720000</v>
      </c>
    </row>
    <row r="347" spans="1:36" x14ac:dyDescent="0.2">
      <c r="A347" s="3" t="s">
        <v>1175</v>
      </c>
      <c r="B347" s="2">
        <f>B325</f>
        <v>694</v>
      </c>
      <c r="C347" s="2">
        <f>C326</f>
        <v>642</v>
      </c>
      <c r="D347" s="2">
        <f>D327</f>
        <v>752</v>
      </c>
      <c r="E347" s="2">
        <f>E328</f>
        <v>732</v>
      </c>
      <c r="F347" s="2">
        <f>F329</f>
        <v>553</v>
      </c>
      <c r="G347" s="2">
        <f>G330</f>
        <v>541</v>
      </c>
      <c r="H347" s="2">
        <f>H331</f>
        <v>627</v>
      </c>
      <c r="I347" s="2">
        <f>I332</f>
        <v>583</v>
      </c>
      <c r="J347" s="2">
        <f>J333</f>
        <v>943</v>
      </c>
      <c r="K347" s="2">
        <f>K334</f>
        <v>923</v>
      </c>
      <c r="L347" s="2">
        <f>L335</f>
        <v>1013</v>
      </c>
      <c r="M347" s="2">
        <f>M336</f>
        <v>961</v>
      </c>
      <c r="N347" s="2">
        <f>N337</f>
        <v>820</v>
      </c>
      <c r="O347" s="2">
        <f>O338</f>
        <v>776</v>
      </c>
      <c r="P347" s="2">
        <f>P339</f>
        <v>874</v>
      </c>
      <c r="Q347" s="2">
        <f>Q340</f>
        <v>862</v>
      </c>
      <c r="R347" s="2">
        <f>R309</f>
        <v>216</v>
      </c>
      <c r="S347" s="2">
        <f>S310</f>
        <v>228</v>
      </c>
      <c r="T347" s="2">
        <f>T311</f>
        <v>142</v>
      </c>
      <c r="U347" s="2">
        <f>U312</f>
        <v>186</v>
      </c>
      <c r="V347" s="2">
        <f>V313</f>
        <v>75</v>
      </c>
      <c r="W347" s="2">
        <f>W314</f>
        <v>127</v>
      </c>
      <c r="X347" s="2">
        <f>X315</f>
        <v>17</v>
      </c>
      <c r="Y347" s="2">
        <f>Y316</f>
        <v>37</v>
      </c>
      <c r="Z347" s="2">
        <f>Z317</f>
        <v>461</v>
      </c>
      <c r="AA347" s="2">
        <f>AA318</f>
        <v>505</v>
      </c>
      <c r="AB347" s="2">
        <f>AB319</f>
        <v>407</v>
      </c>
      <c r="AC347" s="2">
        <f>AC320</f>
        <v>419</v>
      </c>
      <c r="AD347" s="2">
        <f>AD321</f>
        <v>338</v>
      </c>
      <c r="AE347" s="2">
        <f>AE322</f>
        <v>358</v>
      </c>
      <c r="AF347" s="2">
        <f>AF323</f>
        <v>268</v>
      </c>
      <c r="AG347" s="2">
        <f>AG324</f>
        <v>320</v>
      </c>
      <c r="AH347" s="217">
        <f t="shared" si="65"/>
        <v>16400</v>
      </c>
      <c r="AI347" s="5">
        <f t="shared" si="66"/>
        <v>11201200</v>
      </c>
    </row>
    <row r="348" spans="1:36" x14ac:dyDescent="0.2">
      <c r="A348" s="3" t="s">
        <v>1176</v>
      </c>
      <c r="B348" s="2">
        <f>B324</f>
        <v>331</v>
      </c>
      <c r="C348" s="2">
        <f>C323</f>
        <v>383</v>
      </c>
      <c r="D348" s="2">
        <f>D322</f>
        <v>273</v>
      </c>
      <c r="E348" s="2">
        <f>E321</f>
        <v>293</v>
      </c>
      <c r="F348" s="2">
        <f>F320</f>
        <v>472</v>
      </c>
      <c r="G348" s="2">
        <f>G319</f>
        <v>484</v>
      </c>
      <c r="H348" s="2">
        <f>H318</f>
        <v>398</v>
      </c>
      <c r="I348" s="2">
        <f>I317</f>
        <v>442</v>
      </c>
      <c r="J348" s="2">
        <f>J316</f>
        <v>82</v>
      </c>
      <c r="K348" s="2">
        <f>K315</f>
        <v>102</v>
      </c>
      <c r="L348" s="2">
        <f>L314</f>
        <v>12</v>
      </c>
      <c r="M348" s="2">
        <f>M313</f>
        <v>64</v>
      </c>
      <c r="N348" s="2">
        <f>N312</f>
        <v>205</v>
      </c>
      <c r="O348" s="2">
        <f>O311</f>
        <v>249</v>
      </c>
      <c r="P348" s="2">
        <f>P310</f>
        <v>151</v>
      </c>
      <c r="Q348" s="2">
        <f>Q309</f>
        <v>163</v>
      </c>
      <c r="R348" s="2">
        <f>R340</f>
        <v>809</v>
      </c>
      <c r="S348" s="2">
        <f>S339</f>
        <v>797</v>
      </c>
      <c r="T348" s="2">
        <f>T338</f>
        <v>883</v>
      </c>
      <c r="U348" s="2">
        <f>U337</f>
        <v>839</v>
      </c>
      <c r="V348" s="2">
        <f>V336</f>
        <v>950</v>
      </c>
      <c r="W348" s="2">
        <f>W335</f>
        <v>898</v>
      </c>
      <c r="X348" s="2">
        <f>X334</f>
        <v>1008</v>
      </c>
      <c r="Y348" s="2">
        <f>Y333</f>
        <v>988</v>
      </c>
      <c r="Z348" s="2">
        <f>Z332</f>
        <v>564</v>
      </c>
      <c r="AA348" s="2">
        <f>AA331</f>
        <v>520</v>
      </c>
      <c r="AB348" s="2">
        <f>AB330</f>
        <v>618</v>
      </c>
      <c r="AC348" s="2">
        <f>AC329</f>
        <v>606</v>
      </c>
      <c r="AD348" s="2">
        <f>AD328</f>
        <v>687</v>
      </c>
      <c r="AE348" s="2">
        <f>AE327</f>
        <v>667</v>
      </c>
      <c r="AF348" s="2">
        <f>AF326</f>
        <v>757</v>
      </c>
      <c r="AG348" s="2">
        <f>AG325</f>
        <v>705</v>
      </c>
      <c r="AH348" s="217">
        <f t="shared" si="65"/>
        <v>16400</v>
      </c>
      <c r="AI348" s="5">
        <f t="shared" si="66"/>
        <v>11201200</v>
      </c>
    </row>
    <row r="350" spans="1:36" x14ac:dyDescent="0.2">
      <c r="A350" s="1" t="s">
        <v>5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42 AH51:AI82 AH94:AI37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A2378-0504-4886-9409-B1BB42A0D706}">
  <sheetPr>
    <tabColor rgb="FFFFCCFF"/>
  </sheetPr>
  <dimension ref="A1:AJ496"/>
  <sheetViews>
    <sheetView zoomScaleNormal="100" workbookViewId="0">
      <pane xSplit="1" ySplit="6" topLeftCell="B43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1" width="9" style="2" customWidth="1"/>
    <col min="32" max="32" width="8.85546875" style="2" customWidth="1"/>
    <col min="33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" style="2" customWidth="1"/>
    <col min="38" max="16384" width="9.140625" style="2"/>
  </cols>
  <sheetData>
    <row r="1" spans="1:36" s="1" customFormat="1" ht="21" x14ac:dyDescent="0.35">
      <c r="A1" s="215" t="s">
        <v>1116</v>
      </c>
      <c r="B1" s="21" t="s">
        <v>1240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x14ac:dyDescent="0.2">
      <c r="A2" s="216" t="s">
        <v>1120</v>
      </c>
      <c r="B2" s="23" t="s">
        <v>1231</v>
      </c>
      <c r="C2" s="22"/>
      <c r="D2" s="22"/>
      <c r="E2" s="22"/>
      <c r="F2" s="22"/>
      <c r="G2" s="22"/>
      <c r="H2" s="22"/>
      <c r="I2" s="22"/>
      <c r="J2" s="22"/>
      <c r="K2" s="99" t="s">
        <v>10</v>
      </c>
      <c r="L2" s="99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</row>
    <row r="3" spans="1:36" x14ac:dyDescent="0.2">
      <c r="A3" s="216" t="s">
        <v>1123</v>
      </c>
      <c r="B3" s="23"/>
      <c r="C3" s="22"/>
      <c r="D3" s="22"/>
      <c r="E3" s="22"/>
      <c r="F3" s="22"/>
      <c r="G3" s="22"/>
      <c r="H3" s="22"/>
      <c r="I3" s="22"/>
      <c r="J3" s="22"/>
      <c r="K3" s="99" t="s">
        <v>11</v>
      </c>
      <c r="L3" s="99"/>
      <c r="M3" s="22"/>
      <c r="N3" s="22"/>
      <c r="O3" s="22"/>
      <c r="P3" s="22" t="s">
        <v>5</v>
      </c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 x14ac:dyDescent="0.2">
      <c r="A4" s="216" t="s">
        <v>1114</v>
      </c>
      <c r="B4" s="69" t="s">
        <v>1188</v>
      </c>
      <c r="C4" s="22"/>
      <c r="D4" s="22"/>
      <c r="E4" s="22"/>
      <c r="F4" s="22"/>
      <c r="G4" s="22"/>
      <c r="H4" s="22"/>
      <c r="I4" s="22"/>
      <c r="J4" s="22"/>
      <c r="K4" s="99" t="s">
        <v>12</v>
      </c>
      <c r="L4" s="99"/>
      <c r="M4" s="22" t="s">
        <v>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</row>
    <row r="5" spans="1:36" ht="15" x14ac:dyDescent="0.25">
      <c r="A5" s="216" t="s">
        <v>1118</v>
      </c>
      <c r="B5" s="100" t="s">
        <v>1228</v>
      </c>
      <c r="C5" s="68"/>
      <c r="D5" s="68"/>
      <c r="E5" s="68"/>
      <c r="F5" s="68"/>
      <c r="G5" s="68"/>
      <c r="H5" s="68"/>
      <c r="I5" s="68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</row>
    <row r="6" spans="1:36" s="1" customFormat="1" x14ac:dyDescent="0.2">
      <c r="A6" s="215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</row>
    <row r="7" spans="1:36" ht="13.5" thickBot="1" x14ac:dyDescent="0.25">
      <c r="A7" s="71" t="s">
        <v>5</v>
      </c>
      <c r="B7" s="1" t="s">
        <v>9</v>
      </c>
      <c r="D7" s="94" t="s">
        <v>5</v>
      </c>
      <c r="E7" s="2" t="s">
        <v>5</v>
      </c>
      <c r="M7" s="2" t="s">
        <v>5</v>
      </c>
    </row>
    <row r="8" spans="1:36" x14ac:dyDescent="0.2">
      <c r="A8" s="1">
        <v>1</v>
      </c>
      <c r="B8" s="181">
        <v>2</v>
      </c>
      <c r="C8" s="133">
        <v>421</v>
      </c>
      <c r="D8" s="177">
        <v>1017</v>
      </c>
      <c r="E8" s="177">
        <v>606</v>
      </c>
      <c r="F8" s="177">
        <v>899</v>
      </c>
      <c r="G8" s="177">
        <v>552</v>
      </c>
      <c r="H8" s="177">
        <v>124</v>
      </c>
      <c r="I8" s="177">
        <v>479</v>
      </c>
      <c r="J8" s="177">
        <v>587</v>
      </c>
      <c r="K8" s="177">
        <v>1008</v>
      </c>
      <c r="L8" s="177">
        <v>436</v>
      </c>
      <c r="M8" s="177">
        <v>23</v>
      </c>
      <c r="N8" s="177">
        <v>458</v>
      </c>
      <c r="O8" s="177">
        <v>109</v>
      </c>
      <c r="P8" s="177">
        <v>561</v>
      </c>
      <c r="Q8" s="177">
        <v>918</v>
      </c>
      <c r="R8" s="177">
        <v>781</v>
      </c>
      <c r="S8" s="177">
        <v>682</v>
      </c>
      <c r="T8" s="177">
        <v>246</v>
      </c>
      <c r="U8" s="177">
        <v>337</v>
      </c>
      <c r="V8" s="177">
        <v>144</v>
      </c>
      <c r="W8" s="177">
        <v>299</v>
      </c>
      <c r="X8" s="177">
        <v>887</v>
      </c>
      <c r="Y8" s="177">
        <v>724</v>
      </c>
      <c r="Z8" s="177">
        <v>328</v>
      </c>
      <c r="AA8" s="177">
        <v>227</v>
      </c>
      <c r="AB8" s="177">
        <v>703</v>
      </c>
      <c r="AC8" s="177">
        <v>796</v>
      </c>
      <c r="AD8" s="177">
        <v>709</v>
      </c>
      <c r="AE8" s="177">
        <v>866</v>
      </c>
      <c r="AF8" s="177">
        <v>318</v>
      </c>
      <c r="AG8" s="184">
        <v>153</v>
      </c>
      <c r="AH8" s="5">
        <f>SUM(B8:AG8)</f>
        <v>16400</v>
      </c>
      <c r="AI8" s="5">
        <f>SUMSQ(B8:AG8)</f>
        <v>11201200</v>
      </c>
      <c r="AJ8" s="2">
        <f>B8^3+C8^3+D8^3+E8^3+F8^3+G8^3+H8^3+I8^3+J8^3+K8^3+L8^3+M8^3+N8^3+O8^3+P8^3+Q8^3+R8^3+S8^3+T8^3+U8^3+V8^3+W8^3+X8^3+Y8^3+Z8^3+AA8^3+AB8^3+AC8^3+AD8^3+AE8^3+AF8^3+AG8^3</f>
        <v>8606720000</v>
      </c>
    </row>
    <row r="9" spans="1:36" x14ac:dyDescent="0.2">
      <c r="A9" s="1">
        <v>2</v>
      </c>
      <c r="B9" s="138">
        <v>401</v>
      </c>
      <c r="C9" s="7">
        <v>54</v>
      </c>
      <c r="D9" s="6">
        <v>618</v>
      </c>
      <c r="E9" s="6">
        <v>973</v>
      </c>
      <c r="F9" s="6">
        <v>532</v>
      </c>
      <c r="G9" s="6">
        <v>951</v>
      </c>
      <c r="H9" s="6">
        <v>491</v>
      </c>
      <c r="I9" s="6">
        <v>80</v>
      </c>
      <c r="J9" s="6">
        <v>988</v>
      </c>
      <c r="K9" s="6">
        <v>639</v>
      </c>
      <c r="L9" s="6">
        <v>35</v>
      </c>
      <c r="M9" s="6">
        <v>392</v>
      </c>
      <c r="N9" s="6">
        <v>89</v>
      </c>
      <c r="O9" s="6">
        <v>510</v>
      </c>
      <c r="P9" s="6">
        <v>930</v>
      </c>
      <c r="Q9" s="6">
        <v>517</v>
      </c>
      <c r="R9" s="6">
        <v>670</v>
      </c>
      <c r="S9" s="6">
        <v>825</v>
      </c>
      <c r="T9" s="6">
        <v>357</v>
      </c>
      <c r="U9" s="6">
        <v>194</v>
      </c>
      <c r="V9" s="6">
        <v>287</v>
      </c>
      <c r="W9" s="6">
        <v>188</v>
      </c>
      <c r="X9" s="6">
        <v>744</v>
      </c>
      <c r="Y9" s="6">
        <v>835</v>
      </c>
      <c r="Z9" s="6">
        <v>215</v>
      </c>
      <c r="AA9" s="6">
        <v>372</v>
      </c>
      <c r="AB9" s="6">
        <v>816</v>
      </c>
      <c r="AC9" s="6">
        <v>651</v>
      </c>
      <c r="AD9" s="6">
        <v>854</v>
      </c>
      <c r="AE9" s="6">
        <v>753</v>
      </c>
      <c r="AF9" s="8">
        <v>173</v>
      </c>
      <c r="AG9" s="179">
        <v>266</v>
      </c>
      <c r="AH9" s="5">
        <f t="shared" ref="AH9:AH39" si="0">SUM(B9:AG9)</f>
        <v>16400</v>
      </c>
      <c r="AI9" s="5">
        <f t="shared" ref="AI9:AI39" si="1">SUMSQ(B9:AG9)</f>
        <v>11201200</v>
      </c>
      <c r="AJ9" s="2">
        <f t="shared" ref="AJ9:AJ39" si="2">B9^3+C9^3+D9^3+E9^3+F9^3+G9^3+H9^3+I9^3+J9^3+K9^3+L9^3+M9^3+N9^3+O9^3+P9^3+Q9^3+R9^3+S9^3+T9^3+U9^3+V9^3+W9^3+X9^3+Y9^3+Z9^3+AA9^3+AB9^3+AC9^3+AD9^3+AE9^3+AF9^3+AG9^3</f>
        <v>8606720000</v>
      </c>
    </row>
    <row r="10" spans="1:36" x14ac:dyDescent="0.2">
      <c r="A10" s="1">
        <v>3</v>
      </c>
      <c r="B10" s="178">
        <v>931</v>
      </c>
      <c r="C10" s="6">
        <v>520</v>
      </c>
      <c r="D10" s="7">
        <v>92</v>
      </c>
      <c r="E10" s="9">
        <v>511</v>
      </c>
      <c r="F10" s="6">
        <v>34</v>
      </c>
      <c r="G10" s="6">
        <v>389</v>
      </c>
      <c r="H10" s="6">
        <v>985</v>
      </c>
      <c r="I10" s="6">
        <v>638</v>
      </c>
      <c r="J10" s="6">
        <v>490</v>
      </c>
      <c r="K10" s="6">
        <v>77</v>
      </c>
      <c r="L10" s="6">
        <v>529</v>
      </c>
      <c r="M10" s="6">
        <v>950</v>
      </c>
      <c r="N10" s="6">
        <v>619</v>
      </c>
      <c r="O10" s="6">
        <v>976</v>
      </c>
      <c r="P10" s="6">
        <v>404</v>
      </c>
      <c r="Q10" s="6">
        <v>55</v>
      </c>
      <c r="R10" s="6">
        <v>176</v>
      </c>
      <c r="S10" s="6">
        <v>267</v>
      </c>
      <c r="T10" s="6">
        <v>855</v>
      </c>
      <c r="U10" s="6">
        <v>756</v>
      </c>
      <c r="V10" s="6">
        <v>813</v>
      </c>
      <c r="W10" s="6">
        <v>650</v>
      </c>
      <c r="X10" s="6">
        <v>214</v>
      </c>
      <c r="Y10" s="6">
        <v>369</v>
      </c>
      <c r="Z10" s="6">
        <v>741</v>
      </c>
      <c r="AA10" s="6">
        <v>834</v>
      </c>
      <c r="AB10" s="6">
        <v>286</v>
      </c>
      <c r="AC10" s="6">
        <v>185</v>
      </c>
      <c r="AD10" s="6">
        <v>360</v>
      </c>
      <c r="AE10" s="8">
        <v>195</v>
      </c>
      <c r="AF10" s="6">
        <v>671</v>
      </c>
      <c r="AG10" s="179">
        <v>828</v>
      </c>
      <c r="AH10" s="5">
        <f t="shared" si="0"/>
        <v>16400</v>
      </c>
      <c r="AI10" s="5">
        <f t="shared" si="1"/>
        <v>11201200</v>
      </c>
      <c r="AJ10" s="2">
        <f t="shared" si="2"/>
        <v>8606720000</v>
      </c>
    </row>
    <row r="11" spans="1:36" x14ac:dyDescent="0.2">
      <c r="A11" s="1">
        <v>4</v>
      </c>
      <c r="B11" s="178">
        <v>564</v>
      </c>
      <c r="C11" s="6">
        <v>919</v>
      </c>
      <c r="D11" s="9">
        <v>459</v>
      </c>
      <c r="E11" s="7">
        <v>112</v>
      </c>
      <c r="F11" s="6">
        <v>433</v>
      </c>
      <c r="G11" s="6">
        <v>22</v>
      </c>
      <c r="H11" s="6">
        <v>586</v>
      </c>
      <c r="I11" s="6">
        <v>1005</v>
      </c>
      <c r="J11" s="6">
        <v>121</v>
      </c>
      <c r="K11" s="6">
        <v>478</v>
      </c>
      <c r="L11" s="6">
        <v>898</v>
      </c>
      <c r="M11" s="6">
        <v>549</v>
      </c>
      <c r="N11" s="6">
        <v>1020</v>
      </c>
      <c r="O11" s="6">
        <v>607</v>
      </c>
      <c r="P11" s="6">
        <v>3</v>
      </c>
      <c r="Q11" s="6">
        <v>424</v>
      </c>
      <c r="R11" s="6">
        <v>319</v>
      </c>
      <c r="S11" s="6">
        <v>156</v>
      </c>
      <c r="T11" s="6">
        <v>712</v>
      </c>
      <c r="U11" s="6">
        <v>867</v>
      </c>
      <c r="V11" s="6">
        <v>702</v>
      </c>
      <c r="W11" s="6">
        <v>793</v>
      </c>
      <c r="X11" s="6">
        <v>325</v>
      </c>
      <c r="Y11" s="6">
        <v>226</v>
      </c>
      <c r="Z11" s="6">
        <v>886</v>
      </c>
      <c r="AA11" s="6">
        <v>721</v>
      </c>
      <c r="AB11" s="6">
        <v>141</v>
      </c>
      <c r="AC11" s="6">
        <v>298</v>
      </c>
      <c r="AD11" s="8">
        <v>247</v>
      </c>
      <c r="AE11" s="6">
        <v>340</v>
      </c>
      <c r="AF11" s="6">
        <v>784</v>
      </c>
      <c r="AG11" s="179">
        <v>683</v>
      </c>
      <c r="AH11" s="5">
        <f t="shared" si="0"/>
        <v>16400</v>
      </c>
      <c r="AI11" s="5">
        <f t="shared" si="1"/>
        <v>11201200</v>
      </c>
      <c r="AJ11" s="2">
        <f t="shared" si="2"/>
        <v>8606720000</v>
      </c>
    </row>
    <row r="12" spans="1:36" x14ac:dyDescent="0.2">
      <c r="A12" s="1">
        <v>5</v>
      </c>
      <c r="B12" s="178">
        <v>800</v>
      </c>
      <c r="C12" s="6">
        <v>699</v>
      </c>
      <c r="D12" s="6">
        <v>231</v>
      </c>
      <c r="E12" s="6">
        <v>324</v>
      </c>
      <c r="F12" s="7">
        <v>157</v>
      </c>
      <c r="G12" s="9">
        <v>314</v>
      </c>
      <c r="H12" s="6">
        <v>870</v>
      </c>
      <c r="I12" s="6">
        <v>705</v>
      </c>
      <c r="J12" s="6">
        <v>341</v>
      </c>
      <c r="K12" s="6">
        <v>242</v>
      </c>
      <c r="L12" s="6">
        <v>686</v>
      </c>
      <c r="M12" s="6">
        <v>777</v>
      </c>
      <c r="N12" s="6">
        <v>728</v>
      </c>
      <c r="O12" s="6">
        <v>883</v>
      </c>
      <c r="P12" s="6">
        <v>303</v>
      </c>
      <c r="Q12" s="6">
        <v>140</v>
      </c>
      <c r="R12" s="6">
        <v>19</v>
      </c>
      <c r="S12" s="6">
        <v>440</v>
      </c>
      <c r="T12" s="6">
        <v>1004</v>
      </c>
      <c r="U12" s="6">
        <v>591</v>
      </c>
      <c r="V12" s="6">
        <v>914</v>
      </c>
      <c r="W12" s="6">
        <v>565</v>
      </c>
      <c r="X12" s="6">
        <v>105</v>
      </c>
      <c r="Y12" s="6">
        <v>462</v>
      </c>
      <c r="Z12" s="6">
        <v>602</v>
      </c>
      <c r="AA12" s="6">
        <v>1021</v>
      </c>
      <c r="AB12" s="6">
        <v>417</v>
      </c>
      <c r="AC12" s="8">
        <v>6</v>
      </c>
      <c r="AD12" s="6">
        <v>475</v>
      </c>
      <c r="AE12" s="6">
        <v>128</v>
      </c>
      <c r="AF12" s="6">
        <v>548</v>
      </c>
      <c r="AG12" s="179">
        <v>903</v>
      </c>
      <c r="AH12" s="5">
        <f t="shared" si="0"/>
        <v>16400</v>
      </c>
      <c r="AI12" s="5">
        <f t="shared" si="1"/>
        <v>11201200</v>
      </c>
      <c r="AJ12" s="2">
        <f t="shared" si="2"/>
        <v>8606720000</v>
      </c>
    </row>
    <row r="13" spans="1:36" x14ac:dyDescent="0.2">
      <c r="A13" s="1">
        <v>6</v>
      </c>
      <c r="B13" s="178">
        <v>655</v>
      </c>
      <c r="C13" s="6">
        <v>812</v>
      </c>
      <c r="D13" s="6">
        <v>376</v>
      </c>
      <c r="E13" s="6">
        <v>211</v>
      </c>
      <c r="F13" s="9">
        <v>270</v>
      </c>
      <c r="G13" s="7">
        <v>169</v>
      </c>
      <c r="H13" s="6">
        <v>757</v>
      </c>
      <c r="I13" s="6">
        <v>850</v>
      </c>
      <c r="J13" s="6">
        <v>198</v>
      </c>
      <c r="K13" s="6">
        <v>353</v>
      </c>
      <c r="L13" s="6">
        <v>829</v>
      </c>
      <c r="M13" s="6">
        <v>666</v>
      </c>
      <c r="N13" s="6">
        <v>839</v>
      </c>
      <c r="O13" s="6">
        <v>740</v>
      </c>
      <c r="P13" s="6">
        <v>192</v>
      </c>
      <c r="Q13" s="6">
        <v>283</v>
      </c>
      <c r="R13" s="6">
        <v>388</v>
      </c>
      <c r="S13" s="6">
        <v>39</v>
      </c>
      <c r="T13" s="6">
        <v>635</v>
      </c>
      <c r="U13" s="6">
        <v>992</v>
      </c>
      <c r="V13" s="6">
        <v>513</v>
      </c>
      <c r="W13" s="6">
        <v>934</v>
      </c>
      <c r="X13" s="6">
        <v>506</v>
      </c>
      <c r="Y13" s="6">
        <v>93</v>
      </c>
      <c r="Z13" s="6">
        <v>969</v>
      </c>
      <c r="AA13" s="6">
        <v>622</v>
      </c>
      <c r="AB13" s="8">
        <v>50</v>
      </c>
      <c r="AC13" s="6">
        <v>405</v>
      </c>
      <c r="AD13" s="6">
        <v>76</v>
      </c>
      <c r="AE13" s="6">
        <v>495</v>
      </c>
      <c r="AF13" s="6">
        <v>947</v>
      </c>
      <c r="AG13" s="179">
        <v>536</v>
      </c>
      <c r="AH13" s="5">
        <f t="shared" si="0"/>
        <v>16400</v>
      </c>
      <c r="AI13" s="5">
        <f t="shared" si="1"/>
        <v>11201200</v>
      </c>
      <c r="AJ13" s="2">
        <f t="shared" si="2"/>
        <v>8606720000</v>
      </c>
    </row>
    <row r="14" spans="1:36" x14ac:dyDescent="0.2">
      <c r="A14" s="1">
        <v>7</v>
      </c>
      <c r="B14" s="178">
        <v>189</v>
      </c>
      <c r="C14" s="6">
        <v>282</v>
      </c>
      <c r="D14" s="6">
        <v>838</v>
      </c>
      <c r="E14" s="6">
        <v>737</v>
      </c>
      <c r="F14" s="6">
        <v>832</v>
      </c>
      <c r="G14" s="6">
        <v>667</v>
      </c>
      <c r="H14" s="7">
        <v>199</v>
      </c>
      <c r="I14" s="9">
        <v>356</v>
      </c>
      <c r="J14" s="6">
        <v>760</v>
      </c>
      <c r="K14" s="6">
        <v>851</v>
      </c>
      <c r="L14" s="6">
        <v>271</v>
      </c>
      <c r="M14" s="6">
        <v>172</v>
      </c>
      <c r="N14" s="6">
        <v>373</v>
      </c>
      <c r="O14" s="6">
        <v>210</v>
      </c>
      <c r="P14" s="6">
        <v>654</v>
      </c>
      <c r="Q14" s="6">
        <v>809</v>
      </c>
      <c r="R14" s="6">
        <v>946</v>
      </c>
      <c r="S14" s="6">
        <v>533</v>
      </c>
      <c r="T14" s="6">
        <v>73</v>
      </c>
      <c r="U14" s="6">
        <v>494</v>
      </c>
      <c r="V14" s="6">
        <v>51</v>
      </c>
      <c r="W14" s="6">
        <v>408</v>
      </c>
      <c r="X14" s="6">
        <v>972</v>
      </c>
      <c r="Y14" s="6">
        <v>623</v>
      </c>
      <c r="Z14" s="6">
        <v>507</v>
      </c>
      <c r="AA14" s="8">
        <v>96</v>
      </c>
      <c r="AB14" s="6">
        <v>516</v>
      </c>
      <c r="AC14" s="6">
        <v>935</v>
      </c>
      <c r="AD14" s="6">
        <v>634</v>
      </c>
      <c r="AE14" s="6">
        <v>989</v>
      </c>
      <c r="AF14" s="6">
        <v>385</v>
      </c>
      <c r="AG14" s="179">
        <v>38</v>
      </c>
      <c r="AH14" s="5">
        <f t="shared" si="0"/>
        <v>16400</v>
      </c>
      <c r="AI14" s="5">
        <f t="shared" si="1"/>
        <v>11201200</v>
      </c>
      <c r="AJ14" s="2">
        <f t="shared" si="2"/>
        <v>8606720000</v>
      </c>
    </row>
    <row r="15" spans="1:36" x14ac:dyDescent="0.2">
      <c r="A15" s="1">
        <v>8</v>
      </c>
      <c r="B15" s="178">
        <v>302</v>
      </c>
      <c r="C15" s="6">
        <v>137</v>
      </c>
      <c r="D15" s="6">
        <v>725</v>
      </c>
      <c r="E15" s="6">
        <v>882</v>
      </c>
      <c r="F15" s="6">
        <v>687</v>
      </c>
      <c r="G15" s="6">
        <v>780</v>
      </c>
      <c r="H15" s="9">
        <v>344</v>
      </c>
      <c r="I15" s="7">
        <v>243</v>
      </c>
      <c r="J15" s="6">
        <v>871</v>
      </c>
      <c r="K15" s="6">
        <v>708</v>
      </c>
      <c r="L15" s="6">
        <v>160</v>
      </c>
      <c r="M15" s="6">
        <v>315</v>
      </c>
      <c r="N15" s="6">
        <v>230</v>
      </c>
      <c r="O15" s="6">
        <v>321</v>
      </c>
      <c r="P15" s="6">
        <v>797</v>
      </c>
      <c r="Q15" s="6">
        <v>698</v>
      </c>
      <c r="R15" s="6">
        <v>545</v>
      </c>
      <c r="S15" s="6">
        <v>902</v>
      </c>
      <c r="T15" s="6">
        <v>474</v>
      </c>
      <c r="U15" s="6">
        <v>125</v>
      </c>
      <c r="V15" s="6">
        <v>420</v>
      </c>
      <c r="W15" s="6">
        <v>7</v>
      </c>
      <c r="X15" s="6">
        <v>603</v>
      </c>
      <c r="Y15" s="6">
        <v>1024</v>
      </c>
      <c r="Z15" s="8">
        <v>108</v>
      </c>
      <c r="AA15" s="6">
        <v>463</v>
      </c>
      <c r="AB15" s="6">
        <v>915</v>
      </c>
      <c r="AC15" s="6">
        <v>568</v>
      </c>
      <c r="AD15" s="6">
        <v>1001</v>
      </c>
      <c r="AE15" s="6">
        <v>590</v>
      </c>
      <c r="AF15" s="6">
        <v>18</v>
      </c>
      <c r="AG15" s="179">
        <v>437</v>
      </c>
      <c r="AH15" s="5">
        <f t="shared" si="0"/>
        <v>16400</v>
      </c>
      <c r="AI15" s="5">
        <f t="shared" si="1"/>
        <v>11201200</v>
      </c>
      <c r="AJ15" s="2">
        <f t="shared" si="2"/>
        <v>8606720000</v>
      </c>
    </row>
    <row r="16" spans="1:36" x14ac:dyDescent="0.2">
      <c r="A16" s="1">
        <v>9</v>
      </c>
      <c r="B16" s="178">
        <v>71</v>
      </c>
      <c r="C16" s="6">
        <v>484</v>
      </c>
      <c r="D16" s="6">
        <v>960</v>
      </c>
      <c r="E16" s="6">
        <v>539</v>
      </c>
      <c r="F16" s="6">
        <v>966</v>
      </c>
      <c r="G16" s="6">
        <v>609</v>
      </c>
      <c r="H16" s="6">
        <v>61</v>
      </c>
      <c r="I16" s="6">
        <v>410</v>
      </c>
      <c r="J16" s="7">
        <v>526</v>
      </c>
      <c r="K16" s="9">
        <v>937</v>
      </c>
      <c r="L16" s="6">
        <v>501</v>
      </c>
      <c r="M16" s="6">
        <v>82</v>
      </c>
      <c r="N16" s="6">
        <v>399</v>
      </c>
      <c r="O16" s="6">
        <v>44</v>
      </c>
      <c r="P16" s="6">
        <v>632</v>
      </c>
      <c r="Q16" s="6">
        <v>979</v>
      </c>
      <c r="R16" s="6">
        <v>844</v>
      </c>
      <c r="S16" s="6">
        <v>751</v>
      </c>
      <c r="T16" s="6">
        <v>179</v>
      </c>
      <c r="U16" s="6">
        <v>280</v>
      </c>
      <c r="V16" s="6">
        <v>201</v>
      </c>
      <c r="W16" s="6">
        <v>366</v>
      </c>
      <c r="X16" s="6">
        <v>818</v>
      </c>
      <c r="Y16" s="8">
        <v>661</v>
      </c>
      <c r="Z16" s="6">
        <v>257</v>
      </c>
      <c r="AA16" s="6">
        <v>166</v>
      </c>
      <c r="AB16" s="6">
        <v>762</v>
      </c>
      <c r="AC16" s="6">
        <v>861</v>
      </c>
      <c r="AD16" s="6">
        <v>644</v>
      </c>
      <c r="AE16" s="6">
        <v>807</v>
      </c>
      <c r="AF16" s="6">
        <v>379</v>
      </c>
      <c r="AG16" s="179">
        <v>224</v>
      </c>
      <c r="AH16" s="5">
        <f t="shared" si="0"/>
        <v>16400</v>
      </c>
      <c r="AI16" s="5">
        <f t="shared" si="1"/>
        <v>11201200</v>
      </c>
      <c r="AJ16" s="2">
        <f t="shared" si="2"/>
        <v>8606720000</v>
      </c>
    </row>
    <row r="17" spans="1:36" x14ac:dyDescent="0.2">
      <c r="A17" s="1">
        <v>10</v>
      </c>
      <c r="B17" s="178">
        <v>472</v>
      </c>
      <c r="C17" s="6">
        <v>115</v>
      </c>
      <c r="D17" s="6">
        <v>559</v>
      </c>
      <c r="E17" s="6">
        <v>908</v>
      </c>
      <c r="F17" s="6">
        <v>597</v>
      </c>
      <c r="G17" s="6">
        <v>1010</v>
      </c>
      <c r="H17" s="6">
        <v>430</v>
      </c>
      <c r="I17" s="6">
        <v>9</v>
      </c>
      <c r="J17" s="9">
        <v>925</v>
      </c>
      <c r="K17" s="7">
        <v>570</v>
      </c>
      <c r="L17" s="6">
        <v>102</v>
      </c>
      <c r="M17" s="6">
        <v>449</v>
      </c>
      <c r="N17" s="6">
        <v>32</v>
      </c>
      <c r="O17" s="6">
        <v>443</v>
      </c>
      <c r="P17" s="6">
        <v>999</v>
      </c>
      <c r="Q17" s="6">
        <v>580</v>
      </c>
      <c r="R17" s="6">
        <v>731</v>
      </c>
      <c r="S17" s="6">
        <v>896</v>
      </c>
      <c r="T17" s="6">
        <v>292</v>
      </c>
      <c r="U17" s="6">
        <v>135</v>
      </c>
      <c r="V17" s="6">
        <v>346</v>
      </c>
      <c r="W17" s="6">
        <v>253</v>
      </c>
      <c r="X17" s="8">
        <v>673</v>
      </c>
      <c r="Y17" s="6">
        <v>774</v>
      </c>
      <c r="Z17" s="6">
        <v>146</v>
      </c>
      <c r="AA17" s="6">
        <v>309</v>
      </c>
      <c r="AB17" s="6">
        <v>873</v>
      </c>
      <c r="AC17" s="6">
        <v>718</v>
      </c>
      <c r="AD17" s="6">
        <v>787</v>
      </c>
      <c r="AE17" s="6">
        <v>696</v>
      </c>
      <c r="AF17" s="6">
        <v>236</v>
      </c>
      <c r="AG17" s="179">
        <v>335</v>
      </c>
      <c r="AH17" s="5">
        <f t="shared" si="0"/>
        <v>16400</v>
      </c>
      <c r="AI17" s="5">
        <f t="shared" si="1"/>
        <v>11201200</v>
      </c>
      <c r="AJ17" s="2">
        <f t="shared" si="2"/>
        <v>8606720000</v>
      </c>
    </row>
    <row r="18" spans="1:36" x14ac:dyDescent="0.2">
      <c r="A18" s="1">
        <v>11</v>
      </c>
      <c r="B18" s="178">
        <v>998</v>
      </c>
      <c r="C18" s="6">
        <v>577</v>
      </c>
      <c r="D18" s="6">
        <v>29</v>
      </c>
      <c r="E18" s="6">
        <v>442</v>
      </c>
      <c r="F18" s="6">
        <v>103</v>
      </c>
      <c r="G18" s="6">
        <v>452</v>
      </c>
      <c r="H18" s="6">
        <v>928</v>
      </c>
      <c r="I18" s="6">
        <v>571</v>
      </c>
      <c r="J18" s="6">
        <v>431</v>
      </c>
      <c r="K18" s="6">
        <v>12</v>
      </c>
      <c r="L18" s="7">
        <v>600</v>
      </c>
      <c r="M18" s="9">
        <v>1011</v>
      </c>
      <c r="N18" s="6">
        <v>558</v>
      </c>
      <c r="O18" s="6">
        <v>905</v>
      </c>
      <c r="P18" s="6">
        <v>469</v>
      </c>
      <c r="Q18" s="6">
        <v>114</v>
      </c>
      <c r="R18" s="6">
        <v>233</v>
      </c>
      <c r="S18" s="6">
        <v>334</v>
      </c>
      <c r="T18" s="6">
        <v>786</v>
      </c>
      <c r="U18" s="6">
        <v>693</v>
      </c>
      <c r="V18" s="6">
        <v>876</v>
      </c>
      <c r="W18" s="8">
        <v>719</v>
      </c>
      <c r="X18" s="6">
        <v>147</v>
      </c>
      <c r="Y18" s="6">
        <v>312</v>
      </c>
      <c r="Z18" s="6">
        <v>676</v>
      </c>
      <c r="AA18" s="6">
        <v>775</v>
      </c>
      <c r="AB18" s="6">
        <v>347</v>
      </c>
      <c r="AC18" s="6">
        <v>256</v>
      </c>
      <c r="AD18" s="6">
        <v>289</v>
      </c>
      <c r="AE18" s="6">
        <v>134</v>
      </c>
      <c r="AF18" s="6">
        <v>730</v>
      </c>
      <c r="AG18" s="179">
        <v>893</v>
      </c>
      <c r="AH18" s="5">
        <f t="shared" si="0"/>
        <v>16400</v>
      </c>
      <c r="AI18" s="5">
        <f t="shared" si="1"/>
        <v>11201200</v>
      </c>
      <c r="AJ18" s="2">
        <f t="shared" si="2"/>
        <v>8606720000</v>
      </c>
    </row>
    <row r="19" spans="1:36" x14ac:dyDescent="0.2">
      <c r="A19" s="1">
        <v>12</v>
      </c>
      <c r="B19" s="178">
        <v>629</v>
      </c>
      <c r="C19" s="6">
        <v>978</v>
      </c>
      <c r="D19" s="6">
        <v>398</v>
      </c>
      <c r="E19" s="6">
        <v>41</v>
      </c>
      <c r="F19" s="6">
        <v>504</v>
      </c>
      <c r="G19" s="6">
        <v>83</v>
      </c>
      <c r="H19" s="6">
        <v>527</v>
      </c>
      <c r="I19" s="6">
        <v>940</v>
      </c>
      <c r="J19" s="6">
        <v>64</v>
      </c>
      <c r="K19" s="6">
        <v>411</v>
      </c>
      <c r="L19" s="9">
        <v>967</v>
      </c>
      <c r="M19" s="7">
        <v>612</v>
      </c>
      <c r="N19" s="6">
        <v>957</v>
      </c>
      <c r="O19" s="6">
        <v>538</v>
      </c>
      <c r="P19" s="6">
        <v>70</v>
      </c>
      <c r="Q19" s="6">
        <v>481</v>
      </c>
      <c r="R19" s="6">
        <v>378</v>
      </c>
      <c r="S19" s="6">
        <v>221</v>
      </c>
      <c r="T19" s="6">
        <v>641</v>
      </c>
      <c r="U19" s="6">
        <v>806</v>
      </c>
      <c r="V19" s="8">
        <v>763</v>
      </c>
      <c r="W19" s="6">
        <v>864</v>
      </c>
      <c r="X19" s="6">
        <v>260</v>
      </c>
      <c r="Y19" s="6">
        <v>167</v>
      </c>
      <c r="Z19" s="6">
        <v>819</v>
      </c>
      <c r="AA19" s="6">
        <v>664</v>
      </c>
      <c r="AB19" s="6">
        <v>204</v>
      </c>
      <c r="AC19" s="6">
        <v>367</v>
      </c>
      <c r="AD19" s="6">
        <v>178</v>
      </c>
      <c r="AE19" s="6">
        <v>277</v>
      </c>
      <c r="AF19" s="6">
        <v>841</v>
      </c>
      <c r="AG19" s="179">
        <v>750</v>
      </c>
      <c r="AH19" s="5">
        <f t="shared" si="0"/>
        <v>16400</v>
      </c>
      <c r="AI19" s="5">
        <f t="shared" si="1"/>
        <v>11201200</v>
      </c>
      <c r="AJ19" s="2">
        <f t="shared" si="2"/>
        <v>8606720000</v>
      </c>
    </row>
    <row r="20" spans="1:36" x14ac:dyDescent="0.2">
      <c r="A20" s="1">
        <v>13</v>
      </c>
      <c r="B20" s="178">
        <v>857</v>
      </c>
      <c r="C20" s="6">
        <v>766</v>
      </c>
      <c r="D20" s="6">
        <v>162</v>
      </c>
      <c r="E20" s="6">
        <v>261</v>
      </c>
      <c r="F20" s="6">
        <v>220</v>
      </c>
      <c r="G20" s="6">
        <v>383</v>
      </c>
      <c r="H20" s="6">
        <v>803</v>
      </c>
      <c r="I20" s="6">
        <v>648</v>
      </c>
      <c r="J20" s="6">
        <v>276</v>
      </c>
      <c r="K20" s="6">
        <v>183</v>
      </c>
      <c r="L20" s="6">
        <v>747</v>
      </c>
      <c r="M20" s="6">
        <v>848</v>
      </c>
      <c r="N20" s="7">
        <v>657</v>
      </c>
      <c r="O20" s="9">
        <v>822</v>
      </c>
      <c r="P20" s="6">
        <v>362</v>
      </c>
      <c r="Q20" s="6">
        <v>205</v>
      </c>
      <c r="R20" s="6">
        <v>86</v>
      </c>
      <c r="S20" s="6">
        <v>497</v>
      </c>
      <c r="T20" s="6">
        <v>941</v>
      </c>
      <c r="U20" s="8">
        <v>522</v>
      </c>
      <c r="V20" s="6">
        <v>983</v>
      </c>
      <c r="W20" s="6">
        <v>628</v>
      </c>
      <c r="X20" s="6">
        <v>48</v>
      </c>
      <c r="Y20" s="6">
        <v>395</v>
      </c>
      <c r="Z20" s="6">
        <v>543</v>
      </c>
      <c r="AA20" s="6">
        <v>956</v>
      </c>
      <c r="AB20" s="6">
        <v>488</v>
      </c>
      <c r="AC20" s="6">
        <v>67</v>
      </c>
      <c r="AD20" s="6">
        <v>414</v>
      </c>
      <c r="AE20" s="6">
        <v>57</v>
      </c>
      <c r="AF20" s="6">
        <v>613</v>
      </c>
      <c r="AG20" s="179">
        <v>962</v>
      </c>
      <c r="AH20" s="5">
        <f t="shared" si="0"/>
        <v>16400</v>
      </c>
      <c r="AI20" s="5">
        <f t="shared" si="1"/>
        <v>11201200</v>
      </c>
      <c r="AJ20" s="2">
        <f t="shared" si="2"/>
        <v>8606720000</v>
      </c>
    </row>
    <row r="21" spans="1:36" x14ac:dyDescent="0.2">
      <c r="A21" s="1">
        <v>14</v>
      </c>
      <c r="B21" s="178">
        <v>714</v>
      </c>
      <c r="C21" s="6">
        <v>877</v>
      </c>
      <c r="D21" s="6">
        <v>305</v>
      </c>
      <c r="E21" s="6">
        <v>150</v>
      </c>
      <c r="F21" s="6">
        <v>331</v>
      </c>
      <c r="G21" s="6">
        <v>240</v>
      </c>
      <c r="H21" s="6">
        <v>692</v>
      </c>
      <c r="I21" s="6">
        <v>791</v>
      </c>
      <c r="J21" s="6">
        <v>131</v>
      </c>
      <c r="K21" s="6">
        <v>296</v>
      </c>
      <c r="L21" s="6">
        <v>892</v>
      </c>
      <c r="M21" s="6">
        <v>735</v>
      </c>
      <c r="N21" s="9">
        <v>770</v>
      </c>
      <c r="O21" s="7">
        <v>677</v>
      </c>
      <c r="P21" s="6">
        <v>249</v>
      </c>
      <c r="Q21" s="6">
        <v>350</v>
      </c>
      <c r="R21" s="6">
        <v>453</v>
      </c>
      <c r="S21" s="6">
        <v>98</v>
      </c>
      <c r="T21" s="8">
        <v>574</v>
      </c>
      <c r="U21" s="6">
        <v>921</v>
      </c>
      <c r="V21" s="6">
        <v>584</v>
      </c>
      <c r="W21" s="6">
        <v>995</v>
      </c>
      <c r="X21" s="6">
        <v>447</v>
      </c>
      <c r="Y21" s="6">
        <v>28</v>
      </c>
      <c r="Z21" s="6">
        <v>912</v>
      </c>
      <c r="AA21" s="6">
        <v>555</v>
      </c>
      <c r="AB21" s="6">
        <v>119</v>
      </c>
      <c r="AC21" s="6">
        <v>468</v>
      </c>
      <c r="AD21" s="6">
        <v>13</v>
      </c>
      <c r="AE21" s="6">
        <v>426</v>
      </c>
      <c r="AF21" s="6">
        <v>1014</v>
      </c>
      <c r="AG21" s="179">
        <v>593</v>
      </c>
      <c r="AH21" s="5">
        <f t="shared" si="0"/>
        <v>16400</v>
      </c>
      <c r="AI21" s="5">
        <f t="shared" si="1"/>
        <v>11201200</v>
      </c>
      <c r="AJ21" s="2">
        <f t="shared" si="2"/>
        <v>8606720000</v>
      </c>
    </row>
    <row r="22" spans="1:36" x14ac:dyDescent="0.2">
      <c r="A22" s="1">
        <v>15</v>
      </c>
      <c r="B22" s="178">
        <v>252</v>
      </c>
      <c r="C22" s="6">
        <v>351</v>
      </c>
      <c r="D22" s="6">
        <v>771</v>
      </c>
      <c r="E22" s="6">
        <v>680</v>
      </c>
      <c r="F22" s="6">
        <v>889</v>
      </c>
      <c r="G22" s="6">
        <v>734</v>
      </c>
      <c r="H22" s="6">
        <v>130</v>
      </c>
      <c r="I22" s="6">
        <v>293</v>
      </c>
      <c r="J22" s="6">
        <v>689</v>
      </c>
      <c r="K22" s="6">
        <v>790</v>
      </c>
      <c r="L22" s="6">
        <v>330</v>
      </c>
      <c r="M22" s="6">
        <v>237</v>
      </c>
      <c r="N22" s="6">
        <v>308</v>
      </c>
      <c r="O22" s="6">
        <v>151</v>
      </c>
      <c r="P22" s="7">
        <v>715</v>
      </c>
      <c r="Q22" s="9">
        <v>880</v>
      </c>
      <c r="R22" s="6">
        <v>1015</v>
      </c>
      <c r="S22" s="8">
        <v>596</v>
      </c>
      <c r="T22" s="6">
        <v>16</v>
      </c>
      <c r="U22" s="6">
        <v>427</v>
      </c>
      <c r="V22" s="6">
        <v>118</v>
      </c>
      <c r="W22" s="6">
        <v>465</v>
      </c>
      <c r="X22" s="6">
        <v>909</v>
      </c>
      <c r="Y22" s="6">
        <v>554</v>
      </c>
      <c r="Z22" s="6">
        <v>446</v>
      </c>
      <c r="AA22" s="6">
        <v>25</v>
      </c>
      <c r="AB22" s="6">
        <v>581</v>
      </c>
      <c r="AC22" s="6">
        <v>994</v>
      </c>
      <c r="AD22" s="6">
        <v>575</v>
      </c>
      <c r="AE22" s="6">
        <v>924</v>
      </c>
      <c r="AF22" s="6">
        <v>456</v>
      </c>
      <c r="AG22" s="179">
        <v>99</v>
      </c>
      <c r="AH22" s="5">
        <f t="shared" si="0"/>
        <v>16400</v>
      </c>
      <c r="AI22" s="5">
        <f t="shared" si="1"/>
        <v>11201200</v>
      </c>
      <c r="AJ22" s="2">
        <f t="shared" si="2"/>
        <v>8606720000</v>
      </c>
    </row>
    <row r="23" spans="1:36" x14ac:dyDescent="0.2">
      <c r="A23" s="1">
        <v>16</v>
      </c>
      <c r="B23" s="178">
        <v>363</v>
      </c>
      <c r="C23" s="6">
        <v>208</v>
      </c>
      <c r="D23" s="6">
        <v>660</v>
      </c>
      <c r="E23" s="6">
        <v>823</v>
      </c>
      <c r="F23" s="6">
        <v>746</v>
      </c>
      <c r="G23" s="6">
        <v>845</v>
      </c>
      <c r="H23" s="6">
        <v>273</v>
      </c>
      <c r="I23" s="6">
        <v>182</v>
      </c>
      <c r="J23" s="6">
        <v>802</v>
      </c>
      <c r="K23" s="6">
        <v>645</v>
      </c>
      <c r="L23" s="6">
        <v>217</v>
      </c>
      <c r="M23" s="6">
        <v>382</v>
      </c>
      <c r="N23" s="6">
        <v>163</v>
      </c>
      <c r="O23" s="6">
        <v>264</v>
      </c>
      <c r="P23" s="9">
        <v>860</v>
      </c>
      <c r="Q23" s="7">
        <v>767</v>
      </c>
      <c r="R23" s="8">
        <v>616</v>
      </c>
      <c r="S23" s="6">
        <v>963</v>
      </c>
      <c r="T23" s="6">
        <v>415</v>
      </c>
      <c r="U23" s="6">
        <v>60</v>
      </c>
      <c r="V23" s="6">
        <v>485</v>
      </c>
      <c r="W23" s="6">
        <v>66</v>
      </c>
      <c r="X23" s="6">
        <v>542</v>
      </c>
      <c r="Y23" s="6">
        <v>953</v>
      </c>
      <c r="Z23" s="6">
        <v>45</v>
      </c>
      <c r="AA23" s="6">
        <v>394</v>
      </c>
      <c r="AB23" s="6">
        <v>982</v>
      </c>
      <c r="AC23" s="6">
        <v>625</v>
      </c>
      <c r="AD23" s="6">
        <v>944</v>
      </c>
      <c r="AE23" s="6">
        <v>523</v>
      </c>
      <c r="AF23" s="6">
        <v>87</v>
      </c>
      <c r="AG23" s="179">
        <v>500</v>
      </c>
      <c r="AH23" s="5">
        <f t="shared" si="0"/>
        <v>16400</v>
      </c>
      <c r="AI23" s="5">
        <f t="shared" si="1"/>
        <v>11201200</v>
      </c>
      <c r="AJ23" s="2">
        <f t="shared" si="2"/>
        <v>8606720000</v>
      </c>
    </row>
    <row r="24" spans="1:36" x14ac:dyDescent="0.2">
      <c r="A24" s="1">
        <v>17</v>
      </c>
      <c r="B24" s="178">
        <v>662</v>
      </c>
      <c r="C24" s="6">
        <v>817</v>
      </c>
      <c r="D24" s="6">
        <v>365</v>
      </c>
      <c r="E24" s="6">
        <v>202</v>
      </c>
      <c r="F24" s="6">
        <v>279</v>
      </c>
      <c r="G24" s="6">
        <v>180</v>
      </c>
      <c r="H24" s="6">
        <v>752</v>
      </c>
      <c r="I24" s="6">
        <v>843</v>
      </c>
      <c r="J24" s="6">
        <v>223</v>
      </c>
      <c r="K24" s="6">
        <v>380</v>
      </c>
      <c r="L24" s="6">
        <v>808</v>
      </c>
      <c r="M24" s="6">
        <v>643</v>
      </c>
      <c r="N24" s="6">
        <v>862</v>
      </c>
      <c r="O24" s="6">
        <v>761</v>
      </c>
      <c r="P24" s="6">
        <v>165</v>
      </c>
      <c r="Q24" s="8">
        <v>258</v>
      </c>
      <c r="R24" s="7">
        <v>409</v>
      </c>
      <c r="S24" s="9">
        <v>62</v>
      </c>
      <c r="T24" s="6">
        <v>610</v>
      </c>
      <c r="U24" s="6">
        <v>965</v>
      </c>
      <c r="V24" s="6">
        <v>540</v>
      </c>
      <c r="W24" s="6">
        <v>959</v>
      </c>
      <c r="X24" s="6">
        <v>483</v>
      </c>
      <c r="Y24" s="6">
        <v>72</v>
      </c>
      <c r="Z24" s="6">
        <v>980</v>
      </c>
      <c r="AA24" s="6">
        <v>631</v>
      </c>
      <c r="AB24" s="6">
        <v>43</v>
      </c>
      <c r="AC24" s="6">
        <v>400</v>
      </c>
      <c r="AD24" s="6">
        <v>81</v>
      </c>
      <c r="AE24" s="6">
        <v>502</v>
      </c>
      <c r="AF24" s="6">
        <v>938</v>
      </c>
      <c r="AG24" s="179">
        <v>525</v>
      </c>
      <c r="AH24" s="5">
        <f t="shared" si="0"/>
        <v>16400</v>
      </c>
      <c r="AI24" s="5">
        <f t="shared" si="1"/>
        <v>11201200</v>
      </c>
      <c r="AJ24" s="2">
        <f t="shared" si="2"/>
        <v>8606720000</v>
      </c>
    </row>
    <row r="25" spans="1:36" x14ac:dyDescent="0.2">
      <c r="A25" s="1">
        <v>18</v>
      </c>
      <c r="B25" s="178">
        <v>773</v>
      </c>
      <c r="C25" s="6">
        <v>674</v>
      </c>
      <c r="D25" s="6">
        <v>254</v>
      </c>
      <c r="E25" s="6">
        <v>345</v>
      </c>
      <c r="F25" s="6">
        <v>136</v>
      </c>
      <c r="G25" s="6">
        <v>291</v>
      </c>
      <c r="H25" s="6">
        <v>895</v>
      </c>
      <c r="I25" s="6">
        <v>732</v>
      </c>
      <c r="J25" s="6">
        <v>336</v>
      </c>
      <c r="K25" s="6">
        <v>235</v>
      </c>
      <c r="L25" s="6">
        <v>695</v>
      </c>
      <c r="M25" s="6">
        <v>788</v>
      </c>
      <c r="N25" s="6">
        <v>717</v>
      </c>
      <c r="O25" s="6">
        <v>874</v>
      </c>
      <c r="P25" s="8">
        <v>310</v>
      </c>
      <c r="Q25" s="6">
        <v>145</v>
      </c>
      <c r="R25" s="9">
        <v>10</v>
      </c>
      <c r="S25" s="7">
        <v>429</v>
      </c>
      <c r="T25" s="6">
        <v>1009</v>
      </c>
      <c r="U25" s="6">
        <v>598</v>
      </c>
      <c r="V25" s="6">
        <v>907</v>
      </c>
      <c r="W25" s="6">
        <v>560</v>
      </c>
      <c r="X25" s="6">
        <v>116</v>
      </c>
      <c r="Y25" s="6">
        <v>471</v>
      </c>
      <c r="Z25" s="6">
        <v>579</v>
      </c>
      <c r="AA25" s="6">
        <v>1000</v>
      </c>
      <c r="AB25" s="6">
        <v>444</v>
      </c>
      <c r="AC25" s="6">
        <v>31</v>
      </c>
      <c r="AD25" s="6">
        <v>450</v>
      </c>
      <c r="AE25" s="6">
        <v>101</v>
      </c>
      <c r="AF25" s="6">
        <v>569</v>
      </c>
      <c r="AG25" s="179">
        <v>926</v>
      </c>
      <c r="AH25" s="5">
        <f t="shared" si="0"/>
        <v>16400</v>
      </c>
      <c r="AI25" s="5">
        <f t="shared" si="1"/>
        <v>11201200</v>
      </c>
      <c r="AJ25" s="2">
        <f t="shared" si="2"/>
        <v>8606720000</v>
      </c>
    </row>
    <row r="26" spans="1:36" x14ac:dyDescent="0.2">
      <c r="A26" s="1">
        <v>19</v>
      </c>
      <c r="B26" s="178">
        <v>311</v>
      </c>
      <c r="C26" s="6">
        <v>148</v>
      </c>
      <c r="D26" s="6">
        <v>720</v>
      </c>
      <c r="E26" s="6">
        <v>875</v>
      </c>
      <c r="F26" s="6">
        <v>694</v>
      </c>
      <c r="G26" s="6">
        <v>785</v>
      </c>
      <c r="H26" s="6">
        <v>333</v>
      </c>
      <c r="I26" s="6">
        <v>234</v>
      </c>
      <c r="J26" s="6">
        <v>894</v>
      </c>
      <c r="K26" s="6">
        <v>729</v>
      </c>
      <c r="L26" s="6">
        <v>133</v>
      </c>
      <c r="M26" s="6">
        <v>290</v>
      </c>
      <c r="N26" s="6">
        <v>255</v>
      </c>
      <c r="O26" s="8">
        <v>348</v>
      </c>
      <c r="P26" s="6">
        <v>776</v>
      </c>
      <c r="Q26" s="6">
        <v>675</v>
      </c>
      <c r="R26" s="6">
        <v>572</v>
      </c>
      <c r="S26" s="6">
        <v>927</v>
      </c>
      <c r="T26" s="7">
        <v>451</v>
      </c>
      <c r="U26" s="9">
        <v>104</v>
      </c>
      <c r="V26" s="6">
        <v>441</v>
      </c>
      <c r="W26" s="6">
        <v>30</v>
      </c>
      <c r="X26" s="6">
        <v>578</v>
      </c>
      <c r="Y26" s="6">
        <v>997</v>
      </c>
      <c r="Z26" s="6">
        <v>113</v>
      </c>
      <c r="AA26" s="6">
        <v>470</v>
      </c>
      <c r="AB26" s="6">
        <v>906</v>
      </c>
      <c r="AC26" s="6">
        <v>557</v>
      </c>
      <c r="AD26" s="6">
        <v>1012</v>
      </c>
      <c r="AE26" s="6">
        <v>599</v>
      </c>
      <c r="AF26" s="6">
        <v>11</v>
      </c>
      <c r="AG26" s="179">
        <v>432</v>
      </c>
      <c r="AH26" s="5">
        <f t="shared" si="0"/>
        <v>16400</v>
      </c>
      <c r="AI26" s="5">
        <f t="shared" si="1"/>
        <v>11201200</v>
      </c>
      <c r="AJ26" s="2">
        <f t="shared" si="2"/>
        <v>8606720000</v>
      </c>
    </row>
    <row r="27" spans="1:36" x14ac:dyDescent="0.2">
      <c r="A27" s="1">
        <v>20</v>
      </c>
      <c r="B27" s="178">
        <v>168</v>
      </c>
      <c r="C27" s="6">
        <v>259</v>
      </c>
      <c r="D27" s="6">
        <v>863</v>
      </c>
      <c r="E27" s="6">
        <v>764</v>
      </c>
      <c r="F27" s="6">
        <v>805</v>
      </c>
      <c r="G27" s="6">
        <v>642</v>
      </c>
      <c r="H27" s="6">
        <v>222</v>
      </c>
      <c r="I27" s="6">
        <v>377</v>
      </c>
      <c r="J27" s="6">
        <v>749</v>
      </c>
      <c r="K27" s="6">
        <v>842</v>
      </c>
      <c r="L27" s="6">
        <v>278</v>
      </c>
      <c r="M27" s="6">
        <v>177</v>
      </c>
      <c r="N27" s="8">
        <v>368</v>
      </c>
      <c r="O27" s="6">
        <v>203</v>
      </c>
      <c r="P27" s="6">
        <v>663</v>
      </c>
      <c r="Q27" s="6">
        <v>820</v>
      </c>
      <c r="R27" s="6">
        <v>939</v>
      </c>
      <c r="S27" s="6">
        <v>528</v>
      </c>
      <c r="T27" s="9">
        <v>84</v>
      </c>
      <c r="U27" s="7">
        <v>503</v>
      </c>
      <c r="V27" s="6">
        <v>42</v>
      </c>
      <c r="W27" s="6">
        <v>397</v>
      </c>
      <c r="X27" s="6">
        <v>977</v>
      </c>
      <c r="Y27" s="6">
        <v>630</v>
      </c>
      <c r="Z27" s="6">
        <v>482</v>
      </c>
      <c r="AA27" s="6">
        <v>69</v>
      </c>
      <c r="AB27" s="6">
        <v>537</v>
      </c>
      <c r="AC27" s="6">
        <v>958</v>
      </c>
      <c r="AD27" s="6">
        <v>611</v>
      </c>
      <c r="AE27" s="6">
        <v>968</v>
      </c>
      <c r="AF27" s="6">
        <v>412</v>
      </c>
      <c r="AG27" s="179">
        <v>63</v>
      </c>
      <c r="AH27" s="5">
        <f t="shared" si="0"/>
        <v>16400</v>
      </c>
      <c r="AI27" s="5">
        <f t="shared" si="1"/>
        <v>11201200</v>
      </c>
      <c r="AJ27" s="2">
        <f t="shared" si="2"/>
        <v>8606720000</v>
      </c>
    </row>
    <row r="28" spans="1:36" x14ac:dyDescent="0.2">
      <c r="A28" s="1">
        <v>21</v>
      </c>
      <c r="B28" s="178">
        <v>396</v>
      </c>
      <c r="C28" s="6">
        <v>47</v>
      </c>
      <c r="D28" s="6">
        <v>627</v>
      </c>
      <c r="E28" s="6">
        <v>984</v>
      </c>
      <c r="F28" s="6">
        <v>521</v>
      </c>
      <c r="G28" s="6">
        <v>942</v>
      </c>
      <c r="H28" s="6">
        <v>498</v>
      </c>
      <c r="I28" s="6">
        <v>85</v>
      </c>
      <c r="J28" s="6">
        <v>961</v>
      </c>
      <c r="K28" s="6">
        <v>614</v>
      </c>
      <c r="L28" s="6">
        <v>58</v>
      </c>
      <c r="M28" s="8">
        <v>413</v>
      </c>
      <c r="N28" s="6">
        <v>68</v>
      </c>
      <c r="O28" s="6">
        <v>487</v>
      </c>
      <c r="P28" s="6">
        <v>955</v>
      </c>
      <c r="Q28" s="6">
        <v>544</v>
      </c>
      <c r="R28" s="6">
        <v>647</v>
      </c>
      <c r="S28" s="6">
        <v>804</v>
      </c>
      <c r="T28" s="6">
        <v>384</v>
      </c>
      <c r="U28" s="6">
        <v>219</v>
      </c>
      <c r="V28" s="7">
        <v>262</v>
      </c>
      <c r="W28" s="9">
        <v>161</v>
      </c>
      <c r="X28" s="6">
        <v>765</v>
      </c>
      <c r="Y28" s="6">
        <v>858</v>
      </c>
      <c r="Z28" s="6">
        <v>206</v>
      </c>
      <c r="AA28" s="6">
        <v>361</v>
      </c>
      <c r="AB28" s="6">
        <v>821</v>
      </c>
      <c r="AC28" s="6">
        <v>658</v>
      </c>
      <c r="AD28" s="6">
        <v>847</v>
      </c>
      <c r="AE28" s="6">
        <v>748</v>
      </c>
      <c r="AF28" s="6">
        <v>184</v>
      </c>
      <c r="AG28" s="179">
        <v>275</v>
      </c>
      <c r="AH28" s="5">
        <f t="shared" si="0"/>
        <v>16400</v>
      </c>
      <c r="AI28" s="5">
        <f t="shared" si="1"/>
        <v>11201200</v>
      </c>
      <c r="AJ28" s="2">
        <f t="shared" si="2"/>
        <v>8606720000</v>
      </c>
    </row>
    <row r="29" spans="1:36" x14ac:dyDescent="0.2">
      <c r="A29" s="1">
        <v>22</v>
      </c>
      <c r="B29" s="178">
        <v>27</v>
      </c>
      <c r="C29" s="6">
        <v>448</v>
      </c>
      <c r="D29" s="6">
        <v>996</v>
      </c>
      <c r="E29" s="6">
        <v>583</v>
      </c>
      <c r="F29" s="6">
        <v>922</v>
      </c>
      <c r="G29" s="6">
        <v>573</v>
      </c>
      <c r="H29" s="6">
        <v>97</v>
      </c>
      <c r="I29" s="6">
        <v>454</v>
      </c>
      <c r="J29" s="6">
        <v>594</v>
      </c>
      <c r="K29" s="6">
        <v>1013</v>
      </c>
      <c r="L29" s="8">
        <v>425</v>
      </c>
      <c r="M29" s="6">
        <v>14</v>
      </c>
      <c r="N29" s="6">
        <v>467</v>
      </c>
      <c r="O29" s="6">
        <v>120</v>
      </c>
      <c r="P29" s="6">
        <v>556</v>
      </c>
      <c r="Q29" s="6">
        <v>911</v>
      </c>
      <c r="R29" s="6">
        <v>792</v>
      </c>
      <c r="S29" s="6">
        <v>691</v>
      </c>
      <c r="T29" s="6">
        <v>239</v>
      </c>
      <c r="U29" s="6">
        <v>332</v>
      </c>
      <c r="V29" s="9">
        <v>149</v>
      </c>
      <c r="W29" s="7">
        <v>306</v>
      </c>
      <c r="X29" s="6">
        <v>878</v>
      </c>
      <c r="Y29" s="6">
        <v>713</v>
      </c>
      <c r="Z29" s="6">
        <v>349</v>
      </c>
      <c r="AA29" s="6">
        <v>250</v>
      </c>
      <c r="AB29" s="6">
        <v>678</v>
      </c>
      <c r="AC29" s="6">
        <v>769</v>
      </c>
      <c r="AD29" s="6">
        <v>736</v>
      </c>
      <c r="AE29" s="6">
        <v>891</v>
      </c>
      <c r="AF29" s="6">
        <v>295</v>
      </c>
      <c r="AG29" s="179">
        <v>132</v>
      </c>
      <c r="AH29" s="5">
        <f t="shared" si="0"/>
        <v>16400</v>
      </c>
      <c r="AI29" s="5">
        <f t="shared" si="1"/>
        <v>11201200</v>
      </c>
      <c r="AJ29" s="2">
        <f t="shared" si="2"/>
        <v>8606720000</v>
      </c>
    </row>
    <row r="30" spans="1:36" x14ac:dyDescent="0.2">
      <c r="A30" s="1">
        <v>23</v>
      </c>
      <c r="B30" s="178">
        <v>553</v>
      </c>
      <c r="C30" s="6">
        <v>910</v>
      </c>
      <c r="D30" s="6">
        <v>466</v>
      </c>
      <c r="E30" s="6">
        <v>117</v>
      </c>
      <c r="F30" s="6">
        <v>428</v>
      </c>
      <c r="G30" s="6">
        <v>15</v>
      </c>
      <c r="H30" s="6">
        <v>595</v>
      </c>
      <c r="I30" s="6">
        <v>1016</v>
      </c>
      <c r="J30" s="6">
        <v>100</v>
      </c>
      <c r="K30" s="8">
        <v>455</v>
      </c>
      <c r="L30" s="6">
        <v>923</v>
      </c>
      <c r="M30" s="6">
        <v>576</v>
      </c>
      <c r="N30" s="6">
        <v>993</v>
      </c>
      <c r="O30" s="6">
        <v>582</v>
      </c>
      <c r="P30" s="6">
        <v>26</v>
      </c>
      <c r="Q30" s="6">
        <v>445</v>
      </c>
      <c r="R30" s="6">
        <v>294</v>
      </c>
      <c r="S30" s="6">
        <v>129</v>
      </c>
      <c r="T30" s="6">
        <v>733</v>
      </c>
      <c r="U30" s="6">
        <v>890</v>
      </c>
      <c r="V30" s="6">
        <v>679</v>
      </c>
      <c r="W30" s="6">
        <v>772</v>
      </c>
      <c r="X30" s="7">
        <v>352</v>
      </c>
      <c r="Y30" s="9">
        <v>251</v>
      </c>
      <c r="Z30" s="6">
        <v>879</v>
      </c>
      <c r="AA30" s="6">
        <v>716</v>
      </c>
      <c r="AB30" s="6">
        <v>152</v>
      </c>
      <c r="AC30" s="6">
        <v>307</v>
      </c>
      <c r="AD30" s="6">
        <v>238</v>
      </c>
      <c r="AE30" s="6">
        <v>329</v>
      </c>
      <c r="AF30" s="6">
        <v>789</v>
      </c>
      <c r="AG30" s="179">
        <v>690</v>
      </c>
      <c r="AH30" s="5">
        <f t="shared" si="0"/>
        <v>16400</v>
      </c>
      <c r="AI30" s="5">
        <f t="shared" si="1"/>
        <v>11201200</v>
      </c>
      <c r="AJ30" s="2">
        <f t="shared" si="2"/>
        <v>8606720000</v>
      </c>
    </row>
    <row r="31" spans="1:36" x14ac:dyDescent="0.2">
      <c r="A31" s="1">
        <v>24</v>
      </c>
      <c r="B31" s="178">
        <v>954</v>
      </c>
      <c r="C31" s="6">
        <v>541</v>
      </c>
      <c r="D31" s="6">
        <v>65</v>
      </c>
      <c r="E31" s="6">
        <v>486</v>
      </c>
      <c r="F31" s="6">
        <v>59</v>
      </c>
      <c r="G31" s="6">
        <v>416</v>
      </c>
      <c r="H31" s="6">
        <v>964</v>
      </c>
      <c r="I31" s="6">
        <v>615</v>
      </c>
      <c r="J31" s="8">
        <v>499</v>
      </c>
      <c r="K31" s="6">
        <v>88</v>
      </c>
      <c r="L31" s="6">
        <v>524</v>
      </c>
      <c r="M31" s="6">
        <v>943</v>
      </c>
      <c r="N31" s="6">
        <v>626</v>
      </c>
      <c r="O31" s="6">
        <v>981</v>
      </c>
      <c r="P31" s="6">
        <v>393</v>
      </c>
      <c r="Q31" s="6">
        <v>46</v>
      </c>
      <c r="R31" s="6">
        <v>181</v>
      </c>
      <c r="S31" s="6">
        <v>274</v>
      </c>
      <c r="T31" s="6">
        <v>846</v>
      </c>
      <c r="U31" s="6">
        <v>745</v>
      </c>
      <c r="V31" s="6">
        <v>824</v>
      </c>
      <c r="W31" s="6">
        <v>659</v>
      </c>
      <c r="X31" s="9">
        <v>207</v>
      </c>
      <c r="Y31" s="7">
        <v>364</v>
      </c>
      <c r="Z31" s="6">
        <v>768</v>
      </c>
      <c r="AA31" s="6">
        <v>859</v>
      </c>
      <c r="AB31" s="6">
        <v>263</v>
      </c>
      <c r="AC31" s="6">
        <v>164</v>
      </c>
      <c r="AD31" s="6">
        <v>381</v>
      </c>
      <c r="AE31" s="6">
        <v>218</v>
      </c>
      <c r="AF31" s="6">
        <v>646</v>
      </c>
      <c r="AG31" s="179">
        <v>801</v>
      </c>
      <c r="AH31" s="5">
        <f t="shared" si="0"/>
        <v>16400</v>
      </c>
      <c r="AI31" s="5">
        <f t="shared" si="1"/>
        <v>11201200</v>
      </c>
      <c r="AJ31" s="2">
        <f t="shared" si="2"/>
        <v>8606720000</v>
      </c>
    </row>
    <row r="32" spans="1:36" x14ac:dyDescent="0.2">
      <c r="A32" s="1">
        <v>25</v>
      </c>
      <c r="B32" s="178">
        <v>723</v>
      </c>
      <c r="C32" s="6">
        <v>888</v>
      </c>
      <c r="D32" s="6">
        <v>300</v>
      </c>
      <c r="E32" s="6">
        <v>143</v>
      </c>
      <c r="F32" s="6">
        <v>338</v>
      </c>
      <c r="G32" s="6">
        <v>245</v>
      </c>
      <c r="H32" s="6">
        <v>681</v>
      </c>
      <c r="I32" s="8">
        <v>782</v>
      </c>
      <c r="J32" s="6">
        <v>154</v>
      </c>
      <c r="K32" s="6">
        <v>317</v>
      </c>
      <c r="L32" s="6">
        <v>865</v>
      </c>
      <c r="M32" s="6">
        <v>710</v>
      </c>
      <c r="N32" s="6">
        <v>795</v>
      </c>
      <c r="O32" s="6">
        <v>704</v>
      </c>
      <c r="P32" s="6">
        <v>228</v>
      </c>
      <c r="Q32" s="6">
        <v>327</v>
      </c>
      <c r="R32" s="6">
        <v>480</v>
      </c>
      <c r="S32" s="6">
        <v>123</v>
      </c>
      <c r="T32" s="6">
        <v>551</v>
      </c>
      <c r="U32" s="6">
        <v>900</v>
      </c>
      <c r="V32" s="6">
        <v>605</v>
      </c>
      <c r="W32" s="6">
        <v>1018</v>
      </c>
      <c r="X32" s="6">
        <v>422</v>
      </c>
      <c r="Y32" s="6">
        <v>1</v>
      </c>
      <c r="Z32" s="7">
        <v>917</v>
      </c>
      <c r="AA32" s="9">
        <v>562</v>
      </c>
      <c r="AB32" s="6">
        <v>110</v>
      </c>
      <c r="AC32" s="6">
        <v>457</v>
      </c>
      <c r="AD32" s="6">
        <v>24</v>
      </c>
      <c r="AE32" s="6">
        <v>435</v>
      </c>
      <c r="AF32" s="6">
        <v>1007</v>
      </c>
      <c r="AG32" s="179">
        <v>588</v>
      </c>
      <c r="AH32" s="5">
        <f t="shared" si="0"/>
        <v>16400</v>
      </c>
      <c r="AI32" s="5">
        <f t="shared" si="1"/>
        <v>11201200</v>
      </c>
      <c r="AJ32" s="2">
        <f t="shared" si="2"/>
        <v>8606720000</v>
      </c>
    </row>
    <row r="33" spans="1:36" x14ac:dyDescent="0.2">
      <c r="A33" s="1">
        <v>26</v>
      </c>
      <c r="B33" s="178">
        <v>836</v>
      </c>
      <c r="C33" s="6">
        <v>743</v>
      </c>
      <c r="D33" s="6">
        <v>187</v>
      </c>
      <c r="E33" s="6">
        <v>288</v>
      </c>
      <c r="F33" s="6">
        <v>193</v>
      </c>
      <c r="G33" s="6">
        <v>358</v>
      </c>
      <c r="H33" s="8">
        <v>826</v>
      </c>
      <c r="I33" s="6">
        <v>669</v>
      </c>
      <c r="J33" s="6">
        <v>265</v>
      </c>
      <c r="K33" s="6">
        <v>174</v>
      </c>
      <c r="L33" s="6">
        <v>754</v>
      </c>
      <c r="M33" s="6">
        <v>853</v>
      </c>
      <c r="N33" s="6">
        <v>652</v>
      </c>
      <c r="O33" s="6">
        <v>815</v>
      </c>
      <c r="P33" s="6">
        <v>371</v>
      </c>
      <c r="Q33" s="6">
        <v>216</v>
      </c>
      <c r="R33" s="6">
        <v>79</v>
      </c>
      <c r="S33" s="6">
        <v>492</v>
      </c>
      <c r="T33" s="6">
        <v>952</v>
      </c>
      <c r="U33" s="6">
        <v>531</v>
      </c>
      <c r="V33" s="6">
        <v>974</v>
      </c>
      <c r="W33" s="6">
        <v>617</v>
      </c>
      <c r="X33" s="6">
        <v>53</v>
      </c>
      <c r="Y33" s="6">
        <v>402</v>
      </c>
      <c r="Z33" s="9">
        <v>518</v>
      </c>
      <c r="AA33" s="7">
        <v>929</v>
      </c>
      <c r="AB33" s="6">
        <v>509</v>
      </c>
      <c r="AC33" s="6">
        <v>90</v>
      </c>
      <c r="AD33" s="6">
        <v>391</v>
      </c>
      <c r="AE33" s="6">
        <v>36</v>
      </c>
      <c r="AF33" s="6">
        <v>640</v>
      </c>
      <c r="AG33" s="179">
        <v>987</v>
      </c>
      <c r="AH33" s="5">
        <f t="shared" si="0"/>
        <v>16400</v>
      </c>
      <c r="AI33" s="5">
        <f t="shared" si="1"/>
        <v>11201200</v>
      </c>
      <c r="AJ33" s="2">
        <f t="shared" si="2"/>
        <v>8606720000</v>
      </c>
    </row>
    <row r="34" spans="1:36" x14ac:dyDescent="0.2">
      <c r="A34" s="1">
        <v>27</v>
      </c>
      <c r="B34" s="178">
        <v>370</v>
      </c>
      <c r="C34" s="6">
        <v>213</v>
      </c>
      <c r="D34" s="6">
        <v>649</v>
      </c>
      <c r="E34" s="6">
        <v>814</v>
      </c>
      <c r="F34" s="6">
        <v>755</v>
      </c>
      <c r="G34" s="8">
        <v>856</v>
      </c>
      <c r="H34" s="6">
        <v>268</v>
      </c>
      <c r="I34" s="6">
        <v>175</v>
      </c>
      <c r="J34" s="6">
        <v>827</v>
      </c>
      <c r="K34" s="6">
        <v>672</v>
      </c>
      <c r="L34" s="6">
        <v>196</v>
      </c>
      <c r="M34" s="6">
        <v>359</v>
      </c>
      <c r="N34" s="6">
        <v>186</v>
      </c>
      <c r="O34" s="6">
        <v>285</v>
      </c>
      <c r="P34" s="6">
        <v>833</v>
      </c>
      <c r="Q34" s="6">
        <v>742</v>
      </c>
      <c r="R34" s="6">
        <v>637</v>
      </c>
      <c r="S34" s="6">
        <v>986</v>
      </c>
      <c r="T34" s="6">
        <v>390</v>
      </c>
      <c r="U34" s="6">
        <v>33</v>
      </c>
      <c r="V34" s="6">
        <v>512</v>
      </c>
      <c r="W34" s="6">
        <v>91</v>
      </c>
      <c r="X34" s="6">
        <v>519</v>
      </c>
      <c r="Y34" s="6">
        <v>932</v>
      </c>
      <c r="Z34" s="6">
        <v>56</v>
      </c>
      <c r="AA34" s="6">
        <v>403</v>
      </c>
      <c r="AB34" s="7">
        <v>975</v>
      </c>
      <c r="AC34" s="9">
        <v>620</v>
      </c>
      <c r="AD34" s="6">
        <v>949</v>
      </c>
      <c r="AE34" s="6">
        <v>530</v>
      </c>
      <c r="AF34" s="6">
        <v>78</v>
      </c>
      <c r="AG34" s="179">
        <v>489</v>
      </c>
      <c r="AH34" s="5">
        <f t="shared" si="0"/>
        <v>16400</v>
      </c>
      <c r="AI34" s="5">
        <f t="shared" si="1"/>
        <v>11201200</v>
      </c>
      <c r="AJ34" s="2">
        <f t="shared" si="2"/>
        <v>8606720000</v>
      </c>
    </row>
    <row r="35" spans="1:36" x14ac:dyDescent="0.2">
      <c r="A35" s="1">
        <v>28</v>
      </c>
      <c r="B35" s="178">
        <v>225</v>
      </c>
      <c r="C35" s="6">
        <v>326</v>
      </c>
      <c r="D35" s="6">
        <v>794</v>
      </c>
      <c r="E35" s="6">
        <v>701</v>
      </c>
      <c r="F35" s="8">
        <v>868</v>
      </c>
      <c r="G35" s="6">
        <v>711</v>
      </c>
      <c r="H35" s="6">
        <v>155</v>
      </c>
      <c r="I35" s="6">
        <v>320</v>
      </c>
      <c r="J35" s="6">
        <v>684</v>
      </c>
      <c r="K35" s="6">
        <v>783</v>
      </c>
      <c r="L35" s="6">
        <v>339</v>
      </c>
      <c r="M35" s="6">
        <v>248</v>
      </c>
      <c r="N35" s="6">
        <v>297</v>
      </c>
      <c r="O35" s="6">
        <v>142</v>
      </c>
      <c r="P35" s="6">
        <v>722</v>
      </c>
      <c r="Q35" s="6">
        <v>885</v>
      </c>
      <c r="R35" s="6">
        <v>1006</v>
      </c>
      <c r="S35" s="6">
        <v>585</v>
      </c>
      <c r="T35" s="6">
        <v>21</v>
      </c>
      <c r="U35" s="6">
        <v>434</v>
      </c>
      <c r="V35" s="6">
        <v>111</v>
      </c>
      <c r="W35" s="6">
        <v>460</v>
      </c>
      <c r="X35" s="6">
        <v>920</v>
      </c>
      <c r="Y35" s="6">
        <v>563</v>
      </c>
      <c r="Z35" s="6">
        <v>423</v>
      </c>
      <c r="AA35" s="6">
        <v>4</v>
      </c>
      <c r="AB35" s="9">
        <v>608</v>
      </c>
      <c r="AC35" s="7">
        <v>1019</v>
      </c>
      <c r="AD35" s="6">
        <v>550</v>
      </c>
      <c r="AE35" s="6">
        <v>897</v>
      </c>
      <c r="AF35" s="6">
        <v>477</v>
      </c>
      <c r="AG35" s="179">
        <v>122</v>
      </c>
      <c r="AH35" s="5">
        <f t="shared" si="0"/>
        <v>16400</v>
      </c>
      <c r="AI35" s="5">
        <f t="shared" si="1"/>
        <v>11201200</v>
      </c>
      <c r="AJ35" s="2">
        <f t="shared" si="2"/>
        <v>8606720000</v>
      </c>
    </row>
    <row r="36" spans="1:36" x14ac:dyDescent="0.2">
      <c r="A36" s="1">
        <v>29</v>
      </c>
      <c r="B36" s="178">
        <v>461</v>
      </c>
      <c r="C36" s="6">
        <v>106</v>
      </c>
      <c r="D36" s="6">
        <v>566</v>
      </c>
      <c r="E36" s="8">
        <v>913</v>
      </c>
      <c r="F36" s="6">
        <v>592</v>
      </c>
      <c r="G36" s="6">
        <v>1003</v>
      </c>
      <c r="H36" s="6">
        <v>439</v>
      </c>
      <c r="I36" s="6">
        <v>20</v>
      </c>
      <c r="J36" s="6">
        <v>904</v>
      </c>
      <c r="K36" s="6">
        <v>547</v>
      </c>
      <c r="L36" s="6">
        <v>127</v>
      </c>
      <c r="M36" s="6">
        <v>476</v>
      </c>
      <c r="N36" s="6">
        <v>5</v>
      </c>
      <c r="O36" s="6">
        <v>418</v>
      </c>
      <c r="P36" s="6">
        <v>1022</v>
      </c>
      <c r="Q36" s="6">
        <v>601</v>
      </c>
      <c r="R36" s="6">
        <v>706</v>
      </c>
      <c r="S36" s="6">
        <v>869</v>
      </c>
      <c r="T36" s="6">
        <v>313</v>
      </c>
      <c r="U36" s="6">
        <v>158</v>
      </c>
      <c r="V36" s="6">
        <v>323</v>
      </c>
      <c r="W36" s="6">
        <v>232</v>
      </c>
      <c r="X36" s="6">
        <v>700</v>
      </c>
      <c r="Y36" s="6">
        <v>799</v>
      </c>
      <c r="Z36" s="6">
        <v>139</v>
      </c>
      <c r="AA36" s="6">
        <v>304</v>
      </c>
      <c r="AB36" s="6">
        <v>884</v>
      </c>
      <c r="AC36" s="6">
        <v>727</v>
      </c>
      <c r="AD36" s="7">
        <v>778</v>
      </c>
      <c r="AE36" s="9">
        <v>685</v>
      </c>
      <c r="AF36" s="6">
        <v>241</v>
      </c>
      <c r="AG36" s="179">
        <v>342</v>
      </c>
      <c r="AH36" s="5">
        <f t="shared" si="0"/>
        <v>16400</v>
      </c>
      <c r="AI36" s="5">
        <f t="shared" si="1"/>
        <v>11201200</v>
      </c>
      <c r="AJ36" s="2">
        <f t="shared" si="2"/>
        <v>8606720000</v>
      </c>
    </row>
    <row r="37" spans="1:36" x14ac:dyDescent="0.2">
      <c r="A37" s="1">
        <v>30</v>
      </c>
      <c r="B37" s="178">
        <v>94</v>
      </c>
      <c r="C37" s="6">
        <v>505</v>
      </c>
      <c r="D37" s="8">
        <v>933</v>
      </c>
      <c r="E37" s="6">
        <v>514</v>
      </c>
      <c r="F37" s="6">
        <v>991</v>
      </c>
      <c r="G37" s="6">
        <v>636</v>
      </c>
      <c r="H37" s="6">
        <v>40</v>
      </c>
      <c r="I37" s="6">
        <v>387</v>
      </c>
      <c r="J37" s="6">
        <v>535</v>
      </c>
      <c r="K37" s="6">
        <v>948</v>
      </c>
      <c r="L37" s="6">
        <v>496</v>
      </c>
      <c r="M37" s="6">
        <v>75</v>
      </c>
      <c r="N37" s="6">
        <v>406</v>
      </c>
      <c r="O37" s="6">
        <v>49</v>
      </c>
      <c r="P37" s="6">
        <v>621</v>
      </c>
      <c r="Q37" s="6">
        <v>970</v>
      </c>
      <c r="R37" s="6">
        <v>849</v>
      </c>
      <c r="S37" s="6">
        <v>758</v>
      </c>
      <c r="T37" s="6">
        <v>170</v>
      </c>
      <c r="U37" s="6">
        <v>269</v>
      </c>
      <c r="V37" s="6">
        <v>212</v>
      </c>
      <c r="W37" s="6">
        <v>375</v>
      </c>
      <c r="X37" s="6">
        <v>811</v>
      </c>
      <c r="Y37" s="6">
        <v>656</v>
      </c>
      <c r="Z37" s="6">
        <v>284</v>
      </c>
      <c r="AA37" s="6">
        <v>191</v>
      </c>
      <c r="AB37" s="6">
        <v>739</v>
      </c>
      <c r="AC37" s="6">
        <v>840</v>
      </c>
      <c r="AD37" s="9">
        <v>665</v>
      </c>
      <c r="AE37" s="7">
        <v>830</v>
      </c>
      <c r="AF37" s="6">
        <v>354</v>
      </c>
      <c r="AG37" s="179">
        <v>197</v>
      </c>
      <c r="AH37" s="5">
        <f t="shared" si="0"/>
        <v>16400</v>
      </c>
      <c r="AI37" s="5">
        <f t="shared" si="1"/>
        <v>11201200</v>
      </c>
      <c r="AJ37" s="2">
        <f t="shared" si="2"/>
        <v>8606720000</v>
      </c>
    </row>
    <row r="38" spans="1:36" x14ac:dyDescent="0.2">
      <c r="A38" s="1">
        <v>31</v>
      </c>
      <c r="B38" s="178">
        <v>624</v>
      </c>
      <c r="C38" s="8">
        <v>971</v>
      </c>
      <c r="D38" s="6">
        <v>407</v>
      </c>
      <c r="E38" s="6">
        <v>52</v>
      </c>
      <c r="F38" s="6">
        <v>493</v>
      </c>
      <c r="G38" s="6">
        <v>74</v>
      </c>
      <c r="H38" s="6">
        <v>534</v>
      </c>
      <c r="I38" s="6">
        <v>945</v>
      </c>
      <c r="J38" s="6">
        <v>37</v>
      </c>
      <c r="K38" s="6">
        <v>386</v>
      </c>
      <c r="L38" s="6">
        <v>990</v>
      </c>
      <c r="M38" s="6">
        <v>633</v>
      </c>
      <c r="N38" s="6">
        <v>936</v>
      </c>
      <c r="O38" s="6">
        <v>515</v>
      </c>
      <c r="P38" s="6">
        <v>95</v>
      </c>
      <c r="Q38" s="6">
        <v>508</v>
      </c>
      <c r="R38" s="6">
        <v>355</v>
      </c>
      <c r="S38" s="6">
        <v>200</v>
      </c>
      <c r="T38" s="6">
        <v>668</v>
      </c>
      <c r="U38" s="6">
        <v>831</v>
      </c>
      <c r="V38" s="6">
        <v>738</v>
      </c>
      <c r="W38" s="6">
        <v>837</v>
      </c>
      <c r="X38" s="6">
        <v>281</v>
      </c>
      <c r="Y38" s="6">
        <v>190</v>
      </c>
      <c r="Z38" s="6">
        <v>810</v>
      </c>
      <c r="AA38" s="6">
        <v>653</v>
      </c>
      <c r="AB38" s="6">
        <v>209</v>
      </c>
      <c r="AC38" s="6">
        <v>374</v>
      </c>
      <c r="AD38" s="6">
        <v>171</v>
      </c>
      <c r="AE38" s="6">
        <v>272</v>
      </c>
      <c r="AF38" s="7">
        <v>852</v>
      </c>
      <c r="AG38" s="145">
        <v>759</v>
      </c>
      <c r="AH38" s="5">
        <f t="shared" si="0"/>
        <v>16400</v>
      </c>
      <c r="AI38" s="5">
        <f t="shared" si="1"/>
        <v>11201200</v>
      </c>
      <c r="AJ38" s="2">
        <f t="shared" si="2"/>
        <v>8606720000</v>
      </c>
    </row>
    <row r="39" spans="1:36" ht="13.5" thickBot="1" x14ac:dyDescent="0.25">
      <c r="A39" s="1">
        <v>32</v>
      </c>
      <c r="B39" s="183">
        <v>1023</v>
      </c>
      <c r="C39" s="180">
        <v>604</v>
      </c>
      <c r="D39" s="180">
        <v>8</v>
      </c>
      <c r="E39" s="180">
        <v>419</v>
      </c>
      <c r="F39" s="180">
        <v>126</v>
      </c>
      <c r="G39" s="180">
        <v>473</v>
      </c>
      <c r="H39" s="180">
        <v>901</v>
      </c>
      <c r="I39" s="180">
        <v>546</v>
      </c>
      <c r="J39" s="180">
        <v>438</v>
      </c>
      <c r="K39" s="180">
        <v>17</v>
      </c>
      <c r="L39" s="180">
        <v>589</v>
      </c>
      <c r="M39" s="180">
        <v>1002</v>
      </c>
      <c r="N39" s="180">
        <v>567</v>
      </c>
      <c r="O39" s="180">
        <v>916</v>
      </c>
      <c r="P39" s="180">
        <v>464</v>
      </c>
      <c r="Q39" s="180">
        <v>107</v>
      </c>
      <c r="R39" s="180">
        <v>244</v>
      </c>
      <c r="S39" s="180">
        <v>343</v>
      </c>
      <c r="T39" s="180">
        <v>779</v>
      </c>
      <c r="U39" s="180">
        <v>688</v>
      </c>
      <c r="V39" s="180">
        <v>881</v>
      </c>
      <c r="W39" s="180">
        <v>726</v>
      </c>
      <c r="X39" s="180">
        <v>138</v>
      </c>
      <c r="Y39" s="180">
        <v>301</v>
      </c>
      <c r="Z39" s="180">
        <v>697</v>
      </c>
      <c r="AA39" s="180">
        <v>798</v>
      </c>
      <c r="AB39" s="180">
        <v>322</v>
      </c>
      <c r="AC39" s="180">
        <v>229</v>
      </c>
      <c r="AD39" s="180">
        <v>316</v>
      </c>
      <c r="AE39" s="180">
        <v>159</v>
      </c>
      <c r="AF39" s="150">
        <v>707</v>
      </c>
      <c r="AG39" s="182">
        <v>872</v>
      </c>
      <c r="AH39" s="5">
        <f t="shared" si="0"/>
        <v>16400</v>
      </c>
      <c r="AI39" s="5">
        <f t="shared" si="1"/>
        <v>11201200</v>
      </c>
      <c r="AJ39" s="2">
        <f t="shared" si="2"/>
        <v>8606720000</v>
      </c>
    </row>
    <row r="40" spans="1:36" x14ac:dyDescent="0.2">
      <c r="A40" s="3" t="s">
        <v>0</v>
      </c>
      <c r="B40" s="5">
        <f>SUM(B8:B39)</f>
        <v>16400</v>
      </c>
      <c r="C40" s="5">
        <f t="shared" ref="C40:AG40" si="3">SUM(C8:C39)</f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si="3"/>
        <v>16400</v>
      </c>
      <c r="K40" s="5">
        <f t="shared" si="3"/>
        <v>16400</v>
      </c>
      <c r="L40" s="5">
        <f t="shared" si="3"/>
        <v>16400</v>
      </c>
      <c r="M40" s="5">
        <f t="shared" si="3"/>
        <v>16400</v>
      </c>
      <c r="N40" s="5">
        <f t="shared" si="3"/>
        <v>16400</v>
      </c>
      <c r="O40" s="5">
        <f t="shared" si="3"/>
        <v>16400</v>
      </c>
      <c r="P40" s="5">
        <f t="shared" si="3"/>
        <v>16400</v>
      </c>
      <c r="Q40" s="5">
        <f t="shared" si="3"/>
        <v>16400</v>
      </c>
      <c r="R40" s="5">
        <f t="shared" si="3"/>
        <v>16400</v>
      </c>
      <c r="S40" s="5">
        <f t="shared" si="3"/>
        <v>16400</v>
      </c>
      <c r="T40" s="5">
        <f t="shared" si="3"/>
        <v>16400</v>
      </c>
      <c r="U40" s="5">
        <f t="shared" si="3"/>
        <v>16400</v>
      </c>
      <c r="V40" s="5">
        <f t="shared" si="3"/>
        <v>16400</v>
      </c>
      <c r="W40" s="5">
        <f t="shared" si="3"/>
        <v>16400</v>
      </c>
      <c r="X40" s="5">
        <f t="shared" si="3"/>
        <v>16400</v>
      </c>
      <c r="Y40" s="5">
        <f t="shared" si="3"/>
        <v>16400</v>
      </c>
      <c r="Z40" s="5">
        <f t="shared" si="3"/>
        <v>16400</v>
      </c>
      <c r="AA40" s="5">
        <f t="shared" si="3"/>
        <v>16400</v>
      </c>
      <c r="AB40" s="5">
        <f t="shared" si="3"/>
        <v>16400</v>
      </c>
      <c r="AC40" s="5">
        <f t="shared" si="3"/>
        <v>16400</v>
      </c>
      <c r="AD40" s="5">
        <f t="shared" si="3"/>
        <v>16400</v>
      </c>
      <c r="AE40" s="5">
        <f t="shared" si="3"/>
        <v>16400</v>
      </c>
      <c r="AF40" s="5">
        <f t="shared" si="3"/>
        <v>16400</v>
      </c>
      <c r="AG40" s="5">
        <f t="shared" si="3"/>
        <v>16400</v>
      </c>
      <c r="AH40" s="5"/>
      <c r="AI40" s="5"/>
    </row>
    <row r="41" spans="1:36" x14ac:dyDescent="0.2">
      <c r="A41" s="3" t="s">
        <v>1</v>
      </c>
      <c r="B41" s="5">
        <f>SUMSQ(B8:B39)</f>
        <v>11201200</v>
      </c>
      <c r="C41" s="5">
        <f t="shared" ref="C41:AG41" si="4">SUMSQ(C8:C39)</f>
        <v>11201200</v>
      </c>
      <c r="D41" s="5">
        <f t="shared" si="4"/>
        <v>11201200</v>
      </c>
      <c r="E41" s="5">
        <f t="shared" si="4"/>
        <v>11201200</v>
      </c>
      <c r="F41" s="5">
        <f t="shared" si="4"/>
        <v>11201200</v>
      </c>
      <c r="G41" s="5">
        <f t="shared" si="4"/>
        <v>11201200</v>
      </c>
      <c r="H41" s="5">
        <f t="shared" si="4"/>
        <v>11201200</v>
      </c>
      <c r="I41" s="5">
        <f t="shared" si="4"/>
        <v>11201200</v>
      </c>
      <c r="J41" s="5">
        <f t="shared" si="4"/>
        <v>11201200</v>
      </c>
      <c r="K41" s="5">
        <f t="shared" si="4"/>
        <v>11201200</v>
      </c>
      <c r="L41" s="5">
        <f t="shared" si="4"/>
        <v>11201200</v>
      </c>
      <c r="M41" s="5">
        <f t="shared" si="4"/>
        <v>11201200</v>
      </c>
      <c r="N41" s="5">
        <f t="shared" si="4"/>
        <v>11201200</v>
      </c>
      <c r="O41" s="5">
        <f t="shared" si="4"/>
        <v>11201200</v>
      </c>
      <c r="P41" s="5">
        <f t="shared" si="4"/>
        <v>11201200</v>
      </c>
      <c r="Q41" s="5">
        <f t="shared" si="4"/>
        <v>11201200</v>
      </c>
      <c r="R41" s="5">
        <f t="shared" si="4"/>
        <v>11201200</v>
      </c>
      <c r="S41" s="5">
        <f t="shared" si="4"/>
        <v>11201200</v>
      </c>
      <c r="T41" s="5">
        <f t="shared" si="4"/>
        <v>11201200</v>
      </c>
      <c r="U41" s="5">
        <f t="shared" si="4"/>
        <v>11201200</v>
      </c>
      <c r="V41" s="5">
        <f t="shared" si="4"/>
        <v>11201200</v>
      </c>
      <c r="W41" s="5">
        <f t="shared" si="4"/>
        <v>11201200</v>
      </c>
      <c r="X41" s="5">
        <f t="shared" si="4"/>
        <v>11201200</v>
      </c>
      <c r="Y41" s="5">
        <f t="shared" si="4"/>
        <v>11201200</v>
      </c>
      <c r="Z41" s="5">
        <f t="shared" si="4"/>
        <v>11201200</v>
      </c>
      <c r="AA41" s="5">
        <f t="shared" si="4"/>
        <v>11201200</v>
      </c>
      <c r="AB41" s="5">
        <f t="shared" si="4"/>
        <v>11201200</v>
      </c>
      <c r="AC41" s="5">
        <f t="shared" si="4"/>
        <v>11201200</v>
      </c>
      <c r="AD41" s="5">
        <f t="shared" si="4"/>
        <v>11201200</v>
      </c>
      <c r="AE41" s="5">
        <f t="shared" si="4"/>
        <v>11201200</v>
      </c>
      <c r="AF41" s="5">
        <f t="shared" si="4"/>
        <v>11201200</v>
      </c>
      <c r="AG41" s="5">
        <f t="shared" si="4"/>
        <v>11201200</v>
      </c>
      <c r="AH41" s="5"/>
      <c r="AI41" s="5"/>
    </row>
    <row r="42" spans="1:36" x14ac:dyDescent="0.2">
      <c r="A42" s="3" t="s">
        <v>2</v>
      </c>
      <c r="B42" s="2">
        <f>B8^3+B9^3+B10^3+B11^3+B12^3+B13^3+B14^3+B15^3+B16^3+B17^3+B18^3+B19^3+B20^3+B21^3+B22^3+B23^3+B24^3+B25^3+B26^3+B27^3+B28^3+B29^3+B30^3+B31^3+B32^3+B33^3+B34^3+B35^3+B36^3+B37^3+B38^3+B39^3</f>
        <v>8606720000</v>
      </c>
      <c r="C42" s="2">
        <f t="shared" ref="C42:AG42" si="5">C8^3+C9^3+C10^3+C11^3+C12^3+C13^3+C14^3+C15^3+C16^3+C17^3+C18^3+C19^3+C20^3+C21^3+C22^3+C23^3+C24^3+C25^3+C26^3+C27^3+C28^3+C29^3+C30^3+C31^3+C32^3+C33^3+C34^3+C35^3+C36^3+C37^3+C38^3+C39^3</f>
        <v>8606720000</v>
      </c>
      <c r="D42" s="2">
        <f t="shared" si="5"/>
        <v>8606720000</v>
      </c>
      <c r="E42" s="2">
        <f t="shared" si="5"/>
        <v>8606720000</v>
      </c>
      <c r="F42" s="2">
        <f t="shared" si="5"/>
        <v>8606720000</v>
      </c>
      <c r="G42" s="2">
        <f t="shared" si="5"/>
        <v>8606720000</v>
      </c>
      <c r="H42" s="2">
        <f t="shared" si="5"/>
        <v>8606720000</v>
      </c>
      <c r="I42" s="2">
        <f t="shared" si="5"/>
        <v>8606720000</v>
      </c>
      <c r="J42" s="2">
        <f t="shared" si="5"/>
        <v>8606720000</v>
      </c>
      <c r="K42" s="2">
        <f t="shared" si="5"/>
        <v>8606720000</v>
      </c>
      <c r="L42" s="2">
        <f t="shared" si="5"/>
        <v>8606720000</v>
      </c>
      <c r="M42" s="2">
        <f t="shared" si="5"/>
        <v>8606720000</v>
      </c>
      <c r="N42" s="2">
        <f t="shared" si="5"/>
        <v>8606720000</v>
      </c>
      <c r="O42" s="2">
        <f t="shared" si="5"/>
        <v>8606720000</v>
      </c>
      <c r="P42" s="2">
        <f t="shared" si="5"/>
        <v>8606720000</v>
      </c>
      <c r="Q42" s="2">
        <f t="shared" si="5"/>
        <v>8606720000</v>
      </c>
      <c r="R42" s="2">
        <f t="shared" si="5"/>
        <v>8606720000</v>
      </c>
      <c r="S42" s="2">
        <f t="shared" si="5"/>
        <v>8606720000</v>
      </c>
      <c r="T42" s="2">
        <f t="shared" si="5"/>
        <v>8606720000</v>
      </c>
      <c r="U42" s="2">
        <f t="shared" si="5"/>
        <v>8606720000</v>
      </c>
      <c r="V42" s="2">
        <f t="shared" si="5"/>
        <v>8606720000</v>
      </c>
      <c r="W42" s="2">
        <f t="shared" si="5"/>
        <v>8606720000</v>
      </c>
      <c r="X42" s="2">
        <f t="shared" si="5"/>
        <v>8606720000</v>
      </c>
      <c r="Y42" s="2">
        <f t="shared" si="5"/>
        <v>8606720000</v>
      </c>
      <c r="Z42" s="2">
        <f t="shared" si="5"/>
        <v>8606720000</v>
      </c>
      <c r="AA42" s="2">
        <f t="shared" si="5"/>
        <v>8606720000</v>
      </c>
      <c r="AB42" s="2">
        <f t="shared" si="5"/>
        <v>8606720000</v>
      </c>
      <c r="AC42" s="2">
        <f t="shared" si="5"/>
        <v>8606720000</v>
      </c>
      <c r="AD42" s="2">
        <f t="shared" si="5"/>
        <v>8606720000</v>
      </c>
      <c r="AE42" s="2">
        <f t="shared" si="5"/>
        <v>8606720000</v>
      </c>
      <c r="AF42" s="2">
        <f t="shared" si="5"/>
        <v>8606720000</v>
      </c>
      <c r="AG42" s="2">
        <f t="shared" si="5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</row>
    <row r="43" spans="1:36" x14ac:dyDescent="0.2">
      <c r="AH43" s="5"/>
      <c r="AI43" s="5"/>
    </row>
    <row r="44" spans="1:36" x14ac:dyDescent="0.2">
      <c r="A44" s="3" t="s">
        <v>1173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526</v>
      </c>
      <c r="K44" s="2">
        <f>K17</f>
        <v>570</v>
      </c>
      <c r="L44" s="2">
        <f>L18</f>
        <v>600</v>
      </c>
      <c r="M44" s="2">
        <f>M19</f>
        <v>612</v>
      </c>
      <c r="N44" s="2">
        <f>N20</f>
        <v>657</v>
      </c>
      <c r="O44" s="2">
        <f>O21</f>
        <v>677</v>
      </c>
      <c r="P44" s="2">
        <f>P22</f>
        <v>715</v>
      </c>
      <c r="Q44" s="2">
        <f>Q23</f>
        <v>767</v>
      </c>
      <c r="R44" s="2">
        <f>R24</f>
        <v>409</v>
      </c>
      <c r="S44" s="2">
        <f>S25</f>
        <v>429</v>
      </c>
      <c r="T44" s="2">
        <f>T26</f>
        <v>451</v>
      </c>
      <c r="U44" s="2">
        <f>U27</f>
        <v>503</v>
      </c>
      <c r="V44" s="2">
        <f>V28</f>
        <v>262</v>
      </c>
      <c r="W44" s="2">
        <f>W29</f>
        <v>306</v>
      </c>
      <c r="X44" s="2">
        <f>X30</f>
        <v>352</v>
      </c>
      <c r="Y44" s="2">
        <f>Y31</f>
        <v>364</v>
      </c>
      <c r="Z44" s="2">
        <f>Z32</f>
        <v>917</v>
      </c>
      <c r="AA44" s="2">
        <f>AA33</f>
        <v>929</v>
      </c>
      <c r="AB44" s="2">
        <f>AB34</f>
        <v>975</v>
      </c>
      <c r="AC44" s="2">
        <f>AC35</f>
        <v>1019</v>
      </c>
      <c r="AD44" s="2">
        <f>AD36</f>
        <v>778</v>
      </c>
      <c r="AE44" s="2">
        <f>AE37</f>
        <v>830</v>
      </c>
      <c r="AF44" s="2">
        <f>AF38</f>
        <v>852</v>
      </c>
      <c r="AG44" s="2">
        <f>AG39</f>
        <v>872</v>
      </c>
      <c r="AH44" s="217">
        <f t="shared" ref="AH44:AH45" si="6">SUM(B44:AG44)</f>
        <v>16400</v>
      </c>
      <c r="AI44" s="5">
        <f t="shared" ref="AI44:AI45" si="7">SUMSQ(B44:AG44)</f>
        <v>11201200</v>
      </c>
      <c r="AJ44" s="2">
        <f t="shared" ref="AJ44:AJ45" si="8">B44^3+C44^3+D44^3+E44^3+F44^3+G44^3+H44^3+I44^3+J44^3+K44^3+L44^3+M44^3+N44^3+O44^3+P44^3+Q44^3+R44^3+S44^3+T44^3+U44^3+V44^3+W44^3+X44^3+Y44^3+Z44^3+AA44^3+AB44^3+AC44^3+AD44^3+AE44^3+AF44^3+AG44^3</f>
        <v>8606720000</v>
      </c>
    </row>
    <row r="45" spans="1:36" x14ac:dyDescent="0.2">
      <c r="A45" s="3" t="s">
        <v>1174</v>
      </c>
      <c r="B45" s="2">
        <f>B39</f>
        <v>1023</v>
      </c>
      <c r="C45" s="2">
        <f>C38</f>
        <v>971</v>
      </c>
      <c r="D45" s="2">
        <f>D37</f>
        <v>933</v>
      </c>
      <c r="E45" s="2">
        <f>E36</f>
        <v>913</v>
      </c>
      <c r="F45" s="2">
        <f>F35</f>
        <v>868</v>
      </c>
      <c r="G45" s="2">
        <f>G34</f>
        <v>856</v>
      </c>
      <c r="H45" s="2">
        <f>H33</f>
        <v>826</v>
      </c>
      <c r="I45" s="2">
        <f>I32</f>
        <v>782</v>
      </c>
      <c r="J45" s="2">
        <f>J31</f>
        <v>499</v>
      </c>
      <c r="K45" s="2">
        <f>K30</f>
        <v>455</v>
      </c>
      <c r="L45" s="2">
        <f>L29</f>
        <v>425</v>
      </c>
      <c r="M45" s="2">
        <f>M28</f>
        <v>413</v>
      </c>
      <c r="N45" s="2">
        <f>N27</f>
        <v>368</v>
      </c>
      <c r="O45" s="2">
        <f>O26</f>
        <v>348</v>
      </c>
      <c r="P45" s="2">
        <f>P25</f>
        <v>310</v>
      </c>
      <c r="Q45" s="2">
        <f>Q24</f>
        <v>258</v>
      </c>
      <c r="R45" s="2">
        <f>R23</f>
        <v>616</v>
      </c>
      <c r="S45" s="2">
        <f>S22</f>
        <v>596</v>
      </c>
      <c r="T45" s="2">
        <f>T21</f>
        <v>574</v>
      </c>
      <c r="U45" s="2">
        <f>U20</f>
        <v>522</v>
      </c>
      <c r="V45" s="2">
        <f>V19</f>
        <v>763</v>
      </c>
      <c r="W45" s="2">
        <f>W18</f>
        <v>719</v>
      </c>
      <c r="X45" s="2">
        <f>X17</f>
        <v>673</v>
      </c>
      <c r="Y45" s="2">
        <f>Y16</f>
        <v>661</v>
      </c>
      <c r="Z45" s="2">
        <f>Z15</f>
        <v>108</v>
      </c>
      <c r="AA45" s="2">
        <f>AA14</f>
        <v>96</v>
      </c>
      <c r="AB45" s="2">
        <f>AB13</f>
        <v>50</v>
      </c>
      <c r="AC45" s="2">
        <f>AC12</f>
        <v>6</v>
      </c>
      <c r="AD45" s="2">
        <f>AD11</f>
        <v>247</v>
      </c>
      <c r="AE45" s="2">
        <f>AE10</f>
        <v>195</v>
      </c>
      <c r="AF45" s="2">
        <f>AF9</f>
        <v>173</v>
      </c>
      <c r="AG45" s="2">
        <f>AG8</f>
        <v>153</v>
      </c>
      <c r="AH45" s="217">
        <f t="shared" si="6"/>
        <v>16400</v>
      </c>
      <c r="AI45" s="5">
        <f t="shared" si="7"/>
        <v>11201200</v>
      </c>
      <c r="AJ45" s="2">
        <f t="shared" si="8"/>
        <v>8606720000</v>
      </c>
    </row>
    <row r="48" spans="1:36" ht="13.5" thickBot="1" x14ac:dyDescent="0.25">
      <c r="B48" s="1" t="s">
        <v>8</v>
      </c>
      <c r="D48" s="131" t="s">
        <v>5</v>
      </c>
    </row>
    <row r="49" spans="1:36" x14ac:dyDescent="0.2">
      <c r="A49" s="1">
        <v>1</v>
      </c>
      <c r="B49" s="153">
        <v>10</v>
      </c>
      <c r="C49" s="154">
        <v>429</v>
      </c>
      <c r="D49" s="155">
        <v>1009</v>
      </c>
      <c r="E49" s="155">
        <v>598</v>
      </c>
      <c r="F49" s="155">
        <v>907</v>
      </c>
      <c r="G49" s="155">
        <v>560</v>
      </c>
      <c r="H49" s="155">
        <v>116</v>
      </c>
      <c r="I49" s="155">
        <v>471</v>
      </c>
      <c r="J49" s="155">
        <v>579</v>
      </c>
      <c r="K49" s="155">
        <v>1000</v>
      </c>
      <c r="L49" s="155">
        <v>444</v>
      </c>
      <c r="M49" s="155">
        <v>31</v>
      </c>
      <c r="N49" s="155">
        <v>450</v>
      </c>
      <c r="O49" s="155">
        <v>101</v>
      </c>
      <c r="P49" s="155">
        <v>569</v>
      </c>
      <c r="Q49" s="155">
        <v>926</v>
      </c>
      <c r="R49" s="155">
        <v>773</v>
      </c>
      <c r="S49" s="155">
        <v>674</v>
      </c>
      <c r="T49" s="155">
        <v>254</v>
      </c>
      <c r="U49" s="155">
        <v>345</v>
      </c>
      <c r="V49" s="155">
        <v>136</v>
      </c>
      <c r="W49" s="155">
        <v>291</v>
      </c>
      <c r="X49" s="155">
        <v>895</v>
      </c>
      <c r="Y49" s="155">
        <v>732</v>
      </c>
      <c r="Z49" s="155">
        <v>336</v>
      </c>
      <c r="AA49" s="155">
        <v>235</v>
      </c>
      <c r="AB49" s="155">
        <v>695</v>
      </c>
      <c r="AC49" s="155">
        <v>788</v>
      </c>
      <c r="AD49" s="155">
        <v>717</v>
      </c>
      <c r="AE49" s="155">
        <v>874</v>
      </c>
      <c r="AF49" s="158">
        <v>310</v>
      </c>
      <c r="AG49" s="159">
        <v>145</v>
      </c>
      <c r="AH49" s="5">
        <f>SUM(B49:AG49)</f>
        <v>16400</v>
      </c>
      <c r="AI49" s="5">
        <f>SUMSQ(B49:AG49)</f>
        <v>11201200</v>
      </c>
      <c r="AJ49" s="2">
        <f>B49^3+C49^3+D49^3+E49^3+F49^3+G49^3+H49^3+I49^3+J49^3+K49^3+L49^3+M49^3+N49^3+O49^3+P49^3+Q49^3+R49^3+S49^3+T49^3+U49^3+V49^3+W49^3+X49^3+Y49^3+Z49^3+AA49^3+AB49^3+AC49^3+AD49^3+AE49^3+AF49^3+AG49^3</f>
        <v>8606720000</v>
      </c>
    </row>
    <row r="50" spans="1:36" x14ac:dyDescent="0.2">
      <c r="A50" s="1">
        <v>2</v>
      </c>
      <c r="B50" s="160">
        <v>409</v>
      </c>
      <c r="C50" s="114">
        <v>62</v>
      </c>
      <c r="D50" s="104">
        <v>610</v>
      </c>
      <c r="E50" s="104">
        <v>965</v>
      </c>
      <c r="F50" s="104">
        <v>540</v>
      </c>
      <c r="G50" s="104">
        <v>959</v>
      </c>
      <c r="H50" s="104">
        <v>483</v>
      </c>
      <c r="I50" s="104">
        <v>72</v>
      </c>
      <c r="J50" s="104">
        <v>980</v>
      </c>
      <c r="K50" s="104">
        <v>631</v>
      </c>
      <c r="L50" s="104">
        <v>43</v>
      </c>
      <c r="M50" s="104">
        <v>400</v>
      </c>
      <c r="N50" s="104">
        <v>81</v>
      </c>
      <c r="O50" s="104">
        <v>502</v>
      </c>
      <c r="P50" s="104">
        <v>938</v>
      </c>
      <c r="Q50" s="104">
        <v>525</v>
      </c>
      <c r="R50" s="104">
        <v>662</v>
      </c>
      <c r="S50" s="104">
        <v>817</v>
      </c>
      <c r="T50" s="104">
        <v>365</v>
      </c>
      <c r="U50" s="104">
        <v>202</v>
      </c>
      <c r="V50" s="104">
        <v>279</v>
      </c>
      <c r="W50" s="104">
        <v>180</v>
      </c>
      <c r="X50" s="104">
        <v>752</v>
      </c>
      <c r="Y50" s="104">
        <v>843</v>
      </c>
      <c r="Z50" s="104">
        <v>223</v>
      </c>
      <c r="AA50" s="104">
        <v>380</v>
      </c>
      <c r="AB50" s="104">
        <v>808</v>
      </c>
      <c r="AC50" s="104">
        <v>643</v>
      </c>
      <c r="AD50" s="104">
        <v>862</v>
      </c>
      <c r="AE50" s="104">
        <v>761</v>
      </c>
      <c r="AF50" s="104">
        <v>165</v>
      </c>
      <c r="AG50" s="161">
        <v>258</v>
      </c>
      <c r="AH50" s="5">
        <f t="shared" ref="AH50:AH80" si="9">SUM(B50:AG50)</f>
        <v>16400</v>
      </c>
      <c r="AI50" s="5">
        <f t="shared" ref="AI50:AI80" si="10">SUMSQ(B50:AG50)</f>
        <v>11201200</v>
      </c>
      <c r="AJ50" s="2">
        <f t="shared" ref="AJ50:AJ86" si="11">B50^3+C50^3+D50^3+E50^3+F50^3+G50^3+H50^3+I50^3+J50^3+K50^3+L50^3+M50^3+N50^3+O50^3+P50^3+Q50^3+R50^3+S50^3+T50^3+U50^3+V50^3+W50^3+X50^3+Y50^3+Z50^3+AA50^3+AB50^3+AC50^3+AD50^3+AE50^3+AF50^3+AG50^3</f>
        <v>8606720000</v>
      </c>
    </row>
    <row r="51" spans="1:36" x14ac:dyDescent="0.2">
      <c r="A51" s="1">
        <v>3</v>
      </c>
      <c r="B51" s="162">
        <v>939</v>
      </c>
      <c r="C51" s="104">
        <v>528</v>
      </c>
      <c r="D51" s="114">
        <v>84</v>
      </c>
      <c r="E51" s="103">
        <v>503</v>
      </c>
      <c r="F51" s="104">
        <v>42</v>
      </c>
      <c r="G51" s="104">
        <v>397</v>
      </c>
      <c r="H51" s="104">
        <v>977</v>
      </c>
      <c r="I51" s="104">
        <v>630</v>
      </c>
      <c r="J51" s="104">
        <v>482</v>
      </c>
      <c r="K51" s="104">
        <v>69</v>
      </c>
      <c r="L51" s="104">
        <v>537</v>
      </c>
      <c r="M51" s="104">
        <v>958</v>
      </c>
      <c r="N51" s="104">
        <v>611</v>
      </c>
      <c r="O51" s="104">
        <v>968</v>
      </c>
      <c r="P51" s="104">
        <v>412</v>
      </c>
      <c r="Q51" s="104">
        <v>63</v>
      </c>
      <c r="R51" s="104">
        <v>168</v>
      </c>
      <c r="S51" s="104">
        <v>259</v>
      </c>
      <c r="T51" s="104">
        <v>863</v>
      </c>
      <c r="U51" s="104">
        <v>764</v>
      </c>
      <c r="V51" s="104">
        <v>805</v>
      </c>
      <c r="W51" s="104">
        <v>642</v>
      </c>
      <c r="X51" s="104">
        <v>222</v>
      </c>
      <c r="Y51" s="104">
        <v>377</v>
      </c>
      <c r="Z51" s="104">
        <v>749</v>
      </c>
      <c r="AA51" s="104">
        <v>842</v>
      </c>
      <c r="AB51" s="104">
        <v>278</v>
      </c>
      <c r="AC51" s="104">
        <v>177</v>
      </c>
      <c r="AD51" s="107">
        <v>368</v>
      </c>
      <c r="AE51" s="104">
        <v>203</v>
      </c>
      <c r="AF51" s="104">
        <v>663</v>
      </c>
      <c r="AG51" s="163">
        <v>820</v>
      </c>
      <c r="AH51" s="5">
        <f t="shared" si="9"/>
        <v>16400</v>
      </c>
      <c r="AI51" s="5">
        <f t="shared" si="10"/>
        <v>11201200</v>
      </c>
      <c r="AJ51" s="2">
        <f t="shared" si="11"/>
        <v>8606720000</v>
      </c>
    </row>
    <row r="52" spans="1:36" x14ac:dyDescent="0.2">
      <c r="A52" s="1">
        <v>4</v>
      </c>
      <c r="B52" s="162">
        <v>572</v>
      </c>
      <c r="C52" s="104">
        <v>927</v>
      </c>
      <c r="D52" s="103">
        <v>451</v>
      </c>
      <c r="E52" s="114">
        <v>104</v>
      </c>
      <c r="F52" s="104">
        <v>441</v>
      </c>
      <c r="G52" s="104">
        <v>30</v>
      </c>
      <c r="H52" s="104">
        <v>578</v>
      </c>
      <c r="I52" s="104">
        <v>997</v>
      </c>
      <c r="J52" s="104">
        <v>113</v>
      </c>
      <c r="K52" s="104">
        <v>470</v>
      </c>
      <c r="L52" s="104">
        <v>906</v>
      </c>
      <c r="M52" s="104">
        <v>557</v>
      </c>
      <c r="N52" s="104">
        <v>1012</v>
      </c>
      <c r="O52" s="104">
        <v>599</v>
      </c>
      <c r="P52" s="104">
        <v>11</v>
      </c>
      <c r="Q52" s="104">
        <v>432</v>
      </c>
      <c r="R52" s="104">
        <v>311</v>
      </c>
      <c r="S52" s="104">
        <v>148</v>
      </c>
      <c r="T52" s="104">
        <v>720</v>
      </c>
      <c r="U52" s="104">
        <v>875</v>
      </c>
      <c r="V52" s="104">
        <v>694</v>
      </c>
      <c r="W52" s="104">
        <v>785</v>
      </c>
      <c r="X52" s="104">
        <v>333</v>
      </c>
      <c r="Y52" s="104">
        <v>234</v>
      </c>
      <c r="Z52" s="104">
        <v>894</v>
      </c>
      <c r="AA52" s="104">
        <v>729</v>
      </c>
      <c r="AB52" s="104">
        <v>133</v>
      </c>
      <c r="AC52" s="104">
        <v>290</v>
      </c>
      <c r="AD52" s="104">
        <v>255</v>
      </c>
      <c r="AE52" s="107">
        <v>348</v>
      </c>
      <c r="AF52" s="104">
        <v>776</v>
      </c>
      <c r="AG52" s="163">
        <v>675</v>
      </c>
      <c r="AH52" s="5">
        <f t="shared" si="9"/>
        <v>16400</v>
      </c>
      <c r="AI52" s="5">
        <f t="shared" si="10"/>
        <v>11201200</v>
      </c>
      <c r="AJ52" s="2">
        <f t="shared" si="11"/>
        <v>8606720000</v>
      </c>
    </row>
    <row r="53" spans="1:36" x14ac:dyDescent="0.2">
      <c r="A53" s="1">
        <v>5</v>
      </c>
      <c r="B53" s="162">
        <v>792</v>
      </c>
      <c r="C53" s="104">
        <v>691</v>
      </c>
      <c r="D53" s="104">
        <v>239</v>
      </c>
      <c r="E53" s="104">
        <v>332</v>
      </c>
      <c r="F53" s="114">
        <v>149</v>
      </c>
      <c r="G53" s="103">
        <v>306</v>
      </c>
      <c r="H53" s="104">
        <v>878</v>
      </c>
      <c r="I53" s="104">
        <v>713</v>
      </c>
      <c r="J53" s="104">
        <v>349</v>
      </c>
      <c r="K53" s="104">
        <v>250</v>
      </c>
      <c r="L53" s="104">
        <v>678</v>
      </c>
      <c r="M53" s="104">
        <v>769</v>
      </c>
      <c r="N53" s="104">
        <v>736</v>
      </c>
      <c r="O53" s="104">
        <v>891</v>
      </c>
      <c r="P53" s="104">
        <v>295</v>
      </c>
      <c r="Q53" s="104">
        <v>132</v>
      </c>
      <c r="R53" s="104">
        <v>27</v>
      </c>
      <c r="S53" s="104">
        <v>448</v>
      </c>
      <c r="T53" s="104">
        <v>996</v>
      </c>
      <c r="U53" s="104">
        <v>583</v>
      </c>
      <c r="V53" s="104">
        <v>922</v>
      </c>
      <c r="W53" s="104">
        <v>573</v>
      </c>
      <c r="X53" s="104">
        <v>97</v>
      </c>
      <c r="Y53" s="104">
        <v>454</v>
      </c>
      <c r="Z53" s="104">
        <v>594</v>
      </c>
      <c r="AA53" s="104">
        <v>1013</v>
      </c>
      <c r="AB53" s="107">
        <v>425</v>
      </c>
      <c r="AC53" s="104">
        <v>14</v>
      </c>
      <c r="AD53" s="104">
        <v>467</v>
      </c>
      <c r="AE53" s="104">
        <v>120</v>
      </c>
      <c r="AF53" s="104">
        <v>556</v>
      </c>
      <c r="AG53" s="163">
        <v>911</v>
      </c>
      <c r="AH53" s="5">
        <f t="shared" si="9"/>
        <v>16400</v>
      </c>
      <c r="AI53" s="5">
        <f t="shared" si="10"/>
        <v>11201200</v>
      </c>
      <c r="AJ53" s="2">
        <f t="shared" si="11"/>
        <v>8606720000</v>
      </c>
    </row>
    <row r="54" spans="1:36" x14ac:dyDescent="0.2">
      <c r="A54" s="1">
        <v>6</v>
      </c>
      <c r="B54" s="162">
        <v>647</v>
      </c>
      <c r="C54" s="104">
        <v>804</v>
      </c>
      <c r="D54" s="104">
        <v>384</v>
      </c>
      <c r="E54" s="104">
        <v>219</v>
      </c>
      <c r="F54" s="103">
        <v>262</v>
      </c>
      <c r="G54" s="114">
        <v>161</v>
      </c>
      <c r="H54" s="104">
        <v>765</v>
      </c>
      <c r="I54" s="104">
        <v>858</v>
      </c>
      <c r="J54" s="104">
        <v>206</v>
      </c>
      <c r="K54" s="104">
        <v>361</v>
      </c>
      <c r="L54" s="104">
        <v>821</v>
      </c>
      <c r="M54" s="104">
        <v>658</v>
      </c>
      <c r="N54" s="104">
        <v>847</v>
      </c>
      <c r="O54" s="104">
        <v>748</v>
      </c>
      <c r="P54" s="104">
        <v>184</v>
      </c>
      <c r="Q54" s="104">
        <v>275</v>
      </c>
      <c r="R54" s="104">
        <v>396</v>
      </c>
      <c r="S54" s="104">
        <v>47</v>
      </c>
      <c r="T54" s="104">
        <v>627</v>
      </c>
      <c r="U54" s="104">
        <v>984</v>
      </c>
      <c r="V54" s="104">
        <v>521</v>
      </c>
      <c r="W54" s="104">
        <v>942</v>
      </c>
      <c r="X54" s="104">
        <v>498</v>
      </c>
      <c r="Y54" s="104">
        <v>85</v>
      </c>
      <c r="Z54" s="104">
        <v>961</v>
      </c>
      <c r="AA54" s="104">
        <v>614</v>
      </c>
      <c r="AB54" s="104">
        <v>58</v>
      </c>
      <c r="AC54" s="107">
        <v>413</v>
      </c>
      <c r="AD54" s="104">
        <v>68</v>
      </c>
      <c r="AE54" s="104">
        <v>487</v>
      </c>
      <c r="AF54" s="104">
        <v>955</v>
      </c>
      <c r="AG54" s="163">
        <v>544</v>
      </c>
      <c r="AH54" s="5">
        <f t="shared" si="9"/>
        <v>16400</v>
      </c>
      <c r="AI54" s="5">
        <f t="shared" si="10"/>
        <v>11201200</v>
      </c>
      <c r="AJ54" s="2">
        <f t="shared" si="11"/>
        <v>8606720000</v>
      </c>
    </row>
    <row r="55" spans="1:36" x14ac:dyDescent="0.2">
      <c r="A55" s="1">
        <v>7</v>
      </c>
      <c r="B55" s="162">
        <v>181</v>
      </c>
      <c r="C55" s="104">
        <v>274</v>
      </c>
      <c r="D55" s="104">
        <v>846</v>
      </c>
      <c r="E55" s="104">
        <v>745</v>
      </c>
      <c r="F55" s="104">
        <v>824</v>
      </c>
      <c r="G55" s="104">
        <v>659</v>
      </c>
      <c r="H55" s="114">
        <v>207</v>
      </c>
      <c r="I55" s="103">
        <v>364</v>
      </c>
      <c r="J55" s="104">
        <v>768</v>
      </c>
      <c r="K55" s="104">
        <v>859</v>
      </c>
      <c r="L55" s="104">
        <v>263</v>
      </c>
      <c r="M55" s="104">
        <v>164</v>
      </c>
      <c r="N55" s="104">
        <v>381</v>
      </c>
      <c r="O55" s="104">
        <v>218</v>
      </c>
      <c r="P55" s="104">
        <v>646</v>
      </c>
      <c r="Q55" s="104">
        <v>801</v>
      </c>
      <c r="R55" s="104">
        <v>954</v>
      </c>
      <c r="S55" s="104">
        <v>541</v>
      </c>
      <c r="T55" s="104">
        <v>65</v>
      </c>
      <c r="U55" s="104">
        <v>486</v>
      </c>
      <c r="V55" s="104">
        <v>59</v>
      </c>
      <c r="W55" s="104">
        <v>416</v>
      </c>
      <c r="X55" s="104">
        <v>964</v>
      </c>
      <c r="Y55" s="104">
        <v>615</v>
      </c>
      <c r="Z55" s="107">
        <v>499</v>
      </c>
      <c r="AA55" s="104">
        <v>88</v>
      </c>
      <c r="AB55" s="104">
        <v>524</v>
      </c>
      <c r="AC55" s="104">
        <v>943</v>
      </c>
      <c r="AD55" s="104">
        <v>626</v>
      </c>
      <c r="AE55" s="104">
        <v>981</v>
      </c>
      <c r="AF55" s="104">
        <v>393</v>
      </c>
      <c r="AG55" s="163">
        <v>46</v>
      </c>
      <c r="AH55" s="5">
        <f t="shared" si="9"/>
        <v>16400</v>
      </c>
      <c r="AI55" s="5">
        <f t="shared" si="10"/>
        <v>11201200</v>
      </c>
      <c r="AJ55" s="2">
        <f t="shared" si="11"/>
        <v>8606720000</v>
      </c>
    </row>
    <row r="56" spans="1:36" x14ac:dyDescent="0.2">
      <c r="A56" s="1">
        <v>8</v>
      </c>
      <c r="B56" s="162">
        <v>294</v>
      </c>
      <c r="C56" s="104">
        <v>129</v>
      </c>
      <c r="D56" s="104">
        <v>733</v>
      </c>
      <c r="E56" s="104">
        <v>890</v>
      </c>
      <c r="F56" s="104">
        <v>679</v>
      </c>
      <c r="G56" s="104">
        <v>772</v>
      </c>
      <c r="H56" s="103">
        <v>352</v>
      </c>
      <c r="I56" s="114">
        <v>251</v>
      </c>
      <c r="J56" s="104">
        <v>879</v>
      </c>
      <c r="K56" s="104">
        <v>716</v>
      </c>
      <c r="L56" s="104">
        <v>152</v>
      </c>
      <c r="M56" s="104">
        <v>307</v>
      </c>
      <c r="N56" s="104">
        <v>238</v>
      </c>
      <c r="O56" s="104">
        <v>329</v>
      </c>
      <c r="P56" s="104">
        <v>789</v>
      </c>
      <c r="Q56" s="104">
        <v>690</v>
      </c>
      <c r="R56" s="104">
        <v>553</v>
      </c>
      <c r="S56" s="104">
        <v>910</v>
      </c>
      <c r="T56" s="104">
        <v>466</v>
      </c>
      <c r="U56" s="104">
        <v>117</v>
      </c>
      <c r="V56" s="104">
        <v>428</v>
      </c>
      <c r="W56" s="104">
        <v>15</v>
      </c>
      <c r="X56" s="104">
        <v>595</v>
      </c>
      <c r="Y56" s="104">
        <v>1016</v>
      </c>
      <c r="Z56" s="104">
        <v>100</v>
      </c>
      <c r="AA56" s="107">
        <v>455</v>
      </c>
      <c r="AB56" s="104">
        <v>923</v>
      </c>
      <c r="AC56" s="104">
        <v>576</v>
      </c>
      <c r="AD56" s="104">
        <v>993</v>
      </c>
      <c r="AE56" s="104">
        <v>582</v>
      </c>
      <c r="AF56" s="104">
        <v>26</v>
      </c>
      <c r="AG56" s="163">
        <v>445</v>
      </c>
      <c r="AH56" s="5">
        <f t="shared" si="9"/>
        <v>16400</v>
      </c>
      <c r="AI56" s="5">
        <f t="shared" si="10"/>
        <v>11201200</v>
      </c>
      <c r="AJ56" s="2">
        <f t="shared" si="11"/>
        <v>8606720000</v>
      </c>
    </row>
    <row r="57" spans="1:36" x14ac:dyDescent="0.2">
      <c r="A57" s="1">
        <v>9</v>
      </c>
      <c r="B57" s="162">
        <v>79</v>
      </c>
      <c r="C57" s="104">
        <v>492</v>
      </c>
      <c r="D57" s="104">
        <v>952</v>
      </c>
      <c r="E57" s="104">
        <v>531</v>
      </c>
      <c r="F57" s="104">
        <v>974</v>
      </c>
      <c r="G57" s="104">
        <v>617</v>
      </c>
      <c r="H57" s="104">
        <v>53</v>
      </c>
      <c r="I57" s="104">
        <v>402</v>
      </c>
      <c r="J57" s="114">
        <v>518</v>
      </c>
      <c r="K57" s="103">
        <v>929</v>
      </c>
      <c r="L57" s="104">
        <v>509</v>
      </c>
      <c r="M57" s="104">
        <v>90</v>
      </c>
      <c r="N57" s="104">
        <v>391</v>
      </c>
      <c r="O57" s="104">
        <v>36</v>
      </c>
      <c r="P57" s="104">
        <v>640</v>
      </c>
      <c r="Q57" s="104">
        <v>987</v>
      </c>
      <c r="R57" s="104">
        <v>836</v>
      </c>
      <c r="S57" s="104">
        <v>743</v>
      </c>
      <c r="T57" s="104">
        <v>187</v>
      </c>
      <c r="U57" s="104">
        <v>288</v>
      </c>
      <c r="V57" s="104">
        <v>193</v>
      </c>
      <c r="W57" s="104">
        <v>358</v>
      </c>
      <c r="X57" s="107">
        <v>826</v>
      </c>
      <c r="Y57" s="104">
        <v>669</v>
      </c>
      <c r="Z57" s="104">
        <v>265</v>
      </c>
      <c r="AA57" s="104">
        <v>174</v>
      </c>
      <c r="AB57" s="104">
        <v>754</v>
      </c>
      <c r="AC57" s="104">
        <v>853</v>
      </c>
      <c r="AD57" s="104">
        <v>652</v>
      </c>
      <c r="AE57" s="104">
        <v>815</v>
      </c>
      <c r="AF57" s="104">
        <v>371</v>
      </c>
      <c r="AG57" s="163">
        <v>216</v>
      </c>
      <c r="AH57" s="5">
        <f t="shared" si="9"/>
        <v>16400</v>
      </c>
      <c r="AI57" s="5">
        <f t="shared" si="10"/>
        <v>11201200</v>
      </c>
      <c r="AJ57" s="2">
        <f t="shared" si="11"/>
        <v>8606720000</v>
      </c>
    </row>
    <row r="58" spans="1:36" x14ac:dyDescent="0.2">
      <c r="A58" s="1">
        <v>10</v>
      </c>
      <c r="B58" s="162">
        <v>480</v>
      </c>
      <c r="C58" s="104">
        <v>123</v>
      </c>
      <c r="D58" s="104">
        <v>551</v>
      </c>
      <c r="E58" s="104">
        <v>900</v>
      </c>
      <c r="F58" s="104">
        <v>605</v>
      </c>
      <c r="G58" s="104">
        <v>1018</v>
      </c>
      <c r="H58" s="104">
        <v>422</v>
      </c>
      <c r="I58" s="104">
        <v>1</v>
      </c>
      <c r="J58" s="103">
        <v>917</v>
      </c>
      <c r="K58" s="114">
        <v>562</v>
      </c>
      <c r="L58" s="104">
        <v>110</v>
      </c>
      <c r="M58" s="104">
        <v>457</v>
      </c>
      <c r="N58" s="104">
        <v>24</v>
      </c>
      <c r="O58" s="104">
        <v>435</v>
      </c>
      <c r="P58" s="104">
        <v>1007</v>
      </c>
      <c r="Q58" s="104">
        <v>588</v>
      </c>
      <c r="R58" s="104">
        <v>723</v>
      </c>
      <c r="S58" s="104">
        <v>888</v>
      </c>
      <c r="T58" s="104">
        <v>300</v>
      </c>
      <c r="U58" s="104">
        <v>143</v>
      </c>
      <c r="V58" s="104">
        <v>338</v>
      </c>
      <c r="W58" s="104">
        <v>245</v>
      </c>
      <c r="X58" s="104">
        <v>681</v>
      </c>
      <c r="Y58" s="107">
        <v>782</v>
      </c>
      <c r="Z58" s="104">
        <v>154</v>
      </c>
      <c r="AA58" s="104">
        <v>317</v>
      </c>
      <c r="AB58" s="104">
        <v>865</v>
      </c>
      <c r="AC58" s="104">
        <v>710</v>
      </c>
      <c r="AD58" s="104">
        <v>795</v>
      </c>
      <c r="AE58" s="104">
        <v>704</v>
      </c>
      <c r="AF58" s="104">
        <v>228</v>
      </c>
      <c r="AG58" s="163">
        <v>327</v>
      </c>
      <c r="AH58" s="5">
        <f t="shared" si="9"/>
        <v>16400</v>
      </c>
      <c r="AI58" s="5">
        <f t="shared" si="10"/>
        <v>11201200</v>
      </c>
      <c r="AJ58" s="2">
        <f t="shared" si="11"/>
        <v>8606720000</v>
      </c>
    </row>
    <row r="59" spans="1:36" x14ac:dyDescent="0.2">
      <c r="A59" s="1">
        <v>11</v>
      </c>
      <c r="B59" s="162">
        <v>1006</v>
      </c>
      <c r="C59" s="104">
        <v>585</v>
      </c>
      <c r="D59" s="104">
        <v>21</v>
      </c>
      <c r="E59" s="104">
        <v>434</v>
      </c>
      <c r="F59" s="104">
        <v>111</v>
      </c>
      <c r="G59" s="104">
        <v>460</v>
      </c>
      <c r="H59" s="104">
        <v>920</v>
      </c>
      <c r="I59" s="104">
        <v>563</v>
      </c>
      <c r="J59" s="104">
        <v>423</v>
      </c>
      <c r="K59" s="104">
        <v>4</v>
      </c>
      <c r="L59" s="114">
        <v>608</v>
      </c>
      <c r="M59" s="103">
        <v>1019</v>
      </c>
      <c r="N59" s="104">
        <v>550</v>
      </c>
      <c r="O59" s="104">
        <v>897</v>
      </c>
      <c r="P59" s="104">
        <v>477</v>
      </c>
      <c r="Q59" s="104">
        <v>122</v>
      </c>
      <c r="R59" s="104">
        <v>225</v>
      </c>
      <c r="S59" s="104">
        <v>326</v>
      </c>
      <c r="T59" s="104">
        <v>794</v>
      </c>
      <c r="U59" s="104">
        <v>701</v>
      </c>
      <c r="V59" s="107">
        <v>868</v>
      </c>
      <c r="W59" s="104">
        <v>711</v>
      </c>
      <c r="X59" s="104">
        <v>155</v>
      </c>
      <c r="Y59" s="104">
        <v>320</v>
      </c>
      <c r="Z59" s="104">
        <v>684</v>
      </c>
      <c r="AA59" s="104">
        <v>783</v>
      </c>
      <c r="AB59" s="104">
        <v>339</v>
      </c>
      <c r="AC59" s="104">
        <v>248</v>
      </c>
      <c r="AD59" s="104">
        <v>297</v>
      </c>
      <c r="AE59" s="104">
        <v>142</v>
      </c>
      <c r="AF59" s="104">
        <v>722</v>
      </c>
      <c r="AG59" s="163">
        <v>885</v>
      </c>
      <c r="AH59" s="5">
        <f t="shared" si="9"/>
        <v>16400</v>
      </c>
      <c r="AI59" s="5">
        <f t="shared" si="10"/>
        <v>11201200</v>
      </c>
      <c r="AJ59" s="2">
        <f t="shared" si="11"/>
        <v>8606720000</v>
      </c>
    </row>
    <row r="60" spans="1:36" x14ac:dyDescent="0.2">
      <c r="A60" s="1">
        <v>12</v>
      </c>
      <c r="B60" s="162">
        <v>637</v>
      </c>
      <c r="C60" s="104">
        <v>986</v>
      </c>
      <c r="D60" s="104">
        <v>390</v>
      </c>
      <c r="E60" s="104">
        <v>33</v>
      </c>
      <c r="F60" s="104">
        <v>512</v>
      </c>
      <c r="G60" s="104">
        <v>91</v>
      </c>
      <c r="H60" s="104">
        <v>519</v>
      </c>
      <c r="I60" s="104">
        <v>932</v>
      </c>
      <c r="J60" s="104">
        <v>56</v>
      </c>
      <c r="K60" s="104">
        <v>403</v>
      </c>
      <c r="L60" s="103">
        <v>975</v>
      </c>
      <c r="M60" s="114">
        <v>620</v>
      </c>
      <c r="N60" s="104">
        <v>949</v>
      </c>
      <c r="O60" s="104">
        <v>530</v>
      </c>
      <c r="P60" s="104">
        <v>78</v>
      </c>
      <c r="Q60" s="104">
        <v>489</v>
      </c>
      <c r="R60" s="104">
        <v>370</v>
      </c>
      <c r="S60" s="104">
        <v>213</v>
      </c>
      <c r="T60" s="104">
        <v>649</v>
      </c>
      <c r="U60" s="104">
        <v>814</v>
      </c>
      <c r="V60" s="104">
        <v>755</v>
      </c>
      <c r="W60" s="107">
        <v>856</v>
      </c>
      <c r="X60" s="104">
        <v>268</v>
      </c>
      <c r="Y60" s="104">
        <v>175</v>
      </c>
      <c r="Z60" s="104">
        <v>827</v>
      </c>
      <c r="AA60" s="104">
        <v>672</v>
      </c>
      <c r="AB60" s="104">
        <v>196</v>
      </c>
      <c r="AC60" s="104">
        <v>359</v>
      </c>
      <c r="AD60" s="104">
        <v>186</v>
      </c>
      <c r="AE60" s="104">
        <v>285</v>
      </c>
      <c r="AF60" s="104">
        <v>833</v>
      </c>
      <c r="AG60" s="163">
        <v>742</v>
      </c>
      <c r="AH60" s="5">
        <f t="shared" si="9"/>
        <v>16400</v>
      </c>
      <c r="AI60" s="5">
        <f t="shared" si="10"/>
        <v>11201200</v>
      </c>
      <c r="AJ60" s="2">
        <f t="shared" si="11"/>
        <v>8606720000</v>
      </c>
    </row>
    <row r="61" spans="1:36" x14ac:dyDescent="0.2">
      <c r="A61" s="1">
        <v>13</v>
      </c>
      <c r="B61" s="162">
        <v>849</v>
      </c>
      <c r="C61" s="104">
        <v>758</v>
      </c>
      <c r="D61" s="104">
        <v>170</v>
      </c>
      <c r="E61" s="104">
        <v>269</v>
      </c>
      <c r="F61" s="104">
        <v>212</v>
      </c>
      <c r="G61" s="104">
        <v>375</v>
      </c>
      <c r="H61" s="104">
        <v>811</v>
      </c>
      <c r="I61" s="104">
        <v>656</v>
      </c>
      <c r="J61" s="104">
        <v>284</v>
      </c>
      <c r="K61" s="104">
        <v>191</v>
      </c>
      <c r="L61" s="104">
        <v>739</v>
      </c>
      <c r="M61" s="104">
        <v>840</v>
      </c>
      <c r="N61" s="114">
        <v>665</v>
      </c>
      <c r="O61" s="103">
        <v>830</v>
      </c>
      <c r="P61" s="104">
        <v>354</v>
      </c>
      <c r="Q61" s="104">
        <v>197</v>
      </c>
      <c r="R61" s="104">
        <v>94</v>
      </c>
      <c r="S61" s="104">
        <v>505</v>
      </c>
      <c r="T61" s="107">
        <v>933</v>
      </c>
      <c r="U61" s="104">
        <v>514</v>
      </c>
      <c r="V61" s="104">
        <v>991</v>
      </c>
      <c r="W61" s="104">
        <v>636</v>
      </c>
      <c r="X61" s="104">
        <v>40</v>
      </c>
      <c r="Y61" s="104">
        <v>387</v>
      </c>
      <c r="Z61" s="104">
        <v>535</v>
      </c>
      <c r="AA61" s="104">
        <v>948</v>
      </c>
      <c r="AB61" s="104">
        <v>496</v>
      </c>
      <c r="AC61" s="104">
        <v>75</v>
      </c>
      <c r="AD61" s="104">
        <v>406</v>
      </c>
      <c r="AE61" s="104">
        <v>49</v>
      </c>
      <c r="AF61" s="104">
        <v>621</v>
      </c>
      <c r="AG61" s="163">
        <v>970</v>
      </c>
      <c r="AH61" s="5">
        <f t="shared" si="9"/>
        <v>16400</v>
      </c>
      <c r="AI61" s="5">
        <f t="shared" si="10"/>
        <v>11201200</v>
      </c>
      <c r="AJ61" s="2">
        <f t="shared" si="11"/>
        <v>8606720000</v>
      </c>
    </row>
    <row r="62" spans="1:36" x14ac:dyDescent="0.2">
      <c r="A62" s="1">
        <v>14</v>
      </c>
      <c r="B62" s="162">
        <v>706</v>
      </c>
      <c r="C62" s="104">
        <v>869</v>
      </c>
      <c r="D62" s="104">
        <v>313</v>
      </c>
      <c r="E62" s="104">
        <v>158</v>
      </c>
      <c r="F62" s="104">
        <v>323</v>
      </c>
      <c r="G62" s="104">
        <v>232</v>
      </c>
      <c r="H62" s="104">
        <v>700</v>
      </c>
      <c r="I62" s="104">
        <v>799</v>
      </c>
      <c r="J62" s="104">
        <v>139</v>
      </c>
      <c r="K62" s="104">
        <v>304</v>
      </c>
      <c r="L62" s="104">
        <v>884</v>
      </c>
      <c r="M62" s="104">
        <v>727</v>
      </c>
      <c r="N62" s="103">
        <v>778</v>
      </c>
      <c r="O62" s="114">
        <v>685</v>
      </c>
      <c r="P62" s="104">
        <v>241</v>
      </c>
      <c r="Q62" s="104">
        <v>342</v>
      </c>
      <c r="R62" s="104">
        <v>461</v>
      </c>
      <c r="S62" s="104">
        <v>106</v>
      </c>
      <c r="T62" s="104">
        <v>566</v>
      </c>
      <c r="U62" s="107">
        <v>913</v>
      </c>
      <c r="V62" s="104">
        <v>592</v>
      </c>
      <c r="W62" s="104">
        <v>1003</v>
      </c>
      <c r="X62" s="104">
        <v>439</v>
      </c>
      <c r="Y62" s="104">
        <v>20</v>
      </c>
      <c r="Z62" s="104">
        <v>904</v>
      </c>
      <c r="AA62" s="104">
        <v>547</v>
      </c>
      <c r="AB62" s="104">
        <v>127</v>
      </c>
      <c r="AC62" s="104">
        <v>476</v>
      </c>
      <c r="AD62" s="104">
        <v>5</v>
      </c>
      <c r="AE62" s="104">
        <v>418</v>
      </c>
      <c r="AF62" s="104">
        <v>1022</v>
      </c>
      <c r="AG62" s="163">
        <v>601</v>
      </c>
      <c r="AH62" s="5">
        <f t="shared" si="9"/>
        <v>16400</v>
      </c>
      <c r="AI62" s="5">
        <f t="shared" si="10"/>
        <v>11201200</v>
      </c>
      <c r="AJ62" s="2">
        <f t="shared" si="11"/>
        <v>8606720000</v>
      </c>
    </row>
    <row r="63" spans="1:36" x14ac:dyDescent="0.2">
      <c r="A63" s="1">
        <v>15</v>
      </c>
      <c r="B63" s="162">
        <v>244</v>
      </c>
      <c r="C63" s="104">
        <v>343</v>
      </c>
      <c r="D63" s="104">
        <v>779</v>
      </c>
      <c r="E63" s="104">
        <v>688</v>
      </c>
      <c r="F63" s="104">
        <v>881</v>
      </c>
      <c r="G63" s="104">
        <v>726</v>
      </c>
      <c r="H63" s="104">
        <v>138</v>
      </c>
      <c r="I63" s="104">
        <v>301</v>
      </c>
      <c r="J63" s="104">
        <v>697</v>
      </c>
      <c r="K63" s="104">
        <v>798</v>
      </c>
      <c r="L63" s="104">
        <v>322</v>
      </c>
      <c r="M63" s="104">
        <v>229</v>
      </c>
      <c r="N63" s="104">
        <v>316</v>
      </c>
      <c r="O63" s="104">
        <v>159</v>
      </c>
      <c r="P63" s="114">
        <v>707</v>
      </c>
      <c r="Q63" s="103">
        <v>872</v>
      </c>
      <c r="R63" s="107">
        <v>1023</v>
      </c>
      <c r="S63" s="104">
        <v>604</v>
      </c>
      <c r="T63" s="104">
        <v>8</v>
      </c>
      <c r="U63" s="104">
        <v>419</v>
      </c>
      <c r="V63" s="104">
        <v>126</v>
      </c>
      <c r="W63" s="104">
        <v>473</v>
      </c>
      <c r="X63" s="104">
        <v>901</v>
      </c>
      <c r="Y63" s="104">
        <v>546</v>
      </c>
      <c r="Z63" s="104">
        <v>438</v>
      </c>
      <c r="AA63" s="104">
        <v>17</v>
      </c>
      <c r="AB63" s="104">
        <v>589</v>
      </c>
      <c r="AC63" s="104">
        <v>1002</v>
      </c>
      <c r="AD63" s="104">
        <v>567</v>
      </c>
      <c r="AE63" s="104">
        <v>916</v>
      </c>
      <c r="AF63" s="104">
        <v>464</v>
      </c>
      <c r="AG63" s="163">
        <v>107</v>
      </c>
      <c r="AH63" s="5">
        <f t="shared" si="9"/>
        <v>16400</v>
      </c>
      <c r="AI63" s="5">
        <f t="shared" si="10"/>
        <v>11201200</v>
      </c>
      <c r="AJ63" s="2">
        <f t="shared" si="11"/>
        <v>8606720000</v>
      </c>
    </row>
    <row r="64" spans="1:36" x14ac:dyDescent="0.2">
      <c r="A64" s="1">
        <v>16</v>
      </c>
      <c r="B64" s="162">
        <v>355</v>
      </c>
      <c r="C64" s="104">
        <v>200</v>
      </c>
      <c r="D64" s="104">
        <v>668</v>
      </c>
      <c r="E64" s="104">
        <v>831</v>
      </c>
      <c r="F64" s="104">
        <v>738</v>
      </c>
      <c r="G64" s="104">
        <v>837</v>
      </c>
      <c r="H64" s="104">
        <v>281</v>
      </c>
      <c r="I64" s="104">
        <v>190</v>
      </c>
      <c r="J64" s="104">
        <v>810</v>
      </c>
      <c r="K64" s="104">
        <v>653</v>
      </c>
      <c r="L64" s="104">
        <v>209</v>
      </c>
      <c r="M64" s="104">
        <v>374</v>
      </c>
      <c r="N64" s="104">
        <v>171</v>
      </c>
      <c r="O64" s="104">
        <v>272</v>
      </c>
      <c r="P64" s="103">
        <v>852</v>
      </c>
      <c r="Q64" s="114">
        <v>759</v>
      </c>
      <c r="R64" s="104">
        <v>624</v>
      </c>
      <c r="S64" s="107">
        <v>971</v>
      </c>
      <c r="T64" s="104">
        <v>407</v>
      </c>
      <c r="U64" s="104">
        <v>52</v>
      </c>
      <c r="V64" s="104">
        <v>493</v>
      </c>
      <c r="W64" s="104">
        <v>74</v>
      </c>
      <c r="X64" s="104">
        <v>534</v>
      </c>
      <c r="Y64" s="104">
        <v>945</v>
      </c>
      <c r="Z64" s="104">
        <v>37</v>
      </c>
      <c r="AA64" s="104">
        <v>386</v>
      </c>
      <c r="AB64" s="104">
        <v>990</v>
      </c>
      <c r="AC64" s="104">
        <v>633</v>
      </c>
      <c r="AD64" s="104">
        <v>936</v>
      </c>
      <c r="AE64" s="104">
        <v>515</v>
      </c>
      <c r="AF64" s="104">
        <v>95</v>
      </c>
      <c r="AG64" s="163">
        <v>508</v>
      </c>
      <c r="AH64" s="5">
        <f t="shared" si="9"/>
        <v>16400</v>
      </c>
      <c r="AI64" s="5">
        <f t="shared" si="10"/>
        <v>11201200</v>
      </c>
      <c r="AJ64" s="2">
        <f t="shared" si="11"/>
        <v>8606720000</v>
      </c>
    </row>
    <row r="65" spans="1:36" x14ac:dyDescent="0.2">
      <c r="A65" s="1">
        <v>17</v>
      </c>
      <c r="B65" s="162">
        <v>670</v>
      </c>
      <c r="C65" s="104">
        <v>825</v>
      </c>
      <c r="D65" s="104">
        <v>357</v>
      </c>
      <c r="E65" s="104">
        <v>194</v>
      </c>
      <c r="F65" s="104">
        <v>287</v>
      </c>
      <c r="G65" s="104">
        <v>188</v>
      </c>
      <c r="H65" s="104">
        <v>744</v>
      </c>
      <c r="I65" s="104">
        <v>835</v>
      </c>
      <c r="J65" s="104">
        <v>215</v>
      </c>
      <c r="K65" s="104">
        <v>372</v>
      </c>
      <c r="L65" s="104">
        <v>816</v>
      </c>
      <c r="M65" s="104">
        <v>651</v>
      </c>
      <c r="N65" s="104">
        <v>854</v>
      </c>
      <c r="O65" s="104">
        <v>753</v>
      </c>
      <c r="P65" s="107">
        <v>173</v>
      </c>
      <c r="Q65" s="104">
        <v>266</v>
      </c>
      <c r="R65" s="114">
        <v>401</v>
      </c>
      <c r="S65" s="103">
        <v>54</v>
      </c>
      <c r="T65" s="104">
        <v>618</v>
      </c>
      <c r="U65" s="104">
        <v>973</v>
      </c>
      <c r="V65" s="104">
        <v>532</v>
      </c>
      <c r="W65" s="104">
        <v>951</v>
      </c>
      <c r="X65" s="104">
        <v>491</v>
      </c>
      <c r="Y65" s="104">
        <v>80</v>
      </c>
      <c r="Z65" s="104">
        <v>988</v>
      </c>
      <c r="AA65" s="104">
        <v>639</v>
      </c>
      <c r="AB65" s="104">
        <v>35</v>
      </c>
      <c r="AC65" s="104">
        <v>392</v>
      </c>
      <c r="AD65" s="104">
        <v>89</v>
      </c>
      <c r="AE65" s="104">
        <v>510</v>
      </c>
      <c r="AF65" s="104">
        <v>930</v>
      </c>
      <c r="AG65" s="163">
        <v>517</v>
      </c>
      <c r="AH65" s="5">
        <f t="shared" si="9"/>
        <v>16400</v>
      </c>
      <c r="AI65" s="5">
        <f t="shared" si="10"/>
        <v>11201200</v>
      </c>
      <c r="AJ65" s="2">
        <f t="shared" si="11"/>
        <v>8606720000</v>
      </c>
    </row>
    <row r="66" spans="1:36" x14ac:dyDescent="0.2">
      <c r="A66" s="1">
        <v>18</v>
      </c>
      <c r="B66" s="162">
        <v>781</v>
      </c>
      <c r="C66" s="104">
        <v>682</v>
      </c>
      <c r="D66" s="104">
        <v>246</v>
      </c>
      <c r="E66" s="104">
        <v>337</v>
      </c>
      <c r="F66" s="104">
        <v>144</v>
      </c>
      <c r="G66" s="104">
        <v>299</v>
      </c>
      <c r="H66" s="104">
        <v>887</v>
      </c>
      <c r="I66" s="104">
        <v>724</v>
      </c>
      <c r="J66" s="104">
        <v>328</v>
      </c>
      <c r="K66" s="104">
        <v>227</v>
      </c>
      <c r="L66" s="104">
        <v>703</v>
      </c>
      <c r="M66" s="104">
        <v>796</v>
      </c>
      <c r="N66" s="104">
        <v>709</v>
      </c>
      <c r="O66" s="104">
        <v>866</v>
      </c>
      <c r="P66" s="104">
        <v>318</v>
      </c>
      <c r="Q66" s="107">
        <v>153</v>
      </c>
      <c r="R66" s="103">
        <v>2</v>
      </c>
      <c r="S66" s="114">
        <v>421</v>
      </c>
      <c r="T66" s="104">
        <v>1017</v>
      </c>
      <c r="U66" s="104">
        <v>606</v>
      </c>
      <c r="V66" s="104">
        <v>899</v>
      </c>
      <c r="W66" s="104">
        <v>552</v>
      </c>
      <c r="X66" s="104">
        <v>124</v>
      </c>
      <c r="Y66" s="104">
        <v>479</v>
      </c>
      <c r="Z66" s="104">
        <v>587</v>
      </c>
      <c r="AA66" s="104">
        <v>1008</v>
      </c>
      <c r="AB66" s="104">
        <v>436</v>
      </c>
      <c r="AC66" s="104">
        <v>23</v>
      </c>
      <c r="AD66" s="104">
        <v>458</v>
      </c>
      <c r="AE66" s="104">
        <v>109</v>
      </c>
      <c r="AF66" s="104">
        <v>561</v>
      </c>
      <c r="AG66" s="163">
        <v>918</v>
      </c>
      <c r="AH66" s="5">
        <f t="shared" si="9"/>
        <v>16400</v>
      </c>
      <c r="AI66" s="5">
        <f t="shared" si="10"/>
        <v>11201200</v>
      </c>
      <c r="AJ66" s="2">
        <f t="shared" si="11"/>
        <v>8606720000</v>
      </c>
    </row>
    <row r="67" spans="1:36" x14ac:dyDescent="0.2">
      <c r="A67" s="1">
        <v>19</v>
      </c>
      <c r="B67" s="162">
        <v>319</v>
      </c>
      <c r="C67" s="104">
        <v>156</v>
      </c>
      <c r="D67" s="104">
        <v>712</v>
      </c>
      <c r="E67" s="104">
        <v>867</v>
      </c>
      <c r="F67" s="104">
        <v>702</v>
      </c>
      <c r="G67" s="104">
        <v>793</v>
      </c>
      <c r="H67" s="104">
        <v>325</v>
      </c>
      <c r="I67" s="104">
        <v>226</v>
      </c>
      <c r="J67" s="104">
        <v>886</v>
      </c>
      <c r="K67" s="104">
        <v>721</v>
      </c>
      <c r="L67" s="104">
        <v>141</v>
      </c>
      <c r="M67" s="104">
        <v>298</v>
      </c>
      <c r="N67" s="107">
        <v>247</v>
      </c>
      <c r="O67" s="104">
        <v>340</v>
      </c>
      <c r="P67" s="104">
        <v>784</v>
      </c>
      <c r="Q67" s="104">
        <v>683</v>
      </c>
      <c r="R67" s="104">
        <v>564</v>
      </c>
      <c r="S67" s="104">
        <v>919</v>
      </c>
      <c r="T67" s="114">
        <v>459</v>
      </c>
      <c r="U67" s="103">
        <v>112</v>
      </c>
      <c r="V67" s="104">
        <v>433</v>
      </c>
      <c r="W67" s="104">
        <v>22</v>
      </c>
      <c r="X67" s="104">
        <v>586</v>
      </c>
      <c r="Y67" s="104">
        <v>1005</v>
      </c>
      <c r="Z67" s="104">
        <v>121</v>
      </c>
      <c r="AA67" s="104">
        <v>478</v>
      </c>
      <c r="AB67" s="104">
        <v>898</v>
      </c>
      <c r="AC67" s="104">
        <v>549</v>
      </c>
      <c r="AD67" s="104">
        <v>1020</v>
      </c>
      <c r="AE67" s="104">
        <v>607</v>
      </c>
      <c r="AF67" s="104">
        <v>3</v>
      </c>
      <c r="AG67" s="163">
        <v>424</v>
      </c>
      <c r="AH67" s="5">
        <f t="shared" si="9"/>
        <v>16400</v>
      </c>
      <c r="AI67" s="5">
        <f t="shared" si="10"/>
        <v>11201200</v>
      </c>
      <c r="AJ67" s="2">
        <f t="shared" si="11"/>
        <v>8606720000</v>
      </c>
    </row>
    <row r="68" spans="1:36" x14ac:dyDescent="0.2">
      <c r="A68" s="1">
        <v>20</v>
      </c>
      <c r="B68" s="162">
        <v>176</v>
      </c>
      <c r="C68" s="104">
        <v>267</v>
      </c>
      <c r="D68" s="104">
        <v>855</v>
      </c>
      <c r="E68" s="104">
        <v>756</v>
      </c>
      <c r="F68" s="104">
        <v>813</v>
      </c>
      <c r="G68" s="104">
        <v>650</v>
      </c>
      <c r="H68" s="104">
        <v>214</v>
      </c>
      <c r="I68" s="104">
        <v>369</v>
      </c>
      <c r="J68" s="104">
        <v>741</v>
      </c>
      <c r="K68" s="104">
        <v>834</v>
      </c>
      <c r="L68" s="104">
        <v>286</v>
      </c>
      <c r="M68" s="104">
        <v>185</v>
      </c>
      <c r="N68" s="104">
        <v>360</v>
      </c>
      <c r="O68" s="107">
        <v>195</v>
      </c>
      <c r="P68" s="104">
        <v>671</v>
      </c>
      <c r="Q68" s="104">
        <v>828</v>
      </c>
      <c r="R68" s="104">
        <v>931</v>
      </c>
      <c r="S68" s="104">
        <v>520</v>
      </c>
      <c r="T68" s="103">
        <v>92</v>
      </c>
      <c r="U68" s="114">
        <v>511</v>
      </c>
      <c r="V68" s="104">
        <v>34</v>
      </c>
      <c r="W68" s="104">
        <v>389</v>
      </c>
      <c r="X68" s="104">
        <v>985</v>
      </c>
      <c r="Y68" s="104">
        <v>638</v>
      </c>
      <c r="Z68" s="104">
        <v>490</v>
      </c>
      <c r="AA68" s="104">
        <v>77</v>
      </c>
      <c r="AB68" s="104">
        <v>529</v>
      </c>
      <c r="AC68" s="104">
        <v>950</v>
      </c>
      <c r="AD68" s="104">
        <v>619</v>
      </c>
      <c r="AE68" s="104">
        <v>976</v>
      </c>
      <c r="AF68" s="104">
        <v>404</v>
      </c>
      <c r="AG68" s="163">
        <v>55</v>
      </c>
      <c r="AH68" s="5">
        <f t="shared" si="9"/>
        <v>16400</v>
      </c>
      <c r="AI68" s="5">
        <f t="shared" si="10"/>
        <v>11201200</v>
      </c>
      <c r="AJ68" s="2">
        <f t="shared" si="11"/>
        <v>8606720000</v>
      </c>
    </row>
    <row r="69" spans="1:36" x14ac:dyDescent="0.2">
      <c r="A69" s="1">
        <v>21</v>
      </c>
      <c r="B69" s="162">
        <v>388</v>
      </c>
      <c r="C69" s="104">
        <v>39</v>
      </c>
      <c r="D69" s="104">
        <v>635</v>
      </c>
      <c r="E69" s="104">
        <v>992</v>
      </c>
      <c r="F69" s="104">
        <v>513</v>
      </c>
      <c r="G69" s="104">
        <v>934</v>
      </c>
      <c r="H69" s="104">
        <v>506</v>
      </c>
      <c r="I69" s="104">
        <v>93</v>
      </c>
      <c r="J69" s="104">
        <v>969</v>
      </c>
      <c r="K69" s="104">
        <v>622</v>
      </c>
      <c r="L69" s="107">
        <v>50</v>
      </c>
      <c r="M69" s="104">
        <v>405</v>
      </c>
      <c r="N69" s="104">
        <v>76</v>
      </c>
      <c r="O69" s="104">
        <v>495</v>
      </c>
      <c r="P69" s="104">
        <v>947</v>
      </c>
      <c r="Q69" s="104">
        <v>536</v>
      </c>
      <c r="R69" s="104">
        <v>655</v>
      </c>
      <c r="S69" s="104">
        <v>812</v>
      </c>
      <c r="T69" s="104">
        <v>376</v>
      </c>
      <c r="U69" s="104">
        <v>211</v>
      </c>
      <c r="V69" s="114">
        <v>270</v>
      </c>
      <c r="W69" s="103">
        <v>169</v>
      </c>
      <c r="X69" s="104">
        <v>757</v>
      </c>
      <c r="Y69" s="104">
        <v>850</v>
      </c>
      <c r="Z69" s="104">
        <v>198</v>
      </c>
      <c r="AA69" s="104">
        <v>353</v>
      </c>
      <c r="AB69" s="104">
        <v>829</v>
      </c>
      <c r="AC69" s="104">
        <v>666</v>
      </c>
      <c r="AD69" s="104">
        <v>839</v>
      </c>
      <c r="AE69" s="104">
        <v>740</v>
      </c>
      <c r="AF69" s="104">
        <v>192</v>
      </c>
      <c r="AG69" s="163">
        <v>283</v>
      </c>
      <c r="AH69" s="5">
        <f t="shared" si="9"/>
        <v>16400</v>
      </c>
      <c r="AI69" s="5">
        <f t="shared" si="10"/>
        <v>11201200</v>
      </c>
      <c r="AJ69" s="2">
        <f t="shared" si="11"/>
        <v>8606720000</v>
      </c>
    </row>
    <row r="70" spans="1:36" x14ac:dyDescent="0.2">
      <c r="A70" s="1">
        <v>22</v>
      </c>
      <c r="B70" s="162">
        <v>19</v>
      </c>
      <c r="C70" s="104">
        <v>440</v>
      </c>
      <c r="D70" s="104">
        <v>1004</v>
      </c>
      <c r="E70" s="104">
        <v>591</v>
      </c>
      <c r="F70" s="104">
        <v>914</v>
      </c>
      <c r="G70" s="104">
        <v>565</v>
      </c>
      <c r="H70" s="104">
        <v>105</v>
      </c>
      <c r="I70" s="104">
        <v>462</v>
      </c>
      <c r="J70" s="104">
        <v>602</v>
      </c>
      <c r="K70" s="104">
        <v>1021</v>
      </c>
      <c r="L70" s="104">
        <v>417</v>
      </c>
      <c r="M70" s="107">
        <v>6</v>
      </c>
      <c r="N70" s="104">
        <v>475</v>
      </c>
      <c r="O70" s="104">
        <v>128</v>
      </c>
      <c r="P70" s="104">
        <v>548</v>
      </c>
      <c r="Q70" s="104">
        <v>903</v>
      </c>
      <c r="R70" s="104">
        <v>800</v>
      </c>
      <c r="S70" s="104">
        <v>699</v>
      </c>
      <c r="T70" s="104">
        <v>231</v>
      </c>
      <c r="U70" s="104">
        <v>324</v>
      </c>
      <c r="V70" s="103">
        <v>157</v>
      </c>
      <c r="W70" s="114">
        <v>314</v>
      </c>
      <c r="X70" s="104">
        <v>870</v>
      </c>
      <c r="Y70" s="104">
        <v>705</v>
      </c>
      <c r="Z70" s="104">
        <v>341</v>
      </c>
      <c r="AA70" s="104">
        <v>242</v>
      </c>
      <c r="AB70" s="104">
        <v>686</v>
      </c>
      <c r="AC70" s="104">
        <v>777</v>
      </c>
      <c r="AD70" s="104">
        <v>728</v>
      </c>
      <c r="AE70" s="104">
        <v>883</v>
      </c>
      <c r="AF70" s="104">
        <v>303</v>
      </c>
      <c r="AG70" s="163">
        <v>140</v>
      </c>
      <c r="AH70" s="5">
        <f t="shared" si="9"/>
        <v>16400</v>
      </c>
      <c r="AI70" s="5">
        <f t="shared" si="10"/>
        <v>11201200</v>
      </c>
      <c r="AJ70" s="2">
        <f t="shared" si="11"/>
        <v>8606720000</v>
      </c>
    </row>
    <row r="71" spans="1:36" x14ac:dyDescent="0.2">
      <c r="A71" s="1">
        <v>23</v>
      </c>
      <c r="B71" s="162">
        <v>545</v>
      </c>
      <c r="C71" s="104">
        <v>902</v>
      </c>
      <c r="D71" s="104">
        <v>474</v>
      </c>
      <c r="E71" s="104">
        <v>125</v>
      </c>
      <c r="F71" s="104">
        <v>420</v>
      </c>
      <c r="G71" s="104">
        <v>7</v>
      </c>
      <c r="H71" s="104">
        <v>603</v>
      </c>
      <c r="I71" s="104">
        <v>1024</v>
      </c>
      <c r="J71" s="107">
        <v>108</v>
      </c>
      <c r="K71" s="104">
        <v>463</v>
      </c>
      <c r="L71" s="104">
        <v>915</v>
      </c>
      <c r="M71" s="104">
        <v>568</v>
      </c>
      <c r="N71" s="104">
        <v>1001</v>
      </c>
      <c r="O71" s="104">
        <v>590</v>
      </c>
      <c r="P71" s="104">
        <v>18</v>
      </c>
      <c r="Q71" s="104">
        <v>437</v>
      </c>
      <c r="R71" s="104">
        <v>302</v>
      </c>
      <c r="S71" s="104">
        <v>137</v>
      </c>
      <c r="T71" s="104">
        <v>725</v>
      </c>
      <c r="U71" s="104">
        <v>882</v>
      </c>
      <c r="V71" s="104">
        <v>687</v>
      </c>
      <c r="W71" s="104">
        <v>780</v>
      </c>
      <c r="X71" s="114">
        <v>344</v>
      </c>
      <c r="Y71" s="103">
        <v>243</v>
      </c>
      <c r="Z71" s="104">
        <v>871</v>
      </c>
      <c r="AA71" s="104">
        <v>708</v>
      </c>
      <c r="AB71" s="104">
        <v>160</v>
      </c>
      <c r="AC71" s="104">
        <v>315</v>
      </c>
      <c r="AD71" s="104">
        <v>230</v>
      </c>
      <c r="AE71" s="104">
        <v>321</v>
      </c>
      <c r="AF71" s="104">
        <v>797</v>
      </c>
      <c r="AG71" s="163">
        <v>698</v>
      </c>
      <c r="AH71" s="5">
        <f t="shared" si="9"/>
        <v>16400</v>
      </c>
      <c r="AI71" s="5">
        <f t="shared" si="10"/>
        <v>11201200</v>
      </c>
      <c r="AJ71" s="2">
        <f t="shared" si="11"/>
        <v>8606720000</v>
      </c>
    </row>
    <row r="72" spans="1:36" x14ac:dyDescent="0.2">
      <c r="A72" s="1">
        <v>24</v>
      </c>
      <c r="B72" s="162">
        <v>946</v>
      </c>
      <c r="C72" s="104">
        <v>533</v>
      </c>
      <c r="D72" s="104">
        <v>73</v>
      </c>
      <c r="E72" s="104">
        <v>494</v>
      </c>
      <c r="F72" s="104">
        <v>51</v>
      </c>
      <c r="G72" s="104">
        <v>408</v>
      </c>
      <c r="H72" s="104">
        <v>972</v>
      </c>
      <c r="I72" s="104">
        <v>623</v>
      </c>
      <c r="J72" s="104">
        <v>507</v>
      </c>
      <c r="K72" s="107">
        <v>96</v>
      </c>
      <c r="L72" s="104">
        <v>516</v>
      </c>
      <c r="M72" s="104">
        <v>935</v>
      </c>
      <c r="N72" s="104">
        <v>634</v>
      </c>
      <c r="O72" s="104">
        <v>989</v>
      </c>
      <c r="P72" s="104">
        <v>385</v>
      </c>
      <c r="Q72" s="104">
        <v>38</v>
      </c>
      <c r="R72" s="104">
        <v>189</v>
      </c>
      <c r="S72" s="104">
        <v>282</v>
      </c>
      <c r="T72" s="104">
        <v>838</v>
      </c>
      <c r="U72" s="104">
        <v>737</v>
      </c>
      <c r="V72" s="104">
        <v>832</v>
      </c>
      <c r="W72" s="104">
        <v>667</v>
      </c>
      <c r="X72" s="103">
        <v>199</v>
      </c>
      <c r="Y72" s="114">
        <v>356</v>
      </c>
      <c r="Z72" s="104">
        <v>760</v>
      </c>
      <c r="AA72" s="104">
        <v>851</v>
      </c>
      <c r="AB72" s="104">
        <v>271</v>
      </c>
      <c r="AC72" s="104">
        <v>172</v>
      </c>
      <c r="AD72" s="104">
        <v>373</v>
      </c>
      <c r="AE72" s="104">
        <v>210</v>
      </c>
      <c r="AF72" s="104">
        <v>654</v>
      </c>
      <c r="AG72" s="163">
        <v>809</v>
      </c>
      <c r="AH72" s="5">
        <f t="shared" si="9"/>
        <v>16400</v>
      </c>
      <c r="AI72" s="5">
        <f t="shared" si="10"/>
        <v>11201200</v>
      </c>
      <c r="AJ72" s="2">
        <f t="shared" si="11"/>
        <v>8606720000</v>
      </c>
    </row>
    <row r="73" spans="1:36" x14ac:dyDescent="0.2">
      <c r="A73" s="1">
        <v>25</v>
      </c>
      <c r="B73" s="162">
        <v>731</v>
      </c>
      <c r="C73" s="104">
        <v>896</v>
      </c>
      <c r="D73" s="104">
        <v>292</v>
      </c>
      <c r="E73" s="104">
        <v>135</v>
      </c>
      <c r="F73" s="104">
        <v>346</v>
      </c>
      <c r="G73" s="104">
        <v>253</v>
      </c>
      <c r="H73" s="107">
        <v>673</v>
      </c>
      <c r="I73" s="104">
        <v>774</v>
      </c>
      <c r="J73" s="104">
        <v>146</v>
      </c>
      <c r="K73" s="104">
        <v>309</v>
      </c>
      <c r="L73" s="104">
        <v>873</v>
      </c>
      <c r="M73" s="104">
        <v>718</v>
      </c>
      <c r="N73" s="104">
        <v>787</v>
      </c>
      <c r="O73" s="104">
        <v>696</v>
      </c>
      <c r="P73" s="104">
        <v>236</v>
      </c>
      <c r="Q73" s="104">
        <v>335</v>
      </c>
      <c r="R73" s="104">
        <v>472</v>
      </c>
      <c r="S73" s="104">
        <v>115</v>
      </c>
      <c r="T73" s="104">
        <v>559</v>
      </c>
      <c r="U73" s="104">
        <v>908</v>
      </c>
      <c r="V73" s="104">
        <v>597</v>
      </c>
      <c r="W73" s="104">
        <v>1010</v>
      </c>
      <c r="X73" s="104">
        <v>430</v>
      </c>
      <c r="Y73" s="104">
        <v>9</v>
      </c>
      <c r="Z73" s="114">
        <v>925</v>
      </c>
      <c r="AA73" s="103">
        <v>570</v>
      </c>
      <c r="AB73" s="104">
        <v>102</v>
      </c>
      <c r="AC73" s="104">
        <v>449</v>
      </c>
      <c r="AD73" s="104">
        <v>32</v>
      </c>
      <c r="AE73" s="104">
        <v>443</v>
      </c>
      <c r="AF73" s="104">
        <v>999</v>
      </c>
      <c r="AG73" s="163">
        <v>580</v>
      </c>
      <c r="AH73" s="5">
        <f t="shared" si="9"/>
        <v>16400</v>
      </c>
      <c r="AI73" s="5">
        <f t="shared" si="10"/>
        <v>11201200</v>
      </c>
      <c r="AJ73" s="2">
        <f t="shared" si="11"/>
        <v>8606720000</v>
      </c>
    </row>
    <row r="74" spans="1:36" x14ac:dyDescent="0.2">
      <c r="A74" s="1">
        <v>26</v>
      </c>
      <c r="B74" s="162">
        <v>844</v>
      </c>
      <c r="C74" s="104">
        <v>751</v>
      </c>
      <c r="D74" s="104">
        <v>179</v>
      </c>
      <c r="E74" s="104">
        <v>280</v>
      </c>
      <c r="F74" s="104">
        <v>201</v>
      </c>
      <c r="G74" s="104">
        <v>366</v>
      </c>
      <c r="H74" s="104">
        <v>818</v>
      </c>
      <c r="I74" s="107">
        <v>661</v>
      </c>
      <c r="J74" s="104">
        <v>257</v>
      </c>
      <c r="K74" s="104">
        <v>166</v>
      </c>
      <c r="L74" s="104">
        <v>762</v>
      </c>
      <c r="M74" s="104">
        <v>861</v>
      </c>
      <c r="N74" s="104">
        <v>644</v>
      </c>
      <c r="O74" s="104">
        <v>807</v>
      </c>
      <c r="P74" s="104">
        <v>379</v>
      </c>
      <c r="Q74" s="104">
        <v>224</v>
      </c>
      <c r="R74" s="104">
        <v>71</v>
      </c>
      <c r="S74" s="104">
        <v>484</v>
      </c>
      <c r="T74" s="104">
        <v>960</v>
      </c>
      <c r="U74" s="104">
        <v>539</v>
      </c>
      <c r="V74" s="104">
        <v>966</v>
      </c>
      <c r="W74" s="104">
        <v>609</v>
      </c>
      <c r="X74" s="104">
        <v>61</v>
      </c>
      <c r="Y74" s="104">
        <v>410</v>
      </c>
      <c r="Z74" s="103">
        <v>526</v>
      </c>
      <c r="AA74" s="114">
        <v>937</v>
      </c>
      <c r="AB74" s="104">
        <v>501</v>
      </c>
      <c r="AC74" s="104">
        <v>82</v>
      </c>
      <c r="AD74" s="104">
        <v>399</v>
      </c>
      <c r="AE74" s="104">
        <v>44</v>
      </c>
      <c r="AF74" s="104">
        <v>632</v>
      </c>
      <c r="AG74" s="163">
        <v>979</v>
      </c>
      <c r="AH74" s="5">
        <f t="shared" si="9"/>
        <v>16400</v>
      </c>
      <c r="AI74" s="5">
        <f t="shared" si="10"/>
        <v>11201200</v>
      </c>
      <c r="AJ74" s="2">
        <f t="shared" si="11"/>
        <v>8606720000</v>
      </c>
    </row>
    <row r="75" spans="1:36" x14ac:dyDescent="0.2">
      <c r="A75" s="1">
        <v>27</v>
      </c>
      <c r="B75" s="162">
        <v>378</v>
      </c>
      <c r="C75" s="104">
        <v>221</v>
      </c>
      <c r="D75" s="104">
        <v>641</v>
      </c>
      <c r="E75" s="104">
        <v>806</v>
      </c>
      <c r="F75" s="107">
        <v>763</v>
      </c>
      <c r="G75" s="104">
        <v>864</v>
      </c>
      <c r="H75" s="104">
        <v>260</v>
      </c>
      <c r="I75" s="104">
        <v>167</v>
      </c>
      <c r="J75" s="104">
        <v>819</v>
      </c>
      <c r="K75" s="104">
        <v>664</v>
      </c>
      <c r="L75" s="104">
        <v>204</v>
      </c>
      <c r="M75" s="104">
        <v>367</v>
      </c>
      <c r="N75" s="104">
        <v>178</v>
      </c>
      <c r="O75" s="104">
        <v>277</v>
      </c>
      <c r="P75" s="104">
        <v>841</v>
      </c>
      <c r="Q75" s="104">
        <v>750</v>
      </c>
      <c r="R75" s="104">
        <v>629</v>
      </c>
      <c r="S75" s="104">
        <v>978</v>
      </c>
      <c r="T75" s="104">
        <v>398</v>
      </c>
      <c r="U75" s="104">
        <v>41</v>
      </c>
      <c r="V75" s="104">
        <v>504</v>
      </c>
      <c r="W75" s="104">
        <v>83</v>
      </c>
      <c r="X75" s="104">
        <v>527</v>
      </c>
      <c r="Y75" s="104">
        <v>940</v>
      </c>
      <c r="Z75" s="104">
        <v>64</v>
      </c>
      <c r="AA75" s="104">
        <v>411</v>
      </c>
      <c r="AB75" s="114">
        <v>967</v>
      </c>
      <c r="AC75" s="103">
        <v>612</v>
      </c>
      <c r="AD75" s="104">
        <v>957</v>
      </c>
      <c r="AE75" s="104">
        <v>538</v>
      </c>
      <c r="AF75" s="104">
        <v>70</v>
      </c>
      <c r="AG75" s="163">
        <v>481</v>
      </c>
      <c r="AH75" s="5">
        <f t="shared" si="9"/>
        <v>16400</v>
      </c>
      <c r="AI75" s="5">
        <f t="shared" si="10"/>
        <v>11201200</v>
      </c>
      <c r="AJ75" s="2">
        <f t="shared" si="11"/>
        <v>8606720000</v>
      </c>
    </row>
    <row r="76" spans="1:36" x14ac:dyDescent="0.2">
      <c r="A76" s="1">
        <v>28</v>
      </c>
      <c r="B76" s="162">
        <v>233</v>
      </c>
      <c r="C76" s="104">
        <v>334</v>
      </c>
      <c r="D76" s="104">
        <v>786</v>
      </c>
      <c r="E76" s="104">
        <v>693</v>
      </c>
      <c r="F76" s="104">
        <v>876</v>
      </c>
      <c r="G76" s="107">
        <v>719</v>
      </c>
      <c r="H76" s="104">
        <v>147</v>
      </c>
      <c r="I76" s="104">
        <v>312</v>
      </c>
      <c r="J76" s="104">
        <v>676</v>
      </c>
      <c r="K76" s="104">
        <v>775</v>
      </c>
      <c r="L76" s="104">
        <v>347</v>
      </c>
      <c r="M76" s="104">
        <v>256</v>
      </c>
      <c r="N76" s="104">
        <v>289</v>
      </c>
      <c r="O76" s="104">
        <v>134</v>
      </c>
      <c r="P76" s="104">
        <v>730</v>
      </c>
      <c r="Q76" s="104">
        <v>893</v>
      </c>
      <c r="R76" s="104">
        <v>998</v>
      </c>
      <c r="S76" s="104">
        <v>577</v>
      </c>
      <c r="T76" s="104">
        <v>29</v>
      </c>
      <c r="U76" s="104">
        <v>442</v>
      </c>
      <c r="V76" s="104">
        <v>103</v>
      </c>
      <c r="W76" s="104">
        <v>452</v>
      </c>
      <c r="X76" s="104">
        <v>928</v>
      </c>
      <c r="Y76" s="104">
        <v>571</v>
      </c>
      <c r="Z76" s="104">
        <v>431</v>
      </c>
      <c r="AA76" s="104">
        <v>12</v>
      </c>
      <c r="AB76" s="103">
        <v>600</v>
      </c>
      <c r="AC76" s="114">
        <v>1011</v>
      </c>
      <c r="AD76" s="104">
        <v>558</v>
      </c>
      <c r="AE76" s="104">
        <v>905</v>
      </c>
      <c r="AF76" s="104">
        <v>469</v>
      </c>
      <c r="AG76" s="163">
        <v>114</v>
      </c>
      <c r="AH76" s="5">
        <f t="shared" si="9"/>
        <v>16400</v>
      </c>
      <c r="AI76" s="5">
        <f t="shared" si="10"/>
        <v>11201200</v>
      </c>
      <c r="AJ76" s="2">
        <f t="shared" si="11"/>
        <v>8606720000</v>
      </c>
    </row>
    <row r="77" spans="1:36" x14ac:dyDescent="0.2">
      <c r="A77" s="1">
        <v>29</v>
      </c>
      <c r="B77" s="162">
        <v>453</v>
      </c>
      <c r="C77" s="104">
        <v>98</v>
      </c>
      <c r="D77" s="107">
        <v>574</v>
      </c>
      <c r="E77" s="104">
        <v>921</v>
      </c>
      <c r="F77" s="104">
        <v>584</v>
      </c>
      <c r="G77" s="104">
        <v>995</v>
      </c>
      <c r="H77" s="104">
        <v>447</v>
      </c>
      <c r="I77" s="104">
        <v>28</v>
      </c>
      <c r="J77" s="104">
        <v>912</v>
      </c>
      <c r="K77" s="104">
        <v>555</v>
      </c>
      <c r="L77" s="104">
        <v>119</v>
      </c>
      <c r="M77" s="104">
        <v>468</v>
      </c>
      <c r="N77" s="104">
        <v>13</v>
      </c>
      <c r="O77" s="104">
        <v>426</v>
      </c>
      <c r="P77" s="104">
        <v>1014</v>
      </c>
      <c r="Q77" s="104">
        <v>593</v>
      </c>
      <c r="R77" s="104">
        <v>714</v>
      </c>
      <c r="S77" s="104">
        <v>877</v>
      </c>
      <c r="T77" s="104">
        <v>305</v>
      </c>
      <c r="U77" s="104">
        <v>150</v>
      </c>
      <c r="V77" s="104">
        <v>331</v>
      </c>
      <c r="W77" s="104">
        <v>240</v>
      </c>
      <c r="X77" s="104">
        <v>692</v>
      </c>
      <c r="Y77" s="104">
        <v>791</v>
      </c>
      <c r="Z77" s="104">
        <v>131</v>
      </c>
      <c r="AA77" s="104">
        <v>296</v>
      </c>
      <c r="AB77" s="104">
        <v>892</v>
      </c>
      <c r="AC77" s="104">
        <v>735</v>
      </c>
      <c r="AD77" s="114">
        <v>770</v>
      </c>
      <c r="AE77" s="103">
        <v>677</v>
      </c>
      <c r="AF77" s="104">
        <v>249</v>
      </c>
      <c r="AG77" s="163">
        <v>350</v>
      </c>
      <c r="AH77" s="5">
        <f t="shared" si="9"/>
        <v>16400</v>
      </c>
      <c r="AI77" s="5">
        <f t="shared" si="10"/>
        <v>11201200</v>
      </c>
      <c r="AJ77" s="2">
        <f t="shared" si="11"/>
        <v>8606720000</v>
      </c>
    </row>
    <row r="78" spans="1:36" x14ac:dyDescent="0.2">
      <c r="A78" s="1">
        <v>30</v>
      </c>
      <c r="B78" s="162">
        <v>86</v>
      </c>
      <c r="C78" s="104">
        <v>497</v>
      </c>
      <c r="D78" s="104">
        <v>941</v>
      </c>
      <c r="E78" s="107">
        <v>522</v>
      </c>
      <c r="F78" s="104">
        <v>983</v>
      </c>
      <c r="G78" s="104">
        <v>628</v>
      </c>
      <c r="H78" s="104">
        <v>48</v>
      </c>
      <c r="I78" s="104">
        <v>395</v>
      </c>
      <c r="J78" s="104">
        <v>543</v>
      </c>
      <c r="K78" s="104">
        <v>956</v>
      </c>
      <c r="L78" s="104">
        <v>488</v>
      </c>
      <c r="M78" s="104">
        <v>67</v>
      </c>
      <c r="N78" s="104">
        <v>414</v>
      </c>
      <c r="O78" s="104">
        <v>57</v>
      </c>
      <c r="P78" s="104">
        <v>613</v>
      </c>
      <c r="Q78" s="104">
        <v>962</v>
      </c>
      <c r="R78" s="104">
        <v>857</v>
      </c>
      <c r="S78" s="104">
        <v>766</v>
      </c>
      <c r="T78" s="104">
        <v>162</v>
      </c>
      <c r="U78" s="104">
        <v>261</v>
      </c>
      <c r="V78" s="104">
        <v>220</v>
      </c>
      <c r="W78" s="104">
        <v>383</v>
      </c>
      <c r="X78" s="104">
        <v>803</v>
      </c>
      <c r="Y78" s="104">
        <v>648</v>
      </c>
      <c r="Z78" s="104">
        <v>276</v>
      </c>
      <c r="AA78" s="104">
        <v>183</v>
      </c>
      <c r="AB78" s="104">
        <v>747</v>
      </c>
      <c r="AC78" s="104">
        <v>848</v>
      </c>
      <c r="AD78" s="103">
        <v>657</v>
      </c>
      <c r="AE78" s="114">
        <v>822</v>
      </c>
      <c r="AF78" s="104">
        <v>362</v>
      </c>
      <c r="AG78" s="163">
        <v>205</v>
      </c>
      <c r="AH78" s="5">
        <f t="shared" si="9"/>
        <v>16400</v>
      </c>
      <c r="AI78" s="5">
        <f t="shared" si="10"/>
        <v>11201200</v>
      </c>
      <c r="AJ78" s="2">
        <f t="shared" si="11"/>
        <v>8606720000</v>
      </c>
    </row>
    <row r="79" spans="1:36" x14ac:dyDescent="0.2">
      <c r="A79" s="1">
        <v>31</v>
      </c>
      <c r="B79" s="168">
        <v>616</v>
      </c>
      <c r="C79" s="104">
        <v>963</v>
      </c>
      <c r="D79" s="104">
        <v>415</v>
      </c>
      <c r="E79" s="104">
        <v>60</v>
      </c>
      <c r="F79" s="104">
        <v>485</v>
      </c>
      <c r="G79" s="104">
        <v>66</v>
      </c>
      <c r="H79" s="104">
        <v>542</v>
      </c>
      <c r="I79" s="104">
        <v>953</v>
      </c>
      <c r="J79" s="104">
        <v>45</v>
      </c>
      <c r="K79" s="104">
        <v>394</v>
      </c>
      <c r="L79" s="104">
        <v>982</v>
      </c>
      <c r="M79" s="104">
        <v>625</v>
      </c>
      <c r="N79" s="104">
        <v>944</v>
      </c>
      <c r="O79" s="104">
        <v>523</v>
      </c>
      <c r="P79" s="104">
        <v>87</v>
      </c>
      <c r="Q79" s="104">
        <v>500</v>
      </c>
      <c r="R79" s="104">
        <v>363</v>
      </c>
      <c r="S79" s="104">
        <v>208</v>
      </c>
      <c r="T79" s="104">
        <v>660</v>
      </c>
      <c r="U79" s="104">
        <v>823</v>
      </c>
      <c r="V79" s="104">
        <v>746</v>
      </c>
      <c r="W79" s="104">
        <v>845</v>
      </c>
      <c r="X79" s="104">
        <v>273</v>
      </c>
      <c r="Y79" s="104">
        <v>182</v>
      </c>
      <c r="Z79" s="104">
        <v>802</v>
      </c>
      <c r="AA79" s="104">
        <v>645</v>
      </c>
      <c r="AB79" s="104">
        <v>217</v>
      </c>
      <c r="AC79" s="104">
        <v>382</v>
      </c>
      <c r="AD79" s="104">
        <v>163</v>
      </c>
      <c r="AE79" s="104">
        <v>264</v>
      </c>
      <c r="AF79" s="114">
        <v>860</v>
      </c>
      <c r="AG79" s="169">
        <v>767</v>
      </c>
      <c r="AH79" s="5">
        <f t="shared" si="9"/>
        <v>16400</v>
      </c>
      <c r="AI79" s="5">
        <f t="shared" si="10"/>
        <v>11201200</v>
      </c>
      <c r="AJ79" s="2">
        <f t="shared" si="11"/>
        <v>8606720000</v>
      </c>
    </row>
    <row r="80" spans="1:36" ht="13.5" thickBot="1" x14ac:dyDescent="0.25">
      <c r="A80" s="1">
        <v>32</v>
      </c>
      <c r="B80" s="170">
        <v>1015</v>
      </c>
      <c r="C80" s="171">
        <v>596</v>
      </c>
      <c r="D80" s="172">
        <v>16</v>
      </c>
      <c r="E80" s="172">
        <v>427</v>
      </c>
      <c r="F80" s="172">
        <v>118</v>
      </c>
      <c r="G80" s="172">
        <v>465</v>
      </c>
      <c r="H80" s="172">
        <v>909</v>
      </c>
      <c r="I80" s="172">
        <v>554</v>
      </c>
      <c r="J80" s="172">
        <v>446</v>
      </c>
      <c r="K80" s="172">
        <v>25</v>
      </c>
      <c r="L80" s="172">
        <v>581</v>
      </c>
      <c r="M80" s="172">
        <v>994</v>
      </c>
      <c r="N80" s="172">
        <v>575</v>
      </c>
      <c r="O80" s="172">
        <v>924</v>
      </c>
      <c r="P80" s="172">
        <v>456</v>
      </c>
      <c r="Q80" s="172">
        <v>99</v>
      </c>
      <c r="R80" s="172">
        <v>252</v>
      </c>
      <c r="S80" s="172">
        <v>351</v>
      </c>
      <c r="T80" s="172">
        <v>771</v>
      </c>
      <c r="U80" s="172">
        <v>680</v>
      </c>
      <c r="V80" s="172">
        <v>889</v>
      </c>
      <c r="W80" s="172">
        <v>734</v>
      </c>
      <c r="X80" s="172">
        <v>130</v>
      </c>
      <c r="Y80" s="172">
        <v>293</v>
      </c>
      <c r="Z80" s="172">
        <v>689</v>
      </c>
      <c r="AA80" s="172">
        <v>790</v>
      </c>
      <c r="AB80" s="172">
        <v>330</v>
      </c>
      <c r="AC80" s="172">
        <v>237</v>
      </c>
      <c r="AD80" s="172">
        <v>308</v>
      </c>
      <c r="AE80" s="172">
        <v>151</v>
      </c>
      <c r="AF80" s="175">
        <v>715</v>
      </c>
      <c r="AG80" s="176">
        <v>880</v>
      </c>
      <c r="AH80" s="5">
        <f t="shared" si="9"/>
        <v>16400</v>
      </c>
      <c r="AI80" s="5">
        <f t="shared" si="10"/>
        <v>11201200</v>
      </c>
      <c r="AJ80" s="2">
        <f t="shared" si="11"/>
        <v>8606720000</v>
      </c>
    </row>
    <row r="81" spans="1:36" x14ac:dyDescent="0.2">
      <c r="A81" s="3" t="s">
        <v>0</v>
      </c>
      <c r="B81" s="5">
        <f>SUM(B49:B80)</f>
        <v>16400</v>
      </c>
      <c r="C81" s="5">
        <f t="shared" ref="C81:AG81" si="12">SUM(C49:C80)</f>
        <v>16400</v>
      </c>
      <c r="D81" s="5">
        <f t="shared" si="12"/>
        <v>16400</v>
      </c>
      <c r="E81" s="5">
        <f t="shared" si="12"/>
        <v>16400</v>
      </c>
      <c r="F81" s="5">
        <f t="shared" si="12"/>
        <v>16400</v>
      </c>
      <c r="G81" s="5">
        <f t="shared" si="12"/>
        <v>16400</v>
      </c>
      <c r="H81" s="5">
        <f t="shared" si="12"/>
        <v>16400</v>
      </c>
      <c r="I81" s="5">
        <f t="shared" si="12"/>
        <v>16400</v>
      </c>
      <c r="J81" s="5">
        <f t="shared" si="12"/>
        <v>16400</v>
      </c>
      <c r="K81" s="5">
        <f t="shared" si="12"/>
        <v>16400</v>
      </c>
      <c r="L81" s="5">
        <f t="shared" si="12"/>
        <v>16400</v>
      </c>
      <c r="M81" s="5">
        <f t="shared" si="12"/>
        <v>16400</v>
      </c>
      <c r="N81" s="5">
        <f t="shared" si="12"/>
        <v>16400</v>
      </c>
      <c r="O81" s="5">
        <f t="shared" si="12"/>
        <v>16400</v>
      </c>
      <c r="P81" s="5">
        <f t="shared" si="12"/>
        <v>16400</v>
      </c>
      <c r="Q81" s="5">
        <f t="shared" si="12"/>
        <v>16400</v>
      </c>
      <c r="R81" s="5">
        <f t="shared" si="12"/>
        <v>16400</v>
      </c>
      <c r="S81" s="5">
        <f t="shared" si="12"/>
        <v>16400</v>
      </c>
      <c r="T81" s="5">
        <f t="shared" si="12"/>
        <v>16400</v>
      </c>
      <c r="U81" s="5">
        <f t="shared" si="12"/>
        <v>16400</v>
      </c>
      <c r="V81" s="5">
        <f t="shared" si="12"/>
        <v>16400</v>
      </c>
      <c r="W81" s="5">
        <f t="shared" si="12"/>
        <v>16400</v>
      </c>
      <c r="X81" s="5">
        <f t="shared" si="12"/>
        <v>16400</v>
      </c>
      <c r="Y81" s="5">
        <f t="shared" si="12"/>
        <v>16400</v>
      </c>
      <c r="Z81" s="5">
        <f t="shared" si="12"/>
        <v>16400</v>
      </c>
      <c r="AA81" s="5">
        <f t="shared" si="12"/>
        <v>16400</v>
      </c>
      <c r="AB81" s="5">
        <f t="shared" si="12"/>
        <v>16400</v>
      </c>
      <c r="AC81" s="5">
        <f t="shared" si="12"/>
        <v>16400</v>
      </c>
      <c r="AD81" s="5">
        <f t="shared" si="12"/>
        <v>16400</v>
      </c>
      <c r="AE81" s="5">
        <f t="shared" si="12"/>
        <v>16400</v>
      </c>
      <c r="AF81" s="5">
        <f t="shared" si="12"/>
        <v>16400</v>
      </c>
      <c r="AG81" s="5">
        <f t="shared" si="12"/>
        <v>16400</v>
      </c>
      <c r="AH81" s="5"/>
      <c r="AI81" s="5"/>
    </row>
    <row r="82" spans="1:36" x14ac:dyDescent="0.2">
      <c r="A82" s="3" t="s">
        <v>1</v>
      </c>
      <c r="B82" s="5">
        <f>SUMSQ(B49:B80)</f>
        <v>11201200</v>
      </c>
      <c r="C82" s="5">
        <f t="shared" ref="C82:AG82" si="13">SUMSQ(C49:C80)</f>
        <v>11201200</v>
      </c>
      <c r="D82" s="5">
        <f t="shared" si="13"/>
        <v>11201200</v>
      </c>
      <c r="E82" s="5">
        <f t="shared" si="13"/>
        <v>11201200</v>
      </c>
      <c r="F82" s="5">
        <f t="shared" si="13"/>
        <v>11201200</v>
      </c>
      <c r="G82" s="5">
        <f t="shared" si="13"/>
        <v>11201200</v>
      </c>
      <c r="H82" s="5">
        <f t="shared" si="13"/>
        <v>11201200</v>
      </c>
      <c r="I82" s="5">
        <f t="shared" si="13"/>
        <v>11201200</v>
      </c>
      <c r="J82" s="5">
        <f t="shared" si="13"/>
        <v>11201200</v>
      </c>
      <c r="K82" s="5">
        <f t="shared" si="13"/>
        <v>11201200</v>
      </c>
      <c r="L82" s="5">
        <f t="shared" si="13"/>
        <v>11201200</v>
      </c>
      <c r="M82" s="5">
        <f t="shared" si="13"/>
        <v>11201200</v>
      </c>
      <c r="N82" s="5">
        <f t="shared" si="13"/>
        <v>11201200</v>
      </c>
      <c r="O82" s="5">
        <f t="shared" si="13"/>
        <v>11201200</v>
      </c>
      <c r="P82" s="5">
        <f t="shared" si="13"/>
        <v>11201200</v>
      </c>
      <c r="Q82" s="5">
        <f t="shared" si="13"/>
        <v>11201200</v>
      </c>
      <c r="R82" s="5">
        <f t="shared" si="13"/>
        <v>11201200</v>
      </c>
      <c r="S82" s="5">
        <f t="shared" si="13"/>
        <v>11201200</v>
      </c>
      <c r="T82" s="5">
        <f t="shared" si="13"/>
        <v>11201200</v>
      </c>
      <c r="U82" s="5">
        <f t="shared" si="13"/>
        <v>11201200</v>
      </c>
      <c r="V82" s="5">
        <f t="shared" si="13"/>
        <v>11201200</v>
      </c>
      <c r="W82" s="5">
        <f t="shared" si="13"/>
        <v>11201200</v>
      </c>
      <c r="X82" s="5">
        <f t="shared" si="13"/>
        <v>11201200</v>
      </c>
      <c r="Y82" s="5">
        <f t="shared" si="13"/>
        <v>11201200</v>
      </c>
      <c r="Z82" s="5">
        <f t="shared" si="13"/>
        <v>11201200</v>
      </c>
      <c r="AA82" s="5">
        <f t="shared" si="13"/>
        <v>11201200</v>
      </c>
      <c r="AB82" s="5">
        <f t="shared" si="13"/>
        <v>11201200</v>
      </c>
      <c r="AC82" s="5">
        <f t="shared" si="13"/>
        <v>11201200</v>
      </c>
      <c r="AD82" s="5">
        <f t="shared" si="13"/>
        <v>11201200</v>
      </c>
      <c r="AE82" s="5">
        <f t="shared" si="13"/>
        <v>11201200</v>
      </c>
      <c r="AF82" s="5">
        <f t="shared" si="13"/>
        <v>11201200</v>
      </c>
      <c r="AG82" s="5">
        <f t="shared" si="13"/>
        <v>11201200</v>
      </c>
      <c r="AH82" s="5"/>
      <c r="AI82" s="5"/>
    </row>
    <row r="83" spans="1:36" x14ac:dyDescent="0.2">
      <c r="A83" s="3" t="s">
        <v>2</v>
      </c>
      <c r="B83" s="2">
        <f>B49^3+B50^3+B51^3+B52^3+B53^3+B54^3+B55^3+B56^3+B57^3+B58^3+B59^3+B60^3+B61^3+B62^3+B63^3+B64^3+B65^3+B66^3+B67^3+B68^3+B69^3+B70^3+B71^3+B72^3+B73^3+B74^3+B75^3+B76^3+B77^3+B78^3+B79^3+B80^3</f>
        <v>8606720000</v>
      </c>
      <c r="C83" s="2">
        <f t="shared" ref="C83:AG83" si="14">C49^3+C50^3+C51^3+C52^3+C53^3+C54^3+C55^3+C56^3+C57^3+C58^3+C59^3+C60^3+C61^3+C62^3+C63^3+C64^3+C65^3+C66^3+C67^3+C68^3+C69^3+C70^3+C71^3+C72^3+C73^3+C74^3+C75^3+C76^3+C77^3+C78^3+C79^3+C80^3</f>
        <v>8606720000</v>
      </c>
      <c r="D83" s="2">
        <f t="shared" si="14"/>
        <v>8606720000</v>
      </c>
      <c r="E83" s="2">
        <f t="shared" si="14"/>
        <v>8606720000</v>
      </c>
      <c r="F83" s="2">
        <f t="shared" si="14"/>
        <v>8606720000</v>
      </c>
      <c r="G83" s="2">
        <f t="shared" si="14"/>
        <v>8606720000</v>
      </c>
      <c r="H83" s="2">
        <f t="shared" si="14"/>
        <v>8606720000</v>
      </c>
      <c r="I83" s="2">
        <f t="shared" si="14"/>
        <v>8606720000</v>
      </c>
      <c r="J83" s="2">
        <f t="shared" si="14"/>
        <v>8606720000</v>
      </c>
      <c r="K83" s="2">
        <f t="shared" si="14"/>
        <v>8606720000</v>
      </c>
      <c r="L83" s="2">
        <f t="shared" si="14"/>
        <v>8606720000</v>
      </c>
      <c r="M83" s="2">
        <f t="shared" si="14"/>
        <v>8606720000</v>
      </c>
      <c r="N83" s="2">
        <f t="shared" si="14"/>
        <v>8606720000</v>
      </c>
      <c r="O83" s="2">
        <f t="shared" si="14"/>
        <v>8606720000</v>
      </c>
      <c r="P83" s="2">
        <f t="shared" si="14"/>
        <v>8606720000</v>
      </c>
      <c r="Q83" s="2">
        <f t="shared" si="14"/>
        <v>8606720000</v>
      </c>
      <c r="R83" s="2">
        <f t="shared" si="14"/>
        <v>8606720000</v>
      </c>
      <c r="S83" s="2">
        <f t="shared" si="14"/>
        <v>8606720000</v>
      </c>
      <c r="T83" s="2">
        <f t="shared" si="14"/>
        <v>8606720000</v>
      </c>
      <c r="U83" s="2">
        <f t="shared" si="14"/>
        <v>8606720000</v>
      </c>
      <c r="V83" s="2">
        <f t="shared" si="14"/>
        <v>8606720000</v>
      </c>
      <c r="W83" s="2">
        <f t="shared" si="14"/>
        <v>8606720000</v>
      </c>
      <c r="X83" s="2">
        <f t="shared" si="14"/>
        <v>8606720000</v>
      </c>
      <c r="Y83" s="2">
        <f t="shared" si="14"/>
        <v>8606720000</v>
      </c>
      <c r="Z83" s="2">
        <f t="shared" si="14"/>
        <v>8606720000</v>
      </c>
      <c r="AA83" s="2">
        <f t="shared" si="14"/>
        <v>8606720000</v>
      </c>
      <c r="AB83" s="2">
        <f t="shared" si="14"/>
        <v>8606720000</v>
      </c>
      <c r="AC83" s="2">
        <f t="shared" si="14"/>
        <v>8606720000</v>
      </c>
      <c r="AD83" s="2">
        <f t="shared" si="14"/>
        <v>8606720000</v>
      </c>
      <c r="AE83" s="2">
        <f t="shared" si="14"/>
        <v>8606720000</v>
      </c>
      <c r="AF83" s="2">
        <f t="shared" si="14"/>
        <v>8606720000</v>
      </c>
      <c r="AG83" s="2">
        <f t="shared" si="14"/>
        <v>8606720000</v>
      </c>
      <c r="AH83" s="5"/>
      <c r="AI83" s="5"/>
    </row>
    <row r="84" spans="1:36" x14ac:dyDescent="0.2">
      <c r="B84" s="2" t="s">
        <v>5</v>
      </c>
      <c r="G84" s="2" t="s">
        <v>5</v>
      </c>
      <c r="AH84" s="5"/>
      <c r="AI84" s="5"/>
    </row>
    <row r="85" spans="1:36" x14ac:dyDescent="0.2">
      <c r="A85" s="3" t="s">
        <v>1173</v>
      </c>
      <c r="B85" s="2">
        <f>B49</f>
        <v>10</v>
      </c>
      <c r="C85" s="2">
        <f>C50</f>
        <v>62</v>
      </c>
      <c r="D85" s="2">
        <f>D51</f>
        <v>84</v>
      </c>
      <c r="E85" s="2">
        <f>E52</f>
        <v>104</v>
      </c>
      <c r="F85" s="2">
        <f>F53</f>
        <v>149</v>
      </c>
      <c r="G85" s="2">
        <f>G54</f>
        <v>161</v>
      </c>
      <c r="H85" s="2">
        <f>H55</f>
        <v>207</v>
      </c>
      <c r="I85" s="2">
        <f>I56</f>
        <v>251</v>
      </c>
      <c r="J85" s="2">
        <f>J57</f>
        <v>518</v>
      </c>
      <c r="K85" s="2">
        <f>K58</f>
        <v>562</v>
      </c>
      <c r="L85" s="2">
        <f>L59</f>
        <v>608</v>
      </c>
      <c r="M85" s="2">
        <f>M60</f>
        <v>620</v>
      </c>
      <c r="N85" s="2">
        <f>N61</f>
        <v>665</v>
      </c>
      <c r="O85" s="2">
        <f>O62</f>
        <v>685</v>
      </c>
      <c r="P85" s="2">
        <f>P63</f>
        <v>707</v>
      </c>
      <c r="Q85" s="2">
        <f>Q64</f>
        <v>759</v>
      </c>
      <c r="R85" s="2">
        <f>R65</f>
        <v>401</v>
      </c>
      <c r="S85" s="2">
        <f>S66</f>
        <v>421</v>
      </c>
      <c r="T85" s="2">
        <f>T67</f>
        <v>459</v>
      </c>
      <c r="U85" s="2">
        <f>U68</f>
        <v>511</v>
      </c>
      <c r="V85" s="2">
        <f>V69</f>
        <v>270</v>
      </c>
      <c r="W85" s="2">
        <f>W70</f>
        <v>314</v>
      </c>
      <c r="X85" s="2">
        <f>X71</f>
        <v>344</v>
      </c>
      <c r="Y85" s="2">
        <f>Y72</f>
        <v>356</v>
      </c>
      <c r="Z85" s="2">
        <f>Z73</f>
        <v>925</v>
      </c>
      <c r="AA85" s="2">
        <f>AA74</f>
        <v>937</v>
      </c>
      <c r="AB85" s="2">
        <f>AB75</f>
        <v>967</v>
      </c>
      <c r="AC85" s="2">
        <f>AC76</f>
        <v>1011</v>
      </c>
      <c r="AD85" s="2">
        <f>AD77</f>
        <v>770</v>
      </c>
      <c r="AE85" s="2">
        <f>AE78</f>
        <v>822</v>
      </c>
      <c r="AF85" s="2">
        <f>AF79</f>
        <v>860</v>
      </c>
      <c r="AG85" s="2">
        <f>AG80</f>
        <v>880</v>
      </c>
      <c r="AH85" s="152">
        <f t="shared" ref="AH85:AH86" si="15">SUM(B85:AG85)</f>
        <v>16400</v>
      </c>
      <c r="AI85" s="5">
        <f t="shared" ref="AI85:AI86" si="16">SUMSQ(B85:AG85)</f>
        <v>11201200</v>
      </c>
      <c r="AJ85" s="2">
        <f>B85^3+C85^3+D85^3+E85^3+F85^3+G85^3+H85^3+I85^3+J85^3+K85^3+L85^3+M85^3+N85^3+O85^3+P85^3+Q85^3+R85^3+S85^3+T85^3+U85^3+V85^3+W85^3+X85^3+Y85^3+Z85^3+AA85^3+AB85^3+AC85^3+AD85^3+AE85^3+AF85^3+AG85^3</f>
        <v>8606720000</v>
      </c>
    </row>
    <row r="86" spans="1:36" x14ac:dyDescent="0.2">
      <c r="A86" s="3" t="s">
        <v>1174</v>
      </c>
      <c r="B86" s="2">
        <f>B80</f>
        <v>1015</v>
      </c>
      <c r="C86" s="2">
        <f>C79</f>
        <v>963</v>
      </c>
      <c r="D86" s="2">
        <f>D78</f>
        <v>941</v>
      </c>
      <c r="E86" s="2">
        <f>E77</f>
        <v>921</v>
      </c>
      <c r="F86" s="2">
        <f>F76</f>
        <v>876</v>
      </c>
      <c r="G86" s="2">
        <f>G75</f>
        <v>864</v>
      </c>
      <c r="H86" s="2">
        <f>H74</f>
        <v>818</v>
      </c>
      <c r="I86" s="2">
        <f>I73</f>
        <v>774</v>
      </c>
      <c r="J86" s="2">
        <f>J72</f>
        <v>507</v>
      </c>
      <c r="K86" s="2">
        <f>K71</f>
        <v>463</v>
      </c>
      <c r="L86" s="2">
        <f>L70</f>
        <v>417</v>
      </c>
      <c r="M86" s="2">
        <f>M69</f>
        <v>405</v>
      </c>
      <c r="N86" s="2">
        <f>N68</f>
        <v>360</v>
      </c>
      <c r="O86" s="2">
        <f>O67</f>
        <v>340</v>
      </c>
      <c r="P86" s="2">
        <f>P66</f>
        <v>318</v>
      </c>
      <c r="Q86" s="2">
        <f>Q65</f>
        <v>266</v>
      </c>
      <c r="R86" s="2">
        <f>R64</f>
        <v>624</v>
      </c>
      <c r="S86" s="2">
        <f>S63</f>
        <v>604</v>
      </c>
      <c r="T86" s="2">
        <f>T62</f>
        <v>566</v>
      </c>
      <c r="U86" s="2">
        <f>U61</f>
        <v>514</v>
      </c>
      <c r="V86" s="2">
        <f>V60</f>
        <v>755</v>
      </c>
      <c r="W86" s="2">
        <f>W59</f>
        <v>711</v>
      </c>
      <c r="X86" s="2">
        <f>X58</f>
        <v>681</v>
      </c>
      <c r="Y86" s="2">
        <f>Y57</f>
        <v>669</v>
      </c>
      <c r="Z86" s="2">
        <f>Z56</f>
        <v>100</v>
      </c>
      <c r="AA86" s="2">
        <f>AA55</f>
        <v>88</v>
      </c>
      <c r="AB86" s="2">
        <f>AB54</f>
        <v>58</v>
      </c>
      <c r="AC86" s="2">
        <f>AC53</f>
        <v>14</v>
      </c>
      <c r="AD86" s="2">
        <f>AD52</f>
        <v>255</v>
      </c>
      <c r="AE86" s="2">
        <f>AE51</f>
        <v>203</v>
      </c>
      <c r="AF86" s="2">
        <f>AF50</f>
        <v>165</v>
      </c>
      <c r="AG86" s="2">
        <f>AG49</f>
        <v>145</v>
      </c>
      <c r="AH86" s="152">
        <f t="shared" si="15"/>
        <v>16400</v>
      </c>
      <c r="AI86" s="5">
        <f t="shared" si="16"/>
        <v>11201200</v>
      </c>
      <c r="AJ86" s="2">
        <f t="shared" si="11"/>
        <v>8606720000</v>
      </c>
    </row>
    <row r="89" spans="1:36" ht="13.5" thickBot="1" x14ac:dyDescent="0.25">
      <c r="A89" s="71"/>
      <c r="B89" s="1" t="s">
        <v>13</v>
      </c>
      <c r="D89" s="131" t="s">
        <v>5</v>
      </c>
      <c r="F89" s="2" t="s">
        <v>5</v>
      </c>
    </row>
    <row r="90" spans="1:36" x14ac:dyDescent="0.2">
      <c r="A90" s="1">
        <v>1</v>
      </c>
      <c r="B90" s="181">
        <v>15</v>
      </c>
      <c r="C90" s="133">
        <v>428</v>
      </c>
      <c r="D90" s="177">
        <v>1016</v>
      </c>
      <c r="E90" s="177">
        <v>595</v>
      </c>
      <c r="F90" s="177">
        <v>910</v>
      </c>
      <c r="G90" s="177">
        <v>553</v>
      </c>
      <c r="H90" s="177">
        <v>117</v>
      </c>
      <c r="I90" s="177">
        <v>466</v>
      </c>
      <c r="J90" s="177">
        <v>582</v>
      </c>
      <c r="K90" s="177">
        <v>993</v>
      </c>
      <c r="L90" s="177">
        <v>445</v>
      </c>
      <c r="M90" s="177">
        <v>26</v>
      </c>
      <c r="N90" s="177">
        <v>455</v>
      </c>
      <c r="O90" s="177">
        <v>100</v>
      </c>
      <c r="P90" s="177">
        <v>576</v>
      </c>
      <c r="Q90" s="177">
        <v>923</v>
      </c>
      <c r="R90" s="177">
        <v>772</v>
      </c>
      <c r="S90" s="177">
        <v>679</v>
      </c>
      <c r="T90" s="177">
        <v>251</v>
      </c>
      <c r="U90" s="177">
        <v>352</v>
      </c>
      <c r="V90" s="177">
        <v>129</v>
      </c>
      <c r="W90" s="177">
        <v>294</v>
      </c>
      <c r="X90" s="177">
        <v>890</v>
      </c>
      <c r="Y90" s="177">
        <v>733</v>
      </c>
      <c r="Z90" s="177">
        <v>329</v>
      </c>
      <c r="AA90" s="177">
        <v>238</v>
      </c>
      <c r="AB90" s="177">
        <v>690</v>
      </c>
      <c r="AC90" s="177">
        <v>789</v>
      </c>
      <c r="AD90" s="177">
        <v>716</v>
      </c>
      <c r="AE90" s="177">
        <v>879</v>
      </c>
      <c r="AF90" s="177">
        <v>307</v>
      </c>
      <c r="AG90" s="184">
        <v>152</v>
      </c>
      <c r="AH90" s="5">
        <f>SUM(B90:AG90)</f>
        <v>16400</v>
      </c>
      <c r="AI90" s="5">
        <f>SUMSQ(B90:AG90)</f>
        <v>11201200</v>
      </c>
      <c r="AJ90" s="2">
        <f>B90^3+C90^3+D90^3+E90^3+F90^3+G90^3+H90^3+I90^3+J90^3+K90^3+L90^3+M90^3+N90^3+O90^3+P90^3+Q90^3+R90^3+S90^3+T90^3+U90^3+V90^3+W90^3+X90^3+Y90^3+Z90^3+AA90^3+AB90^3+AC90^3+AD90^3+AE90^3+AF90^3+AG90^3</f>
        <v>8606720000</v>
      </c>
    </row>
    <row r="91" spans="1:36" x14ac:dyDescent="0.2">
      <c r="A91" s="1">
        <v>2</v>
      </c>
      <c r="B91" s="138">
        <v>416</v>
      </c>
      <c r="C91" s="7">
        <v>59</v>
      </c>
      <c r="D91" s="6">
        <v>615</v>
      </c>
      <c r="E91" s="6">
        <v>964</v>
      </c>
      <c r="F91" s="6">
        <v>541</v>
      </c>
      <c r="G91" s="6">
        <v>954</v>
      </c>
      <c r="H91" s="6">
        <v>486</v>
      </c>
      <c r="I91" s="6">
        <v>65</v>
      </c>
      <c r="J91" s="6">
        <v>981</v>
      </c>
      <c r="K91" s="6">
        <v>626</v>
      </c>
      <c r="L91" s="6">
        <v>46</v>
      </c>
      <c r="M91" s="6">
        <v>393</v>
      </c>
      <c r="N91" s="6">
        <v>88</v>
      </c>
      <c r="O91" s="6">
        <v>499</v>
      </c>
      <c r="P91" s="6">
        <v>943</v>
      </c>
      <c r="Q91" s="6">
        <v>524</v>
      </c>
      <c r="R91" s="6">
        <v>659</v>
      </c>
      <c r="S91" s="6">
        <v>824</v>
      </c>
      <c r="T91" s="6">
        <v>364</v>
      </c>
      <c r="U91" s="6">
        <v>207</v>
      </c>
      <c r="V91" s="6">
        <v>274</v>
      </c>
      <c r="W91" s="6">
        <v>181</v>
      </c>
      <c r="X91" s="6">
        <v>745</v>
      </c>
      <c r="Y91" s="6">
        <v>846</v>
      </c>
      <c r="Z91" s="6">
        <v>218</v>
      </c>
      <c r="AA91" s="6">
        <v>381</v>
      </c>
      <c r="AB91" s="6">
        <v>801</v>
      </c>
      <c r="AC91" s="6">
        <v>646</v>
      </c>
      <c r="AD91" s="6">
        <v>859</v>
      </c>
      <c r="AE91" s="6">
        <v>768</v>
      </c>
      <c r="AF91" s="8">
        <v>164</v>
      </c>
      <c r="AG91" s="179">
        <v>263</v>
      </c>
      <c r="AH91" s="5">
        <f t="shared" ref="AH91:AH121" si="17">SUM(B91:AG91)</f>
        <v>16400</v>
      </c>
      <c r="AI91" s="5">
        <f t="shared" ref="AI91:AI121" si="18">SUMSQ(B91:AG91)</f>
        <v>11201200</v>
      </c>
      <c r="AJ91" s="2">
        <f t="shared" ref="AJ91:AJ127" si="19">B91^3+C91^3+D91^3+E91^3+F91^3+G91^3+H91^3+I91^3+J91^3+K91^3+L91^3+M91^3+N91^3+O91^3+P91^3+Q91^3+R91^3+S91^3+T91^3+U91^3+V91^3+W91^3+X91^3+Y91^3+Z91^3+AA91^3+AB91^3+AC91^3+AD91^3+AE91^3+AF91^3+AG91^3</f>
        <v>8606720000</v>
      </c>
    </row>
    <row r="92" spans="1:36" x14ac:dyDescent="0.2">
      <c r="A92" s="1">
        <v>3</v>
      </c>
      <c r="B92" s="178">
        <v>942</v>
      </c>
      <c r="C92" s="6">
        <v>521</v>
      </c>
      <c r="D92" s="7">
        <v>85</v>
      </c>
      <c r="E92" s="9">
        <v>498</v>
      </c>
      <c r="F92" s="6">
        <v>47</v>
      </c>
      <c r="G92" s="6">
        <v>396</v>
      </c>
      <c r="H92" s="6">
        <v>984</v>
      </c>
      <c r="I92" s="6">
        <v>627</v>
      </c>
      <c r="J92" s="6">
        <v>487</v>
      </c>
      <c r="K92" s="6">
        <v>68</v>
      </c>
      <c r="L92" s="6">
        <v>544</v>
      </c>
      <c r="M92" s="6">
        <v>955</v>
      </c>
      <c r="N92" s="6">
        <v>614</v>
      </c>
      <c r="O92" s="6">
        <v>961</v>
      </c>
      <c r="P92" s="6">
        <v>413</v>
      </c>
      <c r="Q92" s="6">
        <v>58</v>
      </c>
      <c r="R92" s="6">
        <v>161</v>
      </c>
      <c r="S92" s="6">
        <v>262</v>
      </c>
      <c r="T92" s="6">
        <v>858</v>
      </c>
      <c r="U92" s="6">
        <v>765</v>
      </c>
      <c r="V92" s="6">
        <v>804</v>
      </c>
      <c r="W92" s="6">
        <v>647</v>
      </c>
      <c r="X92" s="6">
        <v>219</v>
      </c>
      <c r="Y92" s="6">
        <v>384</v>
      </c>
      <c r="Z92" s="6">
        <v>748</v>
      </c>
      <c r="AA92" s="6">
        <v>847</v>
      </c>
      <c r="AB92" s="6">
        <v>275</v>
      </c>
      <c r="AC92" s="6">
        <v>184</v>
      </c>
      <c r="AD92" s="6">
        <v>361</v>
      </c>
      <c r="AE92" s="8">
        <v>206</v>
      </c>
      <c r="AF92" s="6">
        <v>658</v>
      </c>
      <c r="AG92" s="179">
        <v>821</v>
      </c>
      <c r="AH92" s="5">
        <f t="shared" si="17"/>
        <v>16400</v>
      </c>
      <c r="AI92" s="5">
        <f t="shared" si="18"/>
        <v>11201200</v>
      </c>
      <c r="AJ92" s="2">
        <f t="shared" si="19"/>
        <v>8606720000</v>
      </c>
    </row>
    <row r="93" spans="1:36" x14ac:dyDescent="0.2">
      <c r="A93" s="1">
        <v>4</v>
      </c>
      <c r="B93" s="178">
        <v>573</v>
      </c>
      <c r="C93" s="6">
        <v>922</v>
      </c>
      <c r="D93" s="9">
        <v>454</v>
      </c>
      <c r="E93" s="7">
        <v>97</v>
      </c>
      <c r="F93" s="6">
        <v>448</v>
      </c>
      <c r="G93" s="6">
        <v>27</v>
      </c>
      <c r="H93" s="6">
        <v>583</v>
      </c>
      <c r="I93" s="6">
        <v>996</v>
      </c>
      <c r="J93" s="6">
        <v>120</v>
      </c>
      <c r="K93" s="6">
        <v>467</v>
      </c>
      <c r="L93" s="6">
        <v>911</v>
      </c>
      <c r="M93" s="6">
        <v>556</v>
      </c>
      <c r="N93" s="6">
        <v>1013</v>
      </c>
      <c r="O93" s="6">
        <v>594</v>
      </c>
      <c r="P93" s="6">
        <v>14</v>
      </c>
      <c r="Q93" s="6">
        <v>425</v>
      </c>
      <c r="R93" s="6">
        <v>306</v>
      </c>
      <c r="S93" s="6">
        <v>149</v>
      </c>
      <c r="T93" s="6">
        <v>713</v>
      </c>
      <c r="U93" s="6">
        <v>878</v>
      </c>
      <c r="V93" s="6">
        <v>691</v>
      </c>
      <c r="W93" s="6">
        <v>792</v>
      </c>
      <c r="X93" s="6">
        <v>332</v>
      </c>
      <c r="Y93" s="6">
        <v>239</v>
      </c>
      <c r="Z93" s="6">
        <v>891</v>
      </c>
      <c r="AA93" s="6">
        <v>736</v>
      </c>
      <c r="AB93" s="6">
        <v>132</v>
      </c>
      <c r="AC93" s="6">
        <v>295</v>
      </c>
      <c r="AD93" s="8">
        <v>250</v>
      </c>
      <c r="AE93" s="6">
        <v>349</v>
      </c>
      <c r="AF93" s="6">
        <v>769</v>
      </c>
      <c r="AG93" s="179">
        <v>678</v>
      </c>
      <c r="AH93" s="5">
        <f t="shared" si="17"/>
        <v>16400</v>
      </c>
      <c r="AI93" s="5">
        <f t="shared" si="18"/>
        <v>11201200</v>
      </c>
      <c r="AJ93" s="2">
        <f t="shared" si="19"/>
        <v>8606720000</v>
      </c>
    </row>
    <row r="94" spans="1:36" x14ac:dyDescent="0.2">
      <c r="A94" s="1">
        <v>5</v>
      </c>
      <c r="B94" s="178">
        <v>785</v>
      </c>
      <c r="C94" s="6">
        <v>694</v>
      </c>
      <c r="D94" s="6">
        <v>234</v>
      </c>
      <c r="E94" s="6">
        <v>333</v>
      </c>
      <c r="F94" s="7">
        <v>148</v>
      </c>
      <c r="G94" s="9">
        <v>311</v>
      </c>
      <c r="H94" s="6">
        <v>875</v>
      </c>
      <c r="I94" s="6">
        <v>720</v>
      </c>
      <c r="J94" s="6">
        <v>348</v>
      </c>
      <c r="K94" s="6">
        <v>255</v>
      </c>
      <c r="L94" s="6">
        <v>675</v>
      </c>
      <c r="M94" s="6">
        <v>776</v>
      </c>
      <c r="N94" s="6">
        <v>729</v>
      </c>
      <c r="O94" s="6">
        <v>894</v>
      </c>
      <c r="P94" s="6">
        <v>290</v>
      </c>
      <c r="Q94" s="6">
        <v>133</v>
      </c>
      <c r="R94" s="6">
        <v>30</v>
      </c>
      <c r="S94" s="6">
        <v>441</v>
      </c>
      <c r="T94" s="6">
        <v>997</v>
      </c>
      <c r="U94" s="6">
        <v>578</v>
      </c>
      <c r="V94" s="6">
        <v>927</v>
      </c>
      <c r="W94" s="6">
        <v>572</v>
      </c>
      <c r="X94" s="6">
        <v>104</v>
      </c>
      <c r="Y94" s="6">
        <v>451</v>
      </c>
      <c r="Z94" s="6">
        <v>599</v>
      </c>
      <c r="AA94" s="6">
        <v>1012</v>
      </c>
      <c r="AB94" s="6">
        <v>432</v>
      </c>
      <c r="AC94" s="8">
        <v>11</v>
      </c>
      <c r="AD94" s="6">
        <v>470</v>
      </c>
      <c r="AE94" s="6">
        <v>113</v>
      </c>
      <c r="AF94" s="6">
        <v>557</v>
      </c>
      <c r="AG94" s="179">
        <v>906</v>
      </c>
      <c r="AH94" s="5">
        <f t="shared" si="17"/>
        <v>16400</v>
      </c>
      <c r="AI94" s="5">
        <f t="shared" si="18"/>
        <v>11201200</v>
      </c>
      <c r="AJ94" s="2">
        <f t="shared" si="19"/>
        <v>8606720000</v>
      </c>
    </row>
    <row r="95" spans="1:36" x14ac:dyDescent="0.2">
      <c r="A95" s="1">
        <v>6</v>
      </c>
      <c r="B95" s="178">
        <v>642</v>
      </c>
      <c r="C95" s="6">
        <v>805</v>
      </c>
      <c r="D95" s="6">
        <v>377</v>
      </c>
      <c r="E95" s="6">
        <v>222</v>
      </c>
      <c r="F95" s="9">
        <v>259</v>
      </c>
      <c r="G95" s="7">
        <v>168</v>
      </c>
      <c r="H95" s="6">
        <v>764</v>
      </c>
      <c r="I95" s="6">
        <v>863</v>
      </c>
      <c r="J95" s="6">
        <v>203</v>
      </c>
      <c r="K95" s="6">
        <v>368</v>
      </c>
      <c r="L95" s="6">
        <v>820</v>
      </c>
      <c r="M95" s="6">
        <v>663</v>
      </c>
      <c r="N95" s="6">
        <v>842</v>
      </c>
      <c r="O95" s="6">
        <v>749</v>
      </c>
      <c r="P95" s="6">
        <v>177</v>
      </c>
      <c r="Q95" s="6">
        <v>278</v>
      </c>
      <c r="R95" s="6">
        <v>397</v>
      </c>
      <c r="S95" s="6">
        <v>42</v>
      </c>
      <c r="T95" s="6">
        <v>630</v>
      </c>
      <c r="U95" s="6">
        <v>977</v>
      </c>
      <c r="V95" s="6">
        <v>528</v>
      </c>
      <c r="W95" s="6">
        <v>939</v>
      </c>
      <c r="X95" s="6">
        <v>503</v>
      </c>
      <c r="Y95" s="6">
        <v>84</v>
      </c>
      <c r="Z95" s="6">
        <v>968</v>
      </c>
      <c r="AA95" s="6">
        <v>611</v>
      </c>
      <c r="AB95" s="8">
        <v>63</v>
      </c>
      <c r="AC95" s="6">
        <v>412</v>
      </c>
      <c r="AD95" s="6">
        <v>69</v>
      </c>
      <c r="AE95" s="6">
        <v>482</v>
      </c>
      <c r="AF95" s="6">
        <v>958</v>
      </c>
      <c r="AG95" s="179">
        <v>537</v>
      </c>
      <c r="AH95" s="5">
        <f t="shared" si="17"/>
        <v>16400</v>
      </c>
      <c r="AI95" s="5">
        <f t="shared" si="18"/>
        <v>11201200</v>
      </c>
      <c r="AJ95" s="2">
        <f t="shared" si="19"/>
        <v>8606720000</v>
      </c>
    </row>
    <row r="96" spans="1:36" x14ac:dyDescent="0.2">
      <c r="A96" s="1">
        <v>7</v>
      </c>
      <c r="B96" s="178">
        <v>180</v>
      </c>
      <c r="C96" s="6">
        <v>279</v>
      </c>
      <c r="D96" s="6">
        <v>843</v>
      </c>
      <c r="E96" s="6">
        <v>752</v>
      </c>
      <c r="F96" s="6">
        <v>817</v>
      </c>
      <c r="G96" s="6">
        <v>662</v>
      </c>
      <c r="H96" s="7">
        <v>202</v>
      </c>
      <c r="I96" s="9">
        <v>365</v>
      </c>
      <c r="J96" s="6">
        <v>761</v>
      </c>
      <c r="K96" s="6">
        <v>862</v>
      </c>
      <c r="L96" s="6">
        <v>258</v>
      </c>
      <c r="M96" s="6">
        <v>165</v>
      </c>
      <c r="N96" s="6">
        <v>380</v>
      </c>
      <c r="O96" s="6">
        <v>223</v>
      </c>
      <c r="P96" s="6">
        <v>643</v>
      </c>
      <c r="Q96" s="6">
        <v>808</v>
      </c>
      <c r="R96" s="6">
        <v>959</v>
      </c>
      <c r="S96" s="6">
        <v>540</v>
      </c>
      <c r="T96" s="6">
        <v>72</v>
      </c>
      <c r="U96" s="6">
        <v>483</v>
      </c>
      <c r="V96" s="6">
        <v>62</v>
      </c>
      <c r="W96" s="6">
        <v>409</v>
      </c>
      <c r="X96" s="6">
        <v>965</v>
      </c>
      <c r="Y96" s="6">
        <v>610</v>
      </c>
      <c r="Z96" s="6">
        <v>502</v>
      </c>
      <c r="AA96" s="8">
        <v>81</v>
      </c>
      <c r="AB96" s="6">
        <v>525</v>
      </c>
      <c r="AC96" s="6">
        <v>938</v>
      </c>
      <c r="AD96" s="6">
        <v>631</v>
      </c>
      <c r="AE96" s="6">
        <v>980</v>
      </c>
      <c r="AF96" s="6">
        <v>400</v>
      </c>
      <c r="AG96" s="179">
        <v>43</v>
      </c>
      <c r="AH96" s="5">
        <f t="shared" si="17"/>
        <v>16400</v>
      </c>
      <c r="AI96" s="5">
        <f t="shared" si="18"/>
        <v>11201200</v>
      </c>
      <c r="AJ96" s="2">
        <f t="shared" si="19"/>
        <v>8606720000</v>
      </c>
    </row>
    <row r="97" spans="1:36" x14ac:dyDescent="0.2">
      <c r="A97" s="1">
        <v>8</v>
      </c>
      <c r="B97" s="178">
        <v>291</v>
      </c>
      <c r="C97" s="6">
        <v>136</v>
      </c>
      <c r="D97" s="6">
        <v>732</v>
      </c>
      <c r="E97" s="6">
        <v>895</v>
      </c>
      <c r="F97" s="6">
        <v>674</v>
      </c>
      <c r="G97" s="6">
        <v>773</v>
      </c>
      <c r="H97" s="9">
        <v>345</v>
      </c>
      <c r="I97" s="7">
        <v>254</v>
      </c>
      <c r="J97" s="6">
        <v>874</v>
      </c>
      <c r="K97" s="6">
        <v>717</v>
      </c>
      <c r="L97" s="6">
        <v>145</v>
      </c>
      <c r="M97" s="6">
        <v>310</v>
      </c>
      <c r="N97" s="6">
        <v>235</v>
      </c>
      <c r="O97" s="6">
        <v>336</v>
      </c>
      <c r="P97" s="6">
        <v>788</v>
      </c>
      <c r="Q97" s="6">
        <v>695</v>
      </c>
      <c r="R97" s="6">
        <v>560</v>
      </c>
      <c r="S97" s="6">
        <v>907</v>
      </c>
      <c r="T97" s="6">
        <v>471</v>
      </c>
      <c r="U97" s="6">
        <v>116</v>
      </c>
      <c r="V97" s="6">
        <v>429</v>
      </c>
      <c r="W97" s="6">
        <v>10</v>
      </c>
      <c r="X97" s="6">
        <v>598</v>
      </c>
      <c r="Y97" s="6">
        <v>1009</v>
      </c>
      <c r="Z97" s="8">
        <v>101</v>
      </c>
      <c r="AA97" s="6">
        <v>450</v>
      </c>
      <c r="AB97" s="6">
        <v>926</v>
      </c>
      <c r="AC97" s="6">
        <v>569</v>
      </c>
      <c r="AD97" s="6">
        <v>1000</v>
      </c>
      <c r="AE97" s="6">
        <v>579</v>
      </c>
      <c r="AF97" s="6">
        <v>31</v>
      </c>
      <c r="AG97" s="179">
        <v>444</v>
      </c>
      <c r="AH97" s="5">
        <f t="shared" si="17"/>
        <v>16400</v>
      </c>
      <c r="AI97" s="5">
        <f t="shared" si="18"/>
        <v>11201200</v>
      </c>
      <c r="AJ97" s="2">
        <f t="shared" si="19"/>
        <v>8606720000</v>
      </c>
    </row>
    <row r="98" spans="1:36" x14ac:dyDescent="0.2">
      <c r="A98" s="1">
        <v>9</v>
      </c>
      <c r="B98" s="178">
        <v>74</v>
      </c>
      <c r="C98" s="6">
        <v>493</v>
      </c>
      <c r="D98" s="6">
        <v>945</v>
      </c>
      <c r="E98" s="6">
        <v>534</v>
      </c>
      <c r="F98" s="6">
        <v>971</v>
      </c>
      <c r="G98" s="6">
        <v>624</v>
      </c>
      <c r="H98" s="6">
        <v>52</v>
      </c>
      <c r="I98" s="6">
        <v>407</v>
      </c>
      <c r="J98" s="7">
        <v>515</v>
      </c>
      <c r="K98" s="9">
        <v>936</v>
      </c>
      <c r="L98" s="6">
        <v>508</v>
      </c>
      <c r="M98" s="6">
        <v>95</v>
      </c>
      <c r="N98" s="6">
        <v>386</v>
      </c>
      <c r="O98" s="6">
        <v>37</v>
      </c>
      <c r="P98" s="6">
        <v>633</v>
      </c>
      <c r="Q98" s="6">
        <v>990</v>
      </c>
      <c r="R98" s="6">
        <v>837</v>
      </c>
      <c r="S98" s="6">
        <v>738</v>
      </c>
      <c r="T98" s="6">
        <v>190</v>
      </c>
      <c r="U98" s="6">
        <v>281</v>
      </c>
      <c r="V98" s="6">
        <v>200</v>
      </c>
      <c r="W98" s="6">
        <v>355</v>
      </c>
      <c r="X98" s="6">
        <v>831</v>
      </c>
      <c r="Y98" s="8">
        <v>668</v>
      </c>
      <c r="Z98" s="6">
        <v>272</v>
      </c>
      <c r="AA98" s="6">
        <v>171</v>
      </c>
      <c r="AB98" s="6">
        <v>759</v>
      </c>
      <c r="AC98" s="6">
        <v>852</v>
      </c>
      <c r="AD98" s="6">
        <v>653</v>
      </c>
      <c r="AE98" s="6">
        <v>810</v>
      </c>
      <c r="AF98" s="6">
        <v>374</v>
      </c>
      <c r="AG98" s="179">
        <v>209</v>
      </c>
      <c r="AH98" s="5">
        <f t="shared" si="17"/>
        <v>16400</v>
      </c>
      <c r="AI98" s="5">
        <f t="shared" si="18"/>
        <v>11201200</v>
      </c>
      <c r="AJ98" s="2">
        <f t="shared" si="19"/>
        <v>8606720000</v>
      </c>
    </row>
    <row r="99" spans="1:36" x14ac:dyDescent="0.2">
      <c r="A99" s="1">
        <v>10</v>
      </c>
      <c r="B99" s="178">
        <v>473</v>
      </c>
      <c r="C99" s="6">
        <v>126</v>
      </c>
      <c r="D99" s="6">
        <v>546</v>
      </c>
      <c r="E99" s="6">
        <v>901</v>
      </c>
      <c r="F99" s="6">
        <v>604</v>
      </c>
      <c r="G99" s="6">
        <v>1023</v>
      </c>
      <c r="H99" s="6">
        <v>419</v>
      </c>
      <c r="I99" s="6">
        <v>8</v>
      </c>
      <c r="J99" s="9">
        <v>916</v>
      </c>
      <c r="K99" s="7">
        <v>567</v>
      </c>
      <c r="L99" s="6">
        <v>107</v>
      </c>
      <c r="M99" s="6">
        <v>464</v>
      </c>
      <c r="N99" s="6">
        <v>17</v>
      </c>
      <c r="O99" s="6">
        <v>438</v>
      </c>
      <c r="P99" s="6">
        <v>1002</v>
      </c>
      <c r="Q99" s="6">
        <v>589</v>
      </c>
      <c r="R99" s="6">
        <v>726</v>
      </c>
      <c r="S99" s="6">
        <v>881</v>
      </c>
      <c r="T99" s="6">
        <v>301</v>
      </c>
      <c r="U99" s="6">
        <v>138</v>
      </c>
      <c r="V99" s="6">
        <v>343</v>
      </c>
      <c r="W99" s="6">
        <v>244</v>
      </c>
      <c r="X99" s="8">
        <v>688</v>
      </c>
      <c r="Y99" s="6">
        <v>779</v>
      </c>
      <c r="Z99" s="6">
        <v>159</v>
      </c>
      <c r="AA99" s="6">
        <v>316</v>
      </c>
      <c r="AB99" s="6">
        <v>872</v>
      </c>
      <c r="AC99" s="6">
        <v>707</v>
      </c>
      <c r="AD99" s="6">
        <v>798</v>
      </c>
      <c r="AE99" s="6">
        <v>697</v>
      </c>
      <c r="AF99" s="6">
        <v>229</v>
      </c>
      <c r="AG99" s="179">
        <v>322</v>
      </c>
      <c r="AH99" s="5">
        <f t="shared" si="17"/>
        <v>16400</v>
      </c>
      <c r="AI99" s="5">
        <f t="shared" si="18"/>
        <v>11201200</v>
      </c>
      <c r="AJ99" s="2">
        <f t="shared" si="19"/>
        <v>8606720000</v>
      </c>
    </row>
    <row r="100" spans="1:36" x14ac:dyDescent="0.2">
      <c r="A100" s="1">
        <v>11</v>
      </c>
      <c r="B100" s="178">
        <v>1003</v>
      </c>
      <c r="C100" s="6">
        <v>592</v>
      </c>
      <c r="D100" s="6">
        <v>20</v>
      </c>
      <c r="E100" s="6">
        <v>439</v>
      </c>
      <c r="F100" s="6">
        <v>106</v>
      </c>
      <c r="G100" s="6">
        <v>461</v>
      </c>
      <c r="H100" s="6">
        <v>913</v>
      </c>
      <c r="I100" s="6">
        <v>566</v>
      </c>
      <c r="J100" s="6">
        <v>418</v>
      </c>
      <c r="K100" s="6">
        <v>5</v>
      </c>
      <c r="L100" s="7">
        <v>601</v>
      </c>
      <c r="M100" s="9">
        <v>1022</v>
      </c>
      <c r="N100" s="6">
        <v>547</v>
      </c>
      <c r="O100" s="6">
        <v>904</v>
      </c>
      <c r="P100" s="6">
        <v>476</v>
      </c>
      <c r="Q100" s="6">
        <v>127</v>
      </c>
      <c r="R100" s="6">
        <v>232</v>
      </c>
      <c r="S100" s="6">
        <v>323</v>
      </c>
      <c r="T100" s="6">
        <v>799</v>
      </c>
      <c r="U100" s="6">
        <v>700</v>
      </c>
      <c r="V100" s="6">
        <v>869</v>
      </c>
      <c r="W100" s="8">
        <v>706</v>
      </c>
      <c r="X100" s="6">
        <v>158</v>
      </c>
      <c r="Y100" s="6">
        <v>313</v>
      </c>
      <c r="Z100" s="6">
        <v>685</v>
      </c>
      <c r="AA100" s="6">
        <v>778</v>
      </c>
      <c r="AB100" s="6">
        <v>342</v>
      </c>
      <c r="AC100" s="6">
        <v>241</v>
      </c>
      <c r="AD100" s="6">
        <v>304</v>
      </c>
      <c r="AE100" s="6">
        <v>139</v>
      </c>
      <c r="AF100" s="6">
        <v>727</v>
      </c>
      <c r="AG100" s="179">
        <v>884</v>
      </c>
      <c r="AH100" s="5">
        <f t="shared" si="17"/>
        <v>16400</v>
      </c>
      <c r="AI100" s="5">
        <f t="shared" si="18"/>
        <v>11201200</v>
      </c>
      <c r="AJ100" s="2">
        <f t="shared" si="19"/>
        <v>8606720000</v>
      </c>
    </row>
    <row r="101" spans="1:36" x14ac:dyDescent="0.2">
      <c r="A101" s="1">
        <v>12</v>
      </c>
      <c r="B101" s="178">
        <v>636</v>
      </c>
      <c r="C101" s="6">
        <v>991</v>
      </c>
      <c r="D101" s="6">
        <v>387</v>
      </c>
      <c r="E101" s="6">
        <v>40</v>
      </c>
      <c r="F101" s="6">
        <v>505</v>
      </c>
      <c r="G101" s="6">
        <v>94</v>
      </c>
      <c r="H101" s="6">
        <v>514</v>
      </c>
      <c r="I101" s="6">
        <v>933</v>
      </c>
      <c r="J101" s="6">
        <v>49</v>
      </c>
      <c r="K101" s="6">
        <v>406</v>
      </c>
      <c r="L101" s="9">
        <v>970</v>
      </c>
      <c r="M101" s="7">
        <v>621</v>
      </c>
      <c r="N101" s="6">
        <v>948</v>
      </c>
      <c r="O101" s="6">
        <v>535</v>
      </c>
      <c r="P101" s="6">
        <v>75</v>
      </c>
      <c r="Q101" s="6">
        <v>496</v>
      </c>
      <c r="R101" s="6">
        <v>375</v>
      </c>
      <c r="S101" s="6">
        <v>212</v>
      </c>
      <c r="T101" s="6">
        <v>656</v>
      </c>
      <c r="U101" s="6">
        <v>811</v>
      </c>
      <c r="V101" s="8">
        <v>758</v>
      </c>
      <c r="W101" s="6">
        <v>849</v>
      </c>
      <c r="X101" s="6">
        <v>269</v>
      </c>
      <c r="Y101" s="6">
        <v>170</v>
      </c>
      <c r="Z101" s="6">
        <v>830</v>
      </c>
      <c r="AA101" s="6">
        <v>665</v>
      </c>
      <c r="AB101" s="6">
        <v>197</v>
      </c>
      <c r="AC101" s="6">
        <v>354</v>
      </c>
      <c r="AD101" s="6">
        <v>191</v>
      </c>
      <c r="AE101" s="6">
        <v>284</v>
      </c>
      <c r="AF101" s="6">
        <v>840</v>
      </c>
      <c r="AG101" s="179">
        <v>739</v>
      </c>
      <c r="AH101" s="5">
        <f t="shared" si="17"/>
        <v>16400</v>
      </c>
      <c r="AI101" s="5">
        <f t="shared" si="18"/>
        <v>11201200</v>
      </c>
      <c r="AJ101" s="2">
        <f t="shared" si="19"/>
        <v>8606720000</v>
      </c>
    </row>
    <row r="102" spans="1:36" x14ac:dyDescent="0.2">
      <c r="A102" s="1">
        <v>13</v>
      </c>
      <c r="B102" s="178">
        <v>856</v>
      </c>
      <c r="C102" s="6">
        <v>755</v>
      </c>
      <c r="D102" s="6">
        <v>175</v>
      </c>
      <c r="E102" s="6">
        <v>268</v>
      </c>
      <c r="F102" s="6">
        <v>213</v>
      </c>
      <c r="G102" s="6">
        <v>370</v>
      </c>
      <c r="H102" s="6">
        <v>814</v>
      </c>
      <c r="I102" s="6">
        <v>649</v>
      </c>
      <c r="J102" s="6">
        <v>285</v>
      </c>
      <c r="K102" s="6">
        <v>186</v>
      </c>
      <c r="L102" s="6">
        <v>742</v>
      </c>
      <c r="M102" s="6">
        <v>833</v>
      </c>
      <c r="N102" s="7">
        <v>672</v>
      </c>
      <c r="O102" s="9">
        <v>827</v>
      </c>
      <c r="P102" s="6">
        <v>359</v>
      </c>
      <c r="Q102" s="6">
        <v>196</v>
      </c>
      <c r="R102" s="6">
        <v>91</v>
      </c>
      <c r="S102" s="6">
        <v>512</v>
      </c>
      <c r="T102" s="6">
        <v>932</v>
      </c>
      <c r="U102" s="8">
        <v>519</v>
      </c>
      <c r="V102" s="6">
        <v>986</v>
      </c>
      <c r="W102" s="6">
        <v>637</v>
      </c>
      <c r="X102" s="6">
        <v>33</v>
      </c>
      <c r="Y102" s="6">
        <v>390</v>
      </c>
      <c r="Z102" s="6">
        <v>530</v>
      </c>
      <c r="AA102" s="6">
        <v>949</v>
      </c>
      <c r="AB102" s="6">
        <v>489</v>
      </c>
      <c r="AC102" s="6">
        <v>78</v>
      </c>
      <c r="AD102" s="6">
        <v>403</v>
      </c>
      <c r="AE102" s="6">
        <v>56</v>
      </c>
      <c r="AF102" s="6">
        <v>620</v>
      </c>
      <c r="AG102" s="179">
        <v>975</v>
      </c>
      <c r="AH102" s="5">
        <f t="shared" si="17"/>
        <v>16400</v>
      </c>
      <c r="AI102" s="5">
        <f t="shared" si="18"/>
        <v>11201200</v>
      </c>
      <c r="AJ102" s="2">
        <f t="shared" si="19"/>
        <v>8606720000</v>
      </c>
    </row>
    <row r="103" spans="1:36" x14ac:dyDescent="0.2">
      <c r="A103" s="1">
        <v>14</v>
      </c>
      <c r="B103" s="178">
        <v>711</v>
      </c>
      <c r="C103" s="6">
        <v>868</v>
      </c>
      <c r="D103" s="6">
        <v>320</v>
      </c>
      <c r="E103" s="6">
        <v>155</v>
      </c>
      <c r="F103" s="6">
        <v>326</v>
      </c>
      <c r="G103" s="6">
        <v>225</v>
      </c>
      <c r="H103" s="6">
        <v>701</v>
      </c>
      <c r="I103" s="6">
        <v>794</v>
      </c>
      <c r="J103" s="6">
        <v>142</v>
      </c>
      <c r="K103" s="6">
        <v>297</v>
      </c>
      <c r="L103" s="6">
        <v>885</v>
      </c>
      <c r="M103" s="6">
        <v>722</v>
      </c>
      <c r="N103" s="9">
        <v>783</v>
      </c>
      <c r="O103" s="7">
        <v>684</v>
      </c>
      <c r="P103" s="6">
        <v>248</v>
      </c>
      <c r="Q103" s="6">
        <v>339</v>
      </c>
      <c r="R103" s="6">
        <v>460</v>
      </c>
      <c r="S103" s="6">
        <v>111</v>
      </c>
      <c r="T103" s="8">
        <v>563</v>
      </c>
      <c r="U103" s="6">
        <v>920</v>
      </c>
      <c r="V103" s="6">
        <v>585</v>
      </c>
      <c r="W103" s="6">
        <v>1006</v>
      </c>
      <c r="X103" s="6">
        <v>434</v>
      </c>
      <c r="Y103" s="6">
        <v>21</v>
      </c>
      <c r="Z103" s="6">
        <v>897</v>
      </c>
      <c r="AA103" s="6">
        <v>550</v>
      </c>
      <c r="AB103" s="6">
        <v>122</v>
      </c>
      <c r="AC103" s="6">
        <v>477</v>
      </c>
      <c r="AD103" s="6">
        <v>4</v>
      </c>
      <c r="AE103" s="6">
        <v>423</v>
      </c>
      <c r="AF103" s="6">
        <v>1019</v>
      </c>
      <c r="AG103" s="179">
        <v>608</v>
      </c>
      <c r="AH103" s="5">
        <f t="shared" si="17"/>
        <v>16400</v>
      </c>
      <c r="AI103" s="5">
        <f t="shared" si="18"/>
        <v>11201200</v>
      </c>
      <c r="AJ103" s="2">
        <f t="shared" si="19"/>
        <v>8606720000</v>
      </c>
    </row>
    <row r="104" spans="1:36" x14ac:dyDescent="0.2">
      <c r="A104" s="1">
        <v>15</v>
      </c>
      <c r="B104" s="178">
        <v>245</v>
      </c>
      <c r="C104" s="6">
        <v>338</v>
      </c>
      <c r="D104" s="6">
        <v>782</v>
      </c>
      <c r="E104" s="6">
        <v>681</v>
      </c>
      <c r="F104" s="6">
        <v>888</v>
      </c>
      <c r="G104" s="6">
        <v>723</v>
      </c>
      <c r="H104" s="6">
        <v>143</v>
      </c>
      <c r="I104" s="6">
        <v>300</v>
      </c>
      <c r="J104" s="6">
        <v>704</v>
      </c>
      <c r="K104" s="6">
        <v>795</v>
      </c>
      <c r="L104" s="6">
        <v>327</v>
      </c>
      <c r="M104" s="6">
        <v>228</v>
      </c>
      <c r="N104" s="6">
        <v>317</v>
      </c>
      <c r="O104" s="6">
        <v>154</v>
      </c>
      <c r="P104" s="7">
        <v>710</v>
      </c>
      <c r="Q104" s="9">
        <v>865</v>
      </c>
      <c r="R104" s="6">
        <v>1018</v>
      </c>
      <c r="S104" s="8">
        <v>605</v>
      </c>
      <c r="T104" s="6">
        <v>1</v>
      </c>
      <c r="U104" s="6">
        <v>422</v>
      </c>
      <c r="V104" s="6">
        <v>123</v>
      </c>
      <c r="W104" s="6">
        <v>480</v>
      </c>
      <c r="X104" s="6">
        <v>900</v>
      </c>
      <c r="Y104" s="6">
        <v>551</v>
      </c>
      <c r="Z104" s="6">
        <v>435</v>
      </c>
      <c r="AA104" s="6">
        <v>24</v>
      </c>
      <c r="AB104" s="6">
        <v>588</v>
      </c>
      <c r="AC104" s="6">
        <v>1007</v>
      </c>
      <c r="AD104" s="6">
        <v>562</v>
      </c>
      <c r="AE104" s="6">
        <v>917</v>
      </c>
      <c r="AF104" s="6">
        <v>457</v>
      </c>
      <c r="AG104" s="179">
        <v>110</v>
      </c>
      <c r="AH104" s="5">
        <f t="shared" si="17"/>
        <v>16400</v>
      </c>
      <c r="AI104" s="5">
        <f t="shared" si="18"/>
        <v>11201200</v>
      </c>
      <c r="AJ104" s="2">
        <f t="shared" si="19"/>
        <v>8606720000</v>
      </c>
    </row>
    <row r="105" spans="1:36" x14ac:dyDescent="0.2">
      <c r="A105" s="1">
        <v>16</v>
      </c>
      <c r="B105" s="178">
        <v>358</v>
      </c>
      <c r="C105" s="6">
        <v>193</v>
      </c>
      <c r="D105" s="6">
        <v>669</v>
      </c>
      <c r="E105" s="6">
        <v>826</v>
      </c>
      <c r="F105" s="6">
        <v>743</v>
      </c>
      <c r="G105" s="6">
        <v>836</v>
      </c>
      <c r="H105" s="6">
        <v>288</v>
      </c>
      <c r="I105" s="6">
        <v>187</v>
      </c>
      <c r="J105" s="6">
        <v>815</v>
      </c>
      <c r="K105" s="6">
        <v>652</v>
      </c>
      <c r="L105" s="6">
        <v>216</v>
      </c>
      <c r="M105" s="6">
        <v>371</v>
      </c>
      <c r="N105" s="6">
        <v>174</v>
      </c>
      <c r="O105" s="6">
        <v>265</v>
      </c>
      <c r="P105" s="9">
        <v>853</v>
      </c>
      <c r="Q105" s="7">
        <v>754</v>
      </c>
      <c r="R105" s="8">
        <v>617</v>
      </c>
      <c r="S105" s="6">
        <v>974</v>
      </c>
      <c r="T105" s="6">
        <v>402</v>
      </c>
      <c r="U105" s="6">
        <v>53</v>
      </c>
      <c r="V105" s="6">
        <v>492</v>
      </c>
      <c r="W105" s="6">
        <v>79</v>
      </c>
      <c r="X105" s="6">
        <v>531</v>
      </c>
      <c r="Y105" s="6">
        <v>952</v>
      </c>
      <c r="Z105" s="6">
        <v>36</v>
      </c>
      <c r="AA105" s="6">
        <v>391</v>
      </c>
      <c r="AB105" s="6">
        <v>987</v>
      </c>
      <c r="AC105" s="6">
        <v>640</v>
      </c>
      <c r="AD105" s="6">
        <v>929</v>
      </c>
      <c r="AE105" s="6">
        <v>518</v>
      </c>
      <c r="AF105" s="6">
        <v>90</v>
      </c>
      <c r="AG105" s="179">
        <v>509</v>
      </c>
      <c r="AH105" s="5">
        <f t="shared" si="17"/>
        <v>16400</v>
      </c>
      <c r="AI105" s="5">
        <f t="shared" si="18"/>
        <v>11201200</v>
      </c>
      <c r="AJ105" s="2">
        <f t="shared" si="19"/>
        <v>8606720000</v>
      </c>
    </row>
    <row r="106" spans="1:36" x14ac:dyDescent="0.2">
      <c r="A106" s="1">
        <v>17</v>
      </c>
      <c r="B106" s="178">
        <v>667</v>
      </c>
      <c r="C106" s="6">
        <v>832</v>
      </c>
      <c r="D106" s="6">
        <v>356</v>
      </c>
      <c r="E106" s="6">
        <v>199</v>
      </c>
      <c r="F106" s="6">
        <v>282</v>
      </c>
      <c r="G106" s="6">
        <v>189</v>
      </c>
      <c r="H106" s="6">
        <v>737</v>
      </c>
      <c r="I106" s="6">
        <v>838</v>
      </c>
      <c r="J106" s="6">
        <v>210</v>
      </c>
      <c r="K106" s="6">
        <v>373</v>
      </c>
      <c r="L106" s="6">
        <v>809</v>
      </c>
      <c r="M106" s="6">
        <v>654</v>
      </c>
      <c r="N106" s="6">
        <v>851</v>
      </c>
      <c r="O106" s="6">
        <v>760</v>
      </c>
      <c r="P106" s="6">
        <v>172</v>
      </c>
      <c r="Q106" s="8">
        <v>271</v>
      </c>
      <c r="R106" s="7">
        <v>408</v>
      </c>
      <c r="S106" s="9">
        <v>51</v>
      </c>
      <c r="T106" s="6">
        <v>623</v>
      </c>
      <c r="U106" s="6">
        <v>972</v>
      </c>
      <c r="V106" s="6">
        <v>533</v>
      </c>
      <c r="W106" s="6">
        <v>946</v>
      </c>
      <c r="X106" s="6">
        <v>494</v>
      </c>
      <c r="Y106" s="6">
        <v>73</v>
      </c>
      <c r="Z106" s="6">
        <v>989</v>
      </c>
      <c r="AA106" s="6">
        <v>634</v>
      </c>
      <c r="AB106" s="6">
        <v>38</v>
      </c>
      <c r="AC106" s="6">
        <v>385</v>
      </c>
      <c r="AD106" s="6">
        <v>96</v>
      </c>
      <c r="AE106" s="6">
        <v>507</v>
      </c>
      <c r="AF106" s="6">
        <v>935</v>
      </c>
      <c r="AG106" s="179">
        <v>516</v>
      </c>
      <c r="AH106" s="5">
        <f t="shared" si="17"/>
        <v>16400</v>
      </c>
      <c r="AI106" s="5">
        <f t="shared" si="18"/>
        <v>11201200</v>
      </c>
      <c r="AJ106" s="2">
        <f t="shared" si="19"/>
        <v>8606720000</v>
      </c>
    </row>
    <row r="107" spans="1:36" x14ac:dyDescent="0.2">
      <c r="A107" s="1">
        <v>18</v>
      </c>
      <c r="B107" s="178">
        <v>780</v>
      </c>
      <c r="C107" s="6">
        <v>687</v>
      </c>
      <c r="D107" s="6">
        <v>243</v>
      </c>
      <c r="E107" s="6">
        <v>344</v>
      </c>
      <c r="F107" s="6">
        <v>137</v>
      </c>
      <c r="G107" s="6">
        <v>302</v>
      </c>
      <c r="H107" s="6">
        <v>882</v>
      </c>
      <c r="I107" s="6">
        <v>725</v>
      </c>
      <c r="J107" s="6">
        <v>321</v>
      </c>
      <c r="K107" s="6">
        <v>230</v>
      </c>
      <c r="L107" s="6">
        <v>698</v>
      </c>
      <c r="M107" s="6">
        <v>797</v>
      </c>
      <c r="N107" s="6">
        <v>708</v>
      </c>
      <c r="O107" s="6">
        <v>871</v>
      </c>
      <c r="P107" s="8">
        <v>315</v>
      </c>
      <c r="Q107" s="6">
        <v>160</v>
      </c>
      <c r="R107" s="9">
        <v>7</v>
      </c>
      <c r="S107" s="7">
        <v>420</v>
      </c>
      <c r="T107" s="6">
        <v>1024</v>
      </c>
      <c r="U107" s="6">
        <v>603</v>
      </c>
      <c r="V107" s="6">
        <v>902</v>
      </c>
      <c r="W107" s="6">
        <v>545</v>
      </c>
      <c r="X107" s="6">
        <v>125</v>
      </c>
      <c r="Y107" s="6">
        <v>474</v>
      </c>
      <c r="Z107" s="6">
        <v>590</v>
      </c>
      <c r="AA107" s="6">
        <v>1001</v>
      </c>
      <c r="AB107" s="6">
        <v>437</v>
      </c>
      <c r="AC107" s="6">
        <v>18</v>
      </c>
      <c r="AD107" s="6">
        <v>463</v>
      </c>
      <c r="AE107" s="6">
        <v>108</v>
      </c>
      <c r="AF107" s="6">
        <v>568</v>
      </c>
      <c r="AG107" s="179">
        <v>915</v>
      </c>
      <c r="AH107" s="5">
        <f t="shared" si="17"/>
        <v>16400</v>
      </c>
      <c r="AI107" s="5">
        <f t="shared" si="18"/>
        <v>11201200</v>
      </c>
      <c r="AJ107" s="2">
        <f t="shared" si="19"/>
        <v>8606720000</v>
      </c>
    </row>
    <row r="108" spans="1:36" x14ac:dyDescent="0.2">
      <c r="A108" s="1">
        <v>19</v>
      </c>
      <c r="B108" s="178">
        <v>314</v>
      </c>
      <c r="C108" s="6">
        <v>157</v>
      </c>
      <c r="D108" s="6">
        <v>705</v>
      </c>
      <c r="E108" s="6">
        <v>870</v>
      </c>
      <c r="F108" s="6">
        <v>699</v>
      </c>
      <c r="G108" s="6">
        <v>800</v>
      </c>
      <c r="H108" s="6">
        <v>324</v>
      </c>
      <c r="I108" s="6">
        <v>231</v>
      </c>
      <c r="J108" s="6">
        <v>883</v>
      </c>
      <c r="K108" s="6">
        <v>728</v>
      </c>
      <c r="L108" s="6">
        <v>140</v>
      </c>
      <c r="M108" s="6">
        <v>303</v>
      </c>
      <c r="N108" s="6">
        <v>242</v>
      </c>
      <c r="O108" s="8">
        <v>341</v>
      </c>
      <c r="P108" s="6">
        <v>777</v>
      </c>
      <c r="Q108" s="6">
        <v>686</v>
      </c>
      <c r="R108" s="6">
        <v>565</v>
      </c>
      <c r="S108" s="6">
        <v>914</v>
      </c>
      <c r="T108" s="7">
        <v>462</v>
      </c>
      <c r="U108" s="9">
        <v>105</v>
      </c>
      <c r="V108" s="6">
        <v>440</v>
      </c>
      <c r="W108" s="6">
        <v>19</v>
      </c>
      <c r="X108" s="6">
        <v>591</v>
      </c>
      <c r="Y108" s="6">
        <v>1004</v>
      </c>
      <c r="Z108" s="6">
        <v>128</v>
      </c>
      <c r="AA108" s="6">
        <v>475</v>
      </c>
      <c r="AB108" s="6">
        <v>903</v>
      </c>
      <c r="AC108" s="6">
        <v>548</v>
      </c>
      <c r="AD108" s="6">
        <v>1021</v>
      </c>
      <c r="AE108" s="6">
        <v>602</v>
      </c>
      <c r="AF108" s="6">
        <v>6</v>
      </c>
      <c r="AG108" s="179">
        <v>417</v>
      </c>
      <c r="AH108" s="5">
        <f t="shared" si="17"/>
        <v>16400</v>
      </c>
      <c r="AI108" s="5">
        <f t="shared" si="18"/>
        <v>11201200</v>
      </c>
      <c r="AJ108" s="2">
        <f t="shared" si="19"/>
        <v>8606720000</v>
      </c>
    </row>
    <row r="109" spans="1:36" x14ac:dyDescent="0.2">
      <c r="A109" s="1">
        <v>20</v>
      </c>
      <c r="B109" s="178">
        <v>169</v>
      </c>
      <c r="C109" s="6">
        <v>270</v>
      </c>
      <c r="D109" s="6">
        <v>850</v>
      </c>
      <c r="E109" s="6">
        <v>757</v>
      </c>
      <c r="F109" s="6">
        <v>812</v>
      </c>
      <c r="G109" s="6">
        <v>655</v>
      </c>
      <c r="H109" s="6">
        <v>211</v>
      </c>
      <c r="I109" s="6">
        <v>376</v>
      </c>
      <c r="J109" s="6">
        <v>740</v>
      </c>
      <c r="K109" s="6">
        <v>839</v>
      </c>
      <c r="L109" s="6">
        <v>283</v>
      </c>
      <c r="M109" s="6">
        <v>192</v>
      </c>
      <c r="N109" s="8">
        <v>353</v>
      </c>
      <c r="O109" s="6">
        <v>198</v>
      </c>
      <c r="P109" s="6">
        <v>666</v>
      </c>
      <c r="Q109" s="6">
        <v>829</v>
      </c>
      <c r="R109" s="6">
        <v>934</v>
      </c>
      <c r="S109" s="6">
        <v>513</v>
      </c>
      <c r="T109" s="9">
        <v>93</v>
      </c>
      <c r="U109" s="7">
        <v>506</v>
      </c>
      <c r="V109" s="6">
        <v>39</v>
      </c>
      <c r="W109" s="6">
        <v>388</v>
      </c>
      <c r="X109" s="6">
        <v>992</v>
      </c>
      <c r="Y109" s="6">
        <v>635</v>
      </c>
      <c r="Z109" s="6">
        <v>495</v>
      </c>
      <c r="AA109" s="6">
        <v>76</v>
      </c>
      <c r="AB109" s="6">
        <v>536</v>
      </c>
      <c r="AC109" s="6">
        <v>947</v>
      </c>
      <c r="AD109" s="6">
        <v>622</v>
      </c>
      <c r="AE109" s="6">
        <v>969</v>
      </c>
      <c r="AF109" s="6">
        <v>405</v>
      </c>
      <c r="AG109" s="179">
        <v>50</v>
      </c>
      <c r="AH109" s="5">
        <f t="shared" si="17"/>
        <v>16400</v>
      </c>
      <c r="AI109" s="5">
        <f t="shared" si="18"/>
        <v>11201200</v>
      </c>
      <c r="AJ109" s="2">
        <f t="shared" si="19"/>
        <v>8606720000</v>
      </c>
    </row>
    <row r="110" spans="1:36" x14ac:dyDescent="0.2">
      <c r="A110" s="1">
        <v>21</v>
      </c>
      <c r="B110" s="178">
        <v>389</v>
      </c>
      <c r="C110" s="6">
        <v>34</v>
      </c>
      <c r="D110" s="6">
        <v>638</v>
      </c>
      <c r="E110" s="6">
        <v>985</v>
      </c>
      <c r="F110" s="6">
        <v>520</v>
      </c>
      <c r="G110" s="6">
        <v>931</v>
      </c>
      <c r="H110" s="6">
        <v>511</v>
      </c>
      <c r="I110" s="6">
        <v>92</v>
      </c>
      <c r="J110" s="6">
        <v>976</v>
      </c>
      <c r="K110" s="6">
        <v>619</v>
      </c>
      <c r="L110" s="6">
        <v>55</v>
      </c>
      <c r="M110" s="8">
        <v>404</v>
      </c>
      <c r="N110" s="6">
        <v>77</v>
      </c>
      <c r="O110" s="6">
        <v>490</v>
      </c>
      <c r="P110" s="6">
        <v>950</v>
      </c>
      <c r="Q110" s="6">
        <v>529</v>
      </c>
      <c r="R110" s="6">
        <v>650</v>
      </c>
      <c r="S110" s="6">
        <v>813</v>
      </c>
      <c r="T110" s="6">
        <v>369</v>
      </c>
      <c r="U110" s="6">
        <v>214</v>
      </c>
      <c r="V110" s="7">
        <v>267</v>
      </c>
      <c r="W110" s="9">
        <v>176</v>
      </c>
      <c r="X110" s="6">
        <v>756</v>
      </c>
      <c r="Y110" s="6">
        <v>855</v>
      </c>
      <c r="Z110" s="6">
        <v>195</v>
      </c>
      <c r="AA110" s="6">
        <v>360</v>
      </c>
      <c r="AB110" s="6">
        <v>828</v>
      </c>
      <c r="AC110" s="6">
        <v>671</v>
      </c>
      <c r="AD110" s="6">
        <v>834</v>
      </c>
      <c r="AE110" s="6">
        <v>741</v>
      </c>
      <c r="AF110" s="6">
        <v>185</v>
      </c>
      <c r="AG110" s="179">
        <v>286</v>
      </c>
      <c r="AH110" s="5">
        <f t="shared" si="17"/>
        <v>16400</v>
      </c>
      <c r="AI110" s="5">
        <f t="shared" si="18"/>
        <v>11201200</v>
      </c>
      <c r="AJ110" s="2">
        <f t="shared" si="19"/>
        <v>8606720000</v>
      </c>
    </row>
    <row r="111" spans="1:36" x14ac:dyDescent="0.2">
      <c r="A111" s="1">
        <v>22</v>
      </c>
      <c r="B111" s="178">
        <v>22</v>
      </c>
      <c r="C111" s="6">
        <v>433</v>
      </c>
      <c r="D111" s="6">
        <v>1005</v>
      </c>
      <c r="E111" s="6">
        <v>586</v>
      </c>
      <c r="F111" s="6">
        <v>919</v>
      </c>
      <c r="G111" s="6">
        <v>564</v>
      </c>
      <c r="H111" s="6">
        <v>112</v>
      </c>
      <c r="I111" s="6">
        <v>459</v>
      </c>
      <c r="J111" s="6">
        <v>607</v>
      </c>
      <c r="K111" s="6">
        <v>1020</v>
      </c>
      <c r="L111" s="8">
        <v>424</v>
      </c>
      <c r="M111" s="6">
        <v>3</v>
      </c>
      <c r="N111" s="6">
        <v>478</v>
      </c>
      <c r="O111" s="6">
        <v>121</v>
      </c>
      <c r="P111" s="6">
        <v>549</v>
      </c>
      <c r="Q111" s="6">
        <v>898</v>
      </c>
      <c r="R111" s="6">
        <v>793</v>
      </c>
      <c r="S111" s="6">
        <v>702</v>
      </c>
      <c r="T111" s="6">
        <v>226</v>
      </c>
      <c r="U111" s="6">
        <v>325</v>
      </c>
      <c r="V111" s="9">
        <v>156</v>
      </c>
      <c r="W111" s="7">
        <v>319</v>
      </c>
      <c r="X111" s="6">
        <v>867</v>
      </c>
      <c r="Y111" s="6">
        <v>712</v>
      </c>
      <c r="Z111" s="6">
        <v>340</v>
      </c>
      <c r="AA111" s="6">
        <v>247</v>
      </c>
      <c r="AB111" s="6">
        <v>683</v>
      </c>
      <c r="AC111" s="6">
        <v>784</v>
      </c>
      <c r="AD111" s="6">
        <v>721</v>
      </c>
      <c r="AE111" s="6">
        <v>886</v>
      </c>
      <c r="AF111" s="6">
        <v>298</v>
      </c>
      <c r="AG111" s="179">
        <v>141</v>
      </c>
      <c r="AH111" s="5">
        <f t="shared" si="17"/>
        <v>16400</v>
      </c>
      <c r="AI111" s="5">
        <f t="shared" si="18"/>
        <v>11201200</v>
      </c>
      <c r="AJ111" s="2">
        <f t="shared" si="19"/>
        <v>8606720000</v>
      </c>
    </row>
    <row r="112" spans="1:36" x14ac:dyDescent="0.2">
      <c r="A112" s="1">
        <v>23</v>
      </c>
      <c r="B112" s="178">
        <v>552</v>
      </c>
      <c r="C112" s="6">
        <v>899</v>
      </c>
      <c r="D112" s="6">
        <v>479</v>
      </c>
      <c r="E112" s="6">
        <v>124</v>
      </c>
      <c r="F112" s="6">
        <v>421</v>
      </c>
      <c r="G112" s="6">
        <v>2</v>
      </c>
      <c r="H112" s="6">
        <v>606</v>
      </c>
      <c r="I112" s="6">
        <v>1017</v>
      </c>
      <c r="J112" s="6">
        <v>109</v>
      </c>
      <c r="K112" s="8">
        <v>458</v>
      </c>
      <c r="L112" s="6">
        <v>918</v>
      </c>
      <c r="M112" s="6">
        <v>561</v>
      </c>
      <c r="N112" s="6">
        <v>1008</v>
      </c>
      <c r="O112" s="6">
        <v>587</v>
      </c>
      <c r="P112" s="6">
        <v>23</v>
      </c>
      <c r="Q112" s="6">
        <v>436</v>
      </c>
      <c r="R112" s="6">
        <v>299</v>
      </c>
      <c r="S112" s="6">
        <v>144</v>
      </c>
      <c r="T112" s="6">
        <v>724</v>
      </c>
      <c r="U112" s="6">
        <v>887</v>
      </c>
      <c r="V112" s="6">
        <v>682</v>
      </c>
      <c r="W112" s="6">
        <v>781</v>
      </c>
      <c r="X112" s="7">
        <v>337</v>
      </c>
      <c r="Y112" s="9">
        <v>246</v>
      </c>
      <c r="Z112" s="6">
        <v>866</v>
      </c>
      <c r="AA112" s="6">
        <v>709</v>
      </c>
      <c r="AB112" s="6">
        <v>153</v>
      </c>
      <c r="AC112" s="6">
        <v>318</v>
      </c>
      <c r="AD112" s="6">
        <v>227</v>
      </c>
      <c r="AE112" s="6">
        <v>328</v>
      </c>
      <c r="AF112" s="6">
        <v>796</v>
      </c>
      <c r="AG112" s="179">
        <v>703</v>
      </c>
      <c r="AH112" s="5">
        <f t="shared" si="17"/>
        <v>16400</v>
      </c>
      <c r="AI112" s="5">
        <f t="shared" si="18"/>
        <v>11201200</v>
      </c>
      <c r="AJ112" s="2">
        <f t="shared" si="19"/>
        <v>8606720000</v>
      </c>
    </row>
    <row r="113" spans="1:36" x14ac:dyDescent="0.2">
      <c r="A113" s="1">
        <v>24</v>
      </c>
      <c r="B113" s="178">
        <v>951</v>
      </c>
      <c r="C113" s="6">
        <v>532</v>
      </c>
      <c r="D113" s="6">
        <v>80</v>
      </c>
      <c r="E113" s="6">
        <v>491</v>
      </c>
      <c r="F113" s="6">
        <v>54</v>
      </c>
      <c r="G113" s="6">
        <v>401</v>
      </c>
      <c r="H113" s="6">
        <v>973</v>
      </c>
      <c r="I113" s="6">
        <v>618</v>
      </c>
      <c r="J113" s="8">
        <v>510</v>
      </c>
      <c r="K113" s="6">
        <v>89</v>
      </c>
      <c r="L113" s="6">
        <v>517</v>
      </c>
      <c r="M113" s="6">
        <v>930</v>
      </c>
      <c r="N113" s="6">
        <v>639</v>
      </c>
      <c r="O113" s="6">
        <v>988</v>
      </c>
      <c r="P113" s="6">
        <v>392</v>
      </c>
      <c r="Q113" s="6">
        <v>35</v>
      </c>
      <c r="R113" s="6">
        <v>188</v>
      </c>
      <c r="S113" s="6">
        <v>287</v>
      </c>
      <c r="T113" s="6">
        <v>835</v>
      </c>
      <c r="U113" s="6">
        <v>744</v>
      </c>
      <c r="V113" s="6">
        <v>825</v>
      </c>
      <c r="W113" s="6">
        <v>670</v>
      </c>
      <c r="X113" s="9">
        <v>194</v>
      </c>
      <c r="Y113" s="7">
        <v>357</v>
      </c>
      <c r="Z113" s="6">
        <v>753</v>
      </c>
      <c r="AA113" s="6">
        <v>854</v>
      </c>
      <c r="AB113" s="6">
        <v>266</v>
      </c>
      <c r="AC113" s="6">
        <v>173</v>
      </c>
      <c r="AD113" s="6">
        <v>372</v>
      </c>
      <c r="AE113" s="6">
        <v>215</v>
      </c>
      <c r="AF113" s="6">
        <v>651</v>
      </c>
      <c r="AG113" s="179">
        <v>816</v>
      </c>
      <c r="AH113" s="5">
        <f t="shared" si="17"/>
        <v>16400</v>
      </c>
      <c r="AI113" s="5">
        <f t="shared" si="18"/>
        <v>11201200</v>
      </c>
      <c r="AJ113" s="2">
        <f t="shared" si="19"/>
        <v>8606720000</v>
      </c>
    </row>
    <row r="114" spans="1:36" x14ac:dyDescent="0.2">
      <c r="A114" s="1">
        <v>25</v>
      </c>
      <c r="B114" s="178">
        <v>734</v>
      </c>
      <c r="C114" s="6">
        <v>889</v>
      </c>
      <c r="D114" s="6">
        <v>293</v>
      </c>
      <c r="E114" s="6">
        <v>130</v>
      </c>
      <c r="F114" s="6">
        <v>351</v>
      </c>
      <c r="G114" s="6">
        <v>252</v>
      </c>
      <c r="H114" s="6">
        <v>680</v>
      </c>
      <c r="I114" s="8">
        <v>771</v>
      </c>
      <c r="J114" s="6">
        <v>151</v>
      </c>
      <c r="K114" s="6">
        <v>308</v>
      </c>
      <c r="L114" s="6">
        <v>880</v>
      </c>
      <c r="M114" s="6">
        <v>715</v>
      </c>
      <c r="N114" s="6">
        <v>790</v>
      </c>
      <c r="O114" s="6">
        <v>689</v>
      </c>
      <c r="P114" s="6">
        <v>237</v>
      </c>
      <c r="Q114" s="6">
        <v>330</v>
      </c>
      <c r="R114" s="6">
        <v>465</v>
      </c>
      <c r="S114" s="6">
        <v>118</v>
      </c>
      <c r="T114" s="6">
        <v>554</v>
      </c>
      <c r="U114" s="6">
        <v>909</v>
      </c>
      <c r="V114" s="6">
        <v>596</v>
      </c>
      <c r="W114" s="6">
        <v>1015</v>
      </c>
      <c r="X114" s="6">
        <v>427</v>
      </c>
      <c r="Y114" s="6">
        <v>16</v>
      </c>
      <c r="Z114" s="7">
        <v>924</v>
      </c>
      <c r="AA114" s="9">
        <v>575</v>
      </c>
      <c r="AB114" s="6">
        <v>99</v>
      </c>
      <c r="AC114" s="6">
        <v>456</v>
      </c>
      <c r="AD114" s="6">
        <v>25</v>
      </c>
      <c r="AE114" s="6">
        <v>446</v>
      </c>
      <c r="AF114" s="6">
        <v>994</v>
      </c>
      <c r="AG114" s="179">
        <v>581</v>
      </c>
      <c r="AH114" s="5">
        <f t="shared" si="17"/>
        <v>16400</v>
      </c>
      <c r="AI114" s="5">
        <f t="shared" si="18"/>
        <v>11201200</v>
      </c>
      <c r="AJ114" s="2">
        <f t="shared" si="19"/>
        <v>8606720000</v>
      </c>
    </row>
    <row r="115" spans="1:36" x14ac:dyDescent="0.2">
      <c r="A115" s="1">
        <v>26</v>
      </c>
      <c r="B115" s="178">
        <v>845</v>
      </c>
      <c r="C115" s="6">
        <v>746</v>
      </c>
      <c r="D115" s="6">
        <v>182</v>
      </c>
      <c r="E115" s="6">
        <v>273</v>
      </c>
      <c r="F115" s="6">
        <v>208</v>
      </c>
      <c r="G115" s="6">
        <v>363</v>
      </c>
      <c r="H115" s="8">
        <v>823</v>
      </c>
      <c r="I115" s="6">
        <v>660</v>
      </c>
      <c r="J115" s="6">
        <v>264</v>
      </c>
      <c r="K115" s="6">
        <v>163</v>
      </c>
      <c r="L115" s="6">
        <v>767</v>
      </c>
      <c r="M115" s="6">
        <v>860</v>
      </c>
      <c r="N115" s="6">
        <v>645</v>
      </c>
      <c r="O115" s="6">
        <v>802</v>
      </c>
      <c r="P115" s="6">
        <v>382</v>
      </c>
      <c r="Q115" s="6">
        <v>217</v>
      </c>
      <c r="R115" s="6">
        <v>66</v>
      </c>
      <c r="S115" s="6">
        <v>485</v>
      </c>
      <c r="T115" s="6">
        <v>953</v>
      </c>
      <c r="U115" s="6">
        <v>542</v>
      </c>
      <c r="V115" s="6">
        <v>963</v>
      </c>
      <c r="W115" s="6">
        <v>616</v>
      </c>
      <c r="X115" s="6">
        <v>60</v>
      </c>
      <c r="Y115" s="6">
        <v>415</v>
      </c>
      <c r="Z115" s="9">
        <v>523</v>
      </c>
      <c r="AA115" s="7">
        <v>944</v>
      </c>
      <c r="AB115" s="6">
        <v>500</v>
      </c>
      <c r="AC115" s="6">
        <v>87</v>
      </c>
      <c r="AD115" s="6">
        <v>394</v>
      </c>
      <c r="AE115" s="6">
        <v>45</v>
      </c>
      <c r="AF115" s="6">
        <v>625</v>
      </c>
      <c r="AG115" s="179">
        <v>982</v>
      </c>
      <c r="AH115" s="5">
        <f t="shared" si="17"/>
        <v>16400</v>
      </c>
      <c r="AI115" s="5">
        <f t="shared" si="18"/>
        <v>11201200</v>
      </c>
      <c r="AJ115" s="2">
        <f t="shared" si="19"/>
        <v>8606720000</v>
      </c>
    </row>
    <row r="116" spans="1:36" x14ac:dyDescent="0.2">
      <c r="A116" s="1">
        <v>27</v>
      </c>
      <c r="B116" s="178">
        <v>383</v>
      </c>
      <c r="C116" s="6">
        <v>220</v>
      </c>
      <c r="D116" s="6">
        <v>648</v>
      </c>
      <c r="E116" s="6">
        <v>803</v>
      </c>
      <c r="F116" s="6">
        <v>766</v>
      </c>
      <c r="G116" s="8">
        <v>857</v>
      </c>
      <c r="H116" s="6">
        <v>261</v>
      </c>
      <c r="I116" s="6">
        <v>162</v>
      </c>
      <c r="J116" s="6">
        <v>822</v>
      </c>
      <c r="K116" s="6">
        <v>657</v>
      </c>
      <c r="L116" s="6">
        <v>205</v>
      </c>
      <c r="M116" s="6">
        <v>362</v>
      </c>
      <c r="N116" s="6">
        <v>183</v>
      </c>
      <c r="O116" s="6">
        <v>276</v>
      </c>
      <c r="P116" s="6">
        <v>848</v>
      </c>
      <c r="Q116" s="6">
        <v>747</v>
      </c>
      <c r="R116" s="6">
        <v>628</v>
      </c>
      <c r="S116" s="6">
        <v>983</v>
      </c>
      <c r="T116" s="6">
        <v>395</v>
      </c>
      <c r="U116" s="6">
        <v>48</v>
      </c>
      <c r="V116" s="6">
        <v>497</v>
      </c>
      <c r="W116" s="6">
        <v>86</v>
      </c>
      <c r="X116" s="6">
        <v>522</v>
      </c>
      <c r="Y116" s="6">
        <v>941</v>
      </c>
      <c r="Z116" s="6">
        <v>57</v>
      </c>
      <c r="AA116" s="6">
        <v>414</v>
      </c>
      <c r="AB116" s="7">
        <v>962</v>
      </c>
      <c r="AC116" s="9">
        <v>613</v>
      </c>
      <c r="AD116" s="6">
        <v>956</v>
      </c>
      <c r="AE116" s="6">
        <v>543</v>
      </c>
      <c r="AF116" s="6">
        <v>67</v>
      </c>
      <c r="AG116" s="179">
        <v>488</v>
      </c>
      <c r="AH116" s="5">
        <f t="shared" si="17"/>
        <v>16400</v>
      </c>
      <c r="AI116" s="5">
        <f t="shared" si="18"/>
        <v>11201200</v>
      </c>
      <c r="AJ116" s="2">
        <f t="shared" si="19"/>
        <v>8606720000</v>
      </c>
    </row>
    <row r="117" spans="1:36" x14ac:dyDescent="0.2">
      <c r="A117" s="1">
        <v>28</v>
      </c>
      <c r="B117" s="178">
        <v>240</v>
      </c>
      <c r="C117" s="6">
        <v>331</v>
      </c>
      <c r="D117" s="6">
        <v>791</v>
      </c>
      <c r="E117" s="6">
        <v>692</v>
      </c>
      <c r="F117" s="8">
        <v>877</v>
      </c>
      <c r="G117" s="6">
        <v>714</v>
      </c>
      <c r="H117" s="6">
        <v>150</v>
      </c>
      <c r="I117" s="6">
        <v>305</v>
      </c>
      <c r="J117" s="6">
        <v>677</v>
      </c>
      <c r="K117" s="6">
        <v>770</v>
      </c>
      <c r="L117" s="6">
        <v>350</v>
      </c>
      <c r="M117" s="6">
        <v>249</v>
      </c>
      <c r="N117" s="6">
        <v>296</v>
      </c>
      <c r="O117" s="6">
        <v>131</v>
      </c>
      <c r="P117" s="6">
        <v>735</v>
      </c>
      <c r="Q117" s="6">
        <v>892</v>
      </c>
      <c r="R117" s="6">
        <v>995</v>
      </c>
      <c r="S117" s="6">
        <v>584</v>
      </c>
      <c r="T117" s="6">
        <v>28</v>
      </c>
      <c r="U117" s="6">
        <v>447</v>
      </c>
      <c r="V117" s="6">
        <v>98</v>
      </c>
      <c r="W117" s="6">
        <v>453</v>
      </c>
      <c r="X117" s="6">
        <v>921</v>
      </c>
      <c r="Y117" s="6">
        <v>574</v>
      </c>
      <c r="Z117" s="6">
        <v>426</v>
      </c>
      <c r="AA117" s="6">
        <v>13</v>
      </c>
      <c r="AB117" s="9">
        <v>593</v>
      </c>
      <c r="AC117" s="7">
        <v>1014</v>
      </c>
      <c r="AD117" s="6">
        <v>555</v>
      </c>
      <c r="AE117" s="6">
        <v>912</v>
      </c>
      <c r="AF117" s="6">
        <v>468</v>
      </c>
      <c r="AG117" s="179">
        <v>119</v>
      </c>
      <c r="AH117" s="5">
        <f t="shared" si="17"/>
        <v>16400</v>
      </c>
      <c r="AI117" s="5">
        <f t="shared" si="18"/>
        <v>11201200</v>
      </c>
      <c r="AJ117" s="2">
        <f t="shared" si="19"/>
        <v>8606720000</v>
      </c>
    </row>
    <row r="118" spans="1:36" x14ac:dyDescent="0.2">
      <c r="A118" s="1">
        <v>29</v>
      </c>
      <c r="B118" s="178">
        <v>452</v>
      </c>
      <c r="C118" s="6">
        <v>103</v>
      </c>
      <c r="D118" s="6">
        <v>571</v>
      </c>
      <c r="E118" s="8">
        <v>928</v>
      </c>
      <c r="F118" s="6">
        <v>577</v>
      </c>
      <c r="G118" s="6">
        <v>998</v>
      </c>
      <c r="H118" s="6">
        <v>442</v>
      </c>
      <c r="I118" s="6">
        <v>29</v>
      </c>
      <c r="J118" s="6">
        <v>905</v>
      </c>
      <c r="K118" s="6">
        <v>558</v>
      </c>
      <c r="L118" s="6">
        <v>114</v>
      </c>
      <c r="M118" s="6">
        <v>469</v>
      </c>
      <c r="N118" s="6">
        <v>12</v>
      </c>
      <c r="O118" s="6">
        <v>431</v>
      </c>
      <c r="P118" s="6">
        <v>1011</v>
      </c>
      <c r="Q118" s="6">
        <v>600</v>
      </c>
      <c r="R118" s="6">
        <v>719</v>
      </c>
      <c r="S118" s="6">
        <v>876</v>
      </c>
      <c r="T118" s="6">
        <v>312</v>
      </c>
      <c r="U118" s="6">
        <v>147</v>
      </c>
      <c r="V118" s="6">
        <v>334</v>
      </c>
      <c r="W118" s="6">
        <v>233</v>
      </c>
      <c r="X118" s="6">
        <v>693</v>
      </c>
      <c r="Y118" s="6">
        <v>786</v>
      </c>
      <c r="Z118" s="6">
        <v>134</v>
      </c>
      <c r="AA118" s="6">
        <v>289</v>
      </c>
      <c r="AB118" s="6">
        <v>893</v>
      </c>
      <c r="AC118" s="6">
        <v>730</v>
      </c>
      <c r="AD118" s="7">
        <v>775</v>
      </c>
      <c r="AE118" s="9">
        <v>676</v>
      </c>
      <c r="AF118" s="6">
        <v>256</v>
      </c>
      <c r="AG118" s="179">
        <v>347</v>
      </c>
      <c r="AH118" s="5">
        <f t="shared" si="17"/>
        <v>16400</v>
      </c>
      <c r="AI118" s="5">
        <f t="shared" si="18"/>
        <v>11201200</v>
      </c>
      <c r="AJ118" s="2">
        <f t="shared" si="19"/>
        <v>8606720000</v>
      </c>
    </row>
    <row r="119" spans="1:36" x14ac:dyDescent="0.2">
      <c r="A119" s="1">
        <v>30</v>
      </c>
      <c r="B119" s="178">
        <v>83</v>
      </c>
      <c r="C119" s="6">
        <v>504</v>
      </c>
      <c r="D119" s="8">
        <v>940</v>
      </c>
      <c r="E119" s="6">
        <v>527</v>
      </c>
      <c r="F119" s="6">
        <v>978</v>
      </c>
      <c r="G119" s="6">
        <v>629</v>
      </c>
      <c r="H119" s="6">
        <v>41</v>
      </c>
      <c r="I119" s="6">
        <v>398</v>
      </c>
      <c r="J119" s="6">
        <v>538</v>
      </c>
      <c r="K119" s="6">
        <v>957</v>
      </c>
      <c r="L119" s="6">
        <v>481</v>
      </c>
      <c r="M119" s="6">
        <v>70</v>
      </c>
      <c r="N119" s="6">
        <v>411</v>
      </c>
      <c r="O119" s="6">
        <v>64</v>
      </c>
      <c r="P119" s="6">
        <v>612</v>
      </c>
      <c r="Q119" s="6">
        <v>967</v>
      </c>
      <c r="R119" s="6">
        <v>864</v>
      </c>
      <c r="S119" s="6">
        <v>763</v>
      </c>
      <c r="T119" s="6">
        <v>167</v>
      </c>
      <c r="U119" s="6">
        <v>260</v>
      </c>
      <c r="V119" s="6">
        <v>221</v>
      </c>
      <c r="W119" s="6">
        <v>378</v>
      </c>
      <c r="X119" s="6">
        <v>806</v>
      </c>
      <c r="Y119" s="6">
        <v>641</v>
      </c>
      <c r="Z119" s="6">
        <v>277</v>
      </c>
      <c r="AA119" s="6">
        <v>178</v>
      </c>
      <c r="AB119" s="6">
        <v>750</v>
      </c>
      <c r="AC119" s="6">
        <v>841</v>
      </c>
      <c r="AD119" s="9">
        <v>664</v>
      </c>
      <c r="AE119" s="7">
        <v>819</v>
      </c>
      <c r="AF119" s="6">
        <v>367</v>
      </c>
      <c r="AG119" s="179">
        <v>204</v>
      </c>
      <c r="AH119" s="5">
        <f t="shared" si="17"/>
        <v>16400</v>
      </c>
      <c r="AI119" s="5">
        <f t="shared" si="18"/>
        <v>11201200</v>
      </c>
      <c r="AJ119" s="2">
        <f t="shared" si="19"/>
        <v>8606720000</v>
      </c>
    </row>
    <row r="120" spans="1:36" x14ac:dyDescent="0.2">
      <c r="A120" s="1">
        <v>31</v>
      </c>
      <c r="B120" s="178">
        <v>609</v>
      </c>
      <c r="C120" s="8">
        <v>966</v>
      </c>
      <c r="D120" s="6">
        <v>410</v>
      </c>
      <c r="E120" s="6">
        <v>61</v>
      </c>
      <c r="F120" s="6">
        <v>484</v>
      </c>
      <c r="G120" s="6">
        <v>71</v>
      </c>
      <c r="H120" s="6">
        <v>539</v>
      </c>
      <c r="I120" s="6">
        <v>960</v>
      </c>
      <c r="J120" s="6">
        <v>44</v>
      </c>
      <c r="K120" s="6">
        <v>399</v>
      </c>
      <c r="L120" s="6">
        <v>979</v>
      </c>
      <c r="M120" s="6">
        <v>632</v>
      </c>
      <c r="N120" s="6">
        <v>937</v>
      </c>
      <c r="O120" s="6">
        <v>526</v>
      </c>
      <c r="P120" s="6">
        <v>82</v>
      </c>
      <c r="Q120" s="6">
        <v>501</v>
      </c>
      <c r="R120" s="6">
        <v>366</v>
      </c>
      <c r="S120" s="6">
        <v>201</v>
      </c>
      <c r="T120" s="6">
        <v>661</v>
      </c>
      <c r="U120" s="6">
        <v>818</v>
      </c>
      <c r="V120" s="6">
        <v>751</v>
      </c>
      <c r="W120" s="6">
        <v>844</v>
      </c>
      <c r="X120" s="6">
        <v>280</v>
      </c>
      <c r="Y120" s="6">
        <v>179</v>
      </c>
      <c r="Z120" s="6">
        <v>807</v>
      </c>
      <c r="AA120" s="6">
        <v>644</v>
      </c>
      <c r="AB120" s="6">
        <v>224</v>
      </c>
      <c r="AC120" s="6">
        <v>379</v>
      </c>
      <c r="AD120" s="6">
        <v>166</v>
      </c>
      <c r="AE120" s="6">
        <v>257</v>
      </c>
      <c r="AF120" s="7">
        <v>861</v>
      </c>
      <c r="AG120" s="145">
        <v>762</v>
      </c>
      <c r="AH120" s="5">
        <f t="shared" si="17"/>
        <v>16400</v>
      </c>
      <c r="AI120" s="5">
        <f t="shared" si="18"/>
        <v>11201200</v>
      </c>
      <c r="AJ120" s="2">
        <f t="shared" si="19"/>
        <v>8606720000</v>
      </c>
    </row>
    <row r="121" spans="1:36" ht="13.5" thickBot="1" x14ac:dyDescent="0.25">
      <c r="A121" s="1">
        <v>32</v>
      </c>
      <c r="B121" s="183">
        <v>1010</v>
      </c>
      <c r="C121" s="180">
        <v>597</v>
      </c>
      <c r="D121" s="180">
        <v>9</v>
      </c>
      <c r="E121" s="180">
        <v>430</v>
      </c>
      <c r="F121" s="180">
        <v>115</v>
      </c>
      <c r="G121" s="180">
        <v>472</v>
      </c>
      <c r="H121" s="180">
        <v>908</v>
      </c>
      <c r="I121" s="180">
        <v>559</v>
      </c>
      <c r="J121" s="180">
        <v>443</v>
      </c>
      <c r="K121" s="180">
        <v>32</v>
      </c>
      <c r="L121" s="180">
        <v>580</v>
      </c>
      <c r="M121" s="180">
        <v>999</v>
      </c>
      <c r="N121" s="180">
        <v>570</v>
      </c>
      <c r="O121" s="180">
        <v>925</v>
      </c>
      <c r="P121" s="180">
        <v>449</v>
      </c>
      <c r="Q121" s="180">
        <v>102</v>
      </c>
      <c r="R121" s="180">
        <v>253</v>
      </c>
      <c r="S121" s="180">
        <v>346</v>
      </c>
      <c r="T121" s="180">
        <v>774</v>
      </c>
      <c r="U121" s="180">
        <v>673</v>
      </c>
      <c r="V121" s="180">
        <v>896</v>
      </c>
      <c r="W121" s="180">
        <v>731</v>
      </c>
      <c r="X121" s="180">
        <v>135</v>
      </c>
      <c r="Y121" s="180">
        <v>292</v>
      </c>
      <c r="Z121" s="180">
        <v>696</v>
      </c>
      <c r="AA121" s="180">
        <v>787</v>
      </c>
      <c r="AB121" s="180">
        <v>335</v>
      </c>
      <c r="AC121" s="180">
        <v>236</v>
      </c>
      <c r="AD121" s="180">
        <v>309</v>
      </c>
      <c r="AE121" s="180">
        <v>146</v>
      </c>
      <c r="AF121" s="150">
        <v>718</v>
      </c>
      <c r="AG121" s="182">
        <v>873</v>
      </c>
      <c r="AH121" s="5">
        <f t="shared" si="17"/>
        <v>16400</v>
      </c>
      <c r="AI121" s="5">
        <f t="shared" si="18"/>
        <v>11201200</v>
      </c>
      <c r="AJ121" s="2">
        <f t="shared" si="19"/>
        <v>8606720000</v>
      </c>
    </row>
    <row r="122" spans="1:36" x14ac:dyDescent="0.2">
      <c r="A122" s="3" t="s">
        <v>0</v>
      </c>
      <c r="B122" s="5">
        <f>SUM(B90:B121)</f>
        <v>16400</v>
      </c>
      <c r="C122" s="5">
        <f t="shared" ref="C122:AG122" si="20">SUM(C90:C121)</f>
        <v>16400</v>
      </c>
      <c r="D122" s="5">
        <f t="shared" si="20"/>
        <v>16400</v>
      </c>
      <c r="E122" s="5">
        <f t="shared" si="20"/>
        <v>16400</v>
      </c>
      <c r="F122" s="5">
        <f t="shared" si="20"/>
        <v>16400</v>
      </c>
      <c r="G122" s="5">
        <f t="shared" si="20"/>
        <v>16400</v>
      </c>
      <c r="H122" s="5">
        <f t="shared" si="20"/>
        <v>16400</v>
      </c>
      <c r="I122" s="5">
        <f t="shared" si="20"/>
        <v>16400</v>
      </c>
      <c r="J122" s="5">
        <f t="shared" si="20"/>
        <v>16400</v>
      </c>
      <c r="K122" s="5">
        <f t="shared" si="20"/>
        <v>16400</v>
      </c>
      <c r="L122" s="5">
        <f t="shared" si="20"/>
        <v>16400</v>
      </c>
      <c r="M122" s="5">
        <f t="shared" si="20"/>
        <v>16400</v>
      </c>
      <c r="N122" s="5">
        <f t="shared" si="20"/>
        <v>16400</v>
      </c>
      <c r="O122" s="5">
        <f t="shared" si="20"/>
        <v>16400</v>
      </c>
      <c r="P122" s="5">
        <f t="shared" si="20"/>
        <v>16400</v>
      </c>
      <c r="Q122" s="5">
        <f t="shared" si="20"/>
        <v>16400</v>
      </c>
      <c r="R122" s="5">
        <f t="shared" si="20"/>
        <v>16400</v>
      </c>
      <c r="S122" s="5">
        <f t="shared" si="20"/>
        <v>16400</v>
      </c>
      <c r="T122" s="5">
        <f t="shared" si="20"/>
        <v>16400</v>
      </c>
      <c r="U122" s="5">
        <f t="shared" si="20"/>
        <v>16400</v>
      </c>
      <c r="V122" s="5">
        <f t="shared" si="20"/>
        <v>16400</v>
      </c>
      <c r="W122" s="5">
        <f t="shared" si="20"/>
        <v>16400</v>
      </c>
      <c r="X122" s="5">
        <f t="shared" si="20"/>
        <v>16400</v>
      </c>
      <c r="Y122" s="5">
        <f t="shared" si="20"/>
        <v>16400</v>
      </c>
      <c r="Z122" s="5">
        <f t="shared" si="20"/>
        <v>16400</v>
      </c>
      <c r="AA122" s="5">
        <f t="shared" si="20"/>
        <v>16400</v>
      </c>
      <c r="AB122" s="5">
        <f t="shared" si="20"/>
        <v>16400</v>
      </c>
      <c r="AC122" s="5">
        <f t="shared" si="20"/>
        <v>16400</v>
      </c>
      <c r="AD122" s="5">
        <f t="shared" si="20"/>
        <v>16400</v>
      </c>
      <c r="AE122" s="5">
        <f t="shared" si="20"/>
        <v>16400</v>
      </c>
      <c r="AF122" s="5">
        <f t="shared" si="20"/>
        <v>16400</v>
      </c>
      <c r="AG122" s="5">
        <f t="shared" si="20"/>
        <v>16400</v>
      </c>
      <c r="AH122" s="5"/>
      <c r="AI122" s="5"/>
    </row>
    <row r="123" spans="1:36" x14ac:dyDescent="0.2">
      <c r="A123" s="3" t="s">
        <v>1</v>
      </c>
      <c r="B123" s="5">
        <f>SUMSQ(B90:B121)</f>
        <v>11201200</v>
      </c>
      <c r="C123" s="5">
        <f t="shared" ref="C123:AG123" si="21">SUMSQ(C90:C121)</f>
        <v>11201200</v>
      </c>
      <c r="D123" s="5">
        <f t="shared" si="21"/>
        <v>11201200</v>
      </c>
      <c r="E123" s="5">
        <f t="shared" si="21"/>
        <v>11201200</v>
      </c>
      <c r="F123" s="5">
        <f t="shared" si="21"/>
        <v>11201200</v>
      </c>
      <c r="G123" s="5">
        <f t="shared" si="21"/>
        <v>11201200</v>
      </c>
      <c r="H123" s="5">
        <f t="shared" si="21"/>
        <v>11201200</v>
      </c>
      <c r="I123" s="5">
        <f t="shared" si="21"/>
        <v>11201200</v>
      </c>
      <c r="J123" s="5">
        <f t="shared" si="21"/>
        <v>11201200</v>
      </c>
      <c r="K123" s="5">
        <f t="shared" si="21"/>
        <v>11201200</v>
      </c>
      <c r="L123" s="5">
        <f t="shared" si="21"/>
        <v>11201200</v>
      </c>
      <c r="M123" s="5">
        <f t="shared" si="21"/>
        <v>11201200</v>
      </c>
      <c r="N123" s="5">
        <f t="shared" si="21"/>
        <v>11201200</v>
      </c>
      <c r="O123" s="5">
        <f t="shared" si="21"/>
        <v>11201200</v>
      </c>
      <c r="P123" s="5">
        <f t="shared" si="21"/>
        <v>11201200</v>
      </c>
      <c r="Q123" s="5">
        <f t="shared" si="21"/>
        <v>11201200</v>
      </c>
      <c r="R123" s="5">
        <f t="shared" si="21"/>
        <v>11201200</v>
      </c>
      <c r="S123" s="5">
        <f t="shared" si="21"/>
        <v>11201200</v>
      </c>
      <c r="T123" s="5">
        <f t="shared" si="21"/>
        <v>11201200</v>
      </c>
      <c r="U123" s="5">
        <f t="shared" si="21"/>
        <v>11201200</v>
      </c>
      <c r="V123" s="5">
        <f t="shared" si="21"/>
        <v>11201200</v>
      </c>
      <c r="W123" s="5">
        <f t="shared" si="21"/>
        <v>11201200</v>
      </c>
      <c r="X123" s="5">
        <f t="shared" si="21"/>
        <v>11201200</v>
      </c>
      <c r="Y123" s="5">
        <f t="shared" si="21"/>
        <v>11201200</v>
      </c>
      <c r="Z123" s="5">
        <f t="shared" si="21"/>
        <v>11201200</v>
      </c>
      <c r="AA123" s="5">
        <f t="shared" si="21"/>
        <v>11201200</v>
      </c>
      <c r="AB123" s="5">
        <f t="shared" si="21"/>
        <v>11201200</v>
      </c>
      <c r="AC123" s="5">
        <f t="shared" si="21"/>
        <v>11201200</v>
      </c>
      <c r="AD123" s="5">
        <f t="shared" si="21"/>
        <v>11201200</v>
      </c>
      <c r="AE123" s="5">
        <f t="shared" si="21"/>
        <v>11201200</v>
      </c>
      <c r="AF123" s="5">
        <f t="shared" si="21"/>
        <v>11201200</v>
      </c>
      <c r="AG123" s="5">
        <f t="shared" si="21"/>
        <v>11201200</v>
      </c>
      <c r="AH123" s="5"/>
      <c r="AI123" s="5"/>
    </row>
    <row r="124" spans="1:36" x14ac:dyDescent="0.2">
      <c r="A124" s="3" t="s">
        <v>2</v>
      </c>
      <c r="B124" s="2">
        <f>B90^3+B91^3+B92^3+B93^3+B94^3+B95^3+B96^3+B97^3+B98^3+B99^3+B100^3+B101^3+B102^3+B103^3+B104^3+B105^3+B106^3+B107^3+B108^3+B109^3+B110^3+B111^3+B112^3+B113^3+B114^3+B115^3+B116^3+B117^3+B118^3+B119^3+B120^3+B121^3</f>
        <v>8606720000</v>
      </c>
      <c r="C124" s="2">
        <f t="shared" ref="C124:AG124" si="22">C90^3+C91^3+C92^3+C93^3+C94^3+C95^3+C96^3+C97^3+C98^3+C99^3+C100^3+C101^3+C102^3+C103^3+C104^3+C105^3+C106^3+C107^3+C108^3+C109^3+C110^3+C111^3+C112^3+C113^3+C114^3+C115^3+C116^3+C117^3+C118^3+C119^3+C120^3+C121^3</f>
        <v>8606720000</v>
      </c>
      <c r="D124" s="2">
        <f t="shared" si="22"/>
        <v>8606720000</v>
      </c>
      <c r="E124" s="2">
        <f t="shared" si="22"/>
        <v>8606720000</v>
      </c>
      <c r="F124" s="2">
        <f t="shared" si="22"/>
        <v>8606720000</v>
      </c>
      <c r="G124" s="2">
        <f t="shared" si="22"/>
        <v>8606720000</v>
      </c>
      <c r="H124" s="2">
        <f t="shared" si="22"/>
        <v>8606720000</v>
      </c>
      <c r="I124" s="2">
        <f t="shared" si="22"/>
        <v>8606720000</v>
      </c>
      <c r="J124" s="2">
        <f t="shared" si="22"/>
        <v>8606720000</v>
      </c>
      <c r="K124" s="2">
        <f t="shared" si="22"/>
        <v>8606720000</v>
      </c>
      <c r="L124" s="2">
        <f t="shared" si="22"/>
        <v>8606720000</v>
      </c>
      <c r="M124" s="2">
        <f t="shared" si="22"/>
        <v>8606720000</v>
      </c>
      <c r="N124" s="2">
        <f t="shared" si="22"/>
        <v>8606720000</v>
      </c>
      <c r="O124" s="2">
        <f t="shared" si="22"/>
        <v>8606720000</v>
      </c>
      <c r="P124" s="2">
        <f t="shared" si="22"/>
        <v>8606720000</v>
      </c>
      <c r="Q124" s="2">
        <f t="shared" si="22"/>
        <v>8606720000</v>
      </c>
      <c r="R124" s="2">
        <f t="shared" si="22"/>
        <v>8606720000</v>
      </c>
      <c r="S124" s="2">
        <f t="shared" si="22"/>
        <v>8606720000</v>
      </c>
      <c r="T124" s="2">
        <f t="shared" si="22"/>
        <v>8606720000</v>
      </c>
      <c r="U124" s="2">
        <f t="shared" si="22"/>
        <v>8606720000</v>
      </c>
      <c r="V124" s="2">
        <f t="shared" si="22"/>
        <v>8606720000</v>
      </c>
      <c r="W124" s="2">
        <f t="shared" si="22"/>
        <v>8606720000</v>
      </c>
      <c r="X124" s="2">
        <f t="shared" si="22"/>
        <v>8606720000</v>
      </c>
      <c r="Y124" s="2">
        <f t="shared" si="22"/>
        <v>8606720000</v>
      </c>
      <c r="Z124" s="2">
        <f t="shared" si="22"/>
        <v>8606720000</v>
      </c>
      <c r="AA124" s="2">
        <f t="shared" si="22"/>
        <v>8606720000</v>
      </c>
      <c r="AB124" s="2">
        <f t="shared" si="22"/>
        <v>8606720000</v>
      </c>
      <c r="AC124" s="2">
        <f t="shared" si="22"/>
        <v>8606720000</v>
      </c>
      <c r="AD124" s="2">
        <f t="shared" si="22"/>
        <v>8606720000</v>
      </c>
      <c r="AE124" s="2">
        <f t="shared" si="22"/>
        <v>8606720000</v>
      </c>
      <c r="AF124" s="2">
        <f t="shared" si="22"/>
        <v>8606720000</v>
      </c>
      <c r="AG124" s="2">
        <f t="shared" si="22"/>
        <v>8606720000</v>
      </c>
      <c r="AH124" s="5"/>
      <c r="AI124" s="5"/>
      <c r="AJ124" s="114">
        <f>C90^3+B91^3+E92^3+D93^3+G94^3+F95^3+I96^3+H97^3+K98^3+J99^3+M100^3+L101^3+O102^3+N103^3+Q104^3+P105^3+S106^3+R107^3+U108^3+T109^3+W110^3+V111^3+Y112^3+X113^3+AA114^3+Z115^3+AC116^3+AB117^3+AE118^3+AD119^3+AG120^3+AF121^3</f>
        <v>8606720000</v>
      </c>
    </row>
    <row r="125" spans="1:36" x14ac:dyDescent="0.2">
      <c r="AH125" s="5"/>
      <c r="AI125" s="5"/>
    </row>
    <row r="126" spans="1:36" x14ac:dyDescent="0.2">
      <c r="A126" s="3" t="s">
        <v>1173</v>
      </c>
      <c r="B126" s="2">
        <f>B90</f>
        <v>15</v>
      </c>
      <c r="C126" s="2">
        <f>C91</f>
        <v>59</v>
      </c>
      <c r="D126" s="2">
        <f>D92</f>
        <v>85</v>
      </c>
      <c r="E126" s="2">
        <f>E93</f>
        <v>97</v>
      </c>
      <c r="F126" s="2">
        <f>F94</f>
        <v>148</v>
      </c>
      <c r="G126" s="2">
        <f>G95</f>
        <v>168</v>
      </c>
      <c r="H126" s="2">
        <f>H96</f>
        <v>202</v>
      </c>
      <c r="I126" s="2">
        <f>I97</f>
        <v>254</v>
      </c>
      <c r="J126" s="2">
        <f>J98</f>
        <v>515</v>
      </c>
      <c r="K126" s="2">
        <f>K99</f>
        <v>567</v>
      </c>
      <c r="L126" s="2">
        <f>L100</f>
        <v>601</v>
      </c>
      <c r="M126" s="2">
        <f>M101</f>
        <v>621</v>
      </c>
      <c r="N126" s="2">
        <f>N102</f>
        <v>672</v>
      </c>
      <c r="O126" s="2">
        <f>O103</f>
        <v>684</v>
      </c>
      <c r="P126" s="2">
        <f>P104</f>
        <v>710</v>
      </c>
      <c r="Q126" s="2">
        <f>Q105</f>
        <v>754</v>
      </c>
      <c r="R126" s="2">
        <f>R106</f>
        <v>408</v>
      </c>
      <c r="S126" s="2">
        <f>S107</f>
        <v>420</v>
      </c>
      <c r="T126" s="2">
        <f>T108</f>
        <v>462</v>
      </c>
      <c r="U126" s="2">
        <f>U109</f>
        <v>506</v>
      </c>
      <c r="V126" s="2">
        <f>V110</f>
        <v>267</v>
      </c>
      <c r="W126" s="2">
        <f>W111</f>
        <v>319</v>
      </c>
      <c r="X126" s="2">
        <f>X112</f>
        <v>337</v>
      </c>
      <c r="Y126" s="2">
        <f>Y113</f>
        <v>357</v>
      </c>
      <c r="Z126" s="2">
        <f>Z114</f>
        <v>924</v>
      </c>
      <c r="AA126" s="2">
        <f>AA115</f>
        <v>944</v>
      </c>
      <c r="AB126" s="2">
        <f>AB116</f>
        <v>962</v>
      </c>
      <c r="AC126" s="2">
        <f>AC117</f>
        <v>1014</v>
      </c>
      <c r="AD126" s="2">
        <f>AD118</f>
        <v>775</v>
      </c>
      <c r="AE126" s="2">
        <f>AE119</f>
        <v>819</v>
      </c>
      <c r="AF126" s="2">
        <f>AF120</f>
        <v>861</v>
      </c>
      <c r="AG126" s="2">
        <f>AG121</f>
        <v>873</v>
      </c>
      <c r="AH126" s="217">
        <f t="shared" ref="AH126:AH127" si="23">SUM(B126:AG126)</f>
        <v>16400</v>
      </c>
      <c r="AI126" s="5">
        <f t="shared" ref="AI126:AI127" si="24">SUMSQ(B126:AG126)</f>
        <v>11201200</v>
      </c>
      <c r="AJ126" s="2">
        <f t="shared" si="19"/>
        <v>8606720000</v>
      </c>
    </row>
    <row r="127" spans="1:36" x14ac:dyDescent="0.2">
      <c r="A127" s="3" t="s">
        <v>1174</v>
      </c>
      <c r="B127" s="2">
        <f>B121</f>
        <v>1010</v>
      </c>
      <c r="C127" s="2">
        <f>C120</f>
        <v>966</v>
      </c>
      <c r="D127" s="2">
        <f>D119</f>
        <v>940</v>
      </c>
      <c r="E127" s="2">
        <f>E118</f>
        <v>928</v>
      </c>
      <c r="F127" s="2">
        <f>F117</f>
        <v>877</v>
      </c>
      <c r="G127" s="2">
        <f>G116</f>
        <v>857</v>
      </c>
      <c r="H127" s="2">
        <f>H115</f>
        <v>823</v>
      </c>
      <c r="I127" s="2">
        <f>I114</f>
        <v>771</v>
      </c>
      <c r="J127" s="2">
        <f>J113</f>
        <v>510</v>
      </c>
      <c r="K127" s="2">
        <f>K112</f>
        <v>458</v>
      </c>
      <c r="L127" s="2">
        <f>L111</f>
        <v>424</v>
      </c>
      <c r="M127" s="2">
        <f>M110</f>
        <v>404</v>
      </c>
      <c r="N127" s="2">
        <f>N109</f>
        <v>353</v>
      </c>
      <c r="O127" s="2">
        <f>O108</f>
        <v>341</v>
      </c>
      <c r="P127" s="2">
        <f>P107</f>
        <v>315</v>
      </c>
      <c r="Q127" s="2">
        <f>Q106</f>
        <v>271</v>
      </c>
      <c r="R127" s="2">
        <f>R105</f>
        <v>617</v>
      </c>
      <c r="S127" s="2">
        <f>S104</f>
        <v>605</v>
      </c>
      <c r="T127" s="2">
        <f>T103</f>
        <v>563</v>
      </c>
      <c r="U127" s="2">
        <f>U102</f>
        <v>519</v>
      </c>
      <c r="V127" s="2">
        <f>V101</f>
        <v>758</v>
      </c>
      <c r="W127" s="2">
        <f>W100</f>
        <v>706</v>
      </c>
      <c r="X127" s="2">
        <f>X99</f>
        <v>688</v>
      </c>
      <c r="Y127" s="2">
        <f>Y98</f>
        <v>668</v>
      </c>
      <c r="Z127" s="2">
        <f>Z97</f>
        <v>101</v>
      </c>
      <c r="AA127" s="2">
        <f>AA96</f>
        <v>81</v>
      </c>
      <c r="AB127" s="2">
        <f>AB95</f>
        <v>63</v>
      </c>
      <c r="AC127" s="2">
        <f>AC94</f>
        <v>11</v>
      </c>
      <c r="AD127" s="2">
        <f>AD93</f>
        <v>250</v>
      </c>
      <c r="AE127" s="2">
        <f>AE92</f>
        <v>206</v>
      </c>
      <c r="AF127" s="2">
        <f>AF91</f>
        <v>164</v>
      </c>
      <c r="AG127" s="2">
        <f>AG90</f>
        <v>152</v>
      </c>
      <c r="AH127" s="217">
        <f t="shared" si="23"/>
        <v>16400</v>
      </c>
      <c r="AI127" s="5">
        <f t="shared" si="24"/>
        <v>11201200</v>
      </c>
      <c r="AJ127" s="2">
        <f t="shared" si="19"/>
        <v>8606720000</v>
      </c>
    </row>
    <row r="130" spans="1:36" ht="13.5" thickBot="1" x14ac:dyDescent="0.25">
      <c r="B130" s="1" t="s">
        <v>14</v>
      </c>
      <c r="D130" s="131" t="s">
        <v>5</v>
      </c>
      <c r="J130" s="2" t="s">
        <v>5</v>
      </c>
    </row>
    <row r="131" spans="1:36" x14ac:dyDescent="0.2">
      <c r="A131" s="1">
        <v>1</v>
      </c>
      <c r="B131" s="153">
        <v>7</v>
      </c>
      <c r="C131" s="154">
        <v>420</v>
      </c>
      <c r="D131" s="155">
        <v>1024</v>
      </c>
      <c r="E131" s="155">
        <v>603</v>
      </c>
      <c r="F131" s="155">
        <v>902</v>
      </c>
      <c r="G131" s="155">
        <v>545</v>
      </c>
      <c r="H131" s="155">
        <v>125</v>
      </c>
      <c r="I131" s="155">
        <v>474</v>
      </c>
      <c r="J131" s="155">
        <v>590</v>
      </c>
      <c r="K131" s="155">
        <v>1001</v>
      </c>
      <c r="L131" s="155">
        <v>437</v>
      </c>
      <c r="M131" s="155">
        <v>18</v>
      </c>
      <c r="N131" s="155">
        <v>463</v>
      </c>
      <c r="O131" s="155">
        <v>108</v>
      </c>
      <c r="P131" s="155">
        <v>568</v>
      </c>
      <c r="Q131" s="155">
        <v>915</v>
      </c>
      <c r="R131" s="155">
        <v>780</v>
      </c>
      <c r="S131" s="155">
        <v>687</v>
      </c>
      <c r="T131" s="155">
        <v>243</v>
      </c>
      <c r="U131" s="155">
        <v>344</v>
      </c>
      <c r="V131" s="155">
        <v>137</v>
      </c>
      <c r="W131" s="155">
        <v>302</v>
      </c>
      <c r="X131" s="155">
        <v>882</v>
      </c>
      <c r="Y131" s="155">
        <v>725</v>
      </c>
      <c r="Z131" s="155">
        <v>321</v>
      </c>
      <c r="AA131" s="155">
        <v>230</v>
      </c>
      <c r="AB131" s="155">
        <v>698</v>
      </c>
      <c r="AC131" s="155">
        <v>797</v>
      </c>
      <c r="AD131" s="155">
        <v>708</v>
      </c>
      <c r="AE131" s="155">
        <v>871</v>
      </c>
      <c r="AF131" s="158">
        <v>315</v>
      </c>
      <c r="AG131" s="159">
        <v>160</v>
      </c>
      <c r="AH131" s="5">
        <f>SUM(B131:AG131)</f>
        <v>16400</v>
      </c>
      <c r="AI131" s="5">
        <f>SUMSQ(B131:AG131)</f>
        <v>11201200</v>
      </c>
      <c r="AJ131" s="2">
        <f>B131^3+C131^3+D131^3+E131^3+F131^3+G131^3+H131^3+I131^3+J131^3+K131^3+L131^3+M131^3+N131^3+O131^3+P131^3+Q131^3+R131^3+S131^3+T131^3+U131^3+V131^3+W131^3+X131^3+Y131^3+Z131^3+AA131^3+AB131^3+AC131^3+AD131^3+AE131^3+AF131^3+AG131^3</f>
        <v>8606720000</v>
      </c>
    </row>
    <row r="132" spans="1:36" x14ac:dyDescent="0.2">
      <c r="A132" s="1">
        <v>2</v>
      </c>
      <c r="B132" s="160">
        <v>408</v>
      </c>
      <c r="C132" s="114">
        <v>51</v>
      </c>
      <c r="D132" s="104">
        <v>623</v>
      </c>
      <c r="E132" s="104">
        <v>972</v>
      </c>
      <c r="F132" s="104">
        <v>533</v>
      </c>
      <c r="G132" s="104">
        <v>946</v>
      </c>
      <c r="H132" s="104">
        <v>494</v>
      </c>
      <c r="I132" s="104">
        <v>73</v>
      </c>
      <c r="J132" s="104">
        <v>989</v>
      </c>
      <c r="K132" s="104">
        <v>634</v>
      </c>
      <c r="L132" s="104">
        <v>38</v>
      </c>
      <c r="M132" s="104">
        <v>385</v>
      </c>
      <c r="N132" s="104">
        <v>96</v>
      </c>
      <c r="O132" s="104">
        <v>507</v>
      </c>
      <c r="P132" s="104">
        <v>935</v>
      </c>
      <c r="Q132" s="104">
        <v>516</v>
      </c>
      <c r="R132" s="104">
        <v>667</v>
      </c>
      <c r="S132" s="104">
        <v>832</v>
      </c>
      <c r="T132" s="104">
        <v>356</v>
      </c>
      <c r="U132" s="104">
        <v>199</v>
      </c>
      <c r="V132" s="104">
        <v>282</v>
      </c>
      <c r="W132" s="104">
        <v>189</v>
      </c>
      <c r="X132" s="104">
        <v>737</v>
      </c>
      <c r="Y132" s="104">
        <v>838</v>
      </c>
      <c r="Z132" s="104">
        <v>210</v>
      </c>
      <c r="AA132" s="104">
        <v>373</v>
      </c>
      <c r="AB132" s="104">
        <v>809</v>
      </c>
      <c r="AC132" s="104">
        <v>654</v>
      </c>
      <c r="AD132" s="104">
        <v>851</v>
      </c>
      <c r="AE132" s="104">
        <v>760</v>
      </c>
      <c r="AF132" s="104">
        <v>172</v>
      </c>
      <c r="AG132" s="161">
        <v>271</v>
      </c>
      <c r="AH132" s="5">
        <f t="shared" ref="AH132:AH162" si="25">SUM(B132:AG132)</f>
        <v>16400</v>
      </c>
      <c r="AI132" s="5">
        <f t="shared" ref="AI132:AI162" si="26">SUMSQ(B132:AG132)</f>
        <v>11201200</v>
      </c>
      <c r="AJ132" s="2">
        <f t="shared" ref="AJ132:AJ168" si="27">B132^3+C132^3+D132^3+E132^3+F132^3+G132^3+H132^3+I132^3+J132^3+K132^3+L132^3+M132^3+N132^3+O132^3+P132^3+Q132^3+R132^3+S132^3+T132^3+U132^3+V132^3+W132^3+X132^3+Y132^3+Z132^3+AA132^3+AB132^3+AC132^3+AD132^3+AE132^3+AF132^3+AG132^3</f>
        <v>8606720000</v>
      </c>
    </row>
    <row r="133" spans="1:36" x14ac:dyDescent="0.2">
      <c r="A133" s="1">
        <v>3</v>
      </c>
      <c r="B133" s="162">
        <v>934</v>
      </c>
      <c r="C133" s="104">
        <v>513</v>
      </c>
      <c r="D133" s="114">
        <v>93</v>
      </c>
      <c r="E133" s="103">
        <v>506</v>
      </c>
      <c r="F133" s="104">
        <v>39</v>
      </c>
      <c r="G133" s="104">
        <v>388</v>
      </c>
      <c r="H133" s="104">
        <v>992</v>
      </c>
      <c r="I133" s="104">
        <v>635</v>
      </c>
      <c r="J133" s="104">
        <v>495</v>
      </c>
      <c r="K133" s="104">
        <v>76</v>
      </c>
      <c r="L133" s="104">
        <v>536</v>
      </c>
      <c r="M133" s="104">
        <v>947</v>
      </c>
      <c r="N133" s="104">
        <v>622</v>
      </c>
      <c r="O133" s="104">
        <v>969</v>
      </c>
      <c r="P133" s="104">
        <v>405</v>
      </c>
      <c r="Q133" s="104">
        <v>50</v>
      </c>
      <c r="R133" s="104">
        <v>169</v>
      </c>
      <c r="S133" s="104">
        <v>270</v>
      </c>
      <c r="T133" s="104">
        <v>850</v>
      </c>
      <c r="U133" s="104">
        <v>757</v>
      </c>
      <c r="V133" s="104">
        <v>812</v>
      </c>
      <c r="W133" s="104">
        <v>655</v>
      </c>
      <c r="X133" s="104">
        <v>211</v>
      </c>
      <c r="Y133" s="104">
        <v>376</v>
      </c>
      <c r="Z133" s="104">
        <v>740</v>
      </c>
      <c r="AA133" s="104">
        <v>839</v>
      </c>
      <c r="AB133" s="104">
        <v>283</v>
      </c>
      <c r="AC133" s="104">
        <v>192</v>
      </c>
      <c r="AD133" s="107">
        <v>353</v>
      </c>
      <c r="AE133" s="104">
        <v>198</v>
      </c>
      <c r="AF133" s="104">
        <v>666</v>
      </c>
      <c r="AG133" s="163">
        <v>829</v>
      </c>
      <c r="AH133" s="5">
        <f t="shared" si="25"/>
        <v>16400</v>
      </c>
      <c r="AI133" s="5">
        <f t="shared" si="26"/>
        <v>11201200</v>
      </c>
      <c r="AJ133" s="2">
        <f t="shared" si="27"/>
        <v>8606720000</v>
      </c>
    </row>
    <row r="134" spans="1:36" x14ac:dyDescent="0.2">
      <c r="A134" s="1">
        <v>4</v>
      </c>
      <c r="B134" s="162">
        <v>565</v>
      </c>
      <c r="C134" s="104">
        <v>914</v>
      </c>
      <c r="D134" s="103">
        <v>462</v>
      </c>
      <c r="E134" s="114">
        <v>105</v>
      </c>
      <c r="F134" s="104">
        <v>440</v>
      </c>
      <c r="G134" s="104">
        <v>19</v>
      </c>
      <c r="H134" s="104">
        <v>591</v>
      </c>
      <c r="I134" s="104">
        <v>1004</v>
      </c>
      <c r="J134" s="104">
        <v>128</v>
      </c>
      <c r="K134" s="104">
        <v>475</v>
      </c>
      <c r="L134" s="104">
        <v>903</v>
      </c>
      <c r="M134" s="104">
        <v>548</v>
      </c>
      <c r="N134" s="104">
        <v>1021</v>
      </c>
      <c r="O134" s="104">
        <v>602</v>
      </c>
      <c r="P134" s="104">
        <v>6</v>
      </c>
      <c r="Q134" s="104">
        <v>417</v>
      </c>
      <c r="R134" s="104">
        <v>314</v>
      </c>
      <c r="S134" s="104">
        <v>157</v>
      </c>
      <c r="T134" s="104">
        <v>705</v>
      </c>
      <c r="U134" s="104">
        <v>870</v>
      </c>
      <c r="V134" s="104">
        <v>699</v>
      </c>
      <c r="W134" s="104">
        <v>800</v>
      </c>
      <c r="X134" s="104">
        <v>324</v>
      </c>
      <c r="Y134" s="104">
        <v>231</v>
      </c>
      <c r="Z134" s="104">
        <v>883</v>
      </c>
      <c r="AA134" s="104">
        <v>728</v>
      </c>
      <c r="AB134" s="104">
        <v>140</v>
      </c>
      <c r="AC134" s="104">
        <v>303</v>
      </c>
      <c r="AD134" s="104">
        <v>242</v>
      </c>
      <c r="AE134" s="107">
        <v>341</v>
      </c>
      <c r="AF134" s="104">
        <v>777</v>
      </c>
      <c r="AG134" s="163">
        <v>686</v>
      </c>
      <c r="AH134" s="5">
        <f t="shared" si="25"/>
        <v>16400</v>
      </c>
      <c r="AI134" s="5">
        <f t="shared" si="26"/>
        <v>11201200</v>
      </c>
      <c r="AJ134" s="2">
        <f t="shared" si="27"/>
        <v>8606720000</v>
      </c>
    </row>
    <row r="135" spans="1:36" x14ac:dyDescent="0.2">
      <c r="A135" s="1">
        <v>5</v>
      </c>
      <c r="B135" s="162">
        <v>793</v>
      </c>
      <c r="C135" s="104">
        <v>702</v>
      </c>
      <c r="D135" s="104">
        <v>226</v>
      </c>
      <c r="E135" s="104">
        <v>325</v>
      </c>
      <c r="F135" s="114">
        <v>156</v>
      </c>
      <c r="G135" s="103">
        <v>319</v>
      </c>
      <c r="H135" s="104">
        <v>867</v>
      </c>
      <c r="I135" s="104">
        <v>712</v>
      </c>
      <c r="J135" s="104">
        <v>340</v>
      </c>
      <c r="K135" s="104">
        <v>247</v>
      </c>
      <c r="L135" s="104">
        <v>683</v>
      </c>
      <c r="M135" s="104">
        <v>784</v>
      </c>
      <c r="N135" s="104">
        <v>721</v>
      </c>
      <c r="O135" s="104">
        <v>886</v>
      </c>
      <c r="P135" s="104">
        <v>298</v>
      </c>
      <c r="Q135" s="104">
        <v>141</v>
      </c>
      <c r="R135" s="104">
        <v>22</v>
      </c>
      <c r="S135" s="104">
        <v>433</v>
      </c>
      <c r="T135" s="104">
        <v>1005</v>
      </c>
      <c r="U135" s="104">
        <v>586</v>
      </c>
      <c r="V135" s="104">
        <v>919</v>
      </c>
      <c r="W135" s="104">
        <v>564</v>
      </c>
      <c r="X135" s="104">
        <v>112</v>
      </c>
      <c r="Y135" s="104">
        <v>459</v>
      </c>
      <c r="Z135" s="104">
        <v>607</v>
      </c>
      <c r="AA135" s="104">
        <v>1020</v>
      </c>
      <c r="AB135" s="107">
        <v>424</v>
      </c>
      <c r="AC135" s="104">
        <v>3</v>
      </c>
      <c r="AD135" s="104">
        <v>478</v>
      </c>
      <c r="AE135" s="104">
        <v>121</v>
      </c>
      <c r="AF135" s="104">
        <v>549</v>
      </c>
      <c r="AG135" s="163">
        <v>898</v>
      </c>
      <c r="AH135" s="5">
        <f t="shared" si="25"/>
        <v>16400</v>
      </c>
      <c r="AI135" s="5">
        <f t="shared" si="26"/>
        <v>11201200</v>
      </c>
      <c r="AJ135" s="2">
        <f t="shared" si="27"/>
        <v>8606720000</v>
      </c>
    </row>
    <row r="136" spans="1:36" x14ac:dyDescent="0.2">
      <c r="A136" s="1">
        <v>6</v>
      </c>
      <c r="B136" s="162">
        <v>650</v>
      </c>
      <c r="C136" s="104">
        <v>813</v>
      </c>
      <c r="D136" s="104">
        <v>369</v>
      </c>
      <c r="E136" s="104">
        <v>214</v>
      </c>
      <c r="F136" s="103">
        <v>267</v>
      </c>
      <c r="G136" s="114">
        <v>176</v>
      </c>
      <c r="H136" s="104">
        <v>756</v>
      </c>
      <c r="I136" s="104">
        <v>855</v>
      </c>
      <c r="J136" s="104">
        <v>195</v>
      </c>
      <c r="K136" s="104">
        <v>360</v>
      </c>
      <c r="L136" s="104">
        <v>828</v>
      </c>
      <c r="M136" s="104">
        <v>671</v>
      </c>
      <c r="N136" s="104">
        <v>834</v>
      </c>
      <c r="O136" s="104">
        <v>741</v>
      </c>
      <c r="P136" s="104">
        <v>185</v>
      </c>
      <c r="Q136" s="104">
        <v>286</v>
      </c>
      <c r="R136" s="104">
        <v>389</v>
      </c>
      <c r="S136" s="104">
        <v>34</v>
      </c>
      <c r="T136" s="104">
        <v>638</v>
      </c>
      <c r="U136" s="104">
        <v>985</v>
      </c>
      <c r="V136" s="104">
        <v>520</v>
      </c>
      <c r="W136" s="104">
        <v>931</v>
      </c>
      <c r="X136" s="104">
        <v>511</v>
      </c>
      <c r="Y136" s="104">
        <v>92</v>
      </c>
      <c r="Z136" s="104">
        <v>976</v>
      </c>
      <c r="AA136" s="104">
        <v>619</v>
      </c>
      <c r="AB136" s="104">
        <v>55</v>
      </c>
      <c r="AC136" s="107">
        <v>404</v>
      </c>
      <c r="AD136" s="104">
        <v>77</v>
      </c>
      <c r="AE136" s="104">
        <v>490</v>
      </c>
      <c r="AF136" s="104">
        <v>950</v>
      </c>
      <c r="AG136" s="163">
        <v>529</v>
      </c>
      <c r="AH136" s="5">
        <f t="shared" si="25"/>
        <v>16400</v>
      </c>
      <c r="AI136" s="5">
        <f t="shared" si="26"/>
        <v>11201200</v>
      </c>
      <c r="AJ136" s="2">
        <f t="shared" si="27"/>
        <v>8606720000</v>
      </c>
    </row>
    <row r="137" spans="1:36" x14ac:dyDescent="0.2">
      <c r="A137" s="1">
        <v>7</v>
      </c>
      <c r="B137" s="162">
        <v>188</v>
      </c>
      <c r="C137" s="104">
        <v>287</v>
      </c>
      <c r="D137" s="104">
        <v>835</v>
      </c>
      <c r="E137" s="104">
        <v>744</v>
      </c>
      <c r="F137" s="104">
        <v>825</v>
      </c>
      <c r="G137" s="104">
        <v>670</v>
      </c>
      <c r="H137" s="114">
        <v>194</v>
      </c>
      <c r="I137" s="103">
        <v>357</v>
      </c>
      <c r="J137" s="104">
        <v>753</v>
      </c>
      <c r="K137" s="104">
        <v>854</v>
      </c>
      <c r="L137" s="104">
        <v>266</v>
      </c>
      <c r="M137" s="104">
        <v>173</v>
      </c>
      <c r="N137" s="104">
        <v>372</v>
      </c>
      <c r="O137" s="104">
        <v>215</v>
      </c>
      <c r="P137" s="104">
        <v>651</v>
      </c>
      <c r="Q137" s="104">
        <v>816</v>
      </c>
      <c r="R137" s="104">
        <v>951</v>
      </c>
      <c r="S137" s="104">
        <v>532</v>
      </c>
      <c r="T137" s="104">
        <v>80</v>
      </c>
      <c r="U137" s="104">
        <v>491</v>
      </c>
      <c r="V137" s="104">
        <v>54</v>
      </c>
      <c r="W137" s="104">
        <v>401</v>
      </c>
      <c r="X137" s="104">
        <v>973</v>
      </c>
      <c r="Y137" s="104">
        <v>618</v>
      </c>
      <c r="Z137" s="107">
        <v>510</v>
      </c>
      <c r="AA137" s="104">
        <v>89</v>
      </c>
      <c r="AB137" s="104">
        <v>517</v>
      </c>
      <c r="AC137" s="104">
        <v>930</v>
      </c>
      <c r="AD137" s="104">
        <v>639</v>
      </c>
      <c r="AE137" s="104">
        <v>988</v>
      </c>
      <c r="AF137" s="104">
        <v>392</v>
      </c>
      <c r="AG137" s="163">
        <v>35</v>
      </c>
      <c r="AH137" s="5">
        <f t="shared" si="25"/>
        <v>16400</v>
      </c>
      <c r="AI137" s="5">
        <f t="shared" si="26"/>
        <v>11201200</v>
      </c>
      <c r="AJ137" s="2">
        <f t="shared" si="27"/>
        <v>8606720000</v>
      </c>
    </row>
    <row r="138" spans="1:36" x14ac:dyDescent="0.2">
      <c r="A138" s="1">
        <v>8</v>
      </c>
      <c r="B138" s="162">
        <v>299</v>
      </c>
      <c r="C138" s="104">
        <v>144</v>
      </c>
      <c r="D138" s="104">
        <v>724</v>
      </c>
      <c r="E138" s="104">
        <v>887</v>
      </c>
      <c r="F138" s="104">
        <v>682</v>
      </c>
      <c r="G138" s="104">
        <v>781</v>
      </c>
      <c r="H138" s="103">
        <v>337</v>
      </c>
      <c r="I138" s="114">
        <v>246</v>
      </c>
      <c r="J138" s="104">
        <v>866</v>
      </c>
      <c r="K138" s="104">
        <v>709</v>
      </c>
      <c r="L138" s="104">
        <v>153</v>
      </c>
      <c r="M138" s="104">
        <v>318</v>
      </c>
      <c r="N138" s="104">
        <v>227</v>
      </c>
      <c r="O138" s="104">
        <v>328</v>
      </c>
      <c r="P138" s="104">
        <v>796</v>
      </c>
      <c r="Q138" s="104">
        <v>703</v>
      </c>
      <c r="R138" s="104">
        <v>552</v>
      </c>
      <c r="S138" s="104">
        <v>899</v>
      </c>
      <c r="T138" s="104">
        <v>479</v>
      </c>
      <c r="U138" s="104">
        <v>124</v>
      </c>
      <c r="V138" s="104">
        <v>421</v>
      </c>
      <c r="W138" s="104">
        <v>2</v>
      </c>
      <c r="X138" s="104">
        <v>606</v>
      </c>
      <c r="Y138" s="104">
        <v>1017</v>
      </c>
      <c r="Z138" s="104">
        <v>109</v>
      </c>
      <c r="AA138" s="107">
        <v>458</v>
      </c>
      <c r="AB138" s="104">
        <v>918</v>
      </c>
      <c r="AC138" s="104">
        <v>561</v>
      </c>
      <c r="AD138" s="104">
        <v>1008</v>
      </c>
      <c r="AE138" s="104">
        <v>587</v>
      </c>
      <c r="AF138" s="104">
        <v>23</v>
      </c>
      <c r="AG138" s="163">
        <v>436</v>
      </c>
      <c r="AH138" s="5">
        <f t="shared" si="25"/>
        <v>16400</v>
      </c>
      <c r="AI138" s="5">
        <f t="shared" si="26"/>
        <v>11201200</v>
      </c>
      <c r="AJ138" s="2">
        <f t="shared" si="27"/>
        <v>8606720000</v>
      </c>
    </row>
    <row r="139" spans="1:36" x14ac:dyDescent="0.2">
      <c r="A139" s="1">
        <v>9</v>
      </c>
      <c r="B139" s="162">
        <v>66</v>
      </c>
      <c r="C139" s="104">
        <v>485</v>
      </c>
      <c r="D139" s="104">
        <v>953</v>
      </c>
      <c r="E139" s="104">
        <v>542</v>
      </c>
      <c r="F139" s="104">
        <v>963</v>
      </c>
      <c r="G139" s="104">
        <v>616</v>
      </c>
      <c r="H139" s="104">
        <v>60</v>
      </c>
      <c r="I139" s="104">
        <v>415</v>
      </c>
      <c r="J139" s="114">
        <v>523</v>
      </c>
      <c r="K139" s="103">
        <v>944</v>
      </c>
      <c r="L139" s="104">
        <v>500</v>
      </c>
      <c r="M139" s="104">
        <v>87</v>
      </c>
      <c r="N139" s="104">
        <v>394</v>
      </c>
      <c r="O139" s="104">
        <v>45</v>
      </c>
      <c r="P139" s="104">
        <v>625</v>
      </c>
      <c r="Q139" s="104">
        <v>982</v>
      </c>
      <c r="R139" s="104">
        <v>845</v>
      </c>
      <c r="S139" s="104">
        <v>746</v>
      </c>
      <c r="T139" s="104">
        <v>182</v>
      </c>
      <c r="U139" s="104">
        <v>273</v>
      </c>
      <c r="V139" s="104">
        <v>208</v>
      </c>
      <c r="W139" s="104">
        <v>363</v>
      </c>
      <c r="X139" s="107">
        <v>823</v>
      </c>
      <c r="Y139" s="104">
        <v>660</v>
      </c>
      <c r="Z139" s="104">
        <v>264</v>
      </c>
      <c r="AA139" s="104">
        <v>163</v>
      </c>
      <c r="AB139" s="104">
        <v>767</v>
      </c>
      <c r="AC139" s="104">
        <v>860</v>
      </c>
      <c r="AD139" s="104">
        <v>645</v>
      </c>
      <c r="AE139" s="104">
        <v>802</v>
      </c>
      <c r="AF139" s="104">
        <v>382</v>
      </c>
      <c r="AG139" s="163">
        <v>217</v>
      </c>
      <c r="AH139" s="5">
        <f t="shared" si="25"/>
        <v>16400</v>
      </c>
      <c r="AI139" s="5">
        <f t="shared" si="26"/>
        <v>11201200</v>
      </c>
      <c r="AJ139" s="2">
        <f t="shared" si="27"/>
        <v>8606720000</v>
      </c>
    </row>
    <row r="140" spans="1:36" x14ac:dyDescent="0.2">
      <c r="A140" s="1">
        <v>10</v>
      </c>
      <c r="B140" s="162">
        <v>465</v>
      </c>
      <c r="C140" s="104">
        <v>118</v>
      </c>
      <c r="D140" s="104">
        <v>554</v>
      </c>
      <c r="E140" s="104">
        <v>909</v>
      </c>
      <c r="F140" s="104">
        <v>596</v>
      </c>
      <c r="G140" s="104">
        <v>1015</v>
      </c>
      <c r="H140" s="104">
        <v>427</v>
      </c>
      <c r="I140" s="104">
        <v>16</v>
      </c>
      <c r="J140" s="103">
        <v>924</v>
      </c>
      <c r="K140" s="114">
        <v>575</v>
      </c>
      <c r="L140" s="104">
        <v>99</v>
      </c>
      <c r="M140" s="104">
        <v>456</v>
      </c>
      <c r="N140" s="104">
        <v>25</v>
      </c>
      <c r="O140" s="104">
        <v>446</v>
      </c>
      <c r="P140" s="104">
        <v>994</v>
      </c>
      <c r="Q140" s="104">
        <v>581</v>
      </c>
      <c r="R140" s="104">
        <v>734</v>
      </c>
      <c r="S140" s="104">
        <v>889</v>
      </c>
      <c r="T140" s="104">
        <v>293</v>
      </c>
      <c r="U140" s="104">
        <v>130</v>
      </c>
      <c r="V140" s="104">
        <v>351</v>
      </c>
      <c r="W140" s="104">
        <v>252</v>
      </c>
      <c r="X140" s="104">
        <v>680</v>
      </c>
      <c r="Y140" s="107">
        <v>771</v>
      </c>
      <c r="Z140" s="104">
        <v>151</v>
      </c>
      <c r="AA140" s="104">
        <v>308</v>
      </c>
      <c r="AB140" s="104">
        <v>880</v>
      </c>
      <c r="AC140" s="104">
        <v>715</v>
      </c>
      <c r="AD140" s="104">
        <v>790</v>
      </c>
      <c r="AE140" s="104">
        <v>689</v>
      </c>
      <c r="AF140" s="104">
        <v>237</v>
      </c>
      <c r="AG140" s="163">
        <v>330</v>
      </c>
      <c r="AH140" s="5">
        <f t="shared" si="25"/>
        <v>16400</v>
      </c>
      <c r="AI140" s="5">
        <f t="shared" si="26"/>
        <v>11201200</v>
      </c>
      <c r="AJ140" s="2">
        <f t="shared" si="27"/>
        <v>8606720000</v>
      </c>
    </row>
    <row r="141" spans="1:36" x14ac:dyDescent="0.2">
      <c r="A141" s="1">
        <v>11</v>
      </c>
      <c r="B141" s="162">
        <v>995</v>
      </c>
      <c r="C141" s="104">
        <v>584</v>
      </c>
      <c r="D141" s="104">
        <v>28</v>
      </c>
      <c r="E141" s="104">
        <v>447</v>
      </c>
      <c r="F141" s="104">
        <v>98</v>
      </c>
      <c r="G141" s="104">
        <v>453</v>
      </c>
      <c r="H141" s="104">
        <v>921</v>
      </c>
      <c r="I141" s="104">
        <v>574</v>
      </c>
      <c r="J141" s="104">
        <v>426</v>
      </c>
      <c r="K141" s="104">
        <v>13</v>
      </c>
      <c r="L141" s="114">
        <v>593</v>
      </c>
      <c r="M141" s="103">
        <v>1014</v>
      </c>
      <c r="N141" s="104">
        <v>555</v>
      </c>
      <c r="O141" s="104">
        <v>912</v>
      </c>
      <c r="P141" s="104">
        <v>468</v>
      </c>
      <c r="Q141" s="104">
        <v>119</v>
      </c>
      <c r="R141" s="104">
        <v>240</v>
      </c>
      <c r="S141" s="104">
        <v>331</v>
      </c>
      <c r="T141" s="104">
        <v>791</v>
      </c>
      <c r="U141" s="104">
        <v>692</v>
      </c>
      <c r="V141" s="107">
        <v>877</v>
      </c>
      <c r="W141" s="104">
        <v>714</v>
      </c>
      <c r="X141" s="104">
        <v>150</v>
      </c>
      <c r="Y141" s="104">
        <v>305</v>
      </c>
      <c r="Z141" s="104">
        <v>677</v>
      </c>
      <c r="AA141" s="104">
        <v>770</v>
      </c>
      <c r="AB141" s="104">
        <v>350</v>
      </c>
      <c r="AC141" s="104">
        <v>249</v>
      </c>
      <c r="AD141" s="104">
        <v>296</v>
      </c>
      <c r="AE141" s="104">
        <v>131</v>
      </c>
      <c r="AF141" s="104">
        <v>735</v>
      </c>
      <c r="AG141" s="163">
        <v>892</v>
      </c>
      <c r="AH141" s="5">
        <f t="shared" si="25"/>
        <v>16400</v>
      </c>
      <c r="AI141" s="5">
        <f t="shared" si="26"/>
        <v>11201200</v>
      </c>
      <c r="AJ141" s="2">
        <f t="shared" si="27"/>
        <v>8606720000</v>
      </c>
    </row>
    <row r="142" spans="1:36" x14ac:dyDescent="0.2">
      <c r="A142" s="1">
        <v>12</v>
      </c>
      <c r="B142" s="162">
        <v>628</v>
      </c>
      <c r="C142" s="104">
        <v>983</v>
      </c>
      <c r="D142" s="104">
        <v>395</v>
      </c>
      <c r="E142" s="104">
        <v>48</v>
      </c>
      <c r="F142" s="104">
        <v>497</v>
      </c>
      <c r="G142" s="104">
        <v>86</v>
      </c>
      <c r="H142" s="104">
        <v>522</v>
      </c>
      <c r="I142" s="104">
        <v>941</v>
      </c>
      <c r="J142" s="104">
        <v>57</v>
      </c>
      <c r="K142" s="104">
        <v>414</v>
      </c>
      <c r="L142" s="103">
        <v>962</v>
      </c>
      <c r="M142" s="114">
        <v>613</v>
      </c>
      <c r="N142" s="104">
        <v>956</v>
      </c>
      <c r="O142" s="104">
        <v>543</v>
      </c>
      <c r="P142" s="104">
        <v>67</v>
      </c>
      <c r="Q142" s="104">
        <v>488</v>
      </c>
      <c r="R142" s="104">
        <v>383</v>
      </c>
      <c r="S142" s="104">
        <v>220</v>
      </c>
      <c r="T142" s="104">
        <v>648</v>
      </c>
      <c r="U142" s="104">
        <v>803</v>
      </c>
      <c r="V142" s="104">
        <v>766</v>
      </c>
      <c r="W142" s="107">
        <v>857</v>
      </c>
      <c r="X142" s="104">
        <v>261</v>
      </c>
      <c r="Y142" s="104">
        <v>162</v>
      </c>
      <c r="Z142" s="104">
        <v>822</v>
      </c>
      <c r="AA142" s="104">
        <v>657</v>
      </c>
      <c r="AB142" s="104">
        <v>205</v>
      </c>
      <c r="AC142" s="104">
        <v>362</v>
      </c>
      <c r="AD142" s="104">
        <v>183</v>
      </c>
      <c r="AE142" s="104">
        <v>276</v>
      </c>
      <c r="AF142" s="104">
        <v>848</v>
      </c>
      <c r="AG142" s="163">
        <v>747</v>
      </c>
      <c r="AH142" s="5">
        <f t="shared" si="25"/>
        <v>16400</v>
      </c>
      <c r="AI142" s="5">
        <f t="shared" si="26"/>
        <v>11201200</v>
      </c>
      <c r="AJ142" s="2">
        <f t="shared" si="27"/>
        <v>8606720000</v>
      </c>
    </row>
    <row r="143" spans="1:36" x14ac:dyDescent="0.2">
      <c r="A143" s="1">
        <v>13</v>
      </c>
      <c r="B143" s="162">
        <v>864</v>
      </c>
      <c r="C143" s="104">
        <v>763</v>
      </c>
      <c r="D143" s="104">
        <v>167</v>
      </c>
      <c r="E143" s="104">
        <v>260</v>
      </c>
      <c r="F143" s="104">
        <v>221</v>
      </c>
      <c r="G143" s="104">
        <v>378</v>
      </c>
      <c r="H143" s="104">
        <v>806</v>
      </c>
      <c r="I143" s="104">
        <v>641</v>
      </c>
      <c r="J143" s="104">
        <v>277</v>
      </c>
      <c r="K143" s="104">
        <v>178</v>
      </c>
      <c r="L143" s="104">
        <v>750</v>
      </c>
      <c r="M143" s="104">
        <v>841</v>
      </c>
      <c r="N143" s="114">
        <v>664</v>
      </c>
      <c r="O143" s="103">
        <v>819</v>
      </c>
      <c r="P143" s="104">
        <v>367</v>
      </c>
      <c r="Q143" s="104">
        <v>204</v>
      </c>
      <c r="R143" s="104">
        <v>83</v>
      </c>
      <c r="S143" s="104">
        <v>504</v>
      </c>
      <c r="T143" s="107">
        <v>940</v>
      </c>
      <c r="U143" s="104">
        <v>527</v>
      </c>
      <c r="V143" s="104">
        <v>978</v>
      </c>
      <c r="W143" s="104">
        <v>629</v>
      </c>
      <c r="X143" s="104">
        <v>41</v>
      </c>
      <c r="Y143" s="104">
        <v>398</v>
      </c>
      <c r="Z143" s="104">
        <v>538</v>
      </c>
      <c r="AA143" s="104">
        <v>957</v>
      </c>
      <c r="AB143" s="104">
        <v>481</v>
      </c>
      <c r="AC143" s="104">
        <v>70</v>
      </c>
      <c r="AD143" s="104">
        <v>411</v>
      </c>
      <c r="AE143" s="104">
        <v>64</v>
      </c>
      <c r="AF143" s="104">
        <v>612</v>
      </c>
      <c r="AG143" s="163">
        <v>967</v>
      </c>
      <c r="AH143" s="5">
        <f t="shared" si="25"/>
        <v>16400</v>
      </c>
      <c r="AI143" s="5">
        <f t="shared" si="26"/>
        <v>11201200</v>
      </c>
      <c r="AJ143" s="2">
        <f t="shared" si="27"/>
        <v>8606720000</v>
      </c>
    </row>
    <row r="144" spans="1:36" x14ac:dyDescent="0.2">
      <c r="A144" s="1">
        <v>14</v>
      </c>
      <c r="B144" s="162">
        <v>719</v>
      </c>
      <c r="C144" s="104">
        <v>876</v>
      </c>
      <c r="D144" s="104">
        <v>312</v>
      </c>
      <c r="E144" s="104">
        <v>147</v>
      </c>
      <c r="F144" s="104">
        <v>334</v>
      </c>
      <c r="G144" s="104">
        <v>233</v>
      </c>
      <c r="H144" s="104">
        <v>693</v>
      </c>
      <c r="I144" s="104">
        <v>786</v>
      </c>
      <c r="J144" s="104">
        <v>134</v>
      </c>
      <c r="K144" s="104">
        <v>289</v>
      </c>
      <c r="L144" s="104">
        <v>893</v>
      </c>
      <c r="M144" s="104">
        <v>730</v>
      </c>
      <c r="N144" s="103">
        <v>775</v>
      </c>
      <c r="O144" s="114">
        <v>676</v>
      </c>
      <c r="P144" s="104">
        <v>256</v>
      </c>
      <c r="Q144" s="104">
        <v>347</v>
      </c>
      <c r="R144" s="104">
        <v>452</v>
      </c>
      <c r="S144" s="104">
        <v>103</v>
      </c>
      <c r="T144" s="104">
        <v>571</v>
      </c>
      <c r="U144" s="107">
        <v>928</v>
      </c>
      <c r="V144" s="104">
        <v>577</v>
      </c>
      <c r="W144" s="104">
        <v>998</v>
      </c>
      <c r="X144" s="104">
        <v>442</v>
      </c>
      <c r="Y144" s="104">
        <v>29</v>
      </c>
      <c r="Z144" s="104">
        <v>905</v>
      </c>
      <c r="AA144" s="104">
        <v>558</v>
      </c>
      <c r="AB144" s="104">
        <v>114</v>
      </c>
      <c r="AC144" s="104">
        <v>469</v>
      </c>
      <c r="AD144" s="104">
        <v>12</v>
      </c>
      <c r="AE144" s="104">
        <v>431</v>
      </c>
      <c r="AF144" s="104">
        <v>1011</v>
      </c>
      <c r="AG144" s="163">
        <v>600</v>
      </c>
      <c r="AH144" s="5">
        <f t="shared" si="25"/>
        <v>16400</v>
      </c>
      <c r="AI144" s="5">
        <f t="shared" si="26"/>
        <v>11201200</v>
      </c>
      <c r="AJ144" s="2">
        <f t="shared" si="27"/>
        <v>8606720000</v>
      </c>
    </row>
    <row r="145" spans="1:36" x14ac:dyDescent="0.2">
      <c r="A145" s="1">
        <v>15</v>
      </c>
      <c r="B145" s="162">
        <v>253</v>
      </c>
      <c r="C145" s="104">
        <v>346</v>
      </c>
      <c r="D145" s="104">
        <v>774</v>
      </c>
      <c r="E145" s="104">
        <v>673</v>
      </c>
      <c r="F145" s="104">
        <v>896</v>
      </c>
      <c r="G145" s="104">
        <v>731</v>
      </c>
      <c r="H145" s="104">
        <v>135</v>
      </c>
      <c r="I145" s="104">
        <v>292</v>
      </c>
      <c r="J145" s="104">
        <v>696</v>
      </c>
      <c r="K145" s="104">
        <v>787</v>
      </c>
      <c r="L145" s="104">
        <v>335</v>
      </c>
      <c r="M145" s="104">
        <v>236</v>
      </c>
      <c r="N145" s="104">
        <v>309</v>
      </c>
      <c r="O145" s="104">
        <v>146</v>
      </c>
      <c r="P145" s="114">
        <v>718</v>
      </c>
      <c r="Q145" s="103">
        <v>873</v>
      </c>
      <c r="R145" s="107">
        <v>1010</v>
      </c>
      <c r="S145" s="104">
        <v>597</v>
      </c>
      <c r="T145" s="104">
        <v>9</v>
      </c>
      <c r="U145" s="104">
        <v>430</v>
      </c>
      <c r="V145" s="104">
        <v>115</v>
      </c>
      <c r="W145" s="104">
        <v>472</v>
      </c>
      <c r="X145" s="104">
        <v>908</v>
      </c>
      <c r="Y145" s="104">
        <v>559</v>
      </c>
      <c r="Z145" s="104">
        <v>443</v>
      </c>
      <c r="AA145" s="104">
        <v>32</v>
      </c>
      <c r="AB145" s="104">
        <v>580</v>
      </c>
      <c r="AC145" s="104">
        <v>999</v>
      </c>
      <c r="AD145" s="104">
        <v>570</v>
      </c>
      <c r="AE145" s="104">
        <v>925</v>
      </c>
      <c r="AF145" s="104">
        <v>449</v>
      </c>
      <c r="AG145" s="163">
        <v>102</v>
      </c>
      <c r="AH145" s="5">
        <f t="shared" si="25"/>
        <v>16400</v>
      </c>
      <c r="AI145" s="5">
        <f t="shared" si="26"/>
        <v>11201200</v>
      </c>
      <c r="AJ145" s="2">
        <f t="shared" si="27"/>
        <v>8606720000</v>
      </c>
    </row>
    <row r="146" spans="1:36" x14ac:dyDescent="0.2">
      <c r="A146" s="1">
        <v>16</v>
      </c>
      <c r="B146" s="162">
        <v>366</v>
      </c>
      <c r="C146" s="104">
        <v>201</v>
      </c>
      <c r="D146" s="104">
        <v>661</v>
      </c>
      <c r="E146" s="104">
        <v>818</v>
      </c>
      <c r="F146" s="104">
        <v>751</v>
      </c>
      <c r="G146" s="104">
        <v>844</v>
      </c>
      <c r="H146" s="104">
        <v>280</v>
      </c>
      <c r="I146" s="104">
        <v>179</v>
      </c>
      <c r="J146" s="104">
        <v>807</v>
      </c>
      <c r="K146" s="104">
        <v>644</v>
      </c>
      <c r="L146" s="104">
        <v>224</v>
      </c>
      <c r="M146" s="104">
        <v>379</v>
      </c>
      <c r="N146" s="104">
        <v>166</v>
      </c>
      <c r="O146" s="104">
        <v>257</v>
      </c>
      <c r="P146" s="103">
        <v>861</v>
      </c>
      <c r="Q146" s="114">
        <v>762</v>
      </c>
      <c r="R146" s="104">
        <v>609</v>
      </c>
      <c r="S146" s="107">
        <v>966</v>
      </c>
      <c r="T146" s="104">
        <v>410</v>
      </c>
      <c r="U146" s="104">
        <v>61</v>
      </c>
      <c r="V146" s="104">
        <v>484</v>
      </c>
      <c r="W146" s="104">
        <v>71</v>
      </c>
      <c r="X146" s="104">
        <v>539</v>
      </c>
      <c r="Y146" s="104">
        <v>960</v>
      </c>
      <c r="Z146" s="104">
        <v>44</v>
      </c>
      <c r="AA146" s="104">
        <v>399</v>
      </c>
      <c r="AB146" s="104">
        <v>979</v>
      </c>
      <c r="AC146" s="104">
        <v>632</v>
      </c>
      <c r="AD146" s="104">
        <v>937</v>
      </c>
      <c r="AE146" s="104">
        <v>526</v>
      </c>
      <c r="AF146" s="104">
        <v>82</v>
      </c>
      <c r="AG146" s="163">
        <v>501</v>
      </c>
      <c r="AH146" s="5">
        <f t="shared" si="25"/>
        <v>16400</v>
      </c>
      <c r="AI146" s="5">
        <f t="shared" si="26"/>
        <v>11201200</v>
      </c>
      <c r="AJ146" s="2">
        <f t="shared" si="27"/>
        <v>8606720000</v>
      </c>
    </row>
    <row r="147" spans="1:36" x14ac:dyDescent="0.2">
      <c r="A147" s="1">
        <v>17</v>
      </c>
      <c r="B147" s="162">
        <v>659</v>
      </c>
      <c r="C147" s="104">
        <v>824</v>
      </c>
      <c r="D147" s="104">
        <v>364</v>
      </c>
      <c r="E147" s="104">
        <v>207</v>
      </c>
      <c r="F147" s="104">
        <v>274</v>
      </c>
      <c r="G147" s="104">
        <v>181</v>
      </c>
      <c r="H147" s="104">
        <v>745</v>
      </c>
      <c r="I147" s="104">
        <v>846</v>
      </c>
      <c r="J147" s="104">
        <v>218</v>
      </c>
      <c r="K147" s="104">
        <v>381</v>
      </c>
      <c r="L147" s="104">
        <v>801</v>
      </c>
      <c r="M147" s="104">
        <v>646</v>
      </c>
      <c r="N147" s="104">
        <v>859</v>
      </c>
      <c r="O147" s="104">
        <v>768</v>
      </c>
      <c r="P147" s="107">
        <v>164</v>
      </c>
      <c r="Q147" s="104">
        <v>263</v>
      </c>
      <c r="R147" s="114">
        <v>416</v>
      </c>
      <c r="S147" s="103">
        <v>59</v>
      </c>
      <c r="T147" s="104">
        <v>615</v>
      </c>
      <c r="U147" s="104">
        <v>964</v>
      </c>
      <c r="V147" s="104">
        <v>541</v>
      </c>
      <c r="W147" s="104">
        <v>954</v>
      </c>
      <c r="X147" s="104">
        <v>486</v>
      </c>
      <c r="Y147" s="104">
        <v>65</v>
      </c>
      <c r="Z147" s="104">
        <v>981</v>
      </c>
      <c r="AA147" s="104">
        <v>626</v>
      </c>
      <c r="AB147" s="104">
        <v>46</v>
      </c>
      <c r="AC147" s="104">
        <v>393</v>
      </c>
      <c r="AD147" s="104">
        <v>88</v>
      </c>
      <c r="AE147" s="104">
        <v>499</v>
      </c>
      <c r="AF147" s="104">
        <v>943</v>
      </c>
      <c r="AG147" s="163">
        <v>524</v>
      </c>
      <c r="AH147" s="5">
        <f t="shared" si="25"/>
        <v>16400</v>
      </c>
      <c r="AI147" s="5">
        <f t="shared" si="26"/>
        <v>11201200</v>
      </c>
      <c r="AJ147" s="2">
        <f t="shared" si="27"/>
        <v>8606720000</v>
      </c>
    </row>
    <row r="148" spans="1:36" x14ac:dyDescent="0.2">
      <c r="A148" s="1">
        <v>18</v>
      </c>
      <c r="B148" s="162">
        <v>772</v>
      </c>
      <c r="C148" s="104">
        <v>679</v>
      </c>
      <c r="D148" s="104">
        <v>251</v>
      </c>
      <c r="E148" s="104">
        <v>352</v>
      </c>
      <c r="F148" s="104">
        <v>129</v>
      </c>
      <c r="G148" s="104">
        <v>294</v>
      </c>
      <c r="H148" s="104">
        <v>890</v>
      </c>
      <c r="I148" s="104">
        <v>733</v>
      </c>
      <c r="J148" s="104">
        <v>329</v>
      </c>
      <c r="K148" s="104">
        <v>238</v>
      </c>
      <c r="L148" s="104">
        <v>690</v>
      </c>
      <c r="M148" s="104">
        <v>789</v>
      </c>
      <c r="N148" s="104">
        <v>716</v>
      </c>
      <c r="O148" s="104">
        <v>879</v>
      </c>
      <c r="P148" s="104">
        <v>307</v>
      </c>
      <c r="Q148" s="107">
        <v>152</v>
      </c>
      <c r="R148" s="103">
        <v>15</v>
      </c>
      <c r="S148" s="114">
        <v>428</v>
      </c>
      <c r="T148" s="104">
        <v>1016</v>
      </c>
      <c r="U148" s="104">
        <v>595</v>
      </c>
      <c r="V148" s="104">
        <v>910</v>
      </c>
      <c r="W148" s="104">
        <v>553</v>
      </c>
      <c r="X148" s="104">
        <v>117</v>
      </c>
      <c r="Y148" s="104">
        <v>466</v>
      </c>
      <c r="Z148" s="104">
        <v>582</v>
      </c>
      <c r="AA148" s="104">
        <v>993</v>
      </c>
      <c r="AB148" s="104">
        <v>445</v>
      </c>
      <c r="AC148" s="104">
        <v>26</v>
      </c>
      <c r="AD148" s="104">
        <v>455</v>
      </c>
      <c r="AE148" s="104">
        <v>100</v>
      </c>
      <c r="AF148" s="104">
        <v>576</v>
      </c>
      <c r="AG148" s="163">
        <v>923</v>
      </c>
      <c r="AH148" s="5">
        <f t="shared" si="25"/>
        <v>16400</v>
      </c>
      <c r="AI148" s="5">
        <f t="shared" si="26"/>
        <v>11201200</v>
      </c>
      <c r="AJ148" s="2">
        <f t="shared" si="27"/>
        <v>8606720000</v>
      </c>
    </row>
    <row r="149" spans="1:36" x14ac:dyDescent="0.2">
      <c r="A149" s="1">
        <v>19</v>
      </c>
      <c r="B149" s="162">
        <v>306</v>
      </c>
      <c r="C149" s="104">
        <v>149</v>
      </c>
      <c r="D149" s="104">
        <v>713</v>
      </c>
      <c r="E149" s="104">
        <v>878</v>
      </c>
      <c r="F149" s="104">
        <v>691</v>
      </c>
      <c r="G149" s="104">
        <v>792</v>
      </c>
      <c r="H149" s="104">
        <v>332</v>
      </c>
      <c r="I149" s="104">
        <v>239</v>
      </c>
      <c r="J149" s="104">
        <v>891</v>
      </c>
      <c r="K149" s="104">
        <v>736</v>
      </c>
      <c r="L149" s="104">
        <v>132</v>
      </c>
      <c r="M149" s="104">
        <v>295</v>
      </c>
      <c r="N149" s="107">
        <v>250</v>
      </c>
      <c r="O149" s="104">
        <v>349</v>
      </c>
      <c r="P149" s="104">
        <v>769</v>
      </c>
      <c r="Q149" s="104">
        <v>678</v>
      </c>
      <c r="R149" s="104">
        <v>573</v>
      </c>
      <c r="S149" s="104">
        <v>922</v>
      </c>
      <c r="T149" s="114">
        <v>454</v>
      </c>
      <c r="U149" s="103">
        <v>97</v>
      </c>
      <c r="V149" s="104">
        <v>448</v>
      </c>
      <c r="W149" s="104">
        <v>27</v>
      </c>
      <c r="X149" s="104">
        <v>583</v>
      </c>
      <c r="Y149" s="104">
        <v>996</v>
      </c>
      <c r="Z149" s="104">
        <v>120</v>
      </c>
      <c r="AA149" s="104">
        <v>467</v>
      </c>
      <c r="AB149" s="104">
        <v>911</v>
      </c>
      <c r="AC149" s="104">
        <v>556</v>
      </c>
      <c r="AD149" s="104">
        <v>1013</v>
      </c>
      <c r="AE149" s="104">
        <v>594</v>
      </c>
      <c r="AF149" s="104">
        <v>14</v>
      </c>
      <c r="AG149" s="163">
        <v>425</v>
      </c>
      <c r="AH149" s="5">
        <f t="shared" si="25"/>
        <v>16400</v>
      </c>
      <c r="AI149" s="5">
        <f t="shared" si="26"/>
        <v>11201200</v>
      </c>
      <c r="AJ149" s="2">
        <f t="shared" si="27"/>
        <v>8606720000</v>
      </c>
    </row>
    <row r="150" spans="1:36" x14ac:dyDescent="0.2">
      <c r="A150" s="1">
        <v>20</v>
      </c>
      <c r="B150" s="162">
        <v>161</v>
      </c>
      <c r="C150" s="104">
        <v>262</v>
      </c>
      <c r="D150" s="104">
        <v>858</v>
      </c>
      <c r="E150" s="104">
        <v>765</v>
      </c>
      <c r="F150" s="104">
        <v>804</v>
      </c>
      <c r="G150" s="104">
        <v>647</v>
      </c>
      <c r="H150" s="104">
        <v>219</v>
      </c>
      <c r="I150" s="104">
        <v>384</v>
      </c>
      <c r="J150" s="104">
        <v>748</v>
      </c>
      <c r="K150" s="104">
        <v>847</v>
      </c>
      <c r="L150" s="104">
        <v>275</v>
      </c>
      <c r="M150" s="104">
        <v>184</v>
      </c>
      <c r="N150" s="104">
        <v>361</v>
      </c>
      <c r="O150" s="107">
        <v>206</v>
      </c>
      <c r="P150" s="104">
        <v>658</v>
      </c>
      <c r="Q150" s="104">
        <v>821</v>
      </c>
      <c r="R150" s="104">
        <v>942</v>
      </c>
      <c r="S150" s="104">
        <v>521</v>
      </c>
      <c r="T150" s="103">
        <v>85</v>
      </c>
      <c r="U150" s="114">
        <v>498</v>
      </c>
      <c r="V150" s="104">
        <v>47</v>
      </c>
      <c r="W150" s="104">
        <v>396</v>
      </c>
      <c r="X150" s="104">
        <v>984</v>
      </c>
      <c r="Y150" s="104">
        <v>627</v>
      </c>
      <c r="Z150" s="104">
        <v>487</v>
      </c>
      <c r="AA150" s="104">
        <v>68</v>
      </c>
      <c r="AB150" s="104">
        <v>544</v>
      </c>
      <c r="AC150" s="104">
        <v>955</v>
      </c>
      <c r="AD150" s="104">
        <v>614</v>
      </c>
      <c r="AE150" s="104">
        <v>961</v>
      </c>
      <c r="AF150" s="104">
        <v>413</v>
      </c>
      <c r="AG150" s="163">
        <v>58</v>
      </c>
      <c r="AH150" s="5">
        <f t="shared" si="25"/>
        <v>16400</v>
      </c>
      <c r="AI150" s="5">
        <f t="shared" si="26"/>
        <v>11201200</v>
      </c>
      <c r="AJ150" s="2">
        <f t="shared" si="27"/>
        <v>8606720000</v>
      </c>
    </row>
    <row r="151" spans="1:36" x14ac:dyDescent="0.2">
      <c r="A151" s="1">
        <v>21</v>
      </c>
      <c r="B151" s="162">
        <v>397</v>
      </c>
      <c r="C151" s="104">
        <v>42</v>
      </c>
      <c r="D151" s="104">
        <v>630</v>
      </c>
      <c r="E151" s="104">
        <v>977</v>
      </c>
      <c r="F151" s="104">
        <v>528</v>
      </c>
      <c r="G151" s="104">
        <v>939</v>
      </c>
      <c r="H151" s="104">
        <v>503</v>
      </c>
      <c r="I151" s="104">
        <v>84</v>
      </c>
      <c r="J151" s="104">
        <v>968</v>
      </c>
      <c r="K151" s="104">
        <v>611</v>
      </c>
      <c r="L151" s="107">
        <v>63</v>
      </c>
      <c r="M151" s="104">
        <v>412</v>
      </c>
      <c r="N151" s="104">
        <v>69</v>
      </c>
      <c r="O151" s="104">
        <v>482</v>
      </c>
      <c r="P151" s="104">
        <v>958</v>
      </c>
      <c r="Q151" s="104">
        <v>537</v>
      </c>
      <c r="R151" s="104">
        <v>642</v>
      </c>
      <c r="S151" s="104">
        <v>805</v>
      </c>
      <c r="T151" s="104">
        <v>377</v>
      </c>
      <c r="U151" s="104">
        <v>222</v>
      </c>
      <c r="V151" s="114">
        <v>259</v>
      </c>
      <c r="W151" s="103">
        <v>168</v>
      </c>
      <c r="X151" s="104">
        <v>764</v>
      </c>
      <c r="Y151" s="104">
        <v>863</v>
      </c>
      <c r="Z151" s="104">
        <v>203</v>
      </c>
      <c r="AA151" s="104">
        <v>368</v>
      </c>
      <c r="AB151" s="104">
        <v>820</v>
      </c>
      <c r="AC151" s="104">
        <v>663</v>
      </c>
      <c r="AD151" s="104">
        <v>842</v>
      </c>
      <c r="AE151" s="104">
        <v>749</v>
      </c>
      <c r="AF151" s="104">
        <v>177</v>
      </c>
      <c r="AG151" s="163">
        <v>278</v>
      </c>
      <c r="AH151" s="5">
        <f t="shared" si="25"/>
        <v>16400</v>
      </c>
      <c r="AI151" s="5">
        <f t="shared" si="26"/>
        <v>11201200</v>
      </c>
      <c r="AJ151" s="2">
        <f t="shared" si="27"/>
        <v>8606720000</v>
      </c>
    </row>
    <row r="152" spans="1:36" x14ac:dyDescent="0.2">
      <c r="A152" s="1">
        <v>22</v>
      </c>
      <c r="B152" s="162">
        <v>30</v>
      </c>
      <c r="C152" s="104">
        <v>441</v>
      </c>
      <c r="D152" s="104">
        <v>997</v>
      </c>
      <c r="E152" s="104">
        <v>578</v>
      </c>
      <c r="F152" s="104">
        <v>927</v>
      </c>
      <c r="G152" s="104">
        <v>572</v>
      </c>
      <c r="H152" s="104">
        <v>104</v>
      </c>
      <c r="I152" s="104">
        <v>451</v>
      </c>
      <c r="J152" s="104">
        <v>599</v>
      </c>
      <c r="K152" s="104">
        <v>1012</v>
      </c>
      <c r="L152" s="104">
        <v>432</v>
      </c>
      <c r="M152" s="107">
        <v>11</v>
      </c>
      <c r="N152" s="104">
        <v>470</v>
      </c>
      <c r="O152" s="104">
        <v>113</v>
      </c>
      <c r="P152" s="104">
        <v>557</v>
      </c>
      <c r="Q152" s="104">
        <v>906</v>
      </c>
      <c r="R152" s="104">
        <v>785</v>
      </c>
      <c r="S152" s="104">
        <v>694</v>
      </c>
      <c r="T152" s="104">
        <v>234</v>
      </c>
      <c r="U152" s="104">
        <v>333</v>
      </c>
      <c r="V152" s="103">
        <v>148</v>
      </c>
      <c r="W152" s="114">
        <v>311</v>
      </c>
      <c r="X152" s="104">
        <v>875</v>
      </c>
      <c r="Y152" s="104">
        <v>720</v>
      </c>
      <c r="Z152" s="104">
        <v>348</v>
      </c>
      <c r="AA152" s="104">
        <v>255</v>
      </c>
      <c r="AB152" s="104">
        <v>675</v>
      </c>
      <c r="AC152" s="104">
        <v>776</v>
      </c>
      <c r="AD152" s="104">
        <v>729</v>
      </c>
      <c r="AE152" s="104">
        <v>894</v>
      </c>
      <c r="AF152" s="104">
        <v>290</v>
      </c>
      <c r="AG152" s="163">
        <v>133</v>
      </c>
      <c r="AH152" s="5">
        <f t="shared" si="25"/>
        <v>16400</v>
      </c>
      <c r="AI152" s="5">
        <f t="shared" si="26"/>
        <v>11201200</v>
      </c>
      <c r="AJ152" s="2">
        <f t="shared" si="27"/>
        <v>8606720000</v>
      </c>
    </row>
    <row r="153" spans="1:36" x14ac:dyDescent="0.2">
      <c r="A153" s="1">
        <v>23</v>
      </c>
      <c r="B153" s="162">
        <v>560</v>
      </c>
      <c r="C153" s="104">
        <v>907</v>
      </c>
      <c r="D153" s="104">
        <v>471</v>
      </c>
      <c r="E153" s="104">
        <v>116</v>
      </c>
      <c r="F153" s="104">
        <v>429</v>
      </c>
      <c r="G153" s="104">
        <v>10</v>
      </c>
      <c r="H153" s="104">
        <v>598</v>
      </c>
      <c r="I153" s="104">
        <v>1009</v>
      </c>
      <c r="J153" s="107">
        <v>101</v>
      </c>
      <c r="K153" s="104">
        <v>450</v>
      </c>
      <c r="L153" s="104">
        <v>926</v>
      </c>
      <c r="M153" s="104">
        <v>569</v>
      </c>
      <c r="N153" s="104">
        <v>1000</v>
      </c>
      <c r="O153" s="104">
        <v>579</v>
      </c>
      <c r="P153" s="104">
        <v>31</v>
      </c>
      <c r="Q153" s="104">
        <v>444</v>
      </c>
      <c r="R153" s="104">
        <v>291</v>
      </c>
      <c r="S153" s="104">
        <v>136</v>
      </c>
      <c r="T153" s="104">
        <v>732</v>
      </c>
      <c r="U153" s="104">
        <v>895</v>
      </c>
      <c r="V153" s="104">
        <v>674</v>
      </c>
      <c r="W153" s="104">
        <v>773</v>
      </c>
      <c r="X153" s="114">
        <v>345</v>
      </c>
      <c r="Y153" s="103">
        <v>254</v>
      </c>
      <c r="Z153" s="104">
        <v>874</v>
      </c>
      <c r="AA153" s="104">
        <v>717</v>
      </c>
      <c r="AB153" s="104">
        <v>145</v>
      </c>
      <c r="AC153" s="104">
        <v>310</v>
      </c>
      <c r="AD153" s="104">
        <v>235</v>
      </c>
      <c r="AE153" s="104">
        <v>336</v>
      </c>
      <c r="AF153" s="104">
        <v>788</v>
      </c>
      <c r="AG153" s="163">
        <v>695</v>
      </c>
      <c r="AH153" s="5">
        <f t="shared" si="25"/>
        <v>16400</v>
      </c>
      <c r="AI153" s="5">
        <f t="shared" si="26"/>
        <v>11201200</v>
      </c>
      <c r="AJ153" s="2">
        <f t="shared" si="27"/>
        <v>8606720000</v>
      </c>
    </row>
    <row r="154" spans="1:36" x14ac:dyDescent="0.2">
      <c r="A154" s="1">
        <v>24</v>
      </c>
      <c r="B154" s="162">
        <v>959</v>
      </c>
      <c r="C154" s="104">
        <v>540</v>
      </c>
      <c r="D154" s="104">
        <v>72</v>
      </c>
      <c r="E154" s="104">
        <v>483</v>
      </c>
      <c r="F154" s="104">
        <v>62</v>
      </c>
      <c r="G154" s="104">
        <v>409</v>
      </c>
      <c r="H154" s="104">
        <v>965</v>
      </c>
      <c r="I154" s="104">
        <v>610</v>
      </c>
      <c r="J154" s="104">
        <v>502</v>
      </c>
      <c r="K154" s="107">
        <v>81</v>
      </c>
      <c r="L154" s="104">
        <v>525</v>
      </c>
      <c r="M154" s="104">
        <v>938</v>
      </c>
      <c r="N154" s="104">
        <v>631</v>
      </c>
      <c r="O154" s="104">
        <v>980</v>
      </c>
      <c r="P154" s="104">
        <v>400</v>
      </c>
      <c r="Q154" s="104">
        <v>43</v>
      </c>
      <c r="R154" s="104">
        <v>180</v>
      </c>
      <c r="S154" s="104">
        <v>279</v>
      </c>
      <c r="T154" s="104">
        <v>843</v>
      </c>
      <c r="U154" s="104">
        <v>752</v>
      </c>
      <c r="V154" s="104">
        <v>817</v>
      </c>
      <c r="W154" s="104">
        <v>662</v>
      </c>
      <c r="X154" s="103">
        <v>202</v>
      </c>
      <c r="Y154" s="114">
        <v>365</v>
      </c>
      <c r="Z154" s="104">
        <v>761</v>
      </c>
      <c r="AA154" s="104">
        <v>862</v>
      </c>
      <c r="AB154" s="104">
        <v>258</v>
      </c>
      <c r="AC154" s="104">
        <v>165</v>
      </c>
      <c r="AD154" s="104">
        <v>380</v>
      </c>
      <c r="AE154" s="104">
        <v>223</v>
      </c>
      <c r="AF154" s="104">
        <v>643</v>
      </c>
      <c r="AG154" s="163">
        <v>808</v>
      </c>
      <c r="AH154" s="5">
        <f t="shared" si="25"/>
        <v>16400</v>
      </c>
      <c r="AI154" s="5">
        <f t="shared" si="26"/>
        <v>11201200</v>
      </c>
      <c r="AJ154" s="2">
        <f t="shared" si="27"/>
        <v>8606720000</v>
      </c>
    </row>
    <row r="155" spans="1:36" x14ac:dyDescent="0.2">
      <c r="A155" s="1">
        <v>25</v>
      </c>
      <c r="B155" s="162">
        <v>726</v>
      </c>
      <c r="C155" s="104">
        <v>881</v>
      </c>
      <c r="D155" s="104">
        <v>301</v>
      </c>
      <c r="E155" s="104">
        <v>138</v>
      </c>
      <c r="F155" s="104">
        <v>343</v>
      </c>
      <c r="G155" s="104">
        <v>244</v>
      </c>
      <c r="H155" s="107">
        <v>688</v>
      </c>
      <c r="I155" s="104">
        <v>779</v>
      </c>
      <c r="J155" s="104">
        <v>159</v>
      </c>
      <c r="K155" s="104">
        <v>316</v>
      </c>
      <c r="L155" s="104">
        <v>872</v>
      </c>
      <c r="M155" s="104">
        <v>707</v>
      </c>
      <c r="N155" s="104">
        <v>798</v>
      </c>
      <c r="O155" s="104">
        <v>697</v>
      </c>
      <c r="P155" s="104">
        <v>229</v>
      </c>
      <c r="Q155" s="104">
        <v>322</v>
      </c>
      <c r="R155" s="104">
        <v>473</v>
      </c>
      <c r="S155" s="104">
        <v>126</v>
      </c>
      <c r="T155" s="104">
        <v>546</v>
      </c>
      <c r="U155" s="104">
        <v>901</v>
      </c>
      <c r="V155" s="104">
        <v>604</v>
      </c>
      <c r="W155" s="104">
        <v>1023</v>
      </c>
      <c r="X155" s="104">
        <v>419</v>
      </c>
      <c r="Y155" s="104">
        <v>8</v>
      </c>
      <c r="Z155" s="114">
        <v>916</v>
      </c>
      <c r="AA155" s="103">
        <v>567</v>
      </c>
      <c r="AB155" s="104">
        <v>107</v>
      </c>
      <c r="AC155" s="104">
        <v>464</v>
      </c>
      <c r="AD155" s="104">
        <v>17</v>
      </c>
      <c r="AE155" s="104">
        <v>438</v>
      </c>
      <c r="AF155" s="104">
        <v>1002</v>
      </c>
      <c r="AG155" s="163">
        <v>589</v>
      </c>
      <c r="AH155" s="5">
        <f t="shared" si="25"/>
        <v>16400</v>
      </c>
      <c r="AI155" s="5">
        <f t="shared" si="26"/>
        <v>11201200</v>
      </c>
      <c r="AJ155" s="2">
        <f t="shared" si="27"/>
        <v>8606720000</v>
      </c>
    </row>
    <row r="156" spans="1:36" x14ac:dyDescent="0.2">
      <c r="A156" s="1">
        <v>26</v>
      </c>
      <c r="B156" s="162">
        <v>837</v>
      </c>
      <c r="C156" s="104">
        <v>738</v>
      </c>
      <c r="D156" s="104">
        <v>190</v>
      </c>
      <c r="E156" s="104">
        <v>281</v>
      </c>
      <c r="F156" s="104">
        <v>200</v>
      </c>
      <c r="G156" s="104">
        <v>355</v>
      </c>
      <c r="H156" s="104">
        <v>831</v>
      </c>
      <c r="I156" s="107">
        <v>668</v>
      </c>
      <c r="J156" s="104">
        <v>272</v>
      </c>
      <c r="K156" s="104">
        <v>171</v>
      </c>
      <c r="L156" s="104">
        <v>759</v>
      </c>
      <c r="M156" s="104">
        <v>852</v>
      </c>
      <c r="N156" s="104">
        <v>653</v>
      </c>
      <c r="O156" s="104">
        <v>810</v>
      </c>
      <c r="P156" s="104">
        <v>374</v>
      </c>
      <c r="Q156" s="104">
        <v>209</v>
      </c>
      <c r="R156" s="104">
        <v>74</v>
      </c>
      <c r="S156" s="104">
        <v>493</v>
      </c>
      <c r="T156" s="104">
        <v>945</v>
      </c>
      <c r="U156" s="104">
        <v>534</v>
      </c>
      <c r="V156" s="104">
        <v>971</v>
      </c>
      <c r="W156" s="104">
        <v>624</v>
      </c>
      <c r="X156" s="104">
        <v>52</v>
      </c>
      <c r="Y156" s="104">
        <v>407</v>
      </c>
      <c r="Z156" s="103">
        <v>515</v>
      </c>
      <c r="AA156" s="114">
        <v>936</v>
      </c>
      <c r="AB156" s="104">
        <v>508</v>
      </c>
      <c r="AC156" s="104">
        <v>95</v>
      </c>
      <c r="AD156" s="104">
        <v>386</v>
      </c>
      <c r="AE156" s="104">
        <v>37</v>
      </c>
      <c r="AF156" s="104">
        <v>633</v>
      </c>
      <c r="AG156" s="163">
        <v>990</v>
      </c>
      <c r="AH156" s="5">
        <f t="shared" si="25"/>
        <v>16400</v>
      </c>
      <c r="AI156" s="5">
        <f t="shared" si="26"/>
        <v>11201200</v>
      </c>
      <c r="AJ156" s="2">
        <f t="shared" si="27"/>
        <v>8606720000</v>
      </c>
    </row>
    <row r="157" spans="1:36" x14ac:dyDescent="0.2">
      <c r="A157" s="1">
        <v>27</v>
      </c>
      <c r="B157" s="162">
        <v>375</v>
      </c>
      <c r="C157" s="104">
        <v>212</v>
      </c>
      <c r="D157" s="104">
        <v>656</v>
      </c>
      <c r="E157" s="104">
        <v>811</v>
      </c>
      <c r="F157" s="107">
        <v>758</v>
      </c>
      <c r="G157" s="104">
        <v>849</v>
      </c>
      <c r="H157" s="104">
        <v>269</v>
      </c>
      <c r="I157" s="104">
        <v>170</v>
      </c>
      <c r="J157" s="104">
        <v>830</v>
      </c>
      <c r="K157" s="104">
        <v>665</v>
      </c>
      <c r="L157" s="104">
        <v>197</v>
      </c>
      <c r="M157" s="104">
        <v>354</v>
      </c>
      <c r="N157" s="104">
        <v>191</v>
      </c>
      <c r="O157" s="104">
        <v>284</v>
      </c>
      <c r="P157" s="104">
        <v>840</v>
      </c>
      <c r="Q157" s="104">
        <v>739</v>
      </c>
      <c r="R157" s="104">
        <v>636</v>
      </c>
      <c r="S157" s="104">
        <v>991</v>
      </c>
      <c r="T157" s="104">
        <v>387</v>
      </c>
      <c r="U157" s="104">
        <v>40</v>
      </c>
      <c r="V157" s="104">
        <v>505</v>
      </c>
      <c r="W157" s="104">
        <v>94</v>
      </c>
      <c r="X157" s="104">
        <v>514</v>
      </c>
      <c r="Y157" s="104">
        <v>933</v>
      </c>
      <c r="Z157" s="104">
        <v>49</v>
      </c>
      <c r="AA157" s="104">
        <v>406</v>
      </c>
      <c r="AB157" s="114">
        <v>970</v>
      </c>
      <c r="AC157" s="103">
        <v>621</v>
      </c>
      <c r="AD157" s="104">
        <v>948</v>
      </c>
      <c r="AE157" s="104">
        <v>535</v>
      </c>
      <c r="AF157" s="104">
        <v>75</v>
      </c>
      <c r="AG157" s="163">
        <v>496</v>
      </c>
      <c r="AH157" s="5">
        <f t="shared" si="25"/>
        <v>16400</v>
      </c>
      <c r="AI157" s="5">
        <f t="shared" si="26"/>
        <v>11201200</v>
      </c>
      <c r="AJ157" s="2">
        <f t="shared" si="27"/>
        <v>8606720000</v>
      </c>
    </row>
    <row r="158" spans="1:36" x14ac:dyDescent="0.2">
      <c r="A158" s="1">
        <v>28</v>
      </c>
      <c r="B158" s="162">
        <v>232</v>
      </c>
      <c r="C158" s="104">
        <v>323</v>
      </c>
      <c r="D158" s="104">
        <v>799</v>
      </c>
      <c r="E158" s="104">
        <v>700</v>
      </c>
      <c r="F158" s="104">
        <v>869</v>
      </c>
      <c r="G158" s="107">
        <v>706</v>
      </c>
      <c r="H158" s="104">
        <v>158</v>
      </c>
      <c r="I158" s="104">
        <v>313</v>
      </c>
      <c r="J158" s="104">
        <v>685</v>
      </c>
      <c r="K158" s="104">
        <v>778</v>
      </c>
      <c r="L158" s="104">
        <v>342</v>
      </c>
      <c r="M158" s="104">
        <v>241</v>
      </c>
      <c r="N158" s="104">
        <v>304</v>
      </c>
      <c r="O158" s="104">
        <v>139</v>
      </c>
      <c r="P158" s="104">
        <v>727</v>
      </c>
      <c r="Q158" s="104">
        <v>884</v>
      </c>
      <c r="R158" s="104">
        <v>1003</v>
      </c>
      <c r="S158" s="104">
        <v>592</v>
      </c>
      <c r="T158" s="104">
        <v>20</v>
      </c>
      <c r="U158" s="104">
        <v>439</v>
      </c>
      <c r="V158" s="104">
        <v>106</v>
      </c>
      <c r="W158" s="104">
        <v>461</v>
      </c>
      <c r="X158" s="104">
        <v>913</v>
      </c>
      <c r="Y158" s="104">
        <v>566</v>
      </c>
      <c r="Z158" s="104">
        <v>418</v>
      </c>
      <c r="AA158" s="104">
        <v>5</v>
      </c>
      <c r="AB158" s="103">
        <v>601</v>
      </c>
      <c r="AC158" s="114">
        <v>1022</v>
      </c>
      <c r="AD158" s="104">
        <v>547</v>
      </c>
      <c r="AE158" s="104">
        <v>904</v>
      </c>
      <c r="AF158" s="104">
        <v>476</v>
      </c>
      <c r="AG158" s="163">
        <v>127</v>
      </c>
      <c r="AH158" s="5">
        <f t="shared" si="25"/>
        <v>16400</v>
      </c>
      <c r="AI158" s="5">
        <f t="shared" si="26"/>
        <v>11201200</v>
      </c>
      <c r="AJ158" s="2">
        <f t="shared" si="27"/>
        <v>8606720000</v>
      </c>
    </row>
    <row r="159" spans="1:36" x14ac:dyDescent="0.2">
      <c r="A159" s="1">
        <v>29</v>
      </c>
      <c r="B159" s="162">
        <v>460</v>
      </c>
      <c r="C159" s="104">
        <v>111</v>
      </c>
      <c r="D159" s="107">
        <v>563</v>
      </c>
      <c r="E159" s="104">
        <v>920</v>
      </c>
      <c r="F159" s="104">
        <v>585</v>
      </c>
      <c r="G159" s="104">
        <v>1006</v>
      </c>
      <c r="H159" s="104">
        <v>434</v>
      </c>
      <c r="I159" s="104">
        <v>21</v>
      </c>
      <c r="J159" s="104">
        <v>897</v>
      </c>
      <c r="K159" s="104">
        <v>550</v>
      </c>
      <c r="L159" s="104">
        <v>122</v>
      </c>
      <c r="M159" s="104">
        <v>477</v>
      </c>
      <c r="N159" s="104">
        <v>4</v>
      </c>
      <c r="O159" s="104">
        <v>423</v>
      </c>
      <c r="P159" s="104">
        <v>1019</v>
      </c>
      <c r="Q159" s="104">
        <v>608</v>
      </c>
      <c r="R159" s="104">
        <v>711</v>
      </c>
      <c r="S159" s="104">
        <v>868</v>
      </c>
      <c r="T159" s="104">
        <v>320</v>
      </c>
      <c r="U159" s="104">
        <v>155</v>
      </c>
      <c r="V159" s="104">
        <v>326</v>
      </c>
      <c r="W159" s="104">
        <v>225</v>
      </c>
      <c r="X159" s="104">
        <v>701</v>
      </c>
      <c r="Y159" s="104">
        <v>794</v>
      </c>
      <c r="Z159" s="104">
        <v>142</v>
      </c>
      <c r="AA159" s="104">
        <v>297</v>
      </c>
      <c r="AB159" s="104">
        <v>885</v>
      </c>
      <c r="AC159" s="104">
        <v>722</v>
      </c>
      <c r="AD159" s="114">
        <v>783</v>
      </c>
      <c r="AE159" s="103">
        <v>684</v>
      </c>
      <c r="AF159" s="104">
        <v>248</v>
      </c>
      <c r="AG159" s="163">
        <v>339</v>
      </c>
      <c r="AH159" s="5">
        <f t="shared" si="25"/>
        <v>16400</v>
      </c>
      <c r="AI159" s="5">
        <f t="shared" si="26"/>
        <v>11201200</v>
      </c>
      <c r="AJ159" s="2">
        <f t="shared" si="27"/>
        <v>8606720000</v>
      </c>
    </row>
    <row r="160" spans="1:36" x14ac:dyDescent="0.2">
      <c r="A160" s="1">
        <v>30</v>
      </c>
      <c r="B160" s="162">
        <v>91</v>
      </c>
      <c r="C160" s="104">
        <v>512</v>
      </c>
      <c r="D160" s="104">
        <v>932</v>
      </c>
      <c r="E160" s="107">
        <v>519</v>
      </c>
      <c r="F160" s="104">
        <v>986</v>
      </c>
      <c r="G160" s="104">
        <v>637</v>
      </c>
      <c r="H160" s="104">
        <v>33</v>
      </c>
      <c r="I160" s="104">
        <v>390</v>
      </c>
      <c r="J160" s="104">
        <v>530</v>
      </c>
      <c r="K160" s="104">
        <v>949</v>
      </c>
      <c r="L160" s="104">
        <v>489</v>
      </c>
      <c r="M160" s="104">
        <v>78</v>
      </c>
      <c r="N160" s="104">
        <v>403</v>
      </c>
      <c r="O160" s="104">
        <v>56</v>
      </c>
      <c r="P160" s="104">
        <v>620</v>
      </c>
      <c r="Q160" s="104">
        <v>975</v>
      </c>
      <c r="R160" s="104">
        <v>856</v>
      </c>
      <c r="S160" s="104">
        <v>755</v>
      </c>
      <c r="T160" s="104">
        <v>175</v>
      </c>
      <c r="U160" s="104">
        <v>268</v>
      </c>
      <c r="V160" s="104">
        <v>213</v>
      </c>
      <c r="W160" s="104">
        <v>370</v>
      </c>
      <c r="X160" s="104">
        <v>814</v>
      </c>
      <c r="Y160" s="104">
        <v>649</v>
      </c>
      <c r="Z160" s="104">
        <v>285</v>
      </c>
      <c r="AA160" s="104">
        <v>186</v>
      </c>
      <c r="AB160" s="104">
        <v>742</v>
      </c>
      <c r="AC160" s="104">
        <v>833</v>
      </c>
      <c r="AD160" s="103">
        <v>672</v>
      </c>
      <c r="AE160" s="114">
        <v>827</v>
      </c>
      <c r="AF160" s="104">
        <v>359</v>
      </c>
      <c r="AG160" s="163">
        <v>196</v>
      </c>
      <c r="AH160" s="5">
        <f t="shared" si="25"/>
        <v>16400</v>
      </c>
      <c r="AI160" s="5">
        <f t="shared" si="26"/>
        <v>11201200</v>
      </c>
      <c r="AJ160" s="2">
        <f t="shared" si="27"/>
        <v>8606720000</v>
      </c>
    </row>
    <row r="161" spans="1:36" x14ac:dyDescent="0.2">
      <c r="A161" s="1">
        <v>31</v>
      </c>
      <c r="B161" s="168">
        <v>617</v>
      </c>
      <c r="C161" s="104">
        <v>974</v>
      </c>
      <c r="D161" s="104">
        <v>402</v>
      </c>
      <c r="E161" s="104">
        <v>53</v>
      </c>
      <c r="F161" s="104">
        <v>492</v>
      </c>
      <c r="G161" s="104">
        <v>79</v>
      </c>
      <c r="H161" s="104">
        <v>531</v>
      </c>
      <c r="I161" s="104">
        <v>952</v>
      </c>
      <c r="J161" s="104">
        <v>36</v>
      </c>
      <c r="K161" s="104">
        <v>391</v>
      </c>
      <c r="L161" s="104">
        <v>987</v>
      </c>
      <c r="M161" s="104">
        <v>640</v>
      </c>
      <c r="N161" s="104">
        <v>929</v>
      </c>
      <c r="O161" s="104">
        <v>518</v>
      </c>
      <c r="P161" s="104">
        <v>90</v>
      </c>
      <c r="Q161" s="104">
        <v>509</v>
      </c>
      <c r="R161" s="104">
        <v>358</v>
      </c>
      <c r="S161" s="104">
        <v>193</v>
      </c>
      <c r="T161" s="104">
        <v>669</v>
      </c>
      <c r="U161" s="104">
        <v>826</v>
      </c>
      <c r="V161" s="104">
        <v>743</v>
      </c>
      <c r="W161" s="104">
        <v>836</v>
      </c>
      <c r="X161" s="104">
        <v>288</v>
      </c>
      <c r="Y161" s="104">
        <v>187</v>
      </c>
      <c r="Z161" s="104">
        <v>815</v>
      </c>
      <c r="AA161" s="104">
        <v>652</v>
      </c>
      <c r="AB161" s="104">
        <v>216</v>
      </c>
      <c r="AC161" s="104">
        <v>371</v>
      </c>
      <c r="AD161" s="104">
        <v>174</v>
      </c>
      <c r="AE161" s="104">
        <v>265</v>
      </c>
      <c r="AF161" s="114">
        <v>853</v>
      </c>
      <c r="AG161" s="169">
        <v>754</v>
      </c>
      <c r="AH161" s="5">
        <f t="shared" si="25"/>
        <v>16400</v>
      </c>
      <c r="AI161" s="5">
        <f t="shared" si="26"/>
        <v>11201200</v>
      </c>
      <c r="AJ161" s="2">
        <f t="shared" si="27"/>
        <v>8606720000</v>
      </c>
    </row>
    <row r="162" spans="1:36" ht="13.5" thickBot="1" x14ac:dyDescent="0.25">
      <c r="A162" s="1">
        <v>32</v>
      </c>
      <c r="B162" s="170">
        <v>1018</v>
      </c>
      <c r="C162" s="171">
        <v>605</v>
      </c>
      <c r="D162" s="172">
        <v>1</v>
      </c>
      <c r="E162" s="172">
        <v>422</v>
      </c>
      <c r="F162" s="172">
        <v>123</v>
      </c>
      <c r="G162" s="172">
        <v>480</v>
      </c>
      <c r="H162" s="172">
        <v>900</v>
      </c>
      <c r="I162" s="172">
        <v>551</v>
      </c>
      <c r="J162" s="172">
        <v>435</v>
      </c>
      <c r="K162" s="172">
        <v>24</v>
      </c>
      <c r="L162" s="172">
        <v>588</v>
      </c>
      <c r="M162" s="172">
        <v>1007</v>
      </c>
      <c r="N162" s="172">
        <v>562</v>
      </c>
      <c r="O162" s="172">
        <v>917</v>
      </c>
      <c r="P162" s="172">
        <v>457</v>
      </c>
      <c r="Q162" s="172">
        <v>110</v>
      </c>
      <c r="R162" s="172">
        <v>245</v>
      </c>
      <c r="S162" s="172">
        <v>338</v>
      </c>
      <c r="T162" s="172">
        <v>782</v>
      </c>
      <c r="U162" s="172">
        <v>681</v>
      </c>
      <c r="V162" s="172">
        <v>888</v>
      </c>
      <c r="W162" s="172">
        <v>723</v>
      </c>
      <c r="X162" s="172">
        <v>143</v>
      </c>
      <c r="Y162" s="172">
        <v>300</v>
      </c>
      <c r="Z162" s="172">
        <v>704</v>
      </c>
      <c r="AA162" s="172">
        <v>795</v>
      </c>
      <c r="AB162" s="172">
        <v>327</v>
      </c>
      <c r="AC162" s="172">
        <v>228</v>
      </c>
      <c r="AD162" s="172">
        <v>317</v>
      </c>
      <c r="AE162" s="172">
        <v>154</v>
      </c>
      <c r="AF162" s="175">
        <v>710</v>
      </c>
      <c r="AG162" s="176">
        <v>865</v>
      </c>
      <c r="AH162" s="5">
        <f t="shared" si="25"/>
        <v>16400</v>
      </c>
      <c r="AI162" s="5">
        <f t="shared" si="26"/>
        <v>11201200</v>
      </c>
      <c r="AJ162" s="2">
        <f t="shared" si="27"/>
        <v>8606720000</v>
      </c>
    </row>
    <row r="163" spans="1:36" x14ac:dyDescent="0.2">
      <c r="A163" s="3" t="s">
        <v>0</v>
      </c>
      <c r="B163" s="5">
        <f>SUM(B131:B162)</f>
        <v>16400</v>
      </c>
      <c r="C163" s="5">
        <f t="shared" ref="C163:AG163" si="28">SUM(C131:C162)</f>
        <v>16400</v>
      </c>
      <c r="D163" s="5">
        <f t="shared" si="28"/>
        <v>16400</v>
      </c>
      <c r="E163" s="5">
        <f t="shared" si="28"/>
        <v>16400</v>
      </c>
      <c r="F163" s="5">
        <f t="shared" si="28"/>
        <v>16400</v>
      </c>
      <c r="G163" s="5">
        <f t="shared" si="28"/>
        <v>16400</v>
      </c>
      <c r="H163" s="5">
        <f t="shared" si="28"/>
        <v>16400</v>
      </c>
      <c r="I163" s="5">
        <f t="shared" si="28"/>
        <v>16400</v>
      </c>
      <c r="J163" s="5">
        <f t="shared" si="28"/>
        <v>16400</v>
      </c>
      <c r="K163" s="5">
        <f t="shared" si="28"/>
        <v>16400</v>
      </c>
      <c r="L163" s="5">
        <f t="shared" si="28"/>
        <v>16400</v>
      </c>
      <c r="M163" s="5">
        <f t="shared" si="28"/>
        <v>16400</v>
      </c>
      <c r="N163" s="5">
        <f t="shared" si="28"/>
        <v>16400</v>
      </c>
      <c r="O163" s="5">
        <f t="shared" si="28"/>
        <v>16400</v>
      </c>
      <c r="P163" s="5">
        <f t="shared" si="28"/>
        <v>16400</v>
      </c>
      <c r="Q163" s="5">
        <f t="shared" si="28"/>
        <v>16400</v>
      </c>
      <c r="R163" s="5">
        <f t="shared" si="28"/>
        <v>16400</v>
      </c>
      <c r="S163" s="5">
        <f t="shared" si="28"/>
        <v>16400</v>
      </c>
      <c r="T163" s="5">
        <f t="shared" si="28"/>
        <v>16400</v>
      </c>
      <c r="U163" s="5">
        <f t="shared" si="28"/>
        <v>16400</v>
      </c>
      <c r="V163" s="5">
        <f t="shared" si="28"/>
        <v>16400</v>
      </c>
      <c r="W163" s="5">
        <f t="shared" si="28"/>
        <v>16400</v>
      </c>
      <c r="X163" s="5">
        <f t="shared" si="28"/>
        <v>16400</v>
      </c>
      <c r="Y163" s="5">
        <f t="shared" si="28"/>
        <v>16400</v>
      </c>
      <c r="Z163" s="5">
        <f t="shared" si="28"/>
        <v>16400</v>
      </c>
      <c r="AA163" s="5">
        <f t="shared" si="28"/>
        <v>16400</v>
      </c>
      <c r="AB163" s="5">
        <f t="shared" si="28"/>
        <v>16400</v>
      </c>
      <c r="AC163" s="5">
        <f t="shared" si="28"/>
        <v>16400</v>
      </c>
      <c r="AD163" s="5">
        <f t="shared" si="28"/>
        <v>16400</v>
      </c>
      <c r="AE163" s="5">
        <f t="shared" si="28"/>
        <v>16400</v>
      </c>
      <c r="AF163" s="5">
        <f t="shared" si="28"/>
        <v>16400</v>
      </c>
      <c r="AG163" s="5">
        <f t="shared" si="28"/>
        <v>16400</v>
      </c>
      <c r="AH163" s="5"/>
      <c r="AI163" s="5"/>
    </row>
    <row r="164" spans="1:36" x14ac:dyDescent="0.2">
      <c r="A164" s="3" t="s">
        <v>1</v>
      </c>
      <c r="B164" s="5">
        <f>SUMSQ(B131:B162)</f>
        <v>11201200</v>
      </c>
      <c r="C164" s="5">
        <f t="shared" ref="C164:AG164" si="29">SUMSQ(C131:C162)</f>
        <v>11201200</v>
      </c>
      <c r="D164" s="5">
        <f t="shared" si="29"/>
        <v>11201200</v>
      </c>
      <c r="E164" s="5">
        <f t="shared" si="29"/>
        <v>11201200</v>
      </c>
      <c r="F164" s="5">
        <f t="shared" si="29"/>
        <v>11201200</v>
      </c>
      <c r="G164" s="5">
        <f t="shared" si="29"/>
        <v>11201200</v>
      </c>
      <c r="H164" s="5">
        <f t="shared" si="29"/>
        <v>11201200</v>
      </c>
      <c r="I164" s="5">
        <f t="shared" si="29"/>
        <v>11201200</v>
      </c>
      <c r="J164" s="5">
        <f t="shared" si="29"/>
        <v>11201200</v>
      </c>
      <c r="K164" s="5">
        <f t="shared" si="29"/>
        <v>11201200</v>
      </c>
      <c r="L164" s="5">
        <f t="shared" si="29"/>
        <v>11201200</v>
      </c>
      <c r="M164" s="5">
        <f t="shared" si="29"/>
        <v>11201200</v>
      </c>
      <c r="N164" s="5">
        <f t="shared" si="29"/>
        <v>11201200</v>
      </c>
      <c r="O164" s="5">
        <f t="shared" si="29"/>
        <v>11201200</v>
      </c>
      <c r="P164" s="5">
        <f t="shared" si="29"/>
        <v>11201200</v>
      </c>
      <c r="Q164" s="5">
        <f t="shared" si="29"/>
        <v>11201200</v>
      </c>
      <c r="R164" s="5">
        <f t="shared" si="29"/>
        <v>11201200</v>
      </c>
      <c r="S164" s="5">
        <f t="shared" si="29"/>
        <v>11201200</v>
      </c>
      <c r="T164" s="5">
        <f t="shared" si="29"/>
        <v>11201200</v>
      </c>
      <c r="U164" s="5">
        <f t="shared" si="29"/>
        <v>11201200</v>
      </c>
      <c r="V164" s="5">
        <f t="shared" si="29"/>
        <v>11201200</v>
      </c>
      <c r="W164" s="5">
        <f t="shared" si="29"/>
        <v>11201200</v>
      </c>
      <c r="X164" s="5">
        <f t="shared" si="29"/>
        <v>11201200</v>
      </c>
      <c r="Y164" s="5">
        <f t="shared" si="29"/>
        <v>11201200</v>
      </c>
      <c r="Z164" s="5">
        <f t="shared" si="29"/>
        <v>11201200</v>
      </c>
      <c r="AA164" s="5">
        <f t="shared" si="29"/>
        <v>11201200</v>
      </c>
      <c r="AB164" s="5">
        <f t="shared" si="29"/>
        <v>11201200</v>
      </c>
      <c r="AC164" s="5">
        <f t="shared" si="29"/>
        <v>11201200</v>
      </c>
      <c r="AD164" s="5">
        <f t="shared" si="29"/>
        <v>11201200</v>
      </c>
      <c r="AE164" s="5">
        <f t="shared" si="29"/>
        <v>11201200</v>
      </c>
      <c r="AF164" s="5">
        <f t="shared" si="29"/>
        <v>11201200</v>
      </c>
      <c r="AG164" s="5">
        <f t="shared" si="29"/>
        <v>11201200</v>
      </c>
      <c r="AH164" s="5"/>
      <c r="AI164" s="5"/>
    </row>
    <row r="165" spans="1:36" x14ac:dyDescent="0.2">
      <c r="A165" s="3" t="s">
        <v>2</v>
      </c>
      <c r="B165" s="2">
        <f>B131^3+B132^3+B133^3+B134^3+B135^3+B136^3+B137^3+B138^3+B139^3+B140^3+B141^3+B142^3+B143^3+B144^3+B145^3+B146^3+B147^3+B148^3+B149^3+B150^3+B151^3+B152^3+B153^3+B154^3+B155^3+B156^3+B157^3+B158^3+B159^3+B160^3+B161^3+B162^3</f>
        <v>8606720000</v>
      </c>
      <c r="C165" s="2">
        <f t="shared" ref="C165:AG165" si="30">C131^3+C132^3+C133^3+C134^3+C135^3+C136^3+C137^3+C138^3+C139^3+C140^3+C141^3+C142^3+C143^3+C144^3+C145^3+C146^3+C147^3+C148^3+C149^3+C150^3+C151^3+C152^3+C153^3+C154^3+C155^3+C156^3+C157^3+C158^3+C159^3+C160^3+C161^3+C162^3</f>
        <v>8606720000</v>
      </c>
      <c r="D165" s="2">
        <f t="shared" si="30"/>
        <v>8606720000</v>
      </c>
      <c r="E165" s="2">
        <f t="shared" si="30"/>
        <v>8606720000</v>
      </c>
      <c r="F165" s="2">
        <f t="shared" si="30"/>
        <v>8606720000</v>
      </c>
      <c r="G165" s="2">
        <f t="shared" si="30"/>
        <v>8606720000</v>
      </c>
      <c r="H165" s="2">
        <f t="shared" si="30"/>
        <v>8606720000</v>
      </c>
      <c r="I165" s="2">
        <f t="shared" si="30"/>
        <v>8606720000</v>
      </c>
      <c r="J165" s="2">
        <f t="shared" si="30"/>
        <v>8606720000</v>
      </c>
      <c r="K165" s="2">
        <f t="shared" si="30"/>
        <v>8606720000</v>
      </c>
      <c r="L165" s="2">
        <f t="shared" si="30"/>
        <v>8606720000</v>
      </c>
      <c r="M165" s="2">
        <f t="shared" si="30"/>
        <v>8606720000</v>
      </c>
      <c r="N165" s="2">
        <f t="shared" si="30"/>
        <v>8606720000</v>
      </c>
      <c r="O165" s="2">
        <f t="shared" si="30"/>
        <v>8606720000</v>
      </c>
      <c r="P165" s="2">
        <f t="shared" si="30"/>
        <v>8606720000</v>
      </c>
      <c r="Q165" s="2">
        <f t="shared" si="30"/>
        <v>8606720000</v>
      </c>
      <c r="R165" s="2">
        <f t="shared" si="30"/>
        <v>8606720000</v>
      </c>
      <c r="S165" s="2">
        <f t="shared" si="30"/>
        <v>8606720000</v>
      </c>
      <c r="T165" s="2">
        <f t="shared" si="30"/>
        <v>8606720000</v>
      </c>
      <c r="U165" s="2">
        <f t="shared" si="30"/>
        <v>8606720000</v>
      </c>
      <c r="V165" s="2">
        <f t="shared" si="30"/>
        <v>8606720000</v>
      </c>
      <c r="W165" s="2">
        <f t="shared" si="30"/>
        <v>8606720000</v>
      </c>
      <c r="X165" s="2">
        <f t="shared" si="30"/>
        <v>8606720000</v>
      </c>
      <c r="Y165" s="2">
        <f t="shared" si="30"/>
        <v>8606720000</v>
      </c>
      <c r="Z165" s="2">
        <f t="shared" si="30"/>
        <v>8606720000</v>
      </c>
      <c r="AA165" s="2">
        <f t="shared" si="30"/>
        <v>8606720000</v>
      </c>
      <c r="AB165" s="2">
        <f t="shared" si="30"/>
        <v>8606720000</v>
      </c>
      <c r="AC165" s="2">
        <f t="shared" si="30"/>
        <v>8606720000</v>
      </c>
      <c r="AD165" s="2">
        <f t="shared" si="30"/>
        <v>8606720000</v>
      </c>
      <c r="AE165" s="2">
        <f t="shared" si="30"/>
        <v>8606720000</v>
      </c>
      <c r="AF165" s="2">
        <f t="shared" si="30"/>
        <v>8606720000</v>
      </c>
      <c r="AG165" s="2">
        <f t="shared" si="30"/>
        <v>8606720000</v>
      </c>
      <c r="AH165" s="5"/>
      <c r="AI165" s="5"/>
    </row>
    <row r="166" spans="1:36" x14ac:dyDescent="0.2">
      <c r="AH166" s="5"/>
      <c r="AI166" s="5"/>
    </row>
    <row r="167" spans="1:36" x14ac:dyDescent="0.2">
      <c r="A167" s="3" t="s">
        <v>1173</v>
      </c>
      <c r="B167" s="2">
        <f>B131</f>
        <v>7</v>
      </c>
      <c r="C167" s="2">
        <f>C132</f>
        <v>51</v>
      </c>
      <c r="D167" s="2">
        <f>D133</f>
        <v>93</v>
      </c>
      <c r="E167" s="2">
        <f>E134</f>
        <v>105</v>
      </c>
      <c r="F167" s="2">
        <f>F135</f>
        <v>156</v>
      </c>
      <c r="G167" s="2">
        <f>G136</f>
        <v>176</v>
      </c>
      <c r="H167" s="2">
        <f>H137</f>
        <v>194</v>
      </c>
      <c r="I167" s="2">
        <f>I138</f>
        <v>246</v>
      </c>
      <c r="J167" s="2">
        <f>J139</f>
        <v>523</v>
      </c>
      <c r="K167" s="2">
        <f>K140</f>
        <v>575</v>
      </c>
      <c r="L167" s="2">
        <f>L141</f>
        <v>593</v>
      </c>
      <c r="M167" s="2">
        <f>M142</f>
        <v>613</v>
      </c>
      <c r="N167" s="2">
        <f>N143</f>
        <v>664</v>
      </c>
      <c r="O167" s="2">
        <f>O144</f>
        <v>676</v>
      </c>
      <c r="P167" s="2">
        <f>P145</f>
        <v>718</v>
      </c>
      <c r="Q167" s="2">
        <f>Q146</f>
        <v>762</v>
      </c>
      <c r="R167" s="2">
        <f>R147</f>
        <v>416</v>
      </c>
      <c r="S167" s="2">
        <f>S148</f>
        <v>428</v>
      </c>
      <c r="T167" s="2">
        <f>T149</f>
        <v>454</v>
      </c>
      <c r="U167" s="2">
        <f>U150</f>
        <v>498</v>
      </c>
      <c r="V167" s="2">
        <f>V151</f>
        <v>259</v>
      </c>
      <c r="W167" s="2">
        <f>W152</f>
        <v>311</v>
      </c>
      <c r="X167" s="2">
        <f>X153</f>
        <v>345</v>
      </c>
      <c r="Y167" s="2">
        <f>Y154</f>
        <v>365</v>
      </c>
      <c r="Z167" s="2">
        <f>Z155</f>
        <v>916</v>
      </c>
      <c r="AA167" s="2">
        <f>AA156</f>
        <v>936</v>
      </c>
      <c r="AB167" s="2">
        <f>AB157</f>
        <v>970</v>
      </c>
      <c r="AC167" s="2">
        <f>AC158</f>
        <v>1022</v>
      </c>
      <c r="AD167" s="2">
        <f>AD159</f>
        <v>783</v>
      </c>
      <c r="AE167" s="2">
        <f>AE160</f>
        <v>827</v>
      </c>
      <c r="AF167" s="2">
        <f>AF161</f>
        <v>853</v>
      </c>
      <c r="AG167" s="2">
        <f>AG162</f>
        <v>865</v>
      </c>
      <c r="AH167" s="217">
        <f t="shared" ref="AH167:AH168" si="31">SUM(B167:AG167)</f>
        <v>16400</v>
      </c>
      <c r="AI167" s="5">
        <f t="shared" ref="AI167:AI168" si="32">SUMSQ(B167:AG167)</f>
        <v>11201200</v>
      </c>
      <c r="AJ167" s="2">
        <f t="shared" si="27"/>
        <v>8606720000</v>
      </c>
    </row>
    <row r="168" spans="1:36" x14ac:dyDescent="0.2">
      <c r="A168" s="3" t="s">
        <v>1174</v>
      </c>
      <c r="B168" s="2">
        <f>B162</f>
        <v>1018</v>
      </c>
      <c r="C168" s="2">
        <f>C161</f>
        <v>974</v>
      </c>
      <c r="D168" s="2">
        <f>D160</f>
        <v>932</v>
      </c>
      <c r="E168" s="2">
        <f>E159</f>
        <v>920</v>
      </c>
      <c r="F168" s="2">
        <f>F158</f>
        <v>869</v>
      </c>
      <c r="G168" s="2">
        <f>G157</f>
        <v>849</v>
      </c>
      <c r="H168" s="2">
        <f>H156</f>
        <v>831</v>
      </c>
      <c r="I168" s="2">
        <f>I155</f>
        <v>779</v>
      </c>
      <c r="J168" s="2">
        <f>J154</f>
        <v>502</v>
      </c>
      <c r="K168" s="2">
        <f>K153</f>
        <v>450</v>
      </c>
      <c r="L168" s="2">
        <f>L152</f>
        <v>432</v>
      </c>
      <c r="M168" s="2">
        <f>M151</f>
        <v>412</v>
      </c>
      <c r="N168" s="2">
        <f>N150</f>
        <v>361</v>
      </c>
      <c r="O168" s="2">
        <f>O149</f>
        <v>349</v>
      </c>
      <c r="P168" s="2">
        <f>P148</f>
        <v>307</v>
      </c>
      <c r="Q168" s="2">
        <f>Q147</f>
        <v>263</v>
      </c>
      <c r="R168" s="2">
        <f>R146</f>
        <v>609</v>
      </c>
      <c r="S168" s="2">
        <f>S145</f>
        <v>597</v>
      </c>
      <c r="T168" s="2">
        <f>T144</f>
        <v>571</v>
      </c>
      <c r="U168" s="2">
        <f>U143</f>
        <v>527</v>
      </c>
      <c r="V168" s="2">
        <f>V142</f>
        <v>766</v>
      </c>
      <c r="W168" s="2">
        <f>W141</f>
        <v>714</v>
      </c>
      <c r="X168" s="2">
        <f>X140</f>
        <v>680</v>
      </c>
      <c r="Y168" s="2">
        <f>Y139</f>
        <v>660</v>
      </c>
      <c r="Z168" s="2">
        <f>Z138</f>
        <v>109</v>
      </c>
      <c r="AA168" s="2">
        <f>AA137</f>
        <v>89</v>
      </c>
      <c r="AB168" s="2">
        <f>AB136</f>
        <v>55</v>
      </c>
      <c r="AC168" s="2">
        <f>AC135</f>
        <v>3</v>
      </c>
      <c r="AD168" s="2">
        <f>AD134</f>
        <v>242</v>
      </c>
      <c r="AE168" s="2">
        <f>AE133</f>
        <v>198</v>
      </c>
      <c r="AF168" s="2">
        <f>AF132</f>
        <v>172</v>
      </c>
      <c r="AG168" s="2">
        <f>AG131</f>
        <v>160</v>
      </c>
      <c r="AH168" s="217">
        <f t="shared" si="31"/>
        <v>16400</v>
      </c>
      <c r="AI168" s="5">
        <f t="shared" si="32"/>
        <v>11201200</v>
      </c>
      <c r="AJ168" s="2">
        <f t="shared" si="27"/>
        <v>8606720000</v>
      </c>
    </row>
    <row r="171" spans="1:36" ht="13.5" thickBot="1" x14ac:dyDescent="0.25">
      <c r="A171" s="71"/>
      <c r="B171" s="1" t="s">
        <v>1126</v>
      </c>
      <c r="D171" s="131" t="s">
        <v>5</v>
      </c>
    </row>
    <row r="172" spans="1:36" x14ac:dyDescent="0.2">
      <c r="A172" s="1">
        <v>1</v>
      </c>
      <c r="B172" s="181">
        <v>19</v>
      </c>
      <c r="C172" s="133">
        <v>440</v>
      </c>
      <c r="D172" s="177">
        <v>1004</v>
      </c>
      <c r="E172" s="177">
        <v>591</v>
      </c>
      <c r="F172" s="177">
        <v>914</v>
      </c>
      <c r="G172" s="177">
        <v>565</v>
      </c>
      <c r="H172" s="177">
        <v>105</v>
      </c>
      <c r="I172" s="177">
        <v>462</v>
      </c>
      <c r="J172" s="177">
        <v>602</v>
      </c>
      <c r="K172" s="177">
        <v>1021</v>
      </c>
      <c r="L172" s="177">
        <v>417</v>
      </c>
      <c r="M172" s="177">
        <v>6</v>
      </c>
      <c r="N172" s="177">
        <v>475</v>
      </c>
      <c r="O172" s="177">
        <v>128</v>
      </c>
      <c r="P172" s="177">
        <v>548</v>
      </c>
      <c r="Q172" s="177">
        <v>903</v>
      </c>
      <c r="R172" s="177">
        <v>800</v>
      </c>
      <c r="S172" s="177">
        <v>699</v>
      </c>
      <c r="T172" s="177">
        <v>231</v>
      </c>
      <c r="U172" s="177">
        <v>324</v>
      </c>
      <c r="V172" s="177">
        <v>157</v>
      </c>
      <c r="W172" s="177">
        <v>314</v>
      </c>
      <c r="X172" s="177">
        <v>870</v>
      </c>
      <c r="Y172" s="177">
        <v>705</v>
      </c>
      <c r="Z172" s="177">
        <v>341</v>
      </c>
      <c r="AA172" s="177">
        <v>242</v>
      </c>
      <c r="AB172" s="177">
        <v>686</v>
      </c>
      <c r="AC172" s="177">
        <v>777</v>
      </c>
      <c r="AD172" s="177">
        <v>728</v>
      </c>
      <c r="AE172" s="177">
        <v>883</v>
      </c>
      <c r="AF172" s="177">
        <v>303</v>
      </c>
      <c r="AG172" s="184">
        <v>140</v>
      </c>
      <c r="AH172" s="5">
        <f>SUM(B172:AG172)</f>
        <v>16400</v>
      </c>
      <c r="AI172" s="5">
        <f>SUMSQ(B172:AG172)</f>
        <v>11201200</v>
      </c>
      <c r="AJ172" s="2">
        <f>B172^3+C172^3+D172^3+E172^3+F172^3+G172^3+H172^3+I172^3+J172^3+K172^3+L172^3+M172^3+N172^3+O172^3+P172^3+Q172^3+R172^3+S172^3+T172^3+U172^3+V172^3+W172^3+X172^3+Y172^3+Z172^3+AA172^3+AB172^3+AC172^3+AD172^3+AE172^3+AF172^3+AG172^3</f>
        <v>8606720000</v>
      </c>
    </row>
    <row r="173" spans="1:36" x14ac:dyDescent="0.2">
      <c r="A173" s="1">
        <v>2</v>
      </c>
      <c r="B173" s="138">
        <v>388</v>
      </c>
      <c r="C173" s="7">
        <v>39</v>
      </c>
      <c r="D173" s="6">
        <v>635</v>
      </c>
      <c r="E173" s="6">
        <v>992</v>
      </c>
      <c r="F173" s="6">
        <v>513</v>
      </c>
      <c r="G173" s="6">
        <v>934</v>
      </c>
      <c r="H173" s="6">
        <v>506</v>
      </c>
      <c r="I173" s="6">
        <v>93</v>
      </c>
      <c r="J173" s="6">
        <v>969</v>
      </c>
      <c r="K173" s="6">
        <v>622</v>
      </c>
      <c r="L173" s="6">
        <v>50</v>
      </c>
      <c r="M173" s="6">
        <v>405</v>
      </c>
      <c r="N173" s="6">
        <v>76</v>
      </c>
      <c r="O173" s="6">
        <v>495</v>
      </c>
      <c r="P173" s="6">
        <v>947</v>
      </c>
      <c r="Q173" s="6">
        <v>536</v>
      </c>
      <c r="R173" s="6">
        <v>655</v>
      </c>
      <c r="S173" s="6">
        <v>812</v>
      </c>
      <c r="T173" s="6">
        <v>376</v>
      </c>
      <c r="U173" s="6">
        <v>211</v>
      </c>
      <c r="V173" s="6">
        <v>270</v>
      </c>
      <c r="W173" s="6">
        <v>169</v>
      </c>
      <c r="X173" s="6">
        <v>757</v>
      </c>
      <c r="Y173" s="6">
        <v>850</v>
      </c>
      <c r="Z173" s="6">
        <v>198</v>
      </c>
      <c r="AA173" s="6">
        <v>353</v>
      </c>
      <c r="AB173" s="6">
        <v>829</v>
      </c>
      <c r="AC173" s="6">
        <v>666</v>
      </c>
      <c r="AD173" s="6">
        <v>839</v>
      </c>
      <c r="AE173" s="6">
        <v>740</v>
      </c>
      <c r="AF173" s="8">
        <v>192</v>
      </c>
      <c r="AG173" s="179">
        <v>283</v>
      </c>
      <c r="AH173" s="5">
        <f t="shared" ref="AH173:AH203" si="33">SUM(B173:AG173)</f>
        <v>16400</v>
      </c>
      <c r="AI173" s="5">
        <f t="shared" ref="AI173:AI203" si="34">SUMSQ(B173:AG173)</f>
        <v>11201200</v>
      </c>
      <c r="AJ173" s="2">
        <f t="shared" ref="AJ173:AJ209" si="35">B173^3+C173^3+D173^3+E173^3+F173^3+G173^3+H173^3+I173^3+J173^3+K173^3+L173^3+M173^3+N173^3+O173^3+P173^3+Q173^3+R173^3+S173^3+T173^3+U173^3+V173^3+W173^3+X173^3+Y173^3+Z173^3+AA173^3+AB173^3+AC173^3+AD173^3+AE173^3+AF173^3+AG173^3</f>
        <v>8606720000</v>
      </c>
    </row>
    <row r="174" spans="1:36" x14ac:dyDescent="0.2">
      <c r="A174" s="1">
        <v>3</v>
      </c>
      <c r="B174" s="178">
        <v>946</v>
      </c>
      <c r="C174" s="6">
        <v>533</v>
      </c>
      <c r="D174" s="7">
        <v>73</v>
      </c>
      <c r="E174" s="9">
        <v>494</v>
      </c>
      <c r="F174" s="6">
        <v>51</v>
      </c>
      <c r="G174" s="6">
        <v>408</v>
      </c>
      <c r="H174" s="6">
        <v>972</v>
      </c>
      <c r="I174" s="6">
        <v>623</v>
      </c>
      <c r="J174" s="6">
        <v>507</v>
      </c>
      <c r="K174" s="6">
        <v>96</v>
      </c>
      <c r="L174" s="6">
        <v>516</v>
      </c>
      <c r="M174" s="6">
        <v>935</v>
      </c>
      <c r="N174" s="6">
        <v>634</v>
      </c>
      <c r="O174" s="6">
        <v>989</v>
      </c>
      <c r="P174" s="6">
        <v>385</v>
      </c>
      <c r="Q174" s="6">
        <v>38</v>
      </c>
      <c r="R174" s="6">
        <v>189</v>
      </c>
      <c r="S174" s="6">
        <v>282</v>
      </c>
      <c r="T174" s="6">
        <v>838</v>
      </c>
      <c r="U174" s="6">
        <v>737</v>
      </c>
      <c r="V174" s="6">
        <v>832</v>
      </c>
      <c r="W174" s="6">
        <v>667</v>
      </c>
      <c r="X174" s="6">
        <v>199</v>
      </c>
      <c r="Y174" s="6">
        <v>356</v>
      </c>
      <c r="Z174" s="6">
        <v>760</v>
      </c>
      <c r="AA174" s="6">
        <v>851</v>
      </c>
      <c r="AB174" s="6">
        <v>271</v>
      </c>
      <c r="AC174" s="6">
        <v>172</v>
      </c>
      <c r="AD174" s="6">
        <v>373</v>
      </c>
      <c r="AE174" s="8">
        <v>210</v>
      </c>
      <c r="AF174" s="6">
        <v>654</v>
      </c>
      <c r="AG174" s="179">
        <v>809</v>
      </c>
      <c r="AH174" s="5">
        <f t="shared" si="33"/>
        <v>16400</v>
      </c>
      <c r="AI174" s="5">
        <f t="shared" si="34"/>
        <v>11201200</v>
      </c>
      <c r="AJ174" s="2">
        <f t="shared" si="35"/>
        <v>8606720000</v>
      </c>
    </row>
    <row r="175" spans="1:36" x14ac:dyDescent="0.2">
      <c r="A175" s="1">
        <v>4</v>
      </c>
      <c r="B175" s="178">
        <v>545</v>
      </c>
      <c r="C175" s="6">
        <v>902</v>
      </c>
      <c r="D175" s="9">
        <v>474</v>
      </c>
      <c r="E175" s="7">
        <v>125</v>
      </c>
      <c r="F175" s="6">
        <v>420</v>
      </c>
      <c r="G175" s="6">
        <v>7</v>
      </c>
      <c r="H175" s="6">
        <v>603</v>
      </c>
      <c r="I175" s="6">
        <v>1024</v>
      </c>
      <c r="J175" s="6">
        <v>108</v>
      </c>
      <c r="K175" s="6">
        <v>463</v>
      </c>
      <c r="L175" s="6">
        <v>915</v>
      </c>
      <c r="M175" s="6">
        <v>568</v>
      </c>
      <c r="N175" s="6">
        <v>1001</v>
      </c>
      <c r="O175" s="6">
        <v>590</v>
      </c>
      <c r="P175" s="6">
        <v>18</v>
      </c>
      <c r="Q175" s="6">
        <v>437</v>
      </c>
      <c r="R175" s="6">
        <v>302</v>
      </c>
      <c r="S175" s="6">
        <v>137</v>
      </c>
      <c r="T175" s="6">
        <v>725</v>
      </c>
      <c r="U175" s="6">
        <v>882</v>
      </c>
      <c r="V175" s="6">
        <v>687</v>
      </c>
      <c r="W175" s="6">
        <v>780</v>
      </c>
      <c r="X175" s="6">
        <v>344</v>
      </c>
      <c r="Y175" s="6">
        <v>243</v>
      </c>
      <c r="Z175" s="6">
        <v>871</v>
      </c>
      <c r="AA175" s="6">
        <v>708</v>
      </c>
      <c r="AB175" s="6">
        <v>160</v>
      </c>
      <c r="AC175" s="6">
        <v>315</v>
      </c>
      <c r="AD175" s="8">
        <v>230</v>
      </c>
      <c r="AE175" s="6">
        <v>321</v>
      </c>
      <c r="AF175" s="6">
        <v>797</v>
      </c>
      <c r="AG175" s="179">
        <v>698</v>
      </c>
      <c r="AH175" s="5">
        <f t="shared" si="33"/>
        <v>16400</v>
      </c>
      <c r="AI175" s="5">
        <f t="shared" si="34"/>
        <v>11201200</v>
      </c>
      <c r="AJ175" s="2">
        <f t="shared" si="35"/>
        <v>8606720000</v>
      </c>
    </row>
    <row r="176" spans="1:36" x14ac:dyDescent="0.2">
      <c r="A176" s="1">
        <v>5</v>
      </c>
      <c r="B176" s="178">
        <v>781</v>
      </c>
      <c r="C176" s="6">
        <v>682</v>
      </c>
      <c r="D176" s="6">
        <v>246</v>
      </c>
      <c r="E176" s="6">
        <v>337</v>
      </c>
      <c r="F176" s="7">
        <v>144</v>
      </c>
      <c r="G176" s="9">
        <v>299</v>
      </c>
      <c r="H176" s="6">
        <v>887</v>
      </c>
      <c r="I176" s="6">
        <v>724</v>
      </c>
      <c r="J176" s="6">
        <v>328</v>
      </c>
      <c r="K176" s="6">
        <v>227</v>
      </c>
      <c r="L176" s="6">
        <v>703</v>
      </c>
      <c r="M176" s="6">
        <v>796</v>
      </c>
      <c r="N176" s="6">
        <v>709</v>
      </c>
      <c r="O176" s="6">
        <v>866</v>
      </c>
      <c r="P176" s="6">
        <v>318</v>
      </c>
      <c r="Q176" s="6">
        <v>153</v>
      </c>
      <c r="R176" s="6">
        <v>2</v>
      </c>
      <c r="S176" s="6">
        <v>421</v>
      </c>
      <c r="T176" s="6">
        <v>1017</v>
      </c>
      <c r="U176" s="6">
        <v>606</v>
      </c>
      <c r="V176" s="6">
        <v>899</v>
      </c>
      <c r="W176" s="6">
        <v>552</v>
      </c>
      <c r="X176" s="6">
        <v>124</v>
      </c>
      <c r="Y176" s="6">
        <v>479</v>
      </c>
      <c r="Z176" s="6">
        <v>587</v>
      </c>
      <c r="AA176" s="6">
        <v>1008</v>
      </c>
      <c r="AB176" s="6">
        <v>436</v>
      </c>
      <c r="AC176" s="8">
        <v>23</v>
      </c>
      <c r="AD176" s="6">
        <v>458</v>
      </c>
      <c r="AE176" s="6">
        <v>109</v>
      </c>
      <c r="AF176" s="6">
        <v>561</v>
      </c>
      <c r="AG176" s="179">
        <v>918</v>
      </c>
      <c r="AH176" s="5">
        <f t="shared" si="33"/>
        <v>16400</v>
      </c>
      <c r="AI176" s="5">
        <f t="shared" si="34"/>
        <v>11201200</v>
      </c>
      <c r="AJ176" s="2">
        <f t="shared" si="35"/>
        <v>8606720000</v>
      </c>
    </row>
    <row r="177" spans="1:36" x14ac:dyDescent="0.2">
      <c r="A177" s="1">
        <v>6</v>
      </c>
      <c r="B177" s="178">
        <v>670</v>
      </c>
      <c r="C177" s="6">
        <v>825</v>
      </c>
      <c r="D177" s="6">
        <v>357</v>
      </c>
      <c r="E177" s="6">
        <v>194</v>
      </c>
      <c r="F177" s="9">
        <v>287</v>
      </c>
      <c r="G177" s="7">
        <v>188</v>
      </c>
      <c r="H177" s="6">
        <v>744</v>
      </c>
      <c r="I177" s="6">
        <v>835</v>
      </c>
      <c r="J177" s="6">
        <v>215</v>
      </c>
      <c r="K177" s="6">
        <v>372</v>
      </c>
      <c r="L177" s="6">
        <v>816</v>
      </c>
      <c r="M177" s="6">
        <v>651</v>
      </c>
      <c r="N177" s="6">
        <v>854</v>
      </c>
      <c r="O177" s="6">
        <v>753</v>
      </c>
      <c r="P177" s="6">
        <v>173</v>
      </c>
      <c r="Q177" s="6">
        <v>266</v>
      </c>
      <c r="R177" s="6">
        <v>401</v>
      </c>
      <c r="S177" s="6">
        <v>54</v>
      </c>
      <c r="T177" s="6">
        <v>618</v>
      </c>
      <c r="U177" s="6">
        <v>973</v>
      </c>
      <c r="V177" s="6">
        <v>532</v>
      </c>
      <c r="W177" s="6">
        <v>951</v>
      </c>
      <c r="X177" s="6">
        <v>491</v>
      </c>
      <c r="Y177" s="6">
        <v>80</v>
      </c>
      <c r="Z177" s="6">
        <v>988</v>
      </c>
      <c r="AA177" s="6">
        <v>639</v>
      </c>
      <c r="AB177" s="8">
        <v>35</v>
      </c>
      <c r="AC177" s="6">
        <v>392</v>
      </c>
      <c r="AD177" s="6">
        <v>89</v>
      </c>
      <c r="AE177" s="6">
        <v>510</v>
      </c>
      <c r="AF177" s="6">
        <v>930</v>
      </c>
      <c r="AG177" s="179">
        <v>517</v>
      </c>
      <c r="AH177" s="5">
        <f t="shared" si="33"/>
        <v>16400</v>
      </c>
      <c r="AI177" s="5">
        <f t="shared" si="34"/>
        <v>11201200</v>
      </c>
      <c r="AJ177" s="2">
        <f t="shared" si="35"/>
        <v>8606720000</v>
      </c>
    </row>
    <row r="178" spans="1:36" x14ac:dyDescent="0.2">
      <c r="A178" s="1">
        <v>7</v>
      </c>
      <c r="B178" s="178">
        <v>176</v>
      </c>
      <c r="C178" s="6">
        <v>267</v>
      </c>
      <c r="D178" s="6">
        <v>855</v>
      </c>
      <c r="E178" s="6">
        <v>756</v>
      </c>
      <c r="F178" s="6">
        <v>813</v>
      </c>
      <c r="G178" s="6">
        <v>650</v>
      </c>
      <c r="H178" s="7">
        <v>214</v>
      </c>
      <c r="I178" s="9">
        <v>369</v>
      </c>
      <c r="J178" s="6">
        <v>741</v>
      </c>
      <c r="K178" s="6">
        <v>834</v>
      </c>
      <c r="L178" s="6">
        <v>286</v>
      </c>
      <c r="M178" s="6">
        <v>185</v>
      </c>
      <c r="N178" s="6">
        <v>360</v>
      </c>
      <c r="O178" s="6">
        <v>195</v>
      </c>
      <c r="P178" s="6">
        <v>671</v>
      </c>
      <c r="Q178" s="6">
        <v>828</v>
      </c>
      <c r="R178" s="6">
        <v>931</v>
      </c>
      <c r="S178" s="6">
        <v>520</v>
      </c>
      <c r="T178" s="6">
        <v>92</v>
      </c>
      <c r="U178" s="6">
        <v>511</v>
      </c>
      <c r="V178" s="6">
        <v>34</v>
      </c>
      <c r="W178" s="6">
        <v>389</v>
      </c>
      <c r="X178" s="6">
        <v>985</v>
      </c>
      <c r="Y178" s="6">
        <v>638</v>
      </c>
      <c r="Z178" s="6">
        <v>490</v>
      </c>
      <c r="AA178" s="8">
        <v>77</v>
      </c>
      <c r="AB178" s="6">
        <v>529</v>
      </c>
      <c r="AC178" s="6">
        <v>950</v>
      </c>
      <c r="AD178" s="6">
        <v>619</v>
      </c>
      <c r="AE178" s="6">
        <v>976</v>
      </c>
      <c r="AF178" s="6">
        <v>404</v>
      </c>
      <c r="AG178" s="179">
        <v>55</v>
      </c>
      <c r="AH178" s="5">
        <f t="shared" si="33"/>
        <v>16400</v>
      </c>
      <c r="AI178" s="5">
        <f t="shared" si="34"/>
        <v>11201200</v>
      </c>
      <c r="AJ178" s="2">
        <f t="shared" si="35"/>
        <v>8606720000</v>
      </c>
    </row>
    <row r="179" spans="1:36" x14ac:dyDescent="0.2">
      <c r="A179" s="1">
        <v>8</v>
      </c>
      <c r="B179" s="178">
        <v>319</v>
      </c>
      <c r="C179" s="6">
        <v>156</v>
      </c>
      <c r="D179" s="6">
        <v>712</v>
      </c>
      <c r="E179" s="6">
        <v>867</v>
      </c>
      <c r="F179" s="6">
        <v>702</v>
      </c>
      <c r="G179" s="6">
        <v>793</v>
      </c>
      <c r="H179" s="9">
        <v>325</v>
      </c>
      <c r="I179" s="7">
        <v>226</v>
      </c>
      <c r="J179" s="6">
        <v>886</v>
      </c>
      <c r="K179" s="6">
        <v>721</v>
      </c>
      <c r="L179" s="6">
        <v>141</v>
      </c>
      <c r="M179" s="6">
        <v>298</v>
      </c>
      <c r="N179" s="6">
        <v>247</v>
      </c>
      <c r="O179" s="6">
        <v>340</v>
      </c>
      <c r="P179" s="6">
        <v>784</v>
      </c>
      <c r="Q179" s="6">
        <v>683</v>
      </c>
      <c r="R179" s="6">
        <v>564</v>
      </c>
      <c r="S179" s="6">
        <v>919</v>
      </c>
      <c r="T179" s="6">
        <v>459</v>
      </c>
      <c r="U179" s="6">
        <v>112</v>
      </c>
      <c r="V179" s="6">
        <v>433</v>
      </c>
      <c r="W179" s="6">
        <v>22</v>
      </c>
      <c r="X179" s="6">
        <v>586</v>
      </c>
      <c r="Y179" s="6">
        <v>1005</v>
      </c>
      <c r="Z179" s="8">
        <v>121</v>
      </c>
      <c r="AA179" s="6">
        <v>478</v>
      </c>
      <c r="AB179" s="6">
        <v>898</v>
      </c>
      <c r="AC179" s="6">
        <v>549</v>
      </c>
      <c r="AD179" s="6">
        <v>1020</v>
      </c>
      <c r="AE179" s="6">
        <v>607</v>
      </c>
      <c r="AF179" s="6">
        <v>3</v>
      </c>
      <c r="AG179" s="179">
        <v>424</v>
      </c>
      <c r="AH179" s="5">
        <f t="shared" si="33"/>
        <v>16400</v>
      </c>
      <c r="AI179" s="5">
        <f t="shared" si="34"/>
        <v>11201200</v>
      </c>
      <c r="AJ179" s="2">
        <f t="shared" si="35"/>
        <v>8606720000</v>
      </c>
    </row>
    <row r="180" spans="1:36" x14ac:dyDescent="0.2">
      <c r="A180" s="1">
        <v>9</v>
      </c>
      <c r="B180" s="178">
        <v>86</v>
      </c>
      <c r="C180" s="6">
        <v>497</v>
      </c>
      <c r="D180" s="6">
        <v>941</v>
      </c>
      <c r="E180" s="6">
        <v>522</v>
      </c>
      <c r="F180" s="6">
        <v>983</v>
      </c>
      <c r="G180" s="6">
        <v>628</v>
      </c>
      <c r="H180" s="6">
        <v>48</v>
      </c>
      <c r="I180" s="6">
        <v>395</v>
      </c>
      <c r="J180" s="7">
        <v>543</v>
      </c>
      <c r="K180" s="9">
        <v>956</v>
      </c>
      <c r="L180" s="6">
        <v>488</v>
      </c>
      <c r="M180" s="6">
        <v>67</v>
      </c>
      <c r="N180" s="6">
        <v>414</v>
      </c>
      <c r="O180" s="6">
        <v>57</v>
      </c>
      <c r="P180" s="6">
        <v>613</v>
      </c>
      <c r="Q180" s="6">
        <v>962</v>
      </c>
      <c r="R180" s="6">
        <v>857</v>
      </c>
      <c r="S180" s="6">
        <v>766</v>
      </c>
      <c r="T180" s="6">
        <v>162</v>
      </c>
      <c r="U180" s="6">
        <v>261</v>
      </c>
      <c r="V180" s="6">
        <v>220</v>
      </c>
      <c r="W180" s="6">
        <v>383</v>
      </c>
      <c r="X180" s="6">
        <v>803</v>
      </c>
      <c r="Y180" s="8">
        <v>648</v>
      </c>
      <c r="Z180" s="6">
        <v>276</v>
      </c>
      <c r="AA180" s="6">
        <v>183</v>
      </c>
      <c r="AB180" s="6">
        <v>747</v>
      </c>
      <c r="AC180" s="6">
        <v>848</v>
      </c>
      <c r="AD180" s="6">
        <v>657</v>
      </c>
      <c r="AE180" s="6">
        <v>822</v>
      </c>
      <c r="AF180" s="6">
        <v>362</v>
      </c>
      <c r="AG180" s="179">
        <v>205</v>
      </c>
      <c r="AH180" s="5">
        <f t="shared" si="33"/>
        <v>16400</v>
      </c>
      <c r="AI180" s="5">
        <f t="shared" si="34"/>
        <v>11201200</v>
      </c>
      <c r="AJ180" s="2">
        <f t="shared" si="35"/>
        <v>8606720000</v>
      </c>
    </row>
    <row r="181" spans="1:36" x14ac:dyDescent="0.2">
      <c r="A181" s="1">
        <v>10</v>
      </c>
      <c r="B181" s="178">
        <v>453</v>
      </c>
      <c r="C181" s="6">
        <v>98</v>
      </c>
      <c r="D181" s="6">
        <v>574</v>
      </c>
      <c r="E181" s="6">
        <v>921</v>
      </c>
      <c r="F181" s="6">
        <v>584</v>
      </c>
      <c r="G181" s="6">
        <v>995</v>
      </c>
      <c r="H181" s="6">
        <v>447</v>
      </c>
      <c r="I181" s="6">
        <v>28</v>
      </c>
      <c r="J181" s="9">
        <v>912</v>
      </c>
      <c r="K181" s="7">
        <v>555</v>
      </c>
      <c r="L181" s="6">
        <v>119</v>
      </c>
      <c r="M181" s="6">
        <v>468</v>
      </c>
      <c r="N181" s="6">
        <v>13</v>
      </c>
      <c r="O181" s="6">
        <v>426</v>
      </c>
      <c r="P181" s="6">
        <v>1014</v>
      </c>
      <c r="Q181" s="6">
        <v>593</v>
      </c>
      <c r="R181" s="6">
        <v>714</v>
      </c>
      <c r="S181" s="6">
        <v>877</v>
      </c>
      <c r="T181" s="6">
        <v>305</v>
      </c>
      <c r="U181" s="6">
        <v>150</v>
      </c>
      <c r="V181" s="6">
        <v>331</v>
      </c>
      <c r="W181" s="6">
        <v>240</v>
      </c>
      <c r="X181" s="8">
        <v>692</v>
      </c>
      <c r="Y181" s="6">
        <v>791</v>
      </c>
      <c r="Z181" s="6">
        <v>131</v>
      </c>
      <c r="AA181" s="6">
        <v>296</v>
      </c>
      <c r="AB181" s="6">
        <v>892</v>
      </c>
      <c r="AC181" s="6">
        <v>735</v>
      </c>
      <c r="AD181" s="6">
        <v>770</v>
      </c>
      <c r="AE181" s="6">
        <v>677</v>
      </c>
      <c r="AF181" s="6">
        <v>249</v>
      </c>
      <c r="AG181" s="179">
        <v>350</v>
      </c>
      <c r="AH181" s="5">
        <f t="shared" si="33"/>
        <v>16400</v>
      </c>
      <c r="AI181" s="5">
        <f t="shared" si="34"/>
        <v>11201200</v>
      </c>
      <c r="AJ181" s="2">
        <f t="shared" si="35"/>
        <v>8606720000</v>
      </c>
    </row>
    <row r="182" spans="1:36" x14ac:dyDescent="0.2">
      <c r="A182" s="1">
        <v>11</v>
      </c>
      <c r="B182" s="178">
        <v>1015</v>
      </c>
      <c r="C182" s="6">
        <v>596</v>
      </c>
      <c r="D182" s="6">
        <v>16</v>
      </c>
      <c r="E182" s="6">
        <v>427</v>
      </c>
      <c r="F182" s="6">
        <v>118</v>
      </c>
      <c r="G182" s="6">
        <v>465</v>
      </c>
      <c r="H182" s="6">
        <v>909</v>
      </c>
      <c r="I182" s="6">
        <v>554</v>
      </c>
      <c r="J182" s="6">
        <v>446</v>
      </c>
      <c r="K182" s="6">
        <v>25</v>
      </c>
      <c r="L182" s="7">
        <v>581</v>
      </c>
      <c r="M182" s="9">
        <v>994</v>
      </c>
      <c r="N182" s="6">
        <v>575</v>
      </c>
      <c r="O182" s="6">
        <v>924</v>
      </c>
      <c r="P182" s="6">
        <v>456</v>
      </c>
      <c r="Q182" s="6">
        <v>99</v>
      </c>
      <c r="R182" s="6">
        <v>252</v>
      </c>
      <c r="S182" s="6">
        <v>351</v>
      </c>
      <c r="T182" s="6">
        <v>771</v>
      </c>
      <c r="U182" s="6">
        <v>680</v>
      </c>
      <c r="V182" s="6">
        <v>889</v>
      </c>
      <c r="W182" s="8">
        <v>734</v>
      </c>
      <c r="X182" s="6">
        <v>130</v>
      </c>
      <c r="Y182" s="6">
        <v>293</v>
      </c>
      <c r="Z182" s="6">
        <v>689</v>
      </c>
      <c r="AA182" s="6">
        <v>790</v>
      </c>
      <c r="AB182" s="6">
        <v>330</v>
      </c>
      <c r="AC182" s="6">
        <v>237</v>
      </c>
      <c r="AD182" s="6">
        <v>308</v>
      </c>
      <c r="AE182" s="6">
        <v>151</v>
      </c>
      <c r="AF182" s="6">
        <v>715</v>
      </c>
      <c r="AG182" s="179">
        <v>880</v>
      </c>
      <c r="AH182" s="5">
        <f t="shared" si="33"/>
        <v>16400</v>
      </c>
      <c r="AI182" s="5">
        <f t="shared" si="34"/>
        <v>11201200</v>
      </c>
      <c r="AJ182" s="2">
        <f t="shared" si="35"/>
        <v>8606720000</v>
      </c>
    </row>
    <row r="183" spans="1:36" x14ac:dyDescent="0.2">
      <c r="A183" s="1">
        <v>12</v>
      </c>
      <c r="B183" s="178">
        <v>616</v>
      </c>
      <c r="C183" s="6">
        <v>963</v>
      </c>
      <c r="D183" s="6">
        <v>415</v>
      </c>
      <c r="E183" s="6">
        <v>60</v>
      </c>
      <c r="F183" s="6">
        <v>485</v>
      </c>
      <c r="G183" s="6">
        <v>66</v>
      </c>
      <c r="H183" s="6">
        <v>542</v>
      </c>
      <c r="I183" s="6">
        <v>953</v>
      </c>
      <c r="J183" s="6">
        <v>45</v>
      </c>
      <c r="K183" s="6">
        <v>394</v>
      </c>
      <c r="L183" s="9">
        <v>982</v>
      </c>
      <c r="M183" s="7">
        <v>625</v>
      </c>
      <c r="N183" s="6">
        <v>944</v>
      </c>
      <c r="O183" s="6">
        <v>523</v>
      </c>
      <c r="P183" s="6">
        <v>87</v>
      </c>
      <c r="Q183" s="6">
        <v>500</v>
      </c>
      <c r="R183" s="6">
        <v>363</v>
      </c>
      <c r="S183" s="6">
        <v>208</v>
      </c>
      <c r="T183" s="6">
        <v>660</v>
      </c>
      <c r="U183" s="6">
        <v>823</v>
      </c>
      <c r="V183" s="8">
        <v>746</v>
      </c>
      <c r="W183" s="6">
        <v>845</v>
      </c>
      <c r="X183" s="6">
        <v>273</v>
      </c>
      <c r="Y183" s="6">
        <v>182</v>
      </c>
      <c r="Z183" s="6">
        <v>802</v>
      </c>
      <c r="AA183" s="6">
        <v>645</v>
      </c>
      <c r="AB183" s="6">
        <v>217</v>
      </c>
      <c r="AC183" s="6">
        <v>382</v>
      </c>
      <c r="AD183" s="6">
        <v>163</v>
      </c>
      <c r="AE183" s="6">
        <v>264</v>
      </c>
      <c r="AF183" s="6">
        <v>860</v>
      </c>
      <c r="AG183" s="179">
        <v>767</v>
      </c>
      <c r="AH183" s="5">
        <f t="shared" si="33"/>
        <v>16400</v>
      </c>
      <c r="AI183" s="5">
        <f t="shared" si="34"/>
        <v>11201200</v>
      </c>
      <c r="AJ183" s="2">
        <f t="shared" si="35"/>
        <v>8606720000</v>
      </c>
    </row>
    <row r="184" spans="1:36" x14ac:dyDescent="0.2">
      <c r="A184" s="1">
        <v>13</v>
      </c>
      <c r="B184" s="178">
        <v>844</v>
      </c>
      <c r="C184" s="6">
        <v>751</v>
      </c>
      <c r="D184" s="6">
        <v>179</v>
      </c>
      <c r="E184" s="6">
        <v>280</v>
      </c>
      <c r="F184" s="6">
        <v>201</v>
      </c>
      <c r="G184" s="6">
        <v>366</v>
      </c>
      <c r="H184" s="6">
        <v>818</v>
      </c>
      <c r="I184" s="6">
        <v>661</v>
      </c>
      <c r="J184" s="6">
        <v>257</v>
      </c>
      <c r="K184" s="6">
        <v>166</v>
      </c>
      <c r="L184" s="6">
        <v>762</v>
      </c>
      <c r="M184" s="6">
        <v>861</v>
      </c>
      <c r="N184" s="7">
        <v>644</v>
      </c>
      <c r="O184" s="9">
        <v>807</v>
      </c>
      <c r="P184" s="6">
        <v>379</v>
      </c>
      <c r="Q184" s="6">
        <v>224</v>
      </c>
      <c r="R184" s="6">
        <v>71</v>
      </c>
      <c r="S184" s="6">
        <v>484</v>
      </c>
      <c r="T184" s="6">
        <v>960</v>
      </c>
      <c r="U184" s="8">
        <v>539</v>
      </c>
      <c r="V184" s="6">
        <v>966</v>
      </c>
      <c r="W184" s="6">
        <v>609</v>
      </c>
      <c r="X184" s="6">
        <v>61</v>
      </c>
      <c r="Y184" s="6">
        <v>410</v>
      </c>
      <c r="Z184" s="6">
        <v>526</v>
      </c>
      <c r="AA184" s="6">
        <v>937</v>
      </c>
      <c r="AB184" s="6">
        <v>501</v>
      </c>
      <c r="AC184" s="6">
        <v>82</v>
      </c>
      <c r="AD184" s="6">
        <v>399</v>
      </c>
      <c r="AE184" s="6">
        <v>44</v>
      </c>
      <c r="AF184" s="6">
        <v>632</v>
      </c>
      <c r="AG184" s="179">
        <v>979</v>
      </c>
      <c r="AH184" s="5">
        <f t="shared" si="33"/>
        <v>16400</v>
      </c>
      <c r="AI184" s="5">
        <f t="shared" si="34"/>
        <v>11201200</v>
      </c>
      <c r="AJ184" s="2">
        <f t="shared" si="35"/>
        <v>8606720000</v>
      </c>
    </row>
    <row r="185" spans="1:36" x14ac:dyDescent="0.2">
      <c r="A185" s="1">
        <v>14</v>
      </c>
      <c r="B185" s="178">
        <v>731</v>
      </c>
      <c r="C185" s="6">
        <v>896</v>
      </c>
      <c r="D185" s="6">
        <v>292</v>
      </c>
      <c r="E185" s="6">
        <v>135</v>
      </c>
      <c r="F185" s="6">
        <v>346</v>
      </c>
      <c r="G185" s="6">
        <v>253</v>
      </c>
      <c r="H185" s="6">
        <v>673</v>
      </c>
      <c r="I185" s="6">
        <v>774</v>
      </c>
      <c r="J185" s="6">
        <v>146</v>
      </c>
      <c r="K185" s="6">
        <v>309</v>
      </c>
      <c r="L185" s="6">
        <v>873</v>
      </c>
      <c r="M185" s="6">
        <v>718</v>
      </c>
      <c r="N185" s="9">
        <v>787</v>
      </c>
      <c r="O185" s="7">
        <v>696</v>
      </c>
      <c r="P185" s="6">
        <v>236</v>
      </c>
      <c r="Q185" s="6">
        <v>335</v>
      </c>
      <c r="R185" s="6">
        <v>472</v>
      </c>
      <c r="S185" s="6">
        <v>115</v>
      </c>
      <c r="T185" s="8">
        <v>559</v>
      </c>
      <c r="U185" s="6">
        <v>908</v>
      </c>
      <c r="V185" s="6">
        <v>597</v>
      </c>
      <c r="W185" s="6">
        <v>1010</v>
      </c>
      <c r="X185" s="6">
        <v>430</v>
      </c>
      <c r="Y185" s="6">
        <v>9</v>
      </c>
      <c r="Z185" s="6">
        <v>925</v>
      </c>
      <c r="AA185" s="6">
        <v>570</v>
      </c>
      <c r="AB185" s="6">
        <v>102</v>
      </c>
      <c r="AC185" s="6">
        <v>449</v>
      </c>
      <c r="AD185" s="6">
        <v>32</v>
      </c>
      <c r="AE185" s="6">
        <v>443</v>
      </c>
      <c r="AF185" s="6">
        <v>999</v>
      </c>
      <c r="AG185" s="179">
        <v>580</v>
      </c>
      <c r="AH185" s="5">
        <f t="shared" si="33"/>
        <v>16400</v>
      </c>
      <c r="AI185" s="5">
        <f t="shared" si="34"/>
        <v>11201200</v>
      </c>
      <c r="AJ185" s="2">
        <f t="shared" si="35"/>
        <v>8606720000</v>
      </c>
    </row>
    <row r="186" spans="1:36" x14ac:dyDescent="0.2">
      <c r="A186" s="1">
        <v>15</v>
      </c>
      <c r="B186" s="178">
        <v>233</v>
      </c>
      <c r="C186" s="6">
        <v>334</v>
      </c>
      <c r="D186" s="6">
        <v>786</v>
      </c>
      <c r="E186" s="6">
        <v>693</v>
      </c>
      <c r="F186" s="6">
        <v>876</v>
      </c>
      <c r="G186" s="6">
        <v>719</v>
      </c>
      <c r="H186" s="6">
        <v>147</v>
      </c>
      <c r="I186" s="6">
        <v>312</v>
      </c>
      <c r="J186" s="6">
        <v>676</v>
      </c>
      <c r="K186" s="6">
        <v>775</v>
      </c>
      <c r="L186" s="6">
        <v>347</v>
      </c>
      <c r="M186" s="6">
        <v>256</v>
      </c>
      <c r="N186" s="6">
        <v>289</v>
      </c>
      <c r="O186" s="6">
        <v>134</v>
      </c>
      <c r="P186" s="7">
        <v>730</v>
      </c>
      <c r="Q186" s="9">
        <v>893</v>
      </c>
      <c r="R186" s="6">
        <v>998</v>
      </c>
      <c r="S186" s="8">
        <v>577</v>
      </c>
      <c r="T186" s="6">
        <v>29</v>
      </c>
      <c r="U186" s="6">
        <v>442</v>
      </c>
      <c r="V186" s="6">
        <v>103</v>
      </c>
      <c r="W186" s="6">
        <v>452</v>
      </c>
      <c r="X186" s="6">
        <v>928</v>
      </c>
      <c r="Y186" s="6">
        <v>571</v>
      </c>
      <c r="Z186" s="6">
        <v>431</v>
      </c>
      <c r="AA186" s="6">
        <v>12</v>
      </c>
      <c r="AB186" s="6">
        <v>600</v>
      </c>
      <c r="AC186" s="6">
        <v>1011</v>
      </c>
      <c r="AD186" s="6">
        <v>558</v>
      </c>
      <c r="AE186" s="6">
        <v>905</v>
      </c>
      <c r="AF186" s="6">
        <v>469</v>
      </c>
      <c r="AG186" s="179">
        <v>114</v>
      </c>
      <c r="AH186" s="5">
        <f t="shared" si="33"/>
        <v>16400</v>
      </c>
      <c r="AI186" s="5">
        <f t="shared" si="34"/>
        <v>11201200</v>
      </c>
      <c r="AJ186" s="2">
        <f t="shared" si="35"/>
        <v>8606720000</v>
      </c>
    </row>
    <row r="187" spans="1:36" x14ac:dyDescent="0.2">
      <c r="A187" s="1">
        <v>16</v>
      </c>
      <c r="B187" s="178">
        <v>378</v>
      </c>
      <c r="C187" s="6">
        <v>221</v>
      </c>
      <c r="D187" s="6">
        <v>641</v>
      </c>
      <c r="E187" s="6">
        <v>806</v>
      </c>
      <c r="F187" s="6">
        <v>763</v>
      </c>
      <c r="G187" s="6">
        <v>864</v>
      </c>
      <c r="H187" s="6">
        <v>260</v>
      </c>
      <c r="I187" s="6">
        <v>167</v>
      </c>
      <c r="J187" s="6">
        <v>819</v>
      </c>
      <c r="K187" s="6">
        <v>664</v>
      </c>
      <c r="L187" s="6">
        <v>204</v>
      </c>
      <c r="M187" s="6">
        <v>367</v>
      </c>
      <c r="N187" s="6">
        <v>178</v>
      </c>
      <c r="O187" s="6">
        <v>277</v>
      </c>
      <c r="P187" s="9">
        <v>841</v>
      </c>
      <c r="Q187" s="7">
        <v>750</v>
      </c>
      <c r="R187" s="8">
        <v>629</v>
      </c>
      <c r="S187" s="6">
        <v>978</v>
      </c>
      <c r="T187" s="6">
        <v>398</v>
      </c>
      <c r="U187" s="6">
        <v>41</v>
      </c>
      <c r="V187" s="6">
        <v>504</v>
      </c>
      <c r="W187" s="6">
        <v>83</v>
      </c>
      <c r="X187" s="6">
        <v>527</v>
      </c>
      <c r="Y187" s="6">
        <v>940</v>
      </c>
      <c r="Z187" s="6">
        <v>64</v>
      </c>
      <c r="AA187" s="6">
        <v>411</v>
      </c>
      <c r="AB187" s="6">
        <v>967</v>
      </c>
      <c r="AC187" s="6">
        <v>612</v>
      </c>
      <c r="AD187" s="6">
        <v>957</v>
      </c>
      <c r="AE187" s="6">
        <v>538</v>
      </c>
      <c r="AF187" s="6">
        <v>70</v>
      </c>
      <c r="AG187" s="179">
        <v>481</v>
      </c>
      <c r="AH187" s="5">
        <f t="shared" si="33"/>
        <v>16400</v>
      </c>
      <c r="AI187" s="5">
        <f t="shared" si="34"/>
        <v>11201200</v>
      </c>
      <c r="AJ187" s="2">
        <f t="shared" si="35"/>
        <v>8606720000</v>
      </c>
    </row>
    <row r="188" spans="1:36" x14ac:dyDescent="0.2">
      <c r="A188" s="1">
        <v>17</v>
      </c>
      <c r="B188" s="178">
        <v>647</v>
      </c>
      <c r="C188" s="6">
        <v>804</v>
      </c>
      <c r="D188" s="6">
        <v>384</v>
      </c>
      <c r="E188" s="6">
        <v>219</v>
      </c>
      <c r="F188" s="6">
        <v>262</v>
      </c>
      <c r="G188" s="6">
        <v>161</v>
      </c>
      <c r="H188" s="6">
        <v>765</v>
      </c>
      <c r="I188" s="6">
        <v>858</v>
      </c>
      <c r="J188" s="6">
        <v>206</v>
      </c>
      <c r="K188" s="6">
        <v>361</v>
      </c>
      <c r="L188" s="6">
        <v>821</v>
      </c>
      <c r="M188" s="6">
        <v>658</v>
      </c>
      <c r="N188" s="6">
        <v>847</v>
      </c>
      <c r="O188" s="6">
        <v>748</v>
      </c>
      <c r="P188" s="6">
        <v>184</v>
      </c>
      <c r="Q188" s="8">
        <v>275</v>
      </c>
      <c r="R188" s="7">
        <v>396</v>
      </c>
      <c r="S188" s="9">
        <v>47</v>
      </c>
      <c r="T188" s="6">
        <v>627</v>
      </c>
      <c r="U188" s="6">
        <v>984</v>
      </c>
      <c r="V188" s="6">
        <v>521</v>
      </c>
      <c r="W188" s="6">
        <v>942</v>
      </c>
      <c r="X188" s="6">
        <v>498</v>
      </c>
      <c r="Y188" s="6">
        <v>85</v>
      </c>
      <c r="Z188" s="6">
        <v>961</v>
      </c>
      <c r="AA188" s="6">
        <v>614</v>
      </c>
      <c r="AB188" s="6">
        <v>58</v>
      </c>
      <c r="AC188" s="6">
        <v>413</v>
      </c>
      <c r="AD188" s="6">
        <v>68</v>
      </c>
      <c r="AE188" s="6">
        <v>487</v>
      </c>
      <c r="AF188" s="6">
        <v>955</v>
      </c>
      <c r="AG188" s="179">
        <v>544</v>
      </c>
      <c r="AH188" s="5">
        <f t="shared" si="33"/>
        <v>16400</v>
      </c>
      <c r="AI188" s="5">
        <f t="shared" si="34"/>
        <v>11201200</v>
      </c>
      <c r="AJ188" s="2">
        <f t="shared" si="35"/>
        <v>8606720000</v>
      </c>
    </row>
    <row r="189" spans="1:36" x14ac:dyDescent="0.2">
      <c r="A189" s="1">
        <v>18</v>
      </c>
      <c r="B189" s="178">
        <v>792</v>
      </c>
      <c r="C189" s="6">
        <v>691</v>
      </c>
      <c r="D189" s="6">
        <v>239</v>
      </c>
      <c r="E189" s="6">
        <v>332</v>
      </c>
      <c r="F189" s="6">
        <v>149</v>
      </c>
      <c r="G189" s="6">
        <v>306</v>
      </c>
      <c r="H189" s="6">
        <v>878</v>
      </c>
      <c r="I189" s="6">
        <v>713</v>
      </c>
      <c r="J189" s="6">
        <v>349</v>
      </c>
      <c r="K189" s="6">
        <v>250</v>
      </c>
      <c r="L189" s="6">
        <v>678</v>
      </c>
      <c r="M189" s="6">
        <v>769</v>
      </c>
      <c r="N189" s="6">
        <v>736</v>
      </c>
      <c r="O189" s="6">
        <v>891</v>
      </c>
      <c r="P189" s="8">
        <v>295</v>
      </c>
      <c r="Q189" s="6">
        <v>132</v>
      </c>
      <c r="R189" s="9">
        <v>27</v>
      </c>
      <c r="S189" s="7">
        <v>448</v>
      </c>
      <c r="T189" s="6">
        <v>996</v>
      </c>
      <c r="U189" s="6">
        <v>583</v>
      </c>
      <c r="V189" s="6">
        <v>922</v>
      </c>
      <c r="W189" s="6">
        <v>573</v>
      </c>
      <c r="X189" s="6">
        <v>97</v>
      </c>
      <c r="Y189" s="6">
        <v>454</v>
      </c>
      <c r="Z189" s="6">
        <v>594</v>
      </c>
      <c r="AA189" s="6">
        <v>1013</v>
      </c>
      <c r="AB189" s="6">
        <v>425</v>
      </c>
      <c r="AC189" s="6">
        <v>14</v>
      </c>
      <c r="AD189" s="6">
        <v>467</v>
      </c>
      <c r="AE189" s="6">
        <v>120</v>
      </c>
      <c r="AF189" s="6">
        <v>556</v>
      </c>
      <c r="AG189" s="179">
        <v>911</v>
      </c>
      <c r="AH189" s="5">
        <f t="shared" si="33"/>
        <v>16400</v>
      </c>
      <c r="AI189" s="5">
        <f t="shared" si="34"/>
        <v>11201200</v>
      </c>
      <c r="AJ189" s="2">
        <f t="shared" si="35"/>
        <v>8606720000</v>
      </c>
    </row>
    <row r="190" spans="1:36" x14ac:dyDescent="0.2">
      <c r="A190" s="1">
        <v>19</v>
      </c>
      <c r="B190" s="178">
        <v>294</v>
      </c>
      <c r="C190" s="6">
        <v>129</v>
      </c>
      <c r="D190" s="6">
        <v>733</v>
      </c>
      <c r="E190" s="6">
        <v>890</v>
      </c>
      <c r="F190" s="6">
        <v>679</v>
      </c>
      <c r="G190" s="6">
        <v>772</v>
      </c>
      <c r="H190" s="6">
        <v>352</v>
      </c>
      <c r="I190" s="6">
        <v>251</v>
      </c>
      <c r="J190" s="6">
        <v>879</v>
      </c>
      <c r="K190" s="6">
        <v>716</v>
      </c>
      <c r="L190" s="6">
        <v>152</v>
      </c>
      <c r="M190" s="6">
        <v>307</v>
      </c>
      <c r="N190" s="6">
        <v>238</v>
      </c>
      <c r="O190" s="8">
        <v>329</v>
      </c>
      <c r="P190" s="6">
        <v>789</v>
      </c>
      <c r="Q190" s="6">
        <v>690</v>
      </c>
      <c r="R190" s="6">
        <v>553</v>
      </c>
      <c r="S190" s="6">
        <v>910</v>
      </c>
      <c r="T190" s="7">
        <v>466</v>
      </c>
      <c r="U190" s="9">
        <v>117</v>
      </c>
      <c r="V190" s="6">
        <v>428</v>
      </c>
      <c r="W190" s="6">
        <v>15</v>
      </c>
      <c r="X190" s="6">
        <v>595</v>
      </c>
      <c r="Y190" s="6">
        <v>1016</v>
      </c>
      <c r="Z190" s="6">
        <v>100</v>
      </c>
      <c r="AA190" s="6">
        <v>455</v>
      </c>
      <c r="AB190" s="6">
        <v>923</v>
      </c>
      <c r="AC190" s="6">
        <v>576</v>
      </c>
      <c r="AD190" s="6">
        <v>993</v>
      </c>
      <c r="AE190" s="6">
        <v>582</v>
      </c>
      <c r="AF190" s="6">
        <v>26</v>
      </c>
      <c r="AG190" s="179">
        <v>445</v>
      </c>
      <c r="AH190" s="5">
        <f t="shared" si="33"/>
        <v>16400</v>
      </c>
      <c r="AI190" s="5">
        <f t="shared" si="34"/>
        <v>11201200</v>
      </c>
      <c r="AJ190" s="2">
        <f t="shared" si="35"/>
        <v>8606720000</v>
      </c>
    </row>
    <row r="191" spans="1:36" x14ac:dyDescent="0.2">
      <c r="A191" s="1">
        <v>20</v>
      </c>
      <c r="B191" s="178">
        <v>181</v>
      </c>
      <c r="C191" s="6">
        <v>274</v>
      </c>
      <c r="D191" s="6">
        <v>846</v>
      </c>
      <c r="E191" s="6">
        <v>745</v>
      </c>
      <c r="F191" s="6">
        <v>824</v>
      </c>
      <c r="G191" s="6">
        <v>659</v>
      </c>
      <c r="H191" s="6">
        <v>207</v>
      </c>
      <c r="I191" s="6">
        <v>364</v>
      </c>
      <c r="J191" s="6">
        <v>768</v>
      </c>
      <c r="K191" s="6">
        <v>859</v>
      </c>
      <c r="L191" s="6">
        <v>263</v>
      </c>
      <c r="M191" s="6">
        <v>164</v>
      </c>
      <c r="N191" s="8">
        <v>381</v>
      </c>
      <c r="O191" s="6">
        <v>218</v>
      </c>
      <c r="P191" s="6">
        <v>646</v>
      </c>
      <c r="Q191" s="6">
        <v>801</v>
      </c>
      <c r="R191" s="6">
        <v>954</v>
      </c>
      <c r="S191" s="6">
        <v>541</v>
      </c>
      <c r="T191" s="9">
        <v>65</v>
      </c>
      <c r="U191" s="7">
        <v>486</v>
      </c>
      <c r="V191" s="6">
        <v>59</v>
      </c>
      <c r="W191" s="6">
        <v>416</v>
      </c>
      <c r="X191" s="6">
        <v>964</v>
      </c>
      <c r="Y191" s="6">
        <v>615</v>
      </c>
      <c r="Z191" s="6">
        <v>499</v>
      </c>
      <c r="AA191" s="6">
        <v>88</v>
      </c>
      <c r="AB191" s="6">
        <v>524</v>
      </c>
      <c r="AC191" s="6">
        <v>943</v>
      </c>
      <c r="AD191" s="6">
        <v>626</v>
      </c>
      <c r="AE191" s="6">
        <v>981</v>
      </c>
      <c r="AF191" s="6">
        <v>393</v>
      </c>
      <c r="AG191" s="179">
        <v>46</v>
      </c>
      <c r="AH191" s="5">
        <f t="shared" si="33"/>
        <v>16400</v>
      </c>
      <c r="AI191" s="5">
        <f t="shared" si="34"/>
        <v>11201200</v>
      </c>
      <c r="AJ191" s="2">
        <f t="shared" si="35"/>
        <v>8606720000</v>
      </c>
    </row>
    <row r="192" spans="1:36" x14ac:dyDescent="0.2">
      <c r="A192" s="1">
        <v>21</v>
      </c>
      <c r="B192" s="178">
        <v>409</v>
      </c>
      <c r="C192" s="6">
        <v>62</v>
      </c>
      <c r="D192" s="6">
        <v>610</v>
      </c>
      <c r="E192" s="6">
        <v>965</v>
      </c>
      <c r="F192" s="6">
        <v>540</v>
      </c>
      <c r="G192" s="6">
        <v>959</v>
      </c>
      <c r="H192" s="6">
        <v>483</v>
      </c>
      <c r="I192" s="6">
        <v>72</v>
      </c>
      <c r="J192" s="6">
        <v>980</v>
      </c>
      <c r="K192" s="6">
        <v>631</v>
      </c>
      <c r="L192" s="6">
        <v>43</v>
      </c>
      <c r="M192" s="8">
        <v>400</v>
      </c>
      <c r="N192" s="6">
        <v>81</v>
      </c>
      <c r="O192" s="6">
        <v>502</v>
      </c>
      <c r="P192" s="6">
        <v>938</v>
      </c>
      <c r="Q192" s="6">
        <v>525</v>
      </c>
      <c r="R192" s="6">
        <v>662</v>
      </c>
      <c r="S192" s="6">
        <v>817</v>
      </c>
      <c r="T192" s="6">
        <v>365</v>
      </c>
      <c r="U192" s="6">
        <v>202</v>
      </c>
      <c r="V192" s="7">
        <v>279</v>
      </c>
      <c r="W192" s="9">
        <v>180</v>
      </c>
      <c r="X192" s="6">
        <v>752</v>
      </c>
      <c r="Y192" s="6">
        <v>843</v>
      </c>
      <c r="Z192" s="6">
        <v>223</v>
      </c>
      <c r="AA192" s="6">
        <v>380</v>
      </c>
      <c r="AB192" s="6">
        <v>808</v>
      </c>
      <c r="AC192" s="6">
        <v>643</v>
      </c>
      <c r="AD192" s="6">
        <v>862</v>
      </c>
      <c r="AE192" s="6">
        <v>761</v>
      </c>
      <c r="AF192" s="6">
        <v>165</v>
      </c>
      <c r="AG192" s="179">
        <v>258</v>
      </c>
      <c r="AH192" s="5">
        <f t="shared" si="33"/>
        <v>16400</v>
      </c>
      <c r="AI192" s="5">
        <f t="shared" si="34"/>
        <v>11201200</v>
      </c>
      <c r="AJ192" s="2">
        <f t="shared" si="35"/>
        <v>8606720000</v>
      </c>
    </row>
    <row r="193" spans="1:36" x14ac:dyDescent="0.2">
      <c r="A193" s="1">
        <v>22</v>
      </c>
      <c r="B193" s="178">
        <v>10</v>
      </c>
      <c r="C193" s="6">
        <v>429</v>
      </c>
      <c r="D193" s="6">
        <v>1009</v>
      </c>
      <c r="E193" s="6">
        <v>598</v>
      </c>
      <c r="F193" s="6">
        <v>907</v>
      </c>
      <c r="G193" s="6">
        <v>560</v>
      </c>
      <c r="H193" s="6">
        <v>116</v>
      </c>
      <c r="I193" s="6">
        <v>471</v>
      </c>
      <c r="J193" s="6">
        <v>579</v>
      </c>
      <c r="K193" s="6">
        <v>1000</v>
      </c>
      <c r="L193" s="8">
        <v>444</v>
      </c>
      <c r="M193" s="6">
        <v>31</v>
      </c>
      <c r="N193" s="6">
        <v>450</v>
      </c>
      <c r="O193" s="6">
        <v>101</v>
      </c>
      <c r="P193" s="6">
        <v>569</v>
      </c>
      <c r="Q193" s="6">
        <v>926</v>
      </c>
      <c r="R193" s="6">
        <v>773</v>
      </c>
      <c r="S193" s="6">
        <v>674</v>
      </c>
      <c r="T193" s="6">
        <v>254</v>
      </c>
      <c r="U193" s="6">
        <v>345</v>
      </c>
      <c r="V193" s="9">
        <v>136</v>
      </c>
      <c r="W193" s="7">
        <v>291</v>
      </c>
      <c r="X193" s="6">
        <v>895</v>
      </c>
      <c r="Y193" s="6">
        <v>732</v>
      </c>
      <c r="Z193" s="6">
        <v>336</v>
      </c>
      <c r="AA193" s="6">
        <v>235</v>
      </c>
      <c r="AB193" s="6">
        <v>695</v>
      </c>
      <c r="AC193" s="6">
        <v>788</v>
      </c>
      <c r="AD193" s="6">
        <v>717</v>
      </c>
      <c r="AE193" s="6">
        <v>874</v>
      </c>
      <c r="AF193" s="6">
        <v>310</v>
      </c>
      <c r="AG193" s="179">
        <v>145</v>
      </c>
      <c r="AH193" s="5">
        <f t="shared" si="33"/>
        <v>16400</v>
      </c>
      <c r="AI193" s="5">
        <f t="shared" si="34"/>
        <v>11201200</v>
      </c>
      <c r="AJ193" s="2">
        <f t="shared" si="35"/>
        <v>8606720000</v>
      </c>
    </row>
    <row r="194" spans="1:36" x14ac:dyDescent="0.2">
      <c r="A194" s="1">
        <v>23</v>
      </c>
      <c r="B194" s="178">
        <v>572</v>
      </c>
      <c r="C194" s="6">
        <v>927</v>
      </c>
      <c r="D194" s="6">
        <v>451</v>
      </c>
      <c r="E194" s="6">
        <v>104</v>
      </c>
      <c r="F194" s="6">
        <v>441</v>
      </c>
      <c r="G194" s="6">
        <v>30</v>
      </c>
      <c r="H194" s="6">
        <v>578</v>
      </c>
      <c r="I194" s="6">
        <v>997</v>
      </c>
      <c r="J194" s="6">
        <v>113</v>
      </c>
      <c r="K194" s="8">
        <v>470</v>
      </c>
      <c r="L194" s="6">
        <v>906</v>
      </c>
      <c r="M194" s="6">
        <v>557</v>
      </c>
      <c r="N194" s="6">
        <v>1012</v>
      </c>
      <c r="O194" s="6">
        <v>599</v>
      </c>
      <c r="P194" s="6">
        <v>11</v>
      </c>
      <c r="Q194" s="6">
        <v>432</v>
      </c>
      <c r="R194" s="6">
        <v>311</v>
      </c>
      <c r="S194" s="6">
        <v>148</v>
      </c>
      <c r="T194" s="6">
        <v>720</v>
      </c>
      <c r="U194" s="6">
        <v>875</v>
      </c>
      <c r="V194" s="6">
        <v>694</v>
      </c>
      <c r="W194" s="6">
        <v>785</v>
      </c>
      <c r="X194" s="7">
        <v>333</v>
      </c>
      <c r="Y194" s="9">
        <v>234</v>
      </c>
      <c r="Z194" s="6">
        <v>894</v>
      </c>
      <c r="AA194" s="6">
        <v>729</v>
      </c>
      <c r="AB194" s="6">
        <v>133</v>
      </c>
      <c r="AC194" s="6">
        <v>290</v>
      </c>
      <c r="AD194" s="6">
        <v>255</v>
      </c>
      <c r="AE194" s="6">
        <v>348</v>
      </c>
      <c r="AF194" s="6">
        <v>776</v>
      </c>
      <c r="AG194" s="179">
        <v>675</v>
      </c>
      <c r="AH194" s="5">
        <f t="shared" si="33"/>
        <v>16400</v>
      </c>
      <c r="AI194" s="5">
        <f t="shared" si="34"/>
        <v>11201200</v>
      </c>
      <c r="AJ194" s="2">
        <f t="shared" si="35"/>
        <v>8606720000</v>
      </c>
    </row>
    <row r="195" spans="1:36" x14ac:dyDescent="0.2">
      <c r="A195" s="1">
        <v>24</v>
      </c>
      <c r="B195" s="178">
        <v>939</v>
      </c>
      <c r="C195" s="6">
        <v>528</v>
      </c>
      <c r="D195" s="6">
        <v>84</v>
      </c>
      <c r="E195" s="6">
        <v>503</v>
      </c>
      <c r="F195" s="6">
        <v>42</v>
      </c>
      <c r="G195" s="6">
        <v>397</v>
      </c>
      <c r="H195" s="6">
        <v>977</v>
      </c>
      <c r="I195" s="6">
        <v>630</v>
      </c>
      <c r="J195" s="8">
        <v>482</v>
      </c>
      <c r="K195" s="6">
        <v>69</v>
      </c>
      <c r="L195" s="6">
        <v>537</v>
      </c>
      <c r="M195" s="6">
        <v>958</v>
      </c>
      <c r="N195" s="6">
        <v>611</v>
      </c>
      <c r="O195" s="6">
        <v>968</v>
      </c>
      <c r="P195" s="6">
        <v>412</v>
      </c>
      <c r="Q195" s="6">
        <v>63</v>
      </c>
      <c r="R195" s="6">
        <v>168</v>
      </c>
      <c r="S195" s="6">
        <v>259</v>
      </c>
      <c r="T195" s="6">
        <v>863</v>
      </c>
      <c r="U195" s="6">
        <v>764</v>
      </c>
      <c r="V195" s="6">
        <v>805</v>
      </c>
      <c r="W195" s="6">
        <v>642</v>
      </c>
      <c r="X195" s="9">
        <v>222</v>
      </c>
      <c r="Y195" s="7">
        <v>377</v>
      </c>
      <c r="Z195" s="6">
        <v>749</v>
      </c>
      <c r="AA195" s="6">
        <v>842</v>
      </c>
      <c r="AB195" s="6">
        <v>278</v>
      </c>
      <c r="AC195" s="6">
        <v>177</v>
      </c>
      <c r="AD195" s="6">
        <v>368</v>
      </c>
      <c r="AE195" s="6">
        <v>203</v>
      </c>
      <c r="AF195" s="6">
        <v>663</v>
      </c>
      <c r="AG195" s="179">
        <v>820</v>
      </c>
      <c r="AH195" s="5">
        <f t="shared" si="33"/>
        <v>16400</v>
      </c>
      <c r="AI195" s="5">
        <f t="shared" si="34"/>
        <v>11201200</v>
      </c>
      <c r="AJ195" s="2">
        <f t="shared" si="35"/>
        <v>8606720000</v>
      </c>
    </row>
    <row r="196" spans="1:36" x14ac:dyDescent="0.2">
      <c r="A196" s="1">
        <v>25</v>
      </c>
      <c r="B196" s="178">
        <v>706</v>
      </c>
      <c r="C196" s="6">
        <v>869</v>
      </c>
      <c r="D196" s="6">
        <v>313</v>
      </c>
      <c r="E196" s="6">
        <v>158</v>
      </c>
      <c r="F196" s="6">
        <v>323</v>
      </c>
      <c r="G196" s="6">
        <v>232</v>
      </c>
      <c r="H196" s="6">
        <v>700</v>
      </c>
      <c r="I196" s="8">
        <v>799</v>
      </c>
      <c r="J196" s="6">
        <v>139</v>
      </c>
      <c r="K196" s="6">
        <v>304</v>
      </c>
      <c r="L196" s="6">
        <v>884</v>
      </c>
      <c r="M196" s="6">
        <v>727</v>
      </c>
      <c r="N196" s="6">
        <v>778</v>
      </c>
      <c r="O196" s="6">
        <v>685</v>
      </c>
      <c r="P196" s="6">
        <v>241</v>
      </c>
      <c r="Q196" s="6">
        <v>342</v>
      </c>
      <c r="R196" s="6">
        <v>461</v>
      </c>
      <c r="S196" s="6">
        <v>106</v>
      </c>
      <c r="T196" s="6">
        <v>566</v>
      </c>
      <c r="U196" s="6">
        <v>913</v>
      </c>
      <c r="V196" s="6">
        <v>592</v>
      </c>
      <c r="W196" s="6">
        <v>1003</v>
      </c>
      <c r="X196" s="6">
        <v>439</v>
      </c>
      <c r="Y196" s="6">
        <v>20</v>
      </c>
      <c r="Z196" s="7">
        <v>904</v>
      </c>
      <c r="AA196" s="9">
        <v>547</v>
      </c>
      <c r="AB196" s="6">
        <v>127</v>
      </c>
      <c r="AC196" s="6">
        <v>476</v>
      </c>
      <c r="AD196" s="6">
        <v>5</v>
      </c>
      <c r="AE196" s="6">
        <v>418</v>
      </c>
      <c r="AF196" s="6">
        <v>1022</v>
      </c>
      <c r="AG196" s="179">
        <v>601</v>
      </c>
      <c r="AH196" s="5">
        <f t="shared" si="33"/>
        <v>16400</v>
      </c>
      <c r="AI196" s="5">
        <f t="shared" si="34"/>
        <v>11201200</v>
      </c>
      <c r="AJ196" s="2">
        <f t="shared" si="35"/>
        <v>8606720000</v>
      </c>
    </row>
    <row r="197" spans="1:36" x14ac:dyDescent="0.2">
      <c r="A197" s="1">
        <v>26</v>
      </c>
      <c r="B197" s="178">
        <v>849</v>
      </c>
      <c r="C197" s="6">
        <v>758</v>
      </c>
      <c r="D197" s="6">
        <v>170</v>
      </c>
      <c r="E197" s="6">
        <v>269</v>
      </c>
      <c r="F197" s="6">
        <v>212</v>
      </c>
      <c r="G197" s="6">
        <v>375</v>
      </c>
      <c r="H197" s="8">
        <v>811</v>
      </c>
      <c r="I197" s="6">
        <v>656</v>
      </c>
      <c r="J197" s="6">
        <v>284</v>
      </c>
      <c r="K197" s="6">
        <v>191</v>
      </c>
      <c r="L197" s="6">
        <v>739</v>
      </c>
      <c r="M197" s="6">
        <v>840</v>
      </c>
      <c r="N197" s="6">
        <v>665</v>
      </c>
      <c r="O197" s="6">
        <v>830</v>
      </c>
      <c r="P197" s="6">
        <v>354</v>
      </c>
      <c r="Q197" s="6">
        <v>197</v>
      </c>
      <c r="R197" s="6">
        <v>94</v>
      </c>
      <c r="S197" s="6">
        <v>505</v>
      </c>
      <c r="T197" s="6">
        <v>933</v>
      </c>
      <c r="U197" s="6">
        <v>514</v>
      </c>
      <c r="V197" s="6">
        <v>991</v>
      </c>
      <c r="W197" s="6">
        <v>636</v>
      </c>
      <c r="X197" s="6">
        <v>40</v>
      </c>
      <c r="Y197" s="6">
        <v>387</v>
      </c>
      <c r="Z197" s="9">
        <v>535</v>
      </c>
      <c r="AA197" s="7">
        <v>948</v>
      </c>
      <c r="AB197" s="6">
        <v>496</v>
      </c>
      <c r="AC197" s="6">
        <v>75</v>
      </c>
      <c r="AD197" s="6">
        <v>406</v>
      </c>
      <c r="AE197" s="6">
        <v>49</v>
      </c>
      <c r="AF197" s="6">
        <v>621</v>
      </c>
      <c r="AG197" s="179">
        <v>970</v>
      </c>
      <c r="AH197" s="5">
        <f t="shared" si="33"/>
        <v>16400</v>
      </c>
      <c r="AI197" s="5">
        <f t="shared" si="34"/>
        <v>11201200</v>
      </c>
      <c r="AJ197" s="2">
        <f t="shared" si="35"/>
        <v>8606720000</v>
      </c>
    </row>
    <row r="198" spans="1:36" x14ac:dyDescent="0.2">
      <c r="A198" s="1">
        <v>27</v>
      </c>
      <c r="B198" s="178">
        <v>355</v>
      </c>
      <c r="C198" s="6">
        <v>200</v>
      </c>
      <c r="D198" s="6">
        <v>668</v>
      </c>
      <c r="E198" s="6">
        <v>831</v>
      </c>
      <c r="F198" s="6">
        <v>738</v>
      </c>
      <c r="G198" s="8">
        <v>837</v>
      </c>
      <c r="H198" s="6">
        <v>281</v>
      </c>
      <c r="I198" s="6">
        <v>190</v>
      </c>
      <c r="J198" s="6">
        <v>810</v>
      </c>
      <c r="K198" s="6">
        <v>653</v>
      </c>
      <c r="L198" s="6">
        <v>209</v>
      </c>
      <c r="M198" s="6">
        <v>374</v>
      </c>
      <c r="N198" s="6">
        <v>171</v>
      </c>
      <c r="O198" s="6">
        <v>272</v>
      </c>
      <c r="P198" s="6">
        <v>852</v>
      </c>
      <c r="Q198" s="6">
        <v>759</v>
      </c>
      <c r="R198" s="6">
        <v>624</v>
      </c>
      <c r="S198" s="6">
        <v>971</v>
      </c>
      <c r="T198" s="6">
        <v>407</v>
      </c>
      <c r="U198" s="6">
        <v>52</v>
      </c>
      <c r="V198" s="6">
        <v>493</v>
      </c>
      <c r="W198" s="6">
        <v>74</v>
      </c>
      <c r="X198" s="6">
        <v>534</v>
      </c>
      <c r="Y198" s="6">
        <v>945</v>
      </c>
      <c r="Z198" s="6">
        <v>37</v>
      </c>
      <c r="AA198" s="6">
        <v>386</v>
      </c>
      <c r="AB198" s="7">
        <v>990</v>
      </c>
      <c r="AC198" s="9">
        <v>633</v>
      </c>
      <c r="AD198" s="6">
        <v>936</v>
      </c>
      <c r="AE198" s="6">
        <v>515</v>
      </c>
      <c r="AF198" s="6">
        <v>95</v>
      </c>
      <c r="AG198" s="179">
        <v>508</v>
      </c>
      <c r="AH198" s="5">
        <f t="shared" si="33"/>
        <v>16400</v>
      </c>
      <c r="AI198" s="5">
        <f t="shared" si="34"/>
        <v>11201200</v>
      </c>
      <c r="AJ198" s="2">
        <f t="shared" si="35"/>
        <v>8606720000</v>
      </c>
    </row>
    <row r="199" spans="1:36" x14ac:dyDescent="0.2">
      <c r="A199" s="1">
        <v>28</v>
      </c>
      <c r="B199" s="178">
        <v>244</v>
      </c>
      <c r="C199" s="6">
        <v>343</v>
      </c>
      <c r="D199" s="6">
        <v>779</v>
      </c>
      <c r="E199" s="6">
        <v>688</v>
      </c>
      <c r="F199" s="8">
        <v>881</v>
      </c>
      <c r="G199" s="6">
        <v>726</v>
      </c>
      <c r="H199" s="6">
        <v>138</v>
      </c>
      <c r="I199" s="6">
        <v>301</v>
      </c>
      <c r="J199" s="6">
        <v>697</v>
      </c>
      <c r="K199" s="6">
        <v>798</v>
      </c>
      <c r="L199" s="6">
        <v>322</v>
      </c>
      <c r="M199" s="6">
        <v>229</v>
      </c>
      <c r="N199" s="6">
        <v>316</v>
      </c>
      <c r="O199" s="6">
        <v>159</v>
      </c>
      <c r="P199" s="6">
        <v>707</v>
      </c>
      <c r="Q199" s="6">
        <v>872</v>
      </c>
      <c r="R199" s="6">
        <v>1023</v>
      </c>
      <c r="S199" s="6">
        <v>604</v>
      </c>
      <c r="T199" s="6">
        <v>8</v>
      </c>
      <c r="U199" s="6">
        <v>419</v>
      </c>
      <c r="V199" s="6">
        <v>126</v>
      </c>
      <c r="W199" s="6">
        <v>473</v>
      </c>
      <c r="X199" s="6">
        <v>901</v>
      </c>
      <c r="Y199" s="6">
        <v>546</v>
      </c>
      <c r="Z199" s="6">
        <v>438</v>
      </c>
      <c r="AA199" s="6">
        <v>17</v>
      </c>
      <c r="AB199" s="9">
        <v>589</v>
      </c>
      <c r="AC199" s="7">
        <v>1002</v>
      </c>
      <c r="AD199" s="6">
        <v>567</v>
      </c>
      <c r="AE199" s="6">
        <v>916</v>
      </c>
      <c r="AF199" s="6">
        <v>464</v>
      </c>
      <c r="AG199" s="179">
        <v>107</v>
      </c>
      <c r="AH199" s="5">
        <f t="shared" si="33"/>
        <v>16400</v>
      </c>
      <c r="AI199" s="5">
        <f t="shared" si="34"/>
        <v>11201200</v>
      </c>
      <c r="AJ199" s="2">
        <f t="shared" si="35"/>
        <v>8606720000</v>
      </c>
    </row>
    <row r="200" spans="1:36" x14ac:dyDescent="0.2">
      <c r="A200" s="1">
        <v>29</v>
      </c>
      <c r="B200" s="178">
        <v>480</v>
      </c>
      <c r="C200" s="6">
        <v>123</v>
      </c>
      <c r="D200" s="6">
        <v>551</v>
      </c>
      <c r="E200" s="8">
        <v>900</v>
      </c>
      <c r="F200" s="6">
        <v>605</v>
      </c>
      <c r="G200" s="6">
        <v>1018</v>
      </c>
      <c r="H200" s="6">
        <v>422</v>
      </c>
      <c r="I200" s="6">
        <v>1</v>
      </c>
      <c r="J200" s="6">
        <v>917</v>
      </c>
      <c r="K200" s="6">
        <v>562</v>
      </c>
      <c r="L200" s="6">
        <v>110</v>
      </c>
      <c r="M200" s="6">
        <v>457</v>
      </c>
      <c r="N200" s="6">
        <v>24</v>
      </c>
      <c r="O200" s="6">
        <v>435</v>
      </c>
      <c r="P200" s="6">
        <v>1007</v>
      </c>
      <c r="Q200" s="6">
        <v>588</v>
      </c>
      <c r="R200" s="6">
        <v>723</v>
      </c>
      <c r="S200" s="6">
        <v>888</v>
      </c>
      <c r="T200" s="6">
        <v>300</v>
      </c>
      <c r="U200" s="6">
        <v>143</v>
      </c>
      <c r="V200" s="6">
        <v>338</v>
      </c>
      <c r="W200" s="6">
        <v>245</v>
      </c>
      <c r="X200" s="6">
        <v>681</v>
      </c>
      <c r="Y200" s="6">
        <v>782</v>
      </c>
      <c r="Z200" s="6">
        <v>154</v>
      </c>
      <c r="AA200" s="6">
        <v>317</v>
      </c>
      <c r="AB200" s="6">
        <v>865</v>
      </c>
      <c r="AC200" s="6">
        <v>710</v>
      </c>
      <c r="AD200" s="7">
        <v>795</v>
      </c>
      <c r="AE200" s="9">
        <v>704</v>
      </c>
      <c r="AF200" s="6">
        <v>228</v>
      </c>
      <c r="AG200" s="179">
        <v>327</v>
      </c>
      <c r="AH200" s="5">
        <f t="shared" si="33"/>
        <v>16400</v>
      </c>
      <c r="AI200" s="5">
        <f t="shared" si="34"/>
        <v>11201200</v>
      </c>
      <c r="AJ200" s="2">
        <f t="shared" si="35"/>
        <v>8606720000</v>
      </c>
    </row>
    <row r="201" spans="1:36" x14ac:dyDescent="0.2">
      <c r="A201" s="1">
        <v>30</v>
      </c>
      <c r="B201" s="178">
        <v>79</v>
      </c>
      <c r="C201" s="6">
        <v>492</v>
      </c>
      <c r="D201" s="8">
        <v>952</v>
      </c>
      <c r="E201" s="6">
        <v>531</v>
      </c>
      <c r="F201" s="6">
        <v>974</v>
      </c>
      <c r="G201" s="6">
        <v>617</v>
      </c>
      <c r="H201" s="6">
        <v>53</v>
      </c>
      <c r="I201" s="6">
        <v>402</v>
      </c>
      <c r="J201" s="6">
        <v>518</v>
      </c>
      <c r="K201" s="6">
        <v>929</v>
      </c>
      <c r="L201" s="6">
        <v>509</v>
      </c>
      <c r="M201" s="6">
        <v>90</v>
      </c>
      <c r="N201" s="6">
        <v>391</v>
      </c>
      <c r="O201" s="6">
        <v>36</v>
      </c>
      <c r="P201" s="6">
        <v>640</v>
      </c>
      <c r="Q201" s="6">
        <v>987</v>
      </c>
      <c r="R201" s="6">
        <v>836</v>
      </c>
      <c r="S201" s="6">
        <v>743</v>
      </c>
      <c r="T201" s="6">
        <v>187</v>
      </c>
      <c r="U201" s="6">
        <v>288</v>
      </c>
      <c r="V201" s="6">
        <v>193</v>
      </c>
      <c r="W201" s="6">
        <v>358</v>
      </c>
      <c r="X201" s="6">
        <v>826</v>
      </c>
      <c r="Y201" s="6">
        <v>669</v>
      </c>
      <c r="Z201" s="6">
        <v>265</v>
      </c>
      <c r="AA201" s="6">
        <v>174</v>
      </c>
      <c r="AB201" s="6">
        <v>754</v>
      </c>
      <c r="AC201" s="6">
        <v>853</v>
      </c>
      <c r="AD201" s="9">
        <v>652</v>
      </c>
      <c r="AE201" s="7">
        <v>815</v>
      </c>
      <c r="AF201" s="6">
        <v>371</v>
      </c>
      <c r="AG201" s="179">
        <v>216</v>
      </c>
      <c r="AH201" s="5">
        <f t="shared" si="33"/>
        <v>16400</v>
      </c>
      <c r="AI201" s="5">
        <f t="shared" si="34"/>
        <v>11201200</v>
      </c>
      <c r="AJ201" s="2">
        <f t="shared" si="35"/>
        <v>8606720000</v>
      </c>
    </row>
    <row r="202" spans="1:36" x14ac:dyDescent="0.2">
      <c r="A202" s="1">
        <v>31</v>
      </c>
      <c r="B202" s="178">
        <v>637</v>
      </c>
      <c r="C202" s="8">
        <v>986</v>
      </c>
      <c r="D202" s="6">
        <v>390</v>
      </c>
      <c r="E202" s="6">
        <v>33</v>
      </c>
      <c r="F202" s="6">
        <v>512</v>
      </c>
      <c r="G202" s="6">
        <v>91</v>
      </c>
      <c r="H202" s="6">
        <v>519</v>
      </c>
      <c r="I202" s="6">
        <v>932</v>
      </c>
      <c r="J202" s="6">
        <v>56</v>
      </c>
      <c r="K202" s="6">
        <v>403</v>
      </c>
      <c r="L202" s="6">
        <v>975</v>
      </c>
      <c r="M202" s="6">
        <v>620</v>
      </c>
      <c r="N202" s="6">
        <v>949</v>
      </c>
      <c r="O202" s="6">
        <v>530</v>
      </c>
      <c r="P202" s="6">
        <v>78</v>
      </c>
      <c r="Q202" s="6">
        <v>489</v>
      </c>
      <c r="R202" s="6">
        <v>370</v>
      </c>
      <c r="S202" s="6">
        <v>213</v>
      </c>
      <c r="T202" s="6">
        <v>649</v>
      </c>
      <c r="U202" s="6">
        <v>814</v>
      </c>
      <c r="V202" s="6">
        <v>755</v>
      </c>
      <c r="W202" s="6">
        <v>856</v>
      </c>
      <c r="X202" s="6">
        <v>268</v>
      </c>
      <c r="Y202" s="6">
        <v>175</v>
      </c>
      <c r="Z202" s="6">
        <v>827</v>
      </c>
      <c r="AA202" s="6">
        <v>672</v>
      </c>
      <c r="AB202" s="6">
        <v>196</v>
      </c>
      <c r="AC202" s="6">
        <v>359</v>
      </c>
      <c r="AD202" s="6">
        <v>186</v>
      </c>
      <c r="AE202" s="6">
        <v>285</v>
      </c>
      <c r="AF202" s="7">
        <v>833</v>
      </c>
      <c r="AG202" s="145">
        <v>742</v>
      </c>
      <c r="AH202" s="5">
        <f t="shared" si="33"/>
        <v>16400</v>
      </c>
      <c r="AI202" s="5">
        <f t="shared" si="34"/>
        <v>11201200</v>
      </c>
      <c r="AJ202" s="2">
        <f t="shared" si="35"/>
        <v>8606720000</v>
      </c>
    </row>
    <row r="203" spans="1:36" ht="13.5" thickBot="1" x14ac:dyDescent="0.25">
      <c r="A203" s="1">
        <v>32</v>
      </c>
      <c r="B203" s="183">
        <v>1006</v>
      </c>
      <c r="C203" s="180">
        <v>585</v>
      </c>
      <c r="D203" s="180">
        <v>21</v>
      </c>
      <c r="E203" s="180">
        <v>434</v>
      </c>
      <c r="F203" s="180">
        <v>111</v>
      </c>
      <c r="G203" s="180">
        <v>460</v>
      </c>
      <c r="H203" s="180">
        <v>920</v>
      </c>
      <c r="I203" s="180">
        <v>563</v>
      </c>
      <c r="J203" s="180">
        <v>423</v>
      </c>
      <c r="K203" s="180">
        <v>4</v>
      </c>
      <c r="L203" s="180">
        <v>608</v>
      </c>
      <c r="M203" s="180">
        <v>1019</v>
      </c>
      <c r="N203" s="180">
        <v>550</v>
      </c>
      <c r="O203" s="180">
        <v>897</v>
      </c>
      <c r="P203" s="180">
        <v>477</v>
      </c>
      <c r="Q203" s="180">
        <v>122</v>
      </c>
      <c r="R203" s="180">
        <v>225</v>
      </c>
      <c r="S203" s="180">
        <v>326</v>
      </c>
      <c r="T203" s="180">
        <v>794</v>
      </c>
      <c r="U203" s="180">
        <v>701</v>
      </c>
      <c r="V203" s="180">
        <v>868</v>
      </c>
      <c r="W203" s="180">
        <v>711</v>
      </c>
      <c r="X203" s="180">
        <v>155</v>
      </c>
      <c r="Y203" s="180">
        <v>320</v>
      </c>
      <c r="Z203" s="180">
        <v>684</v>
      </c>
      <c r="AA203" s="180">
        <v>783</v>
      </c>
      <c r="AB203" s="180">
        <v>339</v>
      </c>
      <c r="AC203" s="180">
        <v>248</v>
      </c>
      <c r="AD203" s="180">
        <v>297</v>
      </c>
      <c r="AE203" s="180">
        <v>142</v>
      </c>
      <c r="AF203" s="150">
        <v>722</v>
      </c>
      <c r="AG203" s="182">
        <v>885</v>
      </c>
      <c r="AH203" s="5">
        <f t="shared" si="33"/>
        <v>16400</v>
      </c>
      <c r="AI203" s="5">
        <f t="shared" si="34"/>
        <v>11201200</v>
      </c>
      <c r="AJ203" s="2">
        <f t="shared" si="35"/>
        <v>8606720000</v>
      </c>
    </row>
    <row r="204" spans="1:36" x14ac:dyDescent="0.2">
      <c r="A204" s="3" t="s">
        <v>0</v>
      </c>
      <c r="B204" s="5">
        <f>SUM(B172:B203)</f>
        <v>16400</v>
      </c>
      <c r="C204" s="5">
        <f t="shared" ref="C204:AG204" si="36">SUM(C172:C203)</f>
        <v>16400</v>
      </c>
      <c r="D204" s="5">
        <f t="shared" si="36"/>
        <v>16400</v>
      </c>
      <c r="E204" s="5">
        <f t="shared" si="36"/>
        <v>16400</v>
      </c>
      <c r="F204" s="5">
        <f t="shared" si="36"/>
        <v>16400</v>
      </c>
      <c r="G204" s="5">
        <f t="shared" si="36"/>
        <v>16400</v>
      </c>
      <c r="H204" s="5">
        <f t="shared" si="36"/>
        <v>16400</v>
      </c>
      <c r="I204" s="5">
        <f t="shared" si="36"/>
        <v>16400</v>
      </c>
      <c r="J204" s="5">
        <f t="shared" si="36"/>
        <v>16400</v>
      </c>
      <c r="K204" s="5">
        <f t="shared" si="36"/>
        <v>16400</v>
      </c>
      <c r="L204" s="5">
        <f t="shared" si="36"/>
        <v>16400</v>
      </c>
      <c r="M204" s="5">
        <f t="shared" si="36"/>
        <v>16400</v>
      </c>
      <c r="N204" s="5">
        <f t="shared" si="36"/>
        <v>16400</v>
      </c>
      <c r="O204" s="5">
        <f t="shared" si="36"/>
        <v>16400</v>
      </c>
      <c r="P204" s="5">
        <f t="shared" si="36"/>
        <v>16400</v>
      </c>
      <c r="Q204" s="5">
        <f t="shared" si="36"/>
        <v>16400</v>
      </c>
      <c r="R204" s="5">
        <f t="shared" si="36"/>
        <v>16400</v>
      </c>
      <c r="S204" s="5">
        <f t="shared" si="36"/>
        <v>16400</v>
      </c>
      <c r="T204" s="5">
        <f t="shared" si="36"/>
        <v>16400</v>
      </c>
      <c r="U204" s="5">
        <f t="shared" si="36"/>
        <v>16400</v>
      </c>
      <c r="V204" s="5">
        <f t="shared" si="36"/>
        <v>16400</v>
      </c>
      <c r="W204" s="5">
        <f t="shared" si="36"/>
        <v>16400</v>
      </c>
      <c r="X204" s="5">
        <f t="shared" si="36"/>
        <v>16400</v>
      </c>
      <c r="Y204" s="5">
        <f t="shared" si="36"/>
        <v>16400</v>
      </c>
      <c r="Z204" s="5">
        <f t="shared" si="36"/>
        <v>16400</v>
      </c>
      <c r="AA204" s="5">
        <f t="shared" si="36"/>
        <v>16400</v>
      </c>
      <c r="AB204" s="5">
        <f t="shared" si="36"/>
        <v>16400</v>
      </c>
      <c r="AC204" s="5">
        <f t="shared" si="36"/>
        <v>16400</v>
      </c>
      <c r="AD204" s="5">
        <f t="shared" si="36"/>
        <v>16400</v>
      </c>
      <c r="AE204" s="5">
        <f t="shared" si="36"/>
        <v>16400</v>
      </c>
      <c r="AF204" s="5">
        <f t="shared" si="36"/>
        <v>16400</v>
      </c>
      <c r="AG204" s="5">
        <f t="shared" si="36"/>
        <v>16400</v>
      </c>
      <c r="AH204" s="5"/>
      <c r="AI204" s="5"/>
    </row>
    <row r="205" spans="1:36" x14ac:dyDescent="0.2">
      <c r="A205" s="3" t="s">
        <v>1</v>
      </c>
      <c r="B205" s="5">
        <f>SUMSQ(B172:B203)</f>
        <v>11201200</v>
      </c>
      <c r="C205" s="5">
        <f t="shared" ref="C205:AG205" si="37">SUMSQ(C172:C203)</f>
        <v>11201200</v>
      </c>
      <c r="D205" s="5">
        <f t="shared" si="37"/>
        <v>11201200</v>
      </c>
      <c r="E205" s="5">
        <f t="shared" si="37"/>
        <v>11201200</v>
      </c>
      <c r="F205" s="5">
        <f t="shared" si="37"/>
        <v>11201200</v>
      </c>
      <c r="G205" s="5">
        <f t="shared" si="37"/>
        <v>11201200</v>
      </c>
      <c r="H205" s="5">
        <f t="shared" si="37"/>
        <v>11201200</v>
      </c>
      <c r="I205" s="5">
        <f t="shared" si="37"/>
        <v>11201200</v>
      </c>
      <c r="J205" s="5">
        <f t="shared" si="37"/>
        <v>11201200</v>
      </c>
      <c r="K205" s="5">
        <f t="shared" si="37"/>
        <v>11201200</v>
      </c>
      <c r="L205" s="5">
        <f t="shared" si="37"/>
        <v>11201200</v>
      </c>
      <c r="M205" s="5">
        <f t="shared" si="37"/>
        <v>11201200</v>
      </c>
      <c r="N205" s="5">
        <f t="shared" si="37"/>
        <v>11201200</v>
      </c>
      <c r="O205" s="5">
        <f t="shared" si="37"/>
        <v>11201200</v>
      </c>
      <c r="P205" s="5">
        <f t="shared" si="37"/>
        <v>11201200</v>
      </c>
      <c r="Q205" s="5">
        <f t="shared" si="37"/>
        <v>11201200</v>
      </c>
      <c r="R205" s="5">
        <f t="shared" si="37"/>
        <v>11201200</v>
      </c>
      <c r="S205" s="5">
        <f t="shared" si="37"/>
        <v>11201200</v>
      </c>
      <c r="T205" s="5">
        <f t="shared" si="37"/>
        <v>11201200</v>
      </c>
      <c r="U205" s="5">
        <f t="shared" si="37"/>
        <v>11201200</v>
      </c>
      <c r="V205" s="5">
        <f t="shared" si="37"/>
        <v>11201200</v>
      </c>
      <c r="W205" s="5">
        <f t="shared" si="37"/>
        <v>11201200</v>
      </c>
      <c r="X205" s="5">
        <f t="shared" si="37"/>
        <v>11201200</v>
      </c>
      <c r="Y205" s="5">
        <f t="shared" si="37"/>
        <v>11201200</v>
      </c>
      <c r="Z205" s="5">
        <f t="shared" si="37"/>
        <v>11201200</v>
      </c>
      <c r="AA205" s="5">
        <f t="shared" si="37"/>
        <v>11201200</v>
      </c>
      <c r="AB205" s="5">
        <f t="shared" si="37"/>
        <v>11201200</v>
      </c>
      <c r="AC205" s="5">
        <f t="shared" si="37"/>
        <v>11201200</v>
      </c>
      <c r="AD205" s="5">
        <f t="shared" si="37"/>
        <v>11201200</v>
      </c>
      <c r="AE205" s="5">
        <f t="shared" si="37"/>
        <v>11201200</v>
      </c>
      <c r="AF205" s="5">
        <f t="shared" si="37"/>
        <v>11201200</v>
      </c>
      <c r="AG205" s="5">
        <f t="shared" si="37"/>
        <v>11201200</v>
      </c>
      <c r="AH205" s="5"/>
      <c r="AI205" s="5"/>
    </row>
    <row r="206" spans="1:36" x14ac:dyDescent="0.2">
      <c r="A206" s="3" t="s">
        <v>2</v>
      </c>
      <c r="B206" s="2">
        <f>B172^3+B173^3+B174^3+B175^3+B176^3+B177^3+B178^3+B179^3+B180^3+B181^3+B182^3+B183^3+B184^3+B185^3+B186^3+B187^3+B188^3+B189^3+B190^3+B191^3+B192^3+B193^3+B194^3+B195^3+B196^3+B197^3+B198^3+B199^3+B200^3+B201^3+B202^3+B203^3</f>
        <v>8606720000</v>
      </c>
      <c r="C206" s="2">
        <f t="shared" ref="C206:AG206" si="38">C172^3+C173^3+C174^3+C175^3+C176^3+C177^3+C178^3+C179^3+C180^3+C181^3+C182^3+C183^3+C184^3+C185^3+C186^3+C187^3+C188^3+C189^3+C190^3+C191^3+C192^3+C193^3+C194^3+C195^3+C196^3+C197^3+C198^3+C199^3+C200^3+C201^3+C202^3+C203^3</f>
        <v>8606720000</v>
      </c>
      <c r="D206" s="2">
        <f t="shared" si="38"/>
        <v>8606720000</v>
      </c>
      <c r="E206" s="2">
        <f t="shared" si="38"/>
        <v>8606720000</v>
      </c>
      <c r="F206" s="2">
        <f t="shared" si="38"/>
        <v>8606720000</v>
      </c>
      <c r="G206" s="2">
        <f t="shared" si="38"/>
        <v>8606720000</v>
      </c>
      <c r="H206" s="2">
        <f t="shared" si="38"/>
        <v>8606720000</v>
      </c>
      <c r="I206" s="2">
        <f t="shared" si="38"/>
        <v>8606720000</v>
      </c>
      <c r="J206" s="2">
        <f t="shared" si="38"/>
        <v>8606720000</v>
      </c>
      <c r="K206" s="2">
        <f t="shared" si="38"/>
        <v>8606720000</v>
      </c>
      <c r="L206" s="2">
        <f t="shared" si="38"/>
        <v>8606720000</v>
      </c>
      <c r="M206" s="2">
        <f t="shared" si="38"/>
        <v>8606720000</v>
      </c>
      <c r="N206" s="2">
        <f t="shared" si="38"/>
        <v>8606720000</v>
      </c>
      <c r="O206" s="2">
        <f t="shared" si="38"/>
        <v>8606720000</v>
      </c>
      <c r="P206" s="2">
        <f t="shared" si="38"/>
        <v>8606720000</v>
      </c>
      <c r="Q206" s="2">
        <f t="shared" si="38"/>
        <v>8606720000</v>
      </c>
      <c r="R206" s="2">
        <f t="shared" si="38"/>
        <v>8606720000</v>
      </c>
      <c r="S206" s="2">
        <f t="shared" si="38"/>
        <v>8606720000</v>
      </c>
      <c r="T206" s="2">
        <f t="shared" si="38"/>
        <v>8606720000</v>
      </c>
      <c r="U206" s="2">
        <f t="shared" si="38"/>
        <v>8606720000</v>
      </c>
      <c r="V206" s="2">
        <f t="shared" si="38"/>
        <v>8606720000</v>
      </c>
      <c r="W206" s="2">
        <f t="shared" si="38"/>
        <v>8606720000</v>
      </c>
      <c r="X206" s="2">
        <f t="shared" si="38"/>
        <v>8606720000</v>
      </c>
      <c r="Y206" s="2">
        <f t="shared" si="38"/>
        <v>8606720000</v>
      </c>
      <c r="Z206" s="2">
        <f t="shared" si="38"/>
        <v>8606720000</v>
      </c>
      <c r="AA206" s="2">
        <f t="shared" si="38"/>
        <v>8606720000</v>
      </c>
      <c r="AB206" s="2">
        <f t="shared" si="38"/>
        <v>8606720000</v>
      </c>
      <c r="AC206" s="2">
        <f t="shared" si="38"/>
        <v>8606720000</v>
      </c>
      <c r="AD206" s="2">
        <f t="shared" si="38"/>
        <v>8606720000</v>
      </c>
      <c r="AE206" s="2">
        <f t="shared" si="38"/>
        <v>8606720000</v>
      </c>
      <c r="AF206" s="2">
        <f t="shared" si="38"/>
        <v>8606720000</v>
      </c>
      <c r="AG206" s="2">
        <f t="shared" si="38"/>
        <v>8606720000</v>
      </c>
      <c r="AH206" s="5"/>
      <c r="AI206" s="5"/>
      <c r="AJ206" s="114">
        <f>C172^3+B173^3+E174^3+D175^3+G176^3+F177^3+I178^3+H179^3+K180^3+J181^3+M182^3+L183^3+O184^3+N185^3+Q186^3+P187^3+S188^3+R189^3+U190^3+T191^3+W192^3+V193^3+Y194^3+X195^3+AA196^3+Z197^3+AC198^3+AB199^3+AE200^3+AD201^3+AG202^3+AF203^3</f>
        <v>8606720000</v>
      </c>
    </row>
    <row r="207" spans="1:36" x14ac:dyDescent="0.2">
      <c r="AH207" s="5"/>
      <c r="AI207" s="5"/>
    </row>
    <row r="208" spans="1:36" x14ac:dyDescent="0.2">
      <c r="A208" s="3" t="s">
        <v>1173</v>
      </c>
      <c r="B208" s="2">
        <f>B172</f>
        <v>19</v>
      </c>
      <c r="C208" s="2">
        <f>C173</f>
        <v>39</v>
      </c>
      <c r="D208" s="2">
        <f>D174</f>
        <v>73</v>
      </c>
      <c r="E208" s="2">
        <f>E175</f>
        <v>125</v>
      </c>
      <c r="F208" s="2">
        <f>F176</f>
        <v>144</v>
      </c>
      <c r="G208" s="2">
        <f>G177</f>
        <v>188</v>
      </c>
      <c r="H208" s="2">
        <f>H178</f>
        <v>214</v>
      </c>
      <c r="I208" s="2">
        <f>I179</f>
        <v>226</v>
      </c>
      <c r="J208" s="2">
        <f>J180</f>
        <v>543</v>
      </c>
      <c r="K208" s="2">
        <f>K181</f>
        <v>555</v>
      </c>
      <c r="L208" s="2">
        <f>L182</f>
        <v>581</v>
      </c>
      <c r="M208" s="2">
        <f>M183</f>
        <v>625</v>
      </c>
      <c r="N208" s="2">
        <f>N184</f>
        <v>644</v>
      </c>
      <c r="O208" s="2">
        <f>O185</f>
        <v>696</v>
      </c>
      <c r="P208" s="2">
        <f>P186</f>
        <v>730</v>
      </c>
      <c r="Q208" s="2">
        <f>Q187</f>
        <v>750</v>
      </c>
      <c r="R208" s="2">
        <f>R188</f>
        <v>396</v>
      </c>
      <c r="S208" s="2">
        <f>S189</f>
        <v>448</v>
      </c>
      <c r="T208" s="2">
        <f>T190</f>
        <v>466</v>
      </c>
      <c r="U208" s="2">
        <f>U191</f>
        <v>486</v>
      </c>
      <c r="V208" s="2">
        <f>V192</f>
        <v>279</v>
      </c>
      <c r="W208" s="2">
        <f>W193</f>
        <v>291</v>
      </c>
      <c r="X208" s="2">
        <f>X194</f>
        <v>333</v>
      </c>
      <c r="Y208" s="2">
        <f>Y195</f>
        <v>377</v>
      </c>
      <c r="Z208" s="2">
        <f>Z196</f>
        <v>904</v>
      </c>
      <c r="AA208" s="2">
        <f>AA197</f>
        <v>948</v>
      </c>
      <c r="AB208" s="2">
        <f>AB198</f>
        <v>990</v>
      </c>
      <c r="AC208" s="2">
        <f>AC199</f>
        <v>1002</v>
      </c>
      <c r="AD208" s="2">
        <f>AD200</f>
        <v>795</v>
      </c>
      <c r="AE208" s="2">
        <f>AE201</f>
        <v>815</v>
      </c>
      <c r="AF208" s="2">
        <f>AF202</f>
        <v>833</v>
      </c>
      <c r="AG208" s="2">
        <f>AG203</f>
        <v>885</v>
      </c>
      <c r="AH208" s="217">
        <f t="shared" ref="AH208:AH209" si="39">SUM(B208:AG208)</f>
        <v>16400</v>
      </c>
      <c r="AI208" s="5">
        <f t="shared" ref="AI208:AI209" si="40">SUMSQ(B208:AG208)</f>
        <v>11201200</v>
      </c>
      <c r="AJ208" s="2">
        <f t="shared" si="35"/>
        <v>8606720000</v>
      </c>
    </row>
    <row r="209" spans="1:36" x14ac:dyDescent="0.2">
      <c r="A209" s="3" t="s">
        <v>1174</v>
      </c>
      <c r="B209" s="2">
        <f>B203</f>
        <v>1006</v>
      </c>
      <c r="C209" s="2">
        <f>C202</f>
        <v>986</v>
      </c>
      <c r="D209" s="2">
        <f>D201</f>
        <v>952</v>
      </c>
      <c r="E209" s="2">
        <f>E200</f>
        <v>900</v>
      </c>
      <c r="F209" s="2">
        <f>F199</f>
        <v>881</v>
      </c>
      <c r="G209" s="2">
        <f>G198</f>
        <v>837</v>
      </c>
      <c r="H209" s="2">
        <f>H197</f>
        <v>811</v>
      </c>
      <c r="I209" s="2">
        <f>I196</f>
        <v>799</v>
      </c>
      <c r="J209" s="2">
        <f>J195</f>
        <v>482</v>
      </c>
      <c r="K209" s="2">
        <f>K194</f>
        <v>470</v>
      </c>
      <c r="L209" s="2">
        <f>L193</f>
        <v>444</v>
      </c>
      <c r="M209" s="2">
        <f>M192</f>
        <v>400</v>
      </c>
      <c r="N209" s="2">
        <f>N191</f>
        <v>381</v>
      </c>
      <c r="O209" s="2">
        <f>O190</f>
        <v>329</v>
      </c>
      <c r="P209" s="2">
        <f>P189</f>
        <v>295</v>
      </c>
      <c r="Q209" s="2">
        <f>Q188</f>
        <v>275</v>
      </c>
      <c r="R209" s="2">
        <f>R187</f>
        <v>629</v>
      </c>
      <c r="S209" s="2">
        <f>S186</f>
        <v>577</v>
      </c>
      <c r="T209" s="2">
        <f>T185</f>
        <v>559</v>
      </c>
      <c r="U209" s="2">
        <f>U184</f>
        <v>539</v>
      </c>
      <c r="V209" s="2">
        <f>V183</f>
        <v>746</v>
      </c>
      <c r="W209" s="2">
        <f>W182</f>
        <v>734</v>
      </c>
      <c r="X209" s="2">
        <f>X181</f>
        <v>692</v>
      </c>
      <c r="Y209" s="2">
        <f>Y180</f>
        <v>648</v>
      </c>
      <c r="Z209" s="2">
        <f>Z179</f>
        <v>121</v>
      </c>
      <c r="AA209" s="2">
        <f>AA178</f>
        <v>77</v>
      </c>
      <c r="AB209" s="2">
        <f>AB177</f>
        <v>35</v>
      </c>
      <c r="AC209" s="2">
        <f>AC176</f>
        <v>23</v>
      </c>
      <c r="AD209" s="2">
        <f>AD175</f>
        <v>230</v>
      </c>
      <c r="AE209" s="2">
        <f>AE174</f>
        <v>210</v>
      </c>
      <c r="AF209" s="2">
        <f>AF173</f>
        <v>192</v>
      </c>
      <c r="AG209" s="2">
        <f>AG172</f>
        <v>140</v>
      </c>
      <c r="AH209" s="217">
        <f t="shared" si="39"/>
        <v>16400</v>
      </c>
      <c r="AI209" s="5">
        <f t="shared" si="40"/>
        <v>11201200</v>
      </c>
      <c r="AJ209" s="2">
        <f t="shared" si="35"/>
        <v>8606720000</v>
      </c>
    </row>
    <row r="212" spans="1:36" ht="13.5" thickBot="1" x14ac:dyDescent="0.25">
      <c r="A212" s="71" t="s">
        <v>5</v>
      </c>
      <c r="B212" s="1" t="s">
        <v>1127</v>
      </c>
      <c r="D212" s="131" t="s">
        <v>5</v>
      </c>
      <c r="F212" s="2" t="s">
        <v>5</v>
      </c>
    </row>
    <row r="213" spans="1:36" x14ac:dyDescent="0.2">
      <c r="A213" s="1">
        <v>1</v>
      </c>
      <c r="B213" s="153">
        <v>27</v>
      </c>
      <c r="C213" s="154">
        <v>448</v>
      </c>
      <c r="D213" s="155">
        <v>996</v>
      </c>
      <c r="E213" s="155">
        <v>583</v>
      </c>
      <c r="F213" s="155">
        <v>922</v>
      </c>
      <c r="G213" s="155">
        <v>573</v>
      </c>
      <c r="H213" s="155">
        <v>97</v>
      </c>
      <c r="I213" s="155">
        <v>454</v>
      </c>
      <c r="J213" s="155">
        <v>594</v>
      </c>
      <c r="K213" s="155">
        <v>1013</v>
      </c>
      <c r="L213" s="155">
        <v>425</v>
      </c>
      <c r="M213" s="155">
        <v>14</v>
      </c>
      <c r="N213" s="155">
        <v>467</v>
      </c>
      <c r="O213" s="155">
        <v>120</v>
      </c>
      <c r="P213" s="155">
        <v>556</v>
      </c>
      <c r="Q213" s="155">
        <v>911</v>
      </c>
      <c r="R213" s="155">
        <v>792</v>
      </c>
      <c r="S213" s="155">
        <v>691</v>
      </c>
      <c r="T213" s="155">
        <v>239</v>
      </c>
      <c r="U213" s="155">
        <v>332</v>
      </c>
      <c r="V213" s="155">
        <v>149</v>
      </c>
      <c r="W213" s="155">
        <v>306</v>
      </c>
      <c r="X213" s="155">
        <v>878</v>
      </c>
      <c r="Y213" s="155">
        <v>713</v>
      </c>
      <c r="Z213" s="155">
        <v>349</v>
      </c>
      <c r="AA213" s="155">
        <v>250</v>
      </c>
      <c r="AB213" s="155">
        <v>678</v>
      </c>
      <c r="AC213" s="155">
        <v>769</v>
      </c>
      <c r="AD213" s="155">
        <v>736</v>
      </c>
      <c r="AE213" s="155">
        <v>891</v>
      </c>
      <c r="AF213" s="158">
        <v>295</v>
      </c>
      <c r="AG213" s="159">
        <v>132</v>
      </c>
      <c r="AH213" s="5">
        <f>SUM(B213:AG213)</f>
        <v>16400</v>
      </c>
      <c r="AI213" s="5">
        <f>SUMSQ(B213:AG213)</f>
        <v>11201200</v>
      </c>
      <c r="AJ213" s="2">
        <f>B213^3+C213^3+D213^3+E213^3+F213^3+G213^3+H213^3+I213^3+J213^3+K213^3+L213^3+M213^3+N213^3+O213^3+P213^3+Q213^3+R213^3+S213^3+T213^3+U213^3+V213^3+W213^3+X213^3+Y213^3+Z213^3+AA213^3+AB213^3+AC213^3+AD213^3+AE213^3+AF213^3+AG213^3</f>
        <v>8606720000</v>
      </c>
    </row>
    <row r="214" spans="1:36" x14ac:dyDescent="0.2">
      <c r="A214" s="1">
        <v>2</v>
      </c>
      <c r="B214" s="160">
        <v>396</v>
      </c>
      <c r="C214" s="114">
        <v>47</v>
      </c>
      <c r="D214" s="104">
        <v>627</v>
      </c>
      <c r="E214" s="104">
        <v>984</v>
      </c>
      <c r="F214" s="104">
        <v>521</v>
      </c>
      <c r="G214" s="104">
        <v>942</v>
      </c>
      <c r="H214" s="104">
        <v>498</v>
      </c>
      <c r="I214" s="104">
        <v>85</v>
      </c>
      <c r="J214" s="104">
        <v>961</v>
      </c>
      <c r="K214" s="104">
        <v>614</v>
      </c>
      <c r="L214" s="104">
        <v>58</v>
      </c>
      <c r="M214" s="104">
        <v>413</v>
      </c>
      <c r="N214" s="104">
        <v>68</v>
      </c>
      <c r="O214" s="104">
        <v>487</v>
      </c>
      <c r="P214" s="104">
        <v>955</v>
      </c>
      <c r="Q214" s="104">
        <v>544</v>
      </c>
      <c r="R214" s="104">
        <v>647</v>
      </c>
      <c r="S214" s="104">
        <v>804</v>
      </c>
      <c r="T214" s="104">
        <v>384</v>
      </c>
      <c r="U214" s="104">
        <v>219</v>
      </c>
      <c r="V214" s="104">
        <v>262</v>
      </c>
      <c r="W214" s="104">
        <v>161</v>
      </c>
      <c r="X214" s="104">
        <v>765</v>
      </c>
      <c r="Y214" s="104">
        <v>858</v>
      </c>
      <c r="Z214" s="104">
        <v>206</v>
      </c>
      <c r="AA214" s="104">
        <v>361</v>
      </c>
      <c r="AB214" s="104">
        <v>821</v>
      </c>
      <c r="AC214" s="104">
        <v>658</v>
      </c>
      <c r="AD214" s="104">
        <v>847</v>
      </c>
      <c r="AE214" s="104">
        <v>748</v>
      </c>
      <c r="AF214" s="104">
        <v>184</v>
      </c>
      <c r="AG214" s="161">
        <v>275</v>
      </c>
      <c r="AH214" s="5">
        <f t="shared" ref="AH214:AH244" si="41">SUM(B214:AG214)</f>
        <v>16400</v>
      </c>
      <c r="AI214" s="5">
        <f t="shared" ref="AI214:AI244" si="42">SUMSQ(B214:AG214)</f>
        <v>11201200</v>
      </c>
      <c r="AJ214" s="2">
        <f t="shared" ref="AJ214:AJ244" si="43">B214^3+C214^3+D214^3+E214^3+F214^3+G214^3+H214^3+I214^3+J214^3+K214^3+L214^3+M214^3+N214^3+O214^3+P214^3+Q214^3+R214^3+S214^3+T214^3+U214^3+V214^3+W214^3+X214^3+Y214^3+Z214^3+AA214^3+AB214^3+AC214^3+AD214^3+AE214^3+AF214^3+AG214^3</f>
        <v>8606720000</v>
      </c>
    </row>
    <row r="215" spans="1:36" x14ac:dyDescent="0.2">
      <c r="A215" s="1">
        <v>3</v>
      </c>
      <c r="B215" s="162">
        <v>954</v>
      </c>
      <c r="C215" s="104">
        <v>541</v>
      </c>
      <c r="D215" s="114">
        <v>65</v>
      </c>
      <c r="E215" s="103">
        <v>486</v>
      </c>
      <c r="F215" s="104">
        <v>59</v>
      </c>
      <c r="G215" s="104">
        <v>416</v>
      </c>
      <c r="H215" s="104">
        <v>964</v>
      </c>
      <c r="I215" s="104">
        <v>615</v>
      </c>
      <c r="J215" s="104">
        <v>499</v>
      </c>
      <c r="K215" s="104">
        <v>88</v>
      </c>
      <c r="L215" s="104">
        <v>524</v>
      </c>
      <c r="M215" s="104">
        <v>943</v>
      </c>
      <c r="N215" s="104">
        <v>626</v>
      </c>
      <c r="O215" s="104">
        <v>981</v>
      </c>
      <c r="P215" s="104">
        <v>393</v>
      </c>
      <c r="Q215" s="104">
        <v>46</v>
      </c>
      <c r="R215" s="104">
        <v>181</v>
      </c>
      <c r="S215" s="104">
        <v>274</v>
      </c>
      <c r="T215" s="104">
        <v>846</v>
      </c>
      <c r="U215" s="104">
        <v>745</v>
      </c>
      <c r="V215" s="104">
        <v>824</v>
      </c>
      <c r="W215" s="104">
        <v>659</v>
      </c>
      <c r="X215" s="104">
        <v>207</v>
      </c>
      <c r="Y215" s="104">
        <v>364</v>
      </c>
      <c r="Z215" s="104">
        <v>768</v>
      </c>
      <c r="AA215" s="104">
        <v>859</v>
      </c>
      <c r="AB215" s="104">
        <v>263</v>
      </c>
      <c r="AC215" s="104">
        <v>164</v>
      </c>
      <c r="AD215" s="107">
        <v>381</v>
      </c>
      <c r="AE215" s="104">
        <v>218</v>
      </c>
      <c r="AF215" s="104">
        <v>646</v>
      </c>
      <c r="AG215" s="163">
        <v>801</v>
      </c>
      <c r="AH215" s="5">
        <f t="shared" si="41"/>
        <v>16400</v>
      </c>
      <c r="AI215" s="5">
        <f t="shared" si="42"/>
        <v>11201200</v>
      </c>
      <c r="AJ215" s="2">
        <f t="shared" si="43"/>
        <v>8606720000</v>
      </c>
    </row>
    <row r="216" spans="1:36" x14ac:dyDescent="0.2">
      <c r="A216" s="1">
        <v>4</v>
      </c>
      <c r="B216" s="162">
        <v>553</v>
      </c>
      <c r="C216" s="104">
        <v>910</v>
      </c>
      <c r="D216" s="103">
        <v>466</v>
      </c>
      <c r="E216" s="114">
        <v>117</v>
      </c>
      <c r="F216" s="104">
        <v>428</v>
      </c>
      <c r="G216" s="104">
        <v>15</v>
      </c>
      <c r="H216" s="104">
        <v>595</v>
      </c>
      <c r="I216" s="104">
        <v>1016</v>
      </c>
      <c r="J216" s="104">
        <v>100</v>
      </c>
      <c r="K216" s="104">
        <v>455</v>
      </c>
      <c r="L216" s="104">
        <v>923</v>
      </c>
      <c r="M216" s="104">
        <v>576</v>
      </c>
      <c r="N216" s="104">
        <v>993</v>
      </c>
      <c r="O216" s="104">
        <v>582</v>
      </c>
      <c r="P216" s="104">
        <v>26</v>
      </c>
      <c r="Q216" s="104">
        <v>445</v>
      </c>
      <c r="R216" s="104">
        <v>294</v>
      </c>
      <c r="S216" s="104">
        <v>129</v>
      </c>
      <c r="T216" s="104">
        <v>733</v>
      </c>
      <c r="U216" s="104">
        <v>890</v>
      </c>
      <c r="V216" s="104">
        <v>679</v>
      </c>
      <c r="W216" s="104">
        <v>772</v>
      </c>
      <c r="X216" s="104">
        <v>352</v>
      </c>
      <c r="Y216" s="104">
        <v>251</v>
      </c>
      <c r="Z216" s="104">
        <v>879</v>
      </c>
      <c r="AA216" s="104">
        <v>716</v>
      </c>
      <c r="AB216" s="104">
        <v>152</v>
      </c>
      <c r="AC216" s="104">
        <v>307</v>
      </c>
      <c r="AD216" s="104">
        <v>238</v>
      </c>
      <c r="AE216" s="107">
        <v>329</v>
      </c>
      <c r="AF216" s="104">
        <v>789</v>
      </c>
      <c r="AG216" s="163">
        <v>690</v>
      </c>
      <c r="AH216" s="5">
        <f t="shared" si="41"/>
        <v>16400</v>
      </c>
      <c r="AI216" s="5">
        <f t="shared" si="42"/>
        <v>11201200</v>
      </c>
      <c r="AJ216" s="2">
        <f t="shared" si="43"/>
        <v>8606720000</v>
      </c>
    </row>
    <row r="217" spans="1:36" x14ac:dyDescent="0.2">
      <c r="A217" s="1">
        <v>5</v>
      </c>
      <c r="B217" s="162">
        <v>773</v>
      </c>
      <c r="C217" s="104">
        <v>674</v>
      </c>
      <c r="D217" s="104">
        <v>254</v>
      </c>
      <c r="E217" s="104">
        <v>345</v>
      </c>
      <c r="F217" s="114">
        <v>136</v>
      </c>
      <c r="G217" s="103">
        <v>291</v>
      </c>
      <c r="H217" s="104">
        <v>895</v>
      </c>
      <c r="I217" s="104">
        <v>732</v>
      </c>
      <c r="J217" s="104">
        <v>336</v>
      </c>
      <c r="K217" s="104">
        <v>235</v>
      </c>
      <c r="L217" s="104">
        <v>695</v>
      </c>
      <c r="M217" s="104">
        <v>788</v>
      </c>
      <c r="N217" s="104">
        <v>717</v>
      </c>
      <c r="O217" s="104">
        <v>874</v>
      </c>
      <c r="P217" s="104">
        <v>310</v>
      </c>
      <c r="Q217" s="104">
        <v>145</v>
      </c>
      <c r="R217" s="104">
        <v>10</v>
      </c>
      <c r="S217" s="104">
        <v>429</v>
      </c>
      <c r="T217" s="104">
        <v>1009</v>
      </c>
      <c r="U217" s="104">
        <v>598</v>
      </c>
      <c r="V217" s="104">
        <v>907</v>
      </c>
      <c r="W217" s="104">
        <v>560</v>
      </c>
      <c r="X217" s="104">
        <v>116</v>
      </c>
      <c r="Y217" s="104">
        <v>471</v>
      </c>
      <c r="Z217" s="104">
        <v>579</v>
      </c>
      <c r="AA217" s="104">
        <v>1000</v>
      </c>
      <c r="AB217" s="107">
        <v>444</v>
      </c>
      <c r="AC217" s="104">
        <v>31</v>
      </c>
      <c r="AD217" s="104">
        <v>450</v>
      </c>
      <c r="AE217" s="104">
        <v>101</v>
      </c>
      <c r="AF217" s="104">
        <v>569</v>
      </c>
      <c r="AG217" s="163">
        <v>926</v>
      </c>
      <c r="AH217" s="5">
        <f t="shared" si="41"/>
        <v>16400</v>
      </c>
      <c r="AI217" s="5">
        <f t="shared" si="42"/>
        <v>11201200</v>
      </c>
      <c r="AJ217" s="2">
        <f t="shared" si="43"/>
        <v>8606720000</v>
      </c>
    </row>
    <row r="218" spans="1:36" x14ac:dyDescent="0.2">
      <c r="A218" s="1">
        <v>6</v>
      </c>
      <c r="B218" s="162">
        <v>662</v>
      </c>
      <c r="C218" s="104">
        <v>817</v>
      </c>
      <c r="D218" s="104">
        <v>365</v>
      </c>
      <c r="E218" s="104">
        <v>202</v>
      </c>
      <c r="F218" s="103">
        <v>279</v>
      </c>
      <c r="G218" s="114">
        <v>180</v>
      </c>
      <c r="H218" s="104">
        <v>752</v>
      </c>
      <c r="I218" s="104">
        <v>843</v>
      </c>
      <c r="J218" s="104">
        <v>223</v>
      </c>
      <c r="K218" s="104">
        <v>380</v>
      </c>
      <c r="L218" s="104">
        <v>808</v>
      </c>
      <c r="M218" s="104">
        <v>643</v>
      </c>
      <c r="N218" s="104">
        <v>862</v>
      </c>
      <c r="O218" s="104">
        <v>761</v>
      </c>
      <c r="P218" s="104">
        <v>165</v>
      </c>
      <c r="Q218" s="104">
        <v>258</v>
      </c>
      <c r="R218" s="104">
        <v>409</v>
      </c>
      <c r="S218" s="104">
        <v>62</v>
      </c>
      <c r="T218" s="104">
        <v>610</v>
      </c>
      <c r="U218" s="104">
        <v>965</v>
      </c>
      <c r="V218" s="104">
        <v>540</v>
      </c>
      <c r="W218" s="104">
        <v>959</v>
      </c>
      <c r="X218" s="104">
        <v>483</v>
      </c>
      <c r="Y218" s="104">
        <v>72</v>
      </c>
      <c r="Z218" s="104">
        <v>980</v>
      </c>
      <c r="AA218" s="104">
        <v>631</v>
      </c>
      <c r="AB218" s="104">
        <v>43</v>
      </c>
      <c r="AC218" s="107">
        <v>400</v>
      </c>
      <c r="AD218" s="104">
        <v>81</v>
      </c>
      <c r="AE218" s="104">
        <v>502</v>
      </c>
      <c r="AF218" s="104">
        <v>938</v>
      </c>
      <c r="AG218" s="163">
        <v>525</v>
      </c>
      <c r="AH218" s="5">
        <f t="shared" si="41"/>
        <v>16400</v>
      </c>
      <c r="AI218" s="5">
        <f t="shared" si="42"/>
        <v>11201200</v>
      </c>
      <c r="AJ218" s="2">
        <f t="shared" si="43"/>
        <v>8606720000</v>
      </c>
    </row>
    <row r="219" spans="1:36" x14ac:dyDescent="0.2">
      <c r="A219" s="1">
        <v>7</v>
      </c>
      <c r="B219" s="162">
        <v>168</v>
      </c>
      <c r="C219" s="104">
        <v>259</v>
      </c>
      <c r="D219" s="104">
        <v>863</v>
      </c>
      <c r="E219" s="104">
        <v>764</v>
      </c>
      <c r="F219" s="104">
        <v>805</v>
      </c>
      <c r="G219" s="104">
        <v>642</v>
      </c>
      <c r="H219" s="114">
        <v>222</v>
      </c>
      <c r="I219" s="103">
        <v>377</v>
      </c>
      <c r="J219" s="104">
        <v>749</v>
      </c>
      <c r="K219" s="104">
        <v>842</v>
      </c>
      <c r="L219" s="104">
        <v>278</v>
      </c>
      <c r="M219" s="104">
        <v>177</v>
      </c>
      <c r="N219" s="104">
        <v>368</v>
      </c>
      <c r="O219" s="104">
        <v>203</v>
      </c>
      <c r="P219" s="104">
        <v>663</v>
      </c>
      <c r="Q219" s="104">
        <v>820</v>
      </c>
      <c r="R219" s="104">
        <v>939</v>
      </c>
      <c r="S219" s="104">
        <v>528</v>
      </c>
      <c r="T219" s="104">
        <v>84</v>
      </c>
      <c r="U219" s="104">
        <v>503</v>
      </c>
      <c r="V219" s="104">
        <v>42</v>
      </c>
      <c r="W219" s="104">
        <v>397</v>
      </c>
      <c r="X219" s="104">
        <v>977</v>
      </c>
      <c r="Y219" s="104">
        <v>630</v>
      </c>
      <c r="Z219" s="107">
        <v>482</v>
      </c>
      <c r="AA219" s="104">
        <v>69</v>
      </c>
      <c r="AB219" s="104">
        <v>537</v>
      </c>
      <c r="AC219" s="104">
        <v>958</v>
      </c>
      <c r="AD219" s="104">
        <v>611</v>
      </c>
      <c r="AE219" s="104">
        <v>968</v>
      </c>
      <c r="AF219" s="104">
        <v>412</v>
      </c>
      <c r="AG219" s="163">
        <v>63</v>
      </c>
      <c r="AH219" s="5">
        <f t="shared" si="41"/>
        <v>16400</v>
      </c>
      <c r="AI219" s="5">
        <f t="shared" si="42"/>
        <v>11201200</v>
      </c>
      <c r="AJ219" s="2">
        <f t="shared" si="43"/>
        <v>8606720000</v>
      </c>
    </row>
    <row r="220" spans="1:36" x14ac:dyDescent="0.2">
      <c r="A220" s="1">
        <v>8</v>
      </c>
      <c r="B220" s="162">
        <v>311</v>
      </c>
      <c r="C220" s="104">
        <v>148</v>
      </c>
      <c r="D220" s="104">
        <v>720</v>
      </c>
      <c r="E220" s="104">
        <v>875</v>
      </c>
      <c r="F220" s="104">
        <v>694</v>
      </c>
      <c r="G220" s="104">
        <v>785</v>
      </c>
      <c r="H220" s="103">
        <v>333</v>
      </c>
      <c r="I220" s="114">
        <v>234</v>
      </c>
      <c r="J220" s="104">
        <v>894</v>
      </c>
      <c r="K220" s="104">
        <v>729</v>
      </c>
      <c r="L220" s="104">
        <v>133</v>
      </c>
      <c r="M220" s="104">
        <v>290</v>
      </c>
      <c r="N220" s="104">
        <v>255</v>
      </c>
      <c r="O220" s="104">
        <v>348</v>
      </c>
      <c r="P220" s="104">
        <v>776</v>
      </c>
      <c r="Q220" s="104">
        <v>675</v>
      </c>
      <c r="R220" s="104">
        <v>572</v>
      </c>
      <c r="S220" s="104">
        <v>927</v>
      </c>
      <c r="T220" s="104">
        <v>451</v>
      </c>
      <c r="U220" s="104">
        <v>104</v>
      </c>
      <c r="V220" s="104">
        <v>441</v>
      </c>
      <c r="W220" s="104">
        <v>30</v>
      </c>
      <c r="X220" s="104">
        <v>578</v>
      </c>
      <c r="Y220" s="104">
        <v>997</v>
      </c>
      <c r="Z220" s="104">
        <v>113</v>
      </c>
      <c r="AA220" s="107">
        <v>470</v>
      </c>
      <c r="AB220" s="104">
        <v>906</v>
      </c>
      <c r="AC220" s="104">
        <v>557</v>
      </c>
      <c r="AD220" s="104">
        <v>1012</v>
      </c>
      <c r="AE220" s="104">
        <v>599</v>
      </c>
      <c r="AF220" s="104">
        <v>11</v>
      </c>
      <c r="AG220" s="163">
        <v>432</v>
      </c>
      <c r="AH220" s="5">
        <f t="shared" si="41"/>
        <v>16400</v>
      </c>
      <c r="AI220" s="5">
        <f t="shared" si="42"/>
        <v>11201200</v>
      </c>
      <c r="AJ220" s="2">
        <f t="shared" si="43"/>
        <v>8606720000</v>
      </c>
    </row>
    <row r="221" spans="1:36" x14ac:dyDescent="0.2">
      <c r="A221" s="1">
        <v>9</v>
      </c>
      <c r="B221" s="162">
        <v>94</v>
      </c>
      <c r="C221" s="104">
        <v>505</v>
      </c>
      <c r="D221" s="104">
        <v>933</v>
      </c>
      <c r="E221" s="104">
        <v>514</v>
      </c>
      <c r="F221" s="104">
        <v>991</v>
      </c>
      <c r="G221" s="104">
        <v>636</v>
      </c>
      <c r="H221" s="104">
        <v>40</v>
      </c>
      <c r="I221" s="104">
        <v>387</v>
      </c>
      <c r="J221" s="114">
        <v>535</v>
      </c>
      <c r="K221" s="103">
        <v>948</v>
      </c>
      <c r="L221" s="104">
        <v>496</v>
      </c>
      <c r="M221" s="104">
        <v>75</v>
      </c>
      <c r="N221" s="104">
        <v>406</v>
      </c>
      <c r="O221" s="104">
        <v>49</v>
      </c>
      <c r="P221" s="104">
        <v>621</v>
      </c>
      <c r="Q221" s="104">
        <v>970</v>
      </c>
      <c r="R221" s="104">
        <v>849</v>
      </c>
      <c r="S221" s="104">
        <v>758</v>
      </c>
      <c r="T221" s="104">
        <v>170</v>
      </c>
      <c r="U221" s="104">
        <v>269</v>
      </c>
      <c r="V221" s="104">
        <v>212</v>
      </c>
      <c r="W221" s="104">
        <v>375</v>
      </c>
      <c r="X221" s="107">
        <v>811</v>
      </c>
      <c r="Y221" s="104">
        <v>656</v>
      </c>
      <c r="Z221" s="104">
        <v>284</v>
      </c>
      <c r="AA221" s="104">
        <v>191</v>
      </c>
      <c r="AB221" s="104">
        <v>739</v>
      </c>
      <c r="AC221" s="104">
        <v>840</v>
      </c>
      <c r="AD221" s="104">
        <v>665</v>
      </c>
      <c r="AE221" s="104">
        <v>830</v>
      </c>
      <c r="AF221" s="104">
        <v>354</v>
      </c>
      <c r="AG221" s="163">
        <v>197</v>
      </c>
      <c r="AH221" s="5">
        <f t="shared" si="41"/>
        <v>16400</v>
      </c>
      <c r="AI221" s="5">
        <f t="shared" si="42"/>
        <v>11201200</v>
      </c>
      <c r="AJ221" s="2">
        <f t="shared" si="43"/>
        <v>8606720000</v>
      </c>
    </row>
    <row r="222" spans="1:36" x14ac:dyDescent="0.2">
      <c r="A222" s="1">
        <v>10</v>
      </c>
      <c r="B222" s="162">
        <v>461</v>
      </c>
      <c r="C222" s="104">
        <v>106</v>
      </c>
      <c r="D222" s="104">
        <v>566</v>
      </c>
      <c r="E222" s="104">
        <v>913</v>
      </c>
      <c r="F222" s="104">
        <v>592</v>
      </c>
      <c r="G222" s="104">
        <v>1003</v>
      </c>
      <c r="H222" s="104">
        <v>439</v>
      </c>
      <c r="I222" s="104">
        <v>20</v>
      </c>
      <c r="J222" s="103">
        <v>904</v>
      </c>
      <c r="K222" s="114">
        <v>547</v>
      </c>
      <c r="L222" s="104">
        <v>127</v>
      </c>
      <c r="M222" s="104">
        <v>476</v>
      </c>
      <c r="N222" s="104">
        <v>5</v>
      </c>
      <c r="O222" s="104">
        <v>418</v>
      </c>
      <c r="P222" s="104">
        <v>1022</v>
      </c>
      <c r="Q222" s="104">
        <v>601</v>
      </c>
      <c r="R222" s="104">
        <v>706</v>
      </c>
      <c r="S222" s="104">
        <v>869</v>
      </c>
      <c r="T222" s="104">
        <v>313</v>
      </c>
      <c r="U222" s="104">
        <v>158</v>
      </c>
      <c r="V222" s="104">
        <v>323</v>
      </c>
      <c r="W222" s="104">
        <v>232</v>
      </c>
      <c r="X222" s="104">
        <v>700</v>
      </c>
      <c r="Y222" s="107">
        <v>799</v>
      </c>
      <c r="Z222" s="104">
        <v>139</v>
      </c>
      <c r="AA222" s="104">
        <v>304</v>
      </c>
      <c r="AB222" s="104">
        <v>884</v>
      </c>
      <c r="AC222" s="104">
        <v>727</v>
      </c>
      <c r="AD222" s="104">
        <v>778</v>
      </c>
      <c r="AE222" s="104">
        <v>685</v>
      </c>
      <c r="AF222" s="104">
        <v>241</v>
      </c>
      <c r="AG222" s="163">
        <v>342</v>
      </c>
      <c r="AH222" s="5">
        <f t="shared" si="41"/>
        <v>16400</v>
      </c>
      <c r="AI222" s="5">
        <f t="shared" si="42"/>
        <v>11201200</v>
      </c>
      <c r="AJ222" s="2">
        <f t="shared" si="43"/>
        <v>8606720000</v>
      </c>
    </row>
    <row r="223" spans="1:36" x14ac:dyDescent="0.2">
      <c r="A223" s="1">
        <v>11</v>
      </c>
      <c r="B223" s="162">
        <v>1023</v>
      </c>
      <c r="C223" s="104">
        <v>604</v>
      </c>
      <c r="D223" s="104">
        <v>8</v>
      </c>
      <c r="E223" s="104">
        <v>419</v>
      </c>
      <c r="F223" s="104">
        <v>126</v>
      </c>
      <c r="G223" s="104">
        <v>473</v>
      </c>
      <c r="H223" s="104">
        <v>901</v>
      </c>
      <c r="I223" s="104">
        <v>546</v>
      </c>
      <c r="J223" s="104">
        <v>438</v>
      </c>
      <c r="K223" s="104">
        <v>17</v>
      </c>
      <c r="L223" s="114">
        <v>589</v>
      </c>
      <c r="M223" s="103">
        <v>1002</v>
      </c>
      <c r="N223" s="104">
        <v>567</v>
      </c>
      <c r="O223" s="104">
        <v>916</v>
      </c>
      <c r="P223" s="104">
        <v>464</v>
      </c>
      <c r="Q223" s="104">
        <v>107</v>
      </c>
      <c r="R223" s="104">
        <v>244</v>
      </c>
      <c r="S223" s="104">
        <v>343</v>
      </c>
      <c r="T223" s="104">
        <v>779</v>
      </c>
      <c r="U223" s="104">
        <v>688</v>
      </c>
      <c r="V223" s="107">
        <v>881</v>
      </c>
      <c r="W223" s="104">
        <v>726</v>
      </c>
      <c r="X223" s="104">
        <v>138</v>
      </c>
      <c r="Y223" s="104">
        <v>301</v>
      </c>
      <c r="Z223" s="104">
        <v>697</v>
      </c>
      <c r="AA223" s="104">
        <v>798</v>
      </c>
      <c r="AB223" s="104">
        <v>322</v>
      </c>
      <c r="AC223" s="104">
        <v>229</v>
      </c>
      <c r="AD223" s="104">
        <v>316</v>
      </c>
      <c r="AE223" s="104">
        <v>159</v>
      </c>
      <c r="AF223" s="104">
        <v>707</v>
      </c>
      <c r="AG223" s="163">
        <v>872</v>
      </c>
      <c r="AH223" s="5">
        <f t="shared" si="41"/>
        <v>16400</v>
      </c>
      <c r="AI223" s="5">
        <f t="shared" si="42"/>
        <v>11201200</v>
      </c>
      <c r="AJ223" s="2">
        <f t="shared" si="43"/>
        <v>8606720000</v>
      </c>
    </row>
    <row r="224" spans="1:36" x14ac:dyDescent="0.2">
      <c r="A224" s="1">
        <v>12</v>
      </c>
      <c r="B224" s="162">
        <v>624</v>
      </c>
      <c r="C224" s="104">
        <v>971</v>
      </c>
      <c r="D224" s="104">
        <v>407</v>
      </c>
      <c r="E224" s="104">
        <v>52</v>
      </c>
      <c r="F224" s="104">
        <v>493</v>
      </c>
      <c r="G224" s="104">
        <v>74</v>
      </c>
      <c r="H224" s="104">
        <v>534</v>
      </c>
      <c r="I224" s="104">
        <v>945</v>
      </c>
      <c r="J224" s="104">
        <v>37</v>
      </c>
      <c r="K224" s="104">
        <v>386</v>
      </c>
      <c r="L224" s="103">
        <v>990</v>
      </c>
      <c r="M224" s="114">
        <v>633</v>
      </c>
      <c r="N224" s="104">
        <v>936</v>
      </c>
      <c r="O224" s="104">
        <v>515</v>
      </c>
      <c r="P224" s="104">
        <v>95</v>
      </c>
      <c r="Q224" s="104">
        <v>508</v>
      </c>
      <c r="R224" s="104">
        <v>355</v>
      </c>
      <c r="S224" s="104">
        <v>200</v>
      </c>
      <c r="T224" s="104">
        <v>668</v>
      </c>
      <c r="U224" s="104">
        <v>831</v>
      </c>
      <c r="V224" s="104">
        <v>738</v>
      </c>
      <c r="W224" s="107">
        <v>837</v>
      </c>
      <c r="X224" s="104">
        <v>281</v>
      </c>
      <c r="Y224" s="104">
        <v>190</v>
      </c>
      <c r="Z224" s="104">
        <v>810</v>
      </c>
      <c r="AA224" s="104">
        <v>653</v>
      </c>
      <c r="AB224" s="104">
        <v>209</v>
      </c>
      <c r="AC224" s="104">
        <v>374</v>
      </c>
      <c r="AD224" s="104">
        <v>171</v>
      </c>
      <c r="AE224" s="104">
        <v>272</v>
      </c>
      <c r="AF224" s="104">
        <v>852</v>
      </c>
      <c r="AG224" s="163">
        <v>759</v>
      </c>
      <c r="AH224" s="5">
        <f t="shared" si="41"/>
        <v>16400</v>
      </c>
      <c r="AI224" s="5">
        <f t="shared" si="42"/>
        <v>11201200</v>
      </c>
      <c r="AJ224" s="2">
        <f t="shared" si="43"/>
        <v>8606720000</v>
      </c>
    </row>
    <row r="225" spans="1:36" x14ac:dyDescent="0.2">
      <c r="A225" s="1">
        <v>13</v>
      </c>
      <c r="B225" s="162">
        <v>836</v>
      </c>
      <c r="C225" s="104">
        <v>743</v>
      </c>
      <c r="D225" s="104">
        <v>187</v>
      </c>
      <c r="E225" s="104">
        <v>288</v>
      </c>
      <c r="F225" s="104">
        <v>193</v>
      </c>
      <c r="G225" s="104">
        <v>358</v>
      </c>
      <c r="H225" s="104">
        <v>826</v>
      </c>
      <c r="I225" s="104">
        <v>669</v>
      </c>
      <c r="J225" s="104">
        <v>265</v>
      </c>
      <c r="K225" s="104">
        <v>174</v>
      </c>
      <c r="L225" s="104">
        <v>754</v>
      </c>
      <c r="M225" s="104">
        <v>853</v>
      </c>
      <c r="N225" s="114">
        <v>652</v>
      </c>
      <c r="O225" s="103">
        <v>815</v>
      </c>
      <c r="P225" s="104">
        <v>371</v>
      </c>
      <c r="Q225" s="104">
        <v>216</v>
      </c>
      <c r="R225" s="104">
        <v>79</v>
      </c>
      <c r="S225" s="104">
        <v>492</v>
      </c>
      <c r="T225" s="107">
        <v>952</v>
      </c>
      <c r="U225" s="104">
        <v>531</v>
      </c>
      <c r="V225" s="104">
        <v>974</v>
      </c>
      <c r="W225" s="104">
        <v>617</v>
      </c>
      <c r="X225" s="104">
        <v>53</v>
      </c>
      <c r="Y225" s="104">
        <v>402</v>
      </c>
      <c r="Z225" s="104">
        <v>518</v>
      </c>
      <c r="AA225" s="104">
        <v>929</v>
      </c>
      <c r="AB225" s="104">
        <v>509</v>
      </c>
      <c r="AC225" s="104">
        <v>90</v>
      </c>
      <c r="AD225" s="104">
        <v>391</v>
      </c>
      <c r="AE225" s="104">
        <v>36</v>
      </c>
      <c r="AF225" s="104">
        <v>640</v>
      </c>
      <c r="AG225" s="163">
        <v>987</v>
      </c>
      <c r="AH225" s="5">
        <f t="shared" si="41"/>
        <v>16400</v>
      </c>
      <c r="AI225" s="5">
        <f t="shared" si="42"/>
        <v>11201200</v>
      </c>
      <c r="AJ225" s="2">
        <f t="shared" si="43"/>
        <v>8606720000</v>
      </c>
    </row>
    <row r="226" spans="1:36" x14ac:dyDescent="0.2">
      <c r="A226" s="1">
        <v>14</v>
      </c>
      <c r="B226" s="162">
        <v>723</v>
      </c>
      <c r="C226" s="104">
        <v>888</v>
      </c>
      <c r="D226" s="104">
        <v>300</v>
      </c>
      <c r="E226" s="104">
        <v>143</v>
      </c>
      <c r="F226" s="104">
        <v>338</v>
      </c>
      <c r="G226" s="104">
        <v>245</v>
      </c>
      <c r="H226" s="104">
        <v>681</v>
      </c>
      <c r="I226" s="104">
        <v>782</v>
      </c>
      <c r="J226" s="104">
        <v>154</v>
      </c>
      <c r="K226" s="104">
        <v>317</v>
      </c>
      <c r="L226" s="104">
        <v>865</v>
      </c>
      <c r="M226" s="104">
        <v>710</v>
      </c>
      <c r="N226" s="103">
        <v>795</v>
      </c>
      <c r="O226" s="114">
        <v>704</v>
      </c>
      <c r="P226" s="104">
        <v>228</v>
      </c>
      <c r="Q226" s="104">
        <v>327</v>
      </c>
      <c r="R226" s="104">
        <v>480</v>
      </c>
      <c r="S226" s="104">
        <v>123</v>
      </c>
      <c r="T226" s="104">
        <v>551</v>
      </c>
      <c r="U226" s="107">
        <v>900</v>
      </c>
      <c r="V226" s="104">
        <v>605</v>
      </c>
      <c r="W226" s="104">
        <v>1018</v>
      </c>
      <c r="X226" s="104">
        <v>422</v>
      </c>
      <c r="Y226" s="104">
        <v>1</v>
      </c>
      <c r="Z226" s="104">
        <v>917</v>
      </c>
      <c r="AA226" s="104">
        <v>562</v>
      </c>
      <c r="AB226" s="104">
        <v>110</v>
      </c>
      <c r="AC226" s="104">
        <v>457</v>
      </c>
      <c r="AD226" s="104">
        <v>24</v>
      </c>
      <c r="AE226" s="104">
        <v>435</v>
      </c>
      <c r="AF226" s="104">
        <v>1007</v>
      </c>
      <c r="AG226" s="163">
        <v>588</v>
      </c>
      <c r="AH226" s="5">
        <f t="shared" si="41"/>
        <v>16400</v>
      </c>
      <c r="AI226" s="5">
        <f t="shared" si="42"/>
        <v>11201200</v>
      </c>
      <c r="AJ226" s="2">
        <f t="shared" si="43"/>
        <v>8606720000</v>
      </c>
    </row>
    <row r="227" spans="1:36" x14ac:dyDescent="0.2">
      <c r="A227" s="1">
        <v>15</v>
      </c>
      <c r="B227" s="162">
        <v>225</v>
      </c>
      <c r="C227" s="104">
        <v>326</v>
      </c>
      <c r="D227" s="104">
        <v>794</v>
      </c>
      <c r="E227" s="104">
        <v>701</v>
      </c>
      <c r="F227" s="104">
        <v>868</v>
      </c>
      <c r="G227" s="104">
        <v>711</v>
      </c>
      <c r="H227" s="104">
        <v>155</v>
      </c>
      <c r="I227" s="104">
        <v>320</v>
      </c>
      <c r="J227" s="104">
        <v>684</v>
      </c>
      <c r="K227" s="104">
        <v>783</v>
      </c>
      <c r="L227" s="104">
        <v>339</v>
      </c>
      <c r="M227" s="104">
        <v>248</v>
      </c>
      <c r="N227" s="104">
        <v>297</v>
      </c>
      <c r="O227" s="104">
        <v>142</v>
      </c>
      <c r="P227" s="114">
        <v>722</v>
      </c>
      <c r="Q227" s="103">
        <v>885</v>
      </c>
      <c r="R227" s="107">
        <v>1006</v>
      </c>
      <c r="S227" s="104">
        <v>585</v>
      </c>
      <c r="T227" s="104">
        <v>21</v>
      </c>
      <c r="U227" s="104">
        <v>434</v>
      </c>
      <c r="V227" s="104">
        <v>111</v>
      </c>
      <c r="W227" s="104">
        <v>460</v>
      </c>
      <c r="X227" s="104">
        <v>920</v>
      </c>
      <c r="Y227" s="104">
        <v>563</v>
      </c>
      <c r="Z227" s="104">
        <v>423</v>
      </c>
      <c r="AA227" s="104">
        <v>4</v>
      </c>
      <c r="AB227" s="104">
        <v>608</v>
      </c>
      <c r="AC227" s="104">
        <v>1019</v>
      </c>
      <c r="AD227" s="104">
        <v>550</v>
      </c>
      <c r="AE227" s="104">
        <v>897</v>
      </c>
      <c r="AF227" s="104">
        <v>477</v>
      </c>
      <c r="AG227" s="163">
        <v>122</v>
      </c>
      <c r="AH227" s="5">
        <f t="shared" si="41"/>
        <v>16400</v>
      </c>
      <c r="AI227" s="5">
        <f t="shared" si="42"/>
        <v>11201200</v>
      </c>
      <c r="AJ227" s="2">
        <f t="shared" si="43"/>
        <v>8606720000</v>
      </c>
    </row>
    <row r="228" spans="1:36" x14ac:dyDescent="0.2">
      <c r="A228" s="1">
        <v>16</v>
      </c>
      <c r="B228" s="162">
        <v>370</v>
      </c>
      <c r="C228" s="104">
        <v>213</v>
      </c>
      <c r="D228" s="104">
        <v>649</v>
      </c>
      <c r="E228" s="104">
        <v>814</v>
      </c>
      <c r="F228" s="104">
        <v>755</v>
      </c>
      <c r="G228" s="104">
        <v>856</v>
      </c>
      <c r="H228" s="104">
        <v>268</v>
      </c>
      <c r="I228" s="104">
        <v>175</v>
      </c>
      <c r="J228" s="104">
        <v>827</v>
      </c>
      <c r="K228" s="104">
        <v>672</v>
      </c>
      <c r="L228" s="104">
        <v>196</v>
      </c>
      <c r="M228" s="104">
        <v>359</v>
      </c>
      <c r="N228" s="104">
        <v>186</v>
      </c>
      <c r="O228" s="104">
        <v>285</v>
      </c>
      <c r="P228" s="103">
        <v>833</v>
      </c>
      <c r="Q228" s="114">
        <v>742</v>
      </c>
      <c r="R228" s="104">
        <v>637</v>
      </c>
      <c r="S228" s="107">
        <v>986</v>
      </c>
      <c r="T228" s="104">
        <v>390</v>
      </c>
      <c r="U228" s="104">
        <v>33</v>
      </c>
      <c r="V228" s="104">
        <v>512</v>
      </c>
      <c r="W228" s="104">
        <v>91</v>
      </c>
      <c r="X228" s="104">
        <v>519</v>
      </c>
      <c r="Y228" s="104">
        <v>932</v>
      </c>
      <c r="Z228" s="104">
        <v>56</v>
      </c>
      <c r="AA228" s="104">
        <v>403</v>
      </c>
      <c r="AB228" s="104">
        <v>975</v>
      </c>
      <c r="AC228" s="104">
        <v>620</v>
      </c>
      <c r="AD228" s="104">
        <v>949</v>
      </c>
      <c r="AE228" s="104">
        <v>530</v>
      </c>
      <c r="AF228" s="104">
        <v>78</v>
      </c>
      <c r="AG228" s="163">
        <v>489</v>
      </c>
      <c r="AH228" s="5">
        <f t="shared" si="41"/>
        <v>16400</v>
      </c>
      <c r="AI228" s="5">
        <f t="shared" si="42"/>
        <v>11201200</v>
      </c>
      <c r="AJ228" s="2">
        <f t="shared" si="43"/>
        <v>8606720000</v>
      </c>
    </row>
    <row r="229" spans="1:36" x14ac:dyDescent="0.2">
      <c r="A229" s="1">
        <v>17</v>
      </c>
      <c r="B229" s="162">
        <v>655</v>
      </c>
      <c r="C229" s="104">
        <v>812</v>
      </c>
      <c r="D229" s="104">
        <v>376</v>
      </c>
      <c r="E229" s="104">
        <v>211</v>
      </c>
      <c r="F229" s="104">
        <v>270</v>
      </c>
      <c r="G229" s="104">
        <v>169</v>
      </c>
      <c r="H229" s="104">
        <v>757</v>
      </c>
      <c r="I229" s="104">
        <v>850</v>
      </c>
      <c r="J229" s="104">
        <v>198</v>
      </c>
      <c r="K229" s="104">
        <v>353</v>
      </c>
      <c r="L229" s="104">
        <v>829</v>
      </c>
      <c r="M229" s="104">
        <v>666</v>
      </c>
      <c r="N229" s="104">
        <v>839</v>
      </c>
      <c r="O229" s="104">
        <v>740</v>
      </c>
      <c r="P229" s="107">
        <v>192</v>
      </c>
      <c r="Q229" s="104">
        <v>283</v>
      </c>
      <c r="R229" s="114">
        <v>388</v>
      </c>
      <c r="S229" s="103">
        <v>39</v>
      </c>
      <c r="T229" s="104">
        <v>635</v>
      </c>
      <c r="U229" s="104">
        <v>992</v>
      </c>
      <c r="V229" s="104">
        <v>513</v>
      </c>
      <c r="W229" s="104">
        <v>934</v>
      </c>
      <c r="X229" s="104">
        <v>506</v>
      </c>
      <c r="Y229" s="104">
        <v>93</v>
      </c>
      <c r="Z229" s="104">
        <v>969</v>
      </c>
      <c r="AA229" s="104">
        <v>622</v>
      </c>
      <c r="AB229" s="104">
        <v>50</v>
      </c>
      <c r="AC229" s="104">
        <v>405</v>
      </c>
      <c r="AD229" s="104">
        <v>76</v>
      </c>
      <c r="AE229" s="104">
        <v>495</v>
      </c>
      <c r="AF229" s="104">
        <v>947</v>
      </c>
      <c r="AG229" s="163">
        <v>536</v>
      </c>
      <c r="AH229" s="5">
        <f t="shared" si="41"/>
        <v>16400</v>
      </c>
      <c r="AI229" s="5">
        <f t="shared" si="42"/>
        <v>11201200</v>
      </c>
      <c r="AJ229" s="2">
        <f t="shared" si="43"/>
        <v>8606720000</v>
      </c>
    </row>
    <row r="230" spans="1:36" x14ac:dyDescent="0.2">
      <c r="A230" s="1">
        <v>18</v>
      </c>
      <c r="B230" s="162">
        <v>800</v>
      </c>
      <c r="C230" s="104">
        <v>699</v>
      </c>
      <c r="D230" s="104">
        <v>231</v>
      </c>
      <c r="E230" s="104">
        <v>324</v>
      </c>
      <c r="F230" s="104">
        <v>157</v>
      </c>
      <c r="G230" s="104">
        <v>314</v>
      </c>
      <c r="H230" s="104">
        <v>870</v>
      </c>
      <c r="I230" s="104">
        <v>705</v>
      </c>
      <c r="J230" s="104">
        <v>341</v>
      </c>
      <c r="K230" s="104">
        <v>242</v>
      </c>
      <c r="L230" s="104">
        <v>686</v>
      </c>
      <c r="M230" s="104">
        <v>777</v>
      </c>
      <c r="N230" s="104">
        <v>728</v>
      </c>
      <c r="O230" s="104">
        <v>883</v>
      </c>
      <c r="P230" s="104">
        <v>303</v>
      </c>
      <c r="Q230" s="107">
        <v>140</v>
      </c>
      <c r="R230" s="103">
        <v>19</v>
      </c>
      <c r="S230" s="114">
        <v>440</v>
      </c>
      <c r="T230" s="104">
        <v>1004</v>
      </c>
      <c r="U230" s="104">
        <v>591</v>
      </c>
      <c r="V230" s="104">
        <v>914</v>
      </c>
      <c r="W230" s="104">
        <v>565</v>
      </c>
      <c r="X230" s="104">
        <v>105</v>
      </c>
      <c r="Y230" s="104">
        <v>462</v>
      </c>
      <c r="Z230" s="104">
        <v>602</v>
      </c>
      <c r="AA230" s="104">
        <v>1021</v>
      </c>
      <c r="AB230" s="104">
        <v>417</v>
      </c>
      <c r="AC230" s="104">
        <v>6</v>
      </c>
      <c r="AD230" s="104">
        <v>475</v>
      </c>
      <c r="AE230" s="104">
        <v>128</v>
      </c>
      <c r="AF230" s="104">
        <v>548</v>
      </c>
      <c r="AG230" s="163">
        <v>903</v>
      </c>
      <c r="AH230" s="5">
        <f t="shared" si="41"/>
        <v>16400</v>
      </c>
      <c r="AI230" s="5">
        <f t="shared" si="42"/>
        <v>11201200</v>
      </c>
      <c r="AJ230" s="2">
        <f t="shared" si="43"/>
        <v>8606720000</v>
      </c>
    </row>
    <row r="231" spans="1:36" x14ac:dyDescent="0.2">
      <c r="A231" s="1">
        <v>19</v>
      </c>
      <c r="B231" s="162">
        <v>302</v>
      </c>
      <c r="C231" s="104">
        <v>137</v>
      </c>
      <c r="D231" s="104">
        <v>725</v>
      </c>
      <c r="E231" s="104">
        <v>882</v>
      </c>
      <c r="F231" s="104">
        <v>687</v>
      </c>
      <c r="G231" s="104">
        <v>780</v>
      </c>
      <c r="H231" s="104">
        <v>344</v>
      </c>
      <c r="I231" s="104">
        <v>243</v>
      </c>
      <c r="J231" s="104">
        <v>871</v>
      </c>
      <c r="K231" s="104">
        <v>708</v>
      </c>
      <c r="L231" s="104">
        <v>160</v>
      </c>
      <c r="M231" s="104">
        <v>315</v>
      </c>
      <c r="N231" s="107">
        <v>230</v>
      </c>
      <c r="O231" s="104">
        <v>321</v>
      </c>
      <c r="P231" s="104">
        <v>797</v>
      </c>
      <c r="Q231" s="104">
        <v>698</v>
      </c>
      <c r="R231" s="104">
        <v>545</v>
      </c>
      <c r="S231" s="104">
        <v>902</v>
      </c>
      <c r="T231" s="114">
        <v>474</v>
      </c>
      <c r="U231" s="103">
        <v>125</v>
      </c>
      <c r="V231" s="104">
        <v>420</v>
      </c>
      <c r="W231" s="104">
        <v>7</v>
      </c>
      <c r="X231" s="104">
        <v>603</v>
      </c>
      <c r="Y231" s="104">
        <v>1024</v>
      </c>
      <c r="Z231" s="104">
        <v>108</v>
      </c>
      <c r="AA231" s="104">
        <v>463</v>
      </c>
      <c r="AB231" s="104">
        <v>915</v>
      </c>
      <c r="AC231" s="104">
        <v>568</v>
      </c>
      <c r="AD231" s="104">
        <v>1001</v>
      </c>
      <c r="AE231" s="104">
        <v>590</v>
      </c>
      <c r="AF231" s="104">
        <v>18</v>
      </c>
      <c r="AG231" s="163">
        <v>437</v>
      </c>
      <c r="AH231" s="5">
        <f t="shared" si="41"/>
        <v>16400</v>
      </c>
      <c r="AI231" s="5">
        <f t="shared" si="42"/>
        <v>11201200</v>
      </c>
      <c r="AJ231" s="2">
        <f t="shared" si="43"/>
        <v>8606720000</v>
      </c>
    </row>
    <row r="232" spans="1:36" x14ac:dyDescent="0.2">
      <c r="A232" s="1">
        <v>20</v>
      </c>
      <c r="B232" s="162">
        <v>189</v>
      </c>
      <c r="C232" s="104">
        <v>282</v>
      </c>
      <c r="D232" s="104">
        <v>838</v>
      </c>
      <c r="E232" s="104">
        <v>737</v>
      </c>
      <c r="F232" s="104">
        <v>832</v>
      </c>
      <c r="G232" s="104">
        <v>667</v>
      </c>
      <c r="H232" s="104">
        <v>199</v>
      </c>
      <c r="I232" s="104">
        <v>356</v>
      </c>
      <c r="J232" s="104">
        <v>760</v>
      </c>
      <c r="K232" s="104">
        <v>851</v>
      </c>
      <c r="L232" s="104">
        <v>271</v>
      </c>
      <c r="M232" s="104">
        <v>172</v>
      </c>
      <c r="N232" s="104">
        <v>373</v>
      </c>
      <c r="O232" s="107">
        <v>210</v>
      </c>
      <c r="P232" s="104">
        <v>654</v>
      </c>
      <c r="Q232" s="104">
        <v>809</v>
      </c>
      <c r="R232" s="104">
        <v>946</v>
      </c>
      <c r="S232" s="104">
        <v>533</v>
      </c>
      <c r="T232" s="103">
        <v>73</v>
      </c>
      <c r="U232" s="114">
        <v>494</v>
      </c>
      <c r="V232" s="104">
        <v>51</v>
      </c>
      <c r="W232" s="104">
        <v>408</v>
      </c>
      <c r="X232" s="104">
        <v>972</v>
      </c>
      <c r="Y232" s="104">
        <v>623</v>
      </c>
      <c r="Z232" s="104">
        <v>507</v>
      </c>
      <c r="AA232" s="104">
        <v>96</v>
      </c>
      <c r="AB232" s="104">
        <v>516</v>
      </c>
      <c r="AC232" s="104">
        <v>935</v>
      </c>
      <c r="AD232" s="104">
        <v>634</v>
      </c>
      <c r="AE232" s="104">
        <v>989</v>
      </c>
      <c r="AF232" s="104">
        <v>385</v>
      </c>
      <c r="AG232" s="163">
        <v>38</v>
      </c>
      <c r="AH232" s="5">
        <f t="shared" si="41"/>
        <v>16400</v>
      </c>
      <c r="AI232" s="5">
        <f t="shared" si="42"/>
        <v>11201200</v>
      </c>
      <c r="AJ232" s="2">
        <f t="shared" si="43"/>
        <v>8606720000</v>
      </c>
    </row>
    <row r="233" spans="1:36" x14ac:dyDescent="0.2">
      <c r="A233" s="1">
        <v>21</v>
      </c>
      <c r="B233" s="162">
        <v>401</v>
      </c>
      <c r="C233" s="104">
        <v>54</v>
      </c>
      <c r="D233" s="104">
        <v>618</v>
      </c>
      <c r="E233" s="104">
        <v>973</v>
      </c>
      <c r="F233" s="104">
        <v>532</v>
      </c>
      <c r="G233" s="104">
        <v>951</v>
      </c>
      <c r="H233" s="104">
        <v>491</v>
      </c>
      <c r="I233" s="104">
        <v>80</v>
      </c>
      <c r="J233" s="104">
        <v>988</v>
      </c>
      <c r="K233" s="104">
        <v>639</v>
      </c>
      <c r="L233" s="107">
        <v>35</v>
      </c>
      <c r="M233" s="104">
        <v>392</v>
      </c>
      <c r="N233" s="104">
        <v>89</v>
      </c>
      <c r="O233" s="104">
        <v>510</v>
      </c>
      <c r="P233" s="104">
        <v>930</v>
      </c>
      <c r="Q233" s="104">
        <v>517</v>
      </c>
      <c r="R233" s="104">
        <v>670</v>
      </c>
      <c r="S233" s="104">
        <v>825</v>
      </c>
      <c r="T233" s="104">
        <v>357</v>
      </c>
      <c r="U233" s="104">
        <v>194</v>
      </c>
      <c r="V233" s="114">
        <v>287</v>
      </c>
      <c r="W233" s="103">
        <v>188</v>
      </c>
      <c r="X233" s="104">
        <v>744</v>
      </c>
      <c r="Y233" s="104">
        <v>835</v>
      </c>
      <c r="Z233" s="104">
        <v>215</v>
      </c>
      <c r="AA233" s="104">
        <v>372</v>
      </c>
      <c r="AB233" s="104">
        <v>816</v>
      </c>
      <c r="AC233" s="104">
        <v>651</v>
      </c>
      <c r="AD233" s="104">
        <v>854</v>
      </c>
      <c r="AE233" s="104">
        <v>753</v>
      </c>
      <c r="AF233" s="104">
        <v>173</v>
      </c>
      <c r="AG233" s="163">
        <v>266</v>
      </c>
      <c r="AH233" s="5">
        <f t="shared" si="41"/>
        <v>16400</v>
      </c>
      <c r="AI233" s="5">
        <f t="shared" si="42"/>
        <v>11201200</v>
      </c>
      <c r="AJ233" s="2">
        <f t="shared" si="43"/>
        <v>8606720000</v>
      </c>
    </row>
    <row r="234" spans="1:36" x14ac:dyDescent="0.2">
      <c r="A234" s="1">
        <v>22</v>
      </c>
      <c r="B234" s="162">
        <v>2</v>
      </c>
      <c r="C234" s="104">
        <v>421</v>
      </c>
      <c r="D234" s="104">
        <v>1017</v>
      </c>
      <c r="E234" s="104">
        <v>606</v>
      </c>
      <c r="F234" s="104">
        <v>899</v>
      </c>
      <c r="G234" s="104">
        <v>552</v>
      </c>
      <c r="H234" s="104">
        <v>124</v>
      </c>
      <c r="I234" s="104">
        <v>479</v>
      </c>
      <c r="J234" s="104">
        <v>587</v>
      </c>
      <c r="K234" s="104">
        <v>1008</v>
      </c>
      <c r="L234" s="104">
        <v>436</v>
      </c>
      <c r="M234" s="107">
        <v>23</v>
      </c>
      <c r="N234" s="104">
        <v>458</v>
      </c>
      <c r="O234" s="104">
        <v>109</v>
      </c>
      <c r="P234" s="104">
        <v>561</v>
      </c>
      <c r="Q234" s="104">
        <v>918</v>
      </c>
      <c r="R234" s="104">
        <v>781</v>
      </c>
      <c r="S234" s="104">
        <v>682</v>
      </c>
      <c r="T234" s="104">
        <v>246</v>
      </c>
      <c r="U234" s="104">
        <v>337</v>
      </c>
      <c r="V234" s="103">
        <v>144</v>
      </c>
      <c r="W234" s="114">
        <v>299</v>
      </c>
      <c r="X234" s="104">
        <v>887</v>
      </c>
      <c r="Y234" s="104">
        <v>724</v>
      </c>
      <c r="Z234" s="104">
        <v>328</v>
      </c>
      <c r="AA234" s="104">
        <v>227</v>
      </c>
      <c r="AB234" s="104">
        <v>703</v>
      </c>
      <c r="AC234" s="104">
        <v>796</v>
      </c>
      <c r="AD234" s="104">
        <v>709</v>
      </c>
      <c r="AE234" s="104">
        <v>866</v>
      </c>
      <c r="AF234" s="104">
        <v>318</v>
      </c>
      <c r="AG234" s="163">
        <v>153</v>
      </c>
      <c r="AH234" s="5">
        <f t="shared" si="41"/>
        <v>16400</v>
      </c>
      <c r="AI234" s="5">
        <f t="shared" si="42"/>
        <v>11201200</v>
      </c>
      <c r="AJ234" s="2">
        <f t="shared" si="43"/>
        <v>8606720000</v>
      </c>
    </row>
    <row r="235" spans="1:36" x14ac:dyDescent="0.2">
      <c r="A235" s="1">
        <v>23</v>
      </c>
      <c r="B235" s="162">
        <v>564</v>
      </c>
      <c r="C235" s="104">
        <v>919</v>
      </c>
      <c r="D235" s="104">
        <v>459</v>
      </c>
      <c r="E235" s="104">
        <v>112</v>
      </c>
      <c r="F235" s="104">
        <v>433</v>
      </c>
      <c r="G235" s="104">
        <v>22</v>
      </c>
      <c r="H235" s="104">
        <v>586</v>
      </c>
      <c r="I235" s="104">
        <v>1005</v>
      </c>
      <c r="J235" s="107">
        <v>121</v>
      </c>
      <c r="K235" s="104">
        <v>478</v>
      </c>
      <c r="L235" s="104">
        <v>898</v>
      </c>
      <c r="M235" s="104">
        <v>549</v>
      </c>
      <c r="N235" s="104">
        <v>1020</v>
      </c>
      <c r="O235" s="104">
        <v>607</v>
      </c>
      <c r="P235" s="104">
        <v>3</v>
      </c>
      <c r="Q235" s="104">
        <v>424</v>
      </c>
      <c r="R235" s="104">
        <v>319</v>
      </c>
      <c r="S235" s="104">
        <v>156</v>
      </c>
      <c r="T235" s="104">
        <v>712</v>
      </c>
      <c r="U235" s="104">
        <v>867</v>
      </c>
      <c r="V235" s="104">
        <v>702</v>
      </c>
      <c r="W235" s="104">
        <v>793</v>
      </c>
      <c r="X235" s="114">
        <v>325</v>
      </c>
      <c r="Y235" s="103">
        <v>226</v>
      </c>
      <c r="Z235" s="104">
        <v>886</v>
      </c>
      <c r="AA235" s="104">
        <v>721</v>
      </c>
      <c r="AB235" s="104">
        <v>141</v>
      </c>
      <c r="AC235" s="104">
        <v>298</v>
      </c>
      <c r="AD235" s="104">
        <v>247</v>
      </c>
      <c r="AE235" s="104">
        <v>340</v>
      </c>
      <c r="AF235" s="104">
        <v>784</v>
      </c>
      <c r="AG235" s="163">
        <v>683</v>
      </c>
      <c r="AH235" s="5">
        <f t="shared" si="41"/>
        <v>16400</v>
      </c>
      <c r="AI235" s="5">
        <f t="shared" si="42"/>
        <v>11201200</v>
      </c>
      <c r="AJ235" s="2">
        <f t="shared" si="43"/>
        <v>8606720000</v>
      </c>
    </row>
    <row r="236" spans="1:36" x14ac:dyDescent="0.2">
      <c r="A236" s="1">
        <v>24</v>
      </c>
      <c r="B236" s="162">
        <v>931</v>
      </c>
      <c r="C236" s="104">
        <v>520</v>
      </c>
      <c r="D236" s="104">
        <v>92</v>
      </c>
      <c r="E236" s="104">
        <v>511</v>
      </c>
      <c r="F236" s="104">
        <v>34</v>
      </c>
      <c r="G236" s="104">
        <v>389</v>
      </c>
      <c r="H236" s="104">
        <v>985</v>
      </c>
      <c r="I236" s="104">
        <v>638</v>
      </c>
      <c r="J236" s="104">
        <v>490</v>
      </c>
      <c r="K236" s="107">
        <v>77</v>
      </c>
      <c r="L236" s="104">
        <v>529</v>
      </c>
      <c r="M236" s="104">
        <v>950</v>
      </c>
      <c r="N236" s="104">
        <v>619</v>
      </c>
      <c r="O236" s="104">
        <v>976</v>
      </c>
      <c r="P236" s="104">
        <v>404</v>
      </c>
      <c r="Q236" s="104">
        <v>55</v>
      </c>
      <c r="R236" s="104">
        <v>176</v>
      </c>
      <c r="S236" s="104">
        <v>267</v>
      </c>
      <c r="T236" s="104">
        <v>855</v>
      </c>
      <c r="U236" s="104">
        <v>756</v>
      </c>
      <c r="V236" s="104">
        <v>813</v>
      </c>
      <c r="W236" s="104">
        <v>650</v>
      </c>
      <c r="X236" s="103">
        <v>214</v>
      </c>
      <c r="Y236" s="114">
        <v>369</v>
      </c>
      <c r="Z236" s="104">
        <v>741</v>
      </c>
      <c r="AA236" s="104">
        <v>834</v>
      </c>
      <c r="AB236" s="104">
        <v>286</v>
      </c>
      <c r="AC236" s="104">
        <v>185</v>
      </c>
      <c r="AD236" s="104">
        <v>360</v>
      </c>
      <c r="AE236" s="104">
        <v>195</v>
      </c>
      <c r="AF236" s="104">
        <v>671</v>
      </c>
      <c r="AG236" s="163">
        <v>828</v>
      </c>
      <c r="AH236" s="5">
        <f t="shared" si="41"/>
        <v>16400</v>
      </c>
      <c r="AI236" s="5">
        <f t="shared" si="42"/>
        <v>11201200</v>
      </c>
      <c r="AJ236" s="2">
        <f t="shared" si="43"/>
        <v>8606720000</v>
      </c>
    </row>
    <row r="237" spans="1:36" x14ac:dyDescent="0.2">
      <c r="A237" s="1">
        <v>25</v>
      </c>
      <c r="B237" s="162">
        <v>714</v>
      </c>
      <c r="C237" s="104">
        <v>877</v>
      </c>
      <c r="D237" s="104">
        <v>305</v>
      </c>
      <c r="E237" s="104">
        <v>150</v>
      </c>
      <c r="F237" s="104">
        <v>331</v>
      </c>
      <c r="G237" s="104">
        <v>240</v>
      </c>
      <c r="H237" s="107">
        <v>692</v>
      </c>
      <c r="I237" s="104">
        <v>791</v>
      </c>
      <c r="J237" s="104">
        <v>131</v>
      </c>
      <c r="K237" s="104">
        <v>296</v>
      </c>
      <c r="L237" s="104">
        <v>892</v>
      </c>
      <c r="M237" s="104">
        <v>735</v>
      </c>
      <c r="N237" s="104">
        <v>770</v>
      </c>
      <c r="O237" s="104">
        <v>677</v>
      </c>
      <c r="P237" s="104">
        <v>249</v>
      </c>
      <c r="Q237" s="104">
        <v>350</v>
      </c>
      <c r="R237" s="104">
        <v>453</v>
      </c>
      <c r="S237" s="104">
        <v>98</v>
      </c>
      <c r="T237" s="104">
        <v>574</v>
      </c>
      <c r="U237" s="104">
        <v>921</v>
      </c>
      <c r="V237" s="104">
        <v>584</v>
      </c>
      <c r="W237" s="104">
        <v>995</v>
      </c>
      <c r="X237" s="104">
        <v>447</v>
      </c>
      <c r="Y237" s="104">
        <v>28</v>
      </c>
      <c r="Z237" s="114">
        <v>912</v>
      </c>
      <c r="AA237" s="103">
        <v>555</v>
      </c>
      <c r="AB237" s="104">
        <v>119</v>
      </c>
      <c r="AC237" s="104">
        <v>468</v>
      </c>
      <c r="AD237" s="104">
        <v>13</v>
      </c>
      <c r="AE237" s="104">
        <v>426</v>
      </c>
      <c r="AF237" s="104">
        <v>1014</v>
      </c>
      <c r="AG237" s="163">
        <v>593</v>
      </c>
      <c r="AH237" s="5">
        <f t="shared" si="41"/>
        <v>16400</v>
      </c>
      <c r="AI237" s="5">
        <f t="shared" si="42"/>
        <v>11201200</v>
      </c>
      <c r="AJ237" s="2">
        <f t="shared" si="43"/>
        <v>8606720000</v>
      </c>
    </row>
    <row r="238" spans="1:36" x14ac:dyDescent="0.2">
      <c r="A238" s="1">
        <v>26</v>
      </c>
      <c r="B238" s="162">
        <v>857</v>
      </c>
      <c r="C238" s="104">
        <v>766</v>
      </c>
      <c r="D238" s="104">
        <v>162</v>
      </c>
      <c r="E238" s="104">
        <v>261</v>
      </c>
      <c r="F238" s="104">
        <v>220</v>
      </c>
      <c r="G238" s="104">
        <v>383</v>
      </c>
      <c r="H238" s="104">
        <v>803</v>
      </c>
      <c r="I238" s="107">
        <v>648</v>
      </c>
      <c r="J238" s="104">
        <v>276</v>
      </c>
      <c r="K238" s="104">
        <v>183</v>
      </c>
      <c r="L238" s="104">
        <v>747</v>
      </c>
      <c r="M238" s="104">
        <v>848</v>
      </c>
      <c r="N238" s="104">
        <v>657</v>
      </c>
      <c r="O238" s="104">
        <v>822</v>
      </c>
      <c r="P238" s="104">
        <v>362</v>
      </c>
      <c r="Q238" s="104">
        <v>205</v>
      </c>
      <c r="R238" s="104">
        <v>86</v>
      </c>
      <c r="S238" s="104">
        <v>497</v>
      </c>
      <c r="T238" s="104">
        <v>941</v>
      </c>
      <c r="U238" s="104">
        <v>522</v>
      </c>
      <c r="V238" s="104">
        <v>983</v>
      </c>
      <c r="W238" s="104">
        <v>628</v>
      </c>
      <c r="X238" s="104">
        <v>48</v>
      </c>
      <c r="Y238" s="104">
        <v>395</v>
      </c>
      <c r="Z238" s="103">
        <v>543</v>
      </c>
      <c r="AA238" s="114">
        <v>956</v>
      </c>
      <c r="AB238" s="104">
        <v>488</v>
      </c>
      <c r="AC238" s="104">
        <v>67</v>
      </c>
      <c r="AD238" s="104">
        <v>414</v>
      </c>
      <c r="AE238" s="104">
        <v>57</v>
      </c>
      <c r="AF238" s="104">
        <v>613</v>
      </c>
      <c r="AG238" s="163">
        <v>962</v>
      </c>
      <c r="AH238" s="5">
        <f t="shared" si="41"/>
        <v>16400</v>
      </c>
      <c r="AI238" s="5">
        <f t="shared" si="42"/>
        <v>11201200</v>
      </c>
      <c r="AJ238" s="2">
        <f t="shared" si="43"/>
        <v>8606720000</v>
      </c>
    </row>
    <row r="239" spans="1:36" x14ac:dyDescent="0.2">
      <c r="A239" s="1">
        <v>27</v>
      </c>
      <c r="B239" s="162">
        <v>363</v>
      </c>
      <c r="C239" s="104">
        <v>208</v>
      </c>
      <c r="D239" s="104">
        <v>660</v>
      </c>
      <c r="E239" s="104">
        <v>823</v>
      </c>
      <c r="F239" s="107">
        <v>746</v>
      </c>
      <c r="G239" s="104">
        <v>845</v>
      </c>
      <c r="H239" s="104">
        <v>273</v>
      </c>
      <c r="I239" s="104">
        <v>182</v>
      </c>
      <c r="J239" s="104">
        <v>802</v>
      </c>
      <c r="K239" s="104">
        <v>645</v>
      </c>
      <c r="L239" s="104">
        <v>217</v>
      </c>
      <c r="M239" s="104">
        <v>382</v>
      </c>
      <c r="N239" s="104">
        <v>163</v>
      </c>
      <c r="O239" s="104">
        <v>264</v>
      </c>
      <c r="P239" s="104">
        <v>860</v>
      </c>
      <c r="Q239" s="104">
        <v>767</v>
      </c>
      <c r="R239" s="104">
        <v>616</v>
      </c>
      <c r="S239" s="104">
        <v>963</v>
      </c>
      <c r="T239" s="104">
        <v>415</v>
      </c>
      <c r="U239" s="104">
        <v>60</v>
      </c>
      <c r="V239" s="104">
        <v>485</v>
      </c>
      <c r="W239" s="104">
        <v>66</v>
      </c>
      <c r="X239" s="104">
        <v>542</v>
      </c>
      <c r="Y239" s="104">
        <v>953</v>
      </c>
      <c r="Z239" s="104">
        <v>45</v>
      </c>
      <c r="AA239" s="104">
        <v>394</v>
      </c>
      <c r="AB239" s="114">
        <v>982</v>
      </c>
      <c r="AC239" s="103">
        <v>625</v>
      </c>
      <c r="AD239" s="104">
        <v>944</v>
      </c>
      <c r="AE239" s="104">
        <v>523</v>
      </c>
      <c r="AF239" s="104">
        <v>87</v>
      </c>
      <c r="AG239" s="163">
        <v>500</v>
      </c>
      <c r="AH239" s="5">
        <f t="shared" si="41"/>
        <v>16400</v>
      </c>
      <c r="AI239" s="5">
        <f t="shared" si="42"/>
        <v>11201200</v>
      </c>
      <c r="AJ239" s="2">
        <f t="shared" si="43"/>
        <v>8606720000</v>
      </c>
    </row>
    <row r="240" spans="1:36" x14ac:dyDescent="0.2">
      <c r="A240" s="1">
        <v>28</v>
      </c>
      <c r="B240" s="162">
        <v>252</v>
      </c>
      <c r="C240" s="104">
        <v>351</v>
      </c>
      <c r="D240" s="104">
        <v>771</v>
      </c>
      <c r="E240" s="104">
        <v>680</v>
      </c>
      <c r="F240" s="104">
        <v>889</v>
      </c>
      <c r="G240" s="107">
        <v>734</v>
      </c>
      <c r="H240" s="104">
        <v>130</v>
      </c>
      <c r="I240" s="104">
        <v>293</v>
      </c>
      <c r="J240" s="104">
        <v>689</v>
      </c>
      <c r="K240" s="104">
        <v>790</v>
      </c>
      <c r="L240" s="104">
        <v>330</v>
      </c>
      <c r="M240" s="104">
        <v>237</v>
      </c>
      <c r="N240" s="104">
        <v>308</v>
      </c>
      <c r="O240" s="104">
        <v>151</v>
      </c>
      <c r="P240" s="104">
        <v>715</v>
      </c>
      <c r="Q240" s="104">
        <v>880</v>
      </c>
      <c r="R240" s="104">
        <v>1015</v>
      </c>
      <c r="S240" s="104">
        <v>596</v>
      </c>
      <c r="T240" s="104">
        <v>16</v>
      </c>
      <c r="U240" s="104">
        <v>427</v>
      </c>
      <c r="V240" s="104">
        <v>118</v>
      </c>
      <c r="W240" s="104">
        <v>465</v>
      </c>
      <c r="X240" s="104">
        <v>909</v>
      </c>
      <c r="Y240" s="104">
        <v>554</v>
      </c>
      <c r="Z240" s="104">
        <v>446</v>
      </c>
      <c r="AA240" s="104">
        <v>25</v>
      </c>
      <c r="AB240" s="103">
        <v>581</v>
      </c>
      <c r="AC240" s="114">
        <v>994</v>
      </c>
      <c r="AD240" s="104">
        <v>575</v>
      </c>
      <c r="AE240" s="104">
        <v>924</v>
      </c>
      <c r="AF240" s="104">
        <v>456</v>
      </c>
      <c r="AG240" s="163">
        <v>99</v>
      </c>
      <c r="AH240" s="5">
        <f t="shared" si="41"/>
        <v>16400</v>
      </c>
      <c r="AI240" s="5">
        <f t="shared" si="42"/>
        <v>11201200</v>
      </c>
      <c r="AJ240" s="2">
        <f t="shared" si="43"/>
        <v>8606720000</v>
      </c>
    </row>
    <row r="241" spans="1:36" x14ac:dyDescent="0.2">
      <c r="A241" s="1">
        <v>29</v>
      </c>
      <c r="B241" s="162">
        <v>472</v>
      </c>
      <c r="C241" s="104">
        <v>115</v>
      </c>
      <c r="D241" s="107">
        <v>559</v>
      </c>
      <c r="E241" s="104">
        <v>908</v>
      </c>
      <c r="F241" s="104">
        <v>597</v>
      </c>
      <c r="G241" s="104">
        <v>1010</v>
      </c>
      <c r="H241" s="104">
        <v>430</v>
      </c>
      <c r="I241" s="104">
        <v>9</v>
      </c>
      <c r="J241" s="104">
        <v>925</v>
      </c>
      <c r="K241" s="104">
        <v>570</v>
      </c>
      <c r="L241" s="104">
        <v>102</v>
      </c>
      <c r="M241" s="104">
        <v>449</v>
      </c>
      <c r="N241" s="104">
        <v>32</v>
      </c>
      <c r="O241" s="104">
        <v>443</v>
      </c>
      <c r="P241" s="104">
        <v>999</v>
      </c>
      <c r="Q241" s="104">
        <v>580</v>
      </c>
      <c r="R241" s="104">
        <v>731</v>
      </c>
      <c r="S241" s="104">
        <v>896</v>
      </c>
      <c r="T241" s="104">
        <v>292</v>
      </c>
      <c r="U241" s="104">
        <v>135</v>
      </c>
      <c r="V241" s="104">
        <v>346</v>
      </c>
      <c r="W241" s="104">
        <v>253</v>
      </c>
      <c r="X241" s="104">
        <v>673</v>
      </c>
      <c r="Y241" s="104">
        <v>774</v>
      </c>
      <c r="Z241" s="104">
        <v>146</v>
      </c>
      <c r="AA241" s="104">
        <v>309</v>
      </c>
      <c r="AB241" s="104">
        <v>873</v>
      </c>
      <c r="AC241" s="104">
        <v>718</v>
      </c>
      <c r="AD241" s="114">
        <v>787</v>
      </c>
      <c r="AE241" s="103">
        <v>696</v>
      </c>
      <c r="AF241" s="104">
        <v>236</v>
      </c>
      <c r="AG241" s="163">
        <v>335</v>
      </c>
      <c r="AH241" s="5">
        <f t="shared" si="41"/>
        <v>16400</v>
      </c>
      <c r="AI241" s="5">
        <f t="shared" si="42"/>
        <v>11201200</v>
      </c>
      <c r="AJ241" s="2">
        <f t="shared" si="43"/>
        <v>8606720000</v>
      </c>
    </row>
    <row r="242" spans="1:36" x14ac:dyDescent="0.2">
      <c r="A242" s="1">
        <v>30</v>
      </c>
      <c r="B242" s="162">
        <v>71</v>
      </c>
      <c r="C242" s="104">
        <v>484</v>
      </c>
      <c r="D242" s="104">
        <v>960</v>
      </c>
      <c r="E242" s="107">
        <v>539</v>
      </c>
      <c r="F242" s="104">
        <v>966</v>
      </c>
      <c r="G242" s="104">
        <v>609</v>
      </c>
      <c r="H242" s="104">
        <v>61</v>
      </c>
      <c r="I242" s="104">
        <v>410</v>
      </c>
      <c r="J242" s="104">
        <v>526</v>
      </c>
      <c r="K242" s="104">
        <v>937</v>
      </c>
      <c r="L242" s="104">
        <v>501</v>
      </c>
      <c r="M242" s="104">
        <v>82</v>
      </c>
      <c r="N242" s="104">
        <v>399</v>
      </c>
      <c r="O242" s="104">
        <v>44</v>
      </c>
      <c r="P242" s="104">
        <v>632</v>
      </c>
      <c r="Q242" s="104">
        <v>979</v>
      </c>
      <c r="R242" s="104">
        <v>844</v>
      </c>
      <c r="S242" s="104">
        <v>751</v>
      </c>
      <c r="T242" s="104">
        <v>179</v>
      </c>
      <c r="U242" s="104">
        <v>280</v>
      </c>
      <c r="V242" s="104">
        <v>201</v>
      </c>
      <c r="W242" s="104">
        <v>366</v>
      </c>
      <c r="X242" s="104">
        <v>818</v>
      </c>
      <c r="Y242" s="104">
        <v>661</v>
      </c>
      <c r="Z242" s="104">
        <v>257</v>
      </c>
      <c r="AA242" s="104">
        <v>166</v>
      </c>
      <c r="AB242" s="104">
        <v>762</v>
      </c>
      <c r="AC242" s="104">
        <v>861</v>
      </c>
      <c r="AD242" s="103">
        <v>644</v>
      </c>
      <c r="AE242" s="114">
        <v>807</v>
      </c>
      <c r="AF242" s="104">
        <v>379</v>
      </c>
      <c r="AG242" s="163">
        <v>224</v>
      </c>
      <c r="AH242" s="5">
        <f t="shared" si="41"/>
        <v>16400</v>
      </c>
      <c r="AI242" s="5">
        <f t="shared" si="42"/>
        <v>11201200</v>
      </c>
      <c r="AJ242" s="2">
        <f t="shared" si="43"/>
        <v>8606720000</v>
      </c>
    </row>
    <row r="243" spans="1:36" x14ac:dyDescent="0.2">
      <c r="A243" s="1">
        <v>31</v>
      </c>
      <c r="B243" s="168">
        <v>629</v>
      </c>
      <c r="C243" s="104">
        <v>978</v>
      </c>
      <c r="D243" s="104">
        <v>398</v>
      </c>
      <c r="E243" s="104">
        <v>41</v>
      </c>
      <c r="F243" s="104">
        <v>504</v>
      </c>
      <c r="G243" s="104">
        <v>83</v>
      </c>
      <c r="H243" s="104">
        <v>527</v>
      </c>
      <c r="I243" s="104">
        <v>940</v>
      </c>
      <c r="J243" s="104">
        <v>64</v>
      </c>
      <c r="K243" s="104">
        <v>411</v>
      </c>
      <c r="L243" s="104">
        <v>967</v>
      </c>
      <c r="M243" s="104">
        <v>612</v>
      </c>
      <c r="N243" s="104">
        <v>957</v>
      </c>
      <c r="O243" s="104">
        <v>538</v>
      </c>
      <c r="P243" s="104">
        <v>70</v>
      </c>
      <c r="Q243" s="104">
        <v>481</v>
      </c>
      <c r="R243" s="104">
        <v>378</v>
      </c>
      <c r="S243" s="104">
        <v>221</v>
      </c>
      <c r="T243" s="104">
        <v>641</v>
      </c>
      <c r="U243" s="104">
        <v>806</v>
      </c>
      <c r="V243" s="104">
        <v>763</v>
      </c>
      <c r="W243" s="104">
        <v>864</v>
      </c>
      <c r="X243" s="104">
        <v>260</v>
      </c>
      <c r="Y243" s="104">
        <v>167</v>
      </c>
      <c r="Z243" s="104">
        <v>819</v>
      </c>
      <c r="AA243" s="104">
        <v>664</v>
      </c>
      <c r="AB243" s="104">
        <v>204</v>
      </c>
      <c r="AC243" s="104">
        <v>367</v>
      </c>
      <c r="AD243" s="104">
        <v>178</v>
      </c>
      <c r="AE243" s="104">
        <v>277</v>
      </c>
      <c r="AF243" s="114">
        <v>841</v>
      </c>
      <c r="AG243" s="169">
        <v>750</v>
      </c>
      <c r="AH243" s="5">
        <f t="shared" si="41"/>
        <v>16400</v>
      </c>
      <c r="AI243" s="5">
        <f t="shared" si="42"/>
        <v>11201200</v>
      </c>
      <c r="AJ243" s="2">
        <f t="shared" si="43"/>
        <v>8606720000</v>
      </c>
    </row>
    <row r="244" spans="1:36" ht="13.5" thickBot="1" x14ac:dyDescent="0.25">
      <c r="A244" s="1">
        <v>32</v>
      </c>
      <c r="B244" s="170">
        <v>998</v>
      </c>
      <c r="C244" s="171">
        <v>577</v>
      </c>
      <c r="D244" s="172">
        <v>29</v>
      </c>
      <c r="E244" s="172">
        <v>442</v>
      </c>
      <c r="F244" s="172">
        <v>103</v>
      </c>
      <c r="G244" s="172">
        <v>452</v>
      </c>
      <c r="H244" s="172">
        <v>928</v>
      </c>
      <c r="I244" s="172">
        <v>571</v>
      </c>
      <c r="J244" s="172">
        <v>431</v>
      </c>
      <c r="K244" s="172">
        <v>12</v>
      </c>
      <c r="L244" s="172">
        <v>600</v>
      </c>
      <c r="M244" s="172">
        <v>1011</v>
      </c>
      <c r="N244" s="172">
        <v>558</v>
      </c>
      <c r="O244" s="172">
        <v>905</v>
      </c>
      <c r="P244" s="172">
        <v>469</v>
      </c>
      <c r="Q244" s="172">
        <v>114</v>
      </c>
      <c r="R244" s="172">
        <v>233</v>
      </c>
      <c r="S244" s="172">
        <v>334</v>
      </c>
      <c r="T244" s="172">
        <v>786</v>
      </c>
      <c r="U244" s="172">
        <v>693</v>
      </c>
      <c r="V244" s="172">
        <v>876</v>
      </c>
      <c r="W244" s="172">
        <v>719</v>
      </c>
      <c r="X244" s="172">
        <v>147</v>
      </c>
      <c r="Y244" s="172">
        <v>312</v>
      </c>
      <c r="Z244" s="172">
        <v>676</v>
      </c>
      <c r="AA244" s="172">
        <v>775</v>
      </c>
      <c r="AB244" s="172">
        <v>347</v>
      </c>
      <c r="AC244" s="172">
        <v>256</v>
      </c>
      <c r="AD244" s="172">
        <v>289</v>
      </c>
      <c r="AE244" s="172">
        <v>134</v>
      </c>
      <c r="AF244" s="175">
        <v>730</v>
      </c>
      <c r="AG244" s="176">
        <v>893</v>
      </c>
      <c r="AH244" s="5">
        <f t="shared" si="41"/>
        <v>16400</v>
      </c>
      <c r="AI244" s="5">
        <f t="shared" si="42"/>
        <v>11201200</v>
      </c>
      <c r="AJ244" s="2">
        <f t="shared" si="43"/>
        <v>8606720000</v>
      </c>
    </row>
    <row r="245" spans="1:36" x14ac:dyDescent="0.2">
      <c r="A245" s="3" t="s">
        <v>0</v>
      </c>
      <c r="B245" s="5">
        <f>SUM(B213:B244)</f>
        <v>16400</v>
      </c>
      <c r="C245" s="5">
        <f t="shared" ref="C245:AG245" si="44">SUM(C213:C244)</f>
        <v>16400</v>
      </c>
      <c r="D245" s="5">
        <f t="shared" si="44"/>
        <v>16400</v>
      </c>
      <c r="E245" s="5">
        <f t="shared" si="44"/>
        <v>16400</v>
      </c>
      <c r="F245" s="5">
        <f t="shared" si="44"/>
        <v>16400</v>
      </c>
      <c r="G245" s="5">
        <f t="shared" si="44"/>
        <v>16400</v>
      </c>
      <c r="H245" s="5">
        <f t="shared" si="44"/>
        <v>16400</v>
      </c>
      <c r="I245" s="5">
        <f t="shared" si="44"/>
        <v>16400</v>
      </c>
      <c r="J245" s="5">
        <f t="shared" si="44"/>
        <v>16400</v>
      </c>
      <c r="K245" s="5">
        <f t="shared" si="44"/>
        <v>16400</v>
      </c>
      <c r="L245" s="5">
        <f t="shared" si="44"/>
        <v>16400</v>
      </c>
      <c r="M245" s="5">
        <f t="shared" si="44"/>
        <v>16400</v>
      </c>
      <c r="N245" s="5">
        <f t="shared" si="44"/>
        <v>16400</v>
      </c>
      <c r="O245" s="5">
        <f t="shared" si="44"/>
        <v>16400</v>
      </c>
      <c r="P245" s="5">
        <f t="shared" si="44"/>
        <v>16400</v>
      </c>
      <c r="Q245" s="5">
        <f t="shared" si="44"/>
        <v>16400</v>
      </c>
      <c r="R245" s="5">
        <f t="shared" si="44"/>
        <v>16400</v>
      </c>
      <c r="S245" s="5">
        <f t="shared" si="44"/>
        <v>16400</v>
      </c>
      <c r="T245" s="5">
        <f t="shared" si="44"/>
        <v>16400</v>
      </c>
      <c r="U245" s="5">
        <f t="shared" si="44"/>
        <v>16400</v>
      </c>
      <c r="V245" s="5">
        <f t="shared" si="44"/>
        <v>16400</v>
      </c>
      <c r="W245" s="5">
        <f t="shared" si="44"/>
        <v>16400</v>
      </c>
      <c r="X245" s="5">
        <f t="shared" si="44"/>
        <v>16400</v>
      </c>
      <c r="Y245" s="5">
        <f t="shared" si="44"/>
        <v>16400</v>
      </c>
      <c r="Z245" s="5">
        <f t="shared" si="44"/>
        <v>16400</v>
      </c>
      <c r="AA245" s="5">
        <f t="shared" si="44"/>
        <v>16400</v>
      </c>
      <c r="AB245" s="5">
        <f t="shared" si="44"/>
        <v>16400</v>
      </c>
      <c r="AC245" s="5">
        <f t="shared" si="44"/>
        <v>16400</v>
      </c>
      <c r="AD245" s="5">
        <f t="shared" si="44"/>
        <v>16400</v>
      </c>
      <c r="AE245" s="5">
        <f t="shared" si="44"/>
        <v>16400</v>
      </c>
      <c r="AF245" s="5">
        <f t="shared" si="44"/>
        <v>16400</v>
      </c>
      <c r="AG245" s="5">
        <f t="shared" si="44"/>
        <v>16400</v>
      </c>
      <c r="AH245" s="5"/>
      <c r="AI245" s="5"/>
    </row>
    <row r="246" spans="1:36" x14ac:dyDescent="0.2">
      <c r="A246" s="3" t="s">
        <v>1</v>
      </c>
      <c r="B246" s="5">
        <f>SUMSQ(B213:B244)</f>
        <v>11201200</v>
      </c>
      <c r="C246" s="5">
        <f t="shared" ref="C246:AG246" si="45">SUMSQ(C213:C244)</f>
        <v>11201200</v>
      </c>
      <c r="D246" s="5">
        <f t="shared" si="45"/>
        <v>11201200</v>
      </c>
      <c r="E246" s="5">
        <f t="shared" si="45"/>
        <v>11201200</v>
      </c>
      <c r="F246" s="5">
        <f t="shared" si="45"/>
        <v>11201200</v>
      </c>
      <c r="G246" s="5">
        <f t="shared" si="45"/>
        <v>11201200</v>
      </c>
      <c r="H246" s="5">
        <f t="shared" si="45"/>
        <v>11201200</v>
      </c>
      <c r="I246" s="5">
        <f t="shared" si="45"/>
        <v>11201200</v>
      </c>
      <c r="J246" s="5">
        <f t="shared" si="45"/>
        <v>11201200</v>
      </c>
      <c r="K246" s="5">
        <f t="shared" si="45"/>
        <v>11201200</v>
      </c>
      <c r="L246" s="5">
        <f t="shared" si="45"/>
        <v>11201200</v>
      </c>
      <c r="M246" s="5">
        <f t="shared" si="45"/>
        <v>11201200</v>
      </c>
      <c r="N246" s="5">
        <f t="shared" si="45"/>
        <v>11201200</v>
      </c>
      <c r="O246" s="5">
        <f t="shared" si="45"/>
        <v>11201200</v>
      </c>
      <c r="P246" s="5">
        <f t="shared" si="45"/>
        <v>11201200</v>
      </c>
      <c r="Q246" s="5">
        <f t="shared" si="45"/>
        <v>11201200</v>
      </c>
      <c r="R246" s="5">
        <f t="shared" si="45"/>
        <v>11201200</v>
      </c>
      <c r="S246" s="5">
        <f t="shared" si="45"/>
        <v>11201200</v>
      </c>
      <c r="T246" s="5">
        <f t="shared" si="45"/>
        <v>11201200</v>
      </c>
      <c r="U246" s="5">
        <f t="shared" si="45"/>
        <v>11201200</v>
      </c>
      <c r="V246" s="5">
        <f t="shared" si="45"/>
        <v>11201200</v>
      </c>
      <c r="W246" s="5">
        <f t="shared" si="45"/>
        <v>11201200</v>
      </c>
      <c r="X246" s="5">
        <f t="shared" si="45"/>
        <v>11201200</v>
      </c>
      <c r="Y246" s="5">
        <f t="shared" si="45"/>
        <v>11201200</v>
      </c>
      <c r="Z246" s="5">
        <f t="shared" si="45"/>
        <v>11201200</v>
      </c>
      <c r="AA246" s="5">
        <f t="shared" si="45"/>
        <v>11201200</v>
      </c>
      <c r="AB246" s="5">
        <f t="shared" si="45"/>
        <v>11201200</v>
      </c>
      <c r="AC246" s="5">
        <f t="shared" si="45"/>
        <v>11201200</v>
      </c>
      <c r="AD246" s="5">
        <f t="shared" si="45"/>
        <v>11201200</v>
      </c>
      <c r="AE246" s="5">
        <f t="shared" si="45"/>
        <v>11201200</v>
      </c>
      <c r="AF246" s="5">
        <f t="shared" si="45"/>
        <v>11201200</v>
      </c>
      <c r="AG246" s="5">
        <f t="shared" si="45"/>
        <v>11201200</v>
      </c>
      <c r="AH246" s="5"/>
      <c r="AI246" s="5"/>
    </row>
    <row r="247" spans="1:36" x14ac:dyDescent="0.2">
      <c r="A247" s="3" t="s">
        <v>2</v>
      </c>
      <c r="B247" s="2">
        <f>B213^3+B214^3+B215^3+B216^3+B217^3+B218^3+B219^3+B220^3+B221^3+B222^3+B223^3+B224^3+B225^3+B226^3+B227^3+B228^3+B229^3+B230^3+B231^3+B232^3+B233^3+B234^3+B235^3+B236^3+B237^3+B238^3+B239^3+B240^3+B241^3+B242^3+B243^3+B244^3</f>
        <v>8606720000</v>
      </c>
      <c r="C247" s="2">
        <f t="shared" ref="C247:AG247" si="46">C213^3+C214^3+C215^3+C216^3+C217^3+C218^3+C219^3+C220^3+C221^3+C222^3+C223^3+C224^3+C225^3+C226^3+C227^3+C228^3+C229^3+C230^3+C231^3+C232^3+C233^3+C234^3+C235^3+C236^3+C237^3+C238^3+C239^3+C240^3+C241^3+C242^3+C243^3+C244^3</f>
        <v>8606720000</v>
      </c>
      <c r="D247" s="2">
        <f t="shared" si="46"/>
        <v>8606720000</v>
      </c>
      <c r="E247" s="2">
        <f t="shared" si="46"/>
        <v>8606720000</v>
      </c>
      <c r="F247" s="2">
        <f t="shared" si="46"/>
        <v>8606720000</v>
      </c>
      <c r="G247" s="2">
        <f t="shared" si="46"/>
        <v>8606720000</v>
      </c>
      <c r="H247" s="2">
        <f t="shared" si="46"/>
        <v>8606720000</v>
      </c>
      <c r="I247" s="2">
        <f t="shared" si="46"/>
        <v>8606720000</v>
      </c>
      <c r="J247" s="2">
        <f t="shared" si="46"/>
        <v>8606720000</v>
      </c>
      <c r="K247" s="2">
        <f t="shared" si="46"/>
        <v>8606720000</v>
      </c>
      <c r="L247" s="2">
        <f t="shared" si="46"/>
        <v>8606720000</v>
      </c>
      <c r="M247" s="2">
        <f t="shared" si="46"/>
        <v>8606720000</v>
      </c>
      <c r="N247" s="2">
        <f t="shared" si="46"/>
        <v>8606720000</v>
      </c>
      <c r="O247" s="2">
        <f t="shared" si="46"/>
        <v>8606720000</v>
      </c>
      <c r="P247" s="2">
        <f t="shared" si="46"/>
        <v>8606720000</v>
      </c>
      <c r="Q247" s="2">
        <f t="shared" si="46"/>
        <v>8606720000</v>
      </c>
      <c r="R247" s="2">
        <f t="shared" si="46"/>
        <v>8606720000</v>
      </c>
      <c r="S247" s="2">
        <f t="shared" si="46"/>
        <v>8606720000</v>
      </c>
      <c r="T247" s="2">
        <f t="shared" si="46"/>
        <v>8606720000</v>
      </c>
      <c r="U247" s="2">
        <f t="shared" si="46"/>
        <v>8606720000</v>
      </c>
      <c r="V247" s="2">
        <f t="shared" si="46"/>
        <v>8606720000</v>
      </c>
      <c r="W247" s="2">
        <f t="shared" si="46"/>
        <v>8606720000</v>
      </c>
      <c r="X247" s="2">
        <f t="shared" si="46"/>
        <v>8606720000</v>
      </c>
      <c r="Y247" s="2">
        <f t="shared" si="46"/>
        <v>8606720000</v>
      </c>
      <c r="Z247" s="2">
        <f t="shared" si="46"/>
        <v>8606720000</v>
      </c>
      <c r="AA247" s="2">
        <f t="shared" si="46"/>
        <v>8606720000</v>
      </c>
      <c r="AB247" s="2">
        <f t="shared" si="46"/>
        <v>8606720000</v>
      </c>
      <c r="AC247" s="2">
        <f t="shared" si="46"/>
        <v>8606720000</v>
      </c>
      <c r="AD247" s="2">
        <f t="shared" si="46"/>
        <v>8606720000</v>
      </c>
      <c r="AE247" s="2">
        <f t="shared" si="46"/>
        <v>8606720000</v>
      </c>
      <c r="AF247" s="2">
        <f t="shared" si="46"/>
        <v>8606720000</v>
      </c>
      <c r="AG247" s="2">
        <f t="shared" si="46"/>
        <v>8606720000</v>
      </c>
      <c r="AH247" s="5"/>
      <c r="AI247" s="5"/>
    </row>
    <row r="248" spans="1:36" x14ac:dyDescent="0.2">
      <c r="AH248" s="5"/>
      <c r="AI248" s="5"/>
    </row>
    <row r="249" spans="1:36" x14ac:dyDescent="0.2">
      <c r="A249" s="3" t="s">
        <v>1173</v>
      </c>
      <c r="B249" s="2">
        <f>B213</f>
        <v>27</v>
      </c>
      <c r="C249" s="2">
        <f>C214</f>
        <v>47</v>
      </c>
      <c r="D249" s="2">
        <f>D215</f>
        <v>65</v>
      </c>
      <c r="E249" s="2">
        <f>E216</f>
        <v>117</v>
      </c>
      <c r="F249" s="2">
        <f>F217</f>
        <v>136</v>
      </c>
      <c r="G249" s="2">
        <f>G218</f>
        <v>180</v>
      </c>
      <c r="H249" s="2">
        <f>H219</f>
        <v>222</v>
      </c>
      <c r="I249" s="2">
        <f>I220</f>
        <v>234</v>
      </c>
      <c r="J249" s="2">
        <f>J221</f>
        <v>535</v>
      </c>
      <c r="K249" s="2">
        <f>K222</f>
        <v>547</v>
      </c>
      <c r="L249" s="2">
        <f>L223</f>
        <v>589</v>
      </c>
      <c r="M249" s="2">
        <f>M224</f>
        <v>633</v>
      </c>
      <c r="N249" s="2">
        <f>N225</f>
        <v>652</v>
      </c>
      <c r="O249" s="2">
        <f>O226</f>
        <v>704</v>
      </c>
      <c r="P249" s="2">
        <f>P227</f>
        <v>722</v>
      </c>
      <c r="Q249" s="2">
        <f>Q228</f>
        <v>742</v>
      </c>
      <c r="R249" s="2">
        <f>R229</f>
        <v>388</v>
      </c>
      <c r="S249" s="2">
        <f>S230</f>
        <v>440</v>
      </c>
      <c r="T249" s="2">
        <f>T231</f>
        <v>474</v>
      </c>
      <c r="U249" s="2">
        <f>U232</f>
        <v>494</v>
      </c>
      <c r="V249" s="2">
        <f>V233</f>
        <v>287</v>
      </c>
      <c r="W249" s="2">
        <f>W234</f>
        <v>299</v>
      </c>
      <c r="X249" s="2">
        <f>X235</f>
        <v>325</v>
      </c>
      <c r="Y249" s="2">
        <f>Y236</f>
        <v>369</v>
      </c>
      <c r="Z249" s="2">
        <f>Z237</f>
        <v>912</v>
      </c>
      <c r="AA249" s="2">
        <f>AA238</f>
        <v>956</v>
      </c>
      <c r="AB249" s="2">
        <f>AB239</f>
        <v>982</v>
      </c>
      <c r="AC249" s="2">
        <f>AC240</f>
        <v>994</v>
      </c>
      <c r="AD249" s="2">
        <f>AD241</f>
        <v>787</v>
      </c>
      <c r="AE249" s="2">
        <f>AE242</f>
        <v>807</v>
      </c>
      <c r="AF249" s="2">
        <f>AF243</f>
        <v>841</v>
      </c>
      <c r="AG249" s="2">
        <f>AG244</f>
        <v>893</v>
      </c>
      <c r="AH249" s="217">
        <f t="shared" ref="AH249:AH250" si="47">SUM(B249:AG249)</f>
        <v>16400</v>
      </c>
      <c r="AI249" s="5">
        <f t="shared" ref="AI249:AI250" si="48">SUMSQ(B249:AG249)</f>
        <v>11201200</v>
      </c>
      <c r="AJ249" s="2">
        <f t="shared" ref="AJ249:AJ250" si="49">B249^3+C249^3+D249^3+E249^3+F249^3+G249^3+H249^3+I249^3+J249^3+K249^3+L249^3+M249^3+N249^3+O249^3+P249^3+Q249^3+R249^3+S249^3+T249^3+U249^3+V249^3+W249^3+X249^3+Y249^3+Z249^3+AA249^3+AB249^3+AC249^3+AD249^3+AE249^3+AF249^3+AG249^3</f>
        <v>8606720000</v>
      </c>
    </row>
    <row r="250" spans="1:36" x14ac:dyDescent="0.2">
      <c r="A250" s="3" t="s">
        <v>1174</v>
      </c>
      <c r="B250" s="2">
        <f>B244</f>
        <v>998</v>
      </c>
      <c r="C250" s="2">
        <f>C243</f>
        <v>978</v>
      </c>
      <c r="D250" s="2">
        <f>D242</f>
        <v>960</v>
      </c>
      <c r="E250" s="2">
        <f>E241</f>
        <v>908</v>
      </c>
      <c r="F250" s="2">
        <f>F240</f>
        <v>889</v>
      </c>
      <c r="G250" s="2">
        <f>G239</f>
        <v>845</v>
      </c>
      <c r="H250" s="2">
        <f>H238</f>
        <v>803</v>
      </c>
      <c r="I250" s="2">
        <f>I237</f>
        <v>791</v>
      </c>
      <c r="J250" s="2">
        <f>J236</f>
        <v>490</v>
      </c>
      <c r="K250" s="2">
        <f>K235</f>
        <v>478</v>
      </c>
      <c r="L250" s="2">
        <f>L234</f>
        <v>436</v>
      </c>
      <c r="M250" s="2">
        <f>M233</f>
        <v>392</v>
      </c>
      <c r="N250" s="2">
        <f>N232</f>
        <v>373</v>
      </c>
      <c r="O250" s="2">
        <f>O231</f>
        <v>321</v>
      </c>
      <c r="P250" s="2">
        <f>P230</f>
        <v>303</v>
      </c>
      <c r="Q250" s="2">
        <f>Q229</f>
        <v>283</v>
      </c>
      <c r="R250" s="2">
        <f>R228</f>
        <v>637</v>
      </c>
      <c r="S250" s="2">
        <f>S227</f>
        <v>585</v>
      </c>
      <c r="T250" s="2">
        <f>T226</f>
        <v>551</v>
      </c>
      <c r="U250" s="2">
        <f>U225</f>
        <v>531</v>
      </c>
      <c r="V250" s="2">
        <f>V224</f>
        <v>738</v>
      </c>
      <c r="W250" s="2">
        <f>W223</f>
        <v>726</v>
      </c>
      <c r="X250" s="2">
        <f>X222</f>
        <v>700</v>
      </c>
      <c r="Y250" s="2">
        <f>Y221</f>
        <v>656</v>
      </c>
      <c r="Z250" s="2">
        <f>Z220</f>
        <v>113</v>
      </c>
      <c r="AA250" s="2">
        <f>AA219</f>
        <v>69</v>
      </c>
      <c r="AB250" s="2">
        <f>AB218</f>
        <v>43</v>
      </c>
      <c r="AC250" s="2">
        <f>AC217</f>
        <v>31</v>
      </c>
      <c r="AD250" s="2">
        <f>AD216</f>
        <v>238</v>
      </c>
      <c r="AE250" s="2">
        <f>AE215</f>
        <v>218</v>
      </c>
      <c r="AF250" s="2">
        <f>AF214</f>
        <v>184</v>
      </c>
      <c r="AG250" s="2">
        <f>AG213</f>
        <v>132</v>
      </c>
      <c r="AH250" s="217">
        <f t="shared" si="47"/>
        <v>16400</v>
      </c>
      <c r="AI250" s="5">
        <f t="shared" si="48"/>
        <v>11201200</v>
      </c>
      <c r="AJ250" s="2">
        <f t="shared" si="49"/>
        <v>8606720000</v>
      </c>
    </row>
    <row r="253" spans="1:36" ht="13.5" thickBot="1" x14ac:dyDescent="0.25">
      <c r="B253" s="1" t="s">
        <v>1178</v>
      </c>
      <c r="D253" s="131" t="s">
        <v>5</v>
      </c>
      <c r="F253" s="2" t="s">
        <v>5</v>
      </c>
    </row>
    <row r="254" spans="1:36" x14ac:dyDescent="0.2">
      <c r="A254" s="1">
        <v>1</v>
      </c>
      <c r="B254" s="181">
        <v>30</v>
      </c>
      <c r="C254" s="133">
        <v>441</v>
      </c>
      <c r="D254" s="177">
        <v>997</v>
      </c>
      <c r="E254" s="177">
        <v>578</v>
      </c>
      <c r="F254" s="177">
        <v>927</v>
      </c>
      <c r="G254" s="177">
        <v>572</v>
      </c>
      <c r="H254" s="177">
        <v>104</v>
      </c>
      <c r="I254" s="177">
        <v>451</v>
      </c>
      <c r="J254" s="177">
        <v>599</v>
      </c>
      <c r="K254" s="177">
        <v>1012</v>
      </c>
      <c r="L254" s="177">
        <v>432</v>
      </c>
      <c r="M254" s="177">
        <v>11</v>
      </c>
      <c r="N254" s="177">
        <v>470</v>
      </c>
      <c r="O254" s="177">
        <v>113</v>
      </c>
      <c r="P254" s="177">
        <v>557</v>
      </c>
      <c r="Q254" s="177">
        <v>906</v>
      </c>
      <c r="R254" s="177">
        <v>785</v>
      </c>
      <c r="S254" s="177">
        <v>694</v>
      </c>
      <c r="T254" s="177">
        <v>234</v>
      </c>
      <c r="U254" s="177">
        <v>333</v>
      </c>
      <c r="V254" s="177">
        <v>148</v>
      </c>
      <c r="W254" s="177">
        <v>311</v>
      </c>
      <c r="X254" s="177">
        <v>875</v>
      </c>
      <c r="Y254" s="177">
        <v>720</v>
      </c>
      <c r="Z254" s="177">
        <v>348</v>
      </c>
      <c r="AA254" s="177">
        <v>255</v>
      </c>
      <c r="AB254" s="177">
        <v>675</v>
      </c>
      <c r="AC254" s="177">
        <v>776</v>
      </c>
      <c r="AD254" s="177">
        <v>729</v>
      </c>
      <c r="AE254" s="177">
        <v>894</v>
      </c>
      <c r="AF254" s="177">
        <v>290</v>
      </c>
      <c r="AG254" s="184">
        <v>133</v>
      </c>
      <c r="AH254" s="5">
        <f>SUM(B254:AG254)</f>
        <v>16400</v>
      </c>
      <c r="AI254" s="5">
        <f>SUMSQ(B254:AG254)</f>
        <v>11201200</v>
      </c>
      <c r="AJ254" s="2">
        <f>B254^3+C254^3+D254^3+E254^3+F254^3+G254^3+H254^3+I254^3+J254^3+K254^3+L254^3+M254^3+N254^3+O254^3+P254^3+Q254^3+R254^3+S254^3+T254^3+U254^3+V254^3+W254^3+X254^3+Y254^3+Z254^3+AA254^3+AB254^3+AC254^3+AD254^3+AE254^3+AF254^3+AG254^3</f>
        <v>8606720000</v>
      </c>
    </row>
    <row r="255" spans="1:36" x14ac:dyDescent="0.2">
      <c r="A255" s="1">
        <v>2</v>
      </c>
      <c r="B255" s="138">
        <v>397</v>
      </c>
      <c r="C255" s="7">
        <v>42</v>
      </c>
      <c r="D255" s="6">
        <v>630</v>
      </c>
      <c r="E255" s="6">
        <v>977</v>
      </c>
      <c r="F255" s="6">
        <v>528</v>
      </c>
      <c r="G255" s="6">
        <v>939</v>
      </c>
      <c r="H255" s="6">
        <v>503</v>
      </c>
      <c r="I255" s="6">
        <v>84</v>
      </c>
      <c r="J255" s="6">
        <v>968</v>
      </c>
      <c r="K255" s="6">
        <v>611</v>
      </c>
      <c r="L255" s="6">
        <v>63</v>
      </c>
      <c r="M255" s="6">
        <v>412</v>
      </c>
      <c r="N255" s="6">
        <v>69</v>
      </c>
      <c r="O255" s="6">
        <v>482</v>
      </c>
      <c r="P255" s="6">
        <v>958</v>
      </c>
      <c r="Q255" s="6">
        <v>537</v>
      </c>
      <c r="R255" s="6">
        <v>642</v>
      </c>
      <c r="S255" s="6">
        <v>805</v>
      </c>
      <c r="T255" s="6">
        <v>377</v>
      </c>
      <c r="U255" s="6">
        <v>222</v>
      </c>
      <c r="V255" s="6">
        <v>259</v>
      </c>
      <c r="W255" s="6">
        <v>168</v>
      </c>
      <c r="X255" s="6">
        <v>764</v>
      </c>
      <c r="Y255" s="6">
        <v>863</v>
      </c>
      <c r="Z255" s="6">
        <v>203</v>
      </c>
      <c r="AA255" s="6">
        <v>368</v>
      </c>
      <c r="AB255" s="6">
        <v>820</v>
      </c>
      <c r="AC255" s="6">
        <v>663</v>
      </c>
      <c r="AD255" s="6">
        <v>842</v>
      </c>
      <c r="AE255" s="6">
        <v>749</v>
      </c>
      <c r="AF255" s="8">
        <v>177</v>
      </c>
      <c r="AG255" s="179">
        <v>278</v>
      </c>
      <c r="AH255" s="5">
        <f t="shared" ref="AH255:AH285" si="50">SUM(B255:AG255)</f>
        <v>16400</v>
      </c>
      <c r="AI255" s="5">
        <f t="shared" ref="AI255:AI285" si="51">SUMSQ(B255:AG255)</f>
        <v>11201200</v>
      </c>
      <c r="AJ255" s="2">
        <f t="shared" ref="AJ255:AJ285" si="52">B255^3+C255^3+D255^3+E255^3+F255^3+G255^3+H255^3+I255^3+J255^3+K255^3+L255^3+M255^3+N255^3+O255^3+P255^3+Q255^3+R255^3+S255^3+T255^3+U255^3+V255^3+W255^3+X255^3+Y255^3+Z255^3+AA255^3+AB255^3+AC255^3+AD255^3+AE255^3+AF255^3+AG255^3</f>
        <v>8606720000</v>
      </c>
    </row>
    <row r="256" spans="1:36" x14ac:dyDescent="0.2">
      <c r="A256" s="1">
        <v>3</v>
      </c>
      <c r="B256" s="178">
        <v>959</v>
      </c>
      <c r="C256" s="6">
        <v>540</v>
      </c>
      <c r="D256" s="7">
        <v>72</v>
      </c>
      <c r="E256" s="9">
        <v>483</v>
      </c>
      <c r="F256" s="6">
        <v>62</v>
      </c>
      <c r="G256" s="6">
        <v>409</v>
      </c>
      <c r="H256" s="6">
        <v>965</v>
      </c>
      <c r="I256" s="6">
        <v>610</v>
      </c>
      <c r="J256" s="6">
        <v>502</v>
      </c>
      <c r="K256" s="6">
        <v>81</v>
      </c>
      <c r="L256" s="6">
        <v>525</v>
      </c>
      <c r="M256" s="6">
        <v>938</v>
      </c>
      <c r="N256" s="6">
        <v>631</v>
      </c>
      <c r="O256" s="6">
        <v>980</v>
      </c>
      <c r="P256" s="6">
        <v>400</v>
      </c>
      <c r="Q256" s="6">
        <v>43</v>
      </c>
      <c r="R256" s="6">
        <v>180</v>
      </c>
      <c r="S256" s="6">
        <v>279</v>
      </c>
      <c r="T256" s="6">
        <v>843</v>
      </c>
      <c r="U256" s="6">
        <v>752</v>
      </c>
      <c r="V256" s="6">
        <v>817</v>
      </c>
      <c r="W256" s="6">
        <v>662</v>
      </c>
      <c r="X256" s="6">
        <v>202</v>
      </c>
      <c r="Y256" s="6">
        <v>365</v>
      </c>
      <c r="Z256" s="6">
        <v>761</v>
      </c>
      <c r="AA256" s="6">
        <v>862</v>
      </c>
      <c r="AB256" s="6">
        <v>258</v>
      </c>
      <c r="AC256" s="6">
        <v>165</v>
      </c>
      <c r="AD256" s="6">
        <v>380</v>
      </c>
      <c r="AE256" s="8">
        <v>223</v>
      </c>
      <c r="AF256" s="6">
        <v>643</v>
      </c>
      <c r="AG256" s="179">
        <v>808</v>
      </c>
      <c r="AH256" s="5">
        <f t="shared" si="50"/>
        <v>16400</v>
      </c>
      <c r="AI256" s="5">
        <f t="shared" si="51"/>
        <v>11201200</v>
      </c>
      <c r="AJ256" s="2">
        <f t="shared" si="52"/>
        <v>8606720000</v>
      </c>
    </row>
    <row r="257" spans="1:36" x14ac:dyDescent="0.2">
      <c r="A257" s="1">
        <v>4</v>
      </c>
      <c r="B257" s="178">
        <v>560</v>
      </c>
      <c r="C257" s="6">
        <v>907</v>
      </c>
      <c r="D257" s="9">
        <v>471</v>
      </c>
      <c r="E257" s="7">
        <v>116</v>
      </c>
      <c r="F257" s="6">
        <v>429</v>
      </c>
      <c r="G257" s="6">
        <v>10</v>
      </c>
      <c r="H257" s="6">
        <v>598</v>
      </c>
      <c r="I257" s="6">
        <v>1009</v>
      </c>
      <c r="J257" s="6">
        <v>101</v>
      </c>
      <c r="K257" s="6">
        <v>450</v>
      </c>
      <c r="L257" s="6">
        <v>926</v>
      </c>
      <c r="M257" s="6">
        <v>569</v>
      </c>
      <c r="N257" s="6">
        <v>1000</v>
      </c>
      <c r="O257" s="6">
        <v>579</v>
      </c>
      <c r="P257" s="6">
        <v>31</v>
      </c>
      <c r="Q257" s="6">
        <v>444</v>
      </c>
      <c r="R257" s="6">
        <v>291</v>
      </c>
      <c r="S257" s="6">
        <v>136</v>
      </c>
      <c r="T257" s="6">
        <v>732</v>
      </c>
      <c r="U257" s="6">
        <v>895</v>
      </c>
      <c r="V257" s="6">
        <v>674</v>
      </c>
      <c r="W257" s="6">
        <v>773</v>
      </c>
      <c r="X257" s="6">
        <v>345</v>
      </c>
      <c r="Y257" s="6">
        <v>254</v>
      </c>
      <c r="Z257" s="6">
        <v>874</v>
      </c>
      <c r="AA257" s="6">
        <v>717</v>
      </c>
      <c r="AB257" s="6">
        <v>145</v>
      </c>
      <c r="AC257" s="6">
        <v>310</v>
      </c>
      <c r="AD257" s="8">
        <v>235</v>
      </c>
      <c r="AE257" s="6">
        <v>336</v>
      </c>
      <c r="AF257" s="6">
        <v>788</v>
      </c>
      <c r="AG257" s="179">
        <v>695</v>
      </c>
      <c r="AH257" s="5">
        <f t="shared" si="50"/>
        <v>16400</v>
      </c>
      <c r="AI257" s="5">
        <f t="shared" si="51"/>
        <v>11201200</v>
      </c>
      <c r="AJ257" s="2">
        <f t="shared" si="52"/>
        <v>8606720000</v>
      </c>
    </row>
    <row r="258" spans="1:36" x14ac:dyDescent="0.2">
      <c r="A258" s="1">
        <v>5</v>
      </c>
      <c r="B258" s="178">
        <v>772</v>
      </c>
      <c r="C258" s="6">
        <v>679</v>
      </c>
      <c r="D258" s="6">
        <v>251</v>
      </c>
      <c r="E258" s="6">
        <v>352</v>
      </c>
      <c r="F258" s="7">
        <v>129</v>
      </c>
      <c r="G258" s="9">
        <v>294</v>
      </c>
      <c r="H258" s="6">
        <v>890</v>
      </c>
      <c r="I258" s="6">
        <v>733</v>
      </c>
      <c r="J258" s="6">
        <v>329</v>
      </c>
      <c r="K258" s="6">
        <v>238</v>
      </c>
      <c r="L258" s="6">
        <v>690</v>
      </c>
      <c r="M258" s="6">
        <v>789</v>
      </c>
      <c r="N258" s="6">
        <v>716</v>
      </c>
      <c r="O258" s="6">
        <v>879</v>
      </c>
      <c r="P258" s="6">
        <v>307</v>
      </c>
      <c r="Q258" s="6">
        <v>152</v>
      </c>
      <c r="R258" s="6">
        <v>15</v>
      </c>
      <c r="S258" s="6">
        <v>428</v>
      </c>
      <c r="T258" s="6">
        <v>1016</v>
      </c>
      <c r="U258" s="6">
        <v>595</v>
      </c>
      <c r="V258" s="6">
        <v>910</v>
      </c>
      <c r="W258" s="6">
        <v>553</v>
      </c>
      <c r="X258" s="6">
        <v>117</v>
      </c>
      <c r="Y258" s="6">
        <v>466</v>
      </c>
      <c r="Z258" s="6">
        <v>582</v>
      </c>
      <c r="AA258" s="6">
        <v>993</v>
      </c>
      <c r="AB258" s="6">
        <v>445</v>
      </c>
      <c r="AC258" s="8">
        <v>26</v>
      </c>
      <c r="AD258" s="6">
        <v>455</v>
      </c>
      <c r="AE258" s="6">
        <v>100</v>
      </c>
      <c r="AF258" s="6">
        <v>576</v>
      </c>
      <c r="AG258" s="179">
        <v>923</v>
      </c>
      <c r="AH258" s="5">
        <f t="shared" si="50"/>
        <v>16400</v>
      </c>
      <c r="AI258" s="5">
        <f t="shared" si="51"/>
        <v>11201200</v>
      </c>
      <c r="AJ258" s="2">
        <f t="shared" si="52"/>
        <v>8606720000</v>
      </c>
    </row>
    <row r="259" spans="1:36" x14ac:dyDescent="0.2">
      <c r="A259" s="1">
        <v>6</v>
      </c>
      <c r="B259" s="178">
        <v>659</v>
      </c>
      <c r="C259" s="6">
        <v>824</v>
      </c>
      <c r="D259" s="6">
        <v>364</v>
      </c>
      <c r="E259" s="6">
        <v>207</v>
      </c>
      <c r="F259" s="9">
        <v>274</v>
      </c>
      <c r="G259" s="7">
        <v>181</v>
      </c>
      <c r="H259" s="6">
        <v>745</v>
      </c>
      <c r="I259" s="6">
        <v>846</v>
      </c>
      <c r="J259" s="6">
        <v>218</v>
      </c>
      <c r="K259" s="6">
        <v>381</v>
      </c>
      <c r="L259" s="6">
        <v>801</v>
      </c>
      <c r="M259" s="6">
        <v>646</v>
      </c>
      <c r="N259" s="6">
        <v>859</v>
      </c>
      <c r="O259" s="6">
        <v>768</v>
      </c>
      <c r="P259" s="6">
        <v>164</v>
      </c>
      <c r="Q259" s="6">
        <v>263</v>
      </c>
      <c r="R259" s="6">
        <v>416</v>
      </c>
      <c r="S259" s="6">
        <v>59</v>
      </c>
      <c r="T259" s="6">
        <v>615</v>
      </c>
      <c r="U259" s="6">
        <v>964</v>
      </c>
      <c r="V259" s="6">
        <v>541</v>
      </c>
      <c r="W259" s="6">
        <v>954</v>
      </c>
      <c r="X259" s="6">
        <v>486</v>
      </c>
      <c r="Y259" s="6">
        <v>65</v>
      </c>
      <c r="Z259" s="6">
        <v>981</v>
      </c>
      <c r="AA259" s="6">
        <v>626</v>
      </c>
      <c r="AB259" s="8">
        <v>46</v>
      </c>
      <c r="AC259" s="6">
        <v>393</v>
      </c>
      <c r="AD259" s="6">
        <v>88</v>
      </c>
      <c r="AE259" s="6">
        <v>499</v>
      </c>
      <c r="AF259" s="6">
        <v>943</v>
      </c>
      <c r="AG259" s="179">
        <v>524</v>
      </c>
      <c r="AH259" s="5">
        <f t="shared" si="50"/>
        <v>16400</v>
      </c>
      <c r="AI259" s="5">
        <f t="shared" si="51"/>
        <v>11201200</v>
      </c>
      <c r="AJ259" s="2">
        <f t="shared" si="52"/>
        <v>8606720000</v>
      </c>
    </row>
    <row r="260" spans="1:36" x14ac:dyDescent="0.2">
      <c r="A260" s="1">
        <v>7</v>
      </c>
      <c r="B260" s="178">
        <v>161</v>
      </c>
      <c r="C260" s="6">
        <v>262</v>
      </c>
      <c r="D260" s="6">
        <v>858</v>
      </c>
      <c r="E260" s="6">
        <v>765</v>
      </c>
      <c r="F260" s="6">
        <v>804</v>
      </c>
      <c r="G260" s="6">
        <v>647</v>
      </c>
      <c r="H260" s="7">
        <v>219</v>
      </c>
      <c r="I260" s="9">
        <v>384</v>
      </c>
      <c r="J260" s="6">
        <v>748</v>
      </c>
      <c r="K260" s="6">
        <v>847</v>
      </c>
      <c r="L260" s="6">
        <v>275</v>
      </c>
      <c r="M260" s="6">
        <v>184</v>
      </c>
      <c r="N260" s="6">
        <v>361</v>
      </c>
      <c r="O260" s="6">
        <v>206</v>
      </c>
      <c r="P260" s="6">
        <v>658</v>
      </c>
      <c r="Q260" s="6">
        <v>821</v>
      </c>
      <c r="R260" s="6">
        <v>942</v>
      </c>
      <c r="S260" s="6">
        <v>521</v>
      </c>
      <c r="T260" s="6">
        <v>85</v>
      </c>
      <c r="U260" s="6">
        <v>498</v>
      </c>
      <c r="V260" s="6">
        <v>47</v>
      </c>
      <c r="W260" s="6">
        <v>396</v>
      </c>
      <c r="X260" s="6">
        <v>984</v>
      </c>
      <c r="Y260" s="6">
        <v>627</v>
      </c>
      <c r="Z260" s="6">
        <v>487</v>
      </c>
      <c r="AA260" s="8">
        <v>68</v>
      </c>
      <c r="AB260" s="6">
        <v>544</v>
      </c>
      <c r="AC260" s="6">
        <v>955</v>
      </c>
      <c r="AD260" s="6">
        <v>614</v>
      </c>
      <c r="AE260" s="6">
        <v>961</v>
      </c>
      <c r="AF260" s="6">
        <v>413</v>
      </c>
      <c r="AG260" s="179">
        <v>58</v>
      </c>
      <c r="AH260" s="5">
        <f t="shared" si="50"/>
        <v>16400</v>
      </c>
      <c r="AI260" s="5">
        <f t="shared" si="51"/>
        <v>11201200</v>
      </c>
      <c r="AJ260" s="2">
        <f t="shared" si="52"/>
        <v>8606720000</v>
      </c>
    </row>
    <row r="261" spans="1:36" x14ac:dyDescent="0.2">
      <c r="A261" s="1">
        <v>8</v>
      </c>
      <c r="B261" s="178">
        <v>306</v>
      </c>
      <c r="C261" s="6">
        <v>149</v>
      </c>
      <c r="D261" s="6">
        <v>713</v>
      </c>
      <c r="E261" s="6">
        <v>878</v>
      </c>
      <c r="F261" s="6">
        <v>691</v>
      </c>
      <c r="G261" s="6">
        <v>792</v>
      </c>
      <c r="H261" s="9">
        <v>332</v>
      </c>
      <c r="I261" s="7">
        <v>239</v>
      </c>
      <c r="J261" s="6">
        <v>891</v>
      </c>
      <c r="K261" s="6">
        <v>736</v>
      </c>
      <c r="L261" s="6">
        <v>132</v>
      </c>
      <c r="M261" s="6">
        <v>295</v>
      </c>
      <c r="N261" s="6">
        <v>250</v>
      </c>
      <c r="O261" s="6">
        <v>349</v>
      </c>
      <c r="P261" s="6">
        <v>769</v>
      </c>
      <c r="Q261" s="6">
        <v>678</v>
      </c>
      <c r="R261" s="6">
        <v>573</v>
      </c>
      <c r="S261" s="6">
        <v>922</v>
      </c>
      <c r="T261" s="6">
        <v>454</v>
      </c>
      <c r="U261" s="6">
        <v>97</v>
      </c>
      <c r="V261" s="6">
        <v>448</v>
      </c>
      <c r="W261" s="6">
        <v>27</v>
      </c>
      <c r="X261" s="6">
        <v>583</v>
      </c>
      <c r="Y261" s="6">
        <v>996</v>
      </c>
      <c r="Z261" s="8">
        <v>120</v>
      </c>
      <c r="AA261" s="6">
        <v>467</v>
      </c>
      <c r="AB261" s="6">
        <v>911</v>
      </c>
      <c r="AC261" s="6">
        <v>556</v>
      </c>
      <c r="AD261" s="6">
        <v>1013</v>
      </c>
      <c r="AE261" s="6">
        <v>594</v>
      </c>
      <c r="AF261" s="6">
        <v>14</v>
      </c>
      <c r="AG261" s="179">
        <v>425</v>
      </c>
      <c r="AH261" s="5">
        <f t="shared" si="50"/>
        <v>16400</v>
      </c>
      <c r="AI261" s="5">
        <f t="shared" si="51"/>
        <v>11201200</v>
      </c>
      <c r="AJ261" s="2">
        <f t="shared" si="52"/>
        <v>8606720000</v>
      </c>
    </row>
    <row r="262" spans="1:36" x14ac:dyDescent="0.2">
      <c r="A262" s="1">
        <v>9</v>
      </c>
      <c r="B262" s="178">
        <v>91</v>
      </c>
      <c r="C262" s="6">
        <v>512</v>
      </c>
      <c r="D262" s="6">
        <v>932</v>
      </c>
      <c r="E262" s="6">
        <v>519</v>
      </c>
      <c r="F262" s="6">
        <v>986</v>
      </c>
      <c r="G262" s="6">
        <v>637</v>
      </c>
      <c r="H262" s="6">
        <v>33</v>
      </c>
      <c r="I262" s="6">
        <v>390</v>
      </c>
      <c r="J262" s="7">
        <v>530</v>
      </c>
      <c r="K262" s="9">
        <v>949</v>
      </c>
      <c r="L262" s="6">
        <v>489</v>
      </c>
      <c r="M262" s="6">
        <v>78</v>
      </c>
      <c r="N262" s="6">
        <v>403</v>
      </c>
      <c r="O262" s="6">
        <v>56</v>
      </c>
      <c r="P262" s="6">
        <v>620</v>
      </c>
      <c r="Q262" s="6">
        <v>975</v>
      </c>
      <c r="R262" s="6">
        <v>856</v>
      </c>
      <c r="S262" s="6">
        <v>755</v>
      </c>
      <c r="T262" s="6">
        <v>175</v>
      </c>
      <c r="U262" s="6">
        <v>268</v>
      </c>
      <c r="V262" s="6">
        <v>213</v>
      </c>
      <c r="W262" s="6">
        <v>370</v>
      </c>
      <c r="X262" s="6">
        <v>814</v>
      </c>
      <c r="Y262" s="8">
        <v>649</v>
      </c>
      <c r="Z262" s="6">
        <v>285</v>
      </c>
      <c r="AA262" s="6">
        <v>186</v>
      </c>
      <c r="AB262" s="6">
        <v>742</v>
      </c>
      <c r="AC262" s="6">
        <v>833</v>
      </c>
      <c r="AD262" s="6">
        <v>672</v>
      </c>
      <c r="AE262" s="6">
        <v>827</v>
      </c>
      <c r="AF262" s="6">
        <v>359</v>
      </c>
      <c r="AG262" s="179">
        <v>196</v>
      </c>
      <c r="AH262" s="5">
        <f t="shared" si="50"/>
        <v>16400</v>
      </c>
      <c r="AI262" s="5">
        <f t="shared" si="51"/>
        <v>11201200</v>
      </c>
      <c r="AJ262" s="2">
        <f t="shared" si="52"/>
        <v>8606720000</v>
      </c>
    </row>
    <row r="263" spans="1:36" x14ac:dyDescent="0.2">
      <c r="A263" s="1">
        <v>10</v>
      </c>
      <c r="B263" s="178">
        <v>460</v>
      </c>
      <c r="C263" s="6">
        <v>111</v>
      </c>
      <c r="D263" s="6">
        <v>563</v>
      </c>
      <c r="E263" s="6">
        <v>920</v>
      </c>
      <c r="F263" s="6">
        <v>585</v>
      </c>
      <c r="G263" s="6">
        <v>1006</v>
      </c>
      <c r="H263" s="6">
        <v>434</v>
      </c>
      <c r="I263" s="6">
        <v>21</v>
      </c>
      <c r="J263" s="9">
        <v>897</v>
      </c>
      <c r="K263" s="7">
        <v>550</v>
      </c>
      <c r="L263" s="6">
        <v>122</v>
      </c>
      <c r="M263" s="6">
        <v>477</v>
      </c>
      <c r="N263" s="6">
        <v>4</v>
      </c>
      <c r="O263" s="6">
        <v>423</v>
      </c>
      <c r="P263" s="6">
        <v>1019</v>
      </c>
      <c r="Q263" s="6">
        <v>608</v>
      </c>
      <c r="R263" s="6">
        <v>711</v>
      </c>
      <c r="S263" s="6">
        <v>868</v>
      </c>
      <c r="T263" s="6">
        <v>320</v>
      </c>
      <c r="U263" s="6">
        <v>155</v>
      </c>
      <c r="V263" s="6">
        <v>326</v>
      </c>
      <c r="W263" s="6">
        <v>225</v>
      </c>
      <c r="X263" s="8">
        <v>701</v>
      </c>
      <c r="Y263" s="6">
        <v>794</v>
      </c>
      <c r="Z263" s="6">
        <v>142</v>
      </c>
      <c r="AA263" s="6">
        <v>297</v>
      </c>
      <c r="AB263" s="6">
        <v>885</v>
      </c>
      <c r="AC263" s="6">
        <v>722</v>
      </c>
      <c r="AD263" s="6">
        <v>783</v>
      </c>
      <c r="AE263" s="6">
        <v>684</v>
      </c>
      <c r="AF263" s="6">
        <v>248</v>
      </c>
      <c r="AG263" s="179">
        <v>339</v>
      </c>
      <c r="AH263" s="5">
        <f t="shared" si="50"/>
        <v>16400</v>
      </c>
      <c r="AI263" s="5">
        <f t="shared" si="51"/>
        <v>11201200</v>
      </c>
      <c r="AJ263" s="2">
        <f t="shared" si="52"/>
        <v>8606720000</v>
      </c>
    </row>
    <row r="264" spans="1:36" x14ac:dyDescent="0.2">
      <c r="A264" s="1">
        <v>11</v>
      </c>
      <c r="B264" s="178">
        <v>1018</v>
      </c>
      <c r="C264" s="6">
        <v>605</v>
      </c>
      <c r="D264" s="6">
        <v>1</v>
      </c>
      <c r="E264" s="6">
        <v>422</v>
      </c>
      <c r="F264" s="6">
        <v>123</v>
      </c>
      <c r="G264" s="6">
        <v>480</v>
      </c>
      <c r="H264" s="6">
        <v>900</v>
      </c>
      <c r="I264" s="6">
        <v>551</v>
      </c>
      <c r="J264" s="6">
        <v>435</v>
      </c>
      <c r="K264" s="6">
        <v>24</v>
      </c>
      <c r="L264" s="7">
        <v>588</v>
      </c>
      <c r="M264" s="9">
        <v>1007</v>
      </c>
      <c r="N264" s="6">
        <v>562</v>
      </c>
      <c r="O264" s="6">
        <v>917</v>
      </c>
      <c r="P264" s="6">
        <v>457</v>
      </c>
      <c r="Q264" s="6">
        <v>110</v>
      </c>
      <c r="R264" s="6">
        <v>245</v>
      </c>
      <c r="S264" s="6">
        <v>338</v>
      </c>
      <c r="T264" s="6">
        <v>782</v>
      </c>
      <c r="U264" s="6">
        <v>681</v>
      </c>
      <c r="V264" s="6">
        <v>888</v>
      </c>
      <c r="W264" s="8">
        <v>723</v>
      </c>
      <c r="X264" s="6">
        <v>143</v>
      </c>
      <c r="Y264" s="6">
        <v>300</v>
      </c>
      <c r="Z264" s="6">
        <v>704</v>
      </c>
      <c r="AA264" s="6">
        <v>795</v>
      </c>
      <c r="AB264" s="6">
        <v>327</v>
      </c>
      <c r="AC264" s="6">
        <v>228</v>
      </c>
      <c r="AD264" s="6">
        <v>317</v>
      </c>
      <c r="AE264" s="6">
        <v>154</v>
      </c>
      <c r="AF264" s="6">
        <v>710</v>
      </c>
      <c r="AG264" s="179">
        <v>865</v>
      </c>
      <c r="AH264" s="5">
        <f t="shared" si="50"/>
        <v>16400</v>
      </c>
      <c r="AI264" s="5">
        <f t="shared" si="51"/>
        <v>11201200</v>
      </c>
      <c r="AJ264" s="2">
        <f t="shared" si="52"/>
        <v>8606720000</v>
      </c>
    </row>
    <row r="265" spans="1:36" x14ac:dyDescent="0.2">
      <c r="A265" s="1">
        <v>12</v>
      </c>
      <c r="B265" s="178">
        <v>617</v>
      </c>
      <c r="C265" s="6">
        <v>974</v>
      </c>
      <c r="D265" s="6">
        <v>402</v>
      </c>
      <c r="E265" s="6">
        <v>53</v>
      </c>
      <c r="F265" s="6">
        <v>492</v>
      </c>
      <c r="G265" s="6">
        <v>79</v>
      </c>
      <c r="H265" s="6">
        <v>531</v>
      </c>
      <c r="I265" s="6">
        <v>952</v>
      </c>
      <c r="J265" s="6">
        <v>36</v>
      </c>
      <c r="K265" s="6">
        <v>391</v>
      </c>
      <c r="L265" s="9">
        <v>987</v>
      </c>
      <c r="M265" s="7">
        <v>640</v>
      </c>
      <c r="N265" s="6">
        <v>929</v>
      </c>
      <c r="O265" s="6">
        <v>518</v>
      </c>
      <c r="P265" s="6">
        <v>90</v>
      </c>
      <c r="Q265" s="6">
        <v>509</v>
      </c>
      <c r="R265" s="6">
        <v>358</v>
      </c>
      <c r="S265" s="6">
        <v>193</v>
      </c>
      <c r="T265" s="6">
        <v>669</v>
      </c>
      <c r="U265" s="6">
        <v>826</v>
      </c>
      <c r="V265" s="8">
        <v>743</v>
      </c>
      <c r="W265" s="6">
        <v>836</v>
      </c>
      <c r="X265" s="6">
        <v>288</v>
      </c>
      <c r="Y265" s="6">
        <v>187</v>
      </c>
      <c r="Z265" s="6">
        <v>815</v>
      </c>
      <c r="AA265" s="6">
        <v>652</v>
      </c>
      <c r="AB265" s="6">
        <v>216</v>
      </c>
      <c r="AC265" s="6">
        <v>371</v>
      </c>
      <c r="AD265" s="6">
        <v>174</v>
      </c>
      <c r="AE265" s="6">
        <v>265</v>
      </c>
      <c r="AF265" s="6">
        <v>853</v>
      </c>
      <c r="AG265" s="179">
        <v>754</v>
      </c>
      <c r="AH265" s="5">
        <f t="shared" si="50"/>
        <v>16400</v>
      </c>
      <c r="AI265" s="5">
        <f t="shared" si="51"/>
        <v>11201200</v>
      </c>
      <c r="AJ265" s="2">
        <f t="shared" si="52"/>
        <v>8606720000</v>
      </c>
    </row>
    <row r="266" spans="1:36" x14ac:dyDescent="0.2">
      <c r="A266" s="1">
        <v>13</v>
      </c>
      <c r="B266" s="178">
        <v>837</v>
      </c>
      <c r="C266" s="6">
        <v>738</v>
      </c>
      <c r="D266" s="6">
        <v>190</v>
      </c>
      <c r="E266" s="6">
        <v>281</v>
      </c>
      <c r="F266" s="6">
        <v>200</v>
      </c>
      <c r="G266" s="6">
        <v>355</v>
      </c>
      <c r="H266" s="6">
        <v>831</v>
      </c>
      <c r="I266" s="6">
        <v>668</v>
      </c>
      <c r="J266" s="6">
        <v>272</v>
      </c>
      <c r="K266" s="6">
        <v>171</v>
      </c>
      <c r="L266" s="6">
        <v>759</v>
      </c>
      <c r="M266" s="6">
        <v>852</v>
      </c>
      <c r="N266" s="7">
        <v>653</v>
      </c>
      <c r="O266" s="9">
        <v>810</v>
      </c>
      <c r="P266" s="6">
        <v>374</v>
      </c>
      <c r="Q266" s="6">
        <v>209</v>
      </c>
      <c r="R266" s="6">
        <v>74</v>
      </c>
      <c r="S266" s="6">
        <v>493</v>
      </c>
      <c r="T266" s="6">
        <v>945</v>
      </c>
      <c r="U266" s="8">
        <v>534</v>
      </c>
      <c r="V266" s="6">
        <v>971</v>
      </c>
      <c r="W266" s="6">
        <v>624</v>
      </c>
      <c r="X266" s="6">
        <v>52</v>
      </c>
      <c r="Y266" s="6">
        <v>407</v>
      </c>
      <c r="Z266" s="6">
        <v>515</v>
      </c>
      <c r="AA266" s="6">
        <v>936</v>
      </c>
      <c r="AB266" s="6">
        <v>508</v>
      </c>
      <c r="AC266" s="6">
        <v>95</v>
      </c>
      <c r="AD266" s="6">
        <v>386</v>
      </c>
      <c r="AE266" s="6">
        <v>37</v>
      </c>
      <c r="AF266" s="6">
        <v>633</v>
      </c>
      <c r="AG266" s="179">
        <v>990</v>
      </c>
      <c r="AH266" s="5">
        <f t="shared" si="50"/>
        <v>16400</v>
      </c>
      <c r="AI266" s="5">
        <f t="shared" si="51"/>
        <v>11201200</v>
      </c>
      <c r="AJ266" s="2">
        <f t="shared" si="52"/>
        <v>8606720000</v>
      </c>
    </row>
    <row r="267" spans="1:36" x14ac:dyDescent="0.2">
      <c r="A267" s="1">
        <v>14</v>
      </c>
      <c r="B267" s="178">
        <v>726</v>
      </c>
      <c r="C267" s="6">
        <v>881</v>
      </c>
      <c r="D267" s="6">
        <v>301</v>
      </c>
      <c r="E267" s="6">
        <v>138</v>
      </c>
      <c r="F267" s="6">
        <v>343</v>
      </c>
      <c r="G267" s="6">
        <v>244</v>
      </c>
      <c r="H267" s="6">
        <v>688</v>
      </c>
      <c r="I267" s="6">
        <v>779</v>
      </c>
      <c r="J267" s="6">
        <v>159</v>
      </c>
      <c r="K267" s="6">
        <v>316</v>
      </c>
      <c r="L267" s="6">
        <v>872</v>
      </c>
      <c r="M267" s="6">
        <v>707</v>
      </c>
      <c r="N267" s="9">
        <v>798</v>
      </c>
      <c r="O267" s="7">
        <v>697</v>
      </c>
      <c r="P267" s="6">
        <v>229</v>
      </c>
      <c r="Q267" s="6">
        <v>322</v>
      </c>
      <c r="R267" s="6">
        <v>473</v>
      </c>
      <c r="S267" s="6">
        <v>126</v>
      </c>
      <c r="T267" s="8">
        <v>546</v>
      </c>
      <c r="U267" s="6">
        <v>901</v>
      </c>
      <c r="V267" s="6">
        <v>604</v>
      </c>
      <c r="W267" s="6">
        <v>1023</v>
      </c>
      <c r="X267" s="6">
        <v>419</v>
      </c>
      <c r="Y267" s="6">
        <v>8</v>
      </c>
      <c r="Z267" s="6">
        <v>916</v>
      </c>
      <c r="AA267" s="6">
        <v>567</v>
      </c>
      <c r="AB267" s="6">
        <v>107</v>
      </c>
      <c r="AC267" s="6">
        <v>464</v>
      </c>
      <c r="AD267" s="6">
        <v>17</v>
      </c>
      <c r="AE267" s="6">
        <v>438</v>
      </c>
      <c r="AF267" s="6">
        <v>1002</v>
      </c>
      <c r="AG267" s="179">
        <v>589</v>
      </c>
      <c r="AH267" s="5">
        <f t="shared" si="50"/>
        <v>16400</v>
      </c>
      <c r="AI267" s="5">
        <f t="shared" si="51"/>
        <v>11201200</v>
      </c>
      <c r="AJ267" s="2">
        <f t="shared" si="52"/>
        <v>8606720000</v>
      </c>
    </row>
    <row r="268" spans="1:36" x14ac:dyDescent="0.2">
      <c r="A268" s="1">
        <v>15</v>
      </c>
      <c r="B268" s="178">
        <v>232</v>
      </c>
      <c r="C268" s="6">
        <v>323</v>
      </c>
      <c r="D268" s="6">
        <v>799</v>
      </c>
      <c r="E268" s="6">
        <v>700</v>
      </c>
      <c r="F268" s="6">
        <v>869</v>
      </c>
      <c r="G268" s="6">
        <v>706</v>
      </c>
      <c r="H268" s="6">
        <v>158</v>
      </c>
      <c r="I268" s="6">
        <v>313</v>
      </c>
      <c r="J268" s="6">
        <v>685</v>
      </c>
      <c r="K268" s="6">
        <v>778</v>
      </c>
      <c r="L268" s="6">
        <v>342</v>
      </c>
      <c r="M268" s="6">
        <v>241</v>
      </c>
      <c r="N268" s="6">
        <v>304</v>
      </c>
      <c r="O268" s="6">
        <v>139</v>
      </c>
      <c r="P268" s="7">
        <v>727</v>
      </c>
      <c r="Q268" s="9">
        <v>884</v>
      </c>
      <c r="R268" s="6">
        <v>1003</v>
      </c>
      <c r="S268" s="8">
        <v>592</v>
      </c>
      <c r="T268" s="6">
        <v>20</v>
      </c>
      <c r="U268" s="6">
        <v>439</v>
      </c>
      <c r="V268" s="6">
        <v>106</v>
      </c>
      <c r="W268" s="6">
        <v>461</v>
      </c>
      <c r="X268" s="6">
        <v>913</v>
      </c>
      <c r="Y268" s="6">
        <v>566</v>
      </c>
      <c r="Z268" s="6">
        <v>418</v>
      </c>
      <c r="AA268" s="6">
        <v>5</v>
      </c>
      <c r="AB268" s="6">
        <v>601</v>
      </c>
      <c r="AC268" s="6">
        <v>1022</v>
      </c>
      <c r="AD268" s="6">
        <v>547</v>
      </c>
      <c r="AE268" s="6">
        <v>904</v>
      </c>
      <c r="AF268" s="6">
        <v>476</v>
      </c>
      <c r="AG268" s="179">
        <v>127</v>
      </c>
      <c r="AH268" s="5">
        <f t="shared" si="50"/>
        <v>16400</v>
      </c>
      <c r="AI268" s="5">
        <f t="shared" si="51"/>
        <v>11201200</v>
      </c>
      <c r="AJ268" s="2">
        <f t="shared" si="52"/>
        <v>8606720000</v>
      </c>
    </row>
    <row r="269" spans="1:36" x14ac:dyDescent="0.2">
      <c r="A269" s="1">
        <v>16</v>
      </c>
      <c r="B269" s="178">
        <v>375</v>
      </c>
      <c r="C269" s="6">
        <v>212</v>
      </c>
      <c r="D269" s="6">
        <v>656</v>
      </c>
      <c r="E269" s="6">
        <v>811</v>
      </c>
      <c r="F269" s="6">
        <v>758</v>
      </c>
      <c r="G269" s="6">
        <v>849</v>
      </c>
      <c r="H269" s="6">
        <v>269</v>
      </c>
      <c r="I269" s="6">
        <v>170</v>
      </c>
      <c r="J269" s="6">
        <v>830</v>
      </c>
      <c r="K269" s="6">
        <v>665</v>
      </c>
      <c r="L269" s="6">
        <v>197</v>
      </c>
      <c r="M269" s="6">
        <v>354</v>
      </c>
      <c r="N269" s="6">
        <v>191</v>
      </c>
      <c r="O269" s="6">
        <v>284</v>
      </c>
      <c r="P269" s="9">
        <v>840</v>
      </c>
      <c r="Q269" s="7">
        <v>739</v>
      </c>
      <c r="R269" s="8">
        <v>636</v>
      </c>
      <c r="S269" s="6">
        <v>991</v>
      </c>
      <c r="T269" s="6">
        <v>387</v>
      </c>
      <c r="U269" s="6">
        <v>40</v>
      </c>
      <c r="V269" s="6">
        <v>505</v>
      </c>
      <c r="W269" s="6">
        <v>94</v>
      </c>
      <c r="X269" s="6">
        <v>514</v>
      </c>
      <c r="Y269" s="6">
        <v>933</v>
      </c>
      <c r="Z269" s="6">
        <v>49</v>
      </c>
      <c r="AA269" s="6">
        <v>406</v>
      </c>
      <c r="AB269" s="6">
        <v>970</v>
      </c>
      <c r="AC269" s="6">
        <v>621</v>
      </c>
      <c r="AD269" s="6">
        <v>948</v>
      </c>
      <c r="AE269" s="6">
        <v>535</v>
      </c>
      <c r="AF269" s="6">
        <v>75</v>
      </c>
      <c r="AG269" s="179">
        <v>496</v>
      </c>
      <c r="AH269" s="5">
        <f t="shared" si="50"/>
        <v>16400</v>
      </c>
      <c r="AI269" s="5">
        <f t="shared" si="51"/>
        <v>11201200</v>
      </c>
      <c r="AJ269" s="2">
        <f t="shared" si="52"/>
        <v>8606720000</v>
      </c>
    </row>
    <row r="270" spans="1:36" x14ac:dyDescent="0.2">
      <c r="A270" s="1">
        <v>17</v>
      </c>
      <c r="B270" s="178">
        <v>650</v>
      </c>
      <c r="C270" s="6">
        <v>813</v>
      </c>
      <c r="D270" s="6">
        <v>369</v>
      </c>
      <c r="E270" s="6">
        <v>214</v>
      </c>
      <c r="F270" s="6">
        <v>267</v>
      </c>
      <c r="G270" s="6">
        <v>176</v>
      </c>
      <c r="H270" s="6">
        <v>756</v>
      </c>
      <c r="I270" s="6">
        <v>855</v>
      </c>
      <c r="J270" s="6">
        <v>195</v>
      </c>
      <c r="K270" s="6">
        <v>360</v>
      </c>
      <c r="L270" s="6">
        <v>828</v>
      </c>
      <c r="M270" s="6">
        <v>671</v>
      </c>
      <c r="N270" s="6">
        <v>834</v>
      </c>
      <c r="O270" s="6">
        <v>741</v>
      </c>
      <c r="P270" s="6">
        <v>185</v>
      </c>
      <c r="Q270" s="8">
        <v>286</v>
      </c>
      <c r="R270" s="7">
        <v>389</v>
      </c>
      <c r="S270" s="9">
        <v>34</v>
      </c>
      <c r="T270" s="6">
        <v>638</v>
      </c>
      <c r="U270" s="6">
        <v>985</v>
      </c>
      <c r="V270" s="6">
        <v>520</v>
      </c>
      <c r="W270" s="6">
        <v>931</v>
      </c>
      <c r="X270" s="6">
        <v>511</v>
      </c>
      <c r="Y270" s="6">
        <v>92</v>
      </c>
      <c r="Z270" s="6">
        <v>976</v>
      </c>
      <c r="AA270" s="6">
        <v>619</v>
      </c>
      <c r="AB270" s="6">
        <v>55</v>
      </c>
      <c r="AC270" s="6">
        <v>404</v>
      </c>
      <c r="AD270" s="6">
        <v>77</v>
      </c>
      <c r="AE270" s="6">
        <v>490</v>
      </c>
      <c r="AF270" s="6">
        <v>950</v>
      </c>
      <c r="AG270" s="179">
        <v>529</v>
      </c>
      <c r="AH270" s="5">
        <f t="shared" si="50"/>
        <v>16400</v>
      </c>
      <c r="AI270" s="5">
        <f t="shared" si="51"/>
        <v>11201200</v>
      </c>
      <c r="AJ270" s="2">
        <f t="shared" si="52"/>
        <v>8606720000</v>
      </c>
    </row>
    <row r="271" spans="1:36" x14ac:dyDescent="0.2">
      <c r="A271" s="1">
        <v>18</v>
      </c>
      <c r="B271" s="178">
        <v>793</v>
      </c>
      <c r="C271" s="6">
        <v>702</v>
      </c>
      <c r="D271" s="6">
        <v>226</v>
      </c>
      <c r="E271" s="6">
        <v>325</v>
      </c>
      <c r="F271" s="6">
        <v>156</v>
      </c>
      <c r="G271" s="6">
        <v>319</v>
      </c>
      <c r="H271" s="6">
        <v>867</v>
      </c>
      <c r="I271" s="6">
        <v>712</v>
      </c>
      <c r="J271" s="6">
        <v>340</v>
      </c>
      <c r="K271" s="6">
        <v>247</v>
      </c>
      <c r="L271" s="6">
        <v>683</v>
      </c>
      <c r="M271" s="6">
        <v>784</v>
      </c>
      <c r="N271" s="6">
        <v>721</v>
      </c>
      <c r="O271" s="6">
        <v>886</v>
      </c>
      <c r="P271" s="8">
        <v>298</v>
      </c>
      <c r="Q271" s="6">
        <v>141</v>
      </c>
      <c r="R271" s="9">
        <v>22</v>
      </c>
      <c r="S271" s="7">
        <v>433</v>
      </c>
      <c r="T271" s="6">
        <v>1005</v>
      </c>
      <c r="U271" s="6">
        <v>586</v>
      </c>
      <c r="V271" s="6">
        <v>919</v>
      </c>
      <c r="W271" s="6">
        <v>564</v>
      </c>
      <c r="X271" s="6">
        <v>112</v>
      </c>
      <c r="Y271" s="6">
        <v>459</v>
      </c>
      <c r="Z271" s="6">
        <v>607</v>
      </c>
      <c r="AA271" s="6">
        <v>1020</v>
      </c>
      <c r="AB271" s="6">
        <v>424</v>
      </c>
      <c r="AC271" s="6">
        <v>3</v>
      </c>
      <c r="AD271" s="6">
        <v>478</v>
      </c>
      <c r="AE271" s="6">
        <v>121</v>
      </c>
      <c r="AF271" s="6">
        <v>549</v>
      </c>
      <c r="AG271" s="179">
        <v>898</v>
      </c>
      <c r="AH271" s="5">
        <f t="shared" si="50"/>
        <v>16400</v>
      </c>
      <c r="AI271" s="5">
        <f t="shared" si="51"/>
        <v>11201200</v>
      </c>
      <c r="AJ271" s="2">
        <f t="shared" si="52"/>
        <v>8606720000</v>
      </c>
    </row>
    <row r="272" spans="1:36" x14ac:dyDescent="0.2">
      <c r="A272" s="1">
        <v>19</v>
      </c>
      <c r="B272" s="178">
        <v>299</v>
      </c>
      <c r="C272" s="6">
        <v>144</v>
      </c>
      <c r="D272" s="6">
        <v>724</v>
      </c>
      <c r="E272" s="6">
        <v>887</v>
      </c>
      <c r="F272" s="6">
        <v>682</v>
      </c>
      <c r="G272" s="6">
        <v>781</v>
      </c>
      <c r="H272" s="6">
        <v>337</v>
      </c>
      <c r="I272" s="6">
        <v>246</v>
      </c>
      <c r="J272" s="6">
        <v>866</v>
      </c>
      <c r="K272" s="6">
        <v>709</v>
      </c>
      <c r="L272" s="6">
        <v>153</v>
      </c>
      <c r="M272" s="6">
        <v>318</v>
      </c>
      <c r="N272" s="6">
        <v>227</v>
      </c>
      <c r="O272" s="8">
        <v>328</v>
      </c>
      <c r="P272" s="6">
        <v>796</v>
      </c>
      <c r="Q272" s="6">
        <v>703</v>
      </c>
      <c r="R272" s="6">
        <v>552</v>
      </c>
      <c r="S272" s="6">
        <v>899</v>
      </c>
      <c r="T272" s="7">
        <v>479</v>
      </c>
      <c r="U272" s="9">
        <v>124</v>
      </c>
      <c r="V272" s="6">
        <v>421</v>
      </c>
      <c r="W272" s="6">
        <v>2</v>
      </c>
      <c r="X272" s="6">
        <v>606</v>
      </c>
      <c r="Y272" s="6">
        <v>1017</v>
      </c>
      <c r="Z272" s="6">
        <v>109</v>
      </c>
      <c r="AA272" s="6">
        <v>458</v>
      </c>
      <c r="AB272" s="6">
        <v>918</v>
      </c>
      <c r="AC272" s="6">
        <v>561</v>
      </c>
      <c r="AD272" s="6">
        <v>1008</v>
      </c>
      <c r="AE272" s="6">
        <v>587</v>
      </c>
      <c r="AF272" s="6">
        <v>23</v>
      </c>
      <c r="AG272" s="179">
        <v>436</v>
      </c>
      <c r="AH272" s="5">
        <f t="shared" si="50"/>
        <v>16400</v>
      </c>
      <c r="AI272" s="5">
        <f t="shared" si="51"/>
        <v>11201200</v>
      </c>
      <c r="AJ272" s="2">
        <f t="shared" si="52"/>
        <v>8606720000</v>
      </c>
    </row>
    <row r="273" spans="1:36" x14ac:dyDescent="0.2">
      <c r="A273" s="1">
        <v>20</v>
      </c>
      <c r="B273" s="178">
        <v>188</v>
      </c>
      <c r="C273" s="6">
        <v>287</v>
      </c>
      <c r="D273" s="6">
        <v>835</v>
      </c>
      <c r="E273" s="6">
        <v>744</v>
      </c>
      <c r="F273" s="6">
        <v>825</v>
      </c>
      <c r="G273" s="6">
        <v>670</v>
      </c>
      <c r="H273" s="6">
        <v>194</v>
      </c>
      <c r="I273" s="6">
        <v>357</v>
      </c>
      <c r="J273" s="6">
        <v>753</v>
      </c>
      <c r="K273" s="6">
        <v>854</v>
      </c>
      <c r="L273" s="6">
        <v>266</v>
      </c>
      <c r="M273" s="6">
        <v>173</v>
      </c>
      <c r="N273" s="8">
        <v>372</v>
      </c>
      <c r="O273" s="6">
        <v>215</v>
      </c>
      <c r="P273" s="6">
        <v>651</v>
      </c>
      <c r="Q273" s="6">
        <v>816</v>
      </c>
      <c r="R273" s="6">
        <v>951</v>
      </c>
      <c r="S273" s="6">
        <v>532</v>
      </c>
      <c r="T273" s="9">
        <v>80</v>
      </c>
      <c r="U273" s="7">
        <v>491</v>
      </c>
      <c r="V273" s="6">
        <v>54</v>
      </c>
      <c r="W273" s="6">
        <v>401</v>
      </c>
      <c r="X273" s="6">
        <v>973</v>
      </c>
      <c r="Y273" s="6">
        <v>618</v>
      </c>
      <c r="Z273" s="6">
        <v>510</v>
      </c>
      <c r="AA273" s="6">
        <v>89</v>
      </c>
      <c r="AB273" s="6">
        <v>517</v>
      </c>
      <c r="AC273" s="6">
        <v>930</v>
      </c>
      <c r="AD273" s="6">
        <v>639</v>
      </c>
      <c r="AE273" s="6">
        <v>988</v>
      </c>
      <c r="AF273" s="6">
        <v>392</v>
      </c>
      <c r="AG273" s="179">
        <v>35</v>
      </c>
      <c r="AH273" s="5">
        <f t="shared" si="50"/>
        <v>16400</v>
      </c>
      <c r="AI273" s="5">
        <f t="shared" si="51"/>
        <v>11201200</v>
      </c>
      <c r="AJ273" s="2">
        <f t="shared" si="52"/>
        <v>8606720000</v>
      </c>
    </row>
    <row r="274" spans="1:36" x14ac:dyDescent="0.2">
      <c r="A274" s="1">
        <v>21</v>
      </c>
      <c r="B274" s="178">
        <v>408</v>
      </c>
      <c r="C274" s="6">
        <v>51</v>
      </c>
      <c r="D274" s="6">
        <v>623</v>
      </c>
      <c r="E274" s="6">
        <v>972</v>
      </c>
      <c r="F274" s="6">
        <v>533</v>
      </c>
      <c r="G274" s="6">
        <v>946</v>
      </c>
      <c r="H274" s="6">
        <v>494</v>
      </c>
      <c r="I274" s="6">
        <v>73</v>
      </c>
      <c r="J274" s="6">
        <v>989</v>
      </c>
      <c r="K274" s="6">
        <v>634</v>
      </c>
      <c r="L274" s="6">
        <v>38</v>
      </c>
      <c r="M274" s="8">
        <v>385</v>
      </c>
      <c r="N274" s="6">
        <v>96</v>
      </c>
      <c r="O274" s="6">
        <v>507</v>
      </c>
      <c r="P274" s="6">
        <v>935</v>
      </c>
      <c r="Q274" s="6">
        <v>516</v>
      </c>
      <c r="R274" s="6">
        <v>667</v>
      </c>
      <c r="S274" s="6">
        <v>832</v>
      </c>
      <c r="T274" s="6">
        <v>356</v>
      </c>
      <c r="U274" s="6">
        <v>199</v>
      </c>
      <c r="V274" s="7">
        <v>282</v>
      </c>
      <c r="W274" s="9">
        <v>189</v>
      </c>
      <c r="X274" s="6">
        <v>737</v>
      </c>
      <c r="Y274" s="6">
        <v>838</v>
      </c>
      <c r="Z274" s="6">
        <v>210</v>
      </c>
      <c r="AA274" s="6">
        <v>373</v>
      </c>
      <c r="AB274" s="6">
        <v>809</v>
      </c>
      <c r="AC274" s="6">
        <v>654</v>
      </c>
      <c r="AD274" s="6">
        <v>851</v>
      </c>
      <c r="AE274" s="6">
        <v>760</v>
      </c>
      <c r="AF274" s="6">
        <v>172</v>
      </c>
      <c r="AG274" s="179">
        <v>271</v>
      </c>
      <c r="AH274" s="5">
        <f t="shared" si="50"/>
        <v>16400</v>
      </c>
      <c r="AI274" s="5">
        <f t="shared" si="51"/>
        <v>11201200</v>
      </c>
      <c r="AJ274" s="2">
        <f t="shared" si="52"/>
        <v>8606720000</v>
      </c>
    </row>
    <row r="275" spans="1:36" x14ac:dyDescent="0.2">
      <c r="A275" s="1">
        <v>22</v>
      </c>
      <c r="B275" s="178">
        <v>7</v>
      </c>
      <c r="C275" s="6">
        <v>420</v>
      </c>
      <c r="D275" s="6">
        <v>1024</v>
      </c>
      <c r="E275" s="6">
        <v>603</v>
      </c>
      <c r="F275" s="6">
        <v>902</v>
      </c>
      <c r="G275" s="6">
        <v>545</v>
      </c>
      <c r="H275" s="6">
        <v>125</v>
      </c>
      <c r="I275" s="6">
        <v>474</v>
      </c>
      <c r="J275" s="6">
        <v>590</v>
      </c>
      <c r="K275" s="6">
        <v>1001</v>
      </c>
      <c r="L275" s="8">
        <v>437</v>
      </c>
      <c r="M275" s="6">
        <v>18</v>
      </c>
      <c r="N275" s="6">
        <v>463</v>
      </c>
      <c r="O275" s="6">
        <v>108</v>
      </c>
      <c r="P275" s="6">
        <v>568</v>
      </c>
      <c r="Q275" s="6">
        <v>915</v>
      </c>
      <c r="R275" s="6">
        <v>780</v>
      </c>
      <c r="S275" s="6">
        <v>687</v>
      </c>
      <c r="T275" s="6">
        <v>243</v>
      </c>
      <c r="U275" s="6">
        <v>344</v>
      </c>
      <c r="V275" s="9">
        <v>137</v>
      </c>
      <c r="W275" s="7">
        <v>302</v>
      </c>
      <c r="X275" s="6">
        <v>882</v>
      </c>
      <c r="Y275" s="6">
        <v>725</v>
      </c>
      <c r="Z275" s="6">
        <v>321</v>
      </c>
      <c r="AA275" s="6">
        <v>230</v>
      </c>
      <c r="AB275" s="6">
        <v>698</v>
      </c>
      <c r="AC275" s="6">
        <v>797</v>
      </c>
      <c r="AD275" s="6">
        <v>708</v>
      </c>
      <c r="AE275" s="6">
        <v>871</v>
      </c>
      <c r="AF275" s="6">
        <v>315</v>
      </c>
      <c r="AG275" s="179">
        <v>160</v>
      </c>
      <c r="AH275" s="5">
        <f t="shared" si="50"/>
        <v>16400</v>
      </c>
      <c r="AI275" s="5">
        <f t="shared" si="51"/>
        <v>11201200</v>
      </c>
      <c r="AJ275" s="2">
        <f t="shared" si="52"/>
        <v>8606720000</v>
      </c>
    </row>
    <row r="276" spans="1:36" x14ac:dyDescent="0.2">
      <c r="A276" s="1">
        <v>23</v>
      </c>
      <c r="B276" s="178">
        <v>565</v>
      </c>
      <c r="C276" s="6">
        <v>914</v>
      </c>
      <c r="D276" s="6">
        <v>462</v>
      </c>
      <c r="E276" s="6">
        <v>105</v>
      </c>
      <c r="F276" s="6">
        <v>440</v>
      </c>
      <c r="G276" s="6">
        <v>19</v>
      </c>
      <c r="H276" s="6">
        <v>591</v>
      </c>
      <c r="I276" s="6">
        <v>1004</v>
      </c>
      <c r="J276" s="6">
        <v>128</v>
      </c>
      <c r="K276" s="8">
        <v>475</v>
      </c>
      <c r="L276" s="6">
        <v>903</v>
      </c>
      <c r="M276" s="6">
        <v>548</v>
      </c>
      <c r="N276" s="6">
        <v>1021</v>
      </c>
      <c r="O276" s="6">
        <v>602</v>
      </c>
      <c r="P276" s="6">
        <v>6</v>
      </c>
      <c r="Q276" s="6">
        <v>417</v>
      </c>
      <c r="R276" s="6">
        <v>314</v>
      </c>
      <c r="S276" s="6">
        <v>157</v>
      </c>
      <c r="T276" s="6">
        <v>705</v>
      </c>
      <c r="U276" s="6">
        <v>870</v>
      </c>
      <c r="V276" s="6">
        <v>699</v>
      </c>
      <c r="W276" s="6">
        <v>800</v>
      </c>
      <c r="X276" s="7">
        <v>324</v>
      </c>
      <c r="Y276" s="9">
        <v>231</v>
      </c>
      <c r="Z276" s="6">
        <v>883</v>
      </c>
      <c r="AA276" s="6">
        <v>728</v>
      </c>
      <c r="AB276" s="6">
        <v>140</v>
      </c>
      <c r="AC276" s="6">
        <v>303</v>
      </c>
      <c r="AD276" s="6">
        <v>242</v>
      </c>
      <c r="AE276" s="6">
        <v>341</v>
      </c>
      <c r="AF276" s="6">
        <v>777</v>
      </c>
      <c r="AG276" s="179">
        <v>686</v>
      </c>
      <c r="AH276" s="5">
        <f t="shared" si="50"/>
        <v>16400</v>
      </c>
      <c r="AI276" s="5">
        <f t="shared" si="51"/>
        <v>11201200</v>
      </c>
      <c r="AJ276" s="2">
        <f t="shared" si="52"/>
        <v>8606720000</v>
      </c>
    </row>
    <row r="277" spans="1:36" x14ac:dyDescent="0.2">
      <c r="A277" s="1">
        <v>24</v>
      </c>
      <c r="B277" s="178">
        <v>934</v>
      </c>
      <c r="C277" s="6">
        <v>513</v>
      </c>
      <c r="D277" s="6">
        <v>93</v>
      </c>
      <c r="E277" s="6">
        <v>506</v>
      </c>
      <c r="F277" s="6">
        <v>39</v>
      </c>
      <c r="G277" s="6">
        <v>388</v>
      </c>
      <c r="H277" s="6">
        <v>992</v>
      </c>
      <c r="I277" s="6">
        <v>635</v>
      </c>
      <c r="J277" s="8">
        <v>495</v>
      </c>
      <c r="K277" s="6">
        <v>76</v>
      </c>
      <c r="L277" s="6">
        <v>536</v>
      </c>
      <c r="M277" s="6">
        <v>947</v>
      </c>
      <c r="N277" s="6">
        <v>622</v>
      </c>
      <c r="O277" s="6">
        <v>969</v>
      </c>
      <c r="P277" s="6">
        <v>405</v>
      </c>
      <c r="Q277" s="6">
        <v>50</v>
      </c>
      <c r="R277" s="6">
        <v>169</v>
      </c>
      <c r="S277" s="6">
        <v>270</v>
      </c>
      <c r="T277" s="6">
        <v>850</v>
      </c>
      <c r="U277" s="6">
        <v>757</v>
      </c>
      <c r="V277" s="6">
        <v>812</v>
      </c>
      <c r="W277" s="6">
        <v>655</v>
      </c>
      <c r="X277" s="9">
        <v>211</v>
      </c>
      <c r="Y277" s="7">
        <v>376</v>
      </c>
      <c r="Z277" s="6">
        <v>740</v>
      </c>
      <c r="AA277" s="6">
        <v>839</v>
      </c>
      <c r="AB277" s="6">
        <v>283</v>
      </c>
      <c r="AC277" s="6">
        <v>192</v>
      </c>
      <c r="AD277" s="6">
        <v>353</v>
      </c>
      <c r="AE277" s="6">
        <v>198</v>
      </c>
      <c r="AF277" s="6">
        <v>666</v>
      </c>
      <c r="AG277" s="179">
        <v>829</v>
      </c>
      <c r="AH277" s="5">
        <f t="shared" si="50"/>
        <v>16400</v>
      </c>
      <c r="AI277" s="5">
        <f t="shared" si="51"/>
        <v>11201200</v>
      </c>
      <c r="AJ277" s="2">
        <f t="shared" si="52"/>
        <v>8606720000</v>
      </c>
    </row>
    <row r="278" spans="1:36" x14ac:dyDescent="0.2">
      <c r="A278" s="1">
        <v>25</v>
      </c>
      <c r="B278" s="178">
        <v>719</v>
      </c>
      <c r="C278" s="6">
        <v>876</v>
      </c>
      <c r="D278" s="6">
        <v>312</v>
      </c>
      <c r="E278" s="6">
        <v>147</v>
      </c>
      <c r="F278" s="6">
        <v>334</v>
      </c>
      <c r="G278" s="6">
        <v>233</v>
      </c>
      <c r="H278" s="6">
        <v>693</v>
      </c>
      <c r="I278" s="8">
        <v>786</v>
      </c>
      <c r="J278" s="6">
        <v>134</v>
      </c>
      <c r="K278" s="6">
        <v>289</v>
      </c>
      <c r="L278" s="6">
        <v>893</v>
      </c>
      <c r="M278" s="6">
        <v>730</v>
      </c>
      <c r="N278" s="6">
        <v>775</v>
      </c>
      <c r="O278" s="6">
        <v>676</v>
      </c>
      <c r="P278" s="6">
        <v>256</v>
      </c>
      <c r="Q278" s="6">
        <v>347</v>
      </c>
      <c r="R278" s="6">
        <v>452</v>
      </c>
      <c r="S278" s="6">
        <v>103</v>
      </c>
      <c r="T278" s="6">
        <v>571</v>
      </c>
      <c r="U278" s="6">
        <v>928</v>
      </c>
      <c r="V278" s="6">
        <v>577</v>
      </c>
      <c r="W278" s="6">
        <v>998</v>
      </c>
      <c r="X278" s="6">
        <v>442</v>
      </c>
      <c r="Y278" s="6">
        <v>29</v>
      </c>
      <c r="Z278" s="7">
        <v>905</v>
      </c>
      <c r="AA278" s="9">
        <v>558</v>
      </c>
      <c r="AB278" s="6">
        <v>114</v>
      </c>
      <c r="AC278" s="6">
        <v>469</v>
      </c>
      <c r="AD278" s="6">
        <v>12</v>
      </c>
      <c r="AE278" s="6">
        <v>431</v>
      </c>
      <c r="AF278" s="6">
        <v>1011</v>
      </c>
      <c r="AG278" s="179">
        <v>600</v>
      </c>
      <c r="AH278" s="5">
        <f t="shared" si="50"/>
        <v>16400</v>
      </c>
      <c r="AI278" s="5">
        <f t="shared" si="51"/>
        <v>11201200</v>
      </c>
      <c r="AJ278" s="2">
        <f t="shared" si="52"/>
        <v>8606720000</v>
      </c>
    </row>
    <row r="279" spans="1:36" x14ac:dyDescent="0.2">
      <c r="A279" s="1">
        <v>26</v>
      </c>
      <c r="B279" s="178">
        <v>864</v>
      </c>
      <c r="C279" s="6">
        <v>763</v>
      </c>
      <c r="D279" s="6">
        <v>167</v>
      </c>
      <c r="E279" s="6">
        <v>260</v>
      </c>
      <c r="F279" s="6">
        <v>221</v>
      </c>
      <c r="G279" s="6">
        <v>378</v>
      </c>
      <c r="H279" s="8">
        <v>806</v>
      </c>
      <c r="I279" s="6">
        <v>641</v>
      </c>
      <c r="J279" s="6">
        <v>277</v>
      </c>
      <c r="K279" s="6">
        <v>178</v>
      </c>
      <c r="L279" s="6">
        <v>750</v>
      </c>
      <c r="M279" s="6">
        <v>841</v>
      </c>
      <c r="N279" s="6">
        <v>664</v>
      </c>
      <c r="O279" s="6">
        <v>819</v>
      </c>
      <c r="P279" s="6">
        <v>367</v>
      </c>
      <c r="Q279" s="6">
        <v>204</v>
      </c>
      <c r="R279" s="6">
        <v>83</v>
      </c>
      <c r="S279" s="6">
        <v>504</v>
      </c>
      <c r="T279" s="6">
        <v>940</v>
      </c>
      <c r="U279" s="6">
        <v>527</v>
      </c>
      <c r="V279" s="6">
        <v>978</v>
      </c>
      <c r="W279" s="6">
        <v>629</v>
      </c>
      <c r="X279" s="6">
        <v>41</v>
      </c>
      <c r="Y279" s="6">
        <v>398</v>
      </c>
      <c r="Z279" s="9">
        <v>538</v>
      </c>
      <c r="AA279" s="7">
        <v>957</v>
      </c>
      <c r="AB279" s="6">
        <v>481</v>
      </c>
      <c r="AC279" s="6">
        <v>70</v>
      </c>
      <c r="AD279" s="6">
        <v>411</v>
      </c>
      <c r="AE279" s="6">
        <v>64</v>
      </c>
      <c r="AF279" s="6">
        <v>612</v>
      </c>
      <c r="AG279" s="179">
        <v>967</v>
      </c>
      <c r="AH279" s="5">
        <f t="shared" si="50"/>
        <v>16400</v>
      </c>
      <c r="AI279" s="5">
        <f t="shared" si="51"/>
        <v>11201200</v>
      </c>
      <c r="AJ279" s="2">
        <f t="shared" si="52"/>
        <v>8606720000</v>
      </c>
    </row>
    <row r="280" spans="1:36" x14ac:dyDescent="0.2">
      <c r="A280" s="1">
        <v>27</v>
      </c>
      <c r="B280" s="178">
        <v>366</v>
      </c>
      <c r="C280" s="6">
        <v>201</v>
      </c>
      <c r="D280" s="6">
        <v>661</v>
      </c>
      <c r="E280" s="6">
        <v>818</v>
      </c>
      <c r="F280" s="6">
        <v>751</v>
      </c>
      <c r="G280" s="8">
        <v>844</v>
      </c>
      <c r="H280" s="6">
        <v>280</v>
      </c>
      <c r="I280" s="6">
        <v>179</v>
      </c>
      <c r="J280" s="6">
        <v>807</v>
      </c>
      <c r="K280" s="6">
        <v>644</v>
      </c>
      <c r="L280" s="6">
        <v>224</v>
      </c>
      <c r="M280" s="6">
        <v>379</v>
      </c>
      <c r="N280" s="6">
        <v>166</v>
      </c>
      <c r="O280" s="6">
        <v>257</v>
      </c>
      <c r="P280" s="6">
        <v>861</v>
      </c>
      <c r="Q280" s="6">
        <v>762</v>
      </c>
      <c r="R280" s="6">
        <v>609</v>
      </c>
      <c r="S280" s="6">
        <v>966</v>
      </c>
      <c r="T280" s="6">
        <v>410</v>
      </c>
      <c r="U280" s="6">
        <v>61</v>
      </c>
      <c r="V280" s="6">
        <v>484</v>
      </c>
      <c r="W280" s="6">
        <v>71</v>
      </c>
      <c r="X280" s="6">
        <v>539</v>
      </c>
      <c r="Y280" s="6">
        <v>960</v>
      </c>
      <c r="Z280" s="6">
        <v>44</v>
      </c>
      <c r="AA280" s="6">
        <v>399</v>
      </c>
      <c r="AB280" s="7">
        <v>979</v>
      </c>
      <c r="AC280" s="9">
        <v>632</v>
      </c>
      <c r="AD280" s="6">
        <v>937</v>
      </c>
      <c r="AE280" s="6">
        <v>526</v>
      </c>
      <c r="AF280" s="6">
        <v>82</v>
      </c>
      <c r="AG280" s="179">
        <v>501</v>
      </c>
      <c r="AH280" s="5">
        <f t="shared" si="50"/>
        <v>16400</v>
      </c>
      <c r="AI280" s="5">
        <f t="shared" si="51"/>
        <v>11201200</v>
      </c>
      <c r="AJ280" s="2">
        <f t="shared" si="52"/>
        <v>8606720000</v>
      </c>
    </row>
    <row r="281" spans="1:36" x14ac:dyDescent="0.2">
      <c r="A281" s="1">
        <v>28</v>
      </c>
      <c r="B281" s="178">
        <v>253</v>
      </c>
      <c r="C281" s="6">
        <v>346</v>
      </c>
      <c r="D281" s="6">
        <v>774</v>
      </c>
      <c r="E281" s="6">
        <v>673</v>
      </c>
      <c r="F281" s="8">
        <v>896</v>
      </c>
      <c r="G281" s="6">
        <v>731</v>
      </c>
      <c r="H281" s="6">
        <v>135</v>
      </c>
      <c r="I281" s="6">
        <v>292</v>
      </c>
      <c r="J281" s="6">
        <v>696</v>
      </c>
      <c r="K281" s="6">
        <v>787</v>
      </c>
      <c r="L281" s="6">
        <v>335</v>
      </c>
      <c r="M281" s="6">
        <v>236</v>
      </c>
      <c r="N281" s="6">
        <v>309</v>
      </c>
      <c r="O281" s="6">
        <v>146</v>
      </c>
      <c r="P281" s="6">
        <v>718</v>
      </c>
      <c r="Q281" s="6">
        <v>873</v>
      </c>
      <c r="R281" s="6">
        <v>1010</v>
      </c>
      <c r="S281" s="6">
        <v>597</v>
      </c>
      <c r="T281" s="6">
        <v>9</v>
      </c>
      <c r="U281" s="6">
        <v>430</v>
      </c>
      <c r="V281" s="6">
        <v>115</v>
      </c>
      <c r="W281" s="6">
        <v>472</v>
      </c>
      <c r="X281" s="6">
        <v>908</v>
      </c>
      <c r="Y281" s="6">
        <v>559</v>
      </c>
      <c r="Z281" s="6">
        <v>443</v>
      </c>
      <c r="AA281" s="6">
        <v>32</v>
      </c>
      <c r="AB281" s="9">
        <v>580</v>
      </c>
      <c r="AC281" s="7">
        <v>999</v>
      </c>
      <c r="AD281" s="6">
        <v>570</v>
      </c>
      <c r="AE281" s="6">
        <v>925</v>
      </c>
      <c r="AF281" s="6">
        <v>449</v>
      </c>
      <c r="AG281" s="179">
        <v>102</v>
      </c>
      <c r="AH281" s="5">
        <f t="shared" si="50"/>
        <v>16400</v>
      </c>
      <c r="AI281" s="5">
        <f t="shared" si="51"/>
        <v>11201200</v>
      </c>
      <c r="AJ281" s="2">
        <f t="shared" si="52"/>
        <v>8606720000</v>
      </c>
    </row>
    <row r="282" spans="1:36" x14ac:dyDescent="0.2">
      <c r="A282" s="1">
        <v>29</v>
      </c>
      <c r="B282" s="178">
        <v>465</v>
      </c>
      <c r="C282" s="6">
        <v>118</v>
      </c>
      <c r="D282" s="6">
        <v>554</v>
      </c>
      <c r="E282" s="8">
        <v>909</v>
      </c>
      <c r="F282" s="6">
        <v>596</v>
      </c>
      <c r="G282" s="6">
        <v>1015</v>
      </c>
      <c r="H282" s="6">
        <v>427</v>
      </c>
      <c r="I282" s="6">
        <v>16</v>
      </c>
      <c r="J282" s="6">
        <v>924</v>
      </c>
      <c r="K282" s="6">
        <v>575</v>
      </c>
      <c r="L282" s="6">
        <v>99</v>
      </c>
      <c r="M282" s="6">
        <v>456</v>
      </c>
      <c r="N282" s="6">
        <v>25</v>
      </c>
      <c r="O282" s="6">
        <v>446</v>
      </c>
      <c r="P282" s="6">
        <v>994</v>
      </c>
      <c r="Q282" s="6">
        <v>581</v>
      </c>
      <c r="R282" s="6">
        <v>734</v>
      </c>
      <c r="S282" s="6">
        <v>889</v>
      </c>
      <c r="T282" s="6">
        <v>293</v>
      </c>
      <c r="U282" s="6">
        <v>130</v>
      </c>
      <c r="V282" s="6">
        <v>351</v>
      </c>
      <c r="W282" s="6">
        <v>252</v>
      </c>
      <c r="X282" s="6">
        <v>680</v>
      </c>
      <c r="Y282" s="6">
        <v>771</v>
      </c>
      <c r="Z282" s="6">
        <v>151</v>
      </c>
      <c r="AA282" s="6">
        <v>308</v>
      </c>
      <c r="AB282" s="6">
        <v>880</v>
      </c>
      <c r="AC282" s="6">
        <v>715</v>
      </c>
      <c r="AD282" s="7">
        <v>790</v>
      </c>
      <c r="AE282" s="9">
        <v>689</v>
      </c>
      <c r="AF282" s="6">
        <v>237</v>
      </c>
      <c r="AG282" s="179">
        <v>330</v>
      </c>
      <c r="AH282" s="5">
        <f t="shared" si="50"/>
        <v>16400</v>
      </c>
      <c r="AI282" s="5">
        <f t="shared" si="51"/>
        <v>11201200</v>
      </c>
      <c r="AJ282" s="2">
        <f t="shared" si="52"/>
        <v>8606720000</v>
      </c>
    </row>
    <row r="283" spans="1:36" x14ac:dyDescent="0.2">
      <c r="A283" s="1">
        <v>30</v>
      </c>
      <c r="B283" s="178">
        <v>66</v>
      </c>
      <c r="C283" s="6">
        <v>485</v>
      </c>
      <c r="D283" s="8">
        <v>953</v>
      </c>
      <c r="E283" s="6">
        <v>542</v>
      </c>
      <c r="F283" s="6">
        <v>963</v>
      </c>
      <c r="G283" s="6">
        <v>616</v>
      </c>
      <c r="H283" s="6">
        <v>60</v>
      </c>
      <c r="I283" s="6">
        <v>415</v>
      </c>
      <c r="J283" s="6">
        <v>523</v>
      </c>
      <c r="K283" s="6">
        <v>944</v>
      </c>
      <c r="L283" s="6">
        <v>500</v>
      </c>
      <c r="M283" s="6">
        <v>87</v>
      </c>
      <c r="N283" s="6">
        <v>394</v>
      </c>
      <c r="O283" s="6">
        <v>45</v>
      </c>
      <c r="P283" s="6">
        <v>625</v>
      </c>
      <c r="Q283" s="6">
        <v>982</v>
      </c>
      <c r="R283" s="6">
        <v>845</v>
      </c>
      <c r="S283" s="6">
        <v>746</v>
      </c>
      <c r="T283" s="6">
        <v>182</v>
      </c>
      <c r="U283" s="6">
        <v>273</v>
      </c>
      <c r="V283" s="6">
        <v>208</v>
      </c>
      <c r="W283" s="6">
        <v>363</v>
      </c>
      <c r="X283" s="6">
        <v>823</v>
      </c>
      <c r="Y283" s="6">
        <v>660</v>
      </c>
      <c r="Z283" s="6">
        <v>264</v>
      </c>
      <c r="AA283" s="6">
        <v>163</v>
      </c>
      <c r="AB283" s="6">
        <v>767</v>
      </c>
      <c r="AC283" s="6">
        <v>860</v>
      </c>
      <c r="AD283" s="9">
        <v>645</v>
      </c>
      <c r="AE283" s="7">
        <v>802</v>
      </c>
      <c r="AF283" s="6">
        <v>382</v>
      </c>
      <c r="AG283" s="179">
        <v>217</v>
      </c>
      <c r="AH283" s="5">
        <f t="shared" si="50"/>
        <v>16400</v>
      </c>
      <c r="AI283" s="5">
        <f t="shared" si="51"/>
        <v>11201200</v>
      </c>
      <c r="AJ283" s="2">
        <f t="shared" si="52"/>
        <v>8606720000</v>
      </c>
    </row>
    <row r="284" spans="1:36" x14ac:dyDescent="0.2">
      <c r="A284" s="1">
        <v>31</v>
      </c>
      <c r="B284" s="178">
        <v>628</v>
      </c>
      <c r="C284" s="8">
        <v>983</v>
      </c>
      <c r="D284" s="6">
        <v>395</v>
      </c>
      <c r="E284" s="6">
        <v>48</v>
      </c>
      <c r="F284" s="6">
        <v>497</v>
      </c>
      <c r="G284" s="6">
        <v>86</v>
      </c>
      <c r="H284" s="6">
        <v>522</v>
      </c>
      <c r="I284" s="6">
        <v>941</v>
      </c>
      <c r="J284" s="6">
        <v>57</v>
      </c>
      <c r="K284" s="6">
        <v>414</v>
      </c>
      <c r="L284" s="6">
        <v>962</v>
      </c>
      <c r="M284" s="6">
        <v>613</v>
      </c>
      <c r="N284" s="6">
        <v>956</v>
      </c>
      <c r="O284" s="6">
        <v>543</v>
      </c>
      <c r="P284" s="6">
        <v>67</v>
      </c>
      <c r="Q284" s="6">
        <v>488</v>
      </c>
      <c r="R284" s="6">
        <v>383</v>
      </c>
      <c r="S284" s="6">
        <v>220</v>
      </c>
      <c r="T284" s="6">
        <v>648</v>
      </c>
      <c r="U284" s="6">
        <v>803</v>
      </c>
      <c r="V284" s="6">
        <v>766</v>
      </c>
      <c r="W284" s="6">
        <v>857</v>
      </c>
      <c r="X284" s="6">
        <v>261</v>
      </c>
      <c r="Y284" s="6">
        <v>162</v>
      </c>
      <c r="Z284" s="6">
        <v>822</v>
      </c>
      <c r="AA284" s="6">
        <v>657</v>
      </c>
      <c r="AB284" s="6">
        <v>205</v>
      </c>
      <c r="AC284" s="6">
        <v>362</v>
      </c>
      <c r="AD284" s="6">
        <v>183</v>
      </c>
      <c r="AE284" s="6">
        <v>276</v>
      </c>
      <c r="AF284" s="7">
        <v>848</v>
      </c>
      <c r="AG284" s="145">
        <v>747</v>
      </c>
      <c r="AH284" s="5">
        <f t="shared" si="50"/>
        <v>16400</v>
      </c>
      <c r="AI284" s="5">
        <f t="shared" si="51"/>
        <v>11201200</v>
      </c>
      <c r="AJ284" s="2">
        <f t="shared" si="52"/>
        <v>8606720000</v>
      </c>
    </row>
    <row r="285" spans="1:36" ht="13.5" thickBot="1" x14ac:dyDescent="0.25">
      <c r="A285" s="1">
        <v>32</v>
      </c>
      <c r="B285" s="183">
        <v>995</v>
      </c>
      <c r="C285" s="180">
        <v>584</v>
      </c>
      <c r="D285" s="180">
        <v>28</v>
      </c>
      <c r="E285" s="180">
        <v>447</v>
      </c>
      <c r="F285" s="180">
        <v>98</v>
      </c>
      <c r="G285" s="180">
        <v>453</v>
      </c>
      <c r="H285" s="180">
        <v>921</v>
      </c>
      <c r="I285" s="180">
        <v>574</v>
      </c>
      <c r="J285" s="180">
        <v>426</v>
      </c>
      <c r="K285" s="180">
        <v>13</v>
      </c>
      <c r="L285" s="180">
        <v>593</v>
      </c>
      <c r="M285" s="180">
        <v>1014</v>
      </c>
      <c r="N285" s="180">
        <v>555</v>
      </c>
      <c r="O285" s="180">
        <v>912</v>
      </c>
      <c r="P285" s="180">
        <v>468</v>
      </c>
      <c r="Q285" s="180">
        <v>119</v>
      </c>
      <c r="R285" s="180">
        <v>240</v>
      </c>
      <c r="S285" s="180">
        <v>331</v>
      </c>
      <c r="T285" s="180">
        <v>791</v>
      </c>
      <c r="U285" s="180">
        <v>692</v>
      </c>
      <c r="V285" s="180">
        <v>877</v>
      </c>
      <c r="W285" s="180">
        <v>714</v>
      </c>
      <c r="X285" s="180">
        <v>150</v>
      </c>
      <c r="Y285" s="180">
        <v>305</v>
      </c>
      <c r="Z285" s="180">
        <v>677</v>
      </c>
      <c r="AA285" s="180">
        <v>770</v>
      </c>
      <c r="AB285" s="180">
        <v>350</v>
      </c>
      <c r="AC285" s="180">
        <v>249</v>
      </c>
      <c r="AD285" s="180">
        <v>296</v>
      </c>
      <c r="AE285" s="180">
        <v>131</v>
      </c>
      <c r="AF285" s="150">
        <v>735</v>
      </c>
      <c r="AG285" s="182">
        <v>892</v>
      </c>
      <c r="AH285" s="5">
        <f t="shared" si="50"/>
        <v>16400</v>
      </c>
      <c r="AI285" s="5">
        <f t="shared" si="51"/>
        <v>11201200</v>
      </c>
      <c r="AJ285" s="2">
        <f t="shared" si="52"/>
        <v>8606720000</v>
      </c>
    </row>
    <row r="286" spans="1:36" x14ac:dyDescent="0.2">
      <c r="A286" s="3" t="s">
        <v>0</v>
      </c>
      <c r="B286" s="5">
        <f>SUM(B254:B285)</f>
        <v>16400</v>
      </c>
      <c r="C286" s="5">
        <f t="shared" ref="C286:AG286" si="53">SUM(C254:C285)</f>
        <v>16400</v>
      </c>
      <c r="D286" s="5">
        <f t="shared" si="53"/>
        <v>16400</v>
      </c>
      <c r="E286" s="5">
        <f t="shared" si="53"/>
        <v>16400</v>
      </c>
      <c r="F286" s="5">
        <f t="shared" si="53"/>
        <v>16400</v>
      </c>
      <c r="G286" s="5">
        <f t="shared" si="53"/>
        <v>16400</v>
      </c>
      <c r="H286" s="5">
        <f t="shared" si="53"/>
        <v>16400</v>
      </c>
      <c r="I286" s="5">
        <f t="shared" si="53"/>
        <v>16400</v>
      </c>
      <c r="J286" s="5">
        <f t="shared" si="53"/>
        <v>16400</v>
      </c>
      <c r="K286" s="5">
        <f t="shared" si="53"/>
        <v>16400</v>
      </c>
      <c r="L286" s="5">
        <f t="shared" si="53"/>
        <v>16400</v>
      </c>
      <c r="M286" s="5">
        <f t="shared" si="53"/>
        <v>16400</v>
      </c>
      <c r="N286" s="5">
        <f t="shared" si="53"/>
        <v>16400</v>
      </c>
      <c r="O286" s="5">
        <f t="shared" si="53"/>
        <v>16400</v>
      </c>
      <c r="P286" s="5">
        <f t="shared" si="53"/>
        <v>16400</v>
      </c>
      <c r="Q286" s="5">
        <f t="shared" si="53"/>
        <v>16400</v>
      </c>
      <c r="R286" s="5">
        <f t="shared" si="53"/>
        <v>16400</v>
      </c>
      <c r="S286" s="5">
        <f t="shared" si="53"/>
        <v>16400</v>
      </c>
      <c r="T286" s="5">
        <f t="shared" si="53"/>
        <v>16400</v>
      </c>
      <c r="U286" s="5">
        <f t="shared" si="53"/>
        <v>16400</v>
      </c>
      <c r="V286" s="5">
        <f t="shared" si="53"/>
        <v>16400</v>
      </c>
      <c r="W286" s="5">
        <f t="shared" si="53"/>
        <v>16400</v>
      </c>
      <c r="X286" s="5">
        <f t="shared" si="53"/>
        <v>16400</v>
      </c>
      <c r="Y286" s="5">
        <f t="shared" si="53"/>
        <v>16400</v>
      </c>
      <c r="Z286" s="5">
        <f t="shared" si="53"/>
        <v>16400</v>
      </c>
      <c r="AA286" s="5">
        <f t="shared" si="53"/>
        <v>16400</v>
      </c>
      <c r="AB286" s="5">
        <f t="shared" si="53"/>
        <v>16400</v>
      </c>
      <c r="AC286" s="5">
        <f t="shared" si="53"/>
        <v>16400</v>
      </c>
      <c r="AD286" s="5">
        <f t="shared" si="53"/>
        <v>16400</v>
      </c>
      <c r="AE286" s="5">
        <f t="shared" si="53"/>
        <v>16400</v>
      </c>
      <c r="AF286" s="5">
        <f t="shared" si="53"/>
        <v>16400</v>
      </c>
      <c r="AG286" s="5">
        <f t="shared" si="53"/>
        <v>16400</v>
      </c>
      <c r="AH286" s="5"/>
      <c r="AI286" s="5"/>
    </row>
    <row r="287" spans="1:36" x14ac:dyDescent="0.2">
      <c r="A287" s="3" t="s">
        <v>1</v>
      </c>
      <c r="B287" s="5">
        <f>SUMSQ(B254:B285)</f>
        <v>11201200</v>
      </c>
      <c r="C287" s="5">
        <f t="shared" ref="C287:AG287" si="54">SUMSQ(C254:C285)</f>
        <v>11201200</v>
      </c>
      <c r="D287" s="5">
        <f t="shared" si="54"/>
        <v>11201200</v>
      </c>
      <c r="E287" s="5">
        <f t="shared" si="54"/>
        <v>11201200</v>
      </c>
      <c r="F287" s="5">
        <f t="shared" si="54"/>
        <v>11201200</v>
      </c>
      <c r="G287" s="5">
        <f t="shared" si="54"/>
        <v>11201200</v>
      </c>
      <c r="H287" s="5">
        <f t="shared" si="54"/>
        <v>11201200</v>
      </c>
      <c r="I287" s="5">
        <f t="shared" si="54"/>
        <v>11201200</v>
      </c>
      <c r="J287" s="5">
        <f t="shared" si="54"/>
        <v>11201200</v>
      </c>
      <c r="K287" s="5">
        <f t="shared" si="54"/>
        <v>11201200</v>
      </c>
      <c r="L287" s="5">
        <f t="shared" si="54"/>
        <v>11201200</v>
      </c>
      <c r="M287" s="5">
        <f t="shared" si="54"/>
        <v>11201200</v>
      </c>
      <c r="N287" s="5">
        <f t="shared" si="54"/>
        <v>11201200</v>
      </c>
      <c r="O287" s="5">
        <f t="shared" si="54"/>
        <v>11201200</v>
      </c>
      <c r="P287" s="5">
        <f t="shared" si="54"/>
        <v>11201200</v>
      </c>
      <c r="Q287" s="5">
        <f t="shared" si="54"/>
        <v>11201200</v>
      </c>
      <c r="R287" s="5">
        <f t="shared" si="54"/>
        <v>11201200</v>
      </c>
      <c r="S287" s="5">
        <f t="shared" si="54"/>
        <v>11201200</v>
      </c>
      <c r="T287" s="5">
        <f t="shared" si="54"/>
        <v>11201200</v>
      </c>
      <c r="U287" s="5">
        <f t="shared" si="54"/>
        <v>11201200</v>
      </c>
      <c r="V287" s="5">
        <f t="shared" si="54"/>
        <v>11201200</v>
      </c>
      <c r="W287" s="5">
        <f t="shared" si="54"/>
        <v>11201200</v>
      </c>
      <c r="X287" s="5">
        <f t="shared" si="54"/>
        <v>11201200</v>
      </c>
      <c r="Y287" s="5">
        <f t="shared" si="54"/>
        <v>11201200</v>
      </c>
      <c r="Z287" s="5">
        <f t="shared" si="54"/>
        <v>11201200</v>
      </c>
      <c r="AA287" s="5">
        <f t="shared" si="54"/>
        <v>11201200</v>
      </c>
      <c r="AB287" s="5">
        <f t="shared" si="54"/>
        <v>11201200</v>
      </c>
      <c r="AC287" s="5">
        <f t="shared" si="54"/>
        <v>11201200</v>
      </c>
      <c r="AD287" s="5">
        <f t="shared" si="54"/>
        <v>11201200</v>
      </c>
      <c r="AE287" s="5">
        <f t="shared" si="54"/>
        <v>11201200</v>
      </c>
      <c r="AF287" s="5">
        <f t="shared" si="54"/>
        <v>11201200</v>
      </c>
      <c r="AG287" s="5">
        <f t="shared" si="54"/>
        <v>11201200</v>
      </c>
      <c r="AH287" s="5"/>
      <c r="AI287" s="5"/>
    </row>
    <row r="288" spans="1:36" x14ac:dyDescent="0.2">
      <c r="A288" s="3" t="s">
        <v>2</v>
      </c>
      <c r="B288" s="2">
        <f>B254^3+B255^3+B256^3+B257^3+B258^3+B259^3+B260^3+B261^3+B262^3+B263^3+B264^3+B265^3+B266^3+B267^3+B268^3+B269^3+B270^3+B271^3+B272^3+B273^3+B274^3+B275^3+B276^3+B277^3+B278^3+B279^3+B280^3+B281^3+B282^3+B283^3+B284^3+B285^3</f>
        <v>8606720000</v>
      </c>
      <c r="C288" s="2">
        <f t="shared" ref="C288:AG288" si="55">C254^3+C255^3+C256^3+C257^3+C258^3+C259^3+C260^3+C261^3+C262^3+C263^3+C264^3+C265^3+C266^3+C267^3+C268^3+C269^3+C270^3+C271^3+C272^3+C273^3+C274^3+C275^3+C276^3+C277^3+C278^3+C279^3+C280^3+C281^3+C282^3+C283^3+C284^3+C285^3</f>
        <v>8606720000</v>
      </c>
      <c r="D288" s="2">
        <f t="shared" si="55"/>
        <v>8606720000</v>
      </c>
      <c r="E288" s="2">
        <f t="shared" si="55"/>
        <v>8606720000</v>
      </c>
      <c r="F288" s="2">
        <f t="shared" si="55"/>
        <v>8606720000</v>
      </c>
      <c r="G288" s="2">
        <f t="shared" si="55"/>
        <v>8606720000</v>
      </c>
      <c r="H288" s="2">
        <f t="shared" si="55"/>
        <v>8606720000</v>
      </c>
      <c r="I288" s="2">
        <f t="shared" si="55"/>
        <v>8606720000</v>
      </c>
      <c r="J288" s="2">
        <f t="shared" si="55"/>
        <v>8606720000</v>
      </c>
      <c r="K288" s="2">
        <f t="shared" si="55"/>
        <v>8606720000</v>
      </c>
      <c r="L288" s="2">
        <f t="shared" si="55"/>
        <v>8606720000</v>
      </c>
      <c r="M288" s="2">
        <f t="shared" si="55"/>
        <v>8606720000</v>
      </c>
      <c r="N288" s="2">
        <f t="shared" si="55"/>
        <v>8606720000</v>
      </c>
      <c r="O288" s="2">
        <f t="shared" si="55"/>
        <v>8606720000</v>
      </c>
      <c r="P288" s="2">
        <f t="shared" si="55"/>
        <v>8606720000</v>
      </c>
      <c r="Q288" s="2">
        <f t="shared" si="55"/>
        <v>8606720000</v>
      </c>
      <c r="R288" s="2">
        <f t="shared" si="55"/>
        <v>8606720000</v>
      </c>
      <c r="S288" s="2">
        <f t="shared" si="55"/>
        <v>8606720000</v>
      </c>
      <c r="T288" s="2">
        <f t="shared" si="55"/>
        <v>8606720000</v>
      </c>
      <c r="U288" s="2">
        <f t="shared" si="55"/>
        <v>8606720000</v>
      </c>
      <c r="V288" s="2">
        <f t="shared" si="55"/>
        <v>8606720000</v>
      </c>
      <c r="W288" s="2">
        <f t="shared" si="55"/>
        <v>8606720000</v>
      </c>
      <c r="X288" s="2">
        <f t="shared" si="55"/>
        <v>8606720000</v>
      </c>
      <c r="Y288" s="2">
        <f t="shared" si="55"/>
        <v>8606720000</v>
      </c>
      <c r="Z288" s="2">
        <f t="shared" si="55"/>
        <v>8606720000</v>
      </c>
      <c r="AA288" s="2">
        <f t="shared" si="55"/>
        <v>8606720000</v>
      </c>
      <c r="AB288" s="2">
        <f t="shared" si="55"/>
        <v>8606720000</v>
      </c>
      <c r="AC288" s="2">
        <f t="shared" si="55"/>
        <v>8606720000</v>
      </c>
      <c r="AD288" s="2">
        <f t="shared" si="55"/>
        <v>8606720000</v>
      </c>
      <c r="AE288" s="2">
        <f t="shared" si="55"/>
        <v>8606720000</v>
      </c>
      <c r="AF288" s="2">
        <f t="shared" si="55"/>
        <v>8606720000</v>
      </c>
      <c r="AG288" s="2">
        <f t="shared" si="55"/>
        <v>8606720000</v>
      </c>
      <c r="AH288" s="5"/>
      <c r="AI288" s="5"/>
      <c r="AJ288" s="114">
        <f>C254^3+B255^3+E256^3+D257^3+G258^3+F259^3+I260^3+H261^3+K262^3+J263^3+M264^3+L265^3+O266^3+N267^3+Q268^3+P269^3+S270^3+R271^3+U272^3+T273^3+W274^3+V275^3+Y276^3+X277^3+AA278^3+Z279^3+AC280^3+AB281^3+AE282^3+AD283^3+AG284^3+AF285^3</f>
        <v>8606720000</v>
      </c>
    </row>
    <row r="289" spans="1:36" x14ac:dyDescent="0.2">
      <c r="AH289" s="5"/>
      <c r="AI289" s="5"/>
    </row>
    <row r="290" spans="1:36" x14ac:dyDescent="0.2">
      <c r="A290" s="3" t="s">
        <v>1173</v>
      </c>
      <c r="B290" s="2">
        <f>B254</f>
        <v>30</v>
      </c>
      <c r="C290" s="2">
        <f>C255</f>
        <v>42</v>
      </c>
      <c r="D290" s="2">
        <f>D256</f>
        <v>72</v>
      </c>
      <c r="E290" s="2">
        <f>E257</f>
        <v>116</v>
      </c>
      <c r="F290" s="2">
        <f>F258</f>
        <v>129</v>
      </c>
      <c r="G290" s="2">
        <f>G259</f>
        <v>181</v>
      </c>
      <c r="H290" s="2">
        <f>H260</f>
        <v>219</v>
      </c>
      <c r="I290" s="2">
        <f>I261</f>
        <v>239</v>
      </c>
      <c r="J290" s="2">
        <f>J262</f>
        <v>530</v>
      </c>
      <c r="K290" s="2">
        <f>K263</f>
        <v>550</v>
      </c>
      <c r="L290" s="2">
        <f>L264</f>
        <v>588</v>
      </c>
      <c r="M290" s="2">
        <f>M265</f>
        <v>640</v>
      </c>
      <c r="N290" s="2">
        <f>N266</f>
        <v>653</v>
      </c>
      <c r="O290" s="2">
        <f>O267</f>
        <v>697</v>
      </c>
      <c r="P290" s="2">
        <f>P268</f>
        <v>727</v>
      </c>
      <c r="Q290" s="2">
        <f>Q269</f>
        <v>739</v>
      </c>
      <c r="R290" s="2">
        <f>R270</f>
        <v>389</v>
      </c>
      <c r="S290" s="2">
        <f>S271</f>
        <v>433</v>
      </c>
      <c r="T290" s="2">
        <f>T272</f>
        <v>479</v>
      </c>
      <c r="U290" s="2">
        <f>U273</f>
        <v>491</v>
      </c>
      <c r="V290" s="2">
        <f>V274</f>
        <v>282</v>
      </c>
      <c r="W290" s="2">
        <f>W275</f>
        <v>302</v>
      </c>
      <c r="X290" s="2">
        <f>X276</f>
        <v>324</v>
      </c>
      <c r="Y290" s="2">
        <f>Y277</f>
        <v>376</v>
      </c>
      <c r="Z290" s="2">
        <f>Z278</f>
        <v>905</v>
      </c>
      <c r="AA290" s="2">
        <f>AA279</f>
        <v>957</v>
      </c>
      <c r="AB290" s="2">
        <f>AB280</f>
        <v>979</v>
      </c>
      <c r="AC290" s="2">
        <f>AC281</f>
        <v>999</v>
      </c>
      <c r="AD290" s="2">
        <f>AD282</f>
        <v>790</v>
      </c>
      <c r="AE290" s="2">
        <f>AE283</f>
        <v>802</v>
      </c>
      <c r="AF290" s="2">
        <f>AF284</f>
        <v>848</v>
      </c>
      <c r="AG290" s="2">
        <f>AG285</f>
        <v>892</v>
      </c>
      <c r="AH290" s="217">
        <f t="shared" ref="AH290:AH291" si="56">SUM(B290:AG290)</f>
        <v>16400</v>
      </c>
      <c r="AI290" s="5">
        <f t="shared" ref="AI290:AI291" si="57">SUMSQ(B290:AG290)</f>
        <v>11201200</v>
      </c>
      <c r="AJ290" s="2">
        <f t="shared" ref="AJ290:AJ291" si="58">B290^3+C290^3+D290^3+E290^3+F290^3+G290^3+H290^3+I290^3+J290^3+K290^3+L290^3+M290^3+N290^3+O290^3+P290^3+Q290^3+R290^3+S290^3+T290^3+U290^3+V290^3+W290^3+X290^3+Y290^3+Z290^3+AA290^3+AB290^3+AC290^3+AD290^3+AE290^3+AF290^3+AG290^3</f>
        <v>8606720000</v>
      </c>
    </row>
    <row r="291" spans="1:36" x14ac:dyDescent="0.2">
      <c r="A291" s="3" t="s">
        <v>1174</v>
      </c>
      <c r="B291" s="2">
        <f>B285</f>
        <v>995</v>
      </c>
      <c r="C291" s="2">
        <f>C284</f>
        <v>983</v>
      </c>
      <c r="D291" s="2">
        <f>D283</f>
        <v>953</v>
      </c>
      <c r="E291" s="2">
        <f>E282</f>
        <v>909</v>
      </c>
      <c r="F291" s="2">
        <f>F281</f>
        <v>896</v>
      </c>
      <c r="G291" s="2">
        <f>G280</f>
        <v>844</v>
      </c>
      <c r="H291" s="2">
        <f>H279</f>
        <v>806</v>
      </c>
      <c r="I291" s="2">
        <f>I278</f>
        <v>786</v>
      </c>
      <c r="J291" s="2">
        <f>J277</f>
        <v>495</v>
      </c>
      <c r="K291" s="2">
        <f>K276</f>
        <v>475</v>
      </c>
      <c r="L291" s="2">
        <f>L275</f>
        <v>437</v>
      </c>
      <c r="M291" s="2">
        <f>M274</f>
        <v>385</v>
      </c>
      <c r="N291" s="2">
        <f>N273</f>
        <v>372</v>
      </c>
      <c r="O291" s="2">
        <f>O272</f>
        <v>328</v>
      </c>
      <c r="P291" s="2">
        <f>P271</f>
        <v>298</v>
      </c>
      <c r="Q291" s="2">
        <f>Q270</f>
        <v>286</v>
      </c>
      <c r="R291" s="2">
        <f>R269</f>
        <v>636</v>
      </c>
      <c r="S291" s="2">
        <f>S268</f>
        <v>592</v>
      </c>
      <c r="T291" s="2">
        <f>T267</f>
        <v>546</v>
      </c>
      <c r="U291" s="2">
        <f>U266</f>
        <v>534</v>
      </c>
      <c r="V291" s="2">
        <f>V265</f>
        <v>743</v>
      </c>
      <c r="W291" s="2">
        <f>W264</f>
        <v>723</v>
      </c>
      <c r="X291" s="2">
        <f>X263</f>
        <v>701</v>
      </c>
      <c r="Y291" s="2">
        <f>Y262</f>
        <v>649</v>
      </c>
      <c r="Z291" s="2">
        <f>Z261</f>
        <v>120</v>
      </c>
      <c r="AA291" s="2">
        <f>AA260</f>
        <v>68</v>
      </c>
      <c r="AB291" s="2">
        <f>AB259</f>
        <v>46</v>
      </c>
      <c r="AC291" s="2">
        <f>AC258</f>
        <v>26</v>
      </c>
      <c r="AD291" s="2">
        <f>AD257</f>
        <v>235</v>
      </c>
      <c r="AE291" s="2">
        <f>AE256</f>
        <v>223</v>
      </c>
      <c r="AF291" s="2">
        <f>AF255</f>
        <v>177</v>
      </c>
      <c r="AG291" s="2">
        <f>AG254</f>
        <v>133</v>
      </c>
      <c r="AH291" s="217">
        <f t="shared" si="56"/>
        <v>16400</v>
      </c>
      <c r="AI291" s="5">
        <f t="shared" si="57"/>
        <v>11201200</v>
      </c>
      <c r="AJ291" s="2">
        <f t="shared" si="58"/>
        <v>8606720000</v>
      </c>
    </row>
    <row r="294" spans="1:36" ht="13.5" thickBot="1" x14ac:dyDescent="0.25">
      <c r="A294" s="71"/>
      <c r="B294" s="1" t="s">
        <v>1179</v>
      </c>
      <c r="D294" s="131" t="s">
        <v>5</v>
      </c>
      <c r="F294" s="2" t="s">
        <v>5</v>
      </c>
    </row>
    <row r="295" spans="1:36" x14ac:dyDescent="0.2">
      <c r="A295" s="1">
        <v>1</v>
      </c>
      <c r="B295" s="153">
        <v>22</v>
      </c>
      <c r="C295" s="154">
        <v>433</v>
      </c>
      <c r="D295" s="155">
        <v>1005</v>
      </c>
      <c r="E295" s="155">
        <v>586</v>
      </c>
      <c r="F295" s="155">
        <v>919</v>
      </c>
      <c r="G295" s="155">
        <v>564</v>
      </c>
      <c r="H295" s="155">
        <v>112</v>
      </c>
      <c r="I295" s="155">
        <v>459</v>
      </c>
      <c r="J295" s="155">
        <v>607</v>
      </c>
      <c r="K295" s="155">
        <v>1020</v>
      </c>
      <c r="L295" s="155">
        <v>424</v>
      </c>
      <c r="M295" s="155">
        <v>3</v>
      </c>
      <c r="N295" s="155">
        <v>478</v>
      </c>
      <c r="O295" s="155">
        <v>121</v>
      </c>
      <c r="P295" s="155">
        <v>549</v>
      </c>
      <c r="Q295" s="155">
        <v>898</v>
      </c>
      <c r="R295" s="155">
        <v>793</v>
      </c>
      <c r="S295" s="155">
        <v>702</v>
      </c>
      <c r="T295" s="155">
        <v>226</v>
      </c>
      <c r="U295" s="155">
        <v>325</v>
      </c>
      <c r="V295" s="155">
        <v>156</v>
      </c>
      <c r="W295" s="155">
        <v>319</v>
      </c>
      <c r="X295" s="155">
        <v>867</v>
      </c>
      <c r="Y295" s="155">
        <v>712</v>
      </c>
      <c r="Z295" s="155">
        <v>340</v>
      </c>
      <c r="AA295" s="155">
        <v>247</v>
      </c>
      <c r="AB295" s="155">
        <v>683</v>
      </c>
      <c r="AC295" s="155">
        <v>784</v>
      </c>
      <c r="AD295" s="155">
        <v>721</v>
      </c>
      <c r="AE295" s="155">
        <v>886</v>
      </c>
      <c r="AF295" s="158">
        <v>298</v>
      </c>
      <c r="AG295" s="159">
        <v>141</v>
      </c>
      <c r="AH295" s="5">
        <f>SUM(B295:AG295)</f>
        <v>16400</v>
      </c>
      <c r="AI295" s="5">
        <f>SUMSQ(B295:AG295)</f>
        <v>11201200</v>
      </c>
      <c r="AJ295" s="2">
        <f>B295^3+C295^3+D295^3+E295^3+F295^3+G295^3+H295^3+I295^3+J295^3+K295^3+L295^3+M295^3+N295^3+O295^3+P295^3+Q295^3+R295^3+S295^3+T295^3+U295^3+V295^3+W295^3+X295^3+Y295^3+Z295^3+AA295^3+AB295^3+AC295^3+AD295^3+AE295^3+AF295^3+AG295^3</f>
        <v>8606720000</v>
      </c>
    </row>
    <row r="296" spans="1:36" x14ac:dyDescent="0.2">
      <c r="A296" s="1">
        <v>2</v>
      </c>
      <c r="B296" s="160">
        <v>389</v>
      </c>
      <c r="C296" s="114">
        <v>34</v>
      </c>
      <c r="D296" s="104">
        <v>638</v>
      </c>
      <c r="E296" s="104">
        <v>985</v>
      </c>
      <c r="F296" s="104">
        <v>520</v>
      </c>
      <c r="G296" s="104">
        <v>931</v>
      </c>
      <c r="H296" s="104">
        <v>511</v>
      </c>
      <c r="I296" s="104">
        <v>92</v>
      </c>
      <c r="J296" s="104">
        <v>976</v>
      </c>
      <c r="K296" s="104">
        <v>619</v>
      </c>
      <c r="L296" s="104">
        <v>55</v>
      </c>
      <c r="M296" s="104">
        <v>404</v>
      </c>
      <c r="N296" s="104">
        <v>77</v>
      </c>
      <c r="O296" s="104">
        <v>490</v>
      </c>
      <c r="P296" s="104">
        <v>950</v>
      </c>
      <c r="Q296" s="104">
        <v>529</v>
      </c>
      <c r="R296" s="104">
        <v>650</v>
      </c>
      <c r="S296" s="104">
        <v>813</v>
      </c>
      <c r="T296" s="104">
        <v>369</v>
      </c>
      <c r="U296" s="104">
        <v>214</v>
      </c>
      <c r="V296" s="104">
        <v>267</v>
      </c>
      <c r="W296" s="104">
        <v>176</v>
      </c>
      <c r="X296" s="104">
        <v>756</v>
      </c>
      <c r="Y296" s="104">
        <v>855</v>
      </c>
      <c r="Z296" s="104">
        <v>195</v>
      </c>
      <c r="AA296" s="104">
        <v>360</v>
      </c>
      <c r="AB296" s="104">
        <v>828</v>
      </c>
      <c r="AC296" s="104">
        <v>671</v>
      </c>
      <c r="AD296" s="104">
        <v>834</v>
      </c>
      <c r="AE296" s="104">
        <v>741</v>
      </c>
      <c r="AF296" s="104">
        <v>185</v>
      </c>
      <c r="AG296" s="161">
        <v>286</v>
      </c>
      <c r="AH296" s="5">
        <f t="shared" ref="AH296:AH326" si="59">SUM(B296:AG296)</f>
        <v>16400</v>
      </c>
      <c r="AI296" s="5">
        <f t="shared" ref="AI296:AI326" si="60">SUMSQ(B296:AG296)</f>
        <v>11201200</v>
      </c>
      <c r="AJ296" s="2">
        <f t="shared" ref="AJ296:AJ326" si="61">B296^3+C296^3+D296^3+E296^3+F296^3+G296^3+H296^3+I296^3+J296^3+K296^3+L296^3+M296^3+N296^3+O296^3+P296^3+Q296^3+R296^3+S296^3+T296^3+U296^3+V296^3+W296^3+X296^3+Y296^3+Z296^3+AA296^3+AB296^3+AC296^3+AD296^3+AE296^3+AF296^3+AG296^3</f>
        <v>8606720000</v>
      </c>
    </row>
    <row r="297" spans="1:36" x14ac:dyDescent="0.2">
      <c r="A297" s="1">
        <v>3</v>
      </c>
      <c r="B297" s="162">
        <v>951</v>
      </c>
      <c r="C297" s="104">
        <v>532</v>
      </c>
      <c r="D297" s="114">
        <v>80</v>
      </c>
      <c r="E297" s="103">
        <v>491</v>
      </c>
      <c r="F297" s="104">
        <v>54</v>
      </c>
      <c r="G297" s="104">
        <v>401</v>
      </c>
      <c r="H297" s="104">
        <v>973</v>
      </c>
      <c r="I297" s="104">
        <v>618</v>
      </c>
      <c r="J297" s="104">
        <v>510</v>
      </c>
      <c r="K297" s="104">
        <v>89</v>
      </c>
      <c r="L297" s="104">
        <v>517</v>
      </c>
      <c r="M297" s="104">
        <v>930</v>
      </c>
      <c r="N297" s="104">
        <v>639</v>
      </c>
      <c r="O297" s="104">
        <v>988</v>
      </c>
      <c r="P297" s="104">
        <v>392</v>
      </c>
      <c r="Q297" s="104">
        <v>35</v>
      </c>
      <c r="R297" s="104">
        <v>188</v>
      </c>
      <c r="S297" s="104">
        <v>287</v>
      </c>
      <c r="T297" s="104">
        <v>835</v>
      </c>
      <c r="U297" s="104">
        <v>744</v>
      </c>
      <c r="V297" s="104">
        <v>825</v>
      </c>
      <c r="W297" s="104">
        <v>670</v>
      </c>
      <c r="X297" s="104">
        <v>194</v>
      </c>
      <c r="Y297" s="104">
        <v>357</v>
      </c>
      <c r="Z297" s="104">
        <v>753</v>
      </c>
      <c r="AA297" s="104">
        <v>854</v>
      </c>
      <c r="AB297" s="104">
        <v>266</v>
      </c>
      <c r="AC297" s="104">
        <v>173</v>
      </c>
      <c r="AD297" s="107">
        <v>372</v>
      </c>
      <c r="AE297" s="104">
        <v>215</v>
      </c>
      <c r="AF297" s="104">
        <v>651</v>
      </c>
      <c r="AG297" s="163">
        <v>816</v>
      </c>
      <c r="AH297" s="5">
        <f t="shared" si="59"/>
        <v>16400</v>
      </c>
      <c r="AI297" s="5">
        <f t="shared" si="60"/>
        <v>11201200</v>
      </c>
      <c r="AJ297" s="2">
        <f t="shared" si="61"/>
        <v>8606720000</v>
      </c>
    </row>
    <row r="298" spans="1:36" x14ac:dyDescent="0.2">
      <c r="A298" s="1">
        <v>4</v>
      </c>
      <c r="B298" s="162">
        <v>552</v>
      </c>
      <c r="C298" s="104">
        <v>899</v>
      </c>
      <c r="D298" s="103">
        <v>479</v>
      </c>
      <c r="E298" s="114">
        <v>124</v>
      </c>
      <c r="F298" s="104">
        <v>421</v>
      </c>
      <c r="G298" s="104">
        <v>2</v>
      </c>
      <c r="H298" s="104">
        <v>606</v>
      </c>
      <c r="I298" s="104">
        <v>1017</v>
      </c>
      <c r="J298" s="104">
        <v>109</v>
      </c>
      <c r="K298" s="104">
        <v>458</v>
      </c>
      <c r="L298" s="104">
        <v>918</v>
      </c>
      <c r="M298" s="104">
        <v>561</v>
      </c>
      <c r="N298" s="104">
        <v>1008</v>
      </c>
      <c r="O298" s="104">
        <v>587</v>
      </c>
      <c r="P298" s="104">
        <v>23</v>
      </c>
      <c r="Q298" s="104">
        <v>436</v>
      </c>
      <c r="R298" s="104">
        <v>299</v>
      </c>
      <c r="S298" s="104">
        <v>144</v>
      </c>
      <c r="T298" s="104">
        <v>724</v>
      </c>
      <c r="U298" s="104">
        <v>887</v>
      </c>
      <c r="V298" s="104">
        <v>682</v>
      </c>
      <c r="W298" s="104">
        <v>781</v>
      </c>
      <c r="X298" s="104">
        <v>337</v>
      </c>
      <c r="Y298" s="104">
        <v>246</v>
      </c>
      <c r="Z298" s="104">
        <v>866</v>
      </c>
      <c r="AA298" s="104">
        <v>709</v>
      </c>
      <c r="AB298" s="104">
        <v>153</v>
      </c>
      <c r="AC298" s="104">
        <v>318</v>
      </c>
      <c r="AD298" s="104">
        <v>227</v>
      </c>
      <c r="AE298" s="107">
        <v>328</v>
      </c>
      <c r="AF298" s="104">
        <v>796</v>
      </c>
      <c r="AG298" s="163">
        <v>703</v>
      </c>
      <c r="AH298" s="5">
        <f t="shared" si="59"/>
        <v>16400</v>
      </c>
      <c r="AI298" s="5">
        <f t="shared" si="60"/>
        <v>11201200</v>
      </c>
      <c r="AJ298" s="2">
        <f t="shared" si="61"/>
        <v>8606720000</v>
      </c>
    </row>
    <row r="299" spans="1:36" x14ac:dyDescent="0.2">
      <c r="A299" s="1">
        <v>5</v>
      </c>
      <c r="B299" s="162">
        <v>780</v>
      </c>
      <c r="C299" s="104">
        <v>687</v>
      </c>
      <c r="D299" s="104">
        <v>243</v>
      </c>
      <c r="E299" s="104">
        <v>344</v>
      </c>
      <c r="F299" s="114">
        <v>137</v>
      </c>
      <c r="G299" s="103">
        <v>302</v>
      </c>
      <c r="H299" s="104">
        <v>882</v>
      </c>
      <c r="I299" s="104">
        <v>725</v>
      </c>
      <c r="J299" s="104">
        <v>321</v>
      </c>
      <c r="K299" s="104">
        <v>230</v>
      </c>
      <c r="L299" s="104">
        <v>698</v>
      </c>
      <c r="M299" s="104">
        <v>797</v>
      </c>
      <c r="N299" s="104">
        <v>708</v>
      </c>
      <c r="O299" s="104">
        <v>871</v>
      </c>
      <c r="P299" s="104">
        <v>315</v>
      </c>
      <c r="Q299" s="104">
        <v>160</v>
      </c>
      <c r="R299" s="104">
        <v>7</v>
      </c>
      <c r="S299" s="104">
        <v>420</v>
      </c>
      <c r="T299" s="104">
        <v>1024</v>
      </c>
      <c r="U299" s="104">
        <v>603</v>
      </c>
      <c r="V299" s="104">
        <v>902</v>
      </c>
      <c r="W299" s="104">
        <v>545</v>
      </c>
      <c r="X299" s="104">
        <v>125</v>
      </c>
      <c r="Y299" s="104">
        <v>474</v>
      </c>
      <c r="Z299" s="104">
        <v>590</v>
      </c>
      <c r="AA299" s="104">
        <v>1001</v>
      </c>
      <c r="AB299" s="107">
        <v>437</v>
      </c>
      <c r="AC299" s="104">
        <v>18</v>
      </c>
      <c r="AD299" s="104">
        <v>463</v>
      </c>
      <c r="AE299" s="104">
        <v>108</v>
      </c>
      <c r="AF299" s="104">
        <v>568</v>
      </c>
      <c r="AG299" s="163">
        <v>915</v>
      </c>
      <c r="AH299" s="5">
        <f t="shared" si="59"/>
        <v>16400</v>
      </c>
      <c r="AI299" s="5">
        <f t="shared" si="60"/>
        <v>11201200</v>
      </c>
      <c r="AJ299" s="2">
        <f t="shared" si="61"/>
        <v>8606720000</v>
      </c>
    </row>
    <row r="300" spans="1:36" x14ac:dyDescent="0.2">
      <c r="A300" s="1">
        <v>6</v>
      </c>
      <c r="B300" s="162">
        <v>667</v>
      </c>
      <c r="C300" s="104">
        <v>832</v>
      </c>
      <c r="D300" s="104">
        <v>356</v>
      </c>
      <c r="E300" s="104">
        <v>199</v>
      </c>
      <c r="F300" s="103">
        <v>282</v>
      </c>
      <c r="G300" s="114">
        <v>189</v>
      </c>
      <c r="H300" s="104">
        <v>737</v>
      </c>
      <c r="I300" s="104">
        <v>838</v>
      </c>
      <c r="J300" s="104">
        <v>210</v>
      </c>
      <c r="K300" s="104">
        <v>373</v>
      </c>
      <c r="L300" s="104">
        <v>809</v>
      </c>
      <c r="M300" s="104">
        <v>654</v>
      </c>
      <c r="N300" s="104">
        <v>851</v>
      </c>
      <c r="O300" s="104">
        <v>760</v>
      </c>
      <c r="P300" s="104">
        <v>172</v>
      </c>
      <c r="Q300" s="104">
        <v>271</v>
      </c>
      <c r="R300" s="104">
        <v>408</v>
      </c>
      <c r="S300" s="104">
        <v>51</v>
      </c>
      <c r="T300" s="104">
        <v>623</v>
      </c>
      <c r="U300" s="104">
        <v>972</v>
      </c>
      <c r="V300" s="104">
        <v>533</v>
      </c>
      <c r="W300" s="104">
        <v>946</v>
      </c>
      <c r="X300" s="104">
        <v>494</v>
      </c>
      <c r="Y300" s="104">
        <v>73</v>
      </c>
      <c r="Z300" s="104">
        <v>989</v>
      </c>
      <c r="AA300" s="104">
        <v>634</v>
      </c>
      <c r="AB300" s="104">
        <v>38</v>
      </c>
      <c r="AC300" s="107">
        <v>385</v>
      </c>
      <c r="AD300" s="104">
        <v>96</v>
      </c>
      <c r="AE300" s="104">
        <v>507</v>
      </c>
      <c r="AF300" s="104">
        <v>935</v>
      </c>
      <c r="AG300" s="163">
        <v>516</v>
      </c>
      <c r="AH300" s="5">
        <f t="shared" si="59"/>
        <v>16400</v>
      </c>
      <c r="AI300" s="5">
        <f t="shared" si="60"/>
        <v>11201200</v>
      </c>
      <c r="AJ300" s="2">
        <f t="shared" si="61"/>
        <v>8606720000</v>
      </c>
    </row>
    <row r="301" spans="1:36" x14ac:dyDescent="0.2">
      <c r="A301" s="1">
        <v>7</v>
      </c>
      <c r="B301" s="162">
        <v>169</v>
      </c>
      <c r="C301" s="104">
        <v>270</v>
      </c>
      <c r="D301" s="104">
        <v>850</v>
      </c>
      <c r="E301" s="104">
        <v>757</v>
      </c>
      <c r="F301" s="104">
        <v>812</v>
      </c>
      <c r="G301" s="104">
        <v>655</v>
      </c>
      <c r="H301" s="114">
        <v>211</v>
      </c>
      <c r="I301" s="103">
        <v>376</v>
      </c>
      <c r="J301" s="104">
        <v>740</v>
      </c>
      <c r="K301" s="104">
        <v>839</v>
      </c>
      <c r="L301" s="104">
        <v>283</v>
      </c>
      <c r="M301" s="104">
        <v>192</v>
      </c>
      <c r="N301" s="104">
        <v>353</v>
      </c>
      <c r="O301" s="104">
        <v>198</v>
      </c>
      <c r="P301" s="104">
        <v>666</v>
      </c>
      <c r="Q301" s="104">
        <v>829</v>
      </c>
      <c r="R301" s="104">
        <v>934</v>
      </c>
      <c r="S301" s="104">
        <v>513</v>
      </c>
      <c r="T301" s="104">
        <v>93</v>
      </c>
      <c r="U301" s="104">
        <v>506</v>
      </c>
      <c r="V301" s="104">
        <v>39</v>
      </c>
      <c r="W301" s="104">
        <v>388</v>
      </c>
      <c r="X301" s="104">
        <v>992</v>
      </c>
      <c r="Y301" s="104">
        <v>635</v>
      </c>
      <c r="Z301" s="107">
        <v>495</v>
      </c>
      <c r="AA301" s="104">
        <v>76</v>
      </c>
      <c r="AB301" s="104">
        <v>536</v>
      </c>
      <c r="AC301" s="104">
        <v>947</v>
      </c>
      <c r="AD301" s="104">
        <v>622</v>
      </c>
      <c r="AE301" s="104">
        <v>969</v>
      </c>
      <c r="AF301" s="104">
        <v>405</v>
      </c>
      <c r="AG301" s="163">
        <v>50</v>
      </c>
      <c r="AH301" s="5">
        <f t="shared" si="59"/>
        <v>16400</v>
      </c>
      <c r="AI301" s="5">
        <f t="shared" si="60"/>
        <v>11201200</v>
      </c>
      <c r="AJ301" s="2">
        <f t="shared" si="61"/>
        <v>8606720000</v>
      </c>
    </row>
    <row r="302" spans="1:36" x14ac:dyDescent="0.2">
      <c r="A302" s="1">
        <v>8</v>
      </c>
      <c r="B302" s="162">
        <v>314</v>
      </c>
      <c r="C302" s="104">
        <v>157</v>
      </c>
      <c r="D302" s="104">
        <v>705</v>
      </c>
      <c r="E302" s="104">
        <v>870</v>
      </c>
      <c r="F302" s="104">
        <v>699</v>
      </c>
      <c r="G302" s="104">
        <v>800</v>
      </c>
      <c r="H302" s="103">
        <v>324</v>
      </c>
      <c r="I302" s="114">
        <v>231</v>
      </c>
      <c r="J302" s="104">
        <v>883</v>
      </c>
      <c r="K302" s="104">
        <v>728</v>
      </c>
      <c r="L302" s="104">
        <v>140</v>
      </c>
      <c r="M302" s="104">
        <v>303</v>
      </c>
      <c r="N302" s="104">
        <v>242</v>
      </c>
      <c r="O302" s="104">
        <v>341</v>
      </c>
      <c r="P302" s="104">
        <v>777</v>
      </c>
      <c r="Q302" s="104">
        <v>686</v>
      </c>
      <c r="R302" s="104">
        <v>565</v>
      </c>
      <c r="S302" s="104">
        <v>914</v>
      </c>
      <c r="T302" s="104">
        <v>462</v>
      </c>
      <c r="U302" s="104">
        <v>105</v>
      </c>
      <c r="V302" s="104">
        <v>440</v>
      </c>
      <c r="W302" s="104">
        <v>19</v>
      </c>
      <c r="X302" s="104">
        <v>591</v>
      </c>
      <c r="Y302" s="104">
        <v>1004</v>
      </c>
      <c r="Z302" s="104">
        <v>128</v>
      </c>
      <c r="AA302" s="107">
        <v>475</v>
      </c>
      <c r="AB302" s="104">
        <v>903</v>
      </c>
      <c r="AC302" s="104">
        <v>548</v>
      </c>
      <c r="AD302" s="104">
        <v>1021</v>
      </c>
      <c r="AE302" s="104">
        <v>602</v>
      </c>
      <c r="AF302" s="104">
        <v>6</v>
      </c>
      <c r="AG302" s="163">
        <v>417</v>
      </c>
      <c r="AH302" s="5">
        <f t="shared" si="59"/>
        <v>16400</v>
      </c>
      <c r="AI302" s="5">
        <f t="shared" si="60"/>
        <v>11201200</v>
      </c>
      <c r="AJ302" s="2">
        <f t="shared" si="61"/>
        <v>8606720000</v>
      </c>
    </row>
    <row r="303" spans="1:36" x14ac:dyDescent="0.2">
      <c r="A303" s="1">
        <v>9</v>
      </c>
      <c r="B303" s="162">
        <v>83</v>
      </c>
      <c r="C303" s="104">
        <v>504</v>
      </c>
      <c r="D303" s="104">
        <v>940</v>
      </c>
      <c r="E303" s="104">
        <v>527</v>
      </c>
      <c r="F303" s="104">
        <v>978</v>
      </c>
      <c r="G303" s="104">
        <v>629</v>
      </c>
      <c r="H303" s="104">
        <v>41</v>
      </c>
      <c r="I303" s="104">
        <v>398</v>
      </c>
      <c r="J303" s="114">
        <v>538</v>
      </c>
      <c r="K303" s="103">
        <v>957</v>
      </c>
      <c r="L303" s="104">
        <v>481</v>
      </c>
      <c r="M303" s="104">
        <v>70</v>
      </c>
      <c r="N303" s="104">
        <v>411</v>
      </c>
      <c r="O303" s="104">
        <v>64</v>
      </c>
      <c r="P303" s="104">
        <v>612</v>
      </c>
      <c r="Q303" s="104">
        <v>967</v>
      </c>
      <c r="R303" s="104">
        <v>864</v>
      </c>
      <c r="S303" s="104">
        <v>763</v>
      </c>
      <c r="T303" s="104">
        <v>167</v>
      </c>
      <c r="U303" s="104">
        <v>260</v>
      </c>
      <c r="V303" s="104">
        <v>221</v>
      </c>
      <c r="W303" s="104">
        <v>378</v>
      </c>
      <c r="X303" s="107">
        <v>806</v>
      </c>
      <c r="Y303" s="104">
        <v>641</v>
      </c>
      <c r="Z303" s="104">
        <v>277</v>
      </c>
      <c r="AA303" s="104">
        <v>178</v>
      </c>
      <c r="AB303" s="104">
        <v>750</v>
      </c>
      <c r="AC303" s="104">
        <v>841</v>
      </c>
      <c r="AD303" s="104">
        <v>664</v>
      </c>
      <c r="AE303" s="104">
        <v>819</v>
      </c>
      <c r="AF303" s="104">
        <v>367</v>
      </c>
      <c r="AG303" s="163">
        <v>204</v>
      </c>
      <c r="AH303" s="5">
        <f t="shared" si="59"/>
        <v>16400</v>
      </c>
      <c r="AI303" s="5">
        <f t="shared" si="60"/>
        <v>11201200</v>
      </c>
      <c r="AJ303" s="2">
        <f t="shared" si="61"/>
        <v>8606720000</v>
      </c>
    </row>
    <row r="304" spans="1:36" x14ac:dyDescent="0.2">
      <c r="A304" s="1">
        <v>10</v>
      </c>
      <c r="B304" s="162">
        <v>452</v>
      </c>
      <c r="C304" s="104">
        <v>103</v>
      </c>
      <c r="D304" s="104">
        <v>571</v>
      </c>
      <c r="E304" s="104">
        <v>928</v>
      </c>
      <c r="F304" s="104">
        <v>577</v>
      </c>
      <c r="G304" s="104">
        <v>998</v>
      </c>
      <c r="H304" s="104">
        <v>442</v>
      </c>
      <c r="I304" s="104">
        <v>29</v>
      </c>
      <c r="J304" s="103">
        <v>905</v>
      </c>
      <c r="K304" s="114">
        <v>558</v>
      </c>
      <c r="L304" s="104">
        <v>114</v>
      </c>
      <c r="M304" s="104">
        <v>469</v>
      </c>
      <c r="N304" s="104">
        <v>12</v>
      </c>
      <c r="O304" s="104">
        <v>431</v>
      </c>
      <c r="P304" s="104">
        <v>1011</v>
      </c>
      <c r="Q304" s="104">
        <v>600</v>
      </c>
      <c r="R304" s="104">
        <v>719</v>
      </c>
      <c r="S304" s="104">
        <v>876</v>
      </c>
      <c r="T304" s="104">
        <v>312</v>
      </c>
      <c r="U304" s="104">
        <v>147</v>
      </c>
      <c r="V304" s="104">
        <v>334</v>
      </c>
      <c r="W304" s="104">
        <v>233</v>
      </c>
      <c r="X304" s="104">
        <v>693</v>
      </c>
      <c r="Y304" s="107">
        <v>786</v>
      </c>
      <c r="Z304" s="104">
        <v>134</v>
      </c>
      <c r="AA304" s="104">
        <v>289</v>
      </c>
      <c r="AB304" s="104">
        <v>893</v>
      </c>
      <c r="AC304" s="104">
        <v>730</v>
      </c>
      <c r="AD304" s="104">
        <v>775</v>
      </c>
      <c r="AE304" s="104">
        <v>676</v>
      </c>
      <c r="AF304" s="104">
        <v>256</v>
      </c>
      <c r="AG304" s="163">
        <v>347</v>
      </c>
      <c r="AH304" s="5">
        <f t="shared" si="59"/>
        <v>16400</v>
      </c>
      <c r="AI304" s="5">
        <f t="shared" si="60"/>
        <v>11201200</v>
      </c>
      <c r="AJ304" s="2">
        <f t="shared" si="61"/>
        <v>8606720000</v>
      </c>
    </row>
    <row r="305" spans="1:36" x14ac:dyDescent="0.2">
      <c r="A305" s="1">
        <v>11</v>
      </c>
      <c r="B305" s="162">
        <v>1010</v>
      </c>
      <c r="C305" s="104">
        <v>597</v>
      </c>
      <c r="D305" s="104">
        <v>9</v>
      </c>
      <c r="E305" s="104">
        <v>430</v>
      </c>
      <c r="F305" s="104">
        <v>115</v>
      </c>
      <c r="G305" s="104">
        <v>472</v>
      </c>
      <c r="H305" s="104">
        <v>908</v>
      </c>
      <c r="I305" s="104">
        <v>559</v>
      </c>
      <c r="J305" s="104">
        <v>443</v>
      </c>
      <c r="K305" s="104">
        <v>32</v>
      </c>
      <c r="L305" s="114">
        <v>580</v>
      </c>
      <c r="M305" s="103">
        <v>999</v>
      </c>
      <c r="N305" s="104">
        <v>570</v>
      </c>
      <c r="O305" s="104">
        <v>925</v>
      </c>
      <c r="P305" s="104">
        <v>449</v>
      </c>
      <c r="Q305" s="104">
        <v>102</v>
      </c>
      <c r="R305" s="104">
        <v>253</v>
      </c>
      <c r="S305" s="104">
        <v>346</v>
      </c>
      <c r="T305" s="104">
        <v>774</v>
      </c>
      <c r="U305" s="104">
        <v>673</v>
      </c>
      <c r="V305" s="107">
        <v>896</v>
      </c>
      <c r="W305" s="104">
        <v>731</v>
      </c>
      <c r="X305" s="104">
        <v>135</v>
      </c>
      <c r="Y305" s="104">
        <v>292</v>
      </c>
      <c r="Z305" s="104">
        <v>696</v>
      </c>
      <c r="AA305" s="104">
        <v>787</v>
      </c>
      <c r="AB305" s="104">
        <v>335</v>
      </c>
      <c r="AC305" s="104">
        <v>236</v>
      </c>
      <c r="AD305" s="104">
        <v>309</v>
      </c>
      <c r="AE305" s="104">
        <v>146</v>
      </c>
      <c r="AF305" s="104">
        <v>718</v>
      </c>
      <c r="AG305" s="163">
        <v>873</v>
      </c>
      <c r="AH305" s="5">
        <f t="shared" si="59"/>
        <v>16400</v>
      </c>
      <c r="AI305" s="5">
        <f t="shared" si="60"/>
        <v>11201200</v>
      </c>
      <c r="AJ305" s="2">
        <f t="shared" si="61"/>
        <v>8606720000</v>
      </c>
    </row>
    <row r="306" spans="1:36" x14ac:dyDescent="0.2">
      <c r="A306" s="1">
        <v>12</v>
      </c>
      <c r="B306" s="162">
        <v>609</v>
      </c>
      <c r="C306" s="104">
        <v>966</v>
      </c>
      <c r="D306" s="104">
        <v>410</v>
      </c>
      <c r="E306" s="104">
        <v>61</v>
      </c>
      <c r="F306" s="104">
        <v>484</v>
      </c>
      <c r="G306" s="104">
        <v>71</v>
      </c>
      <c r="H306" s="104">
        <v>539</v>
      </c>
      <c r="I306" s="104">
        <v>960</v>
      </c>
      <c r="J306" s="104">
        <v>44</v>
      </c>
      <c r="K306" s="104">
        <v>399</v>
      </c>
      <c r="L306" s="103">
        <v>979</v>
      </c>
      <c r="M306" s="114">
        <v>632</v>
      </c>
      <c r="N306" s="104">
        <v>937</v>
      </c>
      <c r="O306" s="104">
        <v>526</v>
      </c>
      <c r="P306" s="104">
        <v>82</v>
      </c>
      <c r="Q306" s="104">
        <v>501</v>
      </c>
      <c r="R306" s="104">
        <v>366</v>
      </c>
      <c r="S306" s="104">
        <v>201</v>
      </c>
      <c r="T306" s="104">
        <v>661</v>
      </c>
      <c r="U306" s="104">
        <v>818</v>
      </c>
      <c r="V306" s="104">
        <v>751</v>
      </c>
      <c r="W306" s="107">
        <v>844</v>
      </c>
      <c r="X306" s="104">
        <v>280</v>
      </c>
      <c r="Y306" s="104">
        <v>179</v>
      </c>
      <c r="Z306" s="104">
        <v>807</v>
      </c>
      <c r="AA306" s="104">
        <v>644</v>
      </c>
      <c r="AB306" s="104">
        <v>224</v>
      </c>
      <c r="AC306" s="104">
        <v>379</v>
      </c>
      <c r="AD306" s="104">
        <v>166</v>
      </c>
      <c r="AE306" s="104">
        <v>257</v>
      </c>
      <c r="AF306" s="104">
        <v>861</v>
      </c>
      <c r="AG306" s="163">
        <v>762</v>
      </c>
      <c r="AH306" s="5">
        <f t="shared" si="59"/>
        <v>16400</v>
      </c>
      <c r="AI306" s="5">
        <f t="shared" si="60"/>
        <v>11201200</v>
      </c>
      <c r="AJ306" s="2">
        <f t="shared" si="61"/>
        <v>8606720000</v>
      </c>
    </row>
    <row r="307" spans="1:36" x14ac:dyDescent="0.2">
      <c r="A307" s="1">
        <v>13</v>
      </c>
      <c r="B307" s="162">
        <v>845</v>
      </c>
      <c r="C307" s="104">
        <v>746</v>
      </c>
      <c r="D307" s="104">
        <v>182</v>
      </c>
      <c r="E307" s="104">
        <v>273</v>
      </c>
      <c r="F307" s="104">
        <v>208</v>
      </c>
      <c r="G307" s="104">
        <v>363</v>
      </c>
      <c r="H307" s="104">
        <v>823</v>
      </c>
      <c r="I307" s="104">
        <v>660</v>
      </c>
      <c r="J307" s="104">
        <v>264</v>
      </c>
      <c r="K307" s="104">
        <v>163</v>
      </c>
      <c r="L307" s="104">
        <v>767</v>
      </c>
      <c r="M307" s="104">
        <v>860</v>
      </c>
      <c r="N307" s="114">
        <v>645</v>
      </c>
      <c r="O307" s="103">
        <v>802</v>
      </c>
      <c r="P307" s="104">
        <v>382</v>
      </c>
      <c r="Q307" s="104">
        <v>217</v>
      </c>
      <c r="R307" s="104">
        <v>66</v>
      </c>
      <c r="S307" s="104">
        <v>485</v>
      </c>
      <c r="T307" s="107">
        <v>953</v>
      </c>
      <c r="U307" s="104">
        <v>542</v>
      </c>
      <c r="V307" s="104">
        <v>963</v>
      </c>
      <c r="W307" s="104">
        <v>616</v>
      </c>
      <c r="X307" s="104">
        <v>60</v>
      </c>
      <c r="Y307" s="104">
        <v>415</v>
      </c>
      <c r="Z307" s="104">
        <v>523</v>
      </c>
      <c r="AA307" s="104">
        <v>944</v>
      </c>
      <c r="AB307" s="104">
        <v>500</v>
      </c>
      <c r="AC307" s="104">
        <v>87</v>
      </c>
      <c r="AD307" s="104">
        <v>394</v>
      </c>
      <c r="AE307" s="104">
        <v>45</v>
      </c>
      <c r="AF307" s="104">
        <v>625</v>
      </c>
      <c r="AG307" s="163">
        <v>982</v>
      </c>
      <c r="AH307" s="5">
        <f t="shared" si="59"/>
        <v>16400</v>
      </c>
      <c r="AI307" s="5">
        <f t="shared" si="60"/>
        <v>11201200</v>
      </c>
      <c r="AJ307" s="2">
        <f t="shared" si="61"/>
        <v>8606720000</v>
      </c>
    </row>
    <row r="308" spans="1:36" x14ac:dyDescent="0.2">
      <c r="A308" s="1">
        <v>14</v>
      </c>
      <c r="B308" s="162">
        <v>734</v>
      </c>
      <c r="C308" s="104">
        <v>889</v>
      </c>
      <c r="D308" s="104">
        <v>293</v>
      </c>
      <c r="E308" s="104">
        <v>130</v>
      </c>
      <c r="F308" s="104">
        <v>351</v>
      </c>
      <c r="G308" s="104">
        <v>252</v>
      </c>
      <c r="H308" s="104">
        <v>680</v>
      </c>
      <c r="I308" s="104">
        <v>771</v>
      </c>
      <c r="J308" s="104">
        <v>151</v>
      </c>
      <c r="K308" s="104">
        <v>308</v>
      </c>
      <c r="L308" s="104">
        <v>880</v>
      </c>
      <c r="M308" s="104">
        <v>715</v>
      </c>
      <c r="N308" s="103">
        <v>790</v>
      </c>
      <c r="O308" s="114">
        <v>689</v>
      </c>
      <c r="P308" s="104">
        <v>237</v>
      </c>
      <c r="Q308" s="104">
        <v>330</v>
      </c>
      <c r="R308" s="104">
        <v>465</v>
      </c>
      <c r="S308" s="104">
        <v>118</v>
      </c>
      <c r="T308" s="104">
        <v>554</v>
      </c>
      <c r="U308" s="107">
        <v>909</v>
      </c>
      <c r="V308" s="104">
        <v>596</v>
      </c>
      <c r="W308" s="104">
        <v>1015</v>
      </c>
      <c r="X308" s="104">
        <v>427</v>
      </c>
      <c r="Y308" s="104">
        <v>16</v>
      </c>
      <c r="Z308" s="104">
        <v>924</v>
      </c>
      <c r="AA308" s="104">
        <v>575</v>
      </c>
      <c r="AB308" s="104">
        <v>99</v>
      </c>
      <c r="AC308" s="104">
        <v>456</v>
      </c>
      <c r="AD308" s="104">
        <v>25</v>
      </c>
      <c r="AE308" s="104">
        <v>446</v>
      </c>
      <c r="AF308" s="104">
        <v>994</v>
      </c>
      <c r="AG308" s="163">
        <v>581</v>
      </c>
      <c r="AH308" s="5">
        <f t="shared" si="59"/>
        <v>16400</v>
      </c>
      <c r="AI308" s="5">
        <f t="shared" si="60"/>
        <v>11201200</v>
      </c>
      <c r="AJ308" s="2">
        <f t="shared" si="61"/>
        <v>8606720000</v>
      </c>
    </row>
    <row r="309" spans="1:36" x14ac:dyDescent="0.2">
      <c r="A309" s="1">
        <v>15</v>
      </c>
      <c r="B309" s="162">
        <v>240</v>
      </c>
      <c r="C309" s="104">
        <v>331</v>
      </c>
      <c r="D309" s="104">
        <v>791</v>
      </c>
      <c r="E309" s="104">
        <v>692</v>
      </c>
      <c r="F309" s="104">
        <v>877</v>
      </c>
      <c r="G309" s="104">
        <v>714</v>
      </c>
      <c r="H309" s="104">
        <v>150</v>
      </c>
      <c r="I309" s="104">
        <v>305</v>
      </c>
      <c r="J309" s="104">
        <v>677</v>
      </c>
      <c r="K309" s="104">
        <v>770</v>
      </c>
      <c r="L309" s="104">
        <v>350</v>
      </c>
      <c r="M309" s="104">
        <v>249</v>
      </c>
      <c r="N309" s="104">
        <v>296</v>
      </c>
      <c r="O309" s="104">
        <v>131</v>
      </c>
      <c r="P309" s="114">
        <v>735</v>
      </c>
      <c r="Q309" s="103">
        <v>892</v>
      </c>
      <c r="R309" s="107">
        <v>995</v>
      </c>
      <c r="S309" s="104">
        <v>584</v>
      </c>
      <c r="T309" s="104">
        <v>28</v>
      </c>
      <c r="U309" s="104">
        <v>447</v>
      </c>
      <c r="V309" s="104">
        <v>98</v>
      </c>
      <c r="W309" s="104">
        <v>453</v>
      </c>
      <c r="X309" s="104">
        <v>921</v>
      </c>
      <c r="Y309" s="104">
        <v>574</v>
      </c>
      <c r="Z309" s="104">
        <v>426</v>
      </c>
      <c r="AA309" s="104">
        <v>13</v>
      </c>
      <c r="AB309" s="104">
        <v>593</v>
      </c>
      <c r="AC309" s="104">
        <v>1014</v>
      </c>
      <c r="AD309" s="104">
        <v>555</v>
      </c>
      <c r="AE309" s="104">
        <v>912</v>
      </c>
      <c r="AF309" s="104">
        <v>468</v>
      </c>
      <c r="AG309" s="163">
        <v>119</v>
      </c>
      <c r="AH309" s="5">
        <f t="shared" si="59"/>
        <v>16400</v>
      </c>
      <c r="AI309" s="5">
        <f t="shared" si="60"/>
        <v>11201200</v>
      </c>
      <c r="AJ309" s="2">
        <f t="shared" si="61"/>
        <v>8606720000</v>
      </c>
    </row>
    <row r="310" spans="1:36" x14ac:dyDescent="0.2">
      <c r="A310" s="1">
        <v>16</v>
      </c>
      <c r="B310" s="162">
        <v>383</v>
      </c>
      <c r="C310" s="104">
        <v>220</v>
      </c>
      <c r="D310" s="104">
        <v>648</v>
      </c>
      <c r="E310" s="104">
        <v>803</v>
      </c>
      <c r="F310" s="104">
        <v>766</v>
      </c>
      <c r="G310" s="104">
        <v>857</v>
      </c>
      <c r="H310" s="104">
        <v>261</v>
      </c>
      <c r="I310" s="104">
        <v>162</v>
      </c>
      <c r="J310" s="104">
        <v>822</v>
      </c>
      <c r="K310" s="104">
        <v>657</v>
      </c>
      <c r="L310" s="104">
        <v>205</v>
      </c>
      <c r="M310" s="104">
        <v>362</v>
      </c>
      <c r="N310" s="104">
        <v>183</v>
      </c>
      <c r="O310" s="104">
        <v>276</v>
      </c>
      <c r="P310" s="103">
        <v>848</v>
      </c>
      <c r="Q310" s="114">
        <v>747</v>
      </c>
      <c r="R310" s="104">
        <v>628</v>
      </c>
      <c r="S310" s="107">
        <v>983</v>
      </c>
      <c r="T310" s="104">
        <v>395</v>
      </c>
      <c r="U310" s="104">
        <v>48</v>
      </c>
      <c r="V310" s="104">
        <v>497</v>
      </c>
      <c r="W310" s="104">
        <v>86</v>
      </c>
      <c r="X310" s="104">
        <v>522</v>
      </c>
      <c r="Y310" s="104">
        <v>941</v>
      </c>
      <c r="Z310" s="104">
        <v>57</v>
      </c>
      <c r="AA310" s="104">
        <v>414</v>
      </c>
      <c r="AB310" s="104">
        <v>962</v>
      </c>
      <c r="AC310" s="104">
        <v>613</v>
      </c>
      <c r="AD310" s="104">
        <v>956</v>
      </c>
      <c r="AE310" s="104">
        <v>543</v>
      </c>
      <c r="AF310" s="104">
        <v>67</v>
      </c>
      <c r="AG310" s="163">
        <v>488</v>
      </c>
      <c r="AH310" s="5">
        <f t="shared" si="59"/>
        <v>16400</v>
      </c>
      <c r="AI310" s="5">
        <f t="shared" si="60"/>
        <v>11201200</v>
      </c>
      <c r="AJ310" s="2">
        <f t="shared" si="61"/>
        <v>8606720000</v>
      </c>
    </row>
    <row r="311" spans="1:36" x14ac:dyDescent="0.2">
      <c r="A311" s="1">
        <v>17</v>
      </c>
      <c r="B311" s="162">
        <v>642</v>
      </c>
      <c r="C311" s="104">
        <v>805</v>
      </c>
      <c r="D311" s="104">
        <v>377</v>
      </c>
      <c r="E311" s="104">
        <v>222</v>
      </c>
      <c r="F311" s="104">
        <v>259</v>
      </c>
      <c r="G311" s="104">
        <v>168</v>
      </c>
      <c r="H311" s="104">
        <v>764</v>
      </c>
      <c r="I311" s="104">
        <v>863</v>
      </c>
      <c r="J311" s="104">
        <v>203</v>
      </c>
      <c r="K311" s="104">
        <v>368</v>
      </c>
      <c r="L311" s="104">
        <v>820</v>
      </c>
      <c r="M311" s="104">
        <v>663</v>
      </c>
      <c r="N311" s="104">
        <v>842</v>
      </c>
      <c r="O311" s="104">
        <v>749</v>
      </c>
      <c r="P311" s="107">
        <v>177</v>
      </c>
      <c r="Q311" s="104">
        <v>278</v>
      </c>
      <c r="R311" s="114">
        <v>397</v>
      </c>
      <c r="S311" s="103">
        <v>42</v>
      </c>
      <c r="T311" s="104">
        <v>630</v>
      </c>
      <c r="U311" s="104">
        <v>977</v>
      </c>
      <c r="V311" s="104">
        <v>528</v>
      </c>
      <c r="W311" s="104">
        <v>939</v>
      </c>
      <c r="X311" s="104">
        <v>503</v>
      </c>
      <c r="Y311" s="104">
        <v>84</v>
      </c>
      <c r="Z311" s="104">
        <v>968</v>
      </c>
      <c r="AA311" s="104">
        <v>611</v>
      </c>
      <c r="AB311" s="104">
        <v>63</v>
      </c>
      <c r="AC311" s="104">
        <v>412</v>
      </c>
      <c r="AD311" s="104">
        <v>69</v>
      </c>
      <c r="AE311" s="104">
        <v>482</v>
      </c>
      <c r="AF311" s="104">
        <v>958</v>
      </c>
      <c r="AG311" s="163">
        <v>537</v>
      </c>
      <c r="AH311" s="5">
        <f t="shared" si="59"/>
        <v>16400</v>
      </c>
      <c r="AI311" s="5">
        <f t="shared" si="60"/>
        <v>11201200</v>
      </c>
      <c r="AJ311" s="2">
        <f t="shared" si="61"/>
        <v>8606720000</v>
      </c>
    </row>
    <row r="312" spans="1:36" x14ac:dyDescent="0.2">
      <c r="A312" s="1">
        <v>18</v>
      </c>
      <c r="B312" s="162">
        <v>785</v>
      </c>
      <c r="C312" s="104">
        <v>694</v>
      </c>
      <c r="D312" s="104">
        <v>234</v>
      </c>
      <c r="E312" s="104">
        <v>333</v>
      </c>
      <c r="F312" s="104">
        <v>148</v>
      </c>
      <c r="G312" s="104">
        <v>311</v>
      </c>
      <c r="H312" s="104">
        <v>875</v>
      </c>
      <c r="I312" s="104">
        <v>720</v>
      </c>
      <c r="J312" s="104">
        <v>348</v>
      </c>
      <c r="K312" s="104">
        <v>255</v>
      </c>
      <c r="L312" s="104">
        <v>675</v>
      </c>
      <c r="M312" s="104">
        <v>776</v>
      </c>
      <c r="N312" s="104">
        <v>729</v>
      </c>
      <c r="O312" s="104">
        <v>894</v>
      </c>
      <c r="P312" s="104">
        <v>290</v>
      </c>
      <c r="Q312" s="107">
        <v>133</v>
      </c>
      <c r="R312" s="103">
        <v>30</v>
      </c>
      <c r="S312" s="114">
        <v>441</v>
      </c>
      <c r="T312" s="104">
        <v>997</v>
      </c>
      <c r="U312" s="104">
        <v>578</v>
      </c>
      <c r="V312" s="104">
        <v>927</v>
      </c>
      <c r="W312" s="104">
        <v>572</v>
      </c>
      <c r="X312" s="104">
        <v>104</v>
      </c>
      <c r="Y312" s="104">
        <v>451</v>
      </c>
      <c r="Z312" s="104">
        <v>599</v>
      </c>
      <c r="AA312" s="104">
        <v>1012</v>
      </c>
      <c r="AB312" s="104">
        <v>432</v>
      </c>
      <c r="AC312" s="104">
        <v>11</v>
      </c>
      <c r="AD312" s="104">
        <v>470</v>
      </c>
      <c r="AE312" s="104">
        <v>113</v>
      </c>
      <c r="AF312" s="104">
        <v>557</v>
      </c>
      <c r="AG312" s="163">
        <v>906</v>
      </c>
      <c r="AH312" s="5">
        <f t="shared" si="59"/>
        <v>16400</v>
      </c>
      <c r="AI312" s="5">
        <f t="shared" si="60"/>
        <v>11201200</v>
      </c>
      <c r="AJ312" s="2">
        <f t="shared" si="61"/>
        <v>8606720000</v>
      </c>
    </row>
    <row r="313" spans="1:36" x14ac:dyDescent="0.2">
      <c r="A313" s="1">
        <v>19</v>
      </c>
      <c r="B313" s="162">
        <v>291</v>
      </c>
      <c r="C313" s="104">
        <v>136</v>
      </c>
      <c r="D313" s="104">
        <v>732</v>
      </c>
      <c r="E313" s="104">
        <v>895</v>
      </c>
      <c r="F313" s="104">
        <v>674</v>
      </c>
      <c r="G313" s="104">
        <v>773</v>
      </c>
      <c r="H313" s="104">
        <v>345</v>
      </c>
      <c r="I313" s="104">
        <v>254</v>
      </c>
      <c r="J313" s="104">
        <v>874</v>
      </c>
      <c r="K313" s="104">
        <v>717</v>
      </c>
      <c r="L313" s="104">
        <v>145</v>
      </c>
      <c r="M313" s="104">
        <v>310</v>
      </c>
      <c r="N313" s="107">
        <v>235</v>
      </c>
      <c r="O313" s="104">
        <v>336</v>
      </c>
      <c r="P313" s="104">
        <v>788</v>
      </c>
      <c r="Q313" s="104">
        <v>695</v>
      </c>
      <c r="R313" s="104">
        <v>560</v>
      </c>
      <c r="S313" s="104">
        <v>907</v>
      </c>
      <c r="T313" s="114">
        <v>471</v>
      </c>
      <c r="U313" s="103">
        <v>116</v>
      </c>
      <c r="V313" s="104">
        <v>429</v>
      </c>
      <c r="W313" s="104">
        <v>10</v>
      </c>
      <c r="X313" s="104">
        <v>598</v>
      </c>
      <c r="Y313" s="104">
        <v>1009</v>
      </c>
      <c r="Z313" s="104">
        <v>101</v>
      </c>
      <c r="AA313" s="104">
        <v>450</v>
      </c>
      <c r="AB313" s="104">
        <v>926</v>
      </c>
      <c r="AC313" s="104">
        <v>569</v>
      </c>
      <c r="AD313" s="104">
        <v>1000</v>
      </c>
      <c r="AE313" s="104">
        <v>579</v>
      </c>
      <c r="AF313" s="104">
        <v>31</v>
      </c>
      <c r="AG313" s="163">
        <v>444</v>
      </c>
      <c r="AH313" s="5">
        <f t="shared" si="59"/>
        <v>16400</v>
      </c>
      <c r="AI313" s="5">
        <f t="shared" si="60"/>
        <v>11201200</v>
      </c>
      <c r="AJ313" s="2">
        <f t="shared" si="61"/>
        <v>8606720000</v>
      </c>
    </row>
    <row r="314" spans="1:36" x14ac:dyDescent="0.2">
      <c r="A314" s="1">
        <v>20</v>
      </c>
      <c r="B314" s="162">
        <v>180</v>
      </c>
      <c r="C314" s="104">
        <v>279</v>
      </c>
      <c r="D314" s="104">
        <v>843</v>
      </c>
      <c r="E314" s="104">
        <v>752</v>
      </c>
      <c r="F314" s="104">
        <v>817</v>
      </c>
      <c r="G314" s="104">
        <v>662</v>
      </c>
      <c r="H314" s="104">
        <v>202</v>
      </c>
      <c r="I314" s="104">
        <v>365</v>
      </c>
      <c r="J314" s="104">
        <v>761</v>
      </c>
      <c r="K314" s="104">
        <v>862</v>
      </c>
      <c r="L314" s="104">
        <v>258</v>
      </c>
      <c r="M314" s="104">
        <v>165</v>
      </c>
      <c r="N314" s="104">
        <v>380</v>
      </c>
      <c r="O314" s="107">
        <v>223</v>
      </c>
      <c r="P314" s="104">
        <v>643</v>
      </c>
      <c r="Q314" s="104">
        <v>808</v>
      </c>
      <c r="R314" s="104">
        <v>959</v>
      </c>
      <c r="S314" s="104">
        <v>540</v>
      </c>
      <c r="T314" s="103">
        <v>72</v>
      </c>
      <c r="U314" s="114">
        <v>483</v>
      </c>
      <c r="V314" s="104">
        <v>62</v>
      </c>
      <c r="W314" s="104">
        <v>409</v>
      </c>
      <c r="X314" s="104">
        <v>965</v>
      </c>
      <c r="Y314" s="104">
        <v>610</v>
      </c>
      <c r="Z314" s="104">
        <v>502</v>
      </c>
      <c r="AA314" s="104">
        <v>81</v>
      </c>
      <c r="AB314" s="104">
        <v>525</v>
      </c>
      <c r="AC314" s="104">
        <v>938</v>
      </c>
      <c r="AD314" s="104">
        <v>631</v>
      </c>
      <c r="AE314" s="104">
        <v>980</v>
      </c>
      <c r="AF314" s="104">
        <v>400</v>
      </c>
      <c r="AG314" s="163">
        <v>43</v>
      </c>
      <c r="AH314" s="5">
        <f t="shared" si="59"/>
        <v>16400</v>
      </c>
      <c r="AI314" s="5">
        <f t="shared" si="60"/>
        <v>11201200</v>
      </c>
      <c r="AJ314" s="2">
        <f t="shared" si="61"/>
        <v>8606720000</v>
      </c>
    </row>
    <row r="315" spans="1:36" x14ac:dyDescent="0.2">
      <c r="A315" s="1">
        <v>21</v>
      </c>
      <c r="B315" s="162">
        <v>416</v>
      </c>
      <c r="C315" s="104">
        <v>59</v>
      </c>
      <c r="D315" s="104">
        <v>615</v>
      </c>
      <c r="E315" s="104">
        <v>964</v>
      </c>
      <c r="F315" s="104">
        <v>541</v>
      </c>
      <c r="G315" s="104">
        <v>954</v>
      </c>
      <c r="H315" s="104">
        <v>486</v>
      </c>
      <c r="I315" s="104">
        <v>65</v>
      </c>
      <c r="J315" s="104">
        <v>981</v>
      </c>
      <c r="K315" s="104">
        <v>626</v>
      </c>
      <c r="L315" s="107">
        <v>46</v>
      </c>
      <c r="M315" s="104">
        <v>393</v>
      </c>
      <c r="N315" s="104">
        <v>88</v>
      </c>
      <c r="O315" s="104">
        <v>499</v>
      </c>
      <c r="P315" s="104">
        <v>943</v>
      </c>
      <c r="Q315" s="104">
        <v>524</v>
      </c>
      <c r="R315" s="104">
        <v>659</v>
      </c>
      <c r="S315" s="104">
        <v>824</v>
      </c>
      <c r="T315" s="104">
        <v>364</v>
      </c>
      <c r="U315" s="104">
        <v>207</v>
      </c>
      <c r="V315" s="114">
        <v>274</v>
      </c>
      <c r="W315" s="103">
        <v>181</v>
      </c>
      <c r="X315" s="104">
        <v>745</v>
      </c>
      <c r="Y315" s="104">
        <v>846</v>
      </c>
      <c r="Z315" s="104">
        <v>218</v>
      </c>
      <c r="AA315" s="104">
        <v>381</v>
      </c>
      <c r="AB315" s="104">
        <v>801</v>
      </c>
      <c r="AC315" s="104">
        <v>646</v>
      </c>
      <c r="AD315" s="104">
        <v>859</v>
      </c>
      <c r="AE315" s="104">
        <v>768</v>
      </c>
      <c r="AF315" s="104">
        <v>164</v>
      </c>
      <c r="AG315" s="163">
        <v>263</v>
      </c>
      <c r="AH315" s="5">
        <f t="shared" si="59"/>
        <v>16400</v>
      </c>
      <c r="AI315" s="5">
        <f t="shared" si="60"/>
        <v>11201200</v>
      </c>
      <c r="AJ315" s="2">
        <f t="shared" si="61"/>
        <v>8606720000</v>
      </c>
    </row>
    <row r="316" spans="1:36" x14ac:dyDescent="0.2">
      <c r="A316" s="1">
        <v>22</v>
      </c>
      <c r="B316" s="162">
        <v>15</v>
      </c>
      <c r="C316" s="104">
        <v>428</v>
      </c>
      <c r="D316" s="104">
        <v>1016</v>
      </c>
      <c r="E316" s="104">
        <v>595</v>
      </c>
      <c r="F316" s="104">
        <v>910</v>
      </c>
      <c r="G316" s="104">
        <v>553</v>
      </c>
      <c r="H316" s="104">
        <v>117</v>
      </c>
      <c r="I316" s="104">
        <v>466</v>
      </c>
      <c r="J316" s="104">
        <v>582</v>
      </c>
      <c r="K316" s="104">
        <v>993</v>
      </c>
      <c r="L316" s="104">
        <v>445</v>
      </c>
      <c r="M316" s="107">
        <v>26</v>
      </c>
      <c r="N316" s="104">
        <v>455</v>
      </c>
      <c r="O316" s="104">
        <v>100</v>
      </c>
      <c r="P316" s="104">
        <v>576</v>
      </c>
      <c r="Q316" s="104">
        <v>923</v>
      </c>
      <c r="R316" s="104">
        <v>772</v>
      </c>
      <c r="S316" s="104">
        <v>679</v>
      </c>
      <c r="T316" s="104">
        <v>251</v>
      </c>
      <c r="U316" s="104">
        <v>352</v>
      </c>
      <c r="V316" s="103">
        <v>129</v>
      </c>
      <c r="W316" s="114">
        <v>294</v>
      </c>
      <c r="X316" s="104">
        <v>890</v>
      </c>
      <c r="Y316" s="104">
        <v>733</v>
      </c>
      <c r="Z316" s="104">
        <v>329</v>
      </c>
      <c r="AA316" s="104">
        <v>238</v>
      </c>
      <c r="AB316" s="104">
        <v>690</v>
      </c>
      <c r="AC316" s="104">
        <v>789</v>
      </c>
      <c r="AD316" s="104">
        <v>716</v>
      </c>
      <c r="AE316" s="104">
        <v>879</v>
      </c>
      <c r="AF316" s="104">
        <v>307</v>
      </c>
      <c r="AG316" s="163">
        <v>152</v>
      </c>
      <c r="AH316" s="5">
        <f t="shared" si="59"/>
        <v>16400</v>
      </c>
      <c r="AI316" s="5">
        <f t="shared" si="60"/>
        <v>11201200</v>
      </c>
      <c r="AJ316" s="2">
        <f t="shared" si="61"/>
        <v>8606720000</v>
      </c>
    </row>
    <row r="317" spans="1:36" x14ac:dyDescent="0.2">
      <c r="A317" s="1">
        <v>23</v>
      </c>
      <c r="B317" s="162">
        <v>573</v>
      </c>
      <c r="C317" s="104">
        <v>922</v>
      </c>
      <c r="D317" s="104">
        <v>454</v>
      </c>
      <c r="E317" s="104">
        <v>97</v>
      </c>
      <c r="F317" s="104">
        <v>448</v>
      </c>
      <c r="G317" s="104">
        <v>27</v>
      </c>
      <c r="H317" s="104">
        <v>583</v>
      </c>
      <c r="I317" s="104">
        <v>996</v>
      </c>
      <c r="J317" s="107">
        <v>120</v>
      </c>
      <c r="K317" s="104">
        <v>467</v>
      </c>
      <c r="L317" s="104">
        <v>911</v>
      </c>
      <c r="M317" s="104">
        <v>556</v>
      </c>
      <c r="N317" s="104">
        <v>1013</v>
      </c>
      <c r="O317" s="104">
        <v>594</v>
      </c>
      <c r="P317" s="104">
        <v>14</v>
      </c>
      <c r="Q317" s="104">
        <v>425</v>
      </c>
      <c r="R317" s="104">
        <v>306</v>
      </c>
      <c r="S317" s="104">
        <v>149</v>
      </c>
      <c r="T317" s="104">
        <v>713</v>
      </c>
      <c r="U317" s="104">
        <v>878</v>
      </c>
      <c r="V317" s="104">
        <v>691</v>
      </c>
      <c r="W317" s="104">
        <v>792</v>
      </c>
      <c r="X317" s="114">
        <v>332</v>
      </c>
      <c r="Y317" s="103">
        <v>239</v>
      </c>
      <c r="Z317" s="104">
        <v>891</v>
      </c>
      <c r="AA317" s="104">
        <v>736</v>
      </c>
      <c r="AB317" s="104">
        <v>132</v>
      </c>
      <c r="AC317" s="104">
        <v>295</v>
      </c>
      <c r="AD317" s="104">
        <v>250</v>
      </c>
      <c r="AE317" s="104">
        <v>349</v>
      </c>
      <c r="AF317" s="104">
        <v>769</v>
      </c>
      <c r="AG317" s="163">
        <v>678</v>
      </c>
      <c r="AH317" s="5">
        <f t="shared" si="59"/>
        <v>16400</v>
      </c>
      <c r="AI317" s="5">
        <f t="shared" si="60"/>
        <v>11201200</v>
      </c>
      <c r="AJ317" s="2">
        <f t="shared" si="61"/>
        <v>8606720000</v>
      </c>
    </row>
    <row r="318" spans="1:36" x14ac:dyDescent="0.2">
      <c r="A318" s="1">
        <v>24</v>
      </c>
      <c r="B318" s="162">
        <v>942</v>
      </c>
      <c r="C318" s="104">
        <v>521</v>
      </c>
      <c r="D318" s="104">
        <v>85</v>
      </c>
      <c r="E318" s="104">
        <v>498</v>
      </c>
      <c r="F318" s="104">
        <v>47</v>
      </c>
      <c r="G318" s="104">
        <v>396</v>
      </c>
      <c r="H318" s="104">
        <v>984</v>
      </c>
      <c r="I318" s="104">
        <v>627</v>
      </c>
      <c r="J318" s="104">
        <v>487</v>
      </c>
      <c r="K318" s="107">
        <v>68</v>
      </c>
      <c r="L318" s="104">
        <v>544</v>
      </c>
      <c r="M318" s="104">
        <v>955</v>
      </c>
      <c r="N318" s="104">
        <v>614</v>
      </c>
      <c r="O318" s="104">
        <v>961</v>
      </c>
      <c r="P318" s="104">
        <v>413</v>
      </c>
      <c r="Q318" s="104">
        <v>58</v>
      </c>
      <c r="R318" s="104">
        <v>161</v>
      </c>
      <c r="S318" s="104">
        <v>262</v>
      </c>
      <c r="T318" s="104">
        <v>858</v>
      </c>
      <c r="U318" s="104">
        <v>765</v>
      </c>
      <c r="V318" s="104">
        <v>804</v>
      </c>
      <c r="W318" s="104">
        <v>647</v>
      </c>
      <c r="X318" s="103">
        <v>219</v>
      </c>
      <c r="Y318" s="114">
        <v>384</v>
      </c>
      <c r="Z318" s="104">
        <v>748</v>
      </c>
      <c r="AA318" s="104">
        <v>847</v>
      </c>
      <c r="AB318" s="104">
        <v>275</v>
      </c>
      <c r="AC318" s="104">
        <v>184</v>
      </c>
      <c r="AD318" s="104">
        <v>361</v>
      </c>
      <c r="AE318" s="104">
        <v>206</v>
      </c>
      <c r="AF318" s="104">
        <v>658</v>
      </c>
      <c r="AG318" s="163">
        <v>821</v>
      </c>
      <c r="AH318" s="5">
        <f t="shared" si="59"/>
        <v>16400</v>
      </c>
      <c r="AI318" s="5">
        <f t="shared" si="60"/>
        <v>11201200</v>
      </c>
      <c r="AJ318" s="2">
        <f t="shared" si="61"/>
        <v>8606720000</v>
      </c>
    </row>
    <row r="319" spans="1:36" x14ac:dyDescent="0.2">
      <c r="A319" s="1">
        <v>25</v>
      </c>
      <c r="B319" s="162">
        <v>711</v>
      </c>
      <c r="C319" s="104">
        <v>868</v>
      </c>
      <c r="D319" s="104">
        <v>320</v>
      </c>
      <c r="E319" s="104">
        <v>155</v>
      </c>
      <c r="F319" s="104">
        <v>326</v>
      </c>
      <c r="G319" s="104">
        <v>225</v>
      </c>
      <c r="H319" s="107">
        <v>701</v>
      </c>
      <c r="I319" s="104">
        <v>794</v>
      </c>
      <c r="J319" s="104">
        <v>142</v>
      </c>
      <c r="K319" s="104">
        <v>297</v>
      </c>
      <c r="L319" s="104">
        <v>885</v>
      </c>
      <c r="M319" s="104">
        <v>722</v>
      </c>
      <c r="N319" s="104">
        <v>783</v>
      </c>
      <c r="O319" s="104">
        <v>684</v>
      </c>
      <c r="P319" s="104">
        <v>248</v>
      </c>
      <c r="Q319" s="104">
        <v>339</v>
      </c>
      <c r="R319" s="104">
        <v>460</v>
      </c>
      <c r="S319" s="104">
        <v>111</v>
      </c>
      <c r="T319" s="104">
        <v>563</v>
      </c>
      <c r="U319" s="104">
        <v>920</v>
      </c>
      <c r="V319" s="104">
        <v>585</v>
      </c>
      <c r="W319" s="104">
        <v>1006</v>
      </c>
      <c r="X319" s="104">
        <v>434</v>
      </c>
      <c r="Y319" s="104">
        <v>21</v>
      </c>
      <c r="Z319" s="114">
        <v>897</v>
      </c>
      <c r="AA319" s="103">
        <v>550</v>
      </c>
      <c r="AB319" s="104">
        <v>122</v>
      </c>
      <c r="AC319" s="104">
        <v>477</v>
      </c>
      <c r="AD319" s="104">
        <v>4</v>
      </c>
      <c r="AE319" s="104">
        <v>423</v>
      </c>
      <c r="AF319" s="104">
        <v>1019</v>
      </c>
      <c r="AG319" s="163">
        <v>608</v>
      </c>
      <c r="AH319" s="5">
        <f t="shared" si="59"/>
        <v>16400</v>
      </c>
      <c r="AI319" s="5">
        <f t="shared" si="60"/>
        <v>11201200</v>
      </c>
      <c r="AJ319" s="2">
        <f t="shared" si="61"/>
        <v>8606720000</v>
      </c>
    </row>
    <row r="320" spans="1:36" x14ac:dyDescent="0.2">
      <c r="A320" s="1">
        <v>26</v>
      </c>
      <c r="B320" s="162">
        <v>856</v>
      </c>
      <c r="C320" s="104">
        <v>755</v>
      </c>
      <c r="D320" s="104">
        <v>175</v>
      </c>
      <c r="E320" s="104">
        <v>268</v>
      </c>
      <c r="F320" s="104">
        <v>213</v>
      </c>
      <c r="G320" s="104">
        <v>370</v>
      </c>
      <c r="H320" s="104">
        <v>814</v>
      </c>
      <c r="I320" s="107">
        <v>649</v>
      </c>
      <c r="J320" s="104">
        <v>285</v>
      </c>
      <c r="K320" s="104">
        <v>186</v>
      </c>
      <c r="L320" s="104">
        <v>742</v>
      </c>
      <c r="M320" s="104">
        <v>833</v>
      </c>
      <c r="N320" s="104">
        <v>672</v>
      </c>
      <c r="O320" s="104">
        <v>827</v>
      </c>
      <c r="P320" s="104">
        <v>359</v>
      </c>
      <c r="Q320" s="104">
        <v>196</v>
      </c>
      <c r="R320" s="104">
        <v>91</v>
      </c>
      <c r="S320" s="104">
        <v>512</v>
      </c>
      <c r="T320" s="104">
        <v>932</v>
      </c>
      <c r="U320" s="104">
        <v>519</v>
      </c>
      <c r="V320" s="104">
        <v>986</v>
      </c>
      <c r="W320" s="104">
        <v>637</v>
      </c>
      <c r="X320" s="104">
        <v>33</v>
      </c>
      <c r="Y320" s="104">
        <v>390</v>
      </c>
      <c r="Z320" s="103">
        <v>530</v>
      </c>
      <c r="AA320" s="114">
        <v>949</v>
      </c>
      <c r="AB320" s="104">
        <v>489</v>
      </c>
      <c r="AC320" s="104">
        <v>78</v>
      </c>
      <c r="AD320" s="104">
        <v>403</v>
      </c>
      <c r="AE320" s="104">
        <v>56</v>
      </c>
      <c r="AF320" s="104">
        <v>620</v>
      </c>
      <c r="AG320" s="163">
        <v>975</v>
      </c>
      <c r="AH320" s="5">
        <f t="shared" si="59"/>
        <v>16400</v>
      </c>
      <c r="AI320" s="5">
        <f t="shared" si="60"/>
        <v>11201200</v>
      </c>
      <c r="AJ320" s="2">
        <f t="shared" si="61"/>
        <v>8606720000</v>
      </c>
    </row>
    <row r="321" spans="1:36" x14ac:dyDescent="0.2">
      <c r="A321" s="1">
        <v>27</v>
      </c>
      <c r="B321" s="162">
        <v>358</v>
      </c>
      <c r="C321" s="104">
        <v>193</v>
      </c>
      <c r="D321" s="104">
        <v>669</v>
      </c>
      <c r="E321" s="104">
        <v>826</v>
      </c>
      <c r="F321" s="107">
        <v>743</v>
      </c>
      <c r="G321" s="104">
        <v>836</v>
      </c>
      <c r="H321" s="104">
        <v>288</v>
      </c>
      <c r="I321" s="104">
        <v>187</v>
      </c>
      <c r="J321" s="104">
        <v>815</v>
      </c>
      <c r="K321" s="104">
        <v>652</v>
      </c>
      <c r="L321" s="104">
        <v>216</v>
      </c>
      <c r="M321" s="104">
        <v>371</v>
      </c>
      <c r="N321" s="104">
        <v>174</v>
      </c>
      <c r="O321" s="104">
        <v>265</v>
      </c>
      <c r="P321" s="104">
        <v>853</v>
      </c>
      <c r="Q321" s="104">
        <v>754</v>
      </c>
      <c r="R321" s="104">
        <v>617</v>
      </c>
      <c r="S321" s="104">
        <v>974</v>
      </c>
      <c r="T321" s="104">
        <v>402</v>
      </c>
      <c r="U321" s="104">
        <v>53</v>
      </c>
      <c r="V321" s="104">
        <v>492</v>
      </c>
      <c r="W321" s="104">
        <v>79</v>
      </c>
      <c r="X321" s="104">
        <v>531</v>
      </c>
      <c r="Y321" s="104">
        <v>952</v>
      </c>
      <c r="Z321" s="104">
        <v>36</v>
      </c>
      <c r="AA321" s="104">
        <v>391</v>
      </c>
      <c r="AB321" s="114">
        <v>987</v>
      </c>
      <c r="AC321" s="103">
        <v>640</v>
      </c>
      <c r="AD321" s="104">
        <v>929</v>
      </c>
      <c r="AE321" s="104">
        <v>518</v>
      </c>
      <c r="AF321" s="104">
        <v>90</v>
      </c>
      <c r="AG321" s="163">
        <v>509</v>
      </c>
      <c r="AH321" s="5">
        <f t="shared" si="59"/>
        <v>16400</v>
      </c>
      <c r="AI321" s="5">
        <f t="shared" si="60"/>
        <v>11201200</v>
      </c>
      <c r="AJ321" s="2">
        <f t="shared" si="61"/>
        <v>8606720000</v>
      </c>
    </row>
    <row r="322" spans="1:36" x14ac:dyDescent="0.2">
      <c r="A322" s="1">
        <v>28</v>
      </c>
      <c r="B322" s="162">
        <v>245</v>
      </c>
      <c r="C322" s="104">
        <v>338</v>
      </c>
      <c r="D322" s="104">
        <v>782</v>
      </c>
      <c r="E322" s="104">
        <v>681</v>
      </c>
      <c r="F322" s="104">
        <v>888</v>
      </c>
      <c r="G322" s="107">
        <v>723</v>
      </c>
      <c r="H322" s="104">
        <v>143</v>
      </c>
      <c r="I322" s="104">
        <v>300</v>
      </c>
      <c r="J322" s="104">
        <v>704</v>
      </c>
      <c r="K322" s="104">
        <v>795</v>
      </c>
      <c r="L322" s="104">
        <v>327</v>
      </c>
      <c r="M322" s="104">
        <v>228</v>
      </c>
      <c r="N322" s="104">
        <v>317</v>
      </c>
      <c r="O322" s="104">
        <v>154</v>
      </c>
      <c r="P322" s="104">
        <v>710</v>
      </c>
      <c r="Q322" s="104">
        <v>865</v>
      </c>
      <c r="R322" s="104">
        <v>1018</v>
      </c>
      <c r="S322" s="104">
        <v>605</v>
      </c>
      <c r="T322" s="104">
        <v>1</v>
      </c>
      <c r="U322" s="104">
        <v>422</v>
      </c>
      <c r="V322" s="104">
        <v>123</v>
      </c>
      <c r="W322" s="104">
        <v>480</v>
      </c>
      <c r="X322" s="104">
        <v>900</v>
      </c>
      <c r="Y322" s="104">
        <v>551</v>
      </c>
      <c r="Z322" s="104">
        <v>435</v>
      </c>
      <c r="AA322" s="104">
        <v>24</v>
      </c>
      <c r="AB322" s="103">
        <v>588</v>
      </c>
      <c r="AC322" s="114">
        <v>1007</v>
      </c>
      <c r="AD322" s="104">
        <v>562</v>
      </c>
      <c r="AE322" s="104">
        <v>917</v>
      </c>
      <c r="AF322" s="104">
        <v>457</v>
      </c>
      <c r="AG322" s="163">
        <v>110</v>
      </c>
      <c r="AH322" s="5">
        <f t="shared" si="59"/>
        <v>16400</v>
      </c>
      <c r="AI322" s="5">
        <f t="shared" si="60"/>
        <v>11201200</v>
      </c>
      <c r="AJ322" s="2">
        <f t="shared" si="61"/>
        <v>8606720000</v>
      </c>
    </row>
    <row r="323" spans="1:36" x14ac:dyDescent="0.2">
      <c r="A323" s="1">
        <v>29</v>
      </c>
      <c r="B323" s="162">
        <v>473</v>
      </c>
      <c r="C323" s="104">
        <v>126</v>
      </c>
      <c r="D323" s="107">
        <v>546</v>
      </c>
      <c r="E323" s="104">
        <v>901</v>
      </c>
      <c r="F323" s="104">
        <v>604</v>
      </c>
      <c r="G323" s="104">
        <v>1023</v>
      </c>
      <c r="H323" s="104">
        <v>419</v>
      </c>
      <c r="I323" s="104">
        <v>8</v>
      </c>
      <c r="J323" s="104">
        <v>916</v>
      </c>
      <c r="K323" s="104">
        <v>567</v>
      </c>
      <c r="L323" s="104">
        <v>107</v>
      </c>
      <c r="M323" s="104">
        <v>464</v>
      </c>
      <c r="N323" s="104">
        <v>17</v>
      </c>
      <c r="O323" s="104">
        <v>438</v>
      </c>
      <c r="P323" s="104">
        <v>1002</v>
      </c>
      <c r="Q323" s="104">
        <v>589</v>
      </c>
      <c r="R323" s="104">
        <v>726</v>
      </c>
      <c r="S323" s="104">
        <v>881</v>
      </c>
      <c r="T323" s="104">
        <v>301</v>
      </c>
      <c r="U323" s="104">
        <v>138</v>
      </c>
      <c r="V323" s="104">
        <v>343</v>
      </c>
      <c r="W323" s="104">
        <v>244</v>
      </c>
      <c r="X323" s="104">
        <v>688</v>
      </c>
      <c r="Y323" s="104">
        <v>779</v>
      </c>
      <c r="Z323" s="104">
        <v>159</v>
      </c>
      <c r="AA323" s="104">
        <v>316</v>
      </c>
      <c r="AB323" s="104">
        <v>872</v>
      </c>
      <c r="AC323" s="104">
        <v>707</v>
      </c>
      <c r="AD323" s="114">
        <v>798</v>
      </c>
      <c r="AE323" s="103">
        <v>697</v>
      </c>
      <c r="AF323" s="104">
        <v>229</v>
      </c>
      <c r="AG323" s="163">
        <v>322</v>
      </c>
      <c r="AH323" s="5">
        <f t="shared" si="59"/>
        <v>16400</v>
      </c>
      <c r="AI323" s="5">
        <f t="shared" si="60"/>
        <v>11201200</v>
      </c>
      <c r="AJ323" s="2">
        <f t="shared" si="61"/>
        <v>8606720000</v>
      </c>
    </row>
    <row r="324" spans="1:36" x14ac:dyDescent="0.2">
      <c r="A324" s="1">
        <v>30</v>
      </c>
      <c r="B324" s="162">
        <v>74</v>
      </c>
      <c r="C324" s="104">
        <v>493</v>
      </c>
      <c r="D324" s="104">
        <v>945</v>
      </c>
      <c r="E324" s="107">
        <v>534</v>
      </c>
      <c r="F324" s="104">
        <v>971</v>
      </c>
      <c r="G324" s="104">
        <v>624</v>
      </c>
      <c r="H324" s="104">
        <v>52</v>
      </c>
      <c r="I324" s="104">
        <v>407</v>
      </c>
      <c r="J324" s="104">
        <v>515</v>
      </c>
      <c r="K324" s="104">
        <v>936</v>
      </c>
      <c r="L324" s="104">
        <v>508</v>
      </c>
      <c r="M324" s="104">
        <v>95</v>
      </c>
      <c r="N324" s="104">
        <v>386</v>
      </c>
      <c r="O324" s="104">
        <v>37</v>
      </c>
      <c r="P324" s="104">
        <v>633</v>
      </c>
      <c r="Q324" s="104">
        <v>990</v>
      </c>
      <c r="R324" s="104">
        <v>837</v>
      </c>
      <c r="S324" s="104">
        <v>738</v>
      </c>
      <c r="T324" s="104">
        <v>190</v>
      </c>
      <c r="U324" s="104">
        <v>281</v>
      </c>
      <c r="V324" s="104">
        <v>200</v>
      </c>
      <c r="W324" s="104">
        <v>355</v>
      </c>
      <c r="X324" s="104">
        <v>831</v>
      </c>
      <c r="Y324" s="104">
        <v>668</v>
      </c>
      <c r="Z324" s="104">
        <v>272</v>
      </c>
      <c r="AA324" s="104">
        <v>171</v>
      </c>
      <c r="AB324" s="104">
        <v>759</v>
      </c>
      <c r="AC324" s="104">
        <v>852</v>
      </c>
      <c r="AD324" s="103">
        <v>653</v>
      </c>
      <c r="AE324" s="114">
        <v>810</v>
      </c>
      <c r="AF324" s="104">
        <v>374</v>
      </c>
      <c r="AG324" s="163">
        <v>209</v>
      </c>
      <c r="AH324" s="5">
        <f t="shared" si="59"/>
        <v>16400</v>
      </c>
      <c r="AI324" s="5">
        <f t="shared" si="60"/>
        <v>11201200</v>
      </c>
      <c r="AJ324" s="2">
        <f t="shared" si="61"/>
        <v>8606720000</v>
      </c>
    </row>
    <row r="325" spans="1:36" x14ac:dyDescent="0.2">
      <c r="A325" s="1">
        <v>31</v>
      </c>
      <c r="B325" s="168">
        <v>636</v>
      </c>
      <c r="C325" s="104">
        <v>991</v>
      </c>
      <c r="D325" s="104">
        <v>387</v>
      </c>
      <c r="E325" s="104">
        <v>40</v>
      </c>
      <c r="F325" s="104">
        <v>505</v>
      </c>
      <c r="G325" s="104">
        <v>94</v>
      </c>
      <c r="H325" s="104">
        <v>514</v>
      </c>
      <c r="I325" s="104">
        <v>933</v>
      </c>
      <c r="J325" s="104">
        <v>49</v>
      </c>
      <c r="K325" s="104">
        <v>406</v>
      </c>
      <c r="L325" s="104">
        <v>970</v>
      </c>
      <c r="M325" s="104">
        <v>621</v>
      </c>
      <c r="N325" s="104">
        <v>948</v>
      </c>
      <c r="O325" s="104">
        <v>535</v>
      </c>
      <c r="P325" s="104">
        <v>75</v>
      </c>
      <c r="Q325" s="104">
        <v>496</v>
      </c>
      <c r="R325" s="104">
        <v>375</v>
      </c>
      <c r="S325" s="104">
        <v>212</v>
      </c>
      <c r="T325" s="104">
        <v>656</v>
      </c>
      <c r="U325" s="104">
        <v>811</v>
      </c>
      <c r="V325" s="104">
        <v>758</v>
      </c>
      <c r="W325" s="104">
        <v>849</v>
      </c>
      <c r="X325" s="104">
        <v>269</v>
      </c>
      <c r="Y325" s="104">
        <v>170</v>
      </c>
      <c r="Z325" s="104">
        <v>830</v>
      </c>
      <c r="AA325" s="104">
        <v>665</v>
      </c>
      <c r="AB325" s="104">
        <v>197</v>
      </c>
      <c r="AC325" s="104">
        <v>354</v>
      </c>
      <c r="AD325" s="104">
        <v>191</v>
      </c>
      <c r="AE325" s="104">
        <v>284</v>
      </c>
      <c r="AF325" s="114">
        <v>840</v>
      </c>
      <c r="AG325" s="169">
        <v>739</v>
      </c>
      <c r="AH325" s="5">
        <f t="shared" si="59"/>
        <v>16400</v>
      </c>
      <c r="AI325" s="5">
        <f t="shared" si="60"/>
        <v>11201200</v>
      </c>
      <c r="AJ325" s="2">
        <f t="shared" si="61"/>
        <v>8606720000</v>
      </c>
    </row>
    <row r="326" spans="1:36" ht="13.5" thickBot="1" x14ac:dyDescent="0.25">
      <c r="A326" s="1">
        <v>32</v>
      </c>
      <c r="B326" s="170">
        <v>1003</v>
      </c>
      <c r="C326" s="171">
        <v>592</v>
      </c>
      <c r="D326" s="172">
        <v>20</v>
      </c>
      <c r="E326" s="172">
        <v>439</v>
      </c>
      <c r="F326" s="172">
        <v>106</v>
      </c>
      <c r="G326" s="172">
        <v>461</v>
      </c>
      <c r="H326" s="172">
        <v>913</v>
      </c>
      <c r="I326" s="172">
        <v>566</v>
      </c>
      <c r="J326" s="172">
        <v>418</v>
      </c>
      <c r="K326" s="172">
        <v>5</v>
      </c>
      <c r="L326" s="172">
        <v>601</v>
      </c>
      <c r="M326" s="172">
        <v>1022</v>
      </c>
      <c r="N326" s="172">
        <v>547</v>
      </c>
      <c r="O326" s="172">
        <v>904</v>
      </c>
      <c r="P326" s="172">
        <v>476</v>
      </c>
      <c r="Q326" s="172">
        <v>127</v>
      </c>
      <c r="R326" s="172">
        <v>232</v>
      </c>
      <c r="S326" s="172">
        <v>323</v>
      </c>
      <c r="T326" s="172">
        <v>799</v>
      </c>
      <c r="U326" s="172">
        <v>700</v>
      </c>
      <c r="V326" s="172">
        <v>869</v>
      </c>
      <c r="W326" s="172">
        <v>706</v>
      </c>
      <c r="X326" s="172">
        <v>158</v>
      </c>
      <c r="Y326" s="172">
        <v>313</v>
      </c>
      <c r="Z326" s="172">
        <v>685</v>
      </c>
      <c r="AA326" s="172">
        <v>778</v>
      </c>
      <c r="AB326" s="172">
        <v>342</v>
      </c>
      <c r="AC326" s="172">
        <v>241</v>
      </c>
      <c r="AD326" s="172">
        <v>304</v>
      </c>
      <c r="AE326" s="172">
        <v>139</v>
      </c>
      <c r="AF326" s="175">
        <v>727</v>
      </c>
      <c r="AG326" s="176">
        <v>884</v>
      </c>
      <c r="AH326" s="5">
        <f t="shared" si="59"/>
        <v>16400</v>
      </c>
      <c r="AI326" s="5">
        <f t="shared" si="60"/>
        <v>11201200</v>
      </c>
      <c r="AJ326" s="2">
        <f t="shared" si="61"/>
        <v>8606720000</v>
      </c>
    </row>
    <row r="327" spans="1:36" x14ac:dyDescent="0.2">
      <c r="A327" s="3" t="s">
        <v>0</v>
      </c>
      <c r="B327" s="5">
        <f>SUM(B295:B326)</f>
        <v>16400</v>
      </c>
      <c r="C327" s="5">
        <f t="shared" ref="C327:AG327" si="62">SUM(C295:C326)</f>
        <v>16400</v>
      </c>
      <c r="D327" s="5">
        <f t="shared" si="62"/>
        <v>16400</v>
      </c>
      <c r="E327" s="5">
        <f t="shared" si="62"/>
        <v>16400</v>
      </c>
      <c r="F327" s="5">
        <f t="shared" si="62"/>
        <v>16400</v>
      </c>
      <c r="G327" s="5">
        <f t="shared" si="62"/>
        <v>16400</v>
      </c>
      <c r="H327" s="5">
        <f t="shared" si="62"/>
        <v>16400</v>
      </c>
      <c r="I327" s="5">
        <f t="shared" si="62"/>
        <v>16400</v>
      </c>
      <c r="J327" s="5">
        <f t="shared" si="62"/>
        <v>16400</v>
      </c>
      <c r="K327" s="5">
        <f t="shared" si="62"/>
        <v>16400</v>
      </c>
      <c r="L327" s="5">
        <f t="shared" si="62"/>
        <v>16400</v>
      </c>
      <c r="M327" s="5">
        <f t="shared" si="62"/>
        <v>16400</v>
      </c>
      <c r="N327" s="5">
        <f t="shared" si="62"/>
        <v>16400</v>
      </c>
      <c r="O327" s="5">
        <f t="shared" si="62"/>
        <v>16400</v>
      </c>
      <c r="P327" s="5">
        <f t="shared" si="62"/>
        <v>16400</v>
      </c>
      <c r="Q327" s="5">
        <f t="shared" si="62"/>
        <v>16400</v>
      </c>
      <c r="R327" s="5">
        <f t="shared" si="62"/>
        <v>16400</v>
      </c>
      <c r="S327" s="5">
        <f t="shared" si="62"/>
        <v>16400</v>
      </c>
      <c r="T327" s="5">
        <f t="shared" si="62"/>
        <v>16400</v>
      </c>
      <c r="U327" s="5">
        <f t="shared" si="62"/>
        <v>16400</v>
      </c>
      <c r="V327" s="5">
        <f t="shared" si="62"/>
        <v>16400</v>
      </c>
      <c r="W327" s="5">
        <f t="shared" si="62"/>
        <v>16400</v>
      </c>
      <c r="X327" s="5">
        <f t="shared" si="62"/>
        <v>16400</v>
      </c>
      <c r="Y327" s="5">
        <f t="shared" si="62"/>
        <v>16400</v>
      </c>
      <c r="Z327" s="5">
        <f t="shared" si="62"/>
        <v>16400</v>
      </c>
      <c r="AA327" s="5">
        <f t="shared" si="62"/>
        <v>16400</v>
      </c>
      <c r="AB327" s="5">
        <f t="shared" si="62"/>
        <v>16400</v>
      </c>
      <c r="AC327" s="5">
        <f t="shared" si="62"/>
        <v>16400</v>
      </c>
      <c r="AD327" s="5">
        <f t="shared" si="62"/>
        <v>16400</v>
      </c>
      <c r="AE327" s="5">
        <f t="shared" si="62"/>
        <v>16400</v>
      </c>
      <c r="AF327" s="5">
        <f t="shared" si="62"/>
        <v>16400</v>
      </c>
      <c r="AG327" s="5">
        <f t="shared" si="62"/>
        <v>16400</v>
      </c>
      <c r="AH327" s="5"/>
      <c r="AI327" s="5"/>
    </row>
    <row r="328" spans="1:36" x14ac:dyDescent="0.2">
      <c r="A328" s="3" t="s">
        <v>1</v>
      </c>
      <c r="B328" s="5">
        <f>SUMSQ(B295:B326)</f>
        <v>11201200</v>
      </c>
      <c r="C328" s="5">
        <f t="shared" ref="C328:AG328" si="63">SUMSQ(C295:C326)</f>
        <v>11201200</v>
      </c>
      <c r="D328" s="5">
        <f t="shared" si="63"/>
        <v>11201200</v>
      </c>
      <c r="E328" s="5">
        <f t="shared" si="63"/>
        <v>11201200</v>
      </c>
      <c r="F328" s="5">
        <f t="shared" si="63"/>
        <v>11201200</v>
      </c>
      <c r="G328" s="5">
        <f t="shared" si="63"/>
        <v>11201200</v>
      </c>
      <c r="H328" s="5">
        <f t="shared" si="63"/>
        <v>11201200</v>
      </c>
      <c r="I328" s="5">
        <f t="shared" si="63"/>
        <v>11201200</v>
      </c>
      <c r="J328" s="5">
        <f t="shared" si="63"/>
        <v>11201200</v>
      </c>
      <c r="K328" s="5">
        <f t="shared" si="63"/>
        <v>11201200</v>
      </c>
      <c r="L328" s="5">
        <f t="shared" si="63"/>
        <v>11201200</v>
      </c>
      <c r="M328" s="5">
        <f t="shared" si="63"/>
        <v>11201200</v>
      </c>
      <c r="N328" s="5">
        <f t="shared" si="63"/>
        <v>11201200</v>
      </c>
      <c r="O328" s="5">
        <f t="shared" si="63"/>
        <v>11201200</v>
      </c>
      <c r="P328" s="5">
        <f t="shared" si="63"/>
        <v>11201200</v>
      </c>
      <c r="Q328" s="5">
        <f t="shared" si="63"/>
        <v>11201200</v>
      </c>
      <c r="R328" s="5">
        <f t="shared" si="63"/>
        <v>11201200</v>
      </c>
      <c r="S328" s="5">
        <f t="shared" si="63"/>
        <v>11201200</v>
      </c>
      <c r="T328" s="5">
        <f t="shared" si="63"/>
        <v>11201200</v>
      </c>
      <c r="U328" s="5">
        <f t="shared" si="63"/>
        <v>11201200</v>
      </c>
      <c r="V328" s="5">
        <f t="shared" si="63"/>
        <v>11201200</v>
      </c>
      <c r="W328" s="5">
        <f t="shared" si="63"/>
        <v>11201200</v>
      </c>
      <c r="X328" s="5">
        <f t="shared" si="63"/>
        <v>11201200</v>
      </c>
      <c r="Y328" s="5">
        <f t="shared" si="63"/>
        <v>11201200</v>
      </c>
      <c r="Z328" s="5">
        <f t="shared" si="63"/>
        <v>11201200</v>
      </c>
      <c r="AA328" s="5">
        <f t="shared" si="63"/>
        <v>11201200</v>
      </c>
      <c r="AB328" s="5">
        <f t="shared" si="63"/>
        <v>11201200</v>
      </c>
      <c r="AC328" s="5">
        <f t="shared" si="63"/>
        <v>11201200</v>
      </c>
      <c r="AD328" s="5">
        <f t="shared" si="63"/>
        <v>11201200</v>
      </c>
      <c r="AE328" s="5">
        <f t="shared" si="63"/>
        <v>11201200</v>
      </c>
      <c r="AF328" s="5">
        <f t="shared" si="63"/>
        <v>11201200</v>
      </c>
      <c r="AG328" s="5">
        <f t="shared" si="63"/>
        <v>11201200</v>
      </c>
      <c r="AH328" s="5"/>
      <c r="AI328" s="5"/>
    </row>
    <row r="329" spans="1:36" x14ac:dyDescent="0.2">
      <c r="A329" s="3" t="s">
        <v>2</v>
      </c>
      <c r="B329" s="2">
        <f>B295^3+B296^3+B297^3+B298^3+B299^3+B300^3+B301^3+B302^3+B303^3+B304^3+B305^3+B306^3+B307^3+B308^3+B309^3+B310^3+B311^3+B312^3+B313^3+B314^3+B315^3+B316^3+B317^3+B318^3+B319^3+B320^3+B321^3+B322^3+B323^3+B324^3+B325^3+B326^3</f>
        <v>8606720000</v>
      </c>
      <c r="C329" s="2">
        <f t="shared" ref="C329:AG329" si="64">C295^3+C296^3+C297^3+C298^3+C299^3+C300^3+C301^3+C302^3+C303^3+C304^3+C305^3+C306^3+C307^3+C308^3+C309^3+C310^3+C311^3+C312^3+C313^3+C314^3+C315^3+C316^3+C317^3+C318^3+C319^3+C320^3+C321^3+C322^3+C323^3+C324^3+C325^3+C326^3</f>
        <v>8606720000</v>
      </c>
      <c r="D329" s="2">
        <f t="shared" si="64"/>
        <v>8606720000</v>
      </c>
      <c r="E329" s="2">
        <f t="shared" si="64"/>
        <v>8606720000</v>
      </c>
      <c r="F329" s="2">
        <f t="shared" si="64"/>
        <v>8606720000</v>
      </c>
      <c r="G329" s="2">
        <f t="shared" si="64"/>
        <v>8606720000</v>
      </c>
      <c r="H329" s="2">
        <f t="shared" si="64"/>
        <v>8606720000</v>
      </c>
      <c r="I329" s="2">
        <f t="shared" si="64"/>
        <v>8606720000</v>
      </c>
      <c r="J329" s="2">
        <f t="shared" si="64"/>
        <v>8606720000</v>
      </c>
      <c r="K329" s="2">
        <f t="shared" si="64"/>
        <v>8606720000</v>
      </c>
      <c r="L329" s="2">
        <f t="shared" si="64"/>
        <v>8606720000</v>
      </c>
      <c r="M329" s="2">
        <f t="shared" si="64"/>
        <v>8606720000</v>
      </c>
      <c r="N329" s="2">
        <f t="shared" si="64"/>
        <v>8606720000</v>
      </c>
      <c r="O329" s="2">
        <f t="shared" si="64"/>
        <v>8606720000</v>
      </c>
      <c r="P329" s="2">
        <f t="shared" si="64"/>
        <v>8606720000</v>
      </c>
      <c r="Q329" s="2">
        <f t="shared" si="64"/>
        <v>8606720000</v>
      </c>
      <c r="R329" s="2">
        <f t="shared" si="64"/>
        <v>8606720000</v>
      </c>
      <c r="S329" s="2">
        <f t="shared" si="64"/>
        <v>8606720000</v>
      </c>
      <c r="T329" s="2">
        <f t="shared" si="64"/>
        <v>8606720000</v>
      </c>
      <c r="U329" s="2">
        <f t="shared" si="64"/>
        <v>8606720000</v>
      </c>
      <c r="V329" s="2">
        <f t="shared" si="64"/>
        <v>8606720000</v>
      </c>
      <c r="W329" s="2">
        <f t="shared" si="64"/>
        <v>8606720000</v>
      </c>
      <c r="X329" s="2">
        <f t="shared" si="64"/>
        <v>8606720000</v>
      </c>
      <c r="Y329" s="2">
        <f t="shared" si="64"/>
        <v>8606720000</v>
      </c>
      <c r="Z329" s="2">
        <f t="shared" si="64"/>
        <v>8606720000</v>
      </c>
      <c r="AA329" s="2">
        <f t="shared" si="64"/>
        <v>8606720000</v>
      </c>
      <c r="AB329" s="2">
        <f t="shared" si="64"/>
        <v>8606720000</v>
      </c>
      <c r="AC329" s="2">
        <f t="shared" si="64"/>
        <v>8606720000</v>
      </c>
      <c r="AD329" s="2">
        <f t="shared" si="64"/>
        <v>8606720000</v>
      </c>
      <c r="AE329" s="2">
        <f t="shared" si="64"/>
        <v>8606720000</v>
      </c>
      <c r="AF329" s="2">
        <f t="shared" si="64"/>
        <v>8606720000</v>
      </c>
      <c r="AG329" s="2">
        <f t="shared" si="64"/>
        <v>8606720000</v>
      </c>
      <c r="AH329" s="5"/>
      <c r="AI329" s="5"/>
    </row>
    <row r="330" spans="1:36" x14ac:dyDescent="0.2">
      <c r="AH330" s="5"/>
      <c r="AI330" s="5"/>
    </row>
    <row r="331" spans="1:36" x14ac:dyDescent="0.2">
      <c r="A331" s="3" t="s">
        <v>1173</v>
      </c>
      <c r="B331" s="2">
        <f>B295</f>
        <v>22</v>
      </c>
      <c r="C331" s="2">
        <f>C296</f>
        <v>34</v>
      </c>
      <c r="D331" s="2">
        <f>D297</f>
        <v>80</v>
      </c>
      <c r="E331" s="2">
        <f>E298</f>
        <v>124</v>
      </c>
      <c r="F331" s="2">
        <f>F299</f>
        <v>137</v>
      </c>
      <c r="G331" s="2">
        <f>G300</f>
        <v>189</v>
      </c>
      <c r="H331" s="2">
        <f>H301</f>
        <v>211</v>
      </c>
      <c r="I331" s="2">
        <f>I302</f>
        <v>231</v>
      </c>
      <c r="J331" s="2">
        <f>J303</f>
        <v>538</v>
      </c>
      <c r="K331" s="2">
        <f>K304</f>
        <v>558</v>
      </c>
      <c r="L331" s="2">
        <f>L305</f>
        <v>580</v>
      </c>
      <c r="M331" s="2">
        <f>M306</f>
        <v>632</v>
      </c>
      <c r="N331" s="2">
        <f>N307</f>
        <v>645</v>
      </c>
      <c r="O331" s="2">
        <f>O308</f>
        <v>689</v>
      </c>
      <c r="P331" s="2">
        <f>P309</f>
        <v>735</v>
      </c>
      <c r="Q331" s="2">
        <f>Q310</f>
        <v>747</v>
      </c>
      <c r="R331" s="2">
        <f>R311</f>
        <v>397</v>
      </c>
      <c r="S331" s="2">
        <f>S312</f>
        <v>441</v>
      </c>
      <c r="T331" s="2">
        <f>T313</f>
        <v>471</v>
      </c>
      <c r="U331" s="2">
        <f>U314</f>
        <v>483</v>
      </c>
      <c r="V331" s="2">
        <f>V315</f>
        <v>274</v>
      </c>
      <c r="W331" s="2">
        <f>W316</f>
        <v>294</v>
      </c>
      <c r="X331" s="2">
        <f>X317</f>
        <v>332</v>
      </c>
      <c r="Y331" s="2">
        <f>Y318</f>
        <v>384</v>
      </c>
      <c r="Z331" s="2">
        <f>Z319</f>
        <v>897</v>
      </c>
      <c r="AA331" s="2">
        <f>AA320</f>
        <v>949</v>
      </c>
      <c r="AB331" s="2">
        <f>AB321</f>
        <v>987</v>
      </c>
      <c r="AC331" s="2">
        <f>AC322</f>
        <v>1007</v>
      </c>
      <c r="AD331" s="2">
        <f>AD323</f>
        <v>798</v>
      </c>
      <c r="AE331" s="2">
        <f>AE324</f>
        <v>810</v>
      </c>
      <c r="AF331" s="2">
        <f>AF325</f>
        <v>840</v>
      </c>
      <c r="AG331" s="2">
        <f>AG326</f>
        <v>884</v>
      </c>
      <c r="AH331" s="217">
        <f t="shared" ref="AH331:AH332" si="65">SUM(B331:AG331)</f>
        <v>16400</v>
      </c>
      <c r="AI331" s="5">
        <f t="shared" ref="AI331:AI332" si="66">SUMSQ(B331:AG331)</f>
        <v>11201200</v>
      </c>
      <c r="AJ331" s="2">
        <f t="shared" ref="AJ331:AJ332" si="67">B331^3+C331^3+D331^3+E331^3+F331^3+G331^3+H331^3+I331^3+J331^3+K331^3+L331^3+M331^3+N331^3+O331^3+P331^3+Q331^3+R331^3+S331^3+T331^3+U331^3+V331^3+W331^3+X331^3+Y331^3+Z331^3+AA331^3+AB331^3+AC331^3+AD331^3+AE331^3+AF331^3+AG331^3</f>
        <v>8606720000</v>
      </c>
    </row>
    <row r="332" spans="1:36" x14ac:dyDescent="0.2">
      <c r="A332" s="3" t="s">
        <v>1174</v>
      </c>
      <c r="B332" s="2">
        <f>B326</f>
        <v>1003</v>
      </c>
      <c r="C332" s="2">
        <f>C325</f>
        <v>991</v>
      </c>
      <c r="D332" s="2">
        <f>D324</f>
        <v>945</v>
      </c>
      <c r="E332" s="2">
        <f>E323</f>
        <v>901</v>
      </c>
      <c r="F332" s="2">
        <f>F322</f>
        <v>888</v>
      </c>
      <c r="G332" s="2">
        <f>G321</f>
        <v>836</v>
      </c>
      <c r="H332" s="2">
        <f>H320</f>
        <v>814</v>
      </c>
      <c r="I332" s="2">
        <f>I319</f>
        <v>794</v>
      </c>
      <c r="J332" s="2">
        <f>J318</f>
        <v>487</v>
      </c>
      <c r="K332" s="2">
        <f>K317</f>
        <v>467</v>
      </c>
      <c r="L332" s="2">
        <f>L316</f>
        <v>445</v>
      </c>
      <c r="M332" s="2">
        <f>M315</f>
        <v>393</v>
      </c>
      <c r="N332" s="2">
        <f>N314</f>
        <v>380</v>
      </c>
      <c r="O332" s="2">
        <f>O313</f>
        <v>336</v>
      </c>
      <c r="P332" s="2">
        <f>P312</f>
        <v>290</v>
      </c>
      <c r="Q332" s="2">
        <f>Q311</f>
        <v>278</v>
      </c>
      <c r="R332" s="2">
        <f>R310</f>
        <v>628</v>
      </c>
      <c r="S332" s="2">
        <f>S309</f>
        <v>584</v>
      </c>
      <c r="T332" s="2">
        <f>T308</f>
        <v>554</v>
      </c>
      <c r="U332" s="2">
        <f>U307</f>
        <v>542</v>
      </c>
      <c r="V332" s="2">
        <f>V306</f>
        <v>751</v>
      </c>
      <c r="W332" s="2">
        <f>W305</f>
        <v>731</v>
      </c>
      <c r="X332" s="2">
        <f>X304</f>
        <v>693</v>
      </c>
      <c r="Y332" s="2">
        <f>Y303</f>
        <v>641</v>
      </c>
      <c r="Z332" s="2">
        <f>Z302</f>
        <v>128</v>
      </c>
      <c r="AA332" s="2">
        <f>AA301</f>
        <v>76</v>
      </c>
      <c r="AB332" s="2">
        <f>AB300</f>
        <v>38</v>
      </c>
      <c r="AC332" s="2">
        <f>AC299</f>
        <v>18</v>
      </c>
      <c r="AD332" s="2">
        <f>AD298</f>
        <v>227</v>
      </c>
      <c r="AE332" s="2">
        <f>AE297</f>
        <v>215</v>
      </c>
      <c r="AF332" s="2">
        <f>AF296</f>
        <v>185</v>
      </c>
      <c r="AG332" s="2">
        <f>AG295</f>
        <v>141</v>
      </c>
      <c r="AH332" s="217">
        <f t="shared" si="65"/>
        <v>16400</v>
      </c>
      <c r="AI332" s="5">
        <f t="shared" si="66"/>
        <v>11201200</v>
      </c>
      <c r="AJ332" s="2">
        <f t="shared" si="67"/>
        <v>8606720000</v>
      </c>
    </row>
    <row r="334" spans="1:36" x14ac:dyDescent="0.2">
      <c r="A334" s="1" t="s">
        <v>5</v>
      </c>
    </row>
    <row r="335" spans="1:36" ht="13.5" thickBot="1" x14ac:dyDescent="0.25">
      <c r="A335" s="71"/>
      <c r="B335" s="1" t="s">
        <v>1189</v>
      </c>
      <c r="D335" s="131"/>
    </row>
    <row r="336" spans="1:36" x14ac:dyDescent="0.2">
      <c r="A336" s="1">
        <v>1</v>
      </c>
      <c r="B336" s="181">
        <v>2</v>
      </c>
      <c r="C336" s="133">
        <v>421</v>
      </c>
      <c r="D336" s="177">
        <v>1017</v>
      </c>
      <c r="E336" s="177">
        <v>606</v>
      </c>
      <c r="F336" s="177">
        <v>899</v>
      </c>
      <c r="G336" s="177">
        <v>552</v>
      </c>
      <c r="H336" s="177">
        <v>124</v>
      </c>
      <c r="I336" s="177">
        <v>479</v>
      </c>
      <c r="J336" s="177">
        <v>281</v>
      </c>
      <c r="K336" s="177">
        <v>190</v>
      </c>
      <c r="L336" s="177">
        <v>738</v>
      </c>
      <c r="M336" s="177">
        <v>837</v>
      </c>
      <c r="N336" s="177">
        <v>668</v>
      </c>
      <c r="O336" s="177">
        <v>831</v>
      </c>
      <c r="P336" s="177">
        <v>355</v>
      </c>
      <c r="Q336" s="177">
        <v>200</v>
      </c>
      <c r="R336" s="177">
        <v>561</v>
      </c>
      <c r="S336" s="177">
        <v>918</v>
      </c>
      <c r="T336" s="177">
        <v>458</v>
      </c>
      <c r="U336" s="177">
        <v>109</v>
      </c>
      <c r="V336" s="177">
        <v>436</v>
      </c>
      <c r="W336" s="177">
        <v>23</v>
      </c>
      <c r="X336" s="177">
        <v>587</v>
      </c>
      <c r="Y336" s="177">
        <v>1008</v>
      </c>
      <c r="Z336" s="177">
        <v>810</v>
      </c>
      <c r="AA336" s="177">
        <v>653</v>
      </c>
      <c r="AB336" s="177">
        <v>209</v>
      </c>
      <c r="AC336" s="177">
        <v>374</v>
      </c>
      <c r="AD336" s="177">
        <v>171</v>
      </c>
      <c r="AE336" s="177">
        <v>272</v>
      </c>
      <c r="AF336" s="177">
        <v>852</v>
      </c>
      <c r="AG336" s="184">
        <v>759</v>
      </c>
      <c r="AH336" s="5">
        <f>SUM(B336:AG336)</f>
        <v>16400</v>
      </c>
      <c r="AI336" s="5">
        <f>SUMSQ(B336:AG336)</f>
        <v>11201200</v>
      </c>
      <c r="AJ336" s="2">
        <f>B336^3+C336^3+D336^3+E336^3+F336^3+G336^3+H336^3+I336^3+J336^3+K336^3+L336^3+M336^3+N336^3+O336^3+P336^3+Q336^3+R336^3+S336^3+T336^3+U336^3+V336^3+W336^3+X336^3+Y336^3+Z336^3+AA336^3+AB336^3+AC336^3+AD336^3+AE336^3+AF336^3+AG336^3</f>
        <v>8606720000</v>
      </c>
    </row>
    <row r="337" spans="1:36" x14ac:dyDescent="0.2">
      <c r="A337" s="1">
        <v>2</v>
      </c>
      <c r="B337" s="138">
        <v>401</v>
      </c>
      <c r="C337" s="7">
        <v>54</v>
      </c>
      <c r="D337" s="6">
        <v>618</v>
      </c>
      <c r="E337" s="6">
        <v>973</v>
      </c>
      <c r="F337" s="6">
        <v>532</v>
      </c>
      <c r="G337" s="6">
        <v>951</v>
      </c>
      <c r="H337" s="6">
        <v>491</v>
      </c>
      <c r="I337" s="6">
        <v>80</v>
      </c>
      <c r="J337" s="6">
        <v>138</v>
      </c>
      <c r="K337" s="6">
        <v>301</v>
      </c>
      <c r="L337" s="6">
        <v>881</v>
      </c>
      <c r="M337" s="6">
        <v>726</v>
      </c>
      <c r="N337" s="6">
        <v>779</v>
      </c>
      <c r="O337" s="6">
        <v>688</v>
      </c>
      <c r="P337" s="6">
        <v>244</v>
      </c>
      <c r="Q337" s="6">
        <v>343</v>
      </c>
      <c r="R337" s="6">
        <v>930</v>
      </c>
      <c r="S337" s="6">
        <v>517</v>
      </c>
      <c r="T337" s="6">
        <v>89</v>
      </c>
      <c r="U337" s="6">
        <v>510</v>
      </c>
      <c r="V337" s="6">
        <v>35</v>
      </c>
      <c r="W337" s="6">
        <v>392</v>
      </c>
      <c r="X337" s="6">
        <v>988</v>
      </c>
      <c r="Y337" s="6">
        <v>639</v>
      </c>
      <c r="Z337" s="6">
        <v>697</v>
      </c>
      <c r="AA337" s="6">
        <v>798</v>
      </c>
      <c r="AB337" s="6">
        <v>322</v>
      </c>
      <c r="AC337" s="6">
        <v>229</v>
      </c>
      <c r="AD337" s="6">
        <v>316</v>
      </c>
      <c r="AE337" s="6">
        <v>159</v>
      </c>
      <c r="AF337" s="8">
        <v>707</v>
      </c>
      <c r="AG337" s="179">
        <v>872</v>
      </c>
      <c r="AH337" s="5">
        <f t="shared" ref="AH337:AH367" si="68">SUM(B337:AG337)</f>
        <v>16400</v>
      </c>
      <c r="AI337" s="5">
        <f t="shared" ref="AI337:AI367" si="69">SUMSQ(B337:AG337)</f>
        <v>11201200</v>
      </c>
      <c r="AJ337" s="2">
        <f t="shared" ref="AJ337:AJ367" si="70">B337^3+C337^3+D337^3+E337^3+F337^3+G337^3+H337^3+I337^3+J337^3+K337^3+L337^3+M337^3+N337^3+O337^3+P337^3+Q337^3+R337^3+S337^3+T337^3+U337^3+V337^3+W337^3+X337^3+Y337^3+Z337^3+AA337^3+AB337^3+AC337^3+AD337^3+AE337^3+AF337^3+AG337^3</f>
        <v>8606720000</v>
      </c>
    </row>
    <row r="338" spans="1:36" x14ac:dyDescent="0.2">
      <c r="A338" s="1">
        <v>3</v>
      </c>
      <c r="B338" s="178">
        <v>931</v>
      </c>
      <c r="C338" s="6">
        <v>520</v>
      </c>
      <c r="D338" s="7">
        <v>92</v>
      </c>
      <c r="E338" s="9">
        <v>511</v>
      </c>
      <c r="F338" s="6">
        <v>34</v>
      </c>
      <c r="G338" s="6">
        <v>389</v>
      </c>
      <c r="H338" s="6">
        <v>985</v>
      </c>
      <c r="I338" s="6">
        <v>638</v>
      </c>
      <c r="J338" s="6">
        <v>700</v>
      </c>
      <c r="K338" s="6">
        <v>799</v>
      </c>
      <c r="L338" s="6">
        <v>323</v>
      </c>
      <c r="M338" s="6">
        <v>232</v>
      </c>
      <c r="N338" s="6">
        <v>313</v>
      </c>
      <c r="O338" s="6">
        <v>158</v>
      </c>
      <c r="P338" s="6">
        <v>706</v>
      </c>
      <c r="Q338" s="6">
        <v>869</v>
      </c>
      <c r="R338" s="6">
        <v>404</v>
      </c>
      <c r="S338" s="6">
        <v>55</v>
      </c>
      <c r="T338" s="6">
        <v>619</v>
      </c>
      <c r="U338" s="6">
        <v>976</v>
      </c>
      <c r="V338" s="6">
        <v>529</v>
      </c>
      <c r="W338" s="6">
        <v>950</v>
      </c>
      <c r="X338" s="6">
        <v>490</v>
      </c>
      <c r="Y338" s="6">
        <v>77</v>
      </c>
      <c r="Z338" s="6">
        <v>139</v>
      </c>
      <c r="AA338" s="6">
        <v>304</v>
      </c>
      <c r="AB338" s="6">
        <v>884</v>
      </c>
      <c r="AC338" s="6">
        <v>727</v>
      </c>
      <c r="AD338" s="6">
        <v>778</v>
      </c>
      <c r="AE338" s="8">
        <v>685</v>
      </c>
      <c r="AF338" s="6">
        <v>241</v>
      </c>
      <c r="AG338" s="179">
        <v>342</v>
      </c>
      <c r="AH338" s="5">
        <f t="shared" si="68"/>
        <v>16400</v>
      </c>
      <c r="AI338" s="5">
        <f t="shared" si="69"/>
        <v>11201200</v>
      </c>
      <c r="AJ338" s="2">
        <f t="shared" si="70"/>
        <v>8606720000</v>
      </c>
    </row>
    <row r="339" spans="1:36" x14ac:dyDescent="0.2">
      <c r="A339" s="1">
        <v>4</v>
      </c>
      <c r="B339" s="178">
        <v>564</v>
      </c>
      <c r="C339" s="6">
        <v>919</v>
      </c>
      <c r="D339" s="9">
        <v>459</v>
      </c>
      <c r="E339" s="7">
        <v>112</v>
      </c>
      <c r="F339" s="6">
        <v>433</v>
      </c>
      <c r="G339" s="6">
        <v>22</v>
      </c>
      <c r="H339" s="6">
        <v>586</v>
      </c>
      <c r="I339" s="6">
        <v>1005</v>
      </c>
      <c r="J339" s="6">
        <v>811</v>
      </c>
      <c r="K339" s="6">
        <v>656</v>
      </c>
      <c r="L339" s="6">
        <v>212</v>
      </c>
      <c r="M339" s="6">
        <v>375</v>
      </c>
      <c r="N339" s="6">
        <v>170</v>
      </c>
      <c r="O339" s="6">
        <v>269</v>
      </c>
      <c r="P339" s="6">
        <v>849</v>
      </c>
      <c r="Q339" s="6">
        <v>758</v>
      </c>
      <c r="R339" s="6">
        <v>3</v>
      </c>
      <c r="S339" s="6">
        <v>424</v>
      </c>
      <c r="T339" s="6">
        <v>1020</v>
      </c>
      <c r="U339" s="6">
        <v>607</v>
      </c>
      <c r="V339" s="6">
        <v>898</v>
      </c>
      <c r="W339" s="6">
        <v>549</v>
      </c>
      <c r="X339" s="6">
        <v>121</v>
      </c>
      <c r="Y339" s="6">
        <v>478</v>
      </c>
      <c r="Z339" s="6">
        <v>284</v>
      </c>
      <c r="AA339" s="6">
        <v>191</v>
      </c>
      <c r="AB339" s="6">
        <v>739</v>
      </c>
      <c r="AC339" s="6">
        <v>840</v>
      </c>
      <c r="AD339" s="8">
        <v>665</v>
      </c>
      <c r="AE339" s="6">
        <v>830</v>
      </c>
      <c r="AF339" s="6">
        <v>354</v>
      </c>
      <c r="AG339" s="179">
        <v>197</v>
      </c>
      <c r="AH339" s="5">
        <f t="shared" si="68"/>
        <v>16400</v>
      </c>
      <c r="AI339" s="5">
        <f t="shared" si="69"/>
        <v>11201200</v>
      </c>
      <c r="AJ339" s="2">
        <f t="shared" si="70"/>
        <v>8606720000</v>
      </c>
    </row>
    <row r="340" spans="1:36" x14ac:dyDescent="0.2">
      <c r="A340" s="1">
        <v>5</v>
      </c>
      <c r="B340" s="178">
        <v>800</v>
      </c>
      <c r="C340" s="6">
        <v>699</v>
      </c>
      <c r="D340" s="6">
        <v>231</v>
      </c>
      <c r="E340" s="6">
        <v>324</v>
      </c>
      <c r="F340" s="7">
        <v>157</v>
      </c>
      <c r="G340" s="9">
        <v>314</v>
      </c>
      <c r="H340" s="6">
        <v>870</v>
      </c>
      <c r="I340" s="6">
        <v>705</v>
      </c>
      <c r="J340" s="6">
        <v>519</v>
      </c>
      <c r="K340" s="6">
        <v>932</v>
      </c>
      <c r="L340" s="6">
        <v>512</v>
      </c>
      <c r="M340" s="6">
        <v>91</v>
      </c>
      <c r="N340" s="6">
        <v>390</v>
      </c>
      <c r="O340" s="6">
        <v>33</v>
      </c>
      <c r="P340" s="6">
        <v>637</v>
      </c>
      <c r="Q340" s="6">
        <v>986</v>
      </c>
      <c r="R340" s="6">
        <v>303</v>
      </c>
      <c r="S340" s="6">
        <v>140</v>
      </c>
      <c r="T340" s="6">
        <v>728</v>
      </c>
      <c r="U340" s="6">
        <v>883</v>
      </c>
      <c r="V340" s="6">
        <v>686</v>
      </c>
      <c r="W340" s="6">
        <v>777</v>
      </c>
      <c r="X340" s="6">
        <v>341</v>
      </c>
      <c r="Y340" s="6">
        <v>242</v>
      </c>
      <c r="Z340" s="6">
        <v>56</v>
      </c>
      <c r="AA340" s="6">
        <v>403</v>
      </c>
      <c r="AB340" s="6">
        <v>975</v>
      </c>
      <c r="AC340" s="8">
        <v>620</v>
      </c>
      <c r="AD340" s="6">
        <v>949</v>
      </c>
      <c r="AE340" s="6">
        <v>530</v>
      </c>
      <c r="AF340" s="6">
        <v>78</v>
      </c>
      <c r="AG340" s="179">
        <v>489</v>
      </c>
      <c r="AH340" s="5">
        <f t="shared" si="68"/>
        <v>16400</v>
      </c>
      <c r="AI340" s="5">
        <f t="shared" si="69"/>
        <v>11201200</v>
      </c>
      <c r="AJ340" s="2">
        <f t="shared" si="70"/>
        <v>8606720000</v>
      </c>
    </row>
    <row r="341" spans="1:36" x14ac:dyDescent="0.2">
      <c r="A341" s="1">
        <v>6</v>
      </c>
      <c r="B341" s="178">
        <v>655</v>
      </c>
      <c r="C341" s="6">
        <v>812</v>
      </c>
      <c r="D341" s="6">
        <v>376</v>
      </c>
      <c r="E341" s="6">
        <v>211</v>
      </c>
      <c r="F341" s="9">
        <v>270</v>
      </c>
      <c r="G341" s="7">
        <v>169</v>
      </c>
      <c r="H341" s="6">
        <v>757</v>
      </c>
      <c r="I341" s="6">
        <v>850</v>
      </c>
      <c r="J341" s="6">
        <v>920</v>
      </c>
      <c r="K341" s="6">
        <v>563</v>
      </c>
      <c r="L341" s="6">
        <v>111</v>
      </c>
      <c r="M341" s="6">
        <v>460</v>
      </c>
      <c r="N341" s="6">
        <v>21</v>
      </c>
      <c r="O341" s="6">
        <v>434</v>
      </c>
      <c r="P341" s="6">
        <v>1006</v>
      </c>
      <c r="Q341" s="6">
        <v>585</v>
      </c>
      <c r="R341" s="6">
        <v>192</v>
      </c>
      <c r="S341" s="6">
        <v>283</v>
      </c>
      <c r="T341" s="6">
        <v>839</v>
      </c>
      <c r="U341" s="6">
        <v>740</v>
      </c>
      <c r="V341" s="6">
        <v>829</v>
      </c>
      <c r="W341" s="6">
        <v>666</v>
      </c>
      <c r="X341" s="6">
        <v>198</v>
      </c>
      <c r="Y341" s="6">
        <v>353</v>
      </c>
      <c r="Z341" s="6">
        <v>423</v>
      </c>
      <c r="AA341" s="6">
        <v>4</v>
      </c>
      <c r="AB341" s="8">
        <v>608</v>
      </c>
      <c r="AC341" s="6">
        <v>1019</v>
      </c>
      <c r="AD341" s="6">
        <v>550</v>
      </c>
      <c r="AE341" s="6">
        <v>897</v>
      </c>
      <c r="AF341" s="6">
        <v>477</v>
      </c>
      <c r="AG341" s="179">
        <v>122</v>
      </c>
      <c r="AH341" s="5">
        <f t="shared" si="68"/>
        <v>16400</v>
      </c>
      <c r="AI341" s="5">
        <f t="shared" si="69"/>
        <v>11201200</v>
      </c>
      <c r="AJ341" s="2">
        <f t="shared" si="70"/>
        <v>8606720000</v>
      </c>
    </row>
    <row r="342" spans="1:36" x14ac:dyDescent="0.2">
      <c r="A342" s="1">
        <v>7</v>
      </c>
      <c r="B342" s="178">
        <v>189</v>
      </c>
      <c r="C342" s="6">
        <v>282</v>
      </c>
      <c r="D342" s="6">
        <v>838</v>
      </c>
      <c r="E342" s="6">
        <v>737</v>
      </c>
      <c r="F342" s="6">
        <v>832</v>
      </c>
      <c r="G342" s="6">
        <v>667</v>
      </c>
      <c r="H342" s="7">
        <v>199</v>
      </c>
      <c r="I342" s="9">
        <v>356</v>
      </c>
      <c r="J342" s="6">
        <v>422</v>
      </c>
      <c r="K342" s="6">
        <v>1</v>
      </c>
      <c r="L342" s="6">
        <v>605</v>
      </c>
      <c r="M342" s="6">
        <v>1018</v>
      </c>
      <c r="N342" s="6">
        <v>551</v>
      </c>
      <c r="O342" s="6">
        <v>900</v>
      </c>
      <c r="P342" s="6">
        <v>480</v>
      </c>
      <c r="Q342" s="6">
        <v>123</v>
      </c>
      <c r="R342" s="6">
        <v>654</v>
      </c>
      <c r="S342" s="6">
        <v>809</v>
      </c>
      <c r="T342" s="6">
        <v>373</v>
      </c>
      <c r="U342" s="6">
        <v>210</v>
      </c>
      <c r="V342" s="6">
        <v>271</v>
      </c>
      <c r="W342" s="6">
        <v>172</v>
      </c>
      <c r="X342" s="6">
        <v>760</v>
      </c>
      <c r="Y342" s="6">
        <v>851</v>
      </c>
      <c r="Z342" s="6">
        <v>917</v>
      </c>
      <c r="AA342" s="8">
        <v>562</v>
      </c>
      <c r="AB342" s="6">
        <v>110</v>
      </c>
      <c r="AC342" s="6">
        <v>457</v>
      </c>
      <c r="AD342" s="6">
        <v>24</v>
      </c>
      <c r="AE342" s="6">
        <v>435</v>
      </c>
      <c r="AF342" s="6">
        <v>1007</v>
      </c>
      <c r="AG342" s="179">
        <v>588</v>
      </c>
      <c r="AH342" s="5">
        <f t="shared" si="68"/>
        <v>16400</v>
      </c>
      <c r="AI342" s="5">
        <f t="shared" si="69"/>
        <v>11201200</v>
      </c>
      <c r="AJ342" s="2">
        <f t="shared" si="70"/>
        <v>8606720000</v>
      </c>
    </row>
    <row r="343" spans="1:36" x14ac:dyDescent="0.2">
      <c r="A343" s="1">
        <v>8</v>
      </c>
      <c r="B343" s="178">
        <v>302</v>
      </c>
      <c r="C343" s="6">
        <v>137</v>
      </c>
      <c r="D343" s="6">
        <v>725</v>
      </c>
      <c r="E343" s="6">
        <v>882</v>
      </c>
      <c r="F343" s="6">
        <v>687</v>
      </c>
      <c r="G343" s="6">
        <v>780</v>
      </c>
      <c r="H343" s="9">
        <v>344</v>
      </c>
      <c r="I343" s="7">
        <v>243</v>
      </c>
      <c r="J343" s="6">
        <v>53</v>
      </c>
      <c r="K343" s="6">
        <v>402</v>
      </c>
      <c r="L343" s="6">
        <v>974</v>
      </c>
      <c r="M343" s="6">
        <v>617</v>
      </c>
      <c r="N343" s="6">
        <v>952</v>
      </c>
      <c r="O343" s="6">
        <v>531</v>
      </c>
      <c r="P343" s="6">
        <v>79</v>
      </c>
      <c r="Q343" s="6">
        <v>492</v>
      </c>
      <c r="R343" s="6">
        <v>797</v>
      </c>
      <c r="S343" s="6">
        <v>698</v>
      </c>
      <c r="T343" s="6">
        <v>230</v>
      </c>
      <c r="U343" s="6">
        <v>321</v>
      </c>
      <c r="V343" s="6">
        <v>160</v>
      </c>
      <c r="W343" s="6">
        <v>315</v>
      </c>
      <c r="X343" s="6">
        <v>871</v>
      </c>
      <c r="Y343" s="6">
        <v>708</v>
      </c>
      <c r="Z343" s="8">
        <v>518</v>
      </c>
      <c r="AA343" s="6">
        <v>929</v>
      </c>
      <c r="AB343" s="6">
        <v>509</v>
      </c>
      <c r="AC343" s="6">
        <v>90</v>
      </c>
      <c r="AD343" s="6">
        <v>391</v>
      </c>
      <c r="AE343" s="6">
        <v>36</v>
      </c>
      <c r="AF343" s="6">
        <v>640</v>
      </c>
      <c r="AG343" s="179">
        <v>987</v>
      </c>
      <c r="AH343" s="5">
        <f t="shared" si="68"/>
        <v>16400</v>
      </c>
      <c r="AI343" s="5">
        <f t="shared" si="69"/>
        <v>11201200</v>
      </c>
      <c r="AJ343" s="2">
        <f t="shared" si="70"/>
        <v>8606720000</v>
      </c>
    </row>
    <row r="344" spans="1:36" x14ac:dyDescent="0.2">
      <c r="A344" s="1">
        <v>9</v>
      </c>
      <c r="B344" s="178">
        <v>152</v>
      </c>
      <c r="C344" s="6">
        <v>307</v>
      </c>
      <c r="D344" s="6">
        <v>879</v>
      </c>
      <c r="E344" s="6">
        <v>716</v>
      </c>
      <c r="F344" s="6">
        <v>789</v>
      </c>
      <c r="G344" s="6">
        <v>690</v>
      </c>
      <c r="H344" s="6">
        <v>238</v>
      </c>
      <c r="I344" s="6">
        <v>329</v>
      </c>
      <c r="J344" s="7">
        <v>526</v>
      </c>
      <c r="K344" s="9">
        <v>937</v>
      </c>
      <c r="L344" s="6">
        <v>501</v>
      </c>
      <c r="M344" s="6">
        <v>82</v>
      </c>
      <c r="N344" s="6">
        <v>399</v>
      </c>
      <c r="O344" s="6">
        <v>44</v>
      </c>
      <c r="P344" s="6">
        <v>632</v>
      </c>
      <c r="Q344" s="6">
        <v>979</v>
      </c>
      <c r="R344" s="6">
        <v>294</v>
      </c>
      <c r="S344" s="6">
        <v>129</v>
      </c>
      <c r="T344" s="6">
        <v>733</v>
      </c>
      <c r="U344" s="6">
        <v>890</v>
      </c>
      <c r="V344" s="6">
        <v>679</v>
      </c>
      <c r="W344" s="6">
        <v>772</v>
      </c>
      <c r="X344" s="6">
        <v>352</v>
      </c>
      <c r="Y344" s="8">
        <v>251</v>
      </c>
      <c r="Z344" s="6">
        <v>960</v>
      </c>
      <c r="AA344" s="6">
        <v>539</v>
      </c>
      <c r="AB344" s="6">
        <v>71</v>
      </c>
      <c r="AC344" s="6">
        <v>484</v>
      </c>
      <c r="AD344" s="6">
        <v>61</v>
      </c>
      <c r="AE344" s="6">
        <v>410</v>
      </c>
      <c r="AF344" s="6">
        <v>966</v>
      </c>
      <c r="AG344" s="179">
        <v>609</v>
      </c>
      <c r="AH344" s="5">
        <f t="shared" si="68"/>
        <v>16400</v>
      </c>
      <c r="AI344" s="5">
        <f t="shared" si="69"/>
        <v>11201200</v>
      </c>
      <c r="AJ344" s="2">
        <f t="shared" si="70"/>
        <v>8606720000</v>
      </c>
    </row>
    <row r="345" spans="1:36" x14ac:dyDescent="0.2">
      <c r="A345" s="1">
        <v>10</v>
      </c>
      <c r="B345" s="178">
        <v>263</v>
      </c>
      <c r="C345" s="6">
        <v>164</v>
      </c>
      <c r="D345" s="6">
        <v>768</v>
      </c>
      <c r="E345" s="6">
        <v>859</v>
      </c>
      <c r="F345" s="6">
        <v>646</v>
      </c>
      <c r="G345" s="6">
        <v>801</v>
      </c>
      <c r="H345" s="6">
        <v>381</v>
      </c>
      <c r="I345" s="6">
        <v>218</v>
      </c>
      <c r="J345" s="9">
        <v>925</v>
      </c>
      <c r="K345" s="7">
        <v>570</v>
      </c>
      <c r="L345" s="6">
        <v>102</v>
      </c>
      <c r="M345" s="6">
        <v>449</v>
      </c>
      <c r="N345" s="6">
        <v>32</v>
      </c>
      <c r="O345" s="6">
        <v>443</v>
      </c>
      <c r="P345" s="6">
        <v>999</v>
      </c>
      <c r="Q345" s="6">
        <v>580</v>
      </c>
      <c r="R345" s="6">
        <v>181</v>
      </c>
      <c r="S345" s="6">
        <v>274</v>
      </c>
      <c r="T345" s="6">
        <v>846</v>
      </c>
      <c r="U345" s="6">
        <v>745</v>
      </c>
      <c r="V345" s="6">
        <v>824</v>
      </c>
      <c r="W345" s="6">
        <v>659</v>
      </c>
      <c r="X345" s="8">
        <v>207</v>
      </c>
      <c r="Y345" s="6">
        <v>364</v>
      </c>
      <c r="Z345" s="6">
        <v>559</v>
      </c>
      <c r="AA345" s="6">
        <v>908</v>
      </c>
      <c r="AB345" s="6">
        <v>472</v>
      </c>
      <c r="AC345" s="6">
        <v>115</v>
      </c>
      <c r="AD345" s="6">
        <v>430</v>
      </c>
      <c r="AE345" s="6">
        <v>9</v>
      </c>
      <c r="AF345" s="6">
        <v>597</v>
      </c>
      <c r="AG345" s="179">
        <v>1010</v>
      </c>
      <c r="AH345" s="5">
        <f t="shared" si="68"/>
        <v>16400</v>
      </c>
      <c r="AI345" s="5">
        <f t="shared" si="69"/>
        <v>11201200</v>
      </c>
      <c r="AJ345" s="2">
        <f t="shared" si="70"/>
        <v>8606720000</v>
      </c>
    </row>
    <row r="346" spans="1:36" x14ac:dyDescent="0.2">
      <c r="A346" s="1">
        <v>11</v>
      </c>
      <c r="B346" s="178">
        <v>821</v>
      </c>
      <c r="C346" s="6">
        <v>658</v>
      </c>
      <c r="D346" s="6">
        <v>206</v>
      </c>
      <c r="E346" s="6">
        <v>361</v>
      </c>
      <c r="F346" s="6">
        <v>184</v>
      </c>
      <c r="G346" s="6">
        <v>275</v>
      </c>
      <c r="H346" s="6">
        <v>847</v>
      </c>
      <c r="I346" s="6">
        <v>748</v>
      </c>
      <c r="J346" s="6">
        <v>431</v>
      </c>
      <c r="K346" s="6">
        <v>12</v>
      </c>
      <c r="L346" s="7">
        <v>600</v>
      </c>
      <c r="M346" s="9">
        <v>1011</v>
      </c>
      <c r="N346" s="6">
        <v>558</v>
      </c>
      <c r="O346" s="6">
        <v>905</v>
      </c>
      <c r="P346" s="6">
        <v>469</v>
      </c>
      <c r="Q346" s="6">
        <v>114</v>
      </c>
      <c r="R346" s="6">
        <v>647</v>
      </c>
      <c r="S346" s="6">
        <v>804</v>
      </c>
      <c r="T346" s="6">
        <v>384</v>
      </c>
      <c r="U346" s="6">
        <v>219</v>
      </c>
      <c r="V346" s="6">
        <v>262</v>
      </c>
      <c r="W346" s="8">
        <v>161</v>
      </c>
      <c r="X346" s="6">
        <v>765</v>
      </c>
      <c r="Y346" s="6">
        <v>858</v>
      </c>
      <c r="Z346" s="6">
        <v>29</v>
      </c>
      <c r="AA346" s="6">
        <v>442</v>
      </c>
      <c r="AB346" s="6">
        <v>998</v>
      </c>
      <c r="AC346" s="6">
        <v>577</v>
      </c>
      <c r="AD346" s="6">
        <v>928</v>
      </c>
      <c r="AE346" s="6">
        <v>571</v>
      </c>
      <c r="AF346" s="6">
        <v>103</v>
      </c>
      <c r="AG346" s="179">
        <v>452</v>
      </c>
      <c r="AH346" s="5">
        <f t="shared" si="68"/>
        <v>16400</v>
      </c>
      <c r="AI346" s="5">
        <f t="shared" si="69"/>
        <v>11201200</v>
      </c>
      <c r="AJ346" s="2">
        <f t="shared" si="70"/>
        <v>8606720000</v>
      </c>
    </row>
    <row r="347" spans="1:36" x14ac:dyDescent="0.2">
      <c r="A347" s="1">
        <v>12</v>
      </c>
      <c r="B347" s="178">
        <v>678</v>
      </c>
      <c r="C347" s="6">
        <v>769</v>
      </c>
      <c r="D347" s="6">
        <v>349</v>
      </c>
      <c r="E347" s="6">
        <v>250</v>
      </c>
      <c r="F347" s="6">
        <v>295</v>
      </c>
      <c r="G347" s="6">
        <v>132</v>
      </c>
      <c r="H347" s="6">
        <v>736</v>
      </c>
      <c r="I347" s="6">
        <v>891</v>
      </c>
      <c r="J347" s="6">
        <v>64</v>
      </c>
      <c r="K347" s="6">
        <v>411</v>
      </c>
      <c r="L347" s="9">
        <v>967</v>
      </c>
      <c r="M347" s="7">
        <v>612</v>
      </c>
      <c r="N347" s="6">
        <v>957</v>
      </c>
      <c r="O347" s="6">
        <v>538</v>
      </c>
      <c r="P347" s="6">
        <v>70</v>
      </c>
      <c r="Q347" s="6">
        <v>481</v>
      </c>
      <c r="R347" s="6">
        <v>792</v>
      </c>
      <c r="S347" s="6">
        <v>691</v>
      </c>
      <c r="T347" s="6">
        <v>239</v>
      </c>
      <c r="U347" s="6">
        <v>332</v>
      </c>
      <c r="V347" s="8">
        <v>149</v>
      </c>
      <c r="W347" s="6">
        <v>306</v>
      </c>
      <c r="X347" s="6">
        <v>878</v>
      </c>
      <c r="Y347" s="6">
        <v>713</v>
      </c>
      <c r="Z347" s="6">
        <v>398</v>
      </c>
      <c r="AA347" s="6">
        <v>41</v>
      </c>
      <c r="AB347" s="6">
        <v>629</v>
      </c>
      <c r="AC347" s="6">
        <v>978</v>
      </c>
      <c r="AD347" s="6">
        <v>527</v>
      </c>
      <c r="AE347" s="6">
        <v>940</v>
      </c>
      <c r="AF347" s="6">
        <v>504</v>
      </c>
      <c r="AG347" s="179">
        <v>83</v>
      </c>
      <c r="AH347" s="5">
        <f t="shared" si="68"/>
        <v>16400</v>
      </c>
      <c r="AI347" s="5">
        <f t="shared" si="69"/>
        <v>11201200</v>
      </c>
      <c r="AJ347" s="2">
        <f t="shared" si="70"/>
        <v>8606720000</v>
      </c>
    </row>
    <row r="348" spans="1:36" x14ac:dyDescent="0.2">
      <c r="A348" s="1">
        <v>13</v>
      </c>
      <c r="B348" s="178">
        <v>906</v>
      </c>
      <c r="C348" s="6">
        <v>557</v>
      </c>
      <c r="D348" s="6">
        <v>113</v>
      </c>
      <c r="E348" s="6">
        <v>470</v>
      </c>
      <c r="F348" s="6">
        <v>11</v>
      </c>
      <c r="G348" s="6">
        <v>432</v>
      </c>
      <c r="H348" s="6">
        <v>1012</v>
      </c>
      <c r="I348" s="6">
        <v>599</v>
      </c>
      <c r="J348" s="6">
        <v>276</v>
      </c>
      <c r="K348" s="6">
        <v>183</v>
      </c>
      <c r="L348" s="6">
        <v>747</v>
      </c>
      <c r="M348" s="6">
        <v>848</v>
      </c>
      <c r="N348" s="7">
        <v>657</v>
      </c>
      <c r="O348" s="9">
        <v>822</v>
      </c>
      <c r="P348" s="6">
        <v>362</v>
      </c>
      <c r="Q348" s="6">
        <v>205</v>
      </c>
      <c r="R348" s="6">
        <v>572</v>
      </c>
      <c r="S348" s="6">
        <v>927</v>
      </c>
      <c r="T348" s="6">
        <v>451</v>
      </c>
      <c r="U348" s="8">
        <v>104</v>
      </c>
      <c r="V348" s="6">
        <v>441</v>
      </c>
      <c r="W348" s="6">
        <v>30</v>
      </c>
      <c r="X348" s="6">
        <v>578</v>
      </c>
      <c r="Y348" s="6">
        <v>997</v>
      </c>
      <c r="Z348" s="6">
        <v>162</v>
      </c>
      <c r="AA348" s="6">
        <v>261</v>
      </c>
      <c r="AB348" s="6">
        <v>857</v>
      </c>
      <c r="AC348" s="6">
        <v>766</v>
      </c>
      <c r="AD348" s="6">
        <v>803</v>
      </c>
      <c r="AE348" s="6">
        <v>648</v>
      </c>
      <c r="AF348" s="6">
        <v>220</v>
      </c>
      <c r="AG348" s="179">
        <v>383</v>
      </c>
      <c r="AH348" s="5">
        <f t="shared" si="68"/>
        <v>16400</v>
      </c>
      <c r="AI348" s="5">
        <f t="shared" si="69"/>
        <v>11201200</v>
      </c>
      <c r="AJ348" s="2">
        <f t="shared" si="70"/>
        <v>8606720000</v>
      </c>
    </row>
    <row r="349" spans="1:36" x14ac:dyDescent="0.2">
      <c r="A349" s="1">
        <v>14</v>
      </c>
      <c r="B349" s="178">
        <v>537</v>
      </c>
      <c r="C349" s="6">
        <v>958</v>
      </c>
      <c r="D349" s="6">
        <v>482</v>
      </c>
      <c r="E349" s="6">
        <v>69</v>
      </c>
      <c r="F349" s="6">
        <v>412</v>
      </c>
      <c r="G349" s="6">
        <v>63</v>
      </c>
      <c r="H349" s="6">
        <v>611</v>
      </c>
      <c r="I349" s="6">
        <v>968</v>
      </c>
      <c r="J349" s="6">
        <v>131</v>
      </c>
      <c r="K349" s="6">
        <v>296</v>
      </c>
      <c r="L349" s="6">
        <v>892</v>
      </c>
      <c r="M349" s="6">
        <v>735</v>
      </c>
      <c r="N349" s="9">
        <v>770</v>
      </c>
      <c r="O349" s="7">
        <v>677</v>
      </c>
      <c r="P349" s="6">
        <v>249</v>
      </c>
      <c r="Q349" s="6">
        <v>350</v>
      </c>
      <c r="R349" s="6">
        <v>939</v>
      </c>
      <c r="S349" s="6">
        <v>528</v>
      </c>
      <c r="T349" s="8">
        <v>84</v>
      </c>
      <c r="U349" s="6">
        <v>503</v>
      </c>
      <c r="V349" s="6">
        <v>42</v>
      </c>
      <c r="W349" s="6">
        <v>397</v>
      </c>
      <c r="X349" s="6">
        <v>977</v>
      </c>
      <c r="Y349" s="6">
        <v>630</v>
      </c>
      <c r="Z349" s="6">
        <v>305</v>
      </c>
      <c r="AA349" s="6">
        <v>150</v>
      </c>
      <c r="AB349" s="6">
        <v>714</v>
      </c>
      <c r="AC349" s="6">
        <v>877</v>
      </c>
      <c r="AD349" s="6">
        <v>692</v>
      </c>
      <c r="AE349" s="6">
        <v>791</v>
      </c>
      <c r="AF349" s="6">
        <v>331</v>
      </c>
      <c r="AG349" s="179">
        <v>240</v>
      </c>
      <c r="AH349" s="5">
        <f t="shared" si="68"/>
        <v>16400</v>
      </c>
      <c r="AI349" s="5">
        <f t="shared" si="69"/>
        <v>11201200</v>
      </c>
      <c r="AJ349" s="2">
        <f t="shared" si="70"/>
        <v>8606720000</v>
      </c>
    </row>
    <row r="350" spans="1:36" x14ac:dyDescent="0.2">
      <c r="A350" s="1">
        <v>15</v>
      </c>
      <c r="B350" s="178">
        <v>43</v>
      </c>
      <c r="C350" s="6">
        <v>400</v>
      </c>
      <c r="D350" s="6">
        <v>980</v>
      </c>
      <c r="E350" s="6">
        <v>631</v>
      </c>
      <c r="F350" s="6">
        <v>938</v>
      </c>
      <c r="G350" s="6">
        <v>525</v>
      </c>
      <c r="H350" s="6">
        <v>81</v>
      </c>
      <c r="I350" s="6">
        <v>502</v>
      </c>
      <c r="J350" s="6">
        <v>689</v>
      </c>
      <c r="K350" s="6">
        <v>790</v>
      </c>
      <c r="L350" s="6">
        <v>330</v>
      </c>
      <c r="M350" s="6">
        <v>237</v>
      </c>
      <c r="N350" s="6">
        <v>308</v>
      </c>
      <c r="O350" s="6">
        <v>151</v>
      </c>
      <c r="P350" s="7">
        <v>715</v>
      </c>
      <c r="Q350" s="9">
        <v>880</v>
      </c>
      <c r="R350" s="6">
        <v>409</v>
      </c>
      <c r="S350" s="8">
        <v>62</v>
      </c>
      <c r="T350" s="6">
        <v>610</v>
      </c>
      <c r="U350" s="6">
        <v>965</v>
      </c>
      <c r="V350" s="6">
        <v>540</v>
      </c>
      <c r="W350" s="6">
        <v>959</v>
      </c>
      <c r="X350" s="6">
        <v>483</v>
      </c>
      <c r="Y350" s="6">
        <v>72</v>
      </c>
      <c r="Z350" s="6">
        <v>771</v>
      </c>
      <c r="AA350" s="6">
        <v>680</v>
      </c>
      <c r="AB350" s="6">
        <v>252</v>
      </c>
      <c r="AC350" s="6">
        <v>351</v>
      </c>
      <c r="AD350" s="6">
        <v>130</v>
      </c>
      <c r="AE350" s="6">
        <v>293</v>
      </c>
      <c r="AF350" s="6">
        <v>889</v>
      </c>
      <c r="AG350" s="179">
        <v>734</v>
      </c>
      <c r="AH350" s="5">
        <f t="shared" si="68"/>
        <v>16400</v>
      </c>
      <c r="AI350" s="5">
        <f t="shared" si="69"/>
        <v>11201200</v>
      </c>
      <c r="AJ350" s="2">
        <f t="shared" si="70"/>
        <v>8606720000</v>
      </c>
    </row>
    <row r="351" spans="1:36" x14ac:dyDescent="0.2">
      <c r="A351" s="1">
        <v>16</v>
      </c>
      <c r="B351" s="178">
        <v>444</v>
      </c>
      <c r="C351" s="6">
        <v>31</v>
      </c>
      <c r="D351" s="6">
        <v>579</v>
      </c>
      <c r="E351" s="6">
        <v>1000</v>
      </c>
      <c r="F351" s="6">
        <v>569</v>
      </c>
      <c r="G351" s="6">
        <v>926</v>
      </c>
      <c r="H351" s="6">
        <v>450</v>
      </c>
      <c r="I351" s="6">
        <v>101</v>
      </c>
      <c r="J351" s="6">
        <v>802</v>
      </c>
      <c r="K351" s="6">
        <v>645</v>
      </c>
      <c r="L351" s="6">
        <v>217</v>
      </c>
      <c r="M351" s="6">
        <v>382</v>
      </c>
      <c r="N351" s="6">
        <v>163</v>
      </c>
      <c r="O351" s="6">
        <v>264</v>
      </c>
      <c r="P351" s="9">
        <v>860</v>
      </c>
      <c r="Q351" s="7">
        <v>767</v>
      </c>
      <c r="R351" s="8">
        <v>10</v>
      </c>
      <c r="S351" s="6">
        <v>429</v>
      </c>
      <c r="T351" s="6">
        <v>1009</v>
      </c>
      <c r="U351" s="6">
        <v>598</v>
      </c>
      <c r="V351" s="6">
        <v>907</v>
      </c>
      <c r="W351" s="6">
        <v>560</v>
      </c>
      <c r="X351" s="6">
        <v>116</v>
      </c>
      <c r="Y351" s="6">
        <v>471</v>
      </c>
      <c r="Z351" s="6">
        <v>660</v>
      </c>
      <c r="AA351" s="6">
        <v>823</v>
      </c>
      <c r="AB351" s="6">
        <v>363</v>
      </c>
      <c r="AC351" s="6">
        <v>208</v>
      </c>
      <c r="AD351" s="6">
        <v>273</v>
      </c>
      <c r="AE351" s="6">
        <v>182</v>
      </c>
      <c r="AF351" s="6">
        <v>746</v>
      </c>
      <c r="AG351" s="179">
        <v>845</v>
      </c>
      <c r="AH351" s="5">
        <f t="shared" si="68"/>
        <v>16400</v>
      </c>
      <c r="AI351" s="5">
        <f t="shared" si="69"/>
        <v>11201200</v>
      </c>
      <c r="AJ351" s="2">
        <f t="shared" si="70"/>
        <v>8606720000</v>
      </c>
    </row>
    <row r="352" spans="1:36" x14ac:dyDescent="0.2">
      <c r="A352" s="1">
        <v>17</v>
      </c>
      <c r="B352" s="178">
        <v>581</v>
      </c>
      <c r="C352" s="6">
        <v>994</v>
      </c>
      <c r="D352" s="6">
        <v>446</v>
      </c>
      <c r="E352" s="6">
        <v>25</v>
      </c>
      <c r="F352" s="6">
        <v>456</v>
      </c>
      <c r="G352" s="6">
        <v>99</v>
      </c>
      <c r="H352" s="6">
        <v>575</v>
      </c>
      <c r="I352" s="6">
        <v>924</v>
      </c>
      <c r="J352" s="6">
        <v>223</v>
      </c>
      <c r="K352" s="6">
        <v>380</v>
      </c>
      <c r="L352" s="6">
        <v>808</v>
      </c>
      <c r="M352" s="6">
        <v>643</v>
      </c>
      <c r="N352" s="6">
        <v>862</v>
      </c>
      <c r="O352" s="6">
        <v>761</v>
      </c>
      <c r="P352" s="6">
        <v>165</v>
      </c>
      <c r="Q352" s="8">
        <v>258</v>
      </c>
      <c r="R352" s="7">
        <v>1015</v>
      </c>
      <c r="S352" s="9">
        <v>596</v>
      </c>
      <c r="T352" s="6">
        <v>16</v>
      </c>
      <c r="U352" s="6">
        <v>427</v>
      </c>
      <c r="V352" s="6">
        <v>118</v>
      </c>
      <c r="W352" s="6">
        <v>465</v>
      </c>
      <c r="X352" s="6">
        <v>909</v>
      </c>
      <c r="Y352" s="6">
        <v>554</v>
      </c>
      <c r="Z352" s="6">
        <v>365</v>
      </c>
      <c r="AA352" s="6">
        <v>202</v>
      </c>
      <c r="AB352" s="6">
        <v>662</v>
      </c>
      <c r="AC352" s="6">
        <v>817</v>
      </c>
      <c r="AD352" s="6">
        <v>752</v>
      </c>
      <c r="AE352" s="6">
        <v>843</v>
      </c>
      <c r="AF352" s="6">
        <v>279</v>
      </c>
      <c r="AG352" s="179">
        <v>180</v>
      </c>
      <c r="AH352" s="5">
        <f t="shared" si="68"/>
        <v>16400</v>
      </c>
      <c r="AI352" s="5">
        <f t="shared" si="69"/>
        <v>11201200</v>
      </c>
      <c r="AJ352" s="2">
        <f t="shared" si="70"/>
        <v>8606720000</v>
      </c>
    </row>
    <row r="353" spans="1:36" x14ac:dyDescent="0.2">
      <c r="A353" s="1">
        <v>18</v>
      </c>
      <c r="B353" s="178">
        <v>982</v>
      </c>
      <c r="C353" s="6">
        <v>625</v>
      </c>
      <c r="D353" s="6">
        <v>45</v>
      </c>
      <c r="E353" s="6">
        <v>394</v>
      </c>
      <c r="F353" s="6">
        <v>87</v>
      </c>
      <c r="G353" s="6">
        <v>500</v>
      </c>
      <c r="H353" s="6">
        <v>944</v>
      </c>
      <c r="I353" s="6">
        <v>523</v>
      </c>
      <c r="J353" s="6">
        <v>336</v>
      </c>
      <c r="K353" s="6">
        <v>235</v>
      </c>
      <c r="L353" s="6">
        <v>695</v>
      </c>
      <c r="M353" s="6">
        <v>788</v>
      </c>
      <c r="N353" s="6">
        <v>717</v>
      </c>
      <c r="O353" s="6">
        <v>874</v>
      </c>
      <c r="P353" s="8">
        <v>310</v>
      </c>
      <c r="Q353" s="6">
        <v>145</v>
      </c>
      <c r="R353" s="9">
        <v>616</v>
      </c>
      <c r="S353" s="7">
        <v>963</v>
      </c>
      <c r="T353" s="6">
        <v>415</v>
      </c>
      <c r="U353" s="6">
        <v>60</v>
      </c>
      <c r="V353" s="6">
        <v>485</v>
      </c>
      <c r="W353" s="6">
        <v>66</v>
      </c>
      <c r="X353" s="6">
        <v>542</v>
      </c>
      <c r="Y353" s="6">
        <v>953</v>
      </c>
      <c r="Z353" s="6">
        <v>254</v>
      </c>
      <c r="AA353" s="6">
        <v>345</v>
      </c>
      <c r="AB353" s="6">
        <v>773</v>
      </c>
      <c r="AC353" s="6">
        <v>674</v>
      </c>
      <c r="AD353" s="6">
        <v>895</v>
      </c>
      <c r="AE353" s="6">
        <v>732</v>
      </c>
      <c r="AF353" s="6">
        <v>136</v>
      </c>
      <c r="AG353" s="179">
        <v>291</v>
      </c>
      <c r="AH353" s="5">
        <f t="shared" si="68"/>
        <v>16400</v>
      </c>
      <c r="AI353" s="5">
        <f t="shared" si="69"/>
        <v>11201200</v>
      </c>
      <c r="AJ353" s="2">
        <f t="shared" si="70"/>
        <v>8606720000</v>
      </c>
    </row>
    <row r="354" spans="1:36" x14ac:dyDescent="0.2">
      <c r="A354" s="1">
        <v>19</v>
      </c>
      <c r="B354" s="178">
        <v>488</v>
      </c>
      <c r="C354" s="6">
        <v>67</v>
      </c>
      <c r="D354" s="6">
        <v>543</v>
      </c>
      <c r="E354" s="6">
        <v>956</v>
      </c>
      <c r="F354" s="6">
        <v>613</v>
      </c>
      <c r="G354" s="6">
        <v>962</v>
      </c>
      <c r="H354" s="6">
        <v>414</v>
      </c>
      <c r="I354" s="6">
        <v>57</v>
      </c>
      <c r="J354" s="6">
        <v>894</v>
      </c>
      <c r="K354" s="6">
        <v>729</v>
      </c>
      <c r="L354" s="6">
        <v>133</v>
      </c>
      <c r="M354" s="6">
        <v>290</v>
      </c>
      <c r="N354" s="6">
        <v>255</v>
      </c>
      <c r="O354" s="8">
        <v>348</v>
      </c>
      <c r="P354" s="6">
        <v>776</v>
      </c>
      <c r="Q354" s="6">
        <v>675</v>
      </c>
      <c r="R354" s="6">
        <v>86</v>
      </c>
      <c r="S354" s="6">
        <v>497</v>
      </c>
      <c r="T354" s="7">
        <v>941</v>
      </c>
      <c r="U354" s="9">
        <v>522</v>
      </c>
      <c r="V354" s="6">
        <v>983</v>
      </c>
      <c r="W354" s="6">
        <v>628</v>
      </c>
      <c r="X354" s="6">
        <v>48</v>
      </c>
      <c r="Y354" s="6">
        <v>395</v>
      </c>
      <c r="Z354" s="6">
        <v>720</v>
      </c>
      <c r="AA354" s="6">
        <v>875</v>
      </c>
      <c r="AB354" s="6">
        <v>311</v>
      </c>
      <c r="AC354" s="6">
        <v>148</v>
      </c>
      <c r="AD354" s="6">
        <v>333</v>
      </c>
      <c r="AE354" s="6">
        <v>234</v>
      </c>
      <c r="AF354" s="6">
        <v>694</v>
      </c>
      <c r="AG354" s="179">
        <v>785</v>
      </c>
      <c r="AH354" s="5">
        <f t="shared" si="68"/>
        <v>16400</v>
      </c>
      <c r="AI354" s="5">
        <f t="shared" si="69"/>
        <v>11201200</v>
      </c>
      <c r="AJ354" s="2">
        <f t="shared" si="70"/>
        <v>8606720000</v>
      </c>
    </row>
    <row r="355" spans="1:36" x14ac:dyDescent="0.2">
      <c r="A355" s="1">
        <v>20</v>
      </c>
      <c r="B355" s="178">
        <v>119</v>
      </c>
      <c r="C355" s="6">
        <v>468</v>
      </c>
      <c r="D355" s="6">
        <v>912</v>
      </c>
      <c r="E355" s="6">
        <v>555</v>
      </c>
      <c r="F355" s="6">
        <v>1014</v>
      </c>
      <c r="G355" s="6">
        <v>593</v>
      </c>
      <c r="H355" s="6">
        <v>13</v>
      </c>
      <c r="I355" s="6">
        <v>426</v>
      </c>
      <c r="J355" s="6">
        <v>749</v>
      </c>
      <c r="K355" s="6">
        <v>842</v>
      </c>
      <c r="L355" s="6">
        <v>278</v>
      </c>
      <c r="M355" s="6">
        <v>177</v>
      </c>
      <c r="N355" s="8">
        <v>368</v>
      </c>
      <c r="O355" s="6">
        <v>203</v>
      </c>
      <c r="P355" s="6">
        <v>663</v>
      </c>
      <c r="Q355" s="6">
        <v>820</v>
      </c>
      <c r="R355" s="6">
        <v>453</v>
      </c>
      <c r="S355" s="6">
        <v>98</v>
      </c>
      <c r="T355" s="9">
        <v>574</v>
      </c>
      <c r="U355" s="7">
        <v>921</v>
      </c>
      <c r="V355" s="6">
        <v>584</v>
      </c>
      <c r="W355" s="6">
        <v>995</v>
      </c>
      <c r="X355" s="6">
        <v>447</v>
      </c>
      <c r="Y355" s="6">
        <v>28</v>
      </c>
      <c r="Z355" s="6">
        <v>863</v>
      </c>
      <c r="AA355" s="6">
        <v>764</v>
      </c>
      <c r="AB355" s="6">
        <v>168</v>
      </c>
      <c r="AC355" s="6">
        <v>259</v>
      </c>
      <c r="AD355" s="6">
        <v>222</v>
      </c>
      <c r="AE355" s="6">
        <v>377</v>
      </c>
      <c r="AF355" s="6">
        <v>805</v>
      </c>
      <c r="AG355" s="179">
        <v>642</v>
      </c>
      <c r="AH355" s="5">
        <f t="shared" si="68"/>
        <v>16400</v>
      </c>
      <c r="AI355" s="5">
        <f t="shared" si="69"/>
        <v>11201200</v>
      </c>
      <c r="AJ355" s="2">
        <f t="shared" si="70"/>
        <v>8606720000</v>
      </c>
    </row>
    <row r="356" spans="1:36" x14ac:dyDescent="0.2">
      <c r="A356" s="1">
        <v>21</v>
      </c>
      <c r="B356" s="178">
        <v>347</v>
      </c>
      <c r="C356" s="6">
        <v>256</v>
      </c>
      <c r="D356" s="6">
        <v>676</v>
      </c>
      <c r="E356" s="6">
        <v>775</v>
      </c>
      <c r="F356" s="6">
        <v>730</v>
      </c>
      <c r="G356" s="6">
        <v>893</v>
      </c>
      <c r="H356" s="6">
        <v>289</v>
      </c>
      <c r="I356" s="6">
        <v>134</v>
      </c>
      <c r="J356" s="6">
        <v>961</v>
      </c>
      <c r="K356" s="6">
        <v>614</v>
      </c>
      <c r="L356" s="6">
        <v>58</v>
      </c>
      <c r="M356" s="8">
        <v>413</v>
      </c>
      <c r="N356" s="6">
        <v>68</v>
      </c>
      <c r="O356" s="6">
        <v>487</v>
      </c>
      <c r="P356" s="6">
        <v>955</v>
      </c>
      <c r="Q356" s="6">
        <v>544</v>
      </c>
      <c r="R356" s="6">
        <v>233</v>
      </c>
      <c r="S356" s="6">
        <v>334</v>
      </c>
      <c r="T356" s="6">
        <v>786</v>
      </c>
      <c r="U356" s="6">
        <v>693</v>
      </c>
      <c r="V356" s="7">
        <v>876</v>
      </c>
      <c r="W356" s="9">
        <v>719</v>
      </c>
      <c r="X356" s="6">
        <v>147</v>
      </c>
      <c r="Y356" s="6">
        <v>312</v>
      </c>
      <c r="Z356" s="6">
        <v>627</v>
      </c>
      <c r="AA356" s="6">
        <v>984</v>
      </c>
      <c r="AB356" s="6">
        <v>396</v>
      </c>
      <c r="AC356" s="6">
        <v>47</v>
      </c>
      <c r="AD356" s="6">
        <v>498</v>
      </c>
      <c r="AE356" s="6">
        <v>85</v>
      </c>
      <c r="AF356" s="6">
        <v>521</v>
      </c>
      <c r="AG356" s="179">
        <v>942</v>
      </c>
      <c r="AH356" s="5">
        <f t="shared" si="68"/>
        <v>16400</v>
      </c>
      <c r="AI356" s="5">
        <f t="shared" si="69"/>
        <v>11201200</v>
      </c>
      <c r="AJ356" s="2">
        <f t="shared" si="70"/>
        <v>8606720000</v>
      </c>
    </row>
    <row r="357" spans="1:36" x14ac:dyDescent="0.2">
      <c r="A357" s="1">
        <v>22</v>
      </c>
      <c r="B357" s="178">
        <v>204</v>
      </c>
      <c r="C357" s="6">
        <v>367</v>
      </c>
      <c r="D357" s="6">
        <v>819</v>
      </c>
      <c r="E357" s="6">
        <v>664</v>
      </c>
      <c r="F357" s="6">
        <v>841</v>
      </c>
      <c r="G357" s="6">
        <v>750</v>
      </c>
      <c r="H357" s="6">
        <v>178</v>
      </c>
      <c r="I357" s="6">
        <v>277</v>
      </c>
      <c r="J357" s="6">
        <v>594</v>
      </c>
      <c r="K357" s="6">
        <v>1013</v>
      </c>
      <c r="L357" s="8">
        <v>425</v>
      </c>
      <c r="M357" s="6">
        <v>14</v>
      </c>
      <c r="N357" s="6">
        <v>467</v>
      </c>
      <c r="O357" s="6">
        <v>120</v>
      </c>
      <c r="P357" s="6">
        <v>556</v>
      </c>
      <c r="Q357" s="6">
        <v>911</v>
      </c>
      <c r="R357" s="6">
        <v>378</v>
      </c>
      <c r="S357" s="6">
        <v>221</v>
      </c>
      <c r="T357" s="6">
        <v>641</v>
      </c>
      <c r="U357" s="6">
        <v>806</v>
      </c>
      <c r="V357" s="9">
        <v>763</v>
      </c>
      <c r="W357" s="7">
        <v>864</v>
      </c>
      <c r="X357" s="6">
        <v>260</v>
      </c>
      <c r="Y357" s="6">
        <v>167</v>
      </c>
      <c r="Z357" s="6">
        <v>996</v>
      </c>
      <c r="AA357" s="6">
        <v>583</v>
      </c>
      <c r="AB357" s="6">
        <v>27</v>
      </c>
      <c r="AC357" s="6">
        <v>448</v>
      </c>
      <c r="AD357" s="6">
        <v>97</v>
      </c>
      <c r="AE357" s="6">
        <v>454</v>
      </c>
      <c r="AF357" s="6">
        <v>922</v>
      </c>
      <c r="AG357" s="179">
        <v>573</v>
      </c>
      <c r="AH357" s="5">
        <f t="shared" si="68"/>
        <v>16400</v>
      </c>
      <c r="AI357" s="5">
        <f t="shared" si="69"/>
        <v>11201200</v>
      </c>
      <c r="AJ357" s="2">
        <f t="shared" si="70"/>
        <v>8606720000</v>
      </c>
    </row>
    <row r="358" spans="1:36" x14ac:dyDescent="0.2">
      <c r="A358" s="1">
        <v>23</v>
      </c>
      <c r="B358" s="178">
        <v>762</v>
      </c>
      <c r="C358" s="6">
        <v>861</v>
      </c>
      <c r="D358" s="6">
        <v>257</v>
      </c>
      <c r="E358" s="6">
        <v>166</v>
      </c>
      <c r="F358" s="6">
        <v>379</v>
      </c>
      <c r="G358" s="6">
        <v>224</v>
      </c>
      <c r="H358" s="6">
        <v>644</v>
      </c>
      <c r="I358" s="6">
        <v>807</v>
      </c>
      <c r="J358" s="6">
        <v>100</v>
      </c>
      <c r="K358" s="8">
        <v>455</v>
      </c>
      <c r="L358" s="6">
        <v>923</v>
      </c>
      <c r="M358" s="6">
        <v>576</v>
      </c>
      <c r="N358" s="6">
        <v>993</v>
      </c>
      <c r="O358" s="6">
        <v>582</v>
      </c>
      <c r="P358" s="6">
        <v>26</v>
      </c>
      <c r="Q358" s="6">
        <v>445</v>
      </c>
      <c r="R358" s="6">
        <v>844</v>
      </c>
      <c r="S358" s="6">
        <v>751</v>
      </c>
      <c r="T358" s="6">
        <v>179</v>
      </c>
      <c r="U358" s="6">
        <v>280</v>
      </c>
      <c r="V358" s="6">
        <v>201</v>
      </c>
      <c r="W358" s="6">
        <v>366</v>
      </c>
      <c r="X358" s="7">
        <v>818</v>
      </c>
      <c r="Y358" s="9">
        <v>661</v>
      </c>
      <c r="Z358" s="6">
        <v>466</v>
      </c>
      <c r="AA358" s="6">
        <v>117</v>
      </c>
      <c r="AB358" s="6">
        <v>553</v>
      </c>
      <c r="AC358" s="6">
        <v>910</v>
      </c>
      <c r="AD358" s="6">
        <v>595</v>
      </c>
      <c r="AE358" s="6">
        <v>1016</v>
      </c>
      <c r="AF358" s="6">
        <v>428</v>
      </c>
      <c r="AG358" s="179">
        <v>15</v>
      </c>
      <c r="AH358" s="5">
        <f t="shared" si="68"/>
        <v>16400</v>
      </c>
      <c r="AI358" s="5">
        <f t="shared" si="69"/>
        <v>11201200</v>
      </c>
      <c r="AJ358" s="2">
        <f t="shared" si="70"/>
        <v>8606720000</v>
      </c>
    </row>
    <row r="359" spans="1:36" x14ac:dyDescent="0.2">
      <c r="A359" s="1">
        <v>24</v>
      </c>
      <c r="B359" s="178">
        <v>873</v>
      </c>
      <c r="C359" s="6">
        <v>718</v>
      </c>
      <c r="D359" s="6">
        <v>146</v>
      </c>
      <c r="E359" s="6">
        <v>309</v>
      </c>
      <c r="F359" s="6">
        <v>236</v>
      </c>
      <c r="G359" s="6">
        <v>335</v>
      </c>
      <c r="H359" s="6">
        <v>787</v>
      </c>
      <c r="I359" s="6">
        <v>696</v>
      </c>
      <c r="J359" s="8">
        <v>499</v>
      </c>
      <c r="K359" s="6">
        <v>88</v>
      </c>
      <c r="L359" s="6">
        <v>524</v>
      </c>
      <c r="M359" s="6">
        <v>943</v>
      </c>
      <c r="N359" s="6">
        <v>626</v>
      </c>
      <c r="O359" s="6">
        <v>981</v>
      </c>
      <c r="P359" s="6">
        <v>393</v>
      </c>
      <c r="Q359" s="6">
        <v>46</v>
      </c>
      <c r="R359" s="6">
        <v>731</v>
      </c>
      <c r="S359" s="6">
        <v>896</v>
      </c>
      <c r="T359" s="6">
        <v>292</v>
      </c>
      <c r="U359" s="6">
        <v>135</v>
      </c>
      <c r="V359" s="6">
        <v>346</v>
      </c>
      <c r="W359" s="6">
        <v>253</v>
      </c>
      <c r="X359" s="9">
        <v>673</v>
      </c>
      <c r="Y359" s="7">
        <v>774</v>
      </c>
      <c r="Z359" s="6">
        <v>65</v>
      </c>
      <c r="AA359" s="6">
        <v>486</v>
      </c>
      <c r="AB359" s="6">
        <v>954</v>
      </c>
      <c r="AC359" s="6">
        <v>541</v>
      </c>
      <c r="AD359" s="6">
        <v>964</v>
      </c>
      <c r="AE359" s="6">
        <v>615</v>
      </c>
      <c r="AF359" s="6">
        <v>59</v>
      </c>
      <c r="AG359" s="179">
        <v>416</v>
      </c>
      <c r="AH359" s="5">
        <f t="shared" si="68"/>
        <v>16400</v>
      </c>
      <c r="AI359" s="5">
        <f t="shared" si="69"/>
        <v>11201200</v>
      </c>
      <c r="AJ359" s="2">
        <f t="shared" si="70"/>
        <v>8606720000</v>
      </c>
    </row>
    <row r="360" spans="1:36" x14ac:dyDescent="0.2">
      <c r="A360" s="1">
        <v>25</v>
      </c>
      <c r="B360" s="178">
        <v>723</v>
      </c>
      <c r="C360" s="6">
        <v>888</v>
      </c>
      <c r="D360" s="6">
        <v>300</v>
      </c>
      <c r="E360" s="6">
        <v>143</v>
      </c>
      <c r="F360" s="6">
        <v>338</v>
      </c>
      <c r="G360" s="6">
        <v>245</v>
      </c>
      <c r="H360" s="6">
        <v>681</v>
      </c>
      <c r="I360" s="8">
        <v>782</v>
      </c>
      <c r="J360" s="6">
        <v>972</v>
      </c>
      <c r="K360" s="6">
        <v>623</v>
      </c>
      <c r="L360" s="6">
        <v>51</v>
      </c>
      <c r="M360" s="6">
        <v>408</v>
      </c>
      <c r="N360" s="6">
        <v>73</v>
      </c>
      <c r="O360" s="6">
        <v>494</v>
      </c>
      <c r="P360" s="6">
        <v>946</v>
      </c>
      <c r="Q360" s="6">
        <v>533</v>
      </c>
      <c r="R360" s="6">
        <v>228</v>
      </c>
      <c r="S360" s="6">
        <v>327</v>
      </c>
      <c r="T360" s="6">
        <v>795</v>
      </c>
      <c r="U360" s="6">
        <v>704</v>
      </c>
      <c r="V360" s="6">
        <v>865</v>
      </c>
      <c r="W360" s="6">
        <v>710</v>
      </c>
      <c r="X360" s="6">
        <v>154</v>
      </c>
      <c r="Y360" s="6">
        <v>317</v>
      </c>
      <c r="Z360" s="7">
        <v>507</v>
      </c>
      <c r="AA360" s="9">
        <v>96</v>
      </c>
      <c r="AB360" s="6">
        <v>516</v>
      </c>
      <c r="AC360" s="6">
        <v>935</v>
      </c>
      <c r="AD360" s="6">
        <v>634</v>
      </c>
      <c r="AE360" s="6">
        <v>989</v>
      </c>
      <c r="AF360" s="6">
        <v>385</v>
      </c>
      <c r="AG360" s="179">
        <v>38</v>
      </c>
      <c r="AH360" s="5">
        <f t="shared" si="68"/>
        <v>16400</v>
      </c>
      <c r="AI360" s="5">
        <f t="shared" si="69"/>
        <v>11201200</v>
      </c>
      <c r="AJ360" s="2">
        <f t="shared" si="70"/>
        <v>8606720000</v>
      </c>
    </row>
    <row r="361" spans="1:36" x14ac:dyDescent="0.2">
      <c r="A361" s="1">
        <v>26</v>
      </c>
      <c r="B361" s="178">
        <v>836</v>
      </c>
      <c r="C361" s="6">
        <v>743</v>
      </c>
      <c r="D361" s="6">
        <v>187</v>
      </c>
      <c r="E361" s="6">
        <v>288</v>
      </c>
      <c r="F361" s="6">
        <v>193</v>
      </c>
      <c r="G361" s="6">
        <v>358</v>
      </c>
      <c r="H361" s="8">
        <v>826</v>
      </c>
      <c r="I361" s="6">
        <v>669</v>
      </c>
      <c r="J361" s="6">
        <v>603</v>
      </c>
      <c r="K361" s="6">
        <v>1024</v>
      </c>
      <c r="L361" s="6">
        <v>420</v>
      </c>
      <c r="M361" s="6">
        <v>7</v>
      </c>
      <c r="N361" s="6">
        <v>474</v>
      </c>
      <c r="O361" s="6">
        <v>125</v>
      </c>
      <c r="P361" s="6">
        <v>545</v>
      </c>
      <c r="Q361" s="6">
        <v>902</v>
      </c>
      <c r="R361" s="6">
        <v>371</v>
      </c>
      <c r="S361" s="6">
        <v>216</v>
      </c>
      <c r="T361" s="6">
        <v>652</v>
      </c>
      <c r="U361" s="6">
        <v>815</v>
      </c>
      <c r="V361" s="6">
        <v>754</v>
      </c>
      <c r="W361" s="6">
        <v>853</v>
      </c>
      <c r="X361" s="6">
        <v>265</v>
      </c>
      <c r="Y361" s="6">
        <v>174</v>
      </c>
      <c r="Z361" s="9">
        <v>108</v>
      </c>
      <c r="AA361" s="7">
        <v>463</v>
      </c>
      <c r="AB361" s="6">
        <v>915</v>
      </c>
      <c r="AC361" s="6">
        <v>568</v>
      </c>
      <c r="AD361" s="6">
        <v>1001</v>
      </c>
      <c r="AE361" s="6">
        <v>590</v>
      </c>
      <c r="AF361" s="6">
        <v>18</v>
      </c>
      <c r="AG361" s="179">
        <v>437</v>
      </c>
      <c r="AH361" s="5">
        <f t="shared" si="68"/>
        <v>16400</v>
      </c>
      <c r="AI361" s="5">
        <f t="shared" si="69"/>
        <v>11201200</v>
      </c>
      <c r="AJ361" s="2">
        <f t="shared" si="70"/>
        <v>8606720000</v>
      </c>
    </row>
    <row r="362" spans="1:36" x14ac:dyDescent="0.2">
      <c r="A362" s="1">
        <v>27</v>
      </c>
      <c r="B362" s="178">
        <v>370</v>
      </c>
      <c r="C362" s="6">
        <v>213</v>
      </c>
      <c r="D362" s="6">
        <v>649</v>
      </c>
      <c r="E362" s="6">
        <v>814</v>
      </c>
      <c r="F362" s="6">
        <v>755</v>
      </c>
      <c r="G362" s="8">
        <v>856</v>
      </c>
      <c r="H362" s="6">
        <v>268</v>
      </c>
      <c r="I362" s="6">
        <v>175</v>
      </c>
      <c r="J362" s="6">
        <v>105</v>
      </c>
      <c r="K362" s="6">
        <v>462</v>
      </c>
      <c r="L362" s="6">
        <v>914</v>
      </c>
      <c r="M362" s="6">
        <v>565</v>
      </c>
      <c r="N362" s="6">
        <v>1004</v>
      </c>
      <c r="O362" s="6">
        <v>591</v>
      </c>
      <c r="P362" s="6">
        <v>19</v>
      </c>
      <c r="Q362" s="6">
        <v>440</v>
      </c>
      <c r="R362" s="6">
        <v>833</v>
      </c>
      <c r="S362" s="6">
        <v>742</v>
      </c>
      <c r="T362" s="6">
        <v>186</v>
      </c>
      <c r="U362" s="6">
        <v>285</v>
      </c>
      <c r="V362" s="6">
        <v>196</v>
      </c>
      <c r="W362" s="6">
        <v>359</v>
      </c>
      <c r="X362" s="6">
        <v>827</v>
      </c>
      <c r="Y362" s="6">
        <v>672</v>
      </c>
      <c r="Z362" s="6">
        <v>602</v>
      </c>
      <c r="AA362" s="6">
        <v>1021</v>
      </c>
      <c r="AB362" s="7">
        <v>417</v>
      </c>
      <c r="AC362" s="9">
        <v>6</v>
      </c>
      <c r="AD362" s="6">
        <v>475</v>
      </c>
      <c r="AE362" s="6">
        <v>128</v>
      </c>
      <c r="AF362" s="6">
        <v>548</v>
      </c>
      <c r="AG362" s="179">
        <v>903</v>
      </c>
      <c r="AH362" s="5">
        <f t="shared" si="68"/>
        <v>16400</v>
      </c>
      <c r="AI362" s="5">
        <f t="shared" si="69"/>
        <v>11201200</v>
      </c>
      <c r="AJ362" s="2">
        <f t="shared" si="70"/>
        <v>8606720000</v>
      </c>
    </row>
    <row r="363" spans="1:36" x14ac:dyDescent="0.2">
      <c r="A363" s="1">
        <v>28</v>
      </c>
      <c r="B363" s="178">
        <v>225</v>
      </c>
      <c r="C363" s="6">
        <v>326</v>
      </c>
      <c r="D363" s="6">
        <v>794</v>
      </c>
      <c r="E363" s="6">
        <v>701</v>
      </c>
      <c r="F363" s="8">
        <v>868</v>
      </c>
      <c r="G363" s="6">
        <v>711</v>
      </c>
      <c r="H363" s="6">
        <v>155</v>
      </c>
      <c r="I363" s="6">
        <v>320</v>
      </c>
      <c r="J363" s="6">
        <v>506</v>
      </c>
      <c r="K363" s="6">
        <v>93</v>
      </c>
      <c r="L363" s="6">
        <v>513</v>
      </c>
      <c r="M363" s="6">
        <v>934</v>
      </c>
      <c r="N363" s="6">
        <v>635</v>
      </c>
      <c r="O363" s="6">
        <v>992</v>
      </c>
      <c r="P363" s="6">
        <v>388</v>
      </c>
      <c r="Q363" s="6">
        <v>39</v>
      </c>
      <c r="R363" s="6">
        <v>722</v>
      </c>
      <c r="S363" s="6">
        <v>885</v>
      </c>
      <c r="T363" s="6">
        <v>297</v>
      </c>
      <c r="U363" s="6">
        <v>142</v>
      </c>
      <c r="V363" s="6">
        <v>339</v>
      </c>
      <c r="W363" s="6">
        <v>248</v>
      </c>
      <c r="X363" s="6">
        <v>684</v>
      </c>
      <c r="Y363" s="6">
        <v>783</v>
      </c>
      <c r="Z363" s="6">
        <v>969</v>
      </c>
      <c r="AA363" s="6">
        <v>622</v>
      </c>
      <c r="AB363" s="9">
        <v>50</v>
      </c>
      <c r="AC363" s="7">
        <v>405</v>
      </c>
      <c r="AD363" s="6">
        <v>76</v>
      </c>
      <c r="AE363" s="6">
        <v>495</v>
      </c>
      <c r="AF363" s="6">
        <v>947</v>
      </c>
      <c r="AG363" s="179">
        <v>536</v>
      </c>
      <c r="AH363" s="5">
        <f t="shared" si="68"/>
        <v>16400</v>
      </c>
      <c r="AI363" s="5">
        <f t="shared" si="69"/>
        <v>11201200</v>
      </c>
      <c r="AJ363" s="2">
        <f t="shared" si="70"/>
        <v>8606720000</v>
      </c>
    </row>
    <row r="364" spans="1:36" x14ac:dyDescent="0.2">
      <c r="A364" s="1">
        <v>29</v>
      </c>
      <c r="B364" s="178">
        <v>461</v>
      </c>
      <c r="C364" s="6">
        <v>106</v>
      </c>
      <c r="D364" s="6">
        <v>566</v>
      </c>
      <c r="E364" s="8">
        <v>913</v>
      </c>
      <c r="F364" s="6">
        <v>592</v>
      </c>
      <c r="G364" s="6">
        <v>1003</v>
      </c>
      <c r="H364" s="6">
        <v>439</v>
      </c>
      <c r="I364" s="6">
        <v>20</v>
      </c>
      <c r="J364" s="6">
        <v>214</v>
      </c>
      <c r="K364" s="6">
        <v>369</v>
      </c>
      <c r="L364" s="6">
        <v>813</v>
      </c>
      <c r="M364" s="6">
        <v>650</v>
      </c>
      <c r="N364" s="6">
        <v>855</v>
      </c>
      <c r="O364" s="6">
        <v>756</v>
      </c>
      <c r="P364" s="6">
        <v>176</v>
      </c>
      <c r="Q364" s="6">
        <v>267</v>
      </c>
      <c r="R364" s="6">
        <v>1022</v>
      </c>
      <c r="S364" s="6">
        <v>601</v>
      </c>
      <c r="T364" s="6">
        <v>5</v>
      </c>
      <c r="U364" s="6">
        <v>418</v>
      </c>
      <c r="V364" s="6">
        <v>127</v>
      </c>
      <c r="W364" s="6">
        <v>476</v>
      </c>
      <c r="X364" s="6">
        <v>904</v>
      </c>
      <c r="Y364" s="6">
        <v>547</v>
      </c>
      <c r="Z364" s="6">
        <v>741</v>
      </c>
      <c r="AA364" s="6">
        <v>834</v>
      </c>
      <c r="AB364" s="6">
        <v>286</v>
      </c>
      <c r="AC364" s="6">
        <v>185</v>
      </c>
      <c r="AD364" s="7">
        <v>360</v>
      </c>
      <c r="AE364" s="9">
        <v>195</v>
      </c>
      <c r="AF364" s="6">
        <v>671</v>
      </c>
      <c r="AG364" s="179">
        <v>828</v>
      </c>
      <c r="AH364" s="5">
        <f t="shared" si="68"/>
        <v>16400</v>
      </c>
      <c r="AI364" s="5">
        <f t="shared" si="69"/>
        <v>11201200</v>
      </c>
      <c r="AJ364" s="2">
        <f t="shared" si="70"/>
        <v>8606720000</v>
      </c>
    </row>
    <row r="365" spans="1:36" x14ac:dyDescent="0.2">
      <c r="A365" s="1">
        <v>30</v>
      </c>
      <c r="B365" s="178">
        <v>94</v>
      </c>
      <c r="C365" s="6">
        <v>505</v>
      </c>
      <c r="D365" s="8">
        <v>933</v>
      </c>
      <c r="E365" s="6">
        <v>514</v>
      </c>
      <c r="F365" s="6">
        <v>991</v>
      </c>
      <c r="G365" s="6">
        <v>636</v>
      </c>
      <c r="H365" s="6">
        <v>40</v>
      </c>
      <c r="I365" s="6">
        <v>387</v>
      </c>
      <c r="J365" s="6">
        <v>325</v>
      </c>
      <c r="K365" s="6">
        <v>226</v>
      </c>
      <c r="L365" s="6">
        <v>702</v>
      </c>
      <c r="M365" s="6">
        <v>793</v>
      </c>
      <c r="N365" s="6">
        <v>712</v>
      </c>
      <c r="O365" s="6">
        <v>867</v>
      </c>
      <c r="P365" s="6">
        <v>319</v>
      </c>
      <c r="Q365" s="6">
        <v>156</v>
      </c>
      <c r="R365" s="6">
        <v>621</v>
      </c>
      <c r="S365" s="6">
        <v>970</v>
      </c>
      <c r="T365" s="6">
        <v>406</v>
      </c>
      <c r="U365" s="6">
        <v>49</v>
      </c>
      <c r="V365" s="6">
        <v>496</v>
      </c>
      <c r="W365" s="6">
        <v>75</v>
      </c>
      <c r="X365" s="6">
        <v>535</v>
      </c>
      <c r="Y365" s="6">
        <v>948</v>
      </c>
      <c r="Z365" s="6">
        <v>886</v>
      </c>
      <c r="AA365" s="6">
        <v>721</v>
      </c>
      <c r="AB365" s="6">
        <v>141</v>
      </c>
      <c r="AC365" s="6">
        <v>298</v>
      </c>
      <c r="AD365" s="9">
        <v>247</v>
      </c>
      <c r="AE365" s="7">
        <v>340</v>
      </c>
      <c r="AF365" s="6">
        <v>784</v>
      </c>
      <c r="AG365" s="179">
        <v>683</v>
      </c>
      <c r="AH365" s="5">
        <f t="shared" si="68"/>
        <v>16400</v>
      </c>
      <c r="AI365" s="5">
        <f t="shared" si="69"/>
        <v>11201200</v>
      </c>
      <c r="AJ365" s="2">
        <f t="shared" si="70"/>
        <v>8606720000</v>
      </c>
    </row>
    <row r="366" spans="1:36" x14ac:dyDescent="0.2">
      <c r="A366" s="1">
        <v>31</v>
      </c>
      <c r="B366" s="178">
        <v>624</v>
      </c>
      <c r="C366" s="8">
        <v>971</v>
      </c>
      <c r="D366" s="6">
        <v>407</v>
      </c>
      <c r="E366" s="6">
        <v>52</v>
      </c>
      <c r="F366" s="6">
        <v>493</v>
      </c>
      <c r="G366" s="6">
        <v>74</v>
      </c>
      <c r="H366" s="6">
        <v>534</v>
      </c>
      <c r="I366" s="6">
        <v>945</v>
      </c>
      <c r="J366" s="6">
        <v>887</v>
      </c>
      <c r="K366" s="6">
        <v>724</v>
      </c>
      <c r="L366" s="6">
        <v>144</v>
      </c>
      <c r="M366" s="6">
        <v>299</v>
      </c>
      <c r="N366" s="6">
        <v>246</v>
      </c>
      <c r="O366" s="6">
        <v>337</v>
      </c>
      <c r="P366" s="6">
        <v>781</v>
      </c>
      <c r="Q366" s="6">
        <v>682</v>
      </c>
      <c r="R366" s="6">
        <v>95</v>
      </c>
      <c r="S366" s="6">
        <v>508</v>
      </c>
      <c r="T366" s="6">
        <v>936</v>
      </c>
      <c r="U366" s="6">
        <v>515</v>
      </c>
      <c r="V366" s="6">
        <v>990</v>
      </c>
      <c r="W366" s="6">
        <v>633</v>
      </c>
      <c r="X366" s="6">
        <v>37</v>
      </c>
      <c r="Y366" s="6">
        <v>386</v>
      </c>
      <c r="Z366" s="6">
        <v>328</v>
      </c>
      <c r="AA366" s="6">
        <v>227</v>
      </c>
      <c r="AB366" s="6">
        <v>703</v>
      </c>
      <c r="AC366" s="6">
        <v>796</v>
      </c>
      <c r="AD366" s="6">
        <v>709</v>
      </c>
      <c r="AE366" s="6">
        <v>866</v>
      </c>
      <c r="AF366" s="7">
        <v>318</v>
      </c>
      <c r="AG366" s="145">
        <v>153</v>
      </c>
      <c r="AH366" s="5">
        <f t="shared" si="68"/>
        <v>16400</v>
      </c>
      <c r="AI366" s="5">
        <f t="shared" si="69"/>
        <v>11201200</v>
      </c>
      <c r="AJ366" s="2">
        <f t="shared" si="70"/>
        <v>8606720000</v>
      </c>
    </row>
    <row r="367" spans="1:36" ht="13.5" thickBot="1" x14ac:dyDescent="0.25">
      <c r="A367" s="1">
        <v>32</v>
      </c>
      <c r="B367" s="183">
        <v>1023</v>
      </c>
      <c r="C367" s="180">
        <v>604</v>
      </c>
      <c r="D367" s="180">
        <v>8</v>
      </c>
      <c r="E367" s="180">
        <v>419</v>
      </c>
      <c r="F367" s="180">
        <v>126</v>
      </c>
      <c r="G367" s="180">
        <v>473</v>
      </c>
      <c r="H367" s="180">
        <v>901</v>
      </c>
      <c r="I367" s="180">
        <v>546</v>
      </c>
      <c r="J367" s="180">
        <v>744</v>
      </c>
      <c r="K367" s="180">
        <v>835</v>
      </c>
      <c r="L367" s="180">
        <v>287</v>
      </c>
      <c r="M367" s="180">
        <v>188</v>
      </c>
      <c r="N367" s="180">
        <v>357</v>
      </c>
      <c r="O367" s="180">
        <v>194</v>
      </c>
      <c r="P367" s="180">
        <v>670</v>
      </c>
      <c r="Q367" s="180">
        <v>825</v>
      </c>
      <c r="R367" s="180">
        <v>464</v>
      </c>
      <c r="S367" s="180">
        <v>107</v>
      </c>
      <c r="T367" s="180">
        <v>567</v>
      </c>
      <c r="U367" s="180">
        <v>916</v>
      </c>
      <c r="V367" s="180">
        <v>589</v>
      </c>
      <c r="W367" s="180">
        <v>1002</v>
      </c>
      <c r="X367" s="180">
        <v>438</v>
      </c>
      <c r="Y367" s="180">
        <v>17</v>
      </c>
      <c r="Z367" s="180">
        <v>215</v>
      </c>
      <c r="AA367" s="180">
        <v>372</v>
      </c>
      <c r="AB367" s="180">
        <v>816</v>
      </c>
      <c r="AC367" s="180">
        <v>651</v>
      </c>
      <c r="AD367" s="180">
        <v>854</v>
      </c>
      <c r="AE367" s="180">
        <v>753</v>
      </c>
      <c r="AF367" s="150">
        <v>173</v>
      </c>
      <c r="AG367" s="182">
        <v>266</v>
      </c>
      <c r="AH367" s="5">
        <f t="shared" si="68"/>
        <v>16400</v>
      </c>
      <c r="AI367" s="5">
        <f t="shared" si="69"/>
        <v>11201200</v>
      </c>
      <c r="AJ367" s="2">
        <f t="shared" si="70"/>
        <v>8606720000</v>
      </c>
    </row>
    <row r="368" spans="1:36" x14ac:dyDescent="0.2">
      <c r="A368" s="3" t="s">
        <v>0</v>
      </c>
      <c r="B368" s="5">
        <f>SUM(B336:B367)</f>
        <v>16400</v>
      </c>
      <c r="C368" s="5">
        <f t="shared" ref="C368:AG368" si="71">SUM(C336:C367)</f>
        <v>16400</v>
      </c>
      <c r="D368" s="5">
        <f t="shared" si="71"/>
        <v>16400</v>
      </c>
      <c r="E368" s="5">
        <f t="shared" si="71"/>
        <v>16400</v>
      </c>
      <c r="F368" s="5">
        <f t="shared" si="71"/>
        <v>16400</v>
      </c>
      <c r="G368" s="5">
        <f t="shared" si="71"/>
        <v>16400</v>
      </c>
      <c r="H368" s="5">
        <f t="shared" si="71"/>
        <v>16400</v>
      </c>
      <c r="I368" s="5">
        <f t="shared" si="71"/>
        <v>16400</v>
      </c>
      <c r="J368" s="5">
        <f t="shared" si="71"/>
        <v>16400</v>
      </c>
      <c r="K368" s="5">
        <f t="shared" si="71"/>
        <v>16400</v>
      </c>
      <c r="L368" s="5">
        <f t="shared" si="71"/>
        <v>16400</v>
      </c>
      <c r="M368" s="5">
        <f t="shared" si="71"/>
        <v>16400</v>
      </c>
      <c r="N368" s="5">
        <f t="shared" si="71"/>
        <v>16400</v>
      </c>
      <c r="O368" s="5">
        <f t="shared" si="71"/>
        <v>16400</v>
      </c>
      <c r="P368" s="5">
        <f t="shared" si="71"/>
        <v>16400</v>
      </c>
      <c r="Q368" s="5">
        <f t="shared" si="71"/>
        <v>16400</v>
      </c>
      <c r="R368" s="5">
        <f t="shared" si="71"/>
        <v>16400</v>
      </c>
      <c r="S368" s="5">
        <f t="shared" si="71"/>
        <v>16400</v>
      </c>
      <c r="T368" s="5">
        <f t="shared" si="71"/>
        <v>16400</v>
      </c>
      <c r="U368" s="5">
        <f t="shared" si="71"/>
        <v>16400</v>
      </c>
      <c r="V368" s="5">
        <f t="shared" si="71"/>
        <v>16400</v>
      </c>
      <c r="W368" s="5">
        <f t="shared" si="71"/>
        <v>16400</v>
      </c>
      <c r="X368" s="5">
        <f t="shared" si="71"/>
        <v>16400</v>
      </c>
      <c r="Y368" s="5">
        <f t="shared" si="71"/>
        <v>16400</v>
      </c>
      <c r="Z368" s="5">
        <f t="shared" si="71"/>
        <v>16400</v>
      </c>
      <c r="AA368" s="5">
        <f t="shared" si="71"/>
        <v>16400</v>
      </c>
      <c r="AB368" s="5">
        <f t="shared" si="71"/>
        <v>16400</v>
      </c>
      <c r="AC368" s="5">
        <f t="shared" si="71"/>
        <v>16400</v>
      </c>
      <c r="AD368" s="5">
        <f t="shared" si="71"/>
        <v>16400</v>
      </c>
      <c r="AE368" s="5">
        <f t="shared" si="71"/>
        <v>16400</v>
      </c>
      <c r="AF368" s="5">
        <f t="shared" si="71"/>
        <v>16400</v>
      </c>
      <c r="AG368" s="5">
        <f t="shared" si="71"/>
        <v>16400</v>
      </c>
      <c r="AH368" s="5"/>
      <c r="AI368" s="5"/>
    </row>
    <row r="369" spans="1:36" x14ac:dyDescent="0.2">
      <c r="A369" s="3" t="s">
        <v>1</v>
      </c>
      <c r="B369" s="5">
        <f>SUMSQ(B336:B367)</f>
        <v>11201200</v>
      </c>
      <c r="C369" s="5">
        <f t="shared" ref="C369:AG369" si="72">SUMSQ(C336:C367)</f>
        <v>11201200</v>
      </c>
      <c r="D369" s="5">
        <f t="shared" si="72"/>
        <v>11201200</v>
      </c>
      <c r="E369" s="5">
        <f t="shared" si="72"/>
        <v>11201200</v>
      </c>
      <c r="F369" s="5">
        <f t="shared" si="72"/>
        <v>11201200</v>
      </c>
      <c r="G369" s="5">
        <f t="shared" si="72"/>
        <v>11201200</v>
      </c>
      <c r="H369" s="5">
        <f t="shared" si="72"/>
        <v>11201200</v>
      </c>
      <c r="I369" s="5">
        <f t="shared" si="72"/>
        <v>11201200</v>
      </c>
      <c r="J369" s="5">
        <f t="shared" si="72"/>
        <v>11201200</v>
      </c>
      <c r="K369" s="5">
        <f t="shared" si="72"/>
        <v>11201200</v>
      </c>
      <c r="L369" s="5">
        <f t="shared" si="72"/>
        <v>11201200</v>
      </c>
      <c r="M369" s="5">
        <f t="shared" si="72"/>
        <v>11201200</v>
      </c>
      <c r="N369" s="5">
        <f t="shared" si="72"/>
        <v>11201200</v>
      </c>
      <c r="O369" s="5">
        <f t="shared" si="72"/>
        <v>11201200</v>
      </c>
      <c r="P369" s="5">
        <f t="shared" si="72"/>
        <v>11201200</v>
      </c>
      <c r="Q369" s="5">
        <f t="shared" si="72"/>
        <v>11201200</v>
      </c>
      <c r="R369" s="5">
        <f t="shared" si="72"/>
        <v>11201200</v>
      </c>
      <c r="S369" s="5">
        <f t="shared" si="72"/>
        <v>11201200</v>
      </c>
      <c r="T369" s="5">
        <f t="shared" si="72"/>
        <v>11201200</v>
      </c>
      <c r="U369" s="5">
        <f t="shared" si="72"/>
        <v>11201200</v>
      </c>
      <c r="V369" s="5">
        <f t="shared" si="72"/>
        <v>11201200</v>
      </c>
      <c r="W369" s="5">
        <f t="shared" si="72"/>
        <v>11201200</v>
      </c>
      <c r="X369" s="5">
        <f t="shared" si="72"/>
        <v>11201200</v>
      </c>
      <c r="Y369" s="5">
        <f t="shared" si="72"/>
        <v>11201200</v>
      </c>
      <c r="Z369" s="5">
        <f t="shared" si="72"/>
        <v>11201200</v>
      </c>
      <c r="AA369" s="5">
        <f t="shared" si="72"/>
        <v>11201200</v>
      </c>
      <c r="AB369" s="5">
        <f t="shared" si="72"/>
        <v>11201200</v>
      </c>
      <c r="AC369" s="5">
        <f t="shared" si="72"/>
        <v>11201200</v>
      </c>
      <c r="AD369" s="5">
        <f t="shared" si="72"/>
        <v>11201200</v>
      </c>
      <c r="AE369" s="5">
        <f t="shared" si="72"/>
        <v>11201200</v>
      </c>
      <c r="AF369" s="5">
        <f t="shared" si="72"/>
        <v>11201200</v>
      </c>
      <c r="AG369" s="5">
        <f t="shared" si="72"/>
        <v>11201200</v>
      </c>
      <c r="AH369" s="5"/>
      <c r="AI369" s="5"/>
    </row>
    <row r="370" spans="1:36" x14ac:dyDescent="0.2">
      <c r="A370" s="3" t="s">
        <v>2</v>
      </c>
      <c r="B370" s="2">
        <f>B336^3+B337^3+B338^3+B339^3+B340^3+B341^3+B342^3+B343^3+B344^3+B345^3+B346^3+B347^3+B348^3+B349^3+B350^3+B351^3+B352^3+B353^3+B354^3+B355^3+B356^3+B357^3+B358^3+B359^3+B360^3+B361^3+B362^3+B363^3+B364^3+B365^3+B366^3+B367^3</f>
        <v>8606720000</v>
      </c>
      <c r="C370" s="2">
        <f t="shared" ref="C370:AG370" si="73">C336^3+C337^3+C338^3+C339^3+C340^3+C341^3+C342^3+C343^3+C344^3+C345^3+C346^3+C347^3+C348^3+C349^3+C350^3+C351^3+C352^3+C353^3+C354^3+C355^3+C356^3+C357^3+C358^3+C359^3+C360^3+C361^3+C362^3+C363^3+C364^3+C365^3+C366^3+C367^3</f>
        <v>8606720000</v>
      </c>
      <c r="D370" s="2">
        <f t="shared" si="73"/>
        <v>8606720000</v>
      </c>
      <c r="E370" s="2">
        <f t="shared" si="73"/>
        <v>8606720000</v>
      </c>
      <c r="F370" s="2">
        <f t="shared" si="73"/>
        <v>8606720000</v>
      </c>
      <c r="G370" s="2">
        <f t="shared" si="73"/>
        <v>8606720000</v>
      </c>
      <c r="H370" s="2">
        <f t="shared" si="73"/>
        <v>8606720000</v>
      </c>
      <c r="I370" s="2">
        <f t="shared" si="73"/>
        <v>8606720000</v>
      </c>
      <c r="J370" s="2">
        <f t="shared" si="73"/>
        <v>8606720000</v>
      </c>
      <c r="K370" s="2">
        <f t="shared" si="73"/>
        <v>8606720000</v>
      </c>
      <c r="L370" s="2">
        <f t="shared" si="73"/>
        <v>8606720000</v>
      </c>
      <c r="M370" s="2">
        <f t="shared" si="73"/>
        <v>8606720000</v>
      </c>
      <c r="N370" s="2">
        <f t="shared" si="73"/>
        <v>8606720000</v>
      </c>
      <c r="O370" s="2">
        <f t="shared" si="73"/>
        <v>8606720000</v>
      </c>
      <c r="P370" s="2">
        <f t="shared" si="73"/>
        <v>8606720000</v>
      </c>
      <c r="Q370" s="2">
        <f t="shared" si="73"/>
        <v>8606720000</v>
      </c>
      <c r="R370" s="2">
        <f t="shared" si="73"/>
        <v>8606720000</v>
      </c>
      <c r="S370" s="2">
        <f t="shared" si="73"/>
        <v>8606720000</v>
      </c>
      <c r="T370" s="2">
        <f t="shared" si="73"/>
        <v>8606720000</v>
      </c>
      <c r="U370" s="2">
        <f t="shared" si="73"/>
        <v>8606720000</v>
      </c>
      <c r="V370" s="2">
        <f t="shared" si="73"/>
        <v>8606720000</v>
      </c>
      <c r="W370" s="2">
        <f t="shared" si="73"/>
        <v>8606720000</v>
      </c>
      <c r="X370" s="2">
        <f t="shared" si="73"/>
        <v>8606720000</v>
      </c>
      <c r="Y370" s="2">
        <f t="shared" si="73"/>
        <v>8606720000</v>
      </c>
      <c r="Z370" s="2">
        <f t="shared" si="73"/>
        <v>8606720000</v>
      </c>
      <c r="AA370" s="2">
        <f t="shared" si="73"/>
        <v>8606720000</v>
      </c>
      <c r="AB370" s="2">
        <f t="shared" si="73"/>
        <v>8606720000</v>
      </c>
      <c r="AC370" s="2">
        <f t="shared" si="73"/>
        <v>8606720000</v>
      </c>
      <c r="AD370" s="2">
        <f t="shared" si="73"/>
        <v>8606720000</v>
      </c>
      <c r="AE370" s="2">
        <f t="shared" si="73"/>
        <v>8606720000</v>
      </c>
      <c r="AF370" s="2">
        <f t="shared" si="73"/>
        <v>8606720000</v>
      </c>
      <c r="AG370" s="2">
        <f t="shared" si="73"/>
        <v>8606720000</v>
      </c>
      <c r="AH370" s="5"/>
      <c r="AI370" s="5"/>
      <c r="AJ370" s="114">
        <f>C336^3+B337^3+E338^3+D339^3+G340^3+F341^3+I342^3+H343^3+K344^3+J345^3+M346^3+L347^3+O348^3+N349^3+Q350^3+P351^3+S352^3+R353^3+U354^3+T355^3+W356^3+V357^3+Y358^3+X359^3+AA360^3+Z361^3+AC362^3+AB363^3+AE364^3+AD365^3+AG366^3+AF367^3</f>
        <v>8606720000</v>
      </c>
    </row>
    <row r="371" spans="1:36" x14ac:dyDescent="0.2">
      <c r="AH371" s="5"/>
      <c r="AI371" s="5"/>
    </row>
    <row r="372" spans="1:36" x14ac:dyDescent="0.2">
      <c r="A372" s="3" t="s">
        <v>1173</v>
      </c>
      <c r="B372" s="2">
        <f>B336</f>
        <v>2</v>
      </c>
      <c r="C372" s="2">
        <f>C337</f>
        <v>54</v>
      </c>
      <c r="D372" s="2">
        <f>D338</f>
        <v>92</v>
      </c>
      <c r="E372" s="2">
        <f>E339</f>
        <v>112</v>
      </c>
      <c r="F372" s="2">
        <f>F340</f>
        <v>157</v>
      </c>
      <c r="G372" s="2">
        <f>G341</f>
        <v>169</v>
      </c>
      <c r="H372" s="2">
        <f>H342</f>
        <v>199</v>
      </c>
      <c r="I372" s="2">
        <f>I343</f>
        <v>243</v>
      </c>
      <c r="J372" s="2">
        <f>J344</f>
        <v>526</v>
      </c>
      <c r="K372" s="2">
        <f>K345</f>
        <v>570</v>
      </c>
      <c r="L372" s="2">
        <f>L346</f>
        <v>600</v>
      </c>
      <c r="M372" s="2">
        <f>M347</f>
        <v>612</v>
      </c>
      <c r="N372" s="2">
        <f>N348</f>
        <v>657</v>
      </c>
      <c r="O372" s="2">
        <f>O349</f>
        <v>677</v>
      </c>
      <c r="P372" s="2">
        <f>P350</f>
        <v>715</v>
      </c>
      <c r="Q372" s="2">
        <f>Q351</f>
        <v>767</v>
      </c>
      <c r="R372" s="2">
        <f>R352</f>
        <v>1015</v>
      </c>
      <c r="S372" s="2">
        <f>S353</f>
        <v>963</v>
      </c>
      <c r="T372" s="2">
        <f>T354</f>
        <v>941</v>
      </c>
      <c r="U372" s="2">
        <f>U355</f>
        <v>921</v>
      </c>
      <c r="V372" s="2">
        <f>V356</f>
        <v>876</v>
      </c>
      <c r="W372" s="2">
        <f>W357</f>
        <v>864</v>
      </c>
      <c r="X372" s="2">
        <f>X358</f>
        <v>818</v>
      </c>
      <c r="Y372" s="2">
        <f>Y359</f>
        <v>774</v>
      </c>
      <c r="Z372" s="2">
        <f>Z360</f>
        <v>507</v>
      </c>
      <c r="AA372" s="2">
        <f>AA361</f>
        <v>463</v>
      </c>
      <c r="AB372" s="2">
        <f>AB362</f>
        <v>417</v>
      </c>
      <c r="AC372" s="2">
        <f>AC363</f>
        <v>405</v>
      </c>
      <c r="AD372" s="2">
        <f>AD364</f>
        <v>360</v>
      </c>
      <c r="AE372" s="2">
        <f>AE365</f>
        <v>340</v>
      </c>
      <c r="AF372" s="2">
        <f>AF366</f>
        <v>318</v>
      </c>
      <c r="AG372" s="2">
        <f>AG367</f>
        <v>266</v>
      </c>
      <c r="AH372" s="217">
        <f t="shared" ref="AH372:AH373" si="74">SUM(B372:AG372)</f>
        <v>16400</v>
      </c>
      <c r="AI372" s="5">
        <f t="shared" ref="AI372:AI373" si="75">SUMSQ(B372:AG372)</f>
        <v>11201200</v>
      </c>
      <c r="AJ372" s="2">
        <f t="shared" ref="AJ372:AJ373" si="76">B372^3+C372^3+D372^3+E372^3+F372^3+G372^3+H372^3+I372^3+J372^3+K372^3+L372^3+M372^3+N372^3+O372^3+P372^3+Q372^3+R372^3+S372^3+T372^3+U372^3+V372^3+W372^3+X372^3+Y372^3+Z372^3+AA372^3+AB372^3+AC372^3+AD372^3+AE372^3+AF372^3+AG372^3</f>
        <v>8606720000</v>
      </c>
    </row>
    <row r="373" spans="1:36" x14ac:dyDescent="0.2">
      <c r="A373" s="3" t="s">
        <v>1174</v>
      </c>
      <c r="B373" s="2">
        <f>B367</f>
        <v>1023</v>
      </c>
      <c r="C373" s="2">
        <f>C366</f>
        <v>971</v>
      </c>
      <c r="D373" s="2">
        <f>D365</f>
        <v>933</v>
      </c>
      <c r="E373" s="2">
        <f>E364</f>
        <v>913</v>
      </c>
      <c r="F373" s="2">
        <f>F363</f>
        <v>868</v>
      </c>
      <c r="G373" s="2">
        <f>G362</f>
        <v>856</v>
      </c>
      <c r="H373" s="2">
        <f>H361</f>
        <v>826</v>
      </c>
      <c r="I373" s="2">
        <f>I360</f>
        <v>782</v>
      </c>
      <c r="J373" s="2">
        <f>J359</f>
        <v>499</v>
      </c>
      <c r="K373" s="2">
        <f>K358</f>
        <v>455</v>
      </c>
      <c r="L373" s="2">
        <f>L357</f>
        <v>425</v>
      </c>
      <c r="M373" s="2">
        <f>M356</f>
        <v>413</v>
      </c>
      <c r="N373" s="2">
        <f>N355</f>
        <v>368</v>
      </c>
      <c r="O373" s="2">
        <f>O354</f>
        <v>348</v>
      </c>
      <c r="P373" s="2">
        <f>P353</f>
        <v>310</v>
      </c>
      <c r="Q373" s="2">
        <f>Q352</f>
        <v>258</v>
      </c>
      <c r="R373" s="2">
        <f>R351</f>
        <v>10</v>
      </c>
      <c r="S373" s="2">
        <f>S350</f>
        <v>62</v>
      </c>
      <c r="T373" s="2">
        <f>T349</f>
        <v>84</v>
      </c>
      <c r="U373" s="2">
        <f>U348</f>
        <v>104</v>
      </c>
      <c r="V373" s="2">
        <f>V347</f>
        <v>149</v>
      </c>
      <c r="W373" s="2">
        <f>W346</f>
        <v>161</v>
      </c>
      <c r="X373" s="2">
        <f>X345</f>
        <v>207</v>
      </c>
      <c r="Y373" s="2">
        <f>Y344</f>
        <v>251</v>
      </c>
      <c r="Z373" s="2">
        <f>Z343</f>
        <v>518</v>
      </c>
      <c r="AA373" s="2">
        <f>AA342</f>
        <v>562</v>
      </c>
      <c r="AB373" s="2">
        <f>AB341</f>
        <v>608</v>
      </c>
      <c r="AC373" s="2">
        <f>AC340</f>
        <v>620</v>
      </c>
      <c r="AD373" s="2">
        <f>AD339</f>
        <v>665</v>
      </c>
      <c r="AE373" s="2">
        <f>AE338</f>
        <v>685</v>
      </c>
      <c r="AF373" s="2">
        <f>AF337</f>
        <v>707</v>
      </c>
      <c r="AG373" s="2">
        <f>AG336</f>
        <v>759</v>
      </c>
      <c r="AH373" s="217">
        <f t="shared" si="74"/>
        <v>16400</v>
      </c>
      <c r="AI373" s="5">
        <f t="shared" si="75"/>
        <v>11201200</v>
      </c>
      <c r="AJ373" s="2">
        <f t="shared" si="76"/>
        <v>8606720000</v>
      </c>
    </row>
    <row r="375" spans="1:36" x14ac:dyDescent="0.2">
      <c r="B375" s="2" t="s">
        <v>5</v>
      </c>
    </row>
    <row r="376" spans="1:36" ht="13.5" thickBot="1" x14ac:dyDescent="0.25">
      <c r="A376" s="1" t="s">
        <v>5</v>
      </c>
      <c r="B376" s="1" t="s">
        <v>1190</v>
      </c>
      <c r="D376" s="131"/>
    </row>
    <row r="377" spans="1:36" x14ac:dyDescent="0.2">
      <c r="A377" s="1">
        <v>1</v>
      </c>
      <c r="B377" s="153">
        <v>6</v>
      </c>
      <c r="C377" s="154">
        <v>417</v>
      </c>
      <c r="D377" s="155">
        <v>1021</v>
      </c>
      <c r="E377" s="155">
        <v>602</v>
      </c>
      <c r="F377" s="155">
        <v>903</v>
      </c>
      <c r="G377" s="155">
        <v>548</v>
      </c>
      <c r="H377" s="155">
        <v>128</v>
      </c>
      <c r="I377" s="155">
        <v>475</v>
      </c>
      <c r="J377" s="155">
        <v>285</v>
      </c>
      <c r="K377" s="155">
        <v>186</v>
      </c>
      <c r="L377" s="155">
        <v>742</v>
      </c>
      <c r="M377" s="155">
        <v>833</v>
      </c>
      <c r="N377" s="155">
        <v>672</v>
      </c>
      <c r="O377" s="155">
        <v>827</v>
      </c>
      <c r="P377" s="155">
        <v>359</v>
      </c>
      <c r="Q377" s="155">
        <v>196</v>
      </c>
      <c r="R377" s="155">
        <v>565</v>
      </c>
      <c r="S377" s="155">
        <v>914</v>
      </c>
      <c r="T377" s="155">
        <v>462</v>
      </c>
      <c r="U377" s="155">
        <v>105</v>
      </c>
      <c r="V377" s="155">
        <v>440</v>
      </c>
      <c r="W377" s="155">
        <v>19</v>
      </c>
      <c r="X377" s="155">
        <v>591</v>
      </c>
      <c r="Y377" s="155">
        <v>1004</v>
      </c>
      <c r="Z377" s="155">
        <v>814</v>
      </c>
      <c r="AA377" s="155">
        <v>649</v>
      </c>
      <c r="AB377" s="155">
        <v>213</v>
      </c>
      <c r="AC377" s="155">
        <v>370</v>
      </c>
      <c r="AD377" s="155">
        <v>175</v>
      </c>
      <c r="AE377" s="155">
        <v>268</v>
      </c>
      <c r="AF377" s="158">
        <v>856</v>
      </c>
      <c r="AG377" s="159">
        <v>755</v>
      </c>
      <c r="AH377" s="5">
        <f>SUM(B377:AG377)</f>
        <v>16400</v>
      </c>
      <c r="AI377" s="5">
        <f>SUMSQ(B377:AG377)</f>
        <v>11201200</v>
      </c>
      <c r="AJ377" s="2">
        <f>B377^3+C377^3+D377^3+E377^3+F377^3+G377^3+H377^3+I377^3+J377^3+K377^3+L377^3+M377^3+N377^3+O377^3+P377^3+Q377^3+R377^3+S377^3+T377^3+U377^3+V377^3+W377^3+X377^3+Y377^3+Z377^3+AA377^3+AB377^3+AC377^3+AD377^3+AE377^3+AF377^3+AG377^3</f>
        <v>8606720000</v>
      </c>
    </row>
    <row r="378" spans="1:36" x14ac:dyDescent="0.2">
      <c r="A378" s="1">
        <v>2</v>
      </c>
      <c r="B378" s="160">
        <v>405</v>
      </c>
      <c r="C378" s="114">
        <v>50</v>
      </c>
      <c r="D378" s="104">
        <v>622</v>
      </c>
      <c r="E378" s="104">
        <v>969</v>
      </c>
      <c r="F378" s="104">
        <v>536</v>
      </c>
      <c r="G378" s="104">
        <v>947</v>
      </c>
      <c r="H378" s="104">
        <v>495</v>
      </c>
      <c r="I378" s="104">
        <v>76</v>
      </c>
      <c r="J378" s="104">
        <v>142</v>
      </c>
      <c r="K378" s="104">
        <v>297</v>
      </c>
      <c r="L378" s="104">
        <v>885</v>
      </c>
      <c r="M378" s="104">
        <v>722</v>
      </c>
      <c r="N378" s="104">
        <v>783</v>
      </c>
      <c r="O378" s="104">
        <v>684</v>
      </c>
      <c r="P378" s="104">
        <v>248</v>
      </c>
      <c r="Q378" s="104">
        <v>339</v>
      </c>
      <c r="R378" s="104">
        <v>934</v>
      </c>
      <c r="S378" s="104">
        <v>513</v>
      </c>
      <c r="T378" s="104">
        <v>93</v>
      </c>
      <c r="U378" s="104">
        <v>506</v>
      </c>
      <c r="V378" s="104">
        <v>39</v>
      </c>
      <c r="W378" s="104">
        <v>388</v>
      </c>
      <c r="X378" s="104">
        <v>992</v>
      </c>
      <c r="Y378" s="104">
        <v>635</v>
      </c>
      <c r="Z378" s="104">
        <v>701</v>
      </c>
      <c r="AA378" s="104">
        <v>794</v>
      </c>
      <c r="AB378" s="104">
        <v>326</v>
      </c>
      <c r="AC378" s="104">
        <v>225</v>
      </c>
      <c r="AD378" s="104">
        <v>320</v>
      </c>
      <c r="AE378" s="104">
        <v>155</v>
      </c>
      <c r="AF378" s="104">
        <v>711</v>
      </c>
      <c r="AG378" s="161">
        <v>868</v>
      </c>
      <c r="AH378" s="5">
        <f t="shared" ref="AH378:AH408" si="77">SUM(B378:AG378)</f>
        <v>16400</v>
      </c>
      <c r="AI378" s="5">
        <f t="shared" ref="AI378:AI408" si="78">SUMSQ(B378:AG378)</f>
        <v>11201200</v>
      </c>
      <c r="AJ378" s="2">
        <f t="shared" ref="AJ378:AJ414" si="79">B378^3+C378^3+D378^3+E378^3+F378^3+G378^3+H378^3+I378^3+J378^3+K378^3+L378^3+M378^3+N378^3+O378^3+P378^3+Q378^3+R378^3+S378^3+T378^3+U378^3+V378^3+W378^3+X378^3+Y378^3+Z378^3+AA378^3+AB378^3+AC378^3+AD378^3+AE378^3+AF378^3+AG378^3</f>
        <v>8606720000</v>
      </c>
    </row>
    <row r="379" spans="1:36" x14ac:dyDescent="0.2">
      <c r="A379" s="1">
        <v>3</v>
      </c>
      <c r="B379" s="162">
        <v>935</v>
      </c>
      <c r="C379" s="104">
        <v>516</v>
      </c>
      <c r="D379" s="114">
        <v>96</v>
      </c>
      <c r="E379" s="103">
        <v>507</v>
      </c>
      <c r="F379" s="104">
        <v>38</v>
      </c>
      <c r="G379" s="104">
        <v>385</v>
      </c>
      <c r="H379" s="104">
        <v>989</v>
      </c>
      <c r="I379" s="104">
        <v>634</v>
      </c>
      <c r="J379" s="104">
        <v>704</v>
      </c>
      <c r="K379" s="104">
        <v>795</v>
      </c>
      <c r="L379" s="104">
        <v>327</v>
      </c>
      <c r="M379" s="104">
        <v>228</v>
      </c>
      <c r="N379" s="104">
        <v>317</v>
      </c>
      <c r="O379" s="104">
        <v>154</v>
      </c>
      <c r="P379" s="104">
        <v>710</v>
      </c>
      <c r="Q379" s="104">
        <v>865</v>
      </c>
      <c r="R379" s="104">
        <v>408</v>
      </c>
      <c r="S379" s="104">
        <v>51</v>
      </c>
      <c r="T379" s="104">
        <v>623</v>
      </c>
      <c r="U379" s="104">
        <v>972</v>
      </c>
      <c r="V379" s="104">
        <v>533</v>
      </c>
      <c r="W379" s="104">
        <v>946</v>
      </c>
      <c r="X379" s="104">
        <v>494</v>
      </c>
      <c r="Y379" s="104">
        <v>73</v>
      </c>
      <c r="Z379" s="104">
        <v>143</v>
      </c>
      <c r="AA379" s="104">
        <v>300</v>
      </c>
      <c r="AB379" s="104">
        <v>888</v>
      </c>
      <c r="AC379" s="104">
        <v>723</v>
      </c>
      <c r="AD379" s="107">
        <v>782</v>
      </c>
      <c r="AE379" s="104">
        <v>681</v>
      </c>
      <c r="AF379" s="104">
        <v>245</v>
      </c>
      <c r="AG379" s="163">
        <v>338</v>
      </c>
      <c r="AH379" s="5">
        <f t="shared" si="77"/>
        <v>16400</v>
      </c>
      <c r="AI379" s="5">
        <f t="shared" si="78"/>
        <v>11201200</v>
      </c>
      <c r="AJ379" s="2">
        <f t="shared" si="79"/>
        <v>8606720000</v>
      </c>
    </row>
    <row r="380" spans="1:36" x14ac:dyDescent="0.2">
      <c r="A380" s="1">
        <v>4</v>
      </c>
      <c r="B380" s="162">
        <v>568</v>
      </c>
      <c r="C380" s="104">
        <v>915</v>
      </c>
      <c r="D380" s="103">
        <v>463</v>
      </c>
      <c r="E380" s="114">
        <v>108</v>
      </c>
      <c r="F380" s="104">
        <v>437</v>
      </c>
      <c r="G380" s="104">
        <v>18</v>
      </c>
      <c r="H380" s="104">
        <v>590</v>
      </c>
      <c r="I380" s="104">
        <v>1001</v>
      </c>
      <c r="J380" s="104">
        <v>815</v>
      </c>
      <c r="K380" s="104">
        <v>652</v>
      </c>
      <c r="L380" s="104">
        <v>216</v>
      </c>
      <c r="M380" s="104">
        <v>371</v>
      </c>
      <c r="N380" s="104">
        <v>174</v>
      </c>
      <c r="O380" s="104">
        <v>265</v>
      </c>
      <c r="P380" s="104">
        <v>853</v>
      </c>
      <c r="Q380" s="104">
        <v>754</v>
      </c>
      <c r="R380" s="104">
        <v>7</v>
      </c>
      <c r="S380" s="104">
        <v>420</v>
      </c>
      <c r="T380" s="104">
        <v>1024</v>
      </c>
      <c r="U380" s="104">
        <v>603</v>
      </c>
      <c r="V380" s="104">
        <v>902</v>
      </c>
      <c r="W380" s="104">
        <v>545</v>
      </c>
      <c r="X380" s="104">
        <v>125</v>
      </c>
      <c r="Y380" s="104">
        <v>474</v>
      </c>
      <c r="Z380" s="104">
        <v>288</v>
      </c>
      <c r="AA380" s="104">
        <v>187</v>
      </c>
      <c r="AB380" s="104">
        <v>743</v>
      </c>
      <c r="AC380" s="104">
        <v>836</v>
      </c>
      <c r="AD380" s="104">
        <v>669</v>
      </c>
      <c r="AE380" s="107">
        <v>826</v>
      </c>
      <c r="AF380" s="104">
        <v>358</v>
      </c>
      <c r="AG380" s="163">
        <v>193</v>
      </c>
      <c r="AH380" s="5">
        <f t="shared" si="77"/>
        <v>16400</v>
      </c>
      <c r="AI380" s="5">
        <f t="shared" si="78"/>
        <v>11201200</v>
      </c>
      <c r="AJ380" s="2">
        <f t="shared" si="79"/>
        <v>8606720000</v>
      </c>
    </row>
    <row r="381" spans="1:36" x14ac:dyDescent="0.2">
      <c r="A381" s="1">
        <v>5</v>
      </c>
      <c r="B381" s="162">
        <v>796</v>
      </c>
      <c r="C381" s="104">
        <v>703</v>
      </c>
      <c r="D381" s="104">
        <v>227</v>
      </c>
      <c r="E381" s="104">
        <v>328</v>
      </c>
      <c r="F381" s="114">
        <v>153</v>
      </c>
      <c r="G381" s="103">
        <v>318</v>
      </c>
      <c r="H381" s="104">
        <v>866</v>
      </c>
      <c r="I381" s="104">
        <v>709</v>
      </c>
      <c r="J381" s="104">
        <v>515</v>
      </c>
      <c r="K381" s="104">
        <v>936</v>
      </c>
      <c r="L381" s="104">
        <v>508</v>
      </c>
      <c r="M381" s="104">
        <v>95</v>
      </c>
      <c r="N381" s="104">
        <v>386</v>
      </c>
      <c r="O381" s="104">
        <v>37</v>
      </c>
      <c r="P381" s="104">
        <v>633</v>
      </c>
      <c r="Q381" s="104">
        <v>990</v>
      </c>
      <c r="R381" s="104">
        <v>299</v>
      </c>
      <c r="S381" s="104">
        <v>144</v>
      </c>
      <c r="T381" s="104">
        <v>724</v>
      </c>
      <c r="U381" s="104">
        <v>887</v>
      </c>
      <c r="V381" s="104">
        <v>682</v>
      </c>
      <c r="W381" s="104">
        <v>781</v>
      </c>
      <c r="X381" s="104">
        <v>337</v>
      </c>
      <c r="Y381" s="104">
        <v>246</v>
      </c>
      <c r="Z381" s="104">
        <v>52</v>
      </c>
      <c r="AA381" s="104">
        <v>407</v>
      </c>
      <c r="AB381" s="107">
        <v>971</v>
      </c>
      <c r="AC381" s="104">
        <v>624</v>
      </c>
      <c r="AD381" s="104">
        <v>945</v>
      </c>
      <c r="AE381" s="104">
        <v>534</v>
      </c>
      <c r="AF381" s="104">
        <v>74</v>
      </c>
      <c r="AG381" s="163">
        <v>493</v>
      </c>
      <c r="AH381" s="5">
        <f t="shared" si="77"/>
        <v>16400</v>
      </c>
      <c r="AI381" s="5">
        <f t="shared" si="78"/>
        <v>11201200</v>
      </c>
      <c r="AJ381" s="2">
        <f t="shared" si="79"/>
        <v>8606720000</v>
      </c>
    </row>
    <row r="382" spans="1:36" x14ac:dyDescent="0.2">
      <c r="A382" s="1">
        <v>6</v>
      </c>
      <c r="B382" s="162">
        <v>651</v>
      </c>
      <c r="C382" s="104">
        <v>816</v>
      </c>
      <c r="D382" s="104">
        <v>372</v>
      </c>
      <c r="E382" s="104">
        <v>215</v>
      </c>
      <c r="F382" s="103">
        <v>266</v>
      </c>
      <c r="G382" s="114">
        <v>173</v>
      </c>
      <c r="H382" s="104">
        <v>753</v>
      </c>
      <c r="I382" s="104">
        <v>854</v>
      </c>
      <c r="J382" s="104">
        <v>916</v>
      </c>
      <c r="K382" s="104">
        <v>567</v>
      </c>
      <c r="L382" s="104">
        <v>107</v>
      </c>
      <c r="M382" s="104">
        <v>464</v>
      </c>
      <c r="N382" s="104">
        <v>17</v>
      </c>
      <c r="O382" s="104">
        <v>438</v>
      </c>
      <c r="P382" s="104">
        <v>1002</v>
      </c>
      <c r="Q382" s="104">
        <v>589</v>
      </c>
      <c r="R382" s="104">
        <v>188</v>
      </c>
      <c r="S382" s="104">
        <v>287</v>
      </c>
      <c r="T382" s="104">
        <v>835</v>
      </c>
      <c r="U382" s="104">
        <v>744</v>
      </c>
      <c r="V382" s="104">
        <v>825</v>
      </c>
      <c r="W382" s="104">
        <v>670</v>
      </c>
      <c r="X382" s="104">
        <v>194</v>
      </c>
      <c r="Y382" s="104">
        <v>357</v>
      </c>
      <c r="Z382" s="104">
        <v>419</v>
      </c>
      <c r="AA382" s="104">
        <v>8</v>
      </c>
      <c r="AB382" s="104">
        <v>604</v>
      </c>
      <c r="AC382" s="107">
        <v>1023</v>
      </c>
      <c r="AD382" s="104">
        <v>546</v>
      </c>
      <c r="AE382" s="104">
        <v>901</v>
      </c>
      <c r="AF382" s="104">
        <v>473</v>
      </c>
      <c r="AG382" s="163">
        <v>126</v>
      </c>
      <c r="AH382" s="5">
        <f t="shared" si="77"/>
        <v>16400</v>
      </c>
      <c r="AI382" s="5">
        <f t="shared" si="78"/>
        <v>11201200</v>
      </c>
      <c r="AJ382" s="2">
        <f t="shared" si="79"/>
        <v>8606720000</v>
      </c>
    </row>
    <row r="383" spans="1:36" x14ac:dyDescent="0.2">
      <c r="A383" s="1">
        <v>7</v>
      </c>
      <c r="B383" s="162">
        <v>185</v>
      </c>
      <c r="C383" s="104">
        <v>286</v>
      </c>
      <c r="D383" s="104">
        <v>834</v>
      </c>
      <c r="E383" s="104">
        <v>741</v>
      </c>
      <c r="F383" s="104">
        <v>828</v>
      </c>
      <c r="G383" s="104">
        <v>671</v>
      </c>
      <c r="H383" s="114">
        <v>195</v>
      </c>
      <c r="I383" s="103">
        <v>360</v>
      </c>
      <c r="J383" s="104">
        <v>418</v>
      </c>
      <c r="K383" s="104">
        <v>5</v>
      </c>
      <c r="L383" s="104">
        <v>601</v>
      </c>
      <c r="M383" s="104">
        <v>1022</v>
      </c>
      <c r="N383" s="104">
        <v>547</v>
      </c>
      <c r="O383" s="104">
        <v>904</v>
      </c>
      <c r="P383" s="104">
        <v>476</v>
      </c>
      <c r="Q383" s="104">
        <v>127</v>
      </c>
      <c r="R383" s="104">
        <v>650</v>
      </c>
      <c r="S383" s="104">
        <v>813</v>
      </c>
      <c r="T383" s="104">
        <v>369</v>
      </c>
      <c r="U383" s="104">
        <v>214</v>
      </c>
      <c r="V383" s="104">
        <v>267</v>
      </c>
      <c r="W383" s="104">
        <v>176</v>
      </c>
      <c r="X383" s="104">
        <v>756</v>
      </c>
      <c r="Y383" s="104">
        <v>855</v>
      </c>
      <c r="Z383" s="107">
        <v>913</v>
      </c>
      <c r="AA383" s="104">
        <v>566</v>
      </c>
      <c r="AB383" s="104">
        <v>106</v>
      </c>
      <c r="AC383" s="104">
        <v>461</v>
      </c>
      <c r="AD383" s="104">
        <v>20</v>
      </c>
      <c r="AE383" s="104">
        <v>439</v>
      </c>
      <c r="AF383" s="104">
        <v>1003</v>
      </c>
      <c r="AG383" s="163">
        <v>592</v>
      </c>
      <c r="AH383" s="5">
        <f t="shared" si="77"/>
        <v>16400</v>
      </c>
      <c r="AI383" s="5">
        <f t="shared" si="78"/>
        <v>11201200</v>
      </c>
      <c r="AJ383" s="2">
        <f t="shared" si="79"/>
        <v>8606720000</v>
      </c>
    </row>
    <row r="384" spans="1:36" x14ac:dyDescent="0.2">
      <c r="A384" s="1">
        <v>8</v>
      </c>
      <c r="B384" s="162">
        <v>298</v>
      </c>
      <c r="C384" s="104">
        <v>141</v>
      </c>
      <c r="D384" s="104">
        <v>721</v>
      </c>
      <c r="E384" s="104">
        <v>886</v>
      </c>
      <c r="F384" s="104">
        <v>683</v>
      </c>
      <c r="G384" s="104">
        <v>784</v>
      </c>
      <c r="H384" s="103">
        <v>340</v>
      </c>
      <c r="I384" s="114">
        <v>247</v>
      </c>
      <c r="J384" s="104">
        <v>49</v>
      </c>
      <c r="K384" s="104">
        <v>406</v>
      </c>
      <c r="L384" s="104">
        <v>970</v>
      </c>
      <c r="M384" s="104">
        <v>621</v>
      </c>
      <c r="N384" s="104">
        <v>948</v>
      </c>
      <c r="O384" s="104">
        <v>535</v>
      </c>
      <c r="P384" s="104">
        <v>75</v>
      </c>
      <c r="Q384" s="104">
        <v>496</v>
      </c>
      <c r="R384" s="104">
        <v>793</v>
      </c>
      <c r="S384" s="104">
        <v>702</v>
      </c>
      <c r="T384" s="104">
        <v>226</v>
      </c>
      <c r="U384" s="104">
        <v>325</v>
      </c>
      <c r="V384" s="104">
        <v>156</v>
      </c>
      <c r="W384" s="104">
        <v>319</v>
      </c>
      <c r="X384" s="104">
        <v>867</v>
      </c>
      <c r="Y384" s="104">
        <v>712</v>
      </c>
      <c r="Z384" s="104">
        <v>514</v>
      </c>
      <c r="AA384" s="107">
        <v>933</v>
      </c>
      <c r="AB384" s="104">
        <v>505</v>
      </c>
      <c r="AC384" s="104">
        <v>94</v>
      </c>
      <c r="AD384" s="104">
        <v>387</v>
      </c>
      <c r="AE384" s="104">
        <v>40</v>
      </c>
      <c r="AF384" s="104">
        <v>636</v>
      </c>
      <c r="AG384" s="163">
        <v>991</v>
      </c>
      <c r="AH384" s="5">
        <f t="shared" si="77"/>
        <v>16400</v>
      </c>
      <c r="AI384" s="5">
        <f t="shared" si="78"/>
        <v>11201200</v>
      </c>
      <c r="AJ384" s="2">
        <f t="shared" si="79"/>
        <v>8606720000</v>
      </c>
    </row>
    <row r="385" spans="1:36" x14ac:dyDescent="0.2">
      <c r="A385" s="1">
        <v>9</v>
      </c>
      <c r="B385" s="162">
        <v>148</v>
      </c>
      <c r="C385" s="104">
        <v>311</v>
      </c>
      <c r="D385" s="104">
        <v>875</v>
      </c>
      <c r="E385" s="104">
        <v>720</v>
      </c>
      <c r="F385" s="104">
        <v>785</v>
      </c>
      <c r="G385" s="104">
        <v>694</v>
      </c>
      <c r="H385" s="104">
        <v>234</v>
      </c>
      <c r="I385" s="104">
        <v>333</v>
      </c>
      <c r="J385" s="114">
        <v>522</v>
      </c>
      <c r="K385" s="103">
        <v>941</v>
      </c>
      <c r="L385" s="104">
        <v>497</v>
      </c>
      <c r="M385" s="104">
        <v>86</v>
      </c>
      <c r="N385" s="104">
        <v>395</v>
      </c>
      <c r="O385" s="104">
        <v>48</v>
      </c>
      <c r="P385" s="104">
        <v>628</v>
      </c>
      <c r="Q385" s="104">
        <v>983</v>
      </c>
      <c r="R385" s="104">
        <v>290</v>
      </c>
      <c r="S385" s="104">
        <v>133</v>
      </c>
      <c r="T385" s="104">
        <v>729</v>
      </c>
      <c r="U385" s="104">
        <v>894</v>
      </c>
      <c r="V385" s="104">
        <v>675</v>
      </c>
      <c r="W385" s="104">
        <v>776</v>
      </c>
      <c r="X385" s="107">
        <v>348</v>
      </c>
      <c r="Y385" s="104">
        <v>255</v>
      </c>
      <c r="Z385" s="104">
        <v>956</v>
      </c>
      <c r="AA385" s="104">
        <v>543</v>
      </c>
      <c r="AB385" s="104">
        <v>67</v>
      </c>
      <c r="AC385" s="104">
        <v>488</v>
      </c>
      <c r="AD385" s="104">
        <v>57</v>
      </c>
      <c r="AE385" s="104">
        <v>414</v>
      </c>
      <c r="AF385" s="104">
        <v>962</v>
      </c>
      <c r="AG385" s="163">
        <v>613</v>
      </c>
      <c r="AH385" s="5">
        <f t="shared" si="77"/>
        <v>16400</v>
      </c>
      <c r="AI385" s="5">
        <f t="shared" si="78"/>
        <v>11201200</v>
      </c>
      <c r="AJ385" s="2">
        <f t="shared" si="79"/>
        <v>8606720000</v>
      </c>
    </row>
    <row r="386" spans="1:36" x14ac:dyDescent="0.2">
      <c r="A386" s="1">
        <v>10</v>
      </c>
      <c r="B386" s="162">
        <v>259</v>
      </c>
      <c r="C386" s="104">
        <v>168</v>
      </c>
      <c r="D386" s="104">
        <v>764</v>
      </c>
      <c r="E386" s="104">
        <v>863</v>
      </c>
      <c r="F386" s="104">
        <v>642</v>
      </c>
      <c r="G386" s="104">
        <v>805</v>
      </c>
      <c r="H386" s="104">
        <v>377</v>
      </c>
      <c r="I386" s="104">
        <v>222</v>
      </c>
      <c r="J386" s="103">
        <v>921</v>
      </c>
      <c r="K386" s="114">
        <v>574</v>
      </c>
      <c r="L386" s="104">
        <v>98</v>
      </c>
      <c r="M386" s="104">
        <v>453</v>
      </c>
      <c r="N386" s="104">
        <v>28</v>
      </c>
      <c r="O386" s="104">
        <v>447</v>
      </c>
      <c r="P386" s="104">
        <v>995</v>
      </c>
      <c r="Q386" s="104">
        <v>584</v>
      </c>
      <c r="R386" s="104">
        <v>177</v>
      </c>
      <c r="S386" s="104">
        <v>278</v>
      </c>
      <c r="T386" s="104">
        <v>842</v>
      </c>
      <c r="U386" s="104">
        <v>749</v>
      </c>
      <c r="V386" s="104">
        <v>820</v>
      </c>
      <c r="W386" s="104">
        <v>663</v>
      </c>
      <c r="X386" s="104">
        <v>203</v>
      </c>
      <c r="Y386" s="107">
        <v>368</v>
      </c>
      <c r="Z386" s="104">
        <v>555</v>
      </c>
      <c r="AA386" s="104">
        <v>912</v>
      </c>
      <c r="AB386" s="104">
        <v>468</v>
      </c>
      <c r="AC386" s="104">
        <v>119</v>
      </c>
      <c r="AD386" s="104">
        <v>426</v>
      </c>
      <c r="AE386" s="104">
        <v>13</v>
      </c>
      <c r="AF386" s="104">
        <v>593</v>
      </c>
      <c r="AG386" s="163">
        <v>1014</v>
      </c>
      <c r="AH386" s="5">
        <f t="shared" si="77"/>
        <v>16400</v>
      </c>
      <c r="AI386" s="5">
        <f t="shared" si="78"/>
        <v>11201200</v>
      </c>
      <c r="AJ386" s="2">
        <f t="shared" si="79"/>
        <v>8606720000</v>
      </c>
    </row>
    <row r="387" spans="1:36" x14ac:dyDescent="0.2">
      <c r="A387" s="1">
        <v>11</v>
      </c>
      <c r="B387" s="162">
        <v>817</v>
      </c>
      <c r="C387" s="104">
        <v>662</v>
      </c>
      <c r="D387" s="104">
        <v>202</v>
      </c>
      <c r="E387" s="104">
        <v>365</v>
      </c>
      <c r="F387" s="104">
        <v>180</v>
      </c>
      <c r="G387" s="104">
        <v>279</v>
      </c>
      <c r="H387" s="104">
        <v>843</v>
      </c>
      <c r="I387" s="104">
        <v>752</v>
      </c>
      <c r="J387" s="104">
        <v>427</v>
      </c>
      <c r="K387" s="104">
        <v>16</v>
      </c>
      <c r="L387" s="114">
        <v>596</v>
      </c>
      <c r="M387" s="103">
        <v>1015</v>
      </c>
      <c r="N387" s="104">
        <v>554</v>
      </c>
      <c r="O387" s="104">
        <v>909</v>
      </c>
      <c r="P387" s="104">
        <v>465</v>
      </c>
      <c r="Q387" s="104">
        <v>118</v>
      </c>
      <c r="R387" s="104">
        <v>643</v>
      </c>
      <c r="S387" s="104">
        <v>808</v>
      </c>
      <c r="T387" s="104">
        <v>380</v>
      </c>
      <c r="U387" s="104">
        <v>223</v>
      </c>
      <c r="V387" s="107">
        <v>258</v>
      </c>
      <c r="W387" s="104">
        <v>165</v>
      </c>
      <c r="X387" s="104">
        <v>761</v>
      </c>
      <c r="Y387" s="104">
        <v>862</v>
      </c>
      <c r="Z387" s="104">
        <v>25</v>
      </c>
      <c r="AA387" s="104">
        <v>446</v>
      </c>
      <c r="AB387" s="104">
        <v>994</v>
      </c>
      <c r="AC387" s="104">
        <v>581</v>
      </c>
      <c r="AD387" s="104">
        <v>924</v>
      </c>
      <c r="AE387" s="104">
        <v>575</v>
      </c>
      <c r="AF387" s="104">
        <v>99</v>
      </c>
      <c r="AG387" s="163">
        <v>456</v>
      </c>
      <c r="AH387" s="5">
        <f t="shared" si="77"/>
        <v>16400</v>
      </c>
      <c r="AI387" s="5">
        <f t="shared" si="78"/>
        <v>11201200</v>
      </c>
      <c r="AJ387" s="2">
        <f t="shared" si="79"/>
        <v>8606720000</v>
      </c>
    </row>
    <row r="388" spans="1:36" x14ac:dyDescent="0.2">
      <c r="A388" s="1">
        <v>12</v>
      </c>
      <c r="B388" s="162">
        <v>674</v>
      </c>
      <c r="C388" s="104">
        <v>773</v>
      </c>
      <c r="D388" s="104">
        <v>345</v>
      </c>
      <c r="E388" s="104">
        <v>254</v>
      </c>
      <c r="F388" s="104">
        <v>291</v>
      </c>
      <c r="G388" s="104">
        <v>136</v>
      </c>
      <c r="H388" s="104">
        <v>732</v>
      </c>
      <c r="I388" s="104">
        <v>895</v>
      </c>
      <c r="J388" s="104">
        <v>60</v>
      </c>
      <c r="K388" s="104">
        <v>415</v>
      </c>
      <c r="L388" s="103">
        <v>963</v>
      </c>
      <c r="M388" s="114">
        <v>616</v>
      </c>
      <c r="N388" s="104">
        <v>953</v>
      </c>
      <c r="O388" s="104">
        <v>542</v>
      </c>
      <c r="P388" s="104">
        <v>66</v>
      </c>
      <c r="Q388" s="104">
        <v>485</v>
      </c>
      <c r="R388" s="104">
        <v>788</v>
      </c>
      <c r="S388" s="104">
        <v>695</v>
      </c>
      <c r="T388" s="104">
        <v>235</v>
      </c>
      <c r="U388" s="104">
        <v>336</v>
      </c>
      <c r="V388" s="104">
        <v>145</v>
      </c>
      <c r="W388" s="107">
        <v>310</v>
      </c>
      <c r="X388" s="104">
        <v>874</v>
      </c>
      <c r="Y388" s="104">
        <v>717</v>
      </c>
      <c r="Z388" s="104">
        <v>394</v>
      </c>
      <c r="AA388" s="104">
        <v>45</v>
      </c>
      <c r="AB388" s="104">
        <v>625</v>
      </c>
      <c r="AC388" s="104">
        <v>982</v>
      </c>
      <c r="AD388" s="104">
        <v>523</v>
      </c>
      <c r="AE388" s="104">
        <v>944</v>
      </c>
      <c r="AF388" s="104">
        <v>500</v>
      </c>
      <c r="AG388" s="163">
        <v>87</v>
      </c>
      <c r="AH388" s="5">
        <f t="shared" si="77"/>
        <v>16400</v>
      </c>
      <c r="AI388" s="5">
        <f t="shared" si="78"/>
        <v>11201200</v>
      </c>
      <c r="AJ388" s="2">
        <f t="shared" si="79"/>
        <v>8606720000</v>
      </c>
    </row>
    <row r="389" spans="1:36" x14ac:dyDescent="0.2">
      <c r="A389" s="1">
        <v>13</v>
      </c>
      <c r="B389" s="162">
        <v>910</v>
      </c>
      <c r="C389" s="104">
        <v>553</v>
      </c>
      <c r="D389" s="104">
        <v>117</v>
      </c>
      <c r="E389" s="104">
        <v>466</v>
      </c>
      <c r="F389" s="104">
        <v>15</v>
      </c>
      <c r="G389" s="104">
        <v>428</v>
      </c>
      <c r="H389" s="104">
        <v>1016</v>
      </c>
      <c r="I389" s="104">
        <v>595</v>
      </c>
      <c r="J389" s="104">
        <v>280</v>
      </c>
      <c r="K389" s="104">
        <v>179</v>
      </c>
      <c r="L389" s="104">
        <v>751</v>
      </c>
      <c r="M389" s="104">
        <v>844</v>
      </c>
      <c r="N389" s="114">
        <v>661</v>
      </c>
      <c r="O389" s="103">
        <v>818</v>
      </c>
      <c r="P389" s="104">
        <v>366</v>
      </c>
      <c r="Q389" s="104">
        <v>201</v>
      </c>
      <c r="R389" s="104">
        <v>576</v>
      </c>
      <c r="S389" s="104">
        <v>923</v>
      </c>
      <c r="T389" s="107">
        <v>455</v>
      </c>
      <c r="U389" s="104">
        <v>100</v>
      </c>
      <c r="V389" s="104">
        <v>445</v>
      </c>
      <c r="W389" s="104">
        <v>26</v>
      </c>
      <c r="X389" s="104">
        <v>582</v>
      </c>
      <c r="Y389" s="104">
        <v>993</v>
      </c>
      <c r="Z389" s="104">
        <v>166</v>
      </c>
      <c r="AA389" s="104">
        <v>257</v>
      </c>
      <c r="AB389" s="104">
        <v>861</v>
      </c>
      <c r="AC389" s="104">
        <v>762</v>
      </c>
      <c r="AD389" s="104">
        <v>807</v>
      </c>
      <c r="AE389" s="104">
        <v>644</v>
      </c>
      <c r="AF389" s="104">
        <v>224</v>
      </c>
      <c r="AG389" s="163">
        <v>379</v>
      </c>
      <c r="AH389" s="5">
        <f t="shared" si="77"/>
        <v>16400</v>
      </c>
      <c r="AI389" s="5">
        <f t="shared" si="78"/>
        <v>11201200</v>
      </c>
      <c r="AJ389" s="2">
        <f t="shared" si="79"/>
        <v>8606720000</v>
      </c>
    </row>
    <row r="390" spans="1:36" x14ac:dyDescent="0.2">
      <c r="A390" s="1">
        <v>14</v>
      </c>
      <c r="B390" s="162">
        <v>541</v>
      </c>
      <c r="C390" s="104">
        <v>954</v>
      </c>
      <c r="D390" s="104">
        <v>486</v>
      </c>
      <c r="E390" s="104">
        <v>65</v>
      </c>
      <c r="F390" s="104">
        <v>416</v>
      </c>
      <c r="G390" s="104">
        <v>59</v>
      </c>
      <c r="H390" s="104">
        <v>615</v>
      </c>
      <c r="I390" s="104">
        <v>964</v>
      </c>
      <c r="J390" s="104">
        <v>135</v>
      </c>
      <c r="K390" s="104">
        <v>292</v>
      </c>
      <c r="L390" s="104">
        <v>896</v>
      </c>
      <c r="M390" s="104">
        <v>731</v>
      </c>
      <c r="N390" s="103">
        <v>774</v>
      </c>
      <c r="O390" s="114">
        <v>673</v>
      </c>
      <c r="P390" s="104">
        <v>253</v>
      </c>
      <c r="Q390" s="104">
        <v>346</v>
      </c>
      <c r="R390" s="104">
        <v>943</v>
      </c>
      <c r="S390" s="104">
        <v>524</v>
      </c>
      <c r="T390" s="104">
        <v>88</v>
      </c>
      <c r="U390" s="107">
        <v>499</v>
      </c>
      <c r="V390" s="104">
        <v>46</v>
      </c>
      <c r="W390" s="104">
        <v>393</v>
      </c>
      <c r="X390" s="104">
        <v>981</v>
      </c>
      <c r="Y390" s="104">
        <v>626</v>
      </c>
      <c r="Z390" s="104">
        <v>309</v>
      </c>
      <c r="AA390" s="104">
        <v>146</v>
      </c>
      <c r="AB390" s="104">
        <v>718</v>
      </c>
      <c r="AC390" s="104">
        <v>873</v>
      </c>
      <c r="AD390" s="104">
        <v>696</v>
      </c>
      <c r="AE390" s="104">
        <v>787</v>
      </c>
      <c r="AF390" s="104">
        <v>335</v>
      </c>
      <c r="AG390" s="163">
        <v>236</v>
      </c>
      <c r="AH390" s="5">
        <f t="shared" si="77"/>
        <v>16400</v>
      </c>
      <c r="AI390" s="5">
        <f t="shared" si="78"/>
        <v>11201200</v>
      </c>
      <c r="AJ390" s="2">
        <f t="shared" si="79"/>
        <v>8606720000</v>
      </c>
    </row>
    <row r="391" spans="1:36" x14ac:dyDescent="0.2">
      <c r="A391" s="1">
        <v>15</v>
      </c>
      <c r="B391" s="162">
        <v>47</v>
      </c>
      <c r="C391" s="104">
        <v>396</v>
      </c>
      <c r="D391" s="104">
        <v>984</v>
      </c>
      <c r="E391" s="104">
        <v>627</v>
      </c>
      <c r="F391" s="104">
        <v>942</v>
      </c>
      <c r="G391" s="104">
        <v>521</v>
      </c>
      <c r="H391" s="104">
        <v>85</v>
      </c>
      <c r="I391" s="104">
        <v>498</v>
      </c>
      <c r="J391" s="104">
        <v>693</v>
      </c>
      <c r="K391" s="104">
        <v>786</v>
      </c>
      <c r="L391" s="104">
        <v>334</v>
      </c>
      <c r="M391" s="104">
        <v>233</v>
      </c>
      <c r="N391" s="104">
        <v>312</v>
      </c>
      <c r="O391" s="104">
        <v>147</v>
      </c>
      <c r="P391" s="114">
        <v>719</v>
      </c>
      <c r="Q391" s="103">
        <v>876</v>
      </c>
      <c r="R391" s="107">
        <v>413</v>
      </c>
      <c r="S391" s="104">
        <v>58</v>
      </c>
      <c r="T391" s="104">
        <v>614</v>
      </c>
      <c r="U391" s="104">
        <v>961</v>
      </c>
      <c r="V391" s="104">
        <v>544</v>
      </c>
      <c r="W391" s="104">
        <v>955</v>
      </c>
      <c r="X391" s="104">
        <v>487</v>
      </c>
      <c r="Y391" s="104">
        <v>68</v>
      </c>
      <c r="Z391" s="104">
        <v>775</v>
      </c>
      <c r="AA391" s="104">
        <v>676</v>
      </c>
      <c r="AB391" s="104">
        <v>256</v>
      </c>
      <c r="AC391" s="104">
        <v>347</v>
      </c>
      <c r="AD391" s="104">
        <v>134</v>
      </c>
      <c r="AE391" s="104">
        <v>289</v>
      </c>
      <c r="AF391" s="104">
        <v>893</v>
      </c>
      <c r="AG391" s="163">
        <v>730</v>
      </c>
      <c r="AH391" s="5">
        <f t="shared" si="77"/>
        <v>16400</v>
      </c>
      <c r="AI391" s="5">
        <f t="shared" si="78"/>
        <v>11201200</v>
      </c>
      <c r="AJ391" s="2">
        <f t="shared" si="79"/>
        <v>8606720000</v>
      </c>
    </row>
    <row r="392" spans="1:36" x14ac:dyDescent="0.2">
      <c r="A392" s="1">
        <v>16</v>
      </c>
      <c r="B392" s="162">
        <v>448</v>
      </c>
      <c r="C392" s="104">
        <v>27</v>
      </c>
      <c r="D392" s="104">
        <v>583</v>
      </c>
      <c r="E392" s="104">
        <v>996</v>
      </c>
      <c r="F392" s="104">
        <v>573</v>
      </c>
      <c r="G392" s="104">
        <v>922</v>
      </c>
      <c r="H392" s="104">
        <v>454</v>
      </c>
      <c r="I392" s="104">
        <v>97</v>
      </c>
      <c r="J392" s="104">
        <v>806</v>
      </c>
      <c r="K392" s="104">
        <v>641</v>
      </c>
      <c r="L392" s="104">
        <v>221</v>
      </c>
      <c r="M392" s="104">
        <v>378</v>
      </c>
      <c r="N392" s="104">
        <v>167</v>
      </c>
      <c r="O392" s="104">
        <v>260</v>
      </c>
      <c r="P392" s="103">
        <v>864</v>
      </c>
      <c r="Q392" s="114">
        <v>763</v>
      </c>
      <c r="R392" s="104">
        <v>14</v>
      </c>
      <c r="S392" s="107">
        <v>425</v>
      </c>
      <c r="T392" s="104">
        <v>1013</v>
      </c>
      <c r="U392" s="104">
        <v>594</v>
      </c>
      <c r="V392" s="104">
        <v>911</v>
      </c>
      <c r="W392" s="104">
        <v>556</v>
      </c>
      <c r="X392" s="104">
        <v>120</v>
      </c>
      <c r="Y392" s="104">
        <v>467</v>
      </c>
      <c r="Z392" s="104">
        <v>664</v>
      </c>
      <c r="AA392" s="104">
        <v>819</v>
      </c>
      <c r="AB392" s="104">
        <v>367</v>
      </c>
      <c r="AC392" s="104">
        <v>204</v>
      </c>
      <c r="AD392" s="104">
        <v>277</v>
      </c>
      <c r="AE392" s="104">
        <v>178</v>
      </c>
      <c r="AF392" s="104">
        <v>750</v>
      </c>
      <c r="AG392" s="163">
        <v>841</v>
      </c>
      <c r="AH392" s="5">
        <f t="shared" si="77"/>
        <v>16400</v>
      </c>
      <c r="AI392" s="5">
        <f t="shared" si="78"/>
        <v>11201200</v>
      </c>
      <c r="AJ392" s="2">
        <f t="shared" si="79"/>
        <v>8606720000</v>
      </c>
    </row>
    <row r="393" spans="1:36" x14ac:dyDescent="0.2">
      <c r="A393" s="1">
        <v>17</v>
      </c>
      <c r="B393" s="162">
        <v>577</v>
      </c>
      <c r="C393" s="104">
        <v>998</v>
      </c>
      <c r="D393" s="104">
        <v>442</v>
      </c>
      <c r="E393" s="104">
        <v>29</v>
      </c>
      <c r="F393" s="104">
        <v>452</v>
      </c>
      <c r="G393" s="104">
        <v>103</v>
      </c>
      <c r="H393" s="104">
        <v>571</v>
      </c>
      <c r="I393" s="104">
        <v>928</v>
      </c>
      <c r="J393" s="104">
        <v>219</v>
      </c>
      <c r="K393" s="104">
        <v>384</v>
      </c>
      <c r="L393" s="104">
        <v>804</v>
      </c>
      <c r="M393" s="104">
        <v>647</v>
      </c>
      <c r="N393" s="104">
        <v>858</v>
      </c>
      <c r="O393" s="104">
        <v>765</v>
      </c>
      <c r="P393" s="107">
        <v>161</v>
      </c>
      <c r="Q393" s="104">
        <v>262</v>
      </c>
      <c r="R393" s="114">
        <v>1011</v>
      </c>
      <c r="S393" s="103">
        <v>600</v>
      </c>
      <c r="T393" s="104">
        <v>12</v>
      </c>
      <c r="U393" s="104">
        <v>431</v>
      </c>
      <c r="V393" s="104">
        <v>114</v>
      </c>
      <c r="W393" s="104">
        <v>469</v>
      </c>
      <c r="X393" s="104">
        <v>905</v>
      </c>
      <c r="Y393" s="104">
        <v>558</v>
      </c>
      <c r="Z393" s="104">
        <v>361</v>
      </c>
      <c r="AA393" s="104">
        <v>206</v>
      </c>
      <c r="AB393" s="104">
        <v>658</v>
      </c>
      <c r="AC393" s="104">
        <v>821</v>
      </c>
      <c r="AD393" s="104">
        <v>748</v>
      </c>
      <c r="AE393" s="104">
        <v>847</v>
      </c>
      <c r="AF393" s="104">
        <v>275</v>
      </c>
      <c r="AG393" s="163">
        <v>184</v>
      </c>
      <c r="AH393" s="5">
        <f t="shared" si="77"/>
        <v>16400</v>
      </c>
      <c r="AI393" s="5">
        <f t="shared" si="78"/>
        <v>11201200</v>
      </c>
      <c r="AJ393" s="2">
        <f t="shared" si="79"/>
        <v>8606720000</v>
      </c>
    </row>
    <row r="394" spans="1:36" x14ac:dyDescent="0.2">
      <c r="A394" s="1">
        <v>18</v>
      </c>
      <c r="B394" s="162">
        <v>978</v>
      </c>
      <c r="C394" s="104">
        <v>629</v>
      </c>
      <c r="D394" s="104">
        <v>41</v>
      </c>
      <c r="E394" s="104">
        <v>398</v>
      </c>
      <c r="F394" s="104">
        <v>83</v>
      </c>
      <c r="G394" s="104">
        <v>504</v>
      </c>
      <c r="H394" s="104">
        <v>940</v>
      </c>
      <c r="I394" s="104">
        <v>527</v>
      </c>
      <c r="J394" s="104">
        <v>332</v>
      </c>
      <c r="K394" s="104">
        <v>239</v>
      </c>
      <c r="L394" s="104">
        <v>691</v>
      </c>
      <c r="M394" s="104">
        <v>792</v>
      </c>
      <c r="N394" s="104">
        <v>713</v>
      </c>
      <c r="O394" s="104">
        <v>878</v>
      </c>
      <c r="P394" s="104">
        <v>306</v>
      </c>
      <c r="Q394" s="107">
        <v>149</v>
      </c>
      <c r="R394" s="103">
        <v>612</v>
      </c>
      <c r="S394" s="114">
        <v>967</v>
      </c>
      <c r="T394" s="104">
        <v>411</v>
      </c>
      <c r="U394" s="104">
        <v>64</v>
      </c>
      <c r="V394" s="104">
        <v>481</v>
      </c>
      <c r="W394" s="104">
        <v>70</v>
      </c>
      <c r="X394" s="104">
        <v>538</v>
      </c>
      <c r="Y394" s="104">
        <v>957</v>
      </c>
      <c r="Z394" s="104">
        <v>250</v>
      </c>
      <c r="AA394" s="104">
        <v>349</v>
      </c>
      <c r="AB394" s="104">
        <v>769</v>
      </c>
      <c r="AC394" s="104">
        <v>678</v>
      </c>
      <c r="AD394" s="104">
        <v>891</v>
      </c>
      <c r="AE394" s="104">
        <v>736</v>
      </c>
      <c r="AF394" s="104">
        <v>132</v>
      </c>
      <c r="AG394" s="163">
        <v>295</v>
      </c>
      <c r="AH394" s="5">
        <f t="shared" si="77"/>
        <v>16400</v>
      </c>
      <c r="AI394" s="5">
        <f t="shared" si="78"/>
        <v>11201200</v>
      </c>
      <c r="AJ394" s="2">
        <f t="shared" si="79"/>
        <v>8606720000</v>
      </c>
    </row>
    <row r="395" spans="1:36" x14ac:dyDescent="0.2">
      <c r="A395" s="1">
        <v>19</v>
      </c>
      <c r="B395" s="162">
        <v>484</v>
      </c>
      <c r="C395" s="104">
        <v>71</v>
      </c>
      <c r="D395" s="104">
        <v>539</v>
      </c>
      <c r="E395" s="104">
        <v>960</v>
      </c>
      <c r="F395" s="104">
        <v>609</v>
      </c>
      <c r="G395" s="104">
        <v>966</v>
      </c>
      <c r="H395" s="104">
        <v>410</v>
      </c>
      <c r="I395" s="104">
        <v>61</v>
      </c>
      <c r="J395" s="104">
        <v>890</v>
      </c>
      <c r="K395" s="104">
        <v>733</v>
      </c>
      <c r="L395" s="104">
        <v>129</v>
      </c>
      <c r="M395" s="104">
        <v>294</v>
      </c>
      <c r="N395" s="107">
        <v>251</v>
      </c>
      <c r="O395" s="104">
        <v>352</v>
      </c>
      <c r="P395" s="104">
        <v>772</v>
      </c>
      <c r="Q395" s="104">
        <v>679</v>
      </c>
      <c r="R395" s="104">
        <v>82</v>
      </c>
      <c r="S395" s="104">
        <v>501</v>
      </c>
      <c r="T395" s="114">
        <v>937</v>
      </c>
      <c r="U395" s="103">
        <v>526</v>
      </c>
      <c r="V395" s="104">
        <v>979</v>
      </c>
      <c r="W395" s="104">
        <v>632</v>
      </c>
      <c r="X395" s="104">
        <v>44</v>
      </c>
      <c r="Y395" s="104">
        <v>399</v>
      </c>
      <c r="Z395" s="104">
        <v>716</v>
      </c>
      <c r="AA395" s="104">
        <v>879</v>
      </c>
      <c r="AB395" s="104">
        <v>307</v>
      </c>
      <c r="AC395" s="104">
        <v>152</v>
      </c>
      <c r="AD395" s="104">
        <v>329</v>
      </c>
      <c r="AE395" s="104">
        <v>238</v>
      </c>
      <c r="AF395" s="104">
        <v>690</v>
      </c>
      <c r="AG395" s="163">
        <v>789</v>
      </c>
      <c r="AH395" s="5">
        <f t="shared" si="77"/>
        <v>16400</v>
      </c>
      <c r="AI395" s="5">
        <f t="shared" si="78"/>
        <v>11201200</v>
      </c>
      <c r="AJ395" s="2">
        <f t="shared" si="79"/>
        <v>8606720000</v>
      </c>
    </row>
    <row r="396" spans="1:36" x14ac:dyDescent="0.2">
      <c r="A396" s="1">
        <v>20</v>
      </c>
      <c r="B396" s="162">
        <v>115</v>
      </c>
      <c r="C396" s="104">
        <v>472</v>
      </c>
      <c r="D396" s="104">
        <v>908</v>
      </c>
      <c r="E396" s="104">
        <v>559</v>
      </c>
      <c r="F396" s="104">
        <v>1010</v>
      </c>
      <c r="G396" s="104">
        <v>597</v>
      </c>
      <c r="H396" s="104">
        <v>9</v>
      </c>
      <c r="I396" s="104">
        <v>430</v>
      </c>
      <c r="J396" s="104">
        <v>745</v>
      </c>
      <c r="K396" s="104">
        <v>846</v>
      </c>
      <c r="L396" s="104">
        <v>274</v>
      </c>
      <c r="M396" s="104">
        <v>181</v>
      </c>
      <c r="N396" s="104">
        <v>364</v>
      </c>
      <c r="O396" s="107">
        <v>207</v>
      </c>
      <c r="P396" s="104">
        <v>659</v>
      </c>
      <c r="Q396" s="104">
        <v>824</v>
      </c>
      <c r="R396" s="104">
        <v>449</v>
      </c>
      <c r="S396" s="104">
        <v>102</v>
      </c>
      <c r="T396" s="103">
        <v>570</v>
      </c>
      <c r="U396" s="114">
        <v>925</v>
      </c>
      <c r="V396" s="104">
        <v>580</v>
      </c>
      <c r="W396" s="104">
        <v>999</v>
      </c>
      <c r="X396" s="104">
        <v>443</v>
      </c>
      <c r="Y396" s="104">
        <v>32</v>
      </c>
      <c r="Z396" s="104">
        <v>859</v>
      </c>
      <c r="AA396" s="104">
        <v>768</v>
      </c>
      <c r="AB396" s="104">
        <v>164</v>
      </c>
      <c r="AC396" s="104">
        <v>263</v>
      </c>
      <c r="AD396" s="104">
        <v>218</v>
      </c>
      <c r="AE396" s="104">
        <v>381</v>
      </c>
      <c r="AF396" s="104">
        <v>801</v>
      </c>
      <c r="AG396" s="163">
        <v>646</v>
      </c>
      <c r="AH396" s="5">
        <f t="shared" si="77"/>
        <v>16400</v>
      </c>
      <c r="AI396" s="5">
        <f t="shared" si="78"/>
        <v>11201200</v>
      </c>
      <c r="AJ396" s="2">
        <f t="shared" si="79"/>
        <v>8606720000</v>
      </c>
    </row>
    <row r="397" spans="1:36" x14ac:dyDescent="0.2">
      <c r="A397" s="1">
        <v>21</v>
      </c>
      <c r="B397" s="162">
        <v>351</v>
      </c>
      <c r="C397" s="104">
        <v>252</v>
      </c>
      <c r="D397" s="104">
        <v>680</v>
      </c>
      <c r="E397" s="104">
        <v>771</v>
      </c>
      <c r="F397" s="104">
        <v>734</v>
      </c>
      <c r="G397" s="104">
        <v>889</v>
      </c>
      <c r="H397" s="104">
        <v>293</v>
      </c>
      <c r="I397" s="104">
        <v>130</v>
      </c>
      <c r="J397" s="104">
        <v>965</v>
      </c>
      <c r="K397" s="104">
        <v>610</v>
      </c>
      <c r="L397" s="107">
        <v>62</v>
      </c>
      <c r="M397" s="104">
        <v>409</v>
      </c>
      <c r="N397" s="104">
        <v>72</v>
      </c>
      <c r="O397" s="104">
        <v>483</v>
      </c>
      <c r="P397" s="104">
        <v>959</v>
      </c>
      <c r="Q397" s="104">
        <v>540</v>
      </c>
      <c r="R397" s="104">
        <v>237</v>
      </c>
      <c r="S397" s="104">
        <v>330</v>
      </c>
      <c r="T397" s="104">
        <v>790</v>
      </c>
      <c r="U397" s="104">
        <v>689</v>
      </c>
      <c r="V397" s="114">
        <v>880</v>
      </c>
      <c r="W397" s="103">
        <v>715</v>
      </c>
      <c r="X397" s="104">
        <v>151</v>
      </c>
      <c r="Y397" s="104">
        <v>308</v>
      </c>
      <c r="Z397" s="104">
        <v>631</v>
      </c>
      <c r="AA397" s="104">
        <v>980</v>
      </c>
      <c r="AB397" s="104">
        <v>400</v>
      </c>
      <c r="AC397" s="104">
        <v>43</v>
      </c>
      <c r="AD397" s="104">
        <v>502</v>
      </c>
      <c r="AE397" s="104">
        <v>81</v>
      </c>
      <c r="AF397" s="104">
        <v>525</v>
      </c>
      <c r="AG397" s="163">
        <v>938</v>
      </c>
      <c r="AH397" s="5">
        <f t="shared" si="77"/>
        <v>16400</v>
      </c>
      <c r="AI397" s="5">
        <f t="shared" si="78"/>
        <v>11201200</v>
      </c>
      <c r="AJ397" s="2">
        <f t="shared" si="79"/>
        <v>8606720000</v>
      </c>
    </row>
    <row r="398" spans="1:36" x14ac:dyDescent="0.2">
      <c r="A398" s="1">
        <v>22</v>
      </c>
      <c r="B398" s="162">
        <v>208</v>
      </c>
      <c r="C398" s="104">
        <v>363</v>
      </c>
      <c r="D398" s="104">
        <v>823</v>
      </c>
      <c r="E398" s="104">
        <v>660</v>
      </c>
      <c r="F398" s="104">
        <v>845</v>
      </c>
      <c r="G398" s="104">
        <v>746</v>
      </c>
      <c r="H398" s="104">
        <v>182</v>
      </c>
      <c r="I398" s="104">
        <v>273</v>
      </c>
      <c r="J398" s="104">
        <v>598</v>
      </c>
      <c r="K398" s="104">
        <v>1009</v>
      </c>
      <c r="L398" s="104">
        <v>429</v>
      </c>
      <c r="M398" s="107">
        <v>10</v>
      </c>
      <c r="N398" s="104">
        <v>471</v>
      </c>
      <c r="O398" s="104">
        <v>116</v>
      </c>
      <c r="P398" s="104">
        <v>560</v>
      </c>
      <c r="Q398" s="104">
        <v>907</v>
      </c>
      <c r="R398" s="104">
        <v>382</v>
      </c>
      <c r="S398" s="104">
        <v>217</v>
      </c>
      <c r="T398" s="104">
        <v>645</v>
      </c>
      <c r="U398" s="104">
        <v>802</v>
      </c>
      <c r="V398" s="103">
        <v>767</v>
      </c>
      <c r="W398" s="114">
        <v>860</v>
      </c>
      <c r="X398" s="104">
        <v>264</v>
      </c>
      <c r="Y398" s="104">
        <v>163</v>
      </c>
      <c r="Z398" s="104">
        <v>1000</v>
      </c>
      <c r="AA398" s="104">
        <v>579</v>
      </c>
      <c r="AB398" s="104">
        <v>31</v>
      </c>
      <c r="AC398" s="104">
        <v>444</v>
      </c>
      <c r="AD398" s="104">
        <v>101</v>
      </c>
      <c r="AE398" s="104">
        <v>450</v>
      </c>
      <c r="AF398" s="104">
        <v>926</v>
      </c>
      <c r="AG398" s="163">
        <v>569</v>
      </c>
      <c r="AH398" s="5">
        <f t="shared" si="77"/>
        <v>16400</v>
      </c>
      <c r="AI398" s="5">
        <f t="shared" si="78"/>
        <v>11201200</v>
      </c>
      <c r="AJ398" s="2">
        <f t="shared" si="79"/>
        <v>8606720000</v>
      </c>
    </row>
    <row r="399" spans="1:36" x14ac:dyDescent="0.2">
      <c r="A399" s="1">
        <v>23</v>
      </c>
      <c r="B399" s="162">
        <v>766</v>
      </c>
      <c r="C399" s="104">
        <v>857</v>
      </c>
      <c r="D399" s="104">
        <v>261</v>
      </c>
      <c r="E399" s="104">
        <v>162</v>
      </c>
      <c r="F399" s="104">
        <v>383</v>
      </c>
      <c r="G399" s="104">
        <v>220</v>
      </c>
      <c r="H399" s="104">
        <v>648</v>
      </c>
      <c r="I399" s="104">
        <v>803</v>
      </c>
      <c r="J399" s="107">
        <v>104</v>
      </c>
      <c r="K399" s="104">
        <v>451</v>
      </c>
      <c r="L399" s="104">
        <v>927</v>
      </c>
      <c r="M399" s="104">
        <v>572</v>
      </c>
      <c r="N399" s="104">
        <v>997</v>
      </c>
      <c r="O399" s="104">
        <v>578</v>
      </c>
      <c r="P399" s="104">
        <v>30</v>
      </c>
      <c r="Q399" s="104">
        <v>441</v>
      </c>
      <c r="R399" s="104">
        <v>848</v>
      </c>
      <c r="S399" s="104">
        <v>747</v>
      </c>
      <c r="T399" s="104">
        <v>183</v>
      </c>
      <c r="U399" s="104">
        <v>276</v>
      </c>
      <c r="V399" s="104">
        <v>205</v>
      </c>
      <c r="W399" s="104">
        <v>362</v>
      </c>
      <c r="X399" s="114">
        <v>822</v>
      </c>
      <c r="Y399" s="103">
        <v>657</v>
      </c>
      <c r="Z399" s="104">
        <v>470</v>
      </c>
      <c r="AA399" s="104">
        <v>113</v>
      </c>
      <c r="AB399" s="104">
        <v>557</v>
      </c>
      <c r="AC399" s="104">
        <v>906</v>
      </c>
      <c r="AD399" s="104">
        <v>599</v>
      </c>
      <c r="AE399" s="104">
        <v>1012</v>
      </c>
      <c r="AF399" s="104">
        <v>432</v>
      </c>
      <c r="AG399" s="163">
        <v>11</v>
      </c>
      <c r="AH399" s="5">
        <f t="shared" si="77"/>
        <v>16400</v>
      </c>
      <c r="AI399" s="5">
        <f t="shared" si="78"/>
        <v>11201200</v>
      </c>
      <c r="AJ399" s="2">
        <f t="shared" si="79"/>
        <v>8606720000</v>
      </c>
    </row>
    <row r="400" spans="1:36" x14ac:dyDescent="0.2">
      <c r="A400" s="1">
        <v>24</v>
      </c>
      <c r="B400" s="162">
        <v>877</v>
      </c>
      <c r="C400" s="104">
        <v>714</v>
      </c>
      <c r="D400" s="104">
        <v>150</v>
      </c>
      <c r="E400" s="104">
        <v>305</v>
      </c>
      <c r="F400" s="104">
        <v>240</v>
      </c>
      <c r="G400" s="104">
        <v>331</v>
      </c>
      <c r="H400" s="104">
        <v>791</v>
      </c>
      <c r="I400" s="104">
        <v>692</v>
      </c>
      <c r="J400" s="104">
        <v>503</v>
      </c>
      <c r="K400" s="107">
        <v>84</v>
      </c>
      <c r="L400" s="104">
        <v>528</v>
      </c>
      <c r="M400" s="104">
        <v>939</v>
      </c>
      <c r="N400" s="104">
        <v>630</v>
      </c>
      <c r="O400" s="104">
        <v>977</v>
      </c>
      <c r="P400" s="104">
        <v>397</v>
      </c>
      <c r="Q400" s="104">
        <v>42</v>
      </c>
      <c r="R400" s="104">
        <v>735</v>
      </c>
      <c r="S400" s="104">
        <v>892</v>
      </c>
      <c r="T400" s="104">
        <v>296</v>
      </c>
      <c r="U400" s="104">
        <v>131</v>
      </c>
      <c r="V400" s="104">
        <v>350</v>
      </c>
      <c r="W400" s="104">
        <v>249</v>
      </c>
      <c r="X400" s="103">
        <v>677</v>
      </c>
      <c r="Y400" s="114">
        <v>770</v>
      </c>
      <c r="Z400" s="104">
        <v>69</v>
      </c>
      <c r="AA400" s="104">
        <v>482</v>
      </c>
      <c r="AB400" s="104">
        <v>958</v>
      </c>
      <c r="AC400" s="104">
        <v>537</v>
      </c>
      <c r="AD400" s="104">
        <v>968</v>
      </c>
      <c r="AE400" s="104">
        <v>611</v>
      </c>
      <c r="AF400" s="104">
        <v>63</v>
      </c>
      <c r="AG400" s="163">
        <v>412</v>
      </c>
      <c r="AH400" s="5">
        <f t="shared" si="77"/>
        <v>16400</v>
      </c>
      <c r="AI400" s="5">
        <f t="shared" si="78"/>
        <v>11201200</v>
      </c>
      <c r="AJ400" s="2">
        <f t="shared" si="79"/>
        <v>8606720000</v>
      </c>
    </row>
    <row r="401" spans="1:36" x14ac:dyDescent="0.2">
      <c r="A401" s="1">
        <v>25</v>
      </c>
      <c r="B401" s="162">
        <v>727</v>
      </c>
      <c r="C401" s="104">
        <v>884</v>
      </c>
      <c r="D401" s="104">
        <v>304</v>
      </c>
      <c r="E401" s="104">
        <v>139</v>
      </c>
      <c r="F401" s="104">
        <v>342</v>
      </c>
      <c r="G401" s="104">
        <v>241</v>
      </c>
      <c r="H401" s="107">
        <v>685</v>
      </c>
      <c r="I401" s="104">
        <v>778</v>
      </c>
      <c r="J401" s="104">
        <v>976</v>
      </c>
      <c r="K401" s="104">
        <v>619</v>
      </c>
      <c r="L401" s="104">
        <v>55</v>
      </c>
      <c r="M401" s="104">
        <v>404</v>
      </c>
      <c r="N401" s="104">
        <v>77</v>
      </c>
      <c r="O401" s="104">
        <v>490</v>
      </c>
      <c r="P401" s="104">
        <v>950</v>
      </c>
      <c r="Q401" s="104">
        <v>529</v>
      </c>
      <c r="R401" s="104">
        <v>232</v>
      </c>
      <c r="S401" s="104">
        <v>323</v>
      </c>
      <c r="T401" s="104">
        <v>799</v>
      </c>
      <c r="U401" s="104">
        <v>700</v>
      </c>
      <c r="V401" s="104">
        <v>869</v>
      </c>
      <c r="W401" s="104">
        <v>706</v>
      </c>
      <c r="X401" s="104">
        <v>158</v>
      </c>
      <c r="Y401" s="104">
        <v>313</v>
      </c>
      <c r="Z401" s="114">
        <v>511</v>
      </c>
      <c r="AA401" s="103">
        <v>92</v>
      </c>
      <c r="AB401" s="104">
        <v>520</v>
      </c>
      <c r="AC401" s="104">
        <v>931</v>
      </c>
      <c r="AD401" s="104">
        <v>638</v>
      </c>
      <c r="AE401" s="104">
        <v>985</v>
      </c>
      <c r="AF401" s="104">
        <v>389</v>
      </c>
      <c r="AG401" s="163">
        <v>34</v>
      </c>
      <c r="AH401" s="5">
        <f t="shared" si="77"/>
        <v>16400</v>
      </c>
      <c r="AI401" s="5">
        <f t="shared" si="78"/>
        <v>11201200</v>
      </c>
      <c r="AJ401" s="2">
        <f t="shared" si="79"/>
        <v>8606720000</v>
      </c>
    </row>
    <row r="402" spans="1:36" x14ac:dyDescent="0.2">
      <c r="A402" s="1">
        <v>26</v>
      </c>
      <c r="B402" s="162">
        <v>840</v>
      </c>
      <c r="C402" s="104">
        <v>739</v>
      </c>
      <c r="D402" s="104">
        <v>191</v>
      </c>
      <c r="E402" s="104">
        <v>284</v>
      </c>
      <c r="F402" s="104">
        <v>197</v>
      </c>
      <c r="G402" s="104">
        <v>354</v>
      </c>
      <c r="H402" s="104">
        <v>830</v>
      </c>
      <c r="I402" s="107">
        <v>665</v>
      </c>
      <c r="J402" s="104">
        <v>607</v>
      </c>
      <c r="K402" s="104">
        <v>1020</v>
      </c>
      <c r="L402" s="104">
        <v>424</v>
      </c>
      <c r="M402" s="104">
        <v>3</v>
      </c>
      <c r="N402" s="104">
        <v>478</v>
      </c>
      <c r="O402" s="104">
        <v>121</v>
      </c>
      <c r="P402" s="104">
        <v>549</v>
      </c>
      <c r="Q402" s="104">
        <v>898</v>
      </c>
      <c r="R402" s="104">
        <v>375</v>
      </c>
      <c r="S402" s="104">
        <v>212</v>
      </c>
      <c r="T402" s="104">
        <v>656</v>
      </c>
      <c r="U402" s="104">
        <v>811</v>
      </c>
      <c r="V402" s="104">
        <v>758</v>
      </c>
      <c r="W402" s="104">
        <v>849</v>
      </c>
      <c r="X402" s="104">
        <v>269</v>
      </c>
      <c r="Y402" s="104">
        <v>170</v>
      </c>
      <c r="Z402" s="103">
        <v>112</v>
      </c>
      <c r="AA402" s="114">
        <v>459</v>
      </c>
      <c r="AB402" s="104">
        <v>919</v>
      </c>
      <c r="AC402" s="104">
        <v>564</v>
      </c>
      <c r="AD402" s="104">
        <v>1005</v>
      </c>
      <c r="AE402" s="104">
        <v>586</v>
      </c>
      <c r="AF402" s="104">
        <v>22</v>
      </c>
      <c r="AG402" s="163">
        <v>433</v>
      </c>
      <c r="AH402" s="5">
        <f t="shared" si="77"/>
        <v>16400</v>
      </c>
      <c r="AI402" s="5">
        <f t="shared" si="78"/>
        <v>11201200</v>
      </c>
      <c r="AJ402" s="2">
        <f t="shared" si="79"/>
        <v>8606720000</v>
      </c>
    </row>
    <row r="403" spans="1:36" x14ac:dyDescent="0.2">
      <c r="A403" s="1">
        <v>27</v>
      </c>
      <c r="B403" s="162">
        <v>374</v>
      </c>
      <c r="C403" s="104">
        <v>209</v>
      </c>
      <c r="D403" s="104">
        <v>653</v>
      </c>
      <c r="E403" s="104">
        <v>810</v>
      </c>
      <c r="F403" s="107">
        <v>759</v>
      </c>
      <c r="G403" s="104">
        <v>852</v>
      </c>
      <c r="H403" s="104">
        <v>272</v>
      </c>
      <c r="I403" s="104">
        <v>171</v>
      </c>
      <c r="J403" s="104">
        <v>109</v>
      </c>
      <c r="K403" s="104">
        <v>458</v>
      </c>
      <c r="L403" s="104">
        <v>918</v>
      </c>
      <c r="M403" s="104">
        <v>561</v>
      </c>
      <c r="N403" s="104">
        <v>1008</v>
      </c>
      <c r="O403" s="104">
        <v>587</v>
      </c>
      <c r="P403" s="104">
        <v>23</v>
      </c>
      <c r="Q403" s="104">
        <v>436</v>
      </c>
      <c r="R403" s="104">
        <v>837</v>
      </c>
      <c r="S403" s="104">
        <v>738</v>
      </c>
      <c r="T403" s="104">
        <v>190</v>
      </c>
      <c r="U403" s="104">
        <v>281</v>
      </c>
      <c r="V403" s="104">
        <v>200</v>
      </c>
      <c r="W403" s="104">
        <v>355</v>
      </c>
      <c r="X403" s="104">
        <v>831</v>
      </c>
      <c r="Y403" s="104">
        <v>668</v>
      </c>
      <c r="Z403" s="104">
        <v>606</v>
      </c>
      <c r="AA403" s="104">
        <v>1017</v>
      </c>
      <c r="AB403" s="114">
        <v>421</v>
      </c>
      <c r="AC403" s="103">
        <v>2</v>
      </c>
      <c r="AD403" s="104">
        <v>479</v>
      </c>
      <c r="AE403" s="104">
        <v>124</v>
      </c>
      <c r="AF403" s="104">
        <v>552</v>
      </c>
      <c r="AG403" s="163">
        <v>899</v>
      </c>
      <c r="AH403" s="5">
        <f t="shared" si="77"/>
        <v>16400</v>
      </c>
      <c r="AI403" s="5">
        <f t="shared" si="78"/>
        <v>11201200</v>
      </c>
      <c r="AJ403" s="2">
        <f t="shared" si="79"/>
        <v>8606720000</v>
      </c>
    </row>
    <row r="404" spans="1:36" x14ac:dyDescent="0.2">
      <c r="A404" s="1">
        <v>28</v>
      </c>
      <c r="B404" s="162">
        <v>229</v>
      </c>
      <c r="C404" s="104">
        <v>322</v>
      </c>
      <c r="D404" s="104">
        <v>798</v>
      </c>
      <c r="E404" s="104">
        <v>697</v>
      </c>
      <c r="F404" s="104">
        <v>872</v>
      </c>
      <c r="G404" s="107">
        <v>707</v>
      </c>
      <c r="H404" s="104">
        <v>159</v>
      </c>
      <c r="I404" s="104">
        <v>316</v>
      </c>
      <c r="J404" s="104">
        <v>510</v>
      </c>
      <c r="K404" s="104">
        <v>89</v>
      </c>
      <c r="L404" s="104">
        <v>517</v>
      </c>
      <c r="M404" s="104">
        <v>930</v>
      </c>
      <c r="N404" s="104">
        <v>639</v>
      </c>
      <c r="O404" s="104">
        <v>988</v>
      </c>
      <c r="P404" s="104">
        <v>392</v>
      </c>
      <c r="Q404" s="104">
        <v>35</v>
      </c>
      <c r="R404" s="104">
        <v>726</v>
      </c>
      <c r="S404" s="104">
        <v>881</v>
      </c>
      <c r="T404" s="104">
        <v>301</v>
      </c>
      <c r="U404" s="104">
        <v>138</v>
      </c>
      <c r="V404" s="104">
        <v>343</v>
      </c>
      <c r="W404" s="104">
        <v>244</v>
      </c>
      <c r="X404" s="104">
        <v>688</v>
      </c>
      <c r="Y404" s="104">
        <v>779</v>
      </c>
      <c r="Z404" s="104">
        <v>973</v>
      </c>
      <c r="AA404" s="104">
        <v>618</v>
      </c>
      <c r="AB404" s="103">
        <v>54</v>
      </c>
      <c r="AC404" s="114">
        <v>401</v>
      </c>
      <c r="AD404" s="104">
        <v>80</v>
      </c>
      <c r="AE404" s="104">
        <v>491</v>
      </c>
      <c r="AF404" s="104">
        <v>951</v>
      </c>
      <c r="AG404" s="163">
        <v>532</v>
      </c>
      <c r="AH404" s="5">
        <f t="shared" si="77"/>
        <v>16400</v>
      </c>
      <c r="AI404" s="5">
        <f t="shared" si="78"/>
        <v>11201200</v>
      </c>
      <c r="AJ404" s="2">
        <f t="shared" si="79"/>
        <v>8606720000</v>
      </c>
    </row>
    <row r="405" spans="1:36" x14ac:dyDescent="0.2">
      <c r="A405" s="1">
        <v>29</v>
      </c>
      <c r="B405" s="162">
        <v>457</v>
      </c>
      <c r="C405" s="104">
        <v>110</v>
      </c>
      <c r="D405" s="107">
        <v>562</v>
      </c>
      <c r="E405" s="104">
        <v>917</v>
      </c>
      <c r="F405" s="104">
        <v>588</v>
      </c>
      <c r="G405" s="104">
        <v>1007</v>
      </c>
      <c r="H405" s="104">
        <v>435</v>
      </c>
      <c r="I405" s="104">
        <v>24</v>
      </c>
      <c r="J405" s="104">
        <v>210</v>
      </c>
      <c r="K405" s="104">
        <v>373</v>
      </c>
      <c r="L405" s="104">
        <v>809</v>
      </c>
      <c r="M405" s="104">
        <v>654</v>
      </c>
      <c r="N405" s="104">
        <v>851</v>
      </c>
      <c r="O405" s="104">
        <v>760</v>
      </c>
      <c r="P405" s="104">
        <v>172</v>
      </c>
      <c r="Q405" s="104">
        <v>271</v>
      </c>
      <c r="R405" s="104">
        <v>1018</v>
      </c>
      <c r="S405" s="104">
        <v>605</v>
      </c>
      <c r="T405" s="104">
        <v>1</v>
      </c>
      <c r="U405" s="104">
        <v>422</v>
      </c>
      <c r="V405" s="104">
        <v>123</v>
      </c>
      <c r="W405" s="104">
        <v>480</v>
      </c>
      <c r="X405" s="104">
        <v>900</v>
      </c>
      <c r="Y405" s="104">
        <v>551</v>
      </c>
      <c r="Z405" s="104">
        <v>737</v>
      </c>
      <c r="AA405" s="104">
        <v>838</v>
      </c>
      <c r="AB405" s="104">
        <v>282</v>
      </c>
      <c r="AC405" s="104">
        <v>189</v>
      </c>
      <c r="AD405" s="114">
        <v>356</v>
      </c>
      <c r="AE405" s="103">
        <v>199</v>
      </c>
      <c r="AF405" s="104">
        <v>667</v>
      </c>
      <c r="AG405" s="163">
        <v>832</v>
      </c>
      <c r="AH405" s="5">
        <f t="shared" si="77"/>
        <v>16400</v>
      </c>
      <c r="AI405" s="5">
        <f t="shared" si="78"/>
        <v>11201200</v>
      </c>
      <c r="AJ405" s="2">
        <f t="shared" si="79"/>
        <v>8606720000</v>
      </c>
    </row>
    <row r="406" spans="1:36" x14ac:dyDescent="0.2">
      <c r="A406" s="1">
        <v>30</v>
      </c>
      <c r="B406" s="162">
        <v>90</v>
      </c>
      <c r="C406" s="104">
        <v>509</v>
      </c>
      <c r="D406" s="104">
        <v>929</v>
      </c>
      <c r="E406" s="107">
        <v>518</v>
      </c>
      <c r="F406" s="104">
        <v>987</v>
      </c>
      <c r="G406" s="104">
        <v>640</v>
      </c>
      <c r="H406" s="104">
        <v>36</v>
      </c>
      <c r="I406" s="104">
        <v>391</v>
      </c>
      <c r="J406" s="104">
        <v>321</v>
      </c>
      <c r="K406" s="104">
        <v>230</v>
      </c>
      <c r="L406" s="104">
        <v>698</v>
      </c>
      <c r="M406" s="104">
        <v>797</v>
      </c>
      <c r="N406" s="104">
        <v>708</v>
      </c>
      <c r="O406" s="104">
        <v>871</v>
      </c>
      <c r="P406" s="104">
        <v>315</v>
      </c>
      <c r="Q406" s="104">
        <v>160</v>
      </c>
      <c r="R406" s="104">
        <v>617</v>
      </c>
      <c r="S406" s="104">
        <v>974</v>
      </c>
      <c r="T406" s="104">
        <v>402</v>
      </c>
      <c r="U406" s="104">
        <v>53</v>
      </c>
      <c r="V406" s="104">
        <v>492</v>
      </c>
      <c r="W406" s="104">
        <v>79</v>
      </c>
      <c r="X406" s="104">
        <v>531</v>
      </c>
      <c r="Y406" s="104">
        <v>952</v>
      </c>
      <c r="Z406" s="104">
        <v>882</v>
      </c>
      <c r="AA406" s="104">
        <v>725</v>
      </c>
      <c r="AB406" s="104">
        <v>137</v>
      </c>
      <c r="AC406" s="104">
        <v>302</v>
      </c>
      <c r="AD406" s="103">
        <v>243</v>
      </c>
      <c r="AE406" s="114">
        <v>344</v>
      </c>
      <c r="AF406" s="104">
        <v>780</v>
      </c>
      <c r="AG406" s="163">
        <v>687</v>
      </c>
      <c r="AH406" s="5">
        <f t="shared" si="77"/>
        <v>16400</v>
      </c>
      <c r="AI406" s="5">
        <f t="shared" si="78"/>
        <v>11201200</v>
      </c>
      <c r="AJ406" s="2">
        <f t="shared" si="79"/>
        <v>8606720000</v>
      </c>
    </row>
    <row r="407" spans="1:36" x14ac:dyDescent="0.2">
      <c r="A407" s="1">
        <v>31</v>
      </c>
      <c r="B407" s="168">
        <v>620</v>
      </c>
      <c r="C407" s="104">
        <v>975</v>
      </c>
      <c r="D407" s="104">
        <v>403</v>
      </c>
      <c r="E407" s="104">
        <v>56</v>
      </c>
      <c r="F407" s="104">
        <v>489</v>
      </c>
      <c r="G407" s="104">
        <v>78</v>
      </c>
      <c r="H407" s="104">
        <v>530</v>
      </c>
      <c r="I407" s="104">
        <v>949</v>
      </c>
      <c r="J407" s="104">
        <v>883</v>
      </c>
      <c r="K407" s="104">
        <v>728</v>
      </c>
      <c r="L407" s="104">
        <v>140</v>
      </c>
      <c r="M407" s="104">
        <v>303</v>
      </c>
      <c r="N407" s="104">
        <v>242</v>
      </c>
      <c r="O407" s="104">
        <v>341</v>
      </c>
      <c r="P407" s="104">
        <v>777</v>
      </c>
      <c r="Q407" s="104">
        <v>686</v>
      </c>
      <c r="R407" s="104">
        <v>91</v>
      </c>
      <c r="S407" s="104">
        <v>512</v>
      </c>
      <c r="T407" s="104">
        <v>932</v>
      </c>
      <c r="U407" s="104">
        <v>519</v>
      </c>
      <c r="V407" s="104">
        <v>986</v>
      </c>
      <c r="W407" s="104">
        <v>637</v>
      </c>
      <c r="X407" s="104">
        <v>33</v>
      </c>
      <c r="Y407" s="104">
        <v>390</v>
      </c>
      <c r="Z407" s="104">
        <v>324</v>
      </c>
      <c r="AA407" s="104">
        <v>231</v>
      </c>
      <c r="AB407" s="104">
        <v>699</v>
      </c>
      <c r="AC407" s="104">
        <v>800</v>
      </c>
      <c r="AD407" s="104">
        <v>705</v>
      </c>
      <c r="AE407" s="104">
        <v>870</v>
      </c>
      <c r="AF407" s="114">
        <v>314</v>
      </c>
      <c r="AG407" s="169">
        <v>157</v>
      </c>
      <c r="AH407" s="5">
        <f t="shared" si="77"/>
        <v>16400</v>
      </c>
      <c r="AI407" s="5">
        <f t="shared" si="78"/>
        <v>11201200</v>
      </c>
      <c r="AJ407" s="2">
        <f t="shared" si="79"/>
        <v>8606720000</v>
      </c>
    </row>
    <row r="408" spans="1:36" ht="13.5" thickBot="1" x14ac:dyDescent="0.25">
      <c r="A408" s="1">
        <v>32</v>
      </c>
      <c r="B408" s="170">
        <v>1019</v>
      </c>
      <c r="C408" s="171">
        <v>608</v>
      </c>
      <c r="D408" s="172">
        <v>4</v>
      </c>
      <c r="E408" s="172">
        <v>423</v>
      </c>
      <c r="F408" s="172">
        <v>122</v>
      </c>
      <c r="G408" s="172">
        <v>477</v>
      </c>
      <c r="H408" s="172">
        <v>897</v>
      </c>
      <c r="I408" s="172">
        <v>550</v>
      </c>
      <c r="J408" s="172">
        <v>740</v>
      </c>
      <c r="K408" s="172">
        <v>839</v>
      </c>
      <c r="L408" s="172">
        <v>283</v>
      </c>
      <c r="M408" s="172">
        <v>192</v>
      </c>
      <c r="N408" s="172">
        <v>353</v>
      </c>
      <c r="O408" s="172">
        <v>198</v>
      </c>
      <c r="P408" s="172">
        <v>666</v>
      </c>
      <c r="Q408" s="172">
        <v>829</v>
      </c>
      <c r="R408" s="172">
        <v>460</v>
      </c>
      <c r="S408" s="172">
        <v>111</v>
      </c>
      <c r="T408" s="172">
        <v>563</v>
      </c>
      <c r="U408" s="172">
        <v>920</v>
      </c>
      <c r="V408" s="172">
        <v>585</v>
      </c>
      <c r="W408" s="172">
        <v>1006</v>
      </c>
      <c r="X408" s="172">
        <v>434</v>
      </c>
      <c r="Y408" s="172">
        <v>21</v>
      </c>
      <c r="Z408" s="172">
        <v>211</v>
      </c>
      <c r="AA408" s="172">
        <v>376</v>
      </c>
      <c r="AB408" s="172">
        <v>812</v>
      </c>
      <c r="AC408" s="172">
        <v>655</v>
      </c>
      <c r="AD408" s="172">
        <v>850</v>
      </c>
      <c r="AE408" s="172">
        <v>757</v>
      </c>
      <c r="AF408" s="175">
        <v>169</v>
      </c>
      <c r="AG408" s="176">
        <v>270</v>
      </c>
      <c r="AH408" s="5">
        <f t="shared" si="77"/>
        <v>16400</v>
      </c>
      <c r="AI408" s="5">
        <f t="shared" si="78"/>
        <v>11201200</v>
      </c>
      <c r="AJ408" s="2">
        <f t="shared" si="79"/>
        <v>8606720000</v>
      </c>
    </row>
    <row r="409" spans="1:36" x14ac:dyDescent="0.2">
      <c r="A409" s="3" t="s">
        <v>0</v>
      </c>
      <c r="B409" s="5">
        <f>SUM(B377:B408)</f>
        <v>16400</v>
      </c>
      <c r="C409" s="5">
        <f t="shared" ref="C409:AG409" si="80">SUM(C377:C408)</f>
        <v>16400</v>
      </c>
      <c r="D409" s="5">
        <f t="shared" si="80"/>
        <v>16400</v>
      </c>
      <c r="E409" s="5">
        <f t="shared" si="80"/>
        <v>16400</v>
      </c>
      <c r="F409" s="5">
        <f t="shared" si="80"/>
        <v>16400</v>
      </c>
      <c r="G409" s="5">
        <f t="shared" si="80"/>
        <v>16400</v>
      </c>
      <c r="H409" s="5">
        <f t="shared" si="80"/>
        <v>16400</v>
      </c>
      <c r="I409" s="5">
        <f t="shared" si="80"/>
        <v>16400</v>
      </c>
      <c r="J409" s="5">
        <f t="shared" si="80"/>
        <v>16400</v>
      </c>
      <c r="K409" s="5">
        <f t="shared" si="80"/>
        <v>16400</v>
      </c>
      <c r="L409" s="5">
        <f t="shared" si="80"/>
        <v>16400</v>
      </c>
      <c r="M409" s="5">
        <f t="shared" si="80"/>
        <v>16400</v>
      </c>
      <c r="N409" s="5">
        <f t="shared" si="80"/>
        <v>16400</v>
      </c>
      <c r="O409" s="5">
        <f t="shared" si="80"/>
        <v>16400</v>
      </c>
      <c r="P409" s="5">
        <f t="shared" si="80"/>
        <v>16400</v>
      </c>
      <c r="Q409" s="5">
        <f t="shared" si="80"/>
        <v>16400</v>
      </c>
      <c r="R409" s="5">
        <f t="shared" si="80"/>
        <v>16400</v>
      </c>
      <c r="S409" s="5">
        <f t="shared" si="80"/>
        <v>16400</v>
      </c>
      <c r="T409" s="5">
        <f t="shared" si="80"/>
        <v>16400</v>
      </c>
      <c r="U409" s="5">
        <f t="shared" si="80"/>
        <v>16400</v>
      </c>
      <c r="V409" s="5">
        <f t="shared" si="80"/>
        <v>16400</v>
      </c>
      <c r="W409" s="5">
        <f t="shared" si="80"/>
        <v>16400</v>
      </c>
      <c r="X409" s="5">
        <f t="shared" si="80"/>
        <v>16400</v>
      </c>
      <c r="Y409" s="5">
        <f t="shared" si="80"/>
        <v>16400</v>
      </c>
      <c r="Z409" s="5">
        <f t="shared" si="80"/>
        <v>16400</v>
      </c>
      <c r="AA409" s="5">
        <f t="shared" si="80"/>
        <v>16400</v>
      </c>
      <c r="AB409" s="5">
        <f t="shared" si="80"/>
        <v>16400</v>
      </c>
      <c r="AC409" s="5">
        <f t="shared" si="80"/>
        <v>16400</v>
      </c>
      <c r="AD409" s="5">
        <f t="shared" si="80"/>
        <v>16400</v>
      </c>
      <c r="AE409" s="5">
        <f t="shared" si="80"/>
        <v>16400</v>
      </c>
      <c r="AF409" s="5">
        <f t="shared" si="80"/>
        <v>16400</v>
      </c>
      <c r="AG409" s="5">
        <f t="shared" si="80"/>
        <v>16400</v>
      </c>
      <c r="AH409" s="5"/>
      <c r="AI409" s="5"/>
    </row>
    <row r="410" spans="1:36" x14ac:dyDescent="0.2">
      <c r="A410" s="3" t="s">
        <v>1</v>
      </c>
      <c r="B410" s="5">
        <f>SUMSQ(B377:B408)</f>
        <v>11201200</v>
      </c>
      <c r="C410" s="5">
        <f t="shared" ref="C410:AG410" si="81">SUMSQ(C377:C408)</f>
        <v>11201200</v>
      </c>
      <c r="D410" s="5">
        <f t="shared" si="81"/>
        <v>11201200</v>
      </c>
      <c r="E410" s="5">
        <f t="shared" si="81"/>
        <v>11201200</v>
      </c>
      <c r="F410" s="5">
        <f t="shared" si="81"/>
        <v>11201200</v>
      </c>
      <c r="G410" s="5">
        <f t="shared" si="81"/>
        <v>11201200</v>
      </c>
      <c r="H410" s="5">
        <f t="shared" si="81"/>
        <v>11201200</v>
      </c>
      <c r="I410" s="5">
        <f t="shared" si="81"/>
        <v>11201200</v>
      </c>
      <c r="J410" s="5">
        <f t="shared" si="81"/>
        <v>11201200</v>
      </c>
      <c r="K410" s="5">
        <f t="shared" si="81"/>
        <v>11201200</v>
      </c>
      <c r="L410" s="5">
        <f t="shared" si="81"/>
        <v>11201200</v>
      </c>
      <c r="M410" s="5">
        <f t="shared" si="81"/>
        <v>11201200</v>
      </c>
      <c r="N410" s="5">
        <f t="shared" si="81"/>
        <v>11201200</v>
      </c>
      <c r="O410" s="5">
        <f t="shared" si="81"/>
        <v>11201200</v>
      </c>
      <c r="P410" s="5">
        <f t="shared" si="81"/>
        <v>11201200</v>
      </c>
      <c r="Q410" s="5">
        <f t="shared" si="81"/>
        <v>11201200</v>
      </c>
      <c r="R410" s="5">
        <f t="shared" si="81"/>
        <v>11201200</v>
      </c>
      <c r="S410" s="5">
        <f t="shared" si="81"/>
        <v>11201200</v>
      </c>
      <c r="T410" s="5">
        <f t="shared" si="81"/>
        <v>11201200</v>
      </c>
      <c r="U410" s="5">
        <f t="shared" si="81"/>
        <v>11201200</v>
      </c>
      <c r="V410" s="5">
        <f t="shared" si="81"/>
        <v>11201200</v>
      </c>
      <c r="W410" s="5">
        <f t="shared" si="81"/>
        <v>11201200</v>
      </c>
      <c r="X410" s="5">
        <f t="shared" si="81"/>
        <v>11201200</v>
      </c>
      <c r="Y410" s="5">
        <f t="shared" si="81"/>
        <v>11201200</v>
      </c>
      <c r="Z410" s="5">
        <f t="shared" si="81"/>
        <v>11201200</v>
      </c>
      <c r="AA410" s="5">
        <f t="shared" si="81"/>
        <v>11201200</v>
      </c>
      <c r="AB410" s="5">
        <f t="shared" si="81"/>
        <v>11201200</v>
      </c>
      <c r="AC410" s="5">
        <f t="shared" si="81"/>
        <v>11201200</v>
      </c>
      <c r="AD410" s="5">
        <f t="shared" si="81"/>
        <v>11201200</v>
      </c>
      <c r="AE410" s="5">
        <f t="shared" si="81"/>
        <v>11201200</v>
      </c>
      <c r="AF410" s="5">
        <f t="shared" si="81"/>
        <v>11201200</v>
      </c>
      <c r="AG410" s="5">
        <f t="shared" si="81"/>
        <v>11201200</v>
      </c>
      <c r="AH410" s="5"/>
      <c r="AI410" s="5"/>
    </row>
    <row r="411" spans="1:36" x14ac:dyDescent="0.2">
      <c r="A411" s="3" t="s">
        <v>2</v>
      </c>
      <c r="B411" s="2">
        <f>B377^3+B378^3+B379^3+B380^3+B381^3+B382^3+B383^3+B384^3+B385^3+B386^3+B387^3+B388^3+B389^3+B390^3+B391^3+B392^3+B393^3+B394^3+B395^3+B396^3+B397^3+B398^3+B399^3+B400^3+B401^3+B402^3+B403^3+B404^3+B405^3+B406^3+B407^3+B408^3</f>
        <v>8606720000</v>
      </c>
      <c r="C411" s="2">
        <f t="shared" ref="C411:AG411" si="82">C377^3+C378^3+C379^3+C380^3+C381^3+C382^3+C383^3+C384^3+C385^3+C386^3+C387^3+C388^3+C389^3+C390^3+C391^3+C392^3+C393^3+C394^3+C395^3+C396^3+C397^3+C398^3+C399^3+C400^3+C401^3+C402^3+C403^3+C404^3+C405^3+C406^3+C407^3+C408^3</f>
        <v>8606720000</v>
      </c>
      <c r="D411" s="2">
        <f t="shared" si="82"/>
        <v>8606720000</v>
      </c>
      <c r="E411" s="2">
        <f t="shared" si="82"/>
        <v>8606720000</v>
      </c>
      <c r="F411" s="2">
        <f t="shared" si="82"/>
        <v>8606720000</v>
      </c>
      <c r="G411" s="2">
        <f t="shared" si="82"/>
        <v>8606720000</v>
      </c>
      <c r="H411" s="2">
        <f t="shared" si="82"/>
        <v>8606720000</v>
      </c>
      <c r="I411" s="2">
        <f t="shared" si="82"/>
        <v>8606720000</v>
      </c>
      <c r="J411" s="2">
        <f t="shared" si="82"/>
        <v>8606720000</v>
      </c>
      <c r="K411" s="2">
        <f t="shared" si="82"/>
        <v>8606720000</v>
      </c>
      <c r="L411" s="2">
        <f t="shared" si="82"/>
        <v>8606720000</v>
      </c>
      <c r="M411" s="2">
        <f t="shared" si="82"/>
        <v>8606720000</v>
      </c>
      <c r="N411" s="2">
        <f t="shared" si="82"/>
        <v>8606720000</v>
      </c>
      <c r="O411" s="2">
        <f t="shared" si="82"/>
        <v>8606720000</v>
      </c>
      <c r="P411" s="2">
        <f t="shared" si="82"/>
        <v>8606720000</v>
      </c>
      <c r="Q411" s="2">
        <f t="shared" si="82"/>
        <v>8606720000</v>
      </c>
      <c r="R411" s="2">
        <f t="shared" si="82"/>
        <v>8606720000</v>
      </c>
      <c r="S411" s="2">
        <f t="shared" si="82"/>
        <v>8606720000</v>
      </c>
      <c r="T411" s="2">
        <f t="shared" si="82"/>
        <v>8606720000</v>
      </c>
      <c r="U411" s="2">
        <f t="shared" si="82"/>
        <v>8606720000</v>
      </c>
      <c r="V411" s="2">
        <f t="shared" si="82"/>
        <v>8606720000</v>
      </c>
      <c r="W411" s="2">
        <f t="shared" si="82"/>
        <v>8606720000</v>
      </c>
      <c r="X411" s="2">
        <f t="shared" si="82"/>
        <v>8606720000</v>
      </c>
      <c r="Y411" s="2">
        <f t="shared" si="82"/>
        <v>8606720000</v>
      </c>
      <c r="Z411" s="2">
        <f t="shared" si="82"/>
        <v>8606720000</v>
      </c>
      <c r="AA411" s="2">
        <f t="shared" si="82"/>
        <v>8606720000</v>
      </c>
      <c r="AB411" s="2">
        <f t="shared" si="82"/>
        <v>8606720000</v>
      </c>
      <c r="AC411" s="2">
        <f t="shared" si="82"/>
        <v>8606720000</v>
      </c>
      <c r="AD411" s="2">
        <f t="shared" si="82"/>
        <v>8606720000</v>
      </c>
      <c r="AE411" s="2">
        <f t="shared" si="82"/>
        <v>8606720000</v>
      </c>
      <c r="AF411" s="2">
        <f t="shared" si="82"/>
        <v>8606720000</v>
      </c>
      <c r="AG411" s="2">
        <f t="shared" si="82"/>
        <v>8606720000</v>
      </c>
      <c r="AH411" s="5"/>
      <c r="AI411" s="5"/>
    </row>
    <row r="412" spans="1:36" x14ac:dyDescent="0.2">
      <c r="AH412" s="5"/>
      <c r="AI412" s="5"/>
    </row>
    <row r="413" spans="1:36" x14ac:dyDescent="0.2">
      <c r="A413" s="3" t="s">
        <v>1173</v>
      </c>
      <c r="B413" s="2">
        <f>B377</f>
        <v>6</v>
      </c>
      <c r="C413" s="2">
        <f>C378</f>
        <v>50</v>
      </c>
      <c r="D413" s="2">
        <f>D379</f>
        <v>96</v>
      </c>
      <c r="E413" s="2">
        <f>E380</f>
        <v>108</v>
      </c>
      <c r="F413" s="2">
        <f>F381</f>
        <v>153</v>
      </c>
      <c r="G413" s="2">
        <f>G382</f>
        <v>173</v>
      </c>
      <c r="H413" s="2">
        <f>H383</f>
        <v>195</v>
      </c>
      <c r="I413" s="2">
        <f>I384</f>
        <v>247</v>
      </c>
      <c r="J413" s="2">
        <f>J385</f>
        <v>522</v>
      </c>
      <c r="K413" s="2">
        <f>K386</f>
        <v>574</v>
      </c>
      <c r="L413" s="2">
        <f>L387</f>
        <v>596</v>
      </c>
      <c r="M413" s="2">
        <f>M388</f>
        <v>616</v>
      </c>
      <c r="N413" s="2">
        <f>N389</f>
        <v>661</v>
      </c>
      <c r="O413" s="2">
        <f>O390</f>
        <v>673</v>
      </c>
      <c r="P413" s="2">
        <f>P391</f>
        <v>719</v>
      </c>
      <c r="Q413" s="2">
        <f>Q392</f>
        <v>763</v>
      </c>
      <c r="R413" s="2">
        <f>R393</f>
        <v>1011</v>
      </c>
      <c r="S413" s="2">
        <f>S394</f>
        <v>967</v>
      </c>
      <c r="T413" s="2">
        <f>T395</f>
        <v>937</v>
      </c>
      <c r="U413" s="2">
        <f>U396</f>
        <v>925</v>
      </c>
      <c r="V413" s="2">
        <f>V397</f>
        <v>880</v>
      </c>
      <c r="W413" s="2">
        <f>W398</f>
        <v>860</v>
      </c>
      <c r="X413" s="2">
        <f>X399</f>
        <v>822</v>
      </c>
      <c r="Y413" s="2">
        <f>Y400</f>
        <v>770</v>
      </c>
      <c r="Z413" s="2">
        <f>Z401</f>
        <v>511</v>
      </c>
      <c r="AA413" s="2">
        <f>AA402</f>
        <v>459</v>
      </c>
      <c r="AB413" s="2">
        <f>AB403</f>
        <v>421</v>
      </c>
      <c r="AC413" s="2">
        <f>AC404</f>
        <v>401</v>
      </c>
      <c r="AD413" s="2">
        <f>AD405</f>
        <v>356</v>
      </c>
      <c r="AE413" s="2">
        <f>AE406</f>
        <v>344</v>
      </c>
      <c r="AF413" s="2">
        <f>AF407</f>
        <v>314</v>
      </c>
      <c r="AG413" s="2">
        <f>AG408</f>
        <v>270</v>
      </c>
      <c r="AH413" s="217">
        <f t="shared" ref="AH413:AH414" si="83">SUM(B413:AG413)</f>
        <v>16400</v>
      </c>
      <c r="AI413" s="5">
        <f t="shared" ref="AI413:AI414" si="84">SUMSQ(B413:AG413)</f>
        <v>11201200</v>
      </c>
      <c r="AJ413" s="2">
        <f t="shared" si="79"/>
        <v>8606720000</v>
      </c>
    </row>
    <row r="414" spans="1:36" x14ac:dyDescent="0.2">
      <c r="A414" s="3" t="s">
        <v>1174</v>
      </c>
      <c r="B414" s="2">
        <f>B408</f>
        <v>1019</v>
      </c>
      <c r="C414" s="2">
        <f>C407</f>
        <v>975</v>
      </c>
      <c r="D414" s="2">
        <f>D406</f>
        <v>929</v>
      </c>
      <c r="E414" s="2">
        <f>E405</f>
        <v>917</v>
      </c>
      <c r="F414" s="2">
        <f>F404</f>
        <v>872</v>
      </c>
      <c r="G414" s="2">
        <f>G403</f>
        <v>852</v>
      </c>
      <c r="H414" s="2">
        <f>H402</f>
        <v>830</v>
      </c>
      <c r="I414" s="2">
        <f>I401</f>
        <v>778</v>
      </c>
      <c r="J414" s="2">
        <f>J400</f>
        <v>503</v>
      </c>
      <c r="K414" s="2">
        <f>K399</f>
        <v>451</v>
      </c>
      <c r="L414" s="2">
        <f>L398</f>
        <v>429</v>
      </c>
      <c r="M414" s="2">
        <f>M397</f>
        <v>409</v>
      </c>
      <c r="N414" s="2">
        <f>N396</f>
        <v>364</v>
      </c>
      <c r="O414" s="2">
        <f>O395</f>
        <v>352</v>
      </c>
      <c r="P414" s="2">
        <f>P394</f>
        <v>306</v>
      </c>
      <c r="Q414" s="2">
        <f>Q393</f>
        <v>262</v>
      </c>
      <c r="R414" s="2">
        <f>R392</f>
        <v>14</v>
      </c>
      <c r="S414" s="2">
        <f>S391</f>
        <v>58</v>
      </c>
      <c r="T414" s="2">
        <f>T390</f>
        <v>88</v>
      </c>
      <c r="U414" s="2">
        <f>U389</f>
        <v>100</v>
      </c>
      <c r="V414" s="2">
        <f>V388</f>
        <v>145</v>
      </c>
      <c r="W414" s="2">
        <f>W387</f>
        <v>165</v>
      </c>
      <c r="X414" s="2">
        <f>X386</f>
        <v>203</v>
      </c>
      <c r="Y414" s="2">
        <f>Y385</f>
        <v>255</v>
      </c>
      <c r="Z414" s="2">
        <f>Z384</f>
        <v>514</v>
      </c>
      <c r="AA414" s="2">
        <f>AA383</f>
        <v>566</v>
      </c>
      <c r="AB414" s="2">
        <f>AB382</f>
        <v>604</v>
      </c>
      <c r="AC414" s="2">
        <f>AC381</f>
        <v>624</v>
      </c>
      <c r="AD414" s="2">
        <f>AD380</f>
        <v>669</v>
      </c>
      <c r="AE414" s="2">
        <f>AE379</f>
        <v>681</v>
      </c>
      <c r="AF414" s="2">
        <f>AF378</f>
        <v>711</v>
      </c>
      <c r="AG414" s="2">
        <f>AG377</f>
        <v>755</v>
      </c>
      <c r="AH414" s="217">
        <f t="shared" si="83"/>
        <v>16400</v>
      </c>
      <c r="AI414" s="5">
        <f t="shared" si="84"/>
        <v>11201200</v>
      </c>
      <c r="AJ414" s="2">
        <f t="shared" si="79"/>
        <v>8606720000</v>
      </c>
    </row>
    <row r="417" spans="1:36" ht="13.5" thickBot="1" x14ac:dyDescent="0.25">
      <c r="A417" s="71"/>
      <c r="B417" s="1" t="s">
        <v>1191</v>
      </c>
      <c r="D417" s="131"/>
    </row>
    <row r="418" spans="1:36" x14ac:dyDescent="0.2">
      <c r="A418" s="1">
        <v>1</v>
      </c>
      <c r="B418" s="181">
        <v>2</v>
      </c>
      <c r="C418" s="133">
        <v>401</v>
      </c>
      <c r="D418" s="177">
        <v>931</v>
      </c>
      <c r="E418" s="177">
        <v>564</v>
      </c>
      <c r="F418" s="177">
        <v>800</v>
      </c>
      <c r="G418" s="177">
        <v>655</v>
      </c>
      <c r="H418" s="177">
        <v>189</v>
      </c>
      <c r="I418" s="177">
        <v>302</v>
      </c>
      <c r="J418" s="177">
        <v>152</v>
      </c>
      <c r="K418" s="177">
        <v>263</v>
      </c>
      <c r="L418" s="177">
        <v>821</v>
      </c>
      <c r="M418" s="177">
        <v>678</v>
      </c>
      <c r="N418" s="177">
        <v>906</v>
      </c>
      <c r="O418" s="177">
        <v>537</v>
      </c>
      <c r="P418" s="177">
        <v>43</v>
      </c>
      <c r="Q418" s="177">
        <v>444</v>
      </c>
      <c r="R418" s="177">
        <v>581</v>
      </c>
      <c r="S418" s="177">
        <v>982</v>
      </c>
      <c r="T418" s="177">
        <v>488</v>
      </c>
      <c r="U418" s="177">
        <v>119</v>
      </c>
      <c r="V418" s="177">
        <v>347</v>
      </c>
      <c r="W418" s="177">
        <v>204</v>
      </c>
      <c r="X418" s="177">
        <v>762</v>
      </c>
      <c r="Y418" s="177">
        <v>873</v>
      </c>
      <c r="Z418" s="177">
        <v>723</v>
      </c>
      <c r="AA418" s="177">
        <v>836</v>
      </c>
      <c r="AB418" s="177">
        <v>370</v>
      </c>
      <c r="AC418" s="177">
        <v>225</v>
      </c>
      <c r="AD418" s="177">
        <v>461</v>
      </c>
      <c r="AE418" s="177">
        <v>94</v>
      </c>
      <c r="AF418" s="177">
        <v>624</v>
      </c>
      <c r="AG418" s="184">
        <v>1023</v>
      </c>
      <c r="AH418" s="5">
        <f>SUM(B418:AG418)</f>
        <v>16400</v>
      </c>
      <c r="AI418" s="5">
        <f>SUMSQ(B418:AG418)</f>
        <v>11201200</v>
      </c>
      <c r="AJ418" s="2">
        <f>B418^3+C418^3+D418^3+E418^3+F418^3+G418^3+H418^3+I418^3+J418^3+K418^3+L418^3+M418^3+N418^3+O418^3+P418^3+Q418^3+R418^3+S418^3+T418^3+U418^3+V418^3+W418^3+X418^3+Y418^3+Z418^3+AA418^3+AB418^3+AC418^3+AD418^3+AE418^3+AF418^3+AG418^3</f>
        <v>8606720000</v>
      </c>
    </row>
    <row r="419" spans="1:36" x14ac:dyDescent="0.2">
      <c r="A419" s="1">
        <v>2</v>
      </c>
      <c r="B419" s="138">
        <v>421</v>
      </c>
      <c r="C419" s="7">
        <v>54</v>
      </c>
      <c r="D419" s="6">
        <v>520</v>
      </c>
      <c r="E419" s="6">
        <v>919</v>
      </c>
      <c r="F419" s="6">
        <v>699</v>
      </c>
      <c r="G419" s="6">
        <v>812</v>
      </c>
      <c r="H419" s="6">
        <v>282</v>
      </c>
      <c r="I419" s="6">
        <v>137</v>
      </c>
      <c r="J419" s="6">
        <v>307</v>
      </c>
      <c r="K419" s="6">
        <v>164</v>
      </c>
      <c r="L419" s="6">
        <v>658</v>
      </c>
      <c r="M419" s="6">
        <v>769</v>
      </c>
      <c r="N419" s="6">
        <v>557</v>
      </c>
      <c r="O419" s="6">
        <v>958</v>
      </c>
      <c r="P419" s="6">
        <v>400</v>
      </c>
      <c r="Q419" s="6">
        <v>31</v>
      </c>
      <c r="R419" s="6">
        <v>994</v>
      </c>
      <c r="S419" s="6">
        <v>625</v>
      </c>
      <c r="T419" s="6">
        <v>67</v>
      </c>
      <c r="U419" s="6">
        <v>468</v>
      </c>
      <c r="V419" s="6">
        <v>256</v>
      </c>
      <c r="W419" s="6">
        <v>367</v>
      </c>
      <c r="X419" s="6">
        <v>861</v>
      </c>
      <c r="Y419" s="6">
        <v>718</v>
      </c>
      <c r="Z419" s="6">
        <v>888</v>
      </c>
      <c r="AA419" s="6">
        <v>743</v>
      </c>
      <c r="AB419" s="6">
        <v>213</v>
      </c>
      <c r="AC419" s="6">
        <v>326</v>
      </c>
      <c r="AD419" s="6">
        <v>106</v>
      </c>
      <c r="AE419" s="6">
        <v>505</v>
      </c>
      <c r="AF419" s="8">
        <v>971</v>
      </c>
      <c r="AG419" s="179">
        <v>604</v>
      </c>
      <c r="AH419" s="5">
        <f t="shared" ref="AH419:AH449" si="85">SUM(B419:AG419)</f>
        <v>16400</v>
      </c>
      <c r="AI419" s="5">
        <f t="shared" ref="AI419:AI449" si="86">SUMSQ(B419:AG419)</f>
        <v>11201200</v>
      </c>
      <c r="AJ419" s="2">
        <f t="shared" ref="AJ419:AJ449" si="87">B419^3+C419^3+D419^3+E419^3+F419^3+G419^3+H419^3+I419^3+J419^3+K419^3+L419^3+M419^3+N419^3+O419^3+P419^3+Q419^3+R419^3+S419^3+T419^3+U419^3+V419^3+W419^3+X419^3+Y419^3+Z419^3+AA419^3+AB419^3+AC419^3+AD419^3+AE419^3+AF419^3+AG419^3</f>
        <v>8606720000</v>
      </c>
    </row>
    <row r="420" spans="1:36" x14ac:dyDescent="0.2">
      <c r="A420" s="1">
        <v>3</v>
      </c>
      <c r="B420" s="178">
        <v>1017</v>
      </c>
      <c r="C420" s="6">
        <v>618</v>
      </c>
      <c r="D420" s="7">
        <v>92</v>
      </c>
      <c r="E420" s="9">
        <v>459</v>
      </c>
      <c r="F420" s="6">
        <v>231</v>
      </c>
      <c r="G420" s="6">
        <v>376</v>
      </c>
      <c r="H420" s="6">
        <v>838</v>
      </c>
      <c r="I420" s="6">
        <v>725</v>
      </c>
      <c r="J420" s="6">
        <v>879</v>
      </c>
      <c r="K420" s="6">
        <v>768</v>
      </c>
      <c r="L420" s="6">
        <v>206</v>
      </c>
      <c r="M420" s="6">
        <v>349</v>
      </c>
      <c r="N420" s="6">
        <v>113</v>
      </c>
      <c r="O420" s="6">
        <v>482</v>
      </c>
      <c r="P420" s="6">
        <v>980</v>
      </c>
      <c r="Q420" s="6">
        <v>579</v>
      </c>
      <c r="R420" s="6">
        <v>446</v>
      </c>
      <c r="S420" s="6">
        <v>45</v>
      </c>
      <c r="T420" s="6">
        <v>543</v>
      </c>
      <c r="U420" s="6">
        <v>912</v>
      </c>
      <c r="V420" s="6">
        <v>676</v>
      </c>
      <c r="W420" s="6">
        <v>819</v>
      </c>
      <c r="X420" s="6">
        <v>257</v>
      </c>
      <c r="Y420" s="6">
        <v>146</v>
      </c>
      <c r="Z420" s="6">
        <v>300</v>
      </c>
      <c r="AA420" s="6">
        <v>187</v>
      </c>
      <c r="AB420" s="6">
        <v>649</v>
      </c>
      <c r="AC420" s="6">
        <v>794</v>
      </c>
      <c r="AD420" s="6">
        <v>566</v>
      </c>
      <c r="AE420" s="8">
        <v>933</v>
      </c>
      <c r="AF420" s="6">
        <v>407</v>
      </c>
      <c r="AG420" s="179">
        <v>8</v>
      </c>
      <c r="AH420" s="5">
        <f t="shared" si="85"/>
        <v>16400</v>
      </c>
      <c r="AI420" s="5">
        <f t="shared" si="86"/>
        <v>11201200</v>
      </c>
      <c r="AJ420" s="2">
        <f t="shared" si="87"/>
        <v>8606720000</v>
      </c>
    </row>
    <row r="421" spans="1:36" x14ac:dyDescent="0.2">
      <c r="A421" s="1">
        <v>4</v>
      </c>
      <c r="B421" s="178">
        <v>606</v>
      </c>
      <c r="C421" s="6">
        <v>973</v>
      </c>
      <c r="D421" s="9">
        <v>511</v>
      </c>
      <c r="E421" s="7">
        <v>112</v>
      </c>
      <c r="F421" s="6">
        <v>324</v>
      </c>
      <c r="G421" s="6">
        <v>211</v>
      </c>
      <c r="H421" s="6">
        <v>737</v>
      </c>
      <c r="I421" s="6">
        <v>882</v>
      </c>
      <c r="J421" s="6">
        <v>716</v>
      </c>
      <c r="K421" s="6">
        <v>859</v>
      </c>
      <c r="L421" s="6">
        <v>361</v>
      </c>
      <c r="M421" s="6">
        <v>250</v>
      </c>
      <c r="N421" s="6">
        <v>470</v>
      </c>
      <c r="O421" s="6">
        <v>69</v>
      </c>
      <c r="P421" s="6">
        <v>631</v>
      </c>
      <c r="Q421" s="6">
        <v>1000</v>
      </c>
      <c r="R421" s="6">
        <v>25</v>
      </c>
      <c r="S421" s="6">
        <v>394</v>
      </c>
      <c r="T421" s="6">
        <v>956</v>
      </c>
      <c r="U421" s="6">
        <v>555</v>
      </c>
      <c r="V421" s="6">
        <v>775</v>
      </c>
      <c r="W421" s="6">
        <v>664</v>
      </c>
      <c r="X421" s="6">
        <v>166</v>
      </c>
      <c r="Y421" s="6">
        <v>309</v>
      </c>
      <c r="Z421" s="6">
        <v>143</v>
      </c>
      <c r="AA421" s="6">
        <v>288</v>
      </c>
      <c r="AB421" s="6">
        <v>814</v>
      </c>
      <c r="AC421" s="6">
        <v>701</v>
      </c>
      <c r="AD421" s="8">
        <v>913</v>
      </c>
      <c r="AE421" s="6">
        <v>514</v>
      </c>
      <c r="AF421" s="6">
        <v>52</v>
      </c>
      <c r="AG421" s="179">
        <v>419</v>
      </c>
      <c r="AH421" s="5">
        <f t="shared" si="85"/>
        <v>16400</v>
      </c>
      <c r="AI421" s="5">
        <f t="shared" si="86"/>
        <v>11201200</v>
      </c>
      <c r="AJ421" s="2">
        <f t="shared" si="87"/>
        <v>8606720000</v>
      </c>
    </row>
    <row r="422" spans="1:36" x14ac:dyDescent="0.2">
      <c r="A422" s="1">
        <v>5</v>
      </c>
      <c r="B422" s="178">
        <v>899</v>
      </c>
      <c r="C422" s="6">
        <v>532</v>
      </c>
      <c r="D422" s="6">
        <v>34</v>
      </c>
      <c r="E422" s="6">
        <v>433</v>
      </c>
      <c r="F422" s="7">
        <v>157</v>
      </c>
      <c r="G422" s="9">
        <v>270</v>
      </c>
      <c r="H422" s="6">
        <v>832</v>
      </c>
      <c r="I422" s="6">
        <v>687</v>
      </c>
      <c r="J422" s="6">
        <v>789</v>
      </c>
      <c r="K422" s="6">
        <v>646</v>
      </c>
      <c r="L422" s="6">
        <v>184</v>
      </c>
      <c r="M422" s="6">
        <v>295</v>
      </c>
      <c r="N422" s="6">
        <v>11</v>
      </c>
      <c r="O422" s="6">
        <v>412</v>
      </c>
      <c r="P422" s="6">
        <v>938</v>
      </c>
      <c r="Q422" s="6">
        <v>569</v>
      </c>
      <c r="R422" s="6">
        <v>456</v>
      </c>
      <c r="S422" s="6">
        <v>87</v>
      </c>
      <c r="T422" s="6">
        <v>613</v>
      </c>
      <c r="U422" s="6">
        <v>1014</v>
      </c>
      <c r="V422" s="6">
        <v>730</v>
      </c>
      <c r="W422" s="6">
        <v>841</v>
      </c>
      <c r="X422" s="6">
        <v>379</v>
      </c>
      <c r="Y422" s="6">
        <v>236</v>
      </c>
      <c r="Z422" s="6">
        <v>338</v>
      </c>
      <c r="AA422" s="6">
        <v>193</v>
      </c>
      <c r="AB422" s="6">
        <v>755</v>
      </c>
      <c r="AC422" s="8">
        <v>868</v>
      </c>
      <c r="AD422" s="6">
        <v>592</v>
      </c>
      <c r="AE422" s="6">
        <v>991</v>
      </c>
      <c r="AF422" s="6">
        <v>493</v>
      </c>
      <c r="AG422" s="179">
        <v>126</v>
      </c>
      <c r="AH422" s="5">
        <f t="shared" si="85"/>
        <v>16400</v>
      </c>
      <c r="AI422" s="5">
        <f t="shared" si="86"/>
        <v>11201200</v>
      </c>
      <c r="AJ422" s="2">
        <f t="shared" si="87"/>
        <v>8606720000</v>
      </c>
    </row>
    <row r="423" spans="1:36" x14ac:dyDescent="0.2">
      <c r="A423" s="1">
        <v>6</v>
      </c>
      <c r="B423" s="178">
        <v>552</v>
      </c>
      <c r="C423" s="6">
        <v>951</v>
      </c>
      <c r="D423" s="6">
        <v>389</v>
      </c>
      <c r="E423" s="6">
        <v>22</v>
      </c>
      <c r="F423" s="9">
        <v>314</v>
      </c>
      <c r="G423" s="7">
        <v>169</v>
      </c>
      <c r="H423" s="6">
        <v>667</v>
      </c>
      <c r="I423" s="6">
        <v>780</v>
      </c>
      <c r="J423" s="6">
        <v>690</v>
      </c>
      <c r="K423" s="6">
        <v>801</v>
      </c>
      <c r="L423" s="6">
        <v>275</v>
      </c>
      <c r="M423" s="6">
        <v>132</v>
      </c>
      <c r="N423" s="6">
        <v>432</v>
      </c>
      <c r="O423" s="6">
        <v>63</v>
      </c>
      <c r="P423" s="6">
        <v>525</v>
      </c>
      <c r="Q423" s="6">
        <v>926</v>
      </c>
      <c r="R423" s="6">
        <v>99</v>
      </c>
      <c r="S423" s="6">
        <v>500</v>
      </c>
      <c r="T423" s="6">
        <v>962</v>
      </c>
      <c r="U423" s="6">
        <v>593</v>
      </c>
      <c r="V423" s="6">
        <v>893</v>
      </c>
      <c r="W423" s="6">
        <v>750</v>
      </c>
      <c r="X423" s="6">
        <v>224</v>
      </c>
      <c r="Y423" s="6">
        <v>335</v>
      </c>
      <c r="Z423" s="6">
        <v>245</v>
      </c>
      <c r="AA423" s="6">
        <v>358</v>
      </c>
      <c r="AB423" s="8">
        <v>856</v>
      </c>
      <c r="AC423" s="6">
        <v>711</v>
      </c>
      <c r="AD423" s="6">
        <v>1003</v>
      </c>
      <c r="AE423" s="6">
        <v>636</v>
      </c>
      <c r="AF423" s="6">
        <v>74</v>
      </c>
      <c r="AG423" s="179">
        <v>473</v>
      </c>
      <c r="AH423" s="5">
        <f t="shared" si="85"/>
        <v>16400</v>
      </c>
      <c r="AI423" s="5">
        <f t="shared" si="86"/>
        <v>11201200</v>
      </c>
      <c r="AJ423" s="2">
        <f t="shared" si="87"/>
        <v>8606720000</v>
      </c>
    </row>
    <row r="424" spans="1:36" x14ac:dyDescent="0.2">
      <c r="A424" s="1">
        <v>7</v>
      </c>
      <c r="B424" s="178">
        <v>124</v>
      </c>
      <c r="C424" s="6">
        <v>491</v>
      </c>
      <c r="D424" s="6">
        <v>985</v>
      </c>
      <c r="E424" s="6">
        <v>586</v>
      </c>
      <c r="F424" s="6">
        <v>870</v>
      </c>
      <c r="G424" s="6">
        <v>757</v>
      </c>
      <c r="H424" s="7">
        <v>199</v>
      </c>
      <c r="I424" s="9">
        <v>344</v>
      </c>
      <c r="J424" s="6">
        <v>238</v>
      </c>
      <c r="K424" s="6">
        <v>381</v>
      </c>
      <c r="L424" s="6">
        <v>847</v>
      </c>
      <c r="M424" s="6">
        <v>736</v>
      </c>
      <c r="N424" s="6">
        <v>1012</v>
      </c>
      <c r="O424" s="6">
        <v>611</v>
      </c>
      <c r="P424" s="6">
        <v>81</v>
      </c>
      <c r="Q424" s="6">
        <v>450</v>
      </c>
      <c r="R424" s="6">
        <v>575</v>
      </c>
      <c r="S424" s="6">
        <v>944</v>
      </c>
      <c r="T424" s="6">
        <v>414</v>
      </c>
      <c r="U424" s="6">
        <v>13</v>
      </c>
      <c r="V424" s="6">
        <v>289</v>
      </c>
      <c r="W424" s="6">
        <v>178</v>
      </c>
      <c r="X424" s="6">
        <v>644</v>
      </c>
      <c r="Y424" s="6">
        <v>787</v>
      </c>
      <c r="Z424" s="6">
        <v>681</v>
      </c>
      <c r="AA424" s="8">
        <v>826</v>
      </c>
      <c r="AB424" s="6">
        <v>268</v>
      </c>
      <c r="AC424" s="6">
        <v>155</v>
      </c>
      <c r="AD424" s="6">
        <v>439</v>
      </c>
      <c r="AE424" s="6">
        <v>40</v>
      </c>
      <c r="AF424" s="6">
        <v>534</v>
      </c>
      <c r="AG424" s="179">
        <v>901</v>
      </c>
      <c r="AH424" s="5">
        <f t="shared" si="85"/>
        <v>16400</v>
      </c>
      <c r="AI424" s="5">
        <f t="shared" si="86"/>
        <v>11201200</v>
      </c>
      <c r="AJ424" s="2">
        <f t="shared" si="87"/>
        <v>8606720000</v>
      </c>
    </row>
    <row r="425" spans="1:36" x14ac:dyDescent="0.2">
      <c r="A425" s="1">
        <v>8</v>
      </c>
      <c r="B425" s="178">
        <v>479</v>
      </c>
      <c r="C425" s="6">
        <v>80</v>
      </c>
      <c r="D425" s="6">
        <v>638</v>
      </c>
      <c r="E425" s="6">
        <v>1005</v>
      </c>
      <c r="F425" s="6">
        <v>705</v>
      </c>
      <c r="G425" s="6">
        <v>850</v>
      </c>
      <c r="H425" s="9">
        <v>356</v>
      </c>
      <c r="I425" s="7">
        <v>243</v>
      </c>
      <c r="J425" s="6">
        <v>329</v>
      </c>
      <c r="K425" s="6">
        <v>218</v>
      </c>
      <c r="L425" s="6">
        <v>748</v>
      </c>
      <c r="M425" s="6">
        <v>891</v>
      </c>
      <c r="N425" s="6">
        <v>599</v>
      </c>
      <c r="O425" s="6">
        <v>968</v>
      </c>
      <c r="P425" s="6">
        <v>502</v>
      </c>
      <c r="Q425" s="6">
        <v>101</v>
      </c>
      <c r="R425" s="6">
        <v>924</v>
      </c>
      <c r="S425" s="6">
        <v>523</v>
      </c>
      <c r="T425" s="6">
        <v>57</v>
      </c>
      <c r="U425" s="6">
        <v>426</v>
      </c>
      <c r="V425" s="6">
        <v>134</v>
      </c>
      <c r="W425" s="6">
        <v>277</v>
      </c>
      <c r="X425" s="6">
        <v>807</v>
      </c>
      <c r="Y425" s="6">
        <v>696</v>
      </c>
      <c r="Z425" s="8">
        <v>782</v>
      </c>
      <c r="AA425" s="6">
        <v>669</v>
      </c>
      <c r="AB425" s="6">
        <v>175</v>
      </c>
      <c r="AC425" s="6">
        <v>320</v>
      </c>
      <c r="AD425" s="6">
        <v>20</v>
      </c>
      <c r="AE425" s="6">
        <v>387</v>
      </c>
      <c r="AF425" s="6">
        <v>945</v>
      </c>
      <c r="AG425" s="179">
        <v>546</v>
      </c>
      <c r="AH425" s="5">
        <f t="shared" si="85"/>
        <v>16400</v>
      </c>
      <c r="AI425" s="5">
        <f t="shared" si="86"/>
        <v>11201200</v>
      </c>
      <c r="AJ425" s="2">
        <f t="shared" si="87"/>
        <v>8606720000</v>
      </c>
    </row>
    <row r="426" spans="1:36" x14ac:dyDescent="0.2">
      <c r="A426" s="1">
        <v>9</v>
      </c>
      <c r="B426" s="178">
        <v>281</v>
      </c>
      <c r="C426" s="6">
        <v>138</v>
      </c>
      <c r="D426" s="6">
        <v>700</v>
      </c>
      <c r="E426" s="6">
        <v>811</v>
      </c>
      <c r="F426" s="6">
        <v>519</v>
      </c>
      <c r="G426" s="6">
        <v>920</v>
      </c>
      <c r="H426" s="6">
        <v>422</v>
      </c>
      <c r="I426" s="6">
        <v>53</v>
      </c>
      <c r="J426" s="7">
        <v>526</v>
      </c>
      <c r="K426" s="9">
        <v>925</v>
      </c>
      <c r="L426" s="6">
        <v>431</v>
      </c>
      <c r="M426" s="6">
        <v>64</v>
      </c>
      <c r="N426" s="6">
        <v>276</v>
      </c>
      <c r="O426" s="6">
        <v>131</v>
      </c>
      <c r="P426" s="6">
        <v>689</v>
      </c>
      <c r="Q426" s="6">
        <v>802</v>
      </c>
      <c r="R426" s="6">
        <v>223</v>
      </c>
      <c r="S426" s="6">
        <v>336</v>
      </c>
      <c r="T426" s="6">
        <v>894</v>
      </c>
      <c r="U426" s="6">
        <v>749</v>
      </c>
      <c r="V426" s="6">
        <v>961</v>
      </c>
      <c r="W426" s="6">
        <v>594</v>
      </c>
      <c r="X426" s="6">
        <v>100</v>
      </c>
      <c r="Y426" s="8">
        <v>499</v>
      </c>
      <c r="Z426" s="6">
        <v>972</v>
      </c>
      <c r="AA426" s="6">
        <v>603</v>
      </c>
      <c r="AB426" s="6">
        <v>105</v>
      </c>
      <c r="AC426" s="6">
        <v>506</v>
      </c>
      <c r="AD426" s="6">
        <v>214</v>
      </c>
      <c r="AE426" s="6">
        <v>325</v>
      </c>
      <c r="AF426" s="6">
        <v>887</v>
      </c>
      <c r="AG426" s="179">
        <v>744</v>
      </c>
      <c r="AH426" s="5">
        <f t="shared" si="85"/>
        <v>16400</v>
      </c>
      <c r="AI426" s="5">
        <f t="shared" si="86"/>
        <v>11201200</v>
      </c>
      <c r="AJ426" s="2">
        <f t="shared" si="87"/>
        <v>8606720000</v>
      </c>
    </row>
    <row r="427" spans="1:36" x14ac:dyDescent="0.2">
      <c r="A427" s="1">
        <v>10</v>
      </c>
      <c r="B427" s="178">
        <v>190</v>
      </c>
      <c r="C427" s="6">
        <v>301</v>
      </c>
      <c r="D427" s="6">
        <v>799</v>
      </c>
      <c r="E427" s="6">
        <v>656</v>
      </c>
      <c r="F427" s="6">
        <v>932</v>
      </c>
      <c r="G427" s="6">
        <v>563</v>
      </c>
      <c r="H427" s="6">
        <v>1</v>
      </c>
      <c r="I427" s="6">
        <v>402</v>
      </c>
      <c r="J427" s="9">
        <v>937</v>
      </c>
      <c r="K427" s="7">
        <v>570</v>
      </c>
      <c r="L427" s="6">
        <v>12</v>
      </c>
      <c r="M427" s="6">
        <v>411</v>
      </c>
      <c r="N427" s="6">
        <v>183</v>
      </c>
      <c r="O427" s="6">
        <v>296</v>
      </c>
      <c r="P427" s="6">
        <v>790</v>
      </c>
      <c r="Q427" s="6">
        <v>645</v>
      </c>
      <c r="R427" s="6">
        <v>380</v>
      </c>
      <c r="S427" s="6">
        <v>235</v>
      </c>
      <c r="T427" s="6">
        <v>729</v>
      </c>
      <c r="U427" s="6">
        <v>842</v>
      </c>
      <c r="V427" s="6">
        <v>614</v>
      </c>
      <c r="W427" s="6">
        <v>1013</v>
      </c>
      <c r="X427" s="8">
        <v>455</v>
      </c>
      <c r="Y427" s="6">
        <v>88</v>
      </c>
      <c r="Z427" s="6">
        <v>623</v>
      </c>
      <c r="AA427" s="6">
        <v>1024</v>
      </c>
      <c r="AB427" s="6">
        <v>462</v>
      </c>
      <c r="AC427" s="6">
        <v>93</v>
      </c>
      <c r="AD427" s="6">
        <v>369</v>
      </c>
      <c r="AE427" s="6">
        <v>226</v>
      </c>
      <c r="AF427" s="6">
        <v>724</v>
      </c>
      <c r="AG427" s="179">
        <v>835</v>
      </c>
      <c r="AH427" s="5">
        <f t="shared" si="85"/>
        <v>16400</v>
      </c>
      <c r="AI427" s="5">
        <f t="shared" si="86"/>
        <v>11201200</v>
      </c>
      <c r="AJ427" s="2">
        <f t="shared" si="87"/>
        <v>8606720000</v>
      </c>
    </row>
    <row r="428" spans="1:36" x14ac:dyDescent="0.2">
      <c r="A428" s="1">
        <v>11</v>
      </c>
      <c r="B428" s="178">
        <v>738</v>
      </c>
      <c r="C428" s="6">
        <v>881</v>
      </c>
      <c r="D428" s="6">
        <v>323</v>
      </c>
      <c r="E428" s="6">
        <v>212</v>
      </c>
      <c r="F428" s="6">
        <v>512</v>
      </c>
      <c r="G428" s="6">
        <v>111</v>
      </c>
      <c r="H428" s="6">
        <v>605</v>
      </c>
      <c r="I428" s="6">
        <v>974</v>
      </c>
      <c r="J428" s="6">
        <v>501</v>
      </c>
      <c r="K428" s="6">
        <v>102</v>
      </c>
      <c r="L428" s="7">
        <v>600</v>
      </c>
      <c r="M428" s="9">
        <v>967</v>
      </c>
      <c r="N428" s="6">
        <v>747</v>
      </c>
      <c r="O428" s="6">
        <v>892</v>
      </c>
      <c r="P428" s="6">
        <v>330</v>
      </c>
      <c r="Q428" s="6">
        <v>217</v>
      </c>
      <c r="R428" s="6">
        <v>808</v>
      </c>
      <c r="S428" s="6">
        <v>695</v>
      </c>
      <c r="T428" s="6">
        <v>133</v>
      </c>
      <c r="U428" s="6">
        <v>278</v>
      </c>
      <c r="V428" s="6">
        <v>58</v>
      </c>
      <c r="W428" s="8">
        <v>425</v>
      </c>
      <c r="X428" s="6">
        <v>923</v>
      </c>
      <c r="Y428" s="6">
        <v>524</v>
      </c>
      <c r="Z428" s="6">
        <v>51</v>
      </c>
      <c r="AA428" s="6">
        <v>420</v>
      </c>
      <c r="AB428" s="6">
        <v>914</v>
      </c>
      <c r="AC428" s="6">
        <v>513</v>
      </c>
      <c r="AD428" s="6">
        <v>813</v>
      </c>
      <c r="AE428" s="6">
        <v>702</v>
      </c>
      <c r="AF428" s="6">
        <v>144</v>
      </c>
      <c r="AG428" s="179">
        <v>287</v>
      </c>
      <c r="AH428" s="5">
        <f t="shared" si="85"/>
        <v>16400</v>
      </c>
      <c r="AI428" s="5">
        <f t="shared" si="86"/>
        <v>11201200</v>
      </c>
      <c r="AJ428" s="2">
        <f t="shared" si="87"/>
        <v>8606720000</v>
      </c>
    </row>
    <row r="429" spans="1:36" x14ac:dyDescent="0.2">
      <c r="A429" s="1">
        <v>12</v>
      </c>
      <c r="B429" s="178">
        <v>837</v>
      </c>
      <c r="C429" s="6">
        <v>726</v>
      </c>
      <c r="D429" s="6">
        <v>232</v>
      </c>
      <c r="E429" s="6">
        <v>375</v>
      </c>
      <c r="F429" s="6">
        <v>91</v>
      </c>
      <c r="G429" s="6">
        <v>460</v>
      </c>
      <c r="H429" s="6">
        <v>1018</v>
      </c>
      <c r="I429" s="6">
        <v>617</v>
      </c>
      <c r="J429" s="6">
        <v>82</v>
      </c>
      <c r="K429" s="6">
        <v>449</v>
      </c>
      <c r="L429" s="9">
        <v>1011</v>
      </c>
      <c r="M429" s="7">
        <v>612</v>
      </c>
      <c r="N429" s="6">
        <v>848</v>
      </c>
      <c r="O429" s="6">
        <v>735</v>
      </c>
      <c r="P429" s="6">
        <v>237</v>
      </c>
      <c r="Q429" s="6">
        <v>382</v>
      </c>
      <c r="R429" s="6">
        <v>643</v>
      </c>
      <c r="S429" s="6">
        <v>788</v>
      </c>
      <c r="T429" s="6">
        <v>290</v>
      </c>
      <c r="U429" s="6">
        <v>177</v>
      </c>
      <c r="V429" s="8">
        <v>413</v>
      </c>
      <c r="W429" s="6">
        <v>14</v>
      </c>
      <c r="X429" s="6">
        <v>576</v>
      </c>
      <c r="Y429" s="6">
        <v>943</v>
      </c>
      <c r="Z429" s="6">
        <v>408</v>
      </c>
      <c r="AA429" s="6">
        <v>7</v>
      </c>
      <c r="AB429" s="6">
        <v>565</v>
      </c>
      <c r="AC429" s="6">
        <v>934</v>
      </c>
      <c r="AD429" s="6">
        <v>650</v>
      </c>
      <c r="AE429" s="6">
        <v>793</v>
      </c>
      <c r="AF429" s="6">
        <v>299</v>
      </c>
      <c r="AG429" s="179">
        <v>188</v>
      </c>
      <c r="AH429" s="5">
        <f t="shared" si="85"/>
        <v>16400</v>
      </c>
      <c r="AI429" s="5">
        <f t="shared" si="86"/>
        <v>11201200</v>
      </c>
      <c r="AJ429" s="2">
        <f t="shared" si="87"/>
        <v>8606720000</v>
      </c>
    </row>
    <row r="430" spans="1:36" x14ac:dyDescent="0.2">
      <c r="A430" s="1">
        <v>13</v>
      </c>
      <c r="B430" s="178">
        <v>668</v>
      </c>
      <c r="C430" s="6">
        <v>779</v>
      </c>
      <c r="D430" s="6">
        <v>313</v>
      </c>
      <c r="E430" s="6">
        <v>170</v>
      </c>
      <c r="F430" s="6">
        <v>390</v>
      </c>
      <c r="G430" s="6">
        <v>21</v>
      </c>
      <c r="H430" s="6">
        <v>551</v>
      </c>
      <c r="I430" s="6">
        <v>952</v>
      </c>
      <c r="J430" s="6">
        <v>399</v>
      </c>
      <c r="K430" s="6">
        <v>32</v>
      </c>
      <c r="L430" s="6">
        <v>558</v>
      </c>
      <c r="M430" s="6">
        <v>957</v>
      </c>
      <c r="N430" s="7">
        <v>657</v>
      </c>
      <c r="O430" s="9">
        <v>770</v>
      </c>
      <c r="P430" s="6">
        <v>308</v>
      </c>
      <c r="Q430" s="6">
        <v>163</v>
      </c>
      <c r="R430" s="6">
        <v>862</v>
      </c>
      <c r="S430" s="6">
        <v>717</v>
      </c>
      <c r="T430" s="6">
        <v>255</v>
      </c>
      <c r="U430" s="8">
        <v>368</v>
      </c>
      <c r="V430" s="6">
        <v>68</v>
      </c>
      <c r="W430" s="6">
        <v>467</v>
      </c>
      <c r="X430" s="6">
        <v>993</v>
      </c>
      <c r="Y430" s="6">
        <v>626</v>
      </c>
      <c r="Z430" s="6">
        <v>73</v>
      </c>
      <c r="AA430" s="6">
        <v>474</v>
      </c>
      <c r="AB430" s="6">
        <v>1004</v>
      </c>
      <c r="AC430" s="6">
        <v>635</v>
      </c>
      <c r="AD430" s="6">
        <v>855</v>
      </c>
      <c r="AE430" s="6">
        <v>712</v>
      </c>
      <c r="AF430" s="6">
        <v>246</v>
      </c>
      <c r="AG430" s="179">
        <v>357</v>
      </c>
      <c r="AH430" s="5">
        <f t="shared" si="85"/>
        <v>16400</v>
      </c>
      <c r="AI430" s="5">
        <f t="shared" si="86"/>
        <v>11201200</v>
      </c>
      <c r="AJ430" s="2">
        <f t="shared" si="87"/>
        <v>8606720000</v>
      </c>
    </row>
    <row r="431" spans="1:36" x14ac:dyDescent="0.2">
      <c r="A431" s="1">
        <v>14</v>
      </c>
      <c r="B431" s="178">
        <v>831</v>
      </c>
      <c r="C431" s="6">
        <v>688</v>
      </c>
      <c r="D431" s="6">
        <v>158</v>
      </c>
      <c r="E431" s="6">
        <v>269</v>
      </c>
      <c r="F431" s="6">
        <v>33</v>
      </c>
      <c r="G431" s="6">
        <v>434</v>
      </c>
      <c r="H431" s="6">
        <v>900</v>
      </c>
      <c r="I431" s="6">
        <v>531</v>
      </c>
      <c r="J431" s="6">
        <v>44</v>
      </c>
      <c r="K431" s="6">
        <v>443</v>
      </c>
      <c r="L431" s="6">
        <v>905</v>
      </c>
      <c r="M431" s="6">
        <v>538</v>
      </c>
      <c r="N431" s="9">
        <v>822</v>
      </c>
      <c r="O431" s="7">
        <v>677</v>
      </c>
      <c r="P431" s="6">
        <v>151</v>
      </c>
      <c r="Q431" s="6">
        <v>264</v>
      </c>
      <c r="R431" s="6">
        <v>761</v>
      </c>
      <c r="S431" s="6">
        <v>874</v>
      </c>
      <c r="T431" s="8">
        <v>348</v>
      </c>
      <c r="U431" s="6">
        <v>203</v>
      </c>
      <c r="V431" s="6">
        <v>487</v>
      </c>
      <c r="W431" s="6">
        <v>120</v>
      </c>
      <c r="X431" s="6">
        <v>582</v>
      </c>
      <c r="Y431" s="6">
        <v>981</v>
      </c>
      <c r="Z431" s="6">
        <v>494</v>
      </c>
      <c r="AA431" s="6">
        <v>125</v>
      </c>
      <c r="AB431" s="6">
        <v>591</v>
      </c>
      <c r="AC431" s="6">
        <v>992</v>
      </c>
      <c r="AD431" s="6">
        <v>756</v>
      </c>
      <c r="AE431" s="6">
        <v>867</v>
      </c>
      <c r="AF431" s="6">
        <v>337</v>
      </c>
      <c r="AG431" s="179">
        <v>194</v>
      </c>
      <c r="AH431" s="5">
        <f t="shared" si="85"/>
        <v>16400</v>
      </c>
      <c r="AI431" s="5">
        <f t="shared" si="86"/>
        <v>11201200</v>
      </c>
      <c r="AJ431" s="2">
        <f t="shared" si="87"/>
        <v>8606720000</v>
      </c>
    </row>
    <row r="432" spans="1:36" x14ac:dyDescent="0.2">
      <c r="A432" s="1">
        <v>15</v>
      </c>
      <c r="B432" s="178">
        <v>355</v>
      </c>
      <c r="C432" s="6">
        <v>244</v>
      </c>
      <c r="D432" s="6">
        <v>706</v>
      </c>
      <c r="E432" s="6">
        <v>849</v>
      </c>
      <c r="F432" s="6">
        <v>637</v>
      </c>
      <c r="G432" s="6">
        <v>1006</v>
      </c>
      <c r="H432" s="6">
        <v>480</v>
      </c>
      <c r="I432" s="6">
        <v>79</v>
      </c>
      <c r="J432" s="6">
        <v>632</v>
      </c>
      <c r="K432" s="6">
        <v>999</v>
      </c>
      <c r="L432" s="6">
        <v>469</v>
      </c>
      <c r="M432" s="6">
        <v>70</v>
      </c>
      <c r="N432" s="6">
        <v>362</v>
      </c>
      <c r="O432" s="6">
        <v>249</v>
      </c>
      <c r="P432" s="7">
        <v>715</v>
      </c>
      <c r="Q432" s="9">
        <v>860</v>
      </c>
      <c r="R432" s="6">
        <v>165</v>
      </c>
      <c r="S432" s="8">
        <v>310</v>
      </c>
      <c r="T432" s="6">
        <v>776</v>
      </c>
      <c r="U432" s="6">
        <v>663</v>
      </c>
      <c r="V432" s="6">
        <v>955</v>
      </c>
      <c r="W432" s="6">
        <v>556</v>
      </c>
      <c r="X432" s="6">
        <v>26</v>
      </c>
      <c r="Y432" s="6">
        <v>393</v>
      </c>
      <c r="Z432" s="6">
        <v>946</v>
      </c>
      <c r="AA432" s="6">
        <v>545</v>
      </c>
      <c r="AB432" s="6">
        <v>19</v>
      </c>
      <c r="AC432" s="6">
        <v>388</v>
      </c>
      <c r="AD432" s="6">
        <v>176</v>
      </c>
      <c r="AE432" s="6">
        <v>319</v>
      </c>
      <c r="AF432" s="6">
        <v>781</v>
      </c>
      <c r="AG432" s="179">
        <v>670</v>
      </c>
      <c r="AH432" s="5">
        <f t="shared" si="85"/>
        <v>16400</v>
      </c>
      <c r="AI432" s="5">
        <f t="shared" si="86"/>
        <v>11201200</v>
      </c>
      <c r="AJ432" s="2">
        <f t="shared" si="87"/>
        <v>8606720000</v>
      </c>
    </row>
    <row r="433" spans="1:36" x14ac:dyDescent="0.2">
      <c r="A433" s="1">
        <v>16</v>
      </c>
      <c r="B433" s="178">
        <v>200</v>
      </c>
      <c r="C433" s="6">
        <v>343</v>
      </c>
      <c r="D433" s="6">
        <v>869</v>
      </c>
      <c r="E433" s="6">
        <v>758</v>
      </c>
      <c r="F433" s="6">
        <v>986</v>
      </c>
      <c r="G433" s="6">
        <v>585</v>
      </c>
      <c r="H433" s="6">
        <v>123</v>
      </c>
      <c r="I433" s="6">
        <v>492</v>
      </c>
      <c r="J433" s="6">
        <v>979</v>
      </c>
      <c r="K433" s="6">
        <v>580</v>
      </c>
      <c r="L433" s="6">
        <v>114</v>
      </c>
      <c r="M433" s="6">
        <v>481</v>
      </c>
      <c r="N433" s="6">
        <v>205</v>
      </c>
      <c r="O433" s="6">
        <v>350</v>
      </c>
      <c r="P433" s="9">
        <v>880</v>
      </c>
      <c r="Q433" s="7">
        <v>767</v>
      </c>
      <c r="R433" s="8">
        <v>258</v>
      </c>
      <c r="S433" s="6">
        <v>145</v>
      </c>
      <c r="T433" s="6">
        <v>675</v>
      </c>
      <c r="U433" s="6">
        <v>820</v>
      </c>
      <c r="V433" s="6">
        <v>544</v>
      </c>
      <c r="W433" s="6">
        <v>911</v>
      </c>
      <c r="X433" s="6">
        <v>445</v>
      </c>
      <c r="Y433" s="6">
        <v>46</v>
      </c>
      <c r="Z433" s="6">
        <v>533</v>
      </c>
      <c r="AA433" s="6">
        <v>902</v>
      </c>
      <c r="AB433" s="6">
        <v>440</v>
      </c>
      <c r="AC433" s="6">
        <v>39</v>
      </c>
      <c r="AD433" s="6">
        <v>267</v>
      </c>
      <c r="AE433" s="6">
        <v>156</v>
      </c>
      <c r="AF433" s="6">
        <v>682</v>
      </c>
      <c r="AG433" s="179">
        <v>825</v>
      </c>
      <c r="AH433" s="5">
        <f t="shared" si="85"/>
        <v>16400</v>
      </c>
      <c r="AI433" s="5">
        <f t="shared" si="86"/>
        <v>11201200</v>
      </c>
      <c r="AJ433" s="2">
        <f t="shared" si="87"/>
        <v>8606720000</v>
      </c>
    </row>
    <row r="434" spans="1:36" x14ac:dyDescent="0.2">
      <c r="A434" s="1">
        <v>17</v>
      </c>
      <c r="B434" s="178">
        <v>557</v>
      </c>
      <c r="C434" s="6">
        <v>958</v>
      </c>
      <c r="D434" s="6">
        <v>400</v>
      </c>
      <c r="E434" s="6">
        <v>31</v>
      </c>
      <c r="F434" s="6">
        <v>307</v>
      </c>
      <c r="G434" s="6">
        <v>164</v>
      </c>
      <c r="H434" s="6">
        <v>658</v>
      </c>
      <c r="I434" s="6">
        <v>769</v>
      </c>
      <c r="J434" s="6">
        <v>314</v>
      </c>
      <c r="K434" s="6">
        <v>169</v>
      </c>
      <c r="L434" s="6">
        <v>667</v>
      </c>
      <c r="M434" s="6">
        <v>780</v>
      </c>
      <c r="N434" s="6">
        <v>552</v>
      </c>
      <c r="O434" s="6">
        <v>951</v>
      </c>
      <c r="P434" s="6">
        <v>389</v>
      </c>
      <c r="Q434" s="8">
        <v>22</v>
      </c>
      <c r="R434" s="7">
        <v>1003</v>
      </c>
      <c r="S434" s="9">
        <v>636</v>
      </c>
      <c r="T434" s="6">
        <v>74</v>
      </c>
      <c r="U434" s="6">
        <v>473</v>
      </c>
      <c r="V434" s="6">
        <v>245</v>
      </c>
      <c r="W434" s="6">
        <v>358</v>
      </c>
      <c r="X434" s="6">
        <v>856</v>
      </c>
      <c r="Y434" s="6">
        <v>711</v>
      </c>
      <c r="Z434" s="6">
        <v>256</v>
      </c>
      <c r="AA434" s="6">
        <v>367</v>
      </c>
      <c r="AB434" s="6">
        <v>861</v>
      </c>
      <c r="AC434" s="6">
        <v>718</v>
      </c>
      <c r="AD434" s="6">
        <v>994</v>
      </c>
      <c r="AE434" s="6">
        <v>625</v>
      </c>
      <c r="AF434" s="6">
        <v>67</v>
      </c>
      <c r="AG434" s="179">
        <v>468</v>
      </c>
      <c r="AH434" s="5">
        <f t="shared" si="85"/>
        <v>16400</v>
      </c>
      <c r="AI434" s="5">
        <f t="shared" si="86"/>
        <v>11201200</v>
      </c>
      <c r="AJ434" s="2">
        <f t="shared" si="87"/>
        <v>8606720000</v>
      </c>
    </row>
    <row r="435" spans="1:36" x14ac:dyDescent="0.2">
      <c r="A435" s="1">
        <v>18</v>
      </c>
      <c r="B435" s="178">
        <v>906</v>
      </c>
      <c r="C435" s="6">
        <v>537</v>
      </c>
      <c r="D435" s="6">
        <v>43</v>
      </c>
      <c r="E435" s="6">
        <v>444</v>
      </c>
      <c r="F435" s="6">
        <v>152</v>
      </c>
      <c r="G435" s="6">
        <v>263</v>
      </c>
      <c r="H435" s="6">
        <v>821</v>
      </c>
      <c r="I435" s="6">
        <v>678</v>
      </c>
      <c r="J435" s="6">
        <v>157</v>
      </c>
      <c r="K435" s="6">
        <v>270</v>
      </c>
      <c r="L435" s="6">
        <v>832</v>
      </c>
      <c r="M435" s="6">
        <v>687</v>
      </c>
      <c r="N435" s="6">
        <v>899</v>
      </c>
      <c r="O435" s="6">
        <v>532</v>
      </c>
      <c r="P435" s="8">
        <v>34</v>
      </c>
      <c r="Q435" s="6">
        <v>433</v>
      </c>
      <c r="R435" s="9">
        <v>592</v>
      </c>
      <c r="S435" s="7">
        <v>991</v>
      </c>
      <c r="T435" s="6">
        <v>493</v>
      </c>
      <c r="U435" s="6">
        <v>126</v>
      </c>
      <c r="V435" s="6">
        <v>338</v>
      </c>
      <c r="W435" s="6">
        <v>193</v>
      </c>
      <c r="X435" s="6">
        <v>755</v>
      </c>
      <c r="Y435" s="6">
        <v>868</v>
      </c>
      <c r="Z435" s="6">
        <v>347</v>
      </c>
      <c r="AA435" s="6">
        <v>204</v>
      </c>
      <c r="AB435" s="6">
        <v>762</v>
      </c>
      <c r="AC435" s="6">
        <v>873</v>
      </c>
      <c r="AD435" s="6">
        <v>581</v>
      </c>
      <c r="AE435" s="6">
        <v>982</v>
      </c>
      <c r="AF435" s="6">
        <v>488</v>
      </c>
      <c r="AG435" s="179">
        <v>119</v>
      </c>
      <c r="AH435" s="5">
        <f t="shared" si="85"/>
        <v>16400</v>
      </c>
      <c r="AI435" s="5">
        <f t="shared" si="86"/>
        <v>11201200</v>
      </c>
      <c r="AJ435" s="2">
        <f t="shared" si="87"/>
        <v>8606720000</v>
      </c>
    </row>
    <row r="436" spans="1:36" x14ac:dyDescent="0.2">
      <c r="A436" s="1">
        <v>19</v>
      </c>
      <c r="B436" s="178">
        <v>470</v>
      </c>
      <c r="C436" s="6">
        <v>69</v>
      </c>
      <c r="D436" s="6">
        <v>631</v>
      </c>
      <c r="E436" s="6">
        <v>1000</v>
      </c>
      <c r="F436" s="6">
        <v>716</v>
      </c>
      <c r="G436" s="6">
        <v>859</v>
      </c>
      <c r="H436" s="6">
        <v>361</v>
      </c>
      <c r="I436" s="6">
        <v>250</v>
      </c>
      <c r="J436" s="6">
        <v>705</v>
      </c>
      <c r="K436" s="6">
        <v>850</v>
      </c>
      <c r="L436" s="6">
        <v>356</v>
      </c>
      <c r="M436" s="6">
        <v>243</v>
      </c>
      <c r="N436" s="6">
        <v>479</v>
      </c>
      <c r="O436" s="8">
        <v>80</v>
      </c>
      <c r="P436" s="6">
        <v>638</v>
      </c>
      <c r="Q436" s="6">
        <v>1005</v>
      </c>
      <c r="R436" s="6">
        <v>20</v>
      </c>
      <c r="S436" s="6">
        <v>387</v>
      </c>
      <c r="T436" s="7">
        <v>945</v>
      </c>
      <c r="U436" s="9">
        <v>546</v>
      </c>
      <c r="V436" s="6">
        <v>782</v>
      </c>
      <c r="W436" s="6">
        <v>669</v>
      </c>
      <c r="X436" s="6">
        <v>175</v>
      </c>
      <c r="Y436" s="6">
        <v>320</v>
      </c>
      <c r="Z436" s="6">
        <v>775</v>
      </c>
      <c r="AA436" s="6">
        <v>664</v>
      </c>
      <c r="AB436" s="6">
        <v>166</v>
      </c>
      <c r="AC436" s="6">
        <v>309</v>
      </c>
      <c r="AD436" s="6">
        <v>25</v>
      </c>
      <c r="AE436" s="6">
        <v>394</v>
      </c>
      <c r="AF436" s="6">
        <v>956</v>
      </c>
      <c r="AG436" s="179">
        <v>555</v>
      </c>
      <c r="AH436" s="5">
        <f t="shared" si="85"/>
        <v>16400</v>
      </c>
      <c r="AI436" s="5">
        <f t="shared" si="86"/>
        <v>11201200</v>
      </c>
      <c r="AJ436" s="2">
        <f t="shared" si="87"/>
        <v>8606720000</v>
      </c>
    </row>
    <row r="437" spans="1:36" x14ac:dyDescent="0.2">
      <c r="A437" s="1">
        <v>20</v>
      </c>
      <c r="B437" s="178">
        <v>113</v>
      </c>
      <c r="C437" s="6">
        <v>482</v>
      </c>
      <c r="D437" s="6">
        <v>980</v>
      </c>
      <c r="E437" s="6">
        <v>579</v>
      </c>
      <c r="F437" s="6">
        <v>879</v>
      </c>
      <c r="G437" s="6">
        <v>768</v>
      </c>
      <c r="H437" s="6">
        <v>206</v>
      </c>
      <c r="I437" s="6">
        <v>349</v>
      </c>
      <c r="J437" s="6">
        <v>870</v>
      </c>
      <c r="K437" s="6">
        <v>757</v>
      </c>
      <c r="L437" s="6">
        <v>199</v>
      </c>
      <c r="M437" s="6">
        <v>344</v>
      </c>
      <c r="N437" s="8">
        <v>124</v>
      </c>
      <c r="O437" s="6">
        <v>491</v>
      </c>
      <c r="P437" s="6">
        <v>985</v>
      </c>
      <c r="Q437" s="6">
        <v>586</v>
      </c>
      <c r="R437" s="6">
        <v>439</v>
      </c>
      <c r="S437" s="6">
        <v>40</v>
      </c>
      <c r="T437" s="9">
        <v>534</v>
      </c>
      <c r="U437" s="7">
        <v>901</v>
      </c>
      <c r="V437" s="6">
        <v>681</v>
      </c>
      <c r="W437" s="6">
        <v>826</v>
      </c>
      <c r="X437" s="6">
        <v>268</v>
      </c>
      <c r="Y437" s="6">
        <v>155</v>
      </c>
      <c r="Z437" s="6">
        <v>676</v>
      </c>
      <c r="AA437" s="6">
        <v>819</v>
      </c>
      <c r="AB437" s="6">
        <v>257</v>
      </c>
      <c r="AC437" s="6">
        <v>146</v>
      </c>
      <c r="AD437" s="6">
        <v>446</v>
      </c>
      <c r="AE437" s="6">
        <v>45</v>
      </c>
      <c r="AF437" s="6">
        <v>543</v>
      </c>
      <c r="AG437" s="179">
        <v>912</v>
      </c>
      <c r="AH437" s="5">
        <f t="shared" si="85"/>
        <v>16400</v>
      </c>
      <c r="AI437" s="5">
        <f t="shared" si="86"/>
        <v>11201200</v>
      </c>
      <c r="AJ437" s="2">
        <f t="shared" si="87"/>
        <v>8606720000</v>
      </c>
    </row>
    <row r="438" spans="1:36" x14ac:dyDescent="0.2">
      <c r="A438" s="1">
        <v>21</v>
      </c>
      <c r="B438" s="178">
        <v>432</v>
      </c>
      <c r="C438" s="6">
        <v>63</v>
      </c>
      <c r="D438" s="6">
        <v>525</v>
      </c>
      <c r="E438" s="6">
        <v>926</v>
      </c>
      <c r="F438" s="6">
        <v>690</v>
      </c>
      <c r="G438" s="6">
        <v>801</v>
      </c>
      <c r="H438" s="6">
        <v>275</v>
      </c>
      <c r="I438" s="6">
        <v>132</v>
      </c>
      <c r="J438" s="6">
        <v>699</v>
      </c>
      <c r="K438" s="6">
        <v>812</v>
      </c>
      <c r="L438" s="6">
        <v>282</v>
      </c>
      <c r="M438" s="8">
        <v>137</v>
      </c>
      <c r="N438" s="6">
        <v>421</v>
      </c>
      <c r="O438" s="6">
        <v>54</v>
      </c>
      <c r="P438" s="6">
        <v>520</v>
      </c>
      <c r="Q438" s="6">
        <v>919</v>
      </c>
      <c r="R438" s="6">
        <v>106</v>
      </c>
      <c r="S438" s="6">
        <v>505</v>
      </c>
      <c r="T438" s="6">
        <v>971</v>
      </c>
      <c r="U438" s="6">
        <v>604</v>
      </c>
      <c r="V438" s="7">
        <v>888</v>
      </c>
      <c r="W438" s="9">
        <v>743</v>
      </c>
      <c r="X438" s="6">
        <v>213</v>
      </c>
      <c r="Y438" s="6">
        <v>326</v>
      </c>
      <c r="Z438" s="6">
        <v>893</v>
      </c>
      <c r="AA438" s="6">
        <v>750</v>
      </c>
      <c r="AB438" s="6">
        <v>224</v>
      </c>
      <c r="AC438" s="6">
        <v>335</v>
      </c>
      <c r="AD438" s="6">
        <v>99</v>
      </c>
      <c r="AE438" s="6">
        <v>500</v>
      </c>
      <c r="AF438" s="6">
        <v>962</v>
      </c>
      <c r="AG438" s="179">
        <v>593</v>
      </c>
      <c r="AH438" s="5">
        <f t="shared" si="85"/>
        <v>16400</v>
      </c>
      <c r="AI438" s="5">
        <f t="shared" si="86"/>
        <v>11201200</v>
      </c>
      <c r="AJ438" s="2">
        <f t="shared" si="87"/>
        <v>8606720000</v>
      </c>
    </row>
    <row r="439" spans="1:36" x14ac:dyDescent="0.2">
      <c r="A439" s="1">
        <v>22</v>
      </c>
      <c r="B439" s="178">
        <v>11</v>
      </c>
      <c r="C439" s="6">
        <v>412</v>
      </c>
      <c r="D439" s="6">
        <v>938</v>
      </c>
      <c r="E439" s="6">
        <v>569</v>
      </c>
      <c r="F439" s="6">
        <v>789</v>
      </c>
      <c r="G439" s="6">
        <v>646</v>
      </c>
      <c r="H439" s="6">
        <v>184</v>
      </c>
      <c r="I439" s="6">
        <v>295</v>
      </c>
      <c r="J439" s="6">
        <v>800</v>
      </c>
      <c r="K439" s="6">
        <v>655</v>
      </c>
      <c r="L439" s="8">
        <v>189</v>
      </c>
      <c r="M439" s="6">
        <v>302</v>
      </c>
      <c r="N439" s="6">
        <v>2</v>
      </c>
      <c r="O439" s="6">
        <v>402</v>
      </c>
      <c r="P439" s="6">
        <v>931</v>
      </c>
      <c r="Q439" s="6">
        <v>564</v>
      </c>
      <c r="R439" s="6">
        <v>461</v>
      </c>
      <c r="S439" s="6">
        <v>94</v>
      </c>
      <c r="T439" s="6">
        <v>624</v>
      </c>
      <c r="U439" s="6">
        <v>1023</v>
      </c>
      <c r="V439" s="9">
        <v>723</v>
      </c>
      <c r="W439" s="7">
        <v>836</v>
      </c>
      <c r="X439" s="6">
        <v>370</v>
      </c>
      <c r="Y439" s="6">
        <v>225</v>
      </c>
      <c r="Z439" s="6">
        <v>730</v>
      </c>
      <c r="AA439" s="6">
        <v>841</v>
      </c>
      <c r="AB439" s="6">
        <v>379</v>
      </c>
      <c r="AC439" s="6">
        <v>236</v>
      </c>
      <c r="AD439" s="6">
        <v>456</v>
      </c>
      <c r="AE439" s="6">
        <v>87</v>
      </c>
      <c r="AF439" s="6">
        <v>613</v>
      </c>
      <c r="AG439" s="179">
        <v>1014</v>
      </c>
      <c r="AH439" s="5">
        <f t="shared" si="85"/>
        <v>16401</v>
      </c>
      <c r="AI439" s="5">
        <f t="shared" si="86"/>
        <v>11202003</v>
      </c>
      <c r="AJ439" s="2">
        <f t="shared" si="87"/>
        <v>8607203607</v>
      </c>
    </row>
    <row r="440" spans="1:36" x14ac:dyDescent="0.2">
      <c r="A440" s="1">
        <v>23</v>
      </c>
      <c r="B440" s="178">
        <v>599</v>
      </c>
      <c r="C440" s="6">
        <v>968</v>
      </c>
      <c r="D440" s="6">
        <v>502</v>
      </c>
      <c r="E440" s="6">
        <v>101</v>
      </c>
      <c r="F440" s="6">
        <v>329</v>
      </c>
      <c r="G440" s="6">
        <v>218</v>
      </c>
      <c r="H440" s="6">
        <v>748</v>
      </c>
      <c r="I440" s="6">
        <v>891</v>
      </c>
      <c r="J440" s="6">
        <v>324</v>
      </c>
      <c r="K440" s="8">
        <v>211</v>
      </c>
      <c r="L440" s="6">
        <v>737</v>
      </c>
      <c r="M440" s="6">
        <v>882</v>
      </c>
      <c r="N440" s="6">
        <v>606</v>
      </c>
      <c r="O440" s="6">
        <v>973</v>
      </c>
      <c r="P440" s="6">
        <v>511</v>
      </c>
      <c r="Q440" s="6">
        <v>112</v>
      </c>
      <c r="R440" s="6">
        <v>913</v>
      </c>
      <c r="S440" s="6">
        <v>514</v>
      </c>
      <c r="T440" s="6">
        <v>52</v>
      </c>
      <c r="U440" s="6">
        <v>419</v>
      </c>
      <c r="V440" s="6">
        <v>143</v>
      </c>
      <c r="W440" s="6">
        <v>288</v>
      </c>
      <c r="X440" s="7">
        <v>814</v>
      </c>
      <c r="Y440" s="9">
        <v>701</v>
      </c>
      <c r="Z440" s="6">
        <v>134</v>
      </c>
      <c r="AA440" s="6">
        <v>277</v>
      </c>
      <c r="AB440" s="6">
        <v>807</v>
      </c>
      <c r="AC440" s="6">
        <v>696</v>
      </c>
      <c r="AD440" s="6">
        <v>924</v>
      </c>
      <c r="AE440" s="6">
        <v>523</v>
      </c>
      <c r="AF440" s="6">
        <v>57</v>
      </c>
      <c r="AG440" s="179">
        <v>426</v>
      </c>
      <c r="AH440" s="5">
        <f t="shared" si="85"/>
        <v>16400</v>
      </c>
      <c r="AI440" s="5">
        <f t="shared" si="86"/>
        <v>11201200</v>
      </c>
      <c r="AJ440" s="2">
        <f t="shared" si="87"/>
        <v>8606720000</v>
      </c>
    </row>
    <row r="441" spans="1:36" x14ac:dyDescent="0.2">
      <c r="A441" s="1">
        <v>24</v>
      </c>
      <c r="B441" s="178">
        <v>1012</v>
      </c>
      <c r="C441" s="6">
        <v>611</v>
      </c>
      <c r="D441" s="6">
        <v>81</v>
      </c>
      <c r="E441" s="6">
        <v>450</v>
      </c>
      <c r="F441" s="6">
        <v>238</v>
      </c>
      <c r="G441" s="6">
        <v>381</v>
      </c>
      <c r="H441" s="6">
        <v>847</v>
      </c>
      <c r="I441" s="6">
        <v>736</v>
      </c>
      <c r="J441" s="8">
        <v>231</v>
      </c>
      <c r="K441" s="6">
        <v>376</v>
      </c>
      <c r="L441" s="6">
        <v>838</v>
      </c>
      <c r="M441" s="6">
        <v>725</v>
      </c>
      <c r="N441" s="6">
        <v>1017</v>
      </c>
      <c r="O441" s="6">
        <v>618</v>
      </c>
      <c r="P441" s="6">
        <v>92</v>
      </c>
      <c r="Q441" s="6">
        <v>459</v>
      </c>
      <c r="R441" s="6">
        <v>566</v>
      </c>
      <c r="S441" s="6">
        <v>933</v>
      </c>
      <c r="T441" s="6">
        <v>407</v>
      </c>
      <c r="U441" s="6">
        <v>8</v>
      </c>
      <c r="V441" s="6">
        <v>300</v>
      </c>
      <c r="W441" s="6">
        <v>187</v>
      </c>
      <c r="X441" s="9">
        <v>649</v>
      </c>
      <c r="Y441" s="7">
        <v>794</v>
      </c>
      <c r="Z441" s="6">
        <v>289</v>
      </c>
      <c r="AA441" s="6">
        <v>178</v>
      </c>
      <c r="AB441" s="6">
        <v>644</v>
      </c>
      <c r="AC441" s="6">
        <v>787</v>
      </c>
      <c r="AD441" s="6">
        <v>575</v>
      </c>
      <c r="AE441" s="6">
        <v>944</v>
      </c>
      <c r="AF441" s="6">
        <v>414</v>
      </c>
      <c r="AG441" s="179">
        <v>13</v>
      </c>
      <c r="AH441" s="5">
        <f t="shared" si="85"/>
        <v>16400</v>
      </c>
      <c r="AI441" s="5">
        <f t="shared" si="86"/>
        <v>11201200</v>
      </c>
      <c r="AJ441" s="2">
        <f t="shared" si="87"/>
        <v>8606720000</v>
      </c>
    </row>
    <row r="442" spans="1:36" x14ac:dyDescent="0.2">
      <c r="A442" s="1">
        <v>25</v>
      </c>
      <c r="B442" s="178">
        <v>822</v>
      </c>
      <c r="C442" s="6">
        <v>677</v>
      </c>
      <c r="D442" s="6">
        <v>151</v>
      </c>
      <c r="E442" s="6">
        <v>264</v>
      </c>
      <c r="F442" s="6">
        <v>44</v>
      </c>
      <c r="G442" s="6">
        <v>443</v>
      </c>
      <c r="H442" s="6">
        <v>905</v>
      </c>
      <c r="I442" s="8">
        <v>538</v>
      </c>
      <c r="J442" s="6">
        <v>33</v>
      </c>
      <c r="K442" s="6">
        <v>434</v>
      </c>
      <c r="L442" s="6">
        <v>900</v>
      </c>
      <c r="M442" s="6">
        <v>531</v>
      </c>
      <c r="N442" s="6">
        <v>831</v>
      </c>
      <c r="O442" s="6">
        <v>688</v>
      </c>
      <c r="P442" s="6">
        <v>158</v>
      </c>
      <c r="Q442" s="6">
        <v>269</v>
      </c>
      <c r="R442" s="6">
        <v>756</v>
      </c>
      <c r="S442" s="6">
        <v>867</v>
      </c>
      <c r="T442" s="6">
        <v>337</v>
      </c>
      <c r="U442" s="6">
        <v>194</v>
      </c>
      <c r="V442" s="6">
        <v>494</v>
      </c>
      <c r="W442" s="6">
        <v>125</v>
      </c>
      <c r="X442" s="6">
        <v>591</v>
      </c>
      <c r="Y442" s="6">
        <v>992</v>
      </c>
      <c r="Z442" s="7">
        <v>487</v>
      </c>
      <c r="AA442" s="9">
        <v>120</v>
      </c>
      <c r="AB442" s="6">
        <v>582</v>
      </c>
      <c r="AC442" s="6">
        <v>981</v>
      </c>
      <c r="AD442" s="6">
        <v>761</v>
      </c>
      <c r="AE442" s="6">
        <v>874</v>
      </c>
      <c r="AF442" s="6">
        <v>348</v>
      </c>
      <c r="AG442" s="179">
        <v>203</v>
      </c>
      <c r="AH442" s="5">
        <f t="shared" si="85"/>
        <v>16400</v>
      </c>
      <c r="AI442" s="5">
        <f t="shared" si="86"/>
        <v>11201200</v>
      </c>
      <c r="AJ442" s="2">
        <f t="shared" si="87"/>
        <v>8606720000</v>
      </c>
    </row>
    <row r="443" spans="1:36" x14ac:dyDescent="0.2">
      <c r="A443" s="1">
        <v>26</v>
      </c>
      <c r="B443" s="178">
        <v>657</v>
      </c>
      <c r="C443" s="6">
        <v>770</v>
      </c>
      <c r="D443" s="6">
        <v>308</v>
      </c>
      <c r="E443" s="6">
        <v>163</v>
      </c>
      <c r="F443" s="6">
        <v>399</v>
      </c>
      <c r="G443" s="6">
        <v>32</v>
      </c>
      <c r="H443" s="8">
        <v>558</v>
      </c>
      <c r="I443" s="6">
        <v>957</v>
      </c>
      <c r="J443" s="6">
        <v>390</v>
      </c>
      <c r="K443" s="6">
        <v>21</v>
      </c>
      <c r="L443" s="6">
        <v>551</v>
      </c>
      <c r="M443" s="6">
        <v>952</v>
      </c>
      <c r="N443" s="6">
        <v>668</v>
      </c>
      <c r="O443" s="6">
        <v>779</v>
      </c>
      <c r="P443" s="6">
        <v>313</v>
      </c>
      <c r="Q443" s="6">
        <v>170</v>
      </c>
      <c r="R443" s="6">
        <v>855</v>
      </c>
      <c r="S443" s="6">
        <v>712</v>
      </c>
      <c r="T443" s="6">
        <v>246</v>
      </c>
      <c r="U443" s="6">
        <v>357</v>
      </c>
      <c r="V443" s="6">
        <v>73</v>
      </c>
      <c r="W443" s="6">
        <v>474</v>
      </c>
      <c r="X443" s="6">
        <v>1004</v>
      </c>
      <c r="Y443" s="6">
        <v>635</v>
      </c>
      <c r="Z443" s="9">
        <v>68</v>
      </c>
      <c r="AA443" s="7">
        <v>467</v>
      </c>
      <c r="AB443" s="6">
        <v>993</v>
      </c>
      <c r="AC443" s="6">
        <v>626</v>
      </c>
      <c r="AD443" s="6">
        <v>862</v>
      </c>
      <c r="AE443" s="6">
        <v>717</v>
      </c>
      <c r="AF443" s="6">
        <v>255</v>
      </c>
      <c r="AG443" s="179">
        <v>368</v>
      </c>
      <c r="AH443" s="5">
        <f t="shared" si="85"/>
        <v>16400</v>
      </c>
      <c r="AI443" s="5">
        <f t="shared" si="86"/>
        <v>11201200</v>
      </c>
      <c r="AJ443" s="2">
        <f t="shared" si="87"/>
        <v>8606720000</v>
      </c>
    </row>
    <row r="444" spans="1:36" x14ac:dyDescent="0.2">
      <c r="A444" s="1">
        <v>27</v>
      </c>
      <c r="B444" s="178">
        <v>205</v>
      </c>
      <c r="C444" s="6">
        <v>350</v>
      </c>
      <c r="D444" s="6">
        <v>880</v>
      </c>
      <c r="E444" s="6">
        <v>767</v>
      </c>
      <c r="F444" s="6">
        <v>979</v>
      </c>
      <c r="G444" s="8">
        <v>580</v>
      </c>
      <c r="H444" s="6">
        <v>114</v>
      </c>
      <c r="I444" s="6">
        <v>481</v>
      </c>
      <c r="J444" s="6">
        <v>986</v>
      </c>
      <c r="K444" s="6">
        <v>585</v>
      </c>
      <c r="L444" s="6">
        <v>123</v>
      </c>
      <c r="M444" s="6">
        <v>492</v>
      </c>
      <c r="N444" s="6">
        <v>200</v>
      </c>
      <c r="O444" s="6">
        <v>343</v>
      </c>
      <c r="P444" s="6">
        <v>869</v>
      </c>
      <c r="Q444" s="6">
        <v>758</v>
      </c>
      <c r="R444" s="6">
        <v>267</v>
      </c>
      <c r="S444" s="6">
        <v>156</v>
      </c>
      <c r="T444" s="6">
        <v>682</v>
      </c>
      <c r="U444" s="6">
        <v>825</v>
      </c>
      <c r="V444" s="6">
        <v>533</v>
      </c>
      <c r="W444" s="6">
        <v>902</v>
      </c>
      <c r="X444" s="6">
        <v>440</v>
      </c>
      <c r="Y444" s="6">
        <v>39</v>
      </c>
      <c r="Z444" s="6">
        <v>544</v>
      </c>
      <c r="AA444" s="6">
        <v>911</v>
      </c>
      <c r="AB444" s="7">
        <v>445</v>
      </c>
      <c r="AC444" s="9">
        <v>46</v>
      </c>
      <c r="AD444" s="6">
        <v>258</v>
      </c>
      <c r="AE444" s="6">
        <v>145</v>
      </c>
      <c r="AF444" s="6">
        <v>675</v>
      </c>
      <c r="AG444" s="179">
        <v>820</v>
      </c>
      <c r="AH444" s="5">
        <f t="shared" si="85"/>
        <v>16400</v>
      </c>
      <c r="AI444" s="5">
        <f t="shared" si="86"/>
        <v>11201200</v>
      </c>
      <c r="AJ444" s="2">
        <f t="shared" si="87"/>
        <v>8606720000</v>
      </c>
    </row>
    <row r="445" spans="1:36" x14ac:dyDescent="0.2">
      <c r="A445" s="1">
        <v>28</v>
      </c>
      <c r="B445" s="178">
        <v>362</v>
      </c>
      <c r="C445" s="6">
        <v>249</v>
      </c>
      <c r="D445" s="6">
        <v>715</v>
      </c>
      <c r="E445" s="6">
        <v>860</v>
      </c>
      <c r="F445" s="8">
        <v>632</v>
      </c>
      <c r="G445" s="6">
        <v>999</v>
      </c>
      <c r="H445" s="6">
        <v>469</v>
      </c>
      <c r="I445" s="6">
        <v>70</v>
      </c>
      <c r="J445" s="6">
        <v>637</v>
      </c>
      <c r="K445" s="6">
        <v>1006</v>
      </c>
      <c r="L445" s="6">
        <v>480</v>
      </c>
      <c r="M445" s="6">
        <v>79</v>
      </c>
      <c r="N445" s="6">
        <v>355</v>
      </c>
      <c r="O445" s="6">
        <v>244</v>
      </c>
      <c r="P445" s="6">
        <v>706</v>
      </c>
      <c r="Q445" s="6">
        <v>849</v>
      </c>
      <c r="R445" s="6">
        <v>176</v>
      </c>
      <c r="S445" s="6">
        <v>319</v>
      </c>
      <c r="T445" s="6">
        <v>781</v>
      </c>
      <c r="U445" s="6">
        <v>670</v>
      </c>
      <c r="V445" s="6">
        <v>946</v>
      </c>
      <c r="W445" s="6">
        <v>545</v>
      </c>
      <c r="X445" s="6">
        <v>19</v>
      </c>
      <c r="Y445" s="6">
        <v>388</v>
      </c>
      <c r="Z445" s="6">
        <v>955</v>
      </c>
      <c r="AA445" s="6">
        <v>556</v>
      </c>
      <c r="AB445" s="9">
        <v>26</v>
      </c>
      <c r="AC445" s="7">
        <v>393</v>
      </c>
      <c r="AD445" s="6">
        <v>165</v>
      </c>
      <c r="AE445" s="6">
        <v>310</v>
      </c>
      <c r="AF445" s="6">
        <v>776</v>
      </c>
      <c r="AG445" s="179">
        <v>663</v>
      </c>
      <c r="AH445" s="5">
        <f t="shared" si="85"/>
        <v>16400</v>
      </c>
      <c r="AI445" s="5">
        <f t="shared" si="86"/>
        <v>11201200</v>
      </c>
      <c r="AJ445" s="2">
        <f t="shared" si="87"/>
        <v>8606720000</v>
      </c>
    </row>
    <row r="446" spans="1:36" x14ac:dyDescent="0.2">
      <c r="A446" s="1">
        <v>29</v>
      </c>
      <c r="B446" s="178">
        <v>183</v>
      </c>
      <c r="C446" s="6">
        <v>296</v>
      </c>
      <c r="D446" s="6">
        <v>790</v>
      </c>
      <c r="E446" s="8">
        <v>645</v>
      </c>
      <c r="F446" s="6">
        <v>937</v>
      </c>
      <c r="G446" s="6">
        <v>570</v>
      </c>
      <c r="H446" s="6">
        <v>12</v>
      </c>
      <c r="I446" s="6">
        <v>411</v>
      </c>
      <c r="J446" s="6">
        <v>932</v>
      </c>
      <c r="K446" s="6">
        <v>563</v>
      </c>
      <c r="L446" s="6">
        <v>1</v>
      </c>
      <c r="M446" s="6">
        <v>402</v>
      </c>
      <c r="N446" s="6">
        <v>190</v>
      </c>
      <c r="O446" s="6">
        <v>301</v>
      </c>
      <c r="P446" s="6">
        <v>799</v>
      </c>
      <c r="Q446" s="6">
        <v>656</v>
      </c>
      <c r="R446" s="6">
        <v>369</v>
      </c>
      <c r="S446" s="6">
        <v>226</v>
      </c>
      <c r="T446" s="6">
        <v>724</v>
      </c>
      <c r="U446" s="6">
        <v>835</v>
      </c>
      <c r="V446" s="6">
        <v>623</v>
      </c>
      <c r="W446" s="6">
        <v>1024</v>
      </c>
      <c r="X446" s="6">
        <v>462</v>
      </c>
      <c r="Y446" s="6">
        <v>93</v>
      </c>
      <c r="Z446" s="6">
        <v>614</v>
      </c>
      <c r="AA446" s="6">
        <v>1013</v>
      </c>
      <c r="AB446" s="6">
        <v>455</v>
      </c>
      <c r="AC446" s="6">
        <v>88</v>
      </c>
      <c r="AD446" s="7">
        <v>380</v>
      </c>
      <c r="AE446" s="9">
        <v>235</v>
      </c>
      <c r="AF446" s="6">
        <v>729</v>
      </c>
      <c r="AG446" s="179">
        <v>842</v>
      </c>
      <c r="AH446" s="5">
        <f t="shared" si="85"/>
        <v>16400</v>
      </c>
      <c r="AI446" s="5">
        <f t="shared" si="86"/>
        <v>11201200</v>
      </c>
      <c r="AJ446" s="2">
        <f t="shared" si="87"/>
        <v>8606720000</v>
      </c>
    </row>
    <row r="447" spans="1:36" x14ac:dyDescent="0.2">
      <c r="A447" s="1">
        <v>30</v>
      </c>
      <c r="B447" s="178">
        <v>276</v>
      </c>
      <c r="C447" s="6">
        <v>131</v>
      </c>
      <c r="D447" s="8">
        <v>689</v>
      </c>
      <c r="E447" s="6">
        <v>802</v>
      </c>
      <c r="F447" s="6">
        <v>526</v>
      </c>
      <c r="G447" s="6">
        <v>925</v>
      </c>
      <c r="H447" s="6">
        <v>431</v>
      </c>
      <c r="I447" s="6">
        <v>64</v>
      </c>
      <c r="J447" s="6">
        <v>519</v>
      </c>
      <c r="K447" s="6">
        <v>920</v>
      </c>
      <c r="L447" s="6">
        <v>422</v>
      </c>
      <c r="M447" s="6">
        <v>53</v>
      </c>
      <c r="N447" s="6">
        <v>281</v>
      </c>
      <c r="O447" s="6">
        <v>138</v>
      </c>
      <c r="P447" s="6">
        <v>700</v>
      </c>
      <c r="Q447" s="6">
        <v>811</v>
      </c>
      <c r="R447" s="6">
        <v>214</v>
      </c>
      <c r="S447" s="6">
        <v>325</v>
      </c>
      <c r="T447" s="6">
        <v>887</v>
      </c>
      <c r="U447" s="6">
        <v>744</v>
      </c>
      <c r="V447" s="6">
        <v>972</v>
      </c>
      <c r="W447" s="6">
        <v>603</v>
      </c>
      <c r="X447" s="6">
        <v>105</v>
      </c>
      <c r="Y447" s="6">
        <v>506</v>
      </c>
      <c r="Z447" s="6">
        <v>961</v>
      </c>
      <c r="AA447" s="6">
        <v>594</v>
      </c>
      <c r="AB447" s="6">
        <v>100</v>
      </c>
      <c r="AC447" s="6">
        <v>499</v>
      </c>
      <c r="AD447" s="9">
        <v>223</v>
      </c>
      <c r="AE447" s="7">
        <v>336</v>
      </c>
      <c r="AF447" s="6">
        <v>894</v>
      </c>
      <c r="AG447" s="179">
        <v>749</v>
      </c>
      <c r="AH447" s="5">
        <f t="shared" si="85"/>
        <v>16400</v>
      </c>
      <c r="AI447" s="5">
        <f t="shared" si="86"/>
        <v>11201200</v>
      </c>
      <c r="AJ447" s="2">
        <f t="shared" si="87"/>
        <v>8606720000</v>
      </c>
    </row>
    <row r="448" spans="1:36" x14ac:dyDescent="0.2">
      <c r="A448" s="1">
        <v>31</v>
      </c>
      <c r="B448" s="178">
        <v>848</v>
      </c>
      <c r="C448" s="8">
        <v>735</v>
      </c>
      <c r="D448" s="6">
        <v>237</v>
      </c>
      <c r="E448" s="6">
        <v>382</v>
      </c>
      <c r="F448" s="6">
        <v>82</v>
      </c>
      <c r="G448" s="6">
        <v>449</v>
      </c>
      <c r="H448" s="6">
        <v>1011</v>
      </c>
      <c r="I448" s="6">
        <v>612</v>
      </c>
      <c r="J448" s="6">
        <v>91</v>
      </c>
      <c r="K448" s="6">
        <v>460</v>
      </c>
      <c r="L448" s="6">
        <v>1018</v>
      </c>
      <c r="M448" s="6">
        <v>617</v>
      </c>
      <c r="N448" s="6">
        <v>837</v>
      </c>
      <c r="O448" s="6">
        <v>726</v>
      </c>
      <c r="P448" s="6">
        <v>232</v>
      </c>
      <c r="Q448" s="6">
        <v>375</v>
      </c>
      <c r="R448" s="6">
        <v>650</v>
      </c>
      <c r="S448" s="6">
        <v>793</v>
      </c>
      <c r="T448" s="6">
        <v>299</v>
      </c>
      <c r="U448" s="6">
        <v>188</v>
      </c>
      <c r="V448" s="6">
        <v>408</v>
      </c>
      <c r="W448" s="6">
        <v>7</v>
      </c>
      <c r="X448" s="6">
        <v>565</v>
      </c>
      <c r="Y448" s="6">
        <v>934</v>
      </c>
      <c r="Z448" s="6">
        <v>413</v>
      </c>
      <c r="AA448" s="6">
        <v>14</v>
      </c>
      <c r="AB448" s="6">
        <v>576</v>
      </c>
      <c r="AC448" s="6">
        <v>943</v>
      </c>
      <c r="AD448" s="6">
        <v>643</v>
      </c>
      <c r="AE448" s="6">
        <v>788</v>
      </c>
      <c r="AF448" s="7">
        <v>290</v>
      </c>
      <c r="AG448" s="145">
        <v>177</v>
      </c>
      <c r="AH448" s="5">
        <f t="shared" si="85"/>
        <v>16400</v>
      </c>
      <c r="AI448" s="5">
        <f t="shared" si="86"/>
        <v>11201200</v>
      </c>
      <c r="AJ448" s="2">
        <f t="shared" si="87"/>
        <v>8606720000</v>
      </c>
    </row>
    <row r="449" spans="1:36" ht="13.5" thickBot="1" x14ac:dyDescent="0.25">
      <c r="A449" s="1">
        <v>32</v>
      </c>
      <c r="B449" s="183">
        <v>747</v>
      </c>
      <c r="C449" s="180">
        <v>892</v>
      </c>
      <c r="D449" s="180">
        <v>330</v>
      </c>
      <c r="E449" s="180">
        <v>217</v>
      </c>
      <c r="F449" s="180">
        <v>501</v>
      </c>
      <c r="G449" s="180">
        <v>102</v>
      </c>
      <c r="H449" s="180">
        <v>600</v>
      </c>
      <c r="I449" s="180">
        <v>967</v>
      </c>
      <c r="J449" s="180">
        <v>512</v>
      </c>
      <c r="K449" s="180">
        <v>111</v>
      </c>
      <c r="L449" s="180">
        <v>605</v>
      </c>
      <c r="M449" s="180">
        <v>974</v>
      </c>
      <c r="N449" s="180">
        <v>738</v>
      </c>
      <c r="O449" s="180">
        <v>881</v>
      </c>
      <c r="P449" s="180">
        <v>323</v>
      </c>
      <c r="Q449" s="180">
        <v>212</v>
      </c>
      <c r="R449" s="180">
        <v>813</v>
      </c>
      <c r="S449" s="180">
        <v>702</v>
      </c>
      <c r="T449" s="180">
        <v>144</v>
      </c>
      <c r="U449" s="180">
        <v>287</v>
      </c>
      <c r="V449" s="180">
        <v>51</v>
      </c>
      <c r="W449" s="180">
        <v>420</v>
      </c>
      <c r="X449" s="180">
        <v>914</v>
      </c>
      <c r="Y449" s="180">
        <v>513</v>
      </c>
      <c r="Z449" s="180">
        <v>58</v>
      </c>
      <c r="AA449" s="180">
        <v>425</v>
      </c>
      <c r="AB449" s="180">
        <v>923</v>
      </c>
      <c r="AC449" s="180">
        <v>524</v>
      </c>
      <c r="AD449" s="180">
        <v>808</v>
      </c>
      <c r="AE449" s="180">
        <v>695</v>
      </c>
      <c r="AF449" s="150">
        <v>133</v>
      </c>
      <c r="AG449" s="182">
        <v>278</v>
      </c>
      <c r="AH449" s="5">
        <f t="shared" si="85"/>
        <v>16400</v>
      </c>
      <c r="AI449" s="5">
        <f t="shared" si="86"/>
        <v>11201200</v>
      </c>
      <c r="AJ449" s="2">
        <f t="shared" si="87"/>
        <v>8606720000</v>
      </c>
    </row>
    <row r="450" spans="1:36" x14ac:dyDescent="0.2">
      <c r="A450" s="3" t="s">
        <v>0</v>
      </c>
      <c r="B450" s="5">
        <f>SUM(B418:B449)</f>
        <v>16400</v>
      </c>
      <c r="C450" s="5">
        <f t="shared" ref="C450:AG450" si="88">SUM(C418:C449)</f>
        <v>16400</v>
      </c>
      <c r="D450" s="5">
        <f t="shared" si="88"/>
        <v>16400</v>
      </c>
      <c r="E450" s="5">
        <f t="shared" si="88"/>
        <v>16400</v>
      </c>
      <c r="F450" s="5">
        <f t="shared" si="88"/>
        <v>16400</v>
      </c>
      <c r="G450" s="5">
        <f t="shared" si="88"/>
        <v>16400</v>
      </c>
      <c r="H450" s="5">
        <f t="shared" si="88"/>
        <v>16400</v>
      </c>
      <c r="I450" s="5">
        <f t="shared" si="88"/>
        <v>16400</v>
      </c>
      <c r="J450" s="5">
        <f t="shared" si="88"/>
        <v>16400</v>
      </c>
      <c r="K450" s="5">
        <f t="shared" si="88"/>
        <v>16400</v>
      </c>
      <c r="L450" s="5">
        <f t="shared" si="88"/>
        <v>16400</v>
      </c>
      <c r="M450" s="5">
        <f t="shared" si="88"/>
        <v>16400</v>
      </c>
      <c r="N450" s="5">
        <f t="shared" si="88"/>
        <v>16400</v>
      </c>
      <c r="O450" s="5">
        <f t="shared" si="88"/>
        <v>16401</v>
      </c>
      <c r="P450" s="5">
        <f t="shared" si="88"/>
        <v>16400</v>
      </c>
      <c r="Q450" s="5">
        <f t="shared" si="88"/>
        <v>16400</v>
      </c>
      <c r="R450" s="5">
        <f t="shared" si="88"/>
        <v>16400</v>
      </c>
      <c r="S450" s="5">
        <f t="shared" si="88"/>
        <v>16400</v>
      </c>
      <c r="T450" s="5">
        <f t="shared" si="88"/>
        <v>16400</v>
      </c>
      <c r="U450" s="5">
        <f t="shared" si="88"/>
        <v>16400</v>
      </c>
      <c r="V450" s="5">
        <f t="shared" si="88"/>
        <v>16400</v>
      </c>
      <c r="W450" s="5">
        <f t="shared" si="88"/>
        <v>16400</v>
      </c>
      <c r="X450" s="5">
        <f t="shared" si="88"/>
        <v>16400</v>
      </c>
      <c r="Y450" s="5">
        <f t="shared" si="88"/>
        <v>16400</v>
      </c>
      <c r="Z450" s="5">
        <f t="shared" si="88"/>
        <v>16400</v>
      </c>
      <c r="AA450" s="5">
        <f t="shared" si="88"/>
        <v>16400</v>
      </c>
      <c r="AB450" s="5">
        <f t="shared" si="88"/>
        <v>16400</v>
      </c>
      <c r="AC450" s="5">
        <f t="shared" si="88"/>
        <v>16400</v>
      </c>
      <c r="AD450" s="5">
        <f t="shared" si="88"/>
        <v>16400</v>
      </c>
      <c r="AE450" s="5">
        <f t="shared" si="88"/>
        <v>16400</v>
      </c>
      <c r="AF450" s="5">
        <f t="shared" si="88"/>
        <v>16400</v>
      </c>
      <c r="AG450" s="5">
        <f t="shared" si="88"/>
        <v>16400</v>
      </c>
      <c r="AH450" s="5"/>
      <c r="AI450" s="5"/>
    </row>
    <row r="451" spans="1:36" x14ac:dyDescent="0.2">
      <c r="A451" s="3" t="s">
        <v>1</v>
      </c>
      <c r="B451" s="5">
        <f>SUMSQ(B418:B449)</f>
        <v>11201200</v>
      </c>
      <c r="C451" s="5">
        <f t="shared" ref="C451:AG451" si="89">SUMSQ(C418:C449)</f>
        <v>11201200</v>
      </c>
      <c r="D451" s="5">
        <f t="shared" si="89"/>
        <v>11201200</v>
      </c>
      <c r="E451" s="5">
        <f t="shared" si="89"/>
        <v>11201200</v>
      </c>
      <c r="F451" s="5">
        <f t="shared" si="89"/>
        <v>11201200</v>
      </c>
      <c r="G451" s="5">
        <f t="shared" si="89"/>
        <v>11201200</v>
      </c>
      <c r="H451" s="5">
        <f t="shared" si="89"/>
        <v>11201200</v>
      </c>
      <c r="I451" s="5">
        <f t="shared" si="89"/>
        <v>11201200</v>
      </c>
      <c r="J451" s="5">
        <f t="shared" si="89"/>
        <v>11201200</v>
      </c>
      <c r="K451" s="5">
        <f t="shared" si="89"/>
        <v>11201200</v>
      </c>
      <c r="L451" s="5">
        <f t="shared" si="89"/>
        <v>11201200</v>
      </c>
      <c r="M451" s="5">
        <f t="shared" si="89"/>
        <v>11201200</v>
      </c>
      <c r="N451" s="5">
        <f t="shared" si="89"/>
        <v>11201200</v>
      </c>
      <c r="O451" s="5">
        <f t="shared" si="89"/>
        <v>11202003</v>
      </c>
      <c r="P451" s="5">
        <f t="shared" si="89"/>
        <v>11201200</v>
      </c>
      <c r="Q451" s="5">
        <f t="shared" si="89"/>
        <v>11201200</v>
      </c>
      <c r="R451" s="5">
        <f t="shared" si="89"/>
        <v>11201200</v>
      </c>
      <c r="S451" s="5">
        <f t="shared" si="89"/>
        <v>11201200</v>
      </c>
      <c r="T451" s="5">
        <f t="shared" si="89"/>
        <v>11201200</v>
      </c>
      <c r="U451" s="5">
        <f t="shared" si="89"/>
        <v>11201200</v>
      </c>
      <c r="V451" s="5">
        <f t="shared" si="89"/>
        <v>11201200</v>
      </c>
      <c r="W451" s="5">
        <f t="shared" si="89"/>
        <v>11201200</v>
      </c>
      <c r="X451" s="5">
        <f t="shared" si="89"/>
        <v>11201200</v>
      </c>
      <c r="Y451" s="5">
        <f t="shared" si="89"/>
        <v>11201200</v>
      </c>
      <c r="Z451" s="5">
        <f t="shared" si="89"/>
        <v>11201200</v>
      </c>
      <c r="AA451" s="5">
        <f t="shared" si="89"/>
        <v>11201200</v>
      </c>
      <c r="AB451" s="5">
        <f t="shared" si="89"/>
        <v>11201200</v>
      </c>
      <c r="AC451" s="5">
        <f t="shared" si="89"/>
        <v>11201200</v>
      </c>
      <c r="AD451" s="5">
        <f t="shared" si="89"/>
        <v>11201200</v>
      </c>
      <c r="AE451" s="5">
        <f t="shared" si="89"/>
        <v>11201200</v>
      </c>
      <c r="AF451" s="5">
        <f t="shared" si="89"/>
        <v>11201200</v>
      </c>
      <c r="AG451" s="5">
        <f t="shared" si="89"/>
        <v>11201200</v>
      </c>
      <c r="AH451" s="5"/>
      <c r="AI451" s="5"/>
    </row>
    <row r="452" spans="1:36" x14ac:dyDescent="0.2">
      <c r="A452" s="3" t="s">
        <v>2</v>
      </c>
      <c r="B452" s="2">
        <f>B418^3+B419^3+B420^3+B421^3+B422^3+B423^3+B424^3+B425^3+B426^3+B427^3+B428^3+B429^3+B430^3+B431^3+B432^3+B433^3+B434^3+B435^3+B436^3+B437^3+B438^3+B439^3+B440^3+B441^3+B442^3+B443^3+B444^3+B445^3+B446^3+B447^3+B448^3+B449^3</f>
        <v>8600231936</v>
      </c>
      <c r="C452" s="2">
        <f t="shared" ref="C452:AG452" si="90">C418^3+C419^3+C420^3+C421^3+C422^3+C423^3+C424^3+C425^3+C426^3+C427^3+C428^3+C429^3+C430^3+C431^3+C432^3+C433^3+C434^3+C435^3+C436^3+C437^3+C438^3+C439^3+C440^3+C441^3+C442^3+C443^3+C444^3+C445^3+C446^3+C447^3+C448^3+C449^3</f>
        <v>8612814848</v>
      </c>
      <c r="D452" s="2">
        <f t="shared" si="90"/>
        <v>8600625152</v>
      </c>
      <c r="E452" s="2">
        <f t="shared" si="90"/>
        <v>8613208064</v>
      </c>
      <c r="F452" s="2">
        <f t="shared" si="90"/>
        <v>8600625152</v>
      </c>
      <c r="G452" s="2">
        <f t="shared" si="90"/>
        <v>8613208064</v>
      </c>
      <c r="H452" s="2">
        <f t="shared" si="90"/>
        <v>8600231936</v>
      </c>
      <c r="I452" s="2">
        <f t="shared" si="90"/>
        <v>8612814848</v>
      </c>
      <c r="J452" s="2">
        <f t="shared" si="90"/>
        <v>8600625152</v>
      </c>
      <c r="K452" s="2">
        <f t="shared" si="90"/>
        <v>8613208064</v>
      </c>
      <c r="L452" s="2">
        <f t="shared" si="90"/>
        <v>8600231936</v>
      </c>
      <c r="M452" s="2">
        <f t="shared" si="90"/>
        <v>8612814848</v>
      </c>
      <c r="N452" s="2">
        <f t="shared" si="90"/>
        <v>8600231936</v>
      </c>
      <c r="O452" s="2">
        <f t="shared" si="90"/>
        <v>8613298455</v>
      </c>
      <c r="P452" s="2">
        <f t="shared" si="90"/>
        <v>8600625152</v>
      </c>
      <c r="Q452" s="2">
        <f t="shared" si="90"/>
        <v>8613208064</v>
      </c>
      <c r="R452" s="2">
        <f t="shared" si="90"/>
        <v>8600231936</v>
      </c>
      <c r="S452" s="2">
        <f t="shared" si="90"/>
        <v>8612814848</v>
      </c>
      <c r="T452" s="2">
        <f t="shared" si="90"/>
        <v>8600625152</v>
      </c>
      <c r="U452" s="2">
        <f t="shared" si="90"/>
        <v>8613208064</v>
      </c>
      <c r="V452" s="2">
        <f t="shared" si="90"/>
        <v>8600625152</v>
      </c>
      <c r="W452" s="2">
        <f t="shared" si="90"/>
        <v>8613208064</v>
      </c>
      <c r="X452" s="2">
        <f t="shared" si="90"/>
        <v>8600231936</v>
      </c>
      <c r="Y452" s="2">
        <f t="shared" si="90"/>
        <v>8612814848</v>
      </c>
      <c r="Z452" s="2">
        <f t="shared" si="90"/>
        <v>8600625152</v>
      </c>
      <c r="AA452" s="2">
        <f t="shared" si="90"/>
        <v>8613208064</v>
      </c>
      <c r="AB452" s="2">
        <f t="shared" si="90"/>
        <v>8600231936</v>
      </c>
      <c r="AC452" s="2">
        <f t="shared" si="90"/>
        <v>8612814848</v>
      </c>
      <c r="AD452" s="2">
        <f t="shared" si="90"/>
        <v>8600231936</v>
      </c>
      <c r="AE452" s="2">
        <f t="shared" si="90"/>
        <v>8612814848</v>
      </c>
      <c r="AF452" s="2">
        <f t="shared" si="90"/>
        <v>8600625152</v>
      </c>
      <c r="AG452" s="2">
        <f t="shared" si="90"/>
        <v>8613208064</v>
      </c>
      <c r="AH452" s="5"/>
      <c r="AI452" s="5"/>
      <c r="AJ452" s="114">
        <f>C418^3+B419^3+E420^3+D421^3+G422^3+F423^3+I424^3+H425^3+K426^3+J427^3+M428^3+L429^3+O430^3+N431^3+Q432^3+P433^3+S434^3+R435^3+U436^3+T437^3+W438^3+V439^3+Y440^3+X441^3+AA442^3+Z443^3+AC444^3+AB445^3+AE446^3+AD447^3+AG448^3+AF449^3</f>
        <v>8606720000</v>
      </c>
    </row>
    <row r="453" spans="1:36" x14ac:dyDescent="0.2">
      <c r="AH453" s="5"/>
      <c r="AI453" s="5"/>
    </row>
    <row r="454" spans="1:36" x14ac:dyDescent="0.2">
      <c r="A454" s="3" t="s">
        <v>1173</v>
      </c>
      <c r="B454" s="2">
        <f>B418</f>
        <v>2</v>
      </c>
      <c r="C454" s="2">
        <f>C419</f>
        <v>54</v>
      </c>
      <c r="D454" s="2">
        <f>D420</f>
        <v>92</v>
      </c>
      <c r="E454" s="2">
        <f>E421</f>
        <v>112</v>
      </c>
      <c r="F454" s="2">
        <f>F422</f>
        <v>157</v>
      </c>
      <c r="G454" s="2">
        <f>G423</f>
        <v>169</v>
      </c>
      <c r="H454" s="2">
        <f>H424</f>
        <v>199</v>
      </c>
      <c r="I454" s="2">
        <f>I425</f>
        <v>243</v>
      </c>
      <c r="J454" s="2">
        <f>J426</f>
        <v>526</v>
      </c>
      <c r="K454" s="2">
        <f>K427</f>
        <v>570</v>
      </c>
      <c r="L454" s="2">
        <f>L428</f>
        <v>600</v>
      </c>
      <c r="M454" s="2">
        <f>M429</f>
        <v>612</v>
      </c>
      <c r="N454" s="2">
        <f>N430</f>
        <v>657</v>
      </c>
      <c r="O454" s="2">
        <f>O431</f>
        <v>677</v>
      </c>
      <c r="P454" s="2">
        <f>P432</f>
        <v>715</v>
      </c>
      <c r="Q454" s="2">
        <f>Q433</f>
        <v>767</v>
      </c>
      <c r="R454" s="2">
        <f>R434</f>
        <v>1003</v>
      </c>
      <c r="S454" s="2">
        <f>S435</f>
        <v>991</v>
      </c>
      <c r="T454" s="2">
        <f>T436</f>
        <v>945</v>
      </c>
      <c r="U454" s="2">
        <f>U437</f>
        <v>901</v>
      </c>
      <c r="V454" s="2">
        <f>V438</f>
        <v>888</v>
      </c>
      <c r="W454" s="2">
        <f>W439</f>
        <v>836</v>
      </c>
      <c r="X454" s="2">
        <f>X440</f>
        <v>814</v>
      </c>
      <c r="Y454" s="2">
        <f>Y441</f>
        <v>794</v>
      </c>
      <c r="Z454" s="2">
        <f>Z442</f>
        <v>487</v>
      </c>
      <c r="AA454" s="2">
        <f>AA443</f>
        <v>467</v>
      </c>
      <c r="AB454" s="2">
        <f>AB444</f>
        <v>445</v>
      </c>
      <c r="AC454" s="2">
        <f>AC445</f>
        <v>393</v>
      </c>
      <c r="AD454" s="2">
        <f>AD446</f>
        <v>380</v>
      </c>
      <c r="AE454" s="2">
        <f>AE447</f>
        <v>336</v>
      </c>
      <c r="AF454" s="2">
        <f>AF448</f>
        <v>290</v>
      </c>
      <c r="AG454" s="2">
        <f>AG449</f>
        <v>278</v>
      </c>
      <c r="AH454" s="217">
        <f t="shared" ref="AH454:AH455" si="91">SUM(B454:AG454)</f>
        <v>16400</v>
      </c>
      <c r="AI454" s="5">
        <f t="shared" ref="AI454:AI455" si="92">SUMSQ(B454:AG454)</f>
        <v>11201200</v>
      </c>
      <c r="AJ454" s="2">
        <f t="shared" ref="AJ454:AJ455" si="93">B454^3+C454^3+D454^3+E454^3+F454^3+G454^3+H454^3+I454^3+J454^3+K454^3+L454^3+M454^3+N454^3+O454^3+P454^3+Q454^3+R454^3+S454^3+T454^3+U454^3+V454^3+W454^3+X454^3+Y454^3+Z454^3+AA454^3+AB454^3+AC454^3+AD454^3+AE454^3+AF454^3+AG454^3</f>
        <v>8606720000</v>
      </c>
    </row>
    <row r="455" spans="1:36" x14ac:dyDescent="0.2">
      <c r="A455" s="3" t="s">
        <v>1174</v>
      </c>
      <c r="B455" s="2">
        <f>B449</f>
        <v>747</v>
      </c>
      <c r="C455" s="2">
        <f>C448</f>
        <v>735</v>
      </c>
      <c r="D455" s="2">
        <f>D447</f>
        <v>689</v>
      </c>
      <c r="E455" s="2">
        <f>E446</f>
        <v>645</v>
      </c>
      <c r="F455" s="2">
        <f>F445</f>
        <v>632</v>
      </c>
      <c r="G455" s="2">
        <f>G444</f>
        <v>580</v>
      </c>
      <c r="H455" s="2">
        <f>H443</f>
        <v>558</v>
      </c>
      <c r="I455" s="2">
        <f>I442</f>
        <v>538</v>
      </c>
      <c r="J455" s="2">
        <f>J441</f>
        <v>231</v>
      </c>
      <c r="K455" s="2">
        <f>K440</f>
        <v>211</v>
      </c>
      <c r="L455" s="2">
        <f>L439</f>
        <v>189</v>
      </c>
      <c r="M455" s="2">
        <f>M438</f>
        <v>137</v>
      </c>
      <c r="N455" s="2">
        <f>N437</f>
        <v>124</v>
      </c>
      <c r="O455" s="2">
        <f>O436</f>
        <v>80</v>
      </c>
      <c r="P455" s="2">
        <f>P435</f>
        <v>34</v>
      </c>
      <c r="Q455" s="2">
        <f>Q434</f>
        <v>22</v>
      </c>
      <c r="R455" s="2">
        <f>R433</f>
        <v>258</v>
      </c>
      <c r="S455" s="2">
        <f>S432</f>
        <v>310</v>
      </c>
      <c r="T455" s="2">
        <f>T431</f>
        <v>348</v>
      </c>
      <c r="U455" s="2">
        <f>U430</f>
        <v>368</v>
      </c>
      <c r="V455" s="2">
        <f>V429</f>
        <v>413</v>
      </c>
      <c r="W455" s="2">
        <f>W428</f>
        <v>425</v>
      </c>
      <c r="X455" s="2">
        <f>X427</f>
        <v>455</v>
      </c>
      <c r="Y455" s="2">
        <f>Y426</f>
        <v>499</v>
      </c>
      <c r="Z455" s="2">
        <f>Z425</f>
        <v>782</v>
      </c>
      <c r="AA455" s="2">
        <f>AA424</f>
        <v>826</v>
      </c>
      <c r="AB455" s="2">
        <f>AB423</f>
        <v>856</v>
      </c>
      <c r="AC455" s="2">
        <f>AC422</f>
        <v>868</v>
      </c>
      <c r="AD455" s="2">
        <f>AD421</f>
        <v>913</v>
      </c>
      <c r="AE455" s="2">
        <f>AE420</f>
        <v>933</v>
      </c>
      <c r="AF455" s="2">
        <f>AF419</f>
        <v>971</v>
      </c>
      <c r="AG455" s="2">
        <f>AG418</f>
        <v>1023</v>
      </c>
      <c r="AH455" s="217">
        <f t="shared" si="91"/>
        <v>16400</v>
      </c>
      <c r="AI455" s="5">
        <f t="shared" si="92"/>
        <v>11201200</v>
      </c>
      <c r="AJ455" s="2">
        <f t="shared" si="93"/>
        <v>8606720000</v>
      </c>
    </row>
    <row r="458" spans="1:36" ht="13.5" thickBot="1" x14ac:dyDescent="0.25">
      <c r="B458" s="1" t="s">
        <v>1192</v>
      </c>
      <c r="D458" s="131"/>
      <c r="G458" s="2" t="s">
        <v>5</v>
      </c>
    </row>
    <row r="459" spans="1:36" x14ac:dyDescent="0.2">
      <c r="A459" s="1">
        <v>1</v>
      </c>
      <c r="B459" s="153">
        <v>26</v>
      </c>
      <c r="C459" s="154">
        <v>393</v>
      </c>
      <c r="D459" s="155">
        <v>955</v>
      </c>
      <c r="E459" s="155">
        <v>556</v>
      </c>
      <c r="F459" s="155">
        <v>776</v>
      </c>
      <c r="G459" s="155">
        <v>663</v>
      </c>
      <c r="H459" s="155">
        <v>165</v>
      </c>
      <c r="I459" s="155">
        <v>310</v>
      </c>
      <c r="J459" s="155">
        <v>781</v>
      </c>
      <c r="K459" s="155">
        <v>670</v>
      </c>
      <c r="L459" s="155">
        <v>176</v>
      </c>
      <c r="M459" s="155">
        <v>319</v>
      </c>
      <c r="N459" s="155">
        <v>19</v>
      </c>
      <c r="O459" s="155">
        <v>388</v>
      </c>
      <c r="P459" s="155">
        <v>946</v>
      </c>
      <c r="Q459" s="155">
        <v>545</v>
      </c>
      <c r="R459" s="155">
        <v>480</v>
      </c>
      <c r="S459" s="155">
        <v>79</v>
      </c>
      <c r="T459" s="155">
        <v>637</v>
      </c>
      <c r="U459" s="155">
        <v>1006</v>
      </c>
      <c r="V459" s="155">
        <v>706</v>
      </c>
      <c r="W459" s="155">
        <v>849</v>
      </c>
      <c r="X459" s="155">
        <v>355</v>
      </c>
      <c r="Y459" s="155">
        <v>244</v>
      </c>
      <c r="Z459" s="155">
        <v>715</v>
      </c>
      <c r="AA459" s="155">
        <v>860</v>
      </c>
      <c r="AB459" s="155">
        <v>362</v>
      </c>
      <c r="AC459" s="155">
        <v>249</v>
      </c>
      <c r="AD459" s="155">
        <v>469</v>
      </c>
      <c r="AE459" s="155">
        <v>70</v>
      </c>
      <c r="AF459" s="158">
        <v>632</v>
      </c>
      <c r="AG459" s="159">
        <v>999</v>
      </c>
      <c r="AH459" s="5">
        <f>SUM(B459:AG459)</f>
        <v>16400</v>
      </c>
      <c r="AI459" s="5">
        <f>SUMSQ(B459:AG459)</f>
        <v>11201200</v>
      </c>
      <c r="AJ459" s="2">
        <f>B459^3+C459^3+D459^3+E459^3+F459^3+G459^3+H459^3+I459^3+J459^3+K459^3+L459^3+M459^3+N459^3+O459^3+P459^3+Q459^3+R459^3+S459^3+T459^3+U459^3+V459^3+W459^3+X459^3+Y459^3+Z459^3+AA459^3+AB459^3+AC459^3+AD459^3+AE459^3+AF459^3+AG459^3</f>
        <v>8606720000</v>
      </c>
    </row>
    <row r="460" spans="1:36" x14ac:dyDescent="0.2">
      <c r="A460" s="1">
        <v>2</v>
      </c>
      <c r="B460" s="160">
        <v>445</v>
      </c>
      <c r="C460" s="114">
        <v>46</v>
      </c>
      <c r="D460" s="104">
        <v>544</v>
      </c>
      <c r="E460" s="104">
        <v>911</v>
      </c>
      <c r="F460" s="104">
        <v>675</v>
      </c>
      <c r="G460" s="104">
        <v>820</v>
      </c>
      <c r="H460" s="104">
        <v>258</v>
      </c>
      <c r="I460" s="104">
        <v>145</v>
      </c>
      <c r="J460" s="104">
        <v>682</v>
      </c>
      <c r="K460" s="104">
        <v>825</v>
      </c>
      <c r="L460" s="104">
        <v>267</v>
      </c>
      <c r="M460" s="104">
        <v>156</v>
      </c>
      <c r="N460" s="104">
        <v>440</v>
      </c>
      <c r="O460" s="104">
        <v>39</v>
      </c>
      <c r="P460" s="104">
        <v>533</v>
      </c>
      <c r="Q460" s="104">
        <v>902</v>
      </c>
      <c r="R460" s="104">
        <v>123</v>
      </c>
      <c r="S460" s="104">
        <v>492</v>
      </c>
      <c r="T460" s="104">
        <v>986</v>
      </c>
      <c r="U460" s="104">
        <v>585</v>
      </c>
      <c r="V460" s="104">
        <v>869</v>
      </c>
      <c r="W460" s="104">
        <v>758</v>
      </c>
      <c r="X460" s="104">
        <v>200</v>
      </c>
      <c r="Y460" s="104">
        <v>343</v>
      </c>
      <c r="Z460" s="104">
        <v>880</v>
      </c>
      <c r="AA460" s="104">
        <v>767</v>
      </c>
      <c r="AB460" s="104">
        <v>205</v>
      </c>
      <c r="AC460" s="104">
        <v>350</v>
      </c>
      <c r="AD460" s="104">
        <v>114</v>
      </c>
      <c r="AE460" s="104">
        <v>481</v>
      </c>
      <c r="AF460" s="104">
        <v>979</v>
      </c>
      <c r="AG460" s="161">
        <v>580</v>
      </c>
      <c r="AH460" s="5">
        <f t="shared" ref="AH460:AH490" si="94">SUM(B460:AG460)</f>
        <v>16400</v>
      </c>
      <c r="AI460" s="5">
        <f t="shared" ref="AI460:AI490" si="95">SUMSQ(B460:AG460)</f>
        <v>11201200</v>
      </c>
      <c r="AJ460" s="2">
        <f t="shared" ref="AJ460:AJ496" si="96">B460^3+C460^3+D460^3+E460^3+F460^3+G460^3+H460^3+I460^3+J460^3+K460^3+L460^3+M460^3+N460^3+O460^3+P460^3+Q460^3+R460^3+S460^3+T460^3+U460^3+V460^3+W460^3+X460^3+Y460^3+Z460^3+AA460^3+AB460^3+AC460^3+AD460^3+AE460^3+AF460^3+AG460^3</f>
        <v>8606720000</v>
      </c>
    </row>
    <row r="461" spans="1:36" x14ac:dyDescent="0.2">
      <c r="A461" s="1">
        <v>3</v>
      </c>
      <c r="B461" s="162">
        <v>993</v>
      </c>
      <c r="C461" s="104">
        <v>626</v>
      </c>
      <c r="D461" s="114">
        <v>68</v>
      </c>
      <c r="E461" s="103">
        <v>467</v>
      </c>
      <c r="F461" s="104">
        <v>255</v>
      </c>
      <c r="G461" s="104">
        <v>368</v>
      </c>
      <c r="H461" s="104">
        <v>862</v>
      </c>
      <c r="I461" s="104">
        <v>717</v>
      </c>
      <c r="J461" s="104">
        <v>246</v>
      </c>
      <c r="K461" s="104">
        <v>357</v>
      </c>
      <c r="L461" s="104">
        <v>855</v>
      </c>
      <c r="M461" s="104">
        <v>712</v>
      </c>
      <c r="N461" s="104">
        <v>1004</v>
      </c>
      <c r="O461" s="104">
        <v>635</v>
      </c>
      <c r="P461" s="104">
        <v>73</v>
      </c>
      <c r="Q461" s="104">
        <v>474</v>
      </c>
      <c r="R461" s="104">
        <v>551</v>
      </c>
      <c r="S461" s="104">
        <v>952</v>
      </c>
      <c r="T461" s="104">
        <v>390</v>
      </c>
      <c r="U461" s="104">
        <v>21</v>
      </c>
      <c r="V461" s="104">
        <v>313</v>
      </c>
      <c r="W461" s="104">
        <v>170</v>
      </c>
      <c r="X461" s="104">
        <v>668</v>
      </c>
      <c r="Y461" s="104">
        <v>779</v>
      </c>
      <c r="Z461" s="104">
        <v>308</v>
      </c>
      <c r="AA461" s="104">
        <v>163</v>
      </c>
      <c r="AB461" s="104">
        <v>657</v>
      </c>
      <c r="AC461" s="104">
        <v>770</v>
      </c>
      <c r="AD461" s="107">
        <v>558</v>
      </c>
      <c r="AE461" s="104">
        <v>957</v>
      </c>
      <c r="AF461" s="104">
        <v>399</v>
      </c>
      <c r="AG461" s="163">
        <v>32</v>
      </c>
      <c r="AH461" s="5">
        <f t="shared" si="94"/>
        <v>16400</v>
      </c>
      <c r="AI461" s="5">
        <f t="shared" si="95"/>
        <v>11201200</v>
      </c>
      <c r="AJ461" s="2">
        <f t="shared" si="96"/>
        <v>8606720000</v>
      </c>
    </row>
    <row r="462" spans="1:36" x14ac:dyDescent="0.2">
      <c r="A462" s="1">
        <v>4</v>
      </c>
      <c r="B462" s="162">
        <v>582</v>
      </c>
      <c r="C462" s="104">
        <v>981</v>
      </c>
      <c r="D462" s="103">
        <v>487</v>
      </c>
      <c r="E462" s="114">
        <v>120</v>
      </c>
      <c r="F462" s="104">
        <v>348</v>
      </c>
      <c r="G462" s="104">
        <v>203</v>
      </c>
      <c r="H462" s="104">
        <v>761</v>
      </c>
      <c r="I462" s="104">
        <v>874</v>
      </c>
      <c r="J462" s="104">
        <v>337</v>
      </c>
      <c r="K462" s="104">
        <v>194</v>
      </c>
      <c r="L462" s="104">
        <v>756</v>
      </c>
      <c r="M462" s="104">
        <v>867</v>
      </c>
      <c r="N462" s="104">
        <v>591</v>
      </c>
      <c r="O462" s="104">
        <v>992</v>
      </c>
      <c r="P462" s="104">
        <v>494</v>
      </c>
      <c r="Q462" s="104">
        <v>125</v>
      </c>
      <c r="R462" s="104">
        <v>900</v>
      </c>
      <c r="S462" s="104">
        <v>531</v>
      </c>
      <c r="T462" s="104">
        <v>33</v>
      </c>
      <c r="U462" s="104">
        <v>434</v>
      </c>
      <c r="V462" s="104">
        <v>158</v>
      </c>
      <c r="W462" s="104">
        <v>269</v>
      </c>
      <c r="X462" s="104">
        <v>831</v>
      </c>
      <c r="Y462" s="104">
        <v>688</v>
      </c>
      <c r="Z462" s="104">
        <v>151</v>
      </c>
      <c r="AA462" s="104">
        <v>264</v>
      </c>
      <c r="AB462" s="104">
        <v>822</v>
      </c>
      <c r="AC462" s="104">
        <v>677</v>
      </c>
      <c r="AD462" s="104">
        <v>905</v>
      </c>
      <c r="AE462" s="107">
        <v>538</v>
      </c>
      <c r="AF462" s="104">
        <v>44</v>
      </c>
      <c r="AG462" s="163">
        <v>443</v>
      </c>
      <c r="AH462" s="5">
        <f t="shared" si="94"/>
        <v>16400</v>
      </c>
      <c r="AI462" s="5">
        <f t="shared" si="95"/>
        <v>11201200</v>
      </c>
      <c r="AJ462" s="2">
        <f t="shared" si="96"/>
        <v>8606720000</v>
      </c>
    </row>
    <row r="463" spans="1:36" x14ac:dyDescent="0.2">
      <c r="A463" s="1">
        <v>5</v>
      </c>
      <c r="B463" s="162">
        <v>923</v>
      </c>
      <c r="C463" s="104">
        <v>524</v>
      </c>
      <c r="D463" s="104">
        <v>58</v>
      </c>
      <c r="E463" s="104">
        <v>425</v>
      </c>
      <c r="F463" s="114">
        <v>133</v>
      </c>
      <c r="G463" s="103">
        <v>278</v>
      </c>
      <c r="H463" s="104">
        <v>808</v>
      </c>
      <c r="I463" s="104">
        <v>695</v>
      </c>
      <c r="J463" s="104">
        <v>144</v>
      </c>
      <c r="K463" s="104">
        <v>287</v>
      </c>
      <c r="L463" s="104">
        <v>813</v>
      </c>
      <c r="M463" s="104">
        <v>702</v>
      </c>
      <c r="N463" s="104">
        <v>914</v>
      </c>
      <c r="O463" s="104">
        <v>513</v>
      </c>
      <c r="P463" s="104">
        <v>51</v>
      </c>
      <c r="Q463" s="104">
        <v>420</v>
      </c>
      <c r="R463" s="104">
        <v>605</v>
      </c>
      <c r="S463" s="104">
        <v>974</v>
      </c>
      <c r="T463" s="104">
        <v>512</v>
      </c>
      <c r="U463" s="104">
        <v>111</v>
      </c>
      <c r="V463" s="104">
        <v>323</v>
      </c>
      <c r="W463" s="104">
        <v>212</v>
      </c>
      <c r="X463" s="104">
        <v>738</v>
      </c>
      <c r="Y463" s="104">
        <v>881</v>
      </c>
      <c r="Z463" s="104">
        <v>330</v>
      </c>
      <c r="AA463" s="104">
        <v>217</v>
      </c>
      <c r="AB463" s="107">
        <v>747</v>
      </c>
      <c r="AC463" s="104">
        <v>892</v>
      </c>
      <c r="AD463" s="104">
        <v>600</v>
      </c>
      <c r="AE463" s="104">
        <v>967</v>
      </c>
      <c r="AF463" s="104">
        <v>501</v>
      </c>
      <c r="AG463" s="163">
        <v>102</v>
      </c>
      <c r="AH463" s="5">
        <f t="shared" si="94"/>
        <v>16400</v>
      </c>
      <c r="AI463" s="5">
        <f t="shared" si="95"/>
        <v>11201200</v>
      </c>
      <c r="AJ463" s="2">
        <f t="shared" si="96"/>
        <v>8606720000</v>
      </c>
    </row>
    <row r="464" spans="1:36" x14ac:dyDescent="0.2">
      <c r="A464" s="1">
        <v>6</v>
      </c>
      <c r="B464" s="162">
        <v>576</v>
      </c>
      <c r="C464" s="104">
        <v>943</v>
      </c>
      <c r="D464" s="104">
        <v>413</v>
      </c>
      <c r="E464" s="104">
        <v>14</v>
      </c>
      <c r="F464" s="103">
        <v>290</v>
      </c>
      <c r="G464" s="114">
        <v>177</v>
      </c>
      <c r="H464" s="104">
        <v>643</v>
      </c>
      <c r="I464" s="104">
        <v>788</v>
      </c>
      <c r="J464" s="104">
        <v>299</v>
      </c>
      <c r="K464" s="104">
        <v>188</v>
      </c>
      <c r="L464" s="104">
        <v>650</v>
      </c>
      <c r="M464" s="104">
        <v>793</v>
      </c>
      <c r="N464" s="104">
        <v>565</v>
      </c>
      <c r="O464" s="104">
        <v>934</v>
      </c>
      <c r="P464" s="104">
        <v>408</v>
      </c>
      <c r="Q464" s="104">
        <v>7</v>
      </c>
      <c r="R464" s="104">
        <v>1018</v>
      </c>
      <c r="S464" s="104">
        <v>617</v>
      </c>
      <c r="T464" s="104">
        <v>91</v>
      </c>
      <c r="U464" s="104">
        <v>460</v>
      </c>
      <c r="V464" s="104">
        <v>232</v>
      </c>
      <c r="W464" s="104">
        <v>375</v>
      </c>
      <c r="X464" s="104">
        <v>837</v>
      </c>
      <c r="Y464" s="104">
        <v>726</v>
      </c>
      <c r="Z464" s="104">
        <v>237</v>
      </c>
      <c r="AA464" s="104">
        <v>382</v>
      </c>
      <c r="AB464" s="104">
        <v>848</v>
      </c>
      <c r="AC464" s="107">
        <v>735</v>
      </c>
      <c r="AD464" s="104">
        <v>1011</v>
      </c>
      <c r="AE464" s="104">
        <v>612</v>
      </c>
      <c r="AF464" s="104">
        <v>82</v>
      </c>
      <c r="AG464" s="163">
        <v>449</v>
      </c>
      <c r="AH464" s="5">
        <f t="shared" si="94"/>
        <v>16400</v>
      </c>
      <c r="AI464" s="5">
        <f t="shared" si="95"/>
        <v>11201200</v>
      </c>
      <c r="AJ464" s="2">
        <f t="shared" si="96"/>
        <v>8606720000</v>
      </c>
    </row>
    <row r="465" spans="1:36" x14ac:dyDescent="0.2">
      <c r="A465" s="1">
        <v>7</v>
      </c>
      <c r="B465" s="162">
        <v>100</v>
      </c>
      <c r="C465" s="104">
        <v>499</v>
      </c>
      <c r="D465" s="104">
        <v>961</v>
      </c>
      <c r="E465" s="104">
        <v>594</v>
      </c>
      <c r="F465" s="104">
        <v>894</v>
      </c>
      <c r="G465" s="104">
        <v>749</v>
      </c>
      <c r="H465" s="114">
        <v>223</v>
      </c>
      <c r="I465" s="103">
        <v>336</v>
      </c>
      <c r="J465" s="104">
        <v>887</v>
      </c>
      <c r="K465" s="104">
        <v>744</v>
      </c>
      <c r="L465" s="104">
        <v>214</v>
      </c>
      <c r="M465" s="104">
        <v>325</v>
      </c>
      <c r="N465" s="104">
        <v>105</v>
      </c>
      <c r="O465" s="104">
        <v>506</v>
      </c>
      <c r="P465" s="104">
        <v>972</v>
      </c>
      <c r="Q465" s="104">
        <v>603</v>
      </c>
      <c r="R465" s="104">
        <v>422</v>
      </c>
      <c r="S465" s="104">
        <v>53</v>
      </c>
      <c r="T465" s="104">
        <v>519</v>
      </c>
      <c r="U465" s="104">
        <v>920</v>
      </c>
      <c r="V465" s="104">
        <v>700</v>
      </c>
      <c r="W465" s="104">
        <v>811</v>
      </c>
      <c r="X465" s="104">
        <v>281</v>
      </c>
      <c r="Y465" s="104">
        <v>138</v>
      </c>
      <c r="Z465" s="107">
        <v>689</v>
      </c>
      <c r="AA465" s="104">
        <v>802</v>
      </c>
      <c r="AB465" s="104">
        <v>276</v>
      </c>
      <c r="AC465" s="104">
        <v>131</v>
      </c>
      <c r="AD465" s="104">
        <v>431</v>
      </c>
      <c r="AE465" s="104">
        <v>64</v>
      </c>
      <c r="AF465" s="104">
        <v>526</v>
      </c>
      <c r="AG465" s="163">
        <v>925</v>
      </c>
      <c r="AH465" s="5">
        <f t="shared" si="94"/>
        <v>16400</v>
      </c>
      <c r="AI465" s="5">
        <f t="shared" si="95"/>
        <v>11201200</v>
      </c>
      <c r="AJ465" s="2">
        <f t="shared" si="96"/>
        <v>8606720000</v>
      </c>
    </row>
    <row r="466" spans="1:36" x14ac:dyDescent="0.2">
      <c r="A466" s="1">
        <v>8</v>
      </c>
      <c r="B466" s="162">
        <v>455</v>
      </c>
      <c r="C466" s="104">
        <v>88</v>
      </c>
      <c r="D466" s="104">
        <v>614</v>
      </c>
      <c r="E466" s="104">
        <v>1013</v>
      </c>
      <c r="F466" s="104">
        <v>729</v>
      </c>
      <c r="G466" s="104">
        <v>842</v>
      </c>
      <c r="H466" s="103">
        <v>380</v>
      </c>
      <c r="I466" s="114">
        <v>235</v>
      </c>
      <c r="J466" s="104">
        <v>724</v>
      </c>
      <c r="K466" s="104">
        <v>835</v>
      </c>
      <c r="L466" s="104">
        <v>369</v>
      </c>
      <c r="M466" s="104">
        <v>226</v>
      </c>
      <c r="N466" s="104">
        <v>462</v>
      </c>
      <c r="O466" s="104">
        <v>93</v>
      </c>
      <c r="P466" s="104">
        <v>623</v>
      </c>
      <c r="Q466" s="104">
        <v>1024</v>
      </c>
      <c r="R466" s="104">
        <v>1</v>
      </c>
      <c r="S466" s="104">
        <v>402</v>
      </c>
      <c r="T466" s="104">
        <v>932</v>
      </c>
      <c r="U466" s="104">
        <v>563</v>
      </c>
      <c r="V466" s="104">
        <v>799</v>
      </c>
      <c r="W466" s="104">
        <v>656</v>
      </c>
      <c r="X466" s="104">
        <v>190</v>
      </c>
      <c r="Y466" s="104">
        <v>301</v>
      </c>
      <c r="Z466" s="104">
        <v>790</v>
      </c>
      <c r="AA466" s="107">
        <v>645</v>
      </c>
      <c r="AB466" s="104">
        <v>183</v>
      </c>
      <c r="AC466" s="104">
        <v>296</v>
      </c>
      <c r="AD466" s="104">
        <v>12</v>
      </c>
      <c r="AE466" s="104">
        <v>411</v>
      </c>
      <c r="AF466" s="104">
        <v>937</v>
      </c>
      <c r="AG466" s="163">
        <v>570</v>
      </c>
      <c r="AH466" s="5">
        <f t="shared" si="94"/>
        <v>16400</v>
      </c>
      <c r="AI466" s="5">
        <f t="shared" si="95"/>
        <v>11201200</v>
      </c>
      <c r="AJ466" s="2">
        <f t="shared" si="96"/>
        <v>8606720000</v>
      </c>
    </row>
    <row r="467" spans="1:36" x14ac:dyDescent="0.2">
      <c r="A467" s="1">
        <v>9</v>
      </c>
      <c r="B467" s="162">
        <v>257</v>
      </c>
      <c r="C467" s="104">
        <v>146</v>
      </c>
      <c r="D467" s="104">
        <v>676</v>
      </c>
      <c r="E467" s="104">
        <v>819</v>
      </c>
      <c r="F467" s="104">
        <v>543</v>
      </c>
      <c r="G467" s="104">
        <v>912</v>
      </c>
      <c r="H467" s="104">
        <v>446</v>
      </c>
      <c r="I467" s="104">
        <v>45</v>
      </c>
      <c r="J467" s="114">
        <v>534</v>
      </c>
      <c r="K467" s="103">
        <v>901</v>
      </c>
      <c r="L467" s="104">
        <v>439</v>
      </c>
      <c r="M467" s="104">
        <v>40</v>
      </c>
      <c r="N467" s="104">
        <v>268</v>
      </c>
      <c r="O467" s="104">
        <v>155</v>
      </c>
      <c r="P467" s="104">
        <v>681</v>
      </c>
      <c r="Q467" s="104">
        <v>826</v>
      </c>
      <c r="R467" s="104">
        <v>199</v>
      </c>
      <c r="S467" s="104">
        <v>344</v>
      </c>
      <c r="T467" s="104">
        <v>870</v>
      </c>
      <c r="U467" s="104">
        <v>757</v>
      </c>
      <c r="V467" s="104">
        <v>985</v>
      </c>
      <c r="W467" s="104">
        <v>586</v>
      </c>
      <c r="X467" s="107">
        <v>124</v>
      </c>
      <c r="Y467" s="104">
        <v>491</v>
      </c>
      <c r="Z467" s="104">
        <v>980</v>
      </c>
      <c r="AA467" s="104">
        <v>579</v>
      </c>
      <c r="AB467" s="104">
        <v>113</v>
      </c>
      <c r="AC467" s="104">
        <v>482</v>
      </c>
      <c r="AD467" s="104">
        <v>206</v>
      </c>
      <c r="AE467" s="104">
        <v>349</v>
      </c>
      <c r="AF467" s="104">
        <v>879</v>
      </c>
      <c r="AG467" s="163">
        <v>768</v>
      </c>
      <c r="AH467" s="5">
        <f t="shared" si="94"/>
        <v>16400</v>
      </c>
      <c r="AI467" s="5">
        <f t="shared" si="95"/>
        <v>11201200</v>
      </c>
      <c r="AJ467" s="2">
        <f t="shared" si="96"/>
        <v>8606720000</v>
      </c>
    </row>
    <row r="468" spans="1:36" x14ac:dyDescent="0.2">
      <c r="A468" s="1">
        <v>10</v>
      </c>
      <c r="B468" s="162">
        <v>166</v>
      </c>
      <c r="C468" s="104">
        <v>309</v>
      </c>
      <c r="D468" s="104">
        <v>775</v>
      </c>
      <c r="E468" s="104">
        <v>664</v>
      </c>
      <c r="F468" s="104">
        <v>956</v>
      </c>
      <c r="G468" s="104">
        <v>555</v>
      </c>
      <c r="H468" s="104">
        <v>25</v>
      </c>
      <c r="I468" s="104">
        <v>394</v>
      </c>
      <c r="J468" s="103">
        <v>945</v>
      </c>
      <c r="K468" s="114">
        <v>546</v>
      </c>
      <c r="L468" s="104">
        <v>20</v>
      </c>
      <c r="M468" s="104">
        <v>387</v>
      </c>
      <c r="N468" s="104">
        <v>175</v>
      </c>
      <c r="O468" s="104">
        <v>320</v>
      </c>
      <c r="P468" s="104">
        <v>782</v>
      </c>
      <c r="Q468" s="104">
        <v>669</v>
      </c>
      <c r="R468" s="104">
        <v>356</v>
      </c>
      <c r="S468" s="104">
        <v>243</v>
      </c>
      <c r="T468" s="104">
        <v>705</v>
      </c>
      <c r="U468" s="104">
        <v>850</v>
      </c>
      <c r="V468" s="104">
        <v>638</v>
      </c>
      <c r="W468" s="104">
        <v>1005</v>
      </c>
      <c r="X468" s="104">
        <v>479</v>
      </c>
      <c r="Y468" s="107">
        <v>80</v>
      </c>
      <c r="Z468" s="104">
        <v>631</v>
      </c>
      <c r="AA468" s="104">
        <v>1000</v>
      </c>
      <c r="AB468" s="104">
        <v>470</v>
      </c>
      <c r="AC468" s="104">
        <v>69</v>
      </c>
      <c r="AD468" s="104">
        <v>361</v>
      </c>
      <c r="AE468" s="104">
        <v>250</v>
      </c>
      <c r="AF468" s="104">
        <v>716</v>
      </c>
      <c r="AG468" s="163">
        <v>859</v>
      </c>
      <c r="AH468" s="5">
        <f t="shared" si="94"/>
        <v>16400</v>
      </c>
      <c r="AI468" s="5">
        <f t="shared" si="95"/>
        <v>11201200</v>
      </c>
      <c r="AJ468" s="2">
        <f t="shared" si="96"/>
        <v>8606720000</v>
      </c>
    </row>
    <row r="469" spans="1:36" x14ac:dyDescent="0.2">
      <c r="A469" s="1">
        <v>11</v>
      </c>
      <c r="B469" s="162">
        <v>762</v>
      </c>
      <c r="C469" s="104">
        <v>873</v>
      </c>
      <c r="D469" s="104">
        <v>347</v>
      </c>
      <c r="E469" s="104">
        <v>204</v>
      </c>
      <c r="F469" s="104">
        <v>488</v>
      </c>
      <c r="G469" s="104">
        <v>119</v>
      </c>
      <c r="H469" s="104">
        <v>581</v>
      </c>
      <c r="I469" s="104">
        <v>982</v>
      </c>
      <c r="J469" s="104">
        <v>493</v>
      </c>
      <c r="K469" s="104">
        <v>126</v>
      </c>
      <c r="L469" s="114">
        <v>592</v>
      </c>
      <c r="M469" s="103">
        <v>991</v>
      </c>
      <c r="N469" s="104">
        <v>755</v>
      </c>
      <c r="O469" s="104">
        <v>868</v>
      </c>
      <c r="P469" s="104">
        <v>338</v>
      </c>
      <c r="Q469" s="104">
        <v>193</v>
      </c>
      <c r="R469" s="104">
        <v>832</v>
      </c>
      <c r="S469" s="104">
        <v>687</v>
      </c>
      <c r="T469" s="104">
        <v>157</v>
      </c>
      <c r="U469" s="104">
        <v>270</v>
      </c>
      <c r="V469" s="107">
        <v>34</v>
      </c>
      <c r="W469" s="104">
        <v>433</v>
      </c>
      <c r="X469" s="104">
        <v>899</v>
      </c>
      <c r="Y469" s="104">
        <v>532</v>
      </c>
      <c r="Z469" s="104">
        <v>43</v>
      </c>
      <c r="AA469" s="104">
        <v>444</v>
      </c>
      <c r="AB469" s="104">
        <v>906</v>
      </c>
      <c r="AC469" s="104">
        <v>537</v>
      </c>
      <c r="AD469" s="104">
        <v>821</v>
      </c>
      <c r="AE469" s="104">
        <v>678</v>
      </c>
      <c r="AF469" s="104">
        <v>152</v>
      </c>
      <c r="AG469" s="163">
        <v>263</v>
      </c>
      <c r="AH469" s="5">
        <f t="shared" si="94"/>
        <v>16400</v>
      </c>
      <c r="AI469" s="5">
        <f t="shared" si="95"/>
        <v>11201200</v>
      </c>
      <c r="AJ469" s="2">
        <f t="shared" si="96"/>
        <v>8606720000</v>
      </c>
    </row>
    <row r="470" spans="1:36" x14ac:dyDescent="0.2">
      <c r="A470" s="1">
        <v>12</v>
      </c>
      <c r="B470" s="162">
        <v>861</v>
      </c>
      <c r="C470" s="104">
        <v>718</v>
      </c>
      <c r="D470" s="104">
        <v>256</v>
      </c>
      <c r="E470" s="104">
        <v>367</v>
      </c>
      <c r="F470" s="104">
        <v>67</v>
      </c>
      <c r="G470" s="104">
        <v>468</v>
      </c>
      <c r="H470" s="104">
        <v>994</v>
      </c>
      <c r="I470" s="104">
        <v>625</v>
      </c>
      <c r="J470" s="104">
        <v>74</v>
      </c>
      <c r="K470" s="104">
        <v>473</v>
      </c>
      <c r="L470" s="103">
        <v>1003</v>
      </c>
      <c r="M470" s="114">
        <v>636</v>
      </c>
      <c r="N470" s="104">
        <v>856</v>
      </c>
      <c r="O470" s="104">
        <v>711</v>
      </c>
      <c r="P470" s="104">
        <v>245</v>
      </c>
      <c r="Q470" s="104">
        <v>358</v>
      </c>
      <c r="R470" s="104">
        <v>667</v>
      </c>
      <c r="S470" s="104">
        <v>780</v>
      </c>
      <c r="T470" s="104">
        <v>314</v>
      </c>
      <c r="U470" s="104">
        <v>169</v>
      </c>
      <c r="V470" s="104">
        <v>389</v>
      </c>
      <c r="W470" s="107">
        <v>22</v>
      </c>
      <c r="X470" s="104">
        <v>552</v>
      </c>
      <c r="Y470" s="104">
        <v>951</v>
      </c>
      <c r="Z470" s="104">
        <v>400</v>
      </c>
      <c r="AA470" s="104">
        <v>31</v>
      </c>
      <c r="AB470" s="104">
        <v>557</v>
      </c>
      <c r="AC470" s="104">
        <v>958</v>
      </c>
      <c r="AD470" s="104">
        <v>658</v>
      </c>
      <c r="AE470" s="104">
        <v>769</v>
      </c>
      <c r="AF470" s="104">
        <v>307</v>
      </c>
      <c r="AG470" s="163">
        <v>164</v>
      </c>
      <c r="AH470" s="5">
        <f t="shared" si="94"/>
        <v>16400</v>
      </c>
      <c r="AI470" s="5">
        <f t="shared" si="95"/>
        <v>11201200</v>
      </c>
      <c r="AJ470" s="2">
        <f t="shared" si="96"/>
        <v>8606720000</v>
      </c>
    </row>
    <row r="471" spans="1:36" x14ac:dyDescent="0.2">
      <c r="A471" s="1">
        <v>13</v>
      </c>
      <c r="B471" s="162">
        <v>644</v>
      </c>
      <c r="C471" s="104">
        <v>787</v>
      </c>
      <c r="D471" s="104">
        <v>289</v>
      </c>
      <c r="E471" s="104">
        <v>178</v>
      </c>
      <c r="F471" s="104">
        <v>414</v>
      </c>
      <c r="G471" s="104">
        <v>13</v>
      </c>
      <c r="H471" s="104">
        <v>575</v>
      </c>
      <c r="I471" s="104">
        <v>944</v>
      </c>
      <c r="J471" s="104">
        <v>407</v>
      </c>
      <c r="K471" s="104">
        <v>8</v>
      </c>
      <c r="L471" s="104">
        <v>566</v>
      </c>
      <c r="M471" s="104">
        <v>933</v>
      </c>
      <c r="N471" s="114">
        <v>649</v>
      </c>
      <c r="O471" s="103">
        <v>794</v>
      </c>
      <c r="P471" s="104">
        <v>300</v>
      </c>
      <c r="Q471" s="104">
        <v>187</v>
      </c>
      <c r="R471" s="104">
        <v>838</v>
      </c>
      <c r="S471" s="104">
        <v>725</v>
      </c>
      <c r="T471" s="107">
        <v>231</v>
      </c>
      <c r="U471" s="104">
        <v>376</v>
      </c>
      <c r="V471" s="104">
        <v>92</v>
      </c>
      <c r="W471" s="104">
        <v>459</v>
      </c>
      <c r="X471" s="104">
        <v>1017</v>
      </c>
      <c r="Y471" s="104">
        <v>618</v>
      </c>
      <c r="Z471" s="104">
        <v>81</v>
      </c>
      <c r="AA471" s="104">
        <v>450</v>
      </c>
      <c r="AB471" s="104">
        <v>1012</v>
      </c>
      <c r="AC471" s="104">
        <v>611</v>
      </c>
      <c r="AD471" s="104">
        <v>847</v>
      </c>
      <c r="AE471" s="104">
        <v>736</v>
      </c>
      <c r="AF471" s="104">
        <v>238</v>
      </c>
      <c r="AG471" s="163">
        <v>381</v>
      </c>
      <c r="AH471" s="5">
        <f t="shared" si="94"/>
        <v>16400</v>
      </c>
      <c r="AI471" s="5">
        <f t="shared" si="95"/>
        <v>11201200</v>
      </c>
      <c r="AJ471" s="2">
        <f t="shared" si="96"/>
        <v>8606720000</v>
      </c>
    </row>
    <row r="472" spans="1:36" x14ac:dyDescent="0.2">
      <c r="A472" s="1">
        <v>14</v>
      </c>
      <c r="B472" s="162">
        <v>807</v>
      </c>
      <c r="C472" s="104">
        <v>696</v>
      </c>
      <c r="D472" s="104">
        <v>134</v>
      </c>
      <c r="E472" s="104">
        <v>277</v>
      </c>
      <c r="F472" s="104">
        <v>57</v>
      </c>
      <c r="G472" s="104">
        <v>426</v>
      </c>
      <c r="H472" s="104">
        <v>924</v>
      </c>
      <c r="I472" s="104">
        <v>523</v>
      </c>
      <c r="J472" s="104">
        <v>52</v>
      </c>
      <c r="K472" s="104">
        <v>419</v>
      </c>
      <c r="L472" s="104">
        <v>913</v>
      </c>
      <c r="M472" s="104">
        <v>514</v>
      </c>
      <c r="N472" s="103">
        <v>814</v>
      </c>
      <c r="O472" s="114">
        <v>701</v>
      </c>
      <c r="P472" s="104">
        <v>143</v>
      </c>
      <c r="Q472" s="104">
        <v>288</v>
      </c>
      <c r="R472" s="104">
        <v>737</v>
      </c>
      <c r="S472" s="104">
        <v>882</v>
      </c>
      <c r="T472" s="104">
        <v>324</v>
      </c>
      <c r="U472" s="107">
        <v>211</v>
      </c>
      <c r="V472" s="104">
        <v>511</v>
      </c>
      <c r="W472" s="104">
        <v>112</v>
      </c>
      <c r="X472" s="104">
        <v>606</v>
      </c>
      <c r="Y472" s="104">
        <v>973</v>
      </c>
      <c r="Z472" s="104">
        <v>502</v>
      </c>
      <c r="AA472" s="104">
        <v>101</v>
      </c>
      <c r="AB472" s="104">
        <v>599</v>
      </c>
      <c r="AC472" s="104">
        <v>968</v>
      </c>
      <c r="AD472" s="104">
        <v>748</v>
      </c>
      <c r="AE472" s="104">
        <v>891</v>
      </c>
      <c r="AF472" s="104">
        <v>329</v>
      </c>
      <c r="AG472" s="163">
        <v>218</v>
      </c>
      <c r="AH472" s="5">
        <f t="shared" si="94"/>
        <v>16400</v>
      </c>
      <c r="AI472" s="5">
        <f t="shared" si="95"/>
        <v>11201200</v>
      </c>
      <c r="AJ472" s="2">
        <f t="shared" si="96"/>
        <v>8606720000</v>
      </c>
    </row>
    <row r="473" spans="1:36" x14ac:dyDescent="0.2">
      <c r="A473" s="1">
        <v>15</v>
      </c>
      <c r="B473" s="162">
        <v>379</v>
      </c>
      <c r="C473" s="104">
        <v>236</v>
      </c>
      <c r="D473" s="104">
        <v>730</v>
      </c>
      <c r="E473" s="104">
        <v>841</v>
      </c>
      <c r="F473" s="104">
        <v>613</v>
      </c>
      <c r="G473" s="104">
        <v>1014</v>
      </c>
      <c r="H473" s="104">
        <v>456</v>
      </c>
      <c r="I473" s="104">
        <v>87</v>
      </c>
      <c r="J473" s="104">
        <v>624</v>
      </c>
      <c r="K473" s="104">
        <v>1023</v>
      </c>
      <c r="L473" s="104">
        <v>461</v>
      </c>
      <c r="M473" s="104">
        <v>94</v>
      </c>
      <c r="N473" s="104">
        <v>370</v>
      </c>
      <c r="O473" s="104">
        <v>225</v>
      </c>
      <c r="P473" s="114">
        <v>723</v>
      </c>
      <c r="Q473" s="103">
        <v>836</v>
      </c>
      <c r="R473" s="107">
        <v>189</v>
      </c>
      <c r="S473" s="104">
        <v>302</v>
      </c>
      <c r="T473" s="104">
        <v>800</v>
      </c>
      <c r="U473" s="104">
        <v>655</v>
      </c>
      <c r="V473" s="104">
        <v>931</v>
      </c>
      <c r="W473" s="104">
        <v>564</v>
      </c>
      <c r="X473" s="104">
        <v>2</v>
      </c>
      <c r="Y473" s="104">
        <v>401</v>
      </c>
      <c r="Z473" s="104">
        <v>938</v>
      </c>
      <c r="AA473" s="104">
        <v>569</v>
      </c>
      <c r="AB473" s="104">
        <v>11</v>
      </c>
      <c r="AC473" s="104">
        <v>412</v>
      </c>
      <c r="AD473" s="104">
        <v>184</v>
      </c>
      <c r="AE473" s="104">
        <v>295</v>
      </c>
      <c r="AF473" s="104">
        <v>789</v>
      </c>
      <c r="AG473" s="163">
        <v>646</v>
      </c>
      <c r="AH473" s="5">
        <f t="shared" si="94"/>
        <v>16400</v>
      </c>
      <c r="AI473" s="5">
        <f t="shared" si="95"/>
        <v>11201200</v>
      </c>
      <c r="AJ473" s="2">
        <f t="shared" si="96"/>
        <v>8606720000</v>
      </c>
    </row>
    <row r="474" spans="1:36" x14ac:dyDescent="0.2">
      <c r="A474" s="1">
        <v>16</v>
      </c>
      <c r="B474" s="162">
        <v>224</v>
      </c>
      <c r="C474" s="104">
        <v>335</v>
      </c>
      <c r="D474" s="104">
        <v>893</v>
      </c>
      <c r="E474" s="104">
        <v>750</v>
      </c>
      <c r="F474" s="104">
        <v>962</v>
      </c>
      <c r="G474" s="104">
        <v>593</v>
      </c>
      <c r="H474" s="104">
        <v>99</v>
      </c>
      <c r="I474" s="104">
        <v>500</v>
      </c>
      <c r="J474" s="104">
        <v>971</v>
      </c>
      <c r="K474" s="104">
        <v>604</v>
      </c>
      <c r="L474" s="104">
        <v>106</v>
      </c>
      <c r="M474" s="104">
        <v>505</v>
      </c>
      <c r="N474" s="104">
        <v>213</v>
      </c>
      <c r="O474" s="104">
        <v>326</v>
      </c>
      <c r="P474" s="103">
        <v>888</v>
      </c>
      <c r="Q474" s="114">
        <v>743</v>
      </c>
      <c r="R474" s="104">
        <v>282</v>
      </c>
      <c r="S474" s="107">
        <v>137</v>
      </c>
      <c r="T474" s="104">
        <v>699</v>
      </c>
      <c r="U474" s="104">
        <v>812</v>
      </c>
      <c r="V474" s="104">
        <v>520</v>
      </c>
      <c r="W474" s="104">
        <v>919</v>
      </c>
      <c r="X474" s="104">
        <v>421</v>
      </c>
      <c r="Y474" s="104">
        <v>54</v>
      </c>
      <c r="Z474" s="104">
        <v>525</v>
      </c>
      <c r="AA474" s="104">
        <v>926</v>
      </c>
      <c r="AB474" s="104">
        <v>432</v>
      </c>
      <c r="AC474" s="104">
        <v>63</v>
      </c>
      <c r="AD474" s="104">
        <v>275</v>
      </c>
      <c r="AE474" s="104">
        <v>132</v>
      </c>
      <c r="AF474" s="104">
        <v>690</v>
      </c>
      <c r="AG474" s="163">
        <v>801</v>
      </c>
      <c r="AH474" s="5">
        <f t="shared" si="94"/>
        <v>16400</v>
      </c>
      <c r="AI474" s="5">
        <f t="shared" si="95"/>
        <v>11201200</v>
      </c>
      <c r="AJ474" s="2">
        <f t="shared" si="96"/>
        <v>8606720000</v>
      </c>
    </row>
    <row r="475" spans="1:36" x14ac:dyDescent="0.2">
      <c r="A475" s="1">
        <v>17</v>
      </c>
      <c r="B475" s="162">
        <v>565</v>
      </c>
      <c r="C475" s="104">
        <v>934</v>
      </c>
      <c r="D475" s="104">
        <v>408</v>
      </c>
      <c r="E475" s="104">
        <v>7</v>
      </c>
      <c r="F475" s="104">
        <v>299</v>
      </c>
      <c r="G475" s="104">
        <v>188</v>
      </c>
      <c r="H475" s="104">
        <v>650</v>
      </c>
      <c r="I475" s="104">
        <v>793</v>
      </c>
      <c r="J475" s="104">
        <v>290</v>
      </c>
      <c r="K475" s="104">
        <v>177</v>
      </c>
      <c r="L475" s="104">
        <v>643</v>
      </c>
      <c r="M475" s="104">
        <v>788</v>
      </c>
      <c r="N475" s="104">
        <v>576</v>
      </c>
      <c r="O475" s="104">
        <v>943</v>
      </c>
      <c r="P475" s="107">
        <v>413</v>
      </c>
      <c r="Q475" s="104">
        <v>14</v>
      </c>
      <c r="R475" s="114">
        <v>1011</v>
      </c>
      <c r="S475" s="103">
        <v>612</v>
      </c>
      <c r="T475" s="104">
        <v>82</v>
      </c>
      <c r="U475" s="104">
        <v>449</v>
      </c>
      <c r="V475" s="104">
        <v>237</v>
      </c>
      <c r="W475" s="104">
        <v>382</v>
      </c>
      <c r="X475" s="104">
        <v>848</v>
      </c>
      <c r="Y475" s="104">
        <v>735</v>
      </c>
      <c r="Z475" s="104">
        <v>232</v>
      </c>
      <c r="AA475" s="104">
        <v>375</v>
      </c>
      <c r="AB475" s="104">
        <v>837</v>
      </c>
      <c r="AC475" s="104">
        <v>726</v>
      </c>
      <c r="AD475" s="104">
        <v>1018</v>
      </c>
      <c r="AE475" s="104">
        <v>617</v>
      </c>
      <c r="AF475" s="104">
        <v>91</v>
      </c>
      <c r="AG475" s="163">
        <v>460</v>
      </c>
      <c r="AH475" s="5">
        <f t="shared" si="94"/>
        <v>16400</v>
      </c>
      <c r="AI475" s="5">
        <f t="shared" si="95"/>
        <v>11201200</v>
      </c>
      <c r="AJ475" s="2">
        <f t="shared" si="96"/>
        <v>8606720000</v>
      </c>
    </row>
    <row r="476" spans="1:36" x14ac:dyDescent="0.2">
      <c r="A476" s="1">
        <v>18</v>
      </c>
      <c r="B476" s="162">
        <v>914</v>
      </c>
      <c r="C476" s="104">
        <v>513</v>
      </c>
      <c r="D476" s="104">
        <v>51</v>
      </c>
      <c r="E476" s="104">
        <v>420</v>
      </c>
      <c r="F476" s="104">
        <v>144</v>
      </c>
      <c r="G476" s="104">
        <v>287</v>
      </c>
      <c r="H476" s="104">
        <v>813</v>
      </c>
      <c r="I476" s="104">
        <v>702</v>
      </c>
      <c r="J476" s="104">
        <v>133</v>
      </c>
      <c r="K476" s="104">
        <v>278</v>
      </c>
      <c r="L476" s="104">
        <v>808</v>
      </c>
      <c r="M476" s="104">
        <v>695</v>
      </c>
      <c r="N476" s="104">
        <v>923</v>
      </c>
      <c r="O476" s="104">
        <v>524</v>
      </c>
      <c r="P476" s="104">
        <v>58</v>
      </c>
      <c r="Q476" s="107">
        <v>425</v>
      </c>
      <c r="R476" s="103">
        <v>600</v>
      </c>
      <c r="S476" s="114">
        <v>967</v>
      </c>
      <c r="T476" s="104">
        <v>501</v>
      </c>
      <c r="U476" s="104">
        <v>102</v>
      </c>
      <c r="V476" s="104">
        <v>330</v>
      </c>
      <c r="W476" s="104">
        <v>217</v>
      </c>
      <c r="X476" s="104">
        <v>747</v>
      </c>
      <c r="Y476" s="104">
        <v>892</v>
      </c>
      <c r="Z476" s="104">
        <v>323</v>
      </c>
      <c r="AA476" s="104">
        <v>212</v>
      </c>
      <c r="AB476" s="104">
        <v>738</v>
      </c>
      <c r="AC476" s="104">
        <v>881</v>
      </c>
      <c r="AD476" s="104">
        <v>605</v>
      </c>
      <c r="AE476" s="104">
        <v>974</v>
      </c>
      <c r="AF476" s="104">
        <v>512</v>
      </c>
      <c r="AG476" s="163">
        <v>111</v>
      </c>
      <c r="AH476" s="5">
        <f t="shared" si="94"/>
        <v>16400</v>
      </c>
      <c r="AI476" s="5">
        <f t="shared" si="95"/>
        <v>11201200</v>
      </c>
      <c r="AJ476" s="2">
        <f t="shared" si="96"/>
        <v>8606720000</v>
      </c>
    </row>
    <row r="477" spans="1:36" x14ac:dyDescent="0.2">
      <c r="A477" s="1">
        <v>19</v>
      </c>
      <c r="B477" s="162">
        <v>462</v>
      </c>
      <c r="C477" s="104">
        <v>93</v>
      </c>
      <c r="D477" s="104">
        <v>623</v>
      </c>
      <c r="E477" s="104">
        <v>1024</v>
      </c>
      <c r="F477" s="104">
        <v>724</v>
      </c>
      <c r="G477" s="104">
        <v>835</v>
      </c>
      <c r="H477" s="104">
        <v>369</v>
      </c>
      <c r="I477" s="104">
        <v>226</v>
      </c>
      <c r="J477" s="104">
        <v>729</v>
      </c>
      <c r="K477" s="104">
        <v>842</v>
      </c>
      <c r="L477" s="104">
        <v>380</v>
      </c>
      <c r="M477" s="104">
        <v>235</v>
      </c>
      <c r="N477" s="107">
        <v>455</v>
      </c>
      <c r="O477" s="104">
        <v>88</v>
      </c>
      <c r="P477" s="104">
        <v>614</v>
      </c>
      <c r="Q477" s="104">
        <v>1013</v>
      </c>
      <c r="R477" s="104">
        <v>12</v>
      </c>
      <c r="S477" s="104">
        <v>411</v>
      </c>
      <c r="T477" s="114">
        <v>937</v>
      </c>
      <c r="U477" s="103">
        <v>570</v>
      </c>
      <c r="V477" s="104">
        <v>790</v>
      </c>
      <c r="W477" s="104">
        <v>645</v>
      </c>
      <c r="X477" s="104">
        <v>183</v>
      </c>
      <c r="Y477" s="104">
        <v>296</v>
      </c>
      <c r="Z477" s="104">
        <v>799</v>
      </c>
      <c r="AA477" s="104">
        <v>656</v>
      </c>
      <c r="AB477" s="104">
        <v>190</v>
      </c>
      <c r="AC477" s="104">
        <v>301</v>
      </c>
      <c r="AD477" s="104">
        <v>1</v>
      </c>
      <c r="AE477" s="104">
        <v>402</v>
      </c>
      <c r="AF477" s="104">
        <v>932</v>
      </c>
      <c r="AG477" s="163">
        <v>563</v>
      </c>
      <c r="AH477" s="5">
        <f t="shared" si="94"/>
        <v>16400</v>
      </c>
      <c r="AI477" s="5">
        <f t="shared" si="95"/>
        <v>11201200</v>
      </c>
      <c r="AJ477" s="2">
        <f t="shared" si="96"/>
        <v>8606720000</v>
      </c>
    </row>
    <row r="478" spans="1:36" x14ac:dyDescent="0.2">
      <c r="A478" s="1">
        <v>20</v>
      </c>
      <c r="B478" s="162">
        <v>105</v>
      </c>
      <c r="C478" s="104">
        <v>506</v>
      </c>
      <c r="D478" s="104">
        <v>972</v>
      </c>
      <c r="E478" s="104">
        <v>603</v>
      </c>
      <c r="F478" s="104">
        <v>887</v>
      </c>
      <c r="G478" s="104">
        <v>744</v>
      </c>
      <c r="H478" s="104">
        <v>214</v>
      </c>
      <c r="I478" s="104">
        <v>325</v>
      </c>
      <c r="J478" s="104">
        <v>894</v>
      </c>
      <c r="K478" s="104">
        <v>749</v>
      </c>
      <c r="L478" s="104">
        <v>223</v>
      </c>
      <c r="M478" s="104">
        <v>336</v>
      </c>
      <c r="N478" s="104">
        <v>100</v>
      </c>
      <c r="O478" s="107">
        <v>499</v>
      </c>
      <c r="P478" s="104">
        <v>961</v>
      </c>
      <c r="Q478" s="104">
        <v>594</v>
      </c>
      <c r="R478" s="104">
        <v>431</v>
      </c>
      <c r="S478" s="104">
        <v>64</v>
      </c>
      <c r="T478" s="103">
        <v>526</v>
      </c>
      <c r="U478" s="114">
        <v>925</v>
      </c>
      <c r="V478" s="104">
        <v>689</v>
      </c>
      <c r="W478" s="104">
        <v>802</v>
      </c>
      <c r="X478" s="104">
        <v>276</v>
      </c>
      <c r="Y478" s="104">
        <v>131</v>
      </c>
      <c r="Z478" s="104">
        <v>700</v>
      </c>
      <c r="AA478" s="104">
        <v>811</v>
      </c>
      <c r="AB478" s="104">
        <v>281</v>
      </c>
      <c r="AC478" s="104">
        <v>138</v>
      </c>
      <c r="AD478" s="104">
        <v>422</v>
      </c>
      <c r="AE478" s="104">
        <v>53</v>
      </c>
      <c r="AF478" s="104">
        <v>519</v>
      </c>
      <c r="AG478" s="163">
        <v>920</v>
      </c>
      <c r="AH478" s="5">
        <f t="shared" si="94"/>
        <v>16400</v>
      </c>
      <c r="AI478" s="5">
        <f t="shared" si="95"/>
        <v>11201200</v>
      </c>
      <c r="AJ478" s="2">
        <f t="shared" si="96"/>
        <v>8606720000</v>
      </c>
    </row>
    <row r="479" spans="1:36" x14ac:dyDescent="0.2">
      <c r="A479" s="1">
        <v>21</v>
      </c>
      <c r="B479" s="162">
        <v>440</v>
      </c>
      <c r="C479" s="104">
        <v>39</v>
      </c>
      <c r="D479" s="104">
        <v>533</v>
      </c>
      <c r="E479" s="104">
        <v>902</v>
      </c>
      <c r="F479" s="104">
        <v>682</v>
      </c>
      <c r="G479" s="104">
        <v>825</v>
      </c>
      <c r="H479" s="104">
        <v>267</v>
      </c>
      <c r="I479" s="104">
        <v>156</v>
      </c>
      <c r="J479" s="104">
        <v>675</v>
      </c>
      <c r="K479" s="104">
        <v>820</v>
      </c>
      <c r="L479" s="107">
        <v>258</v>
      </c>
      <c r="M479" s="104">
        <v>145</v>
      </c>
      <c r="N479" s="104">
        <v>445</v>
      </c>
      <c r="O479" s="104">
        <v>46</v>
      </c>
      <c r="P479" s="104">
        <v>544</v>
      </c>
      <c r="Q479" s="104">
        <v>911</v>
      </c>
      <c r="R479" s="104">
        <v>114</v>
      </c>
      <c r="S479" s="104">
        <v>481</v>
      </c>
      <c r="T479" s="104">
        <v>979</v>
      </c>
      <c r="U479" s="104">
        <v>580</v>
      </c>
      <c r="V479" s="114">
        <v>880</v>
      </c>
      <c r="W479" s="103">
        <v>767</v>
      </c>
      <c r="X479" s="104">
        <v>205</v>
      </c>
      <c r="Y479" s="104">
        <v>350</v>
      </c>
      <c r="Z479" s="104">
        <v>869</v>
      </c>
      <c r="AA479" s="104">
        <v>758</v>
      </c>
      <c r="AB479" s="104">
        <v>200</v>
      </c>
      <c r="AC479" s="104">
        <v>343</v>
      </c>
      <c r="AD479" s="104">
        <v>123</v>
      </c>
      <c r="AE479" s="104">
        <v>492</v>
      </c>
      <c r="AF479" s="104">
        <v>986</v>
      </c>
      <c r="AG479" s="163">
        <v>585</v>
      </c>
      <c r="AH479" s="5">
        <f t="shared" si="94"/>
        <v>16400</v>
      </c>
      <c r="AI479" s="5">
        <f t="shared" si="95"/>
        <v>11201200</v>
      </c>
      <c r="AJ479" s="2">
        <f t="shared" si="96"/>
        <v>8606720000</v>
      </c>
    </row>
    <row r="480" spans="1:36" x14ac:dyDescent="0.2">
      <c r="A480" s="1">
        <v>22</v>
      </c>
      <c r="B480" s="162">
        <v>19</v>
      </c>
      <c r="C480" s="104">
        <v>388</v>
      </c>
      <c r="D480" s="104">
        <v>946</v>
      </c>
      <c r="E480" s="104">
        <v>545</v>
      </c>
      <c r="F480" s="104">
        <v>781</v>
      </c>
      <c r="G480" s="104">
        <v>670</v>
      </c>
      <c r="H480" s="104">
        <v>176</v>
      </c>
      <c r="I480" s="104">
        <v>319</v>
      </c>
      <c r="J480" s="104">
        <v>776</v>
      </c>
      <c r="K480" s="104">
        <v>663</v>
      </c>
      <c r="L480" s="104">
        <v>165</v>
      </c>
      <c r="M480" s="107">
        <v>310</v>
      </c>
      <c r="N480" s="104">
        <v>26</v>
      </c>
      <c r="O480" s="104">
        <v>393</v>
      </c>
      <c r="P480" s="104">
        <v>955</v>
      </c>
      <c r="Q480" s="104">
        <v>556</v>
      </c>
      <c r="R480" s="104">
        <v>469</v>
      </c>
      <c r="S480" s="104">
        <v>70</v>
      </c>
      <c r="T480" s="104">
        <v>632</v>
      </c>
      <c r="U480" s="104">
        <v>999</v>
      </c>
      <c r="V480" s="103">
        <v>715</v>
      </c>
      <c r="W480" s="114">
        <v>860</v>
      </c>
      <c r="X480" s="104">
        <v>362</v>
      </c>
      <c r="Y480" s="104">
        <v>249</v>
      </c>
      <c r="Z480" s="104">
        <v>706</v>
      </c>
      <c r="AA480" s="104">
        <v>849</v>
      </c>
      <c r="AB480" s="104">
        <v>355</v>
      </c>
      <c r="AC480" s="104">
        <v>244</v>
      </c>
      <c r="AD480" s="104">
        <v>480</v>
      </c>
      <c r="AE480" s="104">
        <v>79</v>
      </c>
      <c r="AF480" s="104">
        <v>637</v>
      </c>
      <c r="AG480" s="163">
        <v>1006</v>
      </c>
      <c r="AH480" s="5">
        <f t="shared" si="94"/>
        <v>16400</v>
      </c>
      <c r="AI480" s="5">
        <f t="shared" si="95"/>
        <v>11201200</v>
      </c>
      <c r="AJ480" s="2">
        <f t="shared" si="96"/>
        <v>8606720000</v>
      </c>
    </row>
    <row r="481" spans="1:36" x14ac:dyDescent="0.2">
      <c r="A481" s="1">
        <v>23</v>
      </c>
      <c r="B481" s="162">
        <v>591</v>
      </c>
      <c r="C481" s="104">
        <v>992</v>
      </c>
      <c r="D481" s="104">
        <v>494</v>
      </c>
      <c r="E481" s="104">
        <v>125</v>
      </c>
      <c r="F481" s="104">
        <v>337</v>
      </c>
      <c r="G481" s="104">
        <v>194</v>
      </c>
      <c r="H481" s="104">
        <v>756</v>
      </c>
      <c r="I481" s="104">
        <v>867</v>
      </c>
      <c r="J481" s="107">
        <v>348</v>
      </c>
      <c r="K481" s="104">
        <v>203</v>
      </c>
      <c r="L481" s="104">
        <v>761</v>
      </c>
      <c r="M481" s="104">
        <v>874</v>
      </c>
      <c r="N481" s="104">
        <v>582</v>
      </c>
      <c r="O481" s="104">
        <v>981</v>
      </c>
      <c r="P481" s="104">
        <v>487</v>
      </c>
      <c r="Q481" s="104">
        <v>120</v>
      </c>
      <c r="R481" s="104">
        <v>905</v>
      </c>
      <c r="S481" s="104">
        <v>538</v>
      </c>
      <c r="T481" s="104">
        <v>44</v>
      </c>
      <c r="U481" s="104">
        <v>443</v>
      </c>
      <c r="V481" s="104">
        <v>151</v>
      </c>
      <c r="W481" s="104">
        <v>264</v>
      </c>
      <c r="X481" s="114">
        <v>822</v>
      </c>
      <c r="Y481" s="103">
        <v>677</v>
      </c>
      <c r="Z481" s="104">
        <v>158</v>
      </c>
      <c r="AA481" s="104">
        <v>269</v>
      </c>
      <c r="AB481" s="104">
        <v>831</v>
      </c>
      <c r="AC481" s="104">
        <v>688</v>
      </c>
      <c r="AD481" s="104">
        <v>900</v>
      </c>
      <c r="AE481" s="104">
        <v>531</v>
      </c>
      <c r="AF481" s="104">
        <v>33</v>
      </c>
      <c r="AG481" s="163">
        <v>434</v>
      </c>
      <c r="AH481" s="5">
        <f t="shared" si="94"/>
        <v>16400</v>
      </c>
      <c r="AI481" s="5">
        <f t="shared" si="95"/>
        <v>11201200</v>
      </c>
      <c r="AJ481" s="2">
        <f t="shared" si="96"/>
        <v>8606720000</v>
      </c>
    </row>
    <row r="482" spans="1:36" x14ac:dyDescent="0.2">
      <c r="A482" s="1">
        <v>24</v>
      </c>
      <c r="B482" s="162">
        <v>1004</v>
      </c>
      <c r="C482" s="104">
        <v>635</v>
      </c>
      <c r="D482" s="104">
        <v>73</v>
      </c>
      <c r="E482" s="104">
        <v>474</v>
      </c>
      <c r="F482" s="104">
        <v>246</v>
      </c>
      <c r="G482" s="104">
        <v>357</v>
      </c>
      <c r="H482" s="104">
        <v>855</v>
      </c>
      <c r="I482" s="104">
        <v>712</v>
      </c>
      <c r="J482" s="104">
        <v>255</v>
      </c>
      <c r="K482" s="107">
        <v>368</v>
      </c>
      <c r="L482" s="104">
        <v>862</v>
      </c>
      <c r="M482" s="104">
        <v>717</v>
      </c>
      <c r="N482" s="104">
        <v>993</v>
      </c>
      <c r="O482" s="104">
        <v>626</v>
      </c>
      <c r="P482" s="104">
        <v>68</v>
      </c>
      <c r="Q482" s="104">
        <v>467</v>
      </c>
      <c r="R482" s="104">
        <v>558</v>
      </c>
      <c r="S482" s="104">
        <v>957</v>
      </c>
      <c r="T482" s="104">
        <v>399</v>
      </c>
      <c r="U482" s="104">
        <v>32</v>
      </c>
      <c r="V482" s="104">
        <v>308</v>
      </c>
      <c r="W482" s="104">
        <v>163</v>
      </c>
      <c r="X482" s="103">
        <v>657</v>
      </c>
      <c r="Y482" s="114">
        <v>770</v>
      </c>
      <c r="Z482" s="104">
        <v>313</v>
      </c>
      <c r="AA482" s="104">
        <v>170</v>
      </c>
      <c r="AB482" s="104">
        <v>668</v>
      </c>
      <c r="AC482" s="104">
        <v>779</v>
      </c>
      <c r="AD482" s="104">
        <v>551</v>
      </c>
      <c r="AE482" s="104">
        <v>952</v>
      </c>
      <c r="AF482" s="104">
        <v>390</v>
      </c>
      <c r="AG482" s="163">
        <v>21</v>
      </c>
      <c r="AH482" s="5">
        <f t="shared" si="94"/>
        <v>16400</v>
      </c>
      <c r="AI482" s="5">
        <f t="shared" si="95"/>
        <v>11201200</v>
      </c>
      <c r="AJ482" s="2">
        <f t="shared" si="96"/>
        <v>8606720000</v>
      </c>
    </row>
    <row r="483" spans="1:36" x14ac:dyDescent="0.2">
      <c r="A483" s="1">
        <v>25</v>
      </c>
      <c r="B483" s="162">
        <v>814</v>
      </c>
      <c r="C483" s="104">
        <v>701</v>
      </c>
      <c r="D483" s="104">
        <v>143</v>
      </c>
      <c r="E483" s="104">
        <v>288</v>
      </c>
      <c r="F483" s="104">
        <v>52</v>
      </c>
      <c r="G483" s="104">
        <v>419</v>
      </c>
      <c r="H483" s="107">
        <v>913</v>
      </c>
      <c r="I483" s="104">
        <v>514</v>
      </c>
      <c r="J483" s="104">
        <v>956</v>
      </c>
      <c r="K483" s="104">
        <v>555</v>
      </c>
      <c r="L483" s="104">
        <v>25</v>
      </c>
      <c r="M483" s="104">
        <v>394</v>
      </c>
      <c r="N483" s="104">
        <v>166</v>
      </c>
      <c r="O483" s="104">
        <v>309</v>
      </c>
      <c r="P483" s="104">
        <v>775</v>
      </c>
      <c r="Q483" s="104">
        <v>664</v>
      </c>
      <c r="R483" s="104">
        <v>361</v>
      </c>
      <c r="S483" s="104">
        <v>250</v>
      </c>
      <c r="T483" s="104">
        <v>716</v>
      </c>
      <c r="U483" s="104">
        <v>859</v>
      </c>
      <c r="V483" s="104">
        <v>631</v>
      </c>
      <c r="W483" s="104">
        <v>1000</v>
      </c>
      <c r="X483" s="104">
        <v>470</v>
      </c>
      <c r="Y483" s="104">
        <v>69</v>
      </c>
      <c r="Z483" s="114">
        <v>511</v>
      </c>
      <c r="AA483" s="103">
        <v>112</v>
      </c>
      <c r="AB483" s="104">
        <v>606</v>
      </c>
      <c r="AC483" s="104">
        <v>973</v>
      </c>
      <c r="AD483" s="104">
        <v>737</v>
      </c>
      <c r="AE483" s="104">
        <v>882</v>
      </c>
      <c r="AF483" s="104">
        <v>324</v>
      </c>
      <c r="AG483" s="163">
        <v>211</v>
      </c>
      <c r="AH483" s="5">
        <f t="shared" si="94"/>
        <v>16400</v>
      </c>
      <c r="AI483" s="5">
        <f t="shared" si="95"/>
        <v>11201200</v>
      </c>
      <c r="AJ483" s="2">
        <f t="shared" si="96"/>
        <v>8606720000</v>
      </c>
    </row>
    <row r="484" spans="1:36" x14ac:dyDescent="0.2">
      <c r="A484" s="1">
        <v>26</v>
      </c>
      <c r="B484" s="162">
        <v>649</v>
      </c>
      <c r="C484" s="104">
        <v>794</v>
      </c>
      <c r="D484" s="104">
        <v>300</v>
      </c>
      <c r="E484" s="104">
        <v>187</v>
      </c>
      <c r="F484" s="104">
        <v>407</v>
      </c>
      <c r="G484" s="104">
        <v>8</v>
      </c>
      <c r="H484" s="104">
        <v>566</v>
      </c>
      <c r="I484" s="107">
        <v>933</v>
      </c>
      <c r="J484" s="104">
        <v>543</v>
      </c>
      <c r="K484" s="104">
        <v>912</v>
      </c>
      <c r="L484" s="104">
        <v>446</v>
      </c>
      <c r="M484" s="104">
        <v>45</v>
      </c>
      <c r="N484" s="104">
        <v>257</v>
      </c>
      <c r="O484" s="104">
        <v>146</v>
      </c>
      <c r="P484" s="104">
        <v>676</v>
      </c>
      <c r="Q484" s="104">
        <v>819</v>
      </c>
      <c r="R484" s="104">
        <v>206</v>
      </c>
      <c r="S484" s="104">
        <v>349</v>
      </c>
      <c r="T484" s="104">
        <v>879</v>
      </c>
      <c r="U484" s="104">
        <v>768</v>
      </c>
      <c r="V484" s="104">
        <v>980</v>
      </c>
      <c r="W484" s="104">
        <v>579</v>
      </c>
      <c r="X484" s="104">
        <v>113</v>
      </c>
      <c r="Y484" s="104">
        <v>482</v>
      </c>
      <c r="Z484" s="103">
        <v>92</v>
      </c>
      <c r="AA484" s="114">
        <v>459</v>
      </c>
      <c r="AB484" s="104">
        <v>1017</v>
      </c>
      <c r="AC484" s="104">
        <v>618</v>
      </c>
      <c r="AD484" s="104">
        <v>838</v>
      </c>
      <c r="AE484" s="104">
        <v>725</v>
      </c>
      <c r="AF484" s="104">
        <v>231</v>
      </c>
      <c r="AG484" s="163">
        <v>376</v>
      </c>
      <c r="AH484" s="5">
        <f t="shared" si="94"/>
        <v>16400</v>
      </c>
      <c r="AI484" s="5">
        <f t="shared" si="95"/>
        <v>11201200</v>
      </c>
      <c r="AJ484" s="2">
        <f t="shared" si="96"/>
        <v>8606720000</v>
      </c>
    </row>
    <row r="485" spans="1:36" x14ac:dyDescent="0.2">
      <c r="A485" s="1">
        <v>27</v>
      </c>
      <c r="B485" s="162">
        <v>213</v>
      </c>
      <c r="C485" s="104">
        <v>326</v>
      </c>
      <c r="D485" s="104">
        <v>888</v>
      </c>
      <c r="E485" s="104">
        <v>743</v>
      </c>
      <c r="F485" s="107">
        <v>971</v>
      </c>
      <c r="G485" s="104">
        <v>604</v>
      </c>
      <c r="H485" s="104">
        <v>106</v>
      </c>
      <c r="I485" s="104">
        <v>505</v>
      </c>
      <c r="J485" s="104">
        <v>67</v>
      </c>
      <c r="K485" s="104">
        <v>468</v>
      </c>
      <c r="L485" s="104">
        <v>994</v>
      </c>
      <c r="M485" s="104">
        <v>625</v>
      </c>
      <c r="N485" s="104">
        <v>861</v>
      </c>
      <c r="O485" s="104">
        <v>718</v>
      </c>
      <c r="P485" s="104">
        <v>256</v>
      </c>
      <c r="Q485" s="104">
        <v>367</v>
      </c>
      <c r="R485" s="104">
        <v>658</v>
      </c>
      <c r="S485" s="104">
        <v>769</v>
      </c>
      <c r="T485" s="104">
        <v>307</v>
      </c>
      <c r="U485" s="104">
        <v>164</v>
      </c>
      <c r="V485" s="104">
        <v>400</v>
      </c>
      <c r="W485" s="104">
        <v>31</v>
      </c>
      <c r="X485" s="104">
        <v>557</v>
      </c>
      <c r="Y485" s="104">
        <v>958</v>
      </c>
      <c r="Z485" s="104">
        <v>520</v>
      </c>
      <c r="AA485" s="104">
        <v>919</v>
      </c>
      <c r="AB485" s="114">
        <v>421</v>
      </c>
      <c r="AC485" s="103">
        <v>54</v>
      </c>
      <c r="AD485" s="104">
        <v>282</v>
      </c>
      <c r="AE485" s="104">
        <v>137</v>
      </c>
      <c r="AF485" s="104">
        <v>699</v>
      </c>
      <c r="AG485" s="163">
        <v>812</v>
      </c>
      <c r="AH485" s="5">
        <f t="shared" si="94"/>
        <v>16400</v>
      </c>
      <c r="AI485" s="5">
        <f t="shared" si="95"/>
        <v>11201200</v>
      </c>
      <c r="AJ485" s="2">
        <f t="shared" si="96"/>
        <v>8606720000</v>
      </c>
    </row>
    <row r="486" spans="1:36" x14ac:dyDescent="0.2">
      <c r="A486" s="1">
        <v>28</v>
      </c>
      <c r="B486" s="162">
        <v>370</v>
      </c>
      <c r="C486" s="104">
        <v>225</v>
      </c>
      <c r="D486" s="104">
        <v>723</v>
      </c>
      <c r="E486" s="104">
        <v>836</v>
      </c>
      <c r="F486" s="104">
        <v>624</v>
      </c>
      <c r="G486" s="107">
        <v>1023</v>
      </c>
      <c r="H486" s="104">
        <v>461</v>
      </c>
      <c r="I486" s="104">
        <v>94</v>
      </c>
      <c r="J486" s="104">
        <v>488</v>
      </c>
      <c r="K486" s="104">
        <v>119</v>
      </c>
      <c r="L486" s="104">
        <v>581</v>
      </c>
      <c r="M486" s="104">
        <v>982</v>
      </c>
      <c r="N486" s="104">
        <v>762</v>
      </c>
      <c r="O486" s="104">
        <v>873</v>
      </c>
      <c r="P486" s="104">
        <v>347</v>
      </c>
      <c r="Q486" s="104">
        <v>204</v>
      </c>
      <c r="R486" s="104">
        <v>821</v>
      </c>
      <c r="S486" s="104">
        <v>678</v>
      </c>
      <c r="T486" s="104">
        <v>152</v>
      </c>
      <c r="U486" s="104">
        <v>263</v>
      </c>
      <c r="V486" s="104">
        <v>43</v>
      </c>
      <c r="W486" s="104">
        <v>444</v>
      </c>
      <c r="X486" s="104">
        <v>906</v>
      </c>
      <c r="Y486" s="104">
        <v>537</v>
      </c>
      <c r="Z486" s="104">
        <v>931</v>
      </c>
      <c r="AA486" s="104">
        <v>564</v>
      </c>
      <c r="AB486" s="103">
        <v>2</v>
      </c>
      <c r="AC486" s="114">
        <v>401</v>
      </c>
      <c r="AD486" s="104">
        <v>189</v>
      </c>
      <c r="AE486" s="104">
        <v>302</v>
      </c>
      <c r="AF486" s="104">
        <v>800</v>
      </c>
      <c r="AG486" s="163">
        <v>655</v>
      </c>
      <c r="AH486" s="5">
        <f t="shared" si="94"/>
        <v>16400</v>
      </c>
      <c r="AI486" s="5">
        <f t="shared" si="95"/>
        <v>11201200</v>
      </c>
      <c r="AJ486" s="2">
        <f t="shared" si="96"/>
        <v>8606720000</v>
      </c>
    </row>
    <row r="487" spans="1:36" x14ac:dyDescent="0.2">
      <c r="A487" s="1">
        <v>29</v>
      </c>
      <c r="B487" s="162">
        <v>175</v>
      </c>
      <c r="C487" s="104">
        <v>320</v>
      </c>
      <c r="D487" s="107">
        <v>782</v>
      </c>
      <c r="E487" s="104">
        <v>669</v>
      </c>
      <c r="F487" s="104">
        <v>945</v>
      </c>
      <c r="G487" s="104">
        <v>546</v>
      </c>
      <c r="H487" s="104">
        <v>20</v>
      </c>
      <c r="I487" s="104">
        <v>387</v>
      </c>
      <c r="J487" s="104">
        <v>57</v>
      </c>
      <c r="K487" s="104">
        <v>426</v>
      </c>
      <c r="L487" s="104">
        <v>924</v>
      </c>
      <c r="M487" s="104">
        <v>523</v>
      </c>
      <c r="N487" s="104">
        <v>807</v>
      </c>
      <c r="O487" s="104">
        <v>696</v>
      </c>
      <c r="P487" s="104">
        <v>134</v>
      </c>
      <c r="Q487" s="104">
        <v>277</v>
      </c>
      <c r="R487" s="104">
        <v>748</v>
      </c>
      <c r="S487" s="104">
        <v>891</v>
      </c>
      <c r="T487" s="104">
        <v>329</v>
      </c>
      <c r="U487" s="104">
        <v>218</v>
      </c>
      <c r="V487" s="104">
        <v>502</v>
      </c>
      <c r="W487" s="104">
        <v>101</v>
      </c>
      <c r="X487" s="104">
        <v>599</v>
      </c>
      <c r="Y487" s="104">
        <v>968</v>
      </c>
      <c r="Z487" s="104">
        <v>638</v>
      </c>
      <c r="AA487" s="104">
        <v>1005</v>
      </c>
      <c r="AB487" s="104">
        <v>479</v>
      </c>
      <c r="AC487" s="104">
        <v>80</v>
      </c>
      <c r="AD487" s="114">
        <v>356</v>
      </c>
      <c r="AE487" s="103">
        <v>243</v>
      </c>
      <c r="AF487" s="104">
        <v>705</v>
      </c>
      <c r="AG487" s="163">
        <v>850</v>
      </c>
      <c r="AH487" s="5">
        <f t="shared" si="94"/>
        <v>16400</v>
      </c>
      <c r="AI487" s="5">
        <f t="shared" si="95"/>
        <v>11201200</v>
      </c>
      <c r="AJ487" s="2">
        <f t="shared" si="96"/>
        <v>8606720000</v>
      </c>
    </row>
    <row r="488" spans="1:36" x14ac:dyDescent="0.2">
      <c r="A488" s="1">
        <v>30</v>
      </c>
      <c r="B488" s="162">
        <v>268</v>
      </c>
      <c r="C488" s="104">
        <v>155</v>
      </c>
      <c r="D488" s="104">
        <v>681</v>
      </c>
      <c r="E488" s="107">
        <v>826</v>
      </c>
      <c r="F488" s="104">
        <v>534</v>
      </c>
      <c r="G488" s="104">
        <v>901</v>
      </c>
      <c r="H488" s="104">
        <v>439</v>
      </c>
      <c r="I488" s="104">
        <v>40</v>
      </c>
      <c r="J488" s="104">
        <v>414</v>
      </c>
      <c r="K488" s="104">
        <v>13</v>
      </c>
      <c r="L488" s="104">
        <v>575</v>
      </c>
      <c r="M488" s="104">
        <v>944</v>
      </c>
      <c r="N488" s="104">
        <v>644</v>
      </c>
      <c r="O488" s="104">
        <v>787</v>
      </c>
      <c r="P488" s="104">
        <v>289</v>
      </c>
      <c r="Q488" s="104">
        <v>178</v>
      </c>
      <c r="R488" s="104">
        <v>847</v>
      </c>
      <c r="S488" s="104">
        <v>736</v>
      </c>
      <c r="T488" s="104">
        <v>238</v>
      </c>
      <c r="U488" s="104">
        <v>381</v>
      </c>
      <c r="V488" s="104">
        <v>81</v>
      </c>
      <c r="W488" s="104">
        <v>450</v>
      </c>
      <c r="X488" s="104">
        <v>1012</v>
      </c>
      <c r="Y488" s="104">
        <v>611</v>
      </c>
      <c r="Z488" s="104">
        <v>985</v>
      </c>
      <c r="AA488" s="104">
        <v>586</v>
      </c>
      <c r="AB488" s="104">
        <v>124</v>
      </c>
      <c r="AC488" s="104">
        <v>491</v>
      </c>
      <c r="AD488" s="103">
        <v>199</v>
      </c>
      <c r="AE488" s="114">
        <v>344</v>
      </c>
      <c r="AF488" s="104">
        <v>870</v>
      </c>
      <c r="AG488" s="163">
        <v>757</v>
      </c>
      <c r="AH488" s="5">
        <f t="shared" si="94"/>
        <v>16400</v>
      </c>
      <c r="AI488" s="5">
        <f t="shared" si="95"/>
        <v>11201200</v>
      </c>
      <c r="AJ488" s="2">
        <f t="shared" si="96"/>
        <v>8606720000</v>
      </c>
    </row>
    <row r="489" spans="1:36" x14ac:dyDescent="0.2">
      <c r="A489" s="1">
        <v>31</v>
      </c>
      <c r="B489" s="168">
        <v>856</v>
      </c>
      <c r="C489" s="104">
        <v>711</v>
      </c>
      <c r="D489" s="104">
        <v>245</v>
      </c>
      <c r="E489" s="104">
        <v>358</v>
      </c>
      <c r="F489" s="104">
        <v>74</v>
      </c>
      <c r="G489" s="104">
        <v>473</v>
      </c>
      <c r="H489" s="104">
        <v>1003</v>
      </c>
      <c r="I489" s="104">
        <v>636</v>
      </c>
      <c r="J489" s="104">
        <v>962</v>
      </c>
      <c r="K489" s="104">
        <v>593</v>
      </c>
      <c r="L489" s="104">
        <v>99</v>
      </c>
      <c r="M489" s="104">
        <v>500</v>
      </c>
      <c r="N489" s="104">
        <v>224</v>
      </c>
      <c r="O489" s="104">
        <v>335</v>
      </c>
      <c r="P489" s="104">
        <v>893</v>
      </c>
      <c r="Q489" s="104">
        <v>750</v>
      </c>
      <c r="R489" s="104">
        <v>275</v>
      </c>
      <c r="S489" s="104">
        <v>132</v>
      </c>
      <c r="T489" s="104">
        <v>690</v>
      </c>
      <c r="U489" s="104">
        <v>801</v>
      </c>
      <c r="V489" s="104">
        <v>525</v>
      </c>
      <c r="W489" s="104">
        <v>926</v>
      </c>
      <c r="X489" s="104">
        <v>432</v>
      </c>
      <c r="Y489" s="104">
        <v>63</v>
      </c>
      <c r="Z489" s="104">
        <v>389</v>
      </c>
      <c r="AA489" s="104">
        <v>22</v>
      </c>
      <c r="AB489" s="104">
        <v>552</v>
      </c>
      <c r="AC489" s="104">
        <v>951</v>
      </c>
      <c r="AD489" s="104">
        <v>667</v>
      </c>
      <c r="AE489" s="104">
        <v>780</v>
      </c>
      <c r="AF489" s="114">
        <v>314</v>
      </c>
      <c r="AG489" s="169">
        <v>169</v>
      </c>
      <c r="AH489" s="5">
        <f t="shared" si="94"/>
        <v>16400</v>
      </c>
      <c r="AI489" s="5">
        <f t="shared" si="95"/>
        <v>11201200</v>
      </c>
      <c r="AJ489" s="2">
        <f t="shared" si="96"/>
        <v>8606720000</v>
      </c>
    </row>
    <row r="490" spans="1:36" ht="13.5" thickBot="1" x14ac:dyDescent="0.25">
      <c r="A490" s="1">
        <v>32</v>
      </c>
      <c r="B490" s="170">
        <v>755</v>
      </c>
      <c r="C490" s="171">
        <v>868</v>
      </c>
      <c r="D490" s="172">
        <v>338</v>
      </c>
      <c r="E490" s="172">
        <v>193</v>
      </c>
      <c r="F490" s="172">
        <v>493</v>
      </c>
      <c r="G490" s="172">
        <v>126</v>
      </c>
      <c r="H490" s="172">
        <v>592</v>
      </c>
      <c r="I490" s="172">
        <v>991</v>
      </c>
      <c r="J490" s="172">
        <v>613</v>
      </c>
      <c r="K490" s="172">
        <v>1014</v>
      </c>
      <c r="L490" s="172">
        <v>456</v>
      </c>
      <c r="M490" s="172">
        <v>87</v>
      </c>
      <c r="N490" s="172">
        <v>379</v>
      </c>
      <c r="O490" s="172">
        <v>236</v>
      </c>
      <c r="P490" s="172">
        <v>730</v>
      </c>
      <c r="Q490" s="172">
        <v>841</v>
      </c>
      <c r="R490" s="172">
        <v>184</v>
      </c>
      <c r="S490" s="172">
        <v>295</v>
      </c>
      <c r="T490" s="172">
        <v>789</v>
      </c>
      <c r="U490" s="172">
        <v>646</v>
      </c>
      <c r="V490" s="172">
        <v>938</v>
      </c>
      <c r="W490" s="172">
        <v>569</v>
      </c>
      <c r="X490" s="172">
        <v>11</v>
      </c>
      <c r="Y490" s="172">
        <v>412</v>
      </c>
      <c r="Z490" s="172">
        <v>34</v>
      </c>
      <c r="AA490" s="172">
        <v>433</v>
      </c>
      <c r="AB490" s="172">
        <v>899</v>
      </c>
      <c r="AC490" s="172">
        <v>532</v>
      </c>
      <c r="AD490" s="172">
        <v>832</v>
      </c>
      <c r="AE490" s="172">
        <v>687</v>
      </c>
      <c r="AF490" s="175">
        <v>157</v>
      </c>
      <c r="AG490" s="176">
        <v>270</v>
      </c>
      <c r="AH490" s="5">
        <f t="shared" si="94"/>
        <v>16400</v>
      </c>
      <c r="AI490" s="5">
        <f t="shared" si="95"/>
        <v>11201200</v>
      </c>
      <c r="AJ490" s="2">
        <f t="shared" si="96"/>
        <v>8606720000</v>
      </c>
    </row>
    <row r="491" spans="1:36" x14ac:dyDescent="0.2">
      <c r="A491" s="3" t="s">
        <v>0</v>
      </c>
      <c r="B491" s="5">
        <f>SUM(B459:B490)</f>
        <v>16400</v>
      </c>
      <c r="C491" s="5">
        <f t="shared" ref="C491:AG491" si="97">SUM(C459:C490)</f>
        <v>16400</v>
      </c>
      <c r="D491" s="5">
        <f t="shared" si="97"/>
        <v>16400</v>
      </c>
      <c r="E491" s="5">
        <f t="shared" si="97"/>
        <v>16400</v>
      </c>
      <c r="F491" s="5">
        <f t="shared" si="97"/>
        <v>16400</v>
      </c>
      <c r="G491" s="5">
        <f t="shared" si="97"/>
        <v>16400</v>
      </c>
      <c r="H491" s="5">
        <f t="shared" si="97"/>
        <v>16400</v>
      </c>
      <c r="I491" s="5">
        <f t="shared" si="97"/>
        <v>16400</v>
      </c>
      <c r="J491" s="5">
        <f t="shared" si="97"/>
        <v>16400</v>
      </c>
      <c r="K491" s="5">
        <f t="shared" si="97"/>
        <v>16400</v>
      </c>
      <c r="L491" s="5">
        <f t="shared" si="97"/>
        <v>16400</v>
      </c>
      <c r="M491" s="5">
        <f t="shared" si="97"/>
        <v>16400</v>
      </c>
      <c r="N491" s="5">
        <f t="shared" si="97"/>
        <v>16400</v>
      </c>
      <c r="O491" s="5">
        <f t="shared" si="97"/>
        <v>16400</v>
      </c>
      <c r="P491" s="5">
        <f t="shared" si="97"/>
        <v>16400</v>
      </c>
      <c r="Q491" s="5">
        <f t="shared" si="97"/>
        <v>16400</v>
      </c>
      <c r="R491" s="5">
        <f t="shared" si="97"/>
        <v>16400</v>
      </c>
      <c r="S491" s="5">
        <f t="shared" si="97"/>
        <v>16400</v>
      </c>
      <c r="T491" s="5">
        <f t="shared" si="97"/>
        <v>16400</v>
      </c>
      <c r="U491" s="5">
        <f t="shared" si="97"/>
        <v>16400</v>
      </c>
      <c r="V491" s="5">
        <f t="shared" si="97"/>
        <v>16400</v>
      </c>
      <c r="W491" s="5">
        <f t="shared" si="97"/>
        <v>16400</v>
      </c>
      <c r="X491" s="5">
        <f t="shared" si="97"/>
        <v>16400</v>
      </c>
      <c r="Y491" s="5">
        <f t="shared" si="97"/>
        <v>16400</v>
      </c>
      <c r="Z491" s="5">
        <f t="shared" si="97"/>
        <v>16400</v>
      </c>
      <c r="AA491" s="5">
        <f t="shared" si="97"/>
        <v>16400</v>
      </c>
      <c r="AB491" s="5">
        <f t="shared" si="97"/>
        <v>16400</v>
      </c>
      <c r="AC491" s="5">
        <f t="shared" si="97"/>
        <v>16400</v>
      </c>
      <c r="AD491" s="5">
        <f t="shared" si="97"/>
        <v>16400</v>
      </c>
      <c r="AE491" s="5">
        <f t="shared" si="97"/>
        <v>16400</v>
      </c>
      <c r="AF491" s="5">
        <f t="shared" si="97"/>
        <v>16400</v>
      </c>
      <c r="AG491" s="5">
        <f t="shared" si="97"/>
        <v>16400</v>
      </c>
      <c r="AH491" s="5"/>
      <c r="AI491" s="5"/>
    </row>
    <row r="492" spans="1:36" x14ac:dyDescent="0.2">
      <c r="A492" s="3" t="s">
        <v>1</v>
      </c>
      <c r="B492" s="5">
        <f>SUMSQ(B459:B490)</f>
        <v>11201200</v>
      </c>
      <c r="C492" s="5">
        <f t="shared" ref="C492:AG492" si="98">SUMSQ(C459:C490)</f>
        <v>11201200</v>
      </c>
      <c r="D492" s="5">
        <f t="shared" si="98"/>
        <v>11201200</v>
      </c>
      <c r="E492" s="5">
        <f t="shared" si="98"/>
        <v>11201200</v>
      </c>
      <c r="F492" s="5">
        <f t="shared" si="98"/>
        <v>11201200</v>
      </c>
      <c r="G492" s="5">
        <f t="shared" si="98"/>
        <v>11201200</v>
      </c>
      <c r="H492" s="5">
        <f t="shared" si="98"/>
        <v>11201200</v>
      </c>
      <c r="I492" s="5">
        <f t="shared" si="98"/>
        <v>11201200</v>
      </c>
      <c r="J492" s="5">
        <f t="shared" si="98"/>
        <v>11201200</v>
      </c>
      <c r="K492" s="5">
        <f t="shared" si="98"/>
        <v>11201200</v>
      </c>
      <c r="L492" s="5">
        <f t="shared" si="98"/>
        <v>11201200</v>
      </c>
      <c r="M492" s="5">
        <f t="shared" si="98"/>
        <v>11201200</v>
      </c>
      <c r="N492" s="5">
        <f t="shared" si="98"/>
        <v>11201200</v>
      </c>
      <c r="O492" s="5">
        <f t="shared" si="98"/>
        <v>11201200</v>
      </c>
      <c r="P492" s="5">
        <f t="shared" si="98"/>
        <v>11201200</v>
      </c>
      <c r="Q492" s="5">
        <f t="shared" si="98"/>
        <v>11201200</v>
      </c>
      <c r="R492" s="5">
        <f t="shared" si="98"/>
        <v>11201200</v>
      </c>
      <c r="S492" s="5">
        <f t="shared" si="98"/>
        <v>11201200</v>
      </c>
      <c r="T492" s="5">
        <f t="shared" si="98"/>
        <v>11201200</v>
      </c>
      <c r="U492" s="5">
        <f t="shared" si="98"/>
        <v>11201200</v>
      </c>
      <c r="V492" s="5">
        <f t="shared" si="98"/>
        <v>11201200</v>
      </c>
      <c r="W492" s="5">
        <f t="shared" si="98"/>
        <v>11201200</v>
      </c>
      <c r="X492" s="5">
        <f t="shared" si="98"/>
        <v>11201200</v>
      </c>
      <c r="Y492" s="5">
        <f t="shared" si="98"/>
        <v>11201200</v>
      </c>
      <c r="Z492" s="5">
        <f t="shared" si="98"/>
        <v>11201200</v>
      </c>
      <c r="AA492" s="5">
        <f t="shared" si="98"/>
        <v>11201200</v>
      </c>
      <c r="AB492" s="5">
        <f t="shared" si="98"/>
        <v>11201200</v>
      </c>
      <c r="AC492" s="5">
        <f t="shared" si="98"/>
        <v>11201200</v>
      </c>
      <c r="AD492" s="5">
        <f t="shared" si="98"/>
        <v>11201200</v>
      </c>
      <c r="AE492" s="5">
        <f t="shared" si="98"/>
        <v>11201200</v>
      </c>
      <c r="AF492" s="5">
        <f t="shared" si="98"/>
        <v>11201200</v>
      </c>
      <c r="AG492" s="5">
        <f t="shared" si="98"/>
        <v>11201200</v>
      </c>
      <c r="AH492" s="5"/>
      <c r="AI492" s="5"/>
    </row>
    <row r="493" spans="1:36" x14ac:dyDescent="0.2">
      <c r="A493" s="3" t="s">
        <v>2</v>
      </c>
      <c r="B493" s="2">
        <f>B459^3+B460^3+B461^3+B462^3+B463^3+B464^3+B465^3+B466^3+B467^3+B468^3+B469^3+B470^3+B471^3+B472^3+B473^3+B474^3+B475^3+B476^3+B477^3+B478^3+B479^3+B480^3+B481^3+B482^3+B483^3+B484^3+B485^3+B486^3+B487^3+B488^3+B489^3+B490^3</f>
        <v>8600231936</v>
      </c>
      <c r="C493" s="2">
        <f t="shared" ref="C493:AG493" si="99">C459^3+C460^3+C461^3+C462^3+C463^3+C464^3+C465^3+C466^3+C467^3+C468^3+C469^3+C470^3+C471^3+C472^3+C473^3+C474^3+C475^3+C476^3+C477^3+C478^3+C479^3+C480^3+C481^3+C482^3+C483^3+C484^3+C485^3+C486^3+C487^3+C488^3+C489^3+C490^3</f>
        <v>8612814848</v>
      </c>
      <c r="D493" s="2">
        <f t="shared" si="99"/>
        <v>8600625152</v>
      </c>
      <c r="E493" s="2">
        <f t="shared" si="99"/>
        <v>8613208064</v>
      </c>
      <c r="F493" s="2">
        <f t="shared" si="99"/>
        <v>8600625152</v>
      </c>
      <c r="G493" s="2">
        <f t="shared" si="99"/>
        <v>8613208064</v>
      </c>
      <c r="H493" s="2">
        <f t="shared" si="99"/>
        <v>8600231936</v>
      </c>
      <c r="I493" s="2">
        <f t="shared" si="99"/>
        <v>8612814848</v>
      </c>
      <c r="J493" s="2">
        <f t="shared" si="99"/>
        <v>8600625152</v>
      </c>
      <c r="K493" s="2">
        <f t="shared" si="99"/>
        <v>8613208064</v>
      </c>
      <c r="L493" s="2">
        <f t="shared" si="99"/>
        <v>8600231936</v>
      </c>
      <c r="M493" s="2">
        <f t="shared" si="99"/>
        <v>8612814848</v>
      </c>
      <c r="N493" s="2">
        <f t="shared" si="99"/>
        <v>8600231936</v>
      </c>
      <c r="O493" s="2">
        <f t="shared" si="99"/>
        <v>8612814848</v>
      </c>
      <c r="P493" s="2">
        <f t="shared" si="99"/>
        <v>8600625152</v>
      </c>
      <c r="Q493" s="2">
        <f t="shared" si="99"/>
        <v>8613208064</v>
      </c>
      <c r="R493" s="2">
        <f t="shared" si="99"/>
        <v>8600231936</v>
      </c>
      <c r="S493" s="2">
        <f t="shared" si="99"/>
        <v>8612814848</v>
      </c>
      <c r="T493" s="2">
        <f t="shared" si="99"/>
        <v>8600625152</v>
      </c>
      <c r="U493" s="2">
        <f t="shared" si="99"/>
        <v>8613208064</v>
      </c>
      <c r="V493" s="2">
        <f t="shared" si="99"/>
        <v>8600625152</v>
      </c>
      <c r="W493" s="2">
        <f t="shared" si="99"/>
        <v>8613208064</v>
      </c>
      <c r="X493" s="2">
        <f t="shared" si="99"/>
        <v>8600231936</v>
      </c>
      <c r="Y493" s="2">
        <f t="shared" si="99"/>
        <v>8612814848</v>
      </c>
      <c r="Z493" s="2">
        <f t="shared" si="99"/>
        <v>8600625152</v>
      </c>
      <c r="AA493" s="2">
        <f t="shared" si="99"/>
        <v>8613208064</v>
      </c>
      <c r="AB493" s="2">
        <f t="shared" si="99"/>
        <v>8600231936</v>
      </c>
      <c r="AC493" s="2">
        <f t="shared" si="99"/>
        <v>8612814848</v>
      </c>
      <c r="AD493" s="2">
        <f t="shared" si="99"/>
        <v>8600231936</v>
      </c>
      <c r="AE493" s="2">
        <f t="shared" si="99"/>
        <v>8612814848</v>
      </c>
      <c r="AF493" s="2">
        <f t="shared" si="99"/>
        <v>8600625152</v>
      </c>
      <c r="AG493" s="2">
        <f t="shared" si="99"/>
        <v>8613208064</v>
      </c>
      <c r="AH493" s="5"/>
      <c r="AI493" s="5"/>
    </row>
    <row r="494" spans="1:36" x14ac:dyDescent="0.2">
      <c r="AH494" s="5"/>
      <c r="AI494" s="5"/>
    </row>
    <row r="495" spans="1:36" x14ac:dyDescent="0.2">
      <c r="A495" s="3" t="s">
        <v>1173</v>
      </c>
      <c r="B495" s="2">
        <f>B459</f>
        <v>26</v>
      </c>
      <c r="C495" s="2">
        <f>C460</f>
        <v>46</v>
      </c>
      <c r="D495" s="2">
        <f>D461</f>
        <v>68</v>
      </c>
      <c r="E495" s="2">
        <f>E462</f>
        <v>120</v>
      </c>
      <c r="F495" s="2">
        <f>F463</f>
        <v>133</v>
      </c>
      <c r="G495" s="2">
        <f>G464</f>
        <v>177</v>
      </c>
      <c r="H495" s="2">
        <f>H465</f>
        <v>223</v>
      </c>
      <c r="I495" s="2">
        <f>I466</f>
        <v>235</v>
      </c>
      <c r="J495" s="2">
        <f>J467</f>
        <v>534</v>
      </c>
      <c r="K495" s="2">
        <f>K468</f>
        <v>546</v>
      </c>
      <c r="L495" s="2">
        <f>L469</f>
        <v>592</v>
      </c>
      <c r="M495" s="2">
        <f>M470</f>
        <v>636</v>
      </c>
      <c r="N495" s="2">
        <f>N471</f>
        <v>649</v>
      </c>
      <c r="O495" s="2">
        <f>O472</f>
        <v>701</v>
      </c>
      <c r="P495" s="2">
        <f>P473</f>
        <v>723</v>
      </c>
      <c r="Q495" s="2">
        <f>Q474</f>
        <v>743</v>
      </c>
      <c r="R495" s="2">
        <f>R475</f>
        <v>1011</v>
      </c>
      <c r="S495" s="2">
        <f>S476</f>
        <v>967</v>
      </c>
      <c r="T495" s="2">
        <f>T477</f>
        <v>937</v>
      </c>
      <c r="U495" s="2">
        <f>U478</f>
        <v>925</v>
      </c>
      <c r="V495" s="2">
        <f>V479</f>
        <v>880</v>
      </c>
      <c r="W495" s="2">
        <f>W480</f>
        <v>860</v>
      </c>
      <c r="X495" s="2">
        <f>X481</f>
        <v>822</v>
      </c>
      <c r="Y495" s="2">
        <f>Y482</f>
        <v>770</v>
      </c>
      <c r="Z495" s="2">
        <f>Z483</f>
        <v>511</v>
      </c>
      <c r="AA495" s="2">
        <f>AA484</f>
        <v>459</v>
      </c>
      <c r="AB495" s="2">
        <f>AB485</f>
        <v>421</v>
      </c>
      <c r="AC495" s="2">
        <f>AC486</f>
        <v>401</v>
      </c>
      <c r="AD495" s="2">
        <f>AD487</f>
        <v>356</v>
      </c>
      <c r="AE495" s="2">
        <f>AE488</f>
        <v>344</v>
      </c>
      <c r="AF495" s="2">
        <f>AF489</f>
        <v>314</v>
      </c>
      <c r="AG495" s="2">
        <f>AG490</f>
        <v>270</v>
      </c>
      <c r="AH495" s="217">
        <f t="shared" ref="AH495:AH496" si="100">SUM(B495:AG495)</f>
        <v>16400</v>
      </c>
      <c r="AI495" s="5">
        <f t="shared" ref="AI495:AI496" si="101">SUMSQ(B495:AG495)</f>
        <v>11201200</v>
      </c>
      <c r="AJ495" s="2">
        <f t="shared" si="96"/>
        <v>8606720000</v>
      </c>
    </row>
    <row r="496" spans="1:36" x14ac:dyDescent="0.2">
      <c r="A496" s="3" t="s">
        <v>1174</v>
      </c>
      <c r="B496" s="2">
        <f>B490</f>
        <v>755</v>
      </c>
      <c r="C496" s="2">
        <f>C489</f>
        <v>711</v>
      </c>
      <c r="D496" s="2">
        <f>D488</f>
        <v>681</v>
      </c>
      <c r="E496" s="2">
        <f>E487</f>
        <v>669</v>
      </c>
      <c r="F496" s="2">
        <f>F486</f>
        <v>624</v>
      </c>
      <c r="G496" s="2">
        <f>G485</f>
        <v>604</v>
      </c>
      <c r="H496" s="2">
        <f>H484</f>
        <v>566</v>
      </c>
      <c r="I496" s="2">
        <f>I483</f>
        <v>514</v>
      </c>
      <c r="J496" s="2">
        <f>J482</f>
        <v>255</v>
      </c>
      <c r="K496" s="2">
        <f>K481</f>
        <v>203</v>
      </c>
      <c r="L496" s="2">
        <f>L480</f>
        <v>165</v>
      </c>
      <c r="M496" s="2">
        <f>M479</f>
        <v>145</v>
      </c>
      <c r="N496" s="2">
        <f>N478</f>
        <v>100</v>
      </c>
      <c r="O496" s="2">
        <f>O477</f>
        <v>88</v>
      </c>
      <c r="P496" s="2">
        <f>P476</f>
        <v>58</v>
      </c>
      <c r="Q496" s="2">
        <f>Q475</f>
        <v>14</v>
      </c>
      <c r="R496" s="2">
        <f>R474</f>
        <v>282</v>
      </c>
      <c r="S496" s="2">
        <f>S473</f>
        <v>302</v>
      </c>
      <c r="T496" s="2">
        <f>T472</f>
        <v>324</v>
      </c>
      <c r="U496" s="2">
        <f>U471</f>
        <v>376</v>
      </c>
      <c r="V496" s="2">
        <f>V470</f>
        <v>389</v>
      </c>
      <c r="W496" s="2">
        <f>W469</f>
        <v>433</v>
      </c>
      <c r="X496" s="2">
        <f>X468</f>
        <v>479</v>
      </c>
      <c r="Y496" s="2">
        <f>Y467</f>
        <v>491</v>
      </c>
      <c r="Z496" s="2">
        <f>Z466</f>
        <v>790</v>
      </c>
      <c r="AA496" s="2">
        <f>AA465</f>
        <v>802</v>
      </c>
      <c r="AB496" s="2">
        <f>AB464</f>
        <v>848</v>
      </c>
      <c r="AC496" s="2">
        <f>AC463</f>
        <v>892</v>
      </c>
      <c r="AD496" s="2">
        <f>AD462</f>
        <v>905</v>
      </c>
      <c r="AE496" s="2">
        <f>AE461</f>
        <v>957</v>
      </c>
      <c r="AF496" s="2">
        <f>AF460</f>
        <v>979</v>
      </c>
      <c r="AG496" s="2">
        <f>AG459</f>
        <v>999</v>
      </c>
      <c r="AH496" s="217">
        <f t="shared" si="100"/>
        <v>16400</v>
      </c>
      <c r="AI496" s="5">
        <f t="shared" si="101"/>
        <v>11201200</v>
      </c>
      <c r="AJ496" s="2">
        <f t="shared" si="96"/>
        <v>8606720000</v>
      </c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40 AH49:AI80 AH90:AI496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B3C9-7F73-415C-98A5-129647345CF7}">
  <sheetPr>
    <tabColor rgb="FFFFFFCC"/>
  </sheetPr>
  <dimension ref="A1:BY1033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.5703125" style="2" customWidth="1"/>
    <col min="38" max="38" width="7.7109375" style="2" customWidth="1"/>
    <col min="39" max="71" width="5.7109375" style="2" customWidth="1"/>
    <col min="72" max="72" width="4.7109375" style="2" customWidth="1"/>
    <col min="73" max="73" width="5.7109375" style="2" customWidth="1"/>
    <col min="74" max="74" width="4.7109375" style="2" customWidth="1"/>
    <col min="75" max="75" width="5.7109375" style="2" customWidth="1"/>
    <col min="76" max="76" width="4.7109375" style="2" customWidth="1"/>
    <col min="77" max="16384" width="9.140625" style="2"/>
  </cols>
  <sheetData>
    <row r="1" spans="1:76" s="1" customFormat="1" ht="21" x14ac:dyDescent="0.35">
      <c r="A1" s="70" t="s">
        <v>1116</v>
      </c>
      <c r="B1" s="21" t="s">
        <v>1239</v>
      </c>
      <c r="C1" s="22"/>
      <c r="D1" s="22"/>
      <c r="E1" s="22"/>
      <c r="F1" s="22"/>
      <c r="G1" s="22"/>
      <c r="H1" s="22"/>
      <c r="I1" s="22"/>
      <c r="J1" s="20"/>
      <c r="K1" s="33"/>
      <c r="L1" s="53" t="s">
        <v>1101</v>
      </c>
      <c r="M1" s="34"/>
      <c r="N1" s="35"/>
      <c r="O1" s="35"/>
      <c r="P1" s="35" t="s">
        <v>1112</v>
      </c>
      <c r="Q1" s="38">
        <v>32</v>
      </c>
      <c r="R1" s="20"/>
      <c r="S1" s="20" t="s">
        <v>5</v>
      </c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</row>
    <row r="2" spans="1:76" x14ac:dyDescent="0.2">
      <c r="A2" s="70" t="s">
        <v>1120</v>
      </c>
      <c r="B2" s="23" t="s">
        <v>1161</v>
      </c>
      <c r="C2" s="22"/>
      <c r="D2" s="22"/>
      <c r="E2" s="22"/>
      <c r="F2" s="22"/>
      <c r="G2" s="22"/>
      <c r="H2" s="22"/>
      <c r="I2" s="22" t="s">
        <v>10</v>
      </c>
      <c r="J2" s="22"/>
      <c r="K2" s="37" t="s">
        <v>1102</v>
      </c>
      <c r="L2" s="40">
        <v>1</v>
      </c>
      <c r="M2" s="33"/>
      <c r="N2" s="41" t="s">
        <v>1103</v>
      </c>
      <c r="O2" s="33"/>
      <c r="P2" s="42" t="s">
        <v>1104</v>
      </c>
      <c r="Q2" s="36"/>
      <c r="R2" s="37" t="s">
        <v>1108</v>
      </c>
      <c r="S2" s="39">
        <f>SUM(BW8:BW1031)/Q1</f>
        <v>16400</v>
      </c>
      <c r="T2" s="33"/>
      <c r="U2" s="33" t="s">
        <v>1109</v>
      </c>
      <c r="V2" s="33"/>
      <c r="W2" s="37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76" x14ac:dyDescent="0.2">
      <c r="A3" s="70" t="s">
        <v>1123</v>
      </c>
      <c r="B3" s="23"/>
      <c r="C3" s="22"/>
      <c r="D3" s="22"/>
      <c r="E3" s="22"/>
      <c r="F3" s="22"/>
      <c r="G3" s="22"/>
      <c r="H3" s="22"/>
      <c r="I3" s="22" t="s">
        <v>11</v>
      </c>
      <c r="J3" s="22"/>
      <c r="K3" s="33"/>
      <c r="L3" s="33"/>
      <c r="M3" s="33"/>
      <c r="N3" s="33"/>
      <c r="O3" s="33"/>
      <c r="P3" s="37"/>
      <c r="Q3" s="36"/>
      <c r="R3" s="33"/>
      <c r="S3" s="33"/>
      <c r="T3" s="33"/>
      <c r="U3" s="33"/>
      <c r="V3" s="22"/>
      <c r="W3" s="37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</row>
    <row r="4" spans="1:76" x14ac:dyDescent="0.2">
      <c r="A4" s="70" t="s">
        <v>1114</v>
      </c>
      <c r="B4" s="69" t="s">
        <v>1185</v>
      </c>
      <c r="C4" s="22"/>
      <c r="D4" s="22"/>
      <c r="E4" s="22"/>
      <c r="F4" s="22"/>
      <c r="G4" s="22"/>
      <c r="H4" s="22"/>
      <c r="I4" s="22" t="s">
        <v>12</v>
      </c>
      <c r="J4" s="22"/>
      <c r="K4" s="37" t="s">
        <v>1105</v>
      </c>
      <c r="L4" s="40">
        <v>1</v>
      </c>
      <c r="M4" s="33"/>
      <c r="N4" s="41" t="s">
        <v>1106</v>
      </c>
      <c r="O4" s="33"/>
      <c r="P4" s="37" t="s">
        <v>1107</v>
      </c>
      <c r="Q4" s="36"/>
      <c r="R4" s="37" t="s">
        <v>1108</v>
      </c>
      <c r="S4" s="39">
        <f>(1/2)*Q1*(2*L2+L4*(Q1^2-1))</f>
        <v>16400</v>
      </c>
      <c r="T4" s="33"/>
      <c r="U4" s="41" t="s">
        <v>1110</v>
      </c>
      <c r="V4" s="33"/>
      <c r="W4" s="37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M4" s="65" t="s">
        <v>1117</v>
      </c>
      <c r="AN4" s="65" t="s">
        <v>1115</v>
      </c>
      <c r="AO4" s="65" t="s">
        <v>1135</v>
      </c>
      <c r="AP4" s="65" t="s">
        <v>1122</v>
      </c>
      <c r="AQ4" s="65" t="s">
        <v>1124</v>
      </c>
      <c r="AR4" s="65" t="s">
        <v>1119</v>
      </c>
    </row>
    <row r="5" spans="1:76" x14ac:dyDescent="0.2">
      <c r="A5" s="70" t="s">
        <v>1118</v>
      </c>
      <c r="B5" s="22" t="s">
        <v>1227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33" t="s">
        <v>5</v>
      </c>
      <c r="S5" s="33"/>
      <c r="T5" s="33"/>
      <c r="U5" s="43" t="s">
        <v>1111</v>
      </c>
      <c r="V5" s="33"/>
      <c r="W5" s="37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BB5" s="13" t="s">
        <v>1242</v>
      </c>
    </row>
    <row r="6" spans="1:76" s="1" customFormat="1" x14ac:dyDescent="0.2">
      <c r="A6" s="70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  <c r="AK6" s="227" t="s">
        <v>1226</v>
      </c>
      <c r="AM6" s="1">
        <v>1</v>
      </c>
      <c r="AN6" s="1">
        <v>2</v>
      </c>
      <c r="AO6" s="1">
        <v>3</v>
      </c>
      <c r="AP6" s="1">
        <v>4</v>
      </c>
      <c r="AQ6" s="1">
        <v>5</v>
      </c>
      <c r="AR6" s="1">
        <v>6</v>
      </c>
      <c r="AS6" s="1">
        <v>7</v>
      </c>
      <c r="AT6" s="1">
        <v>8</v>
      </c>
      <c r="AU6" s="1">
        <v>9</v>
      </c>
      <c r="AV6" s="1">
        <v>10</v>
      </c>
      <c r="AW6" s="1">
        <v>11</v>
      </c>
      <c r="AX6" s="1">
        <v>12</v>
      </c>
      <c r="AY6" s="1">
        <v>13</v>
      </c>
      <c r="AZ6" s="1">
        <v>14</v>
      </c>
      <c r="BA6" s="1">
        <v>15</v>
      </c>
      <c r="BB6" s="1">
        <v>16</v>
      </c>
      <c r="BC6" s="1">
        <v>17</v>
      </c>
      <c r="BD6" s="1">
        <v>18</v>
      </c>
      <c r="BE6" s="1">
        <v>19</v>
      </c>
      <c r="BF6" s="1">
        <v>20</v>
      </c>
      <c r="BG6" s="1">
        <v>21</v>
      </c>
      <c r="BH6" s="1">
        <v>22</v>
      </c>
      <c r="BI6" s="1">
        <v>23</v>
      </c>
      <c r="BJ6" s="1">
        <v>24</v>
      </c>
      <c r="BK6" s="1">
        <v>25</v>
      </c>
      <c r="BL6" s="1">
        <v>26</v>
      </c>
      <c r="BM6" s="1">
        <v>27</v>
      </c>
      <c r="BN6" s="1">
        <v>28</v>
      </c>
      <c r="BO6" s="1">
        <v>29</v>
      </c>
      <c r="BP6" s="1">
        <v>30</v>
      </c>
      <c r="BQ6" s="1">
        <v>31</v>
      </c>
      <c r="BR6" s="1">
        <v>32</v>
      </c>
    </row>
    <row r="7" spans="1:76" ht="13.5" thickBot="1" x14ac:dyDescent="0.25">
      <c r="A7" s="1" t="s">
        <v>5</v>
      </c>
      <c r="B7" s="1" t="s">
        <v>1225</v>
      </c>
      <c r="E7" s="94" t="s">
        <v>1177</v>
      </c>
      <c r="AL7" s="2" t="s">
        <v>5</v>
      </c>
      <c r="BB7" s="32" t="s">
        <v>1162</v>
      </c>
      <c r="BT7" s="22"/>
      <c r="BU7" s="14"/>
      <c r="BV7" s="52" t="s">
        <v>1029</v>
      </c>
      <c r="BW7" s="14"/>
      <c r="BX7" s="22"/>
    </row>
    <row r="8" spans="1:76" x14ac:dyDescent="0.2">
      <c r="A8" s="1">
        <v>1</v>
      </c>
      <c r="B8" s="181">
        <f>BW9</f>
        <v>2</v>
      </c>
      <c r="C8" s="133">
        <f>BW408</f>
        <v>401</v>
      </c>
      <c r="D8" s="177">
        <f>BW938</f>
        <v>931</v>
      </c>
      <c r="E8" s="177">
        <f>BW571</f>
        <v>564</v>
      </c>
      <c r="F8" s="177">
        <f>BW807</f>
        <v>800</v>
      </c>
      <c r="G8" s="177">
        <f>BW662</f>
        <v>655</v>
      </c>
      <c r="H8" s="177">
        <f>BW196</f>
        <v>189</v>
      </c>
      <c r="I8" s="177">
        <f>BW309</f>
        <v>302</v>
      </c>
      <c r="J8" s="177">
        <f>BW604</f>
        <v>597</v>
      </c>
      <c r="K8" s="177">
        <f>BW973</f>
        <v>966</v>
      </c>
      <c r="L8" s="177">
        <f>BW511</f>
        <v>504</v>
      </c>
      <c r="M8" s="177">
        <f>BW110</f>
        <v>103</v>
      </c>
      <c r="N8" s="177">
        <f>BW338</f>
        <v>331</v>
      </c>
      <c r="O8" s="177">
        <f>BW227</f>
        <v>220</v>
      </c>
      <c r="P8" s="177">
        <f>BW753</f>
        <v>746</v>
      </c>
      <c r="Q8" s="189">
        <f>BW896</f>
        <v>889</v>
      </c>
      <c r="R8" s="185">
        <f>BW143</f>
        <v>136</v>
      </c>
      <c r="S8" s="177">
        <f>BW286</f>
        <v>279</v>
      </c>
      <c r="T8" s="177">
        <f>BW812</f>
        <v>805</v>
      </c>
      <c r="U8" s="177">
        <f>BW701</f>
        <v>694</v>
      </c>
      <c r="V8" s="177">
        <f>BW929</f>
        <v>922</v>
      </c>
      <c r="W8" s="177">
        <f>BW528</f>
        <v>521</v>
      </c>
      <c r="X8" s="177">
        <f>BW66</f>
        <v>59</v>
      </c>
      <c r="Y8" s="177">
        <f>BW435</f>
        <v>428</v>
      </c>
      <c r="Z8" s="177">
        <f>BW730</f>
        <v>723</v>
      </c>
      <c r="AA8" s="177">
        <f>BW843</f>
        <v>836</v>
      </c>
      <c r="AB8" s="177">
        <f>BW377</f>
        <v>370</v>
      </c>
      <c r="AC8" s="177">
        <f>BW232</f>
        <v>225</v>
      </c>
      <c r="AD8" s="177">
        <f>BW468</f>
        <v>461</v>
      </c>
      <c r="AE8" s="177">
        <f>BW101</f>
        <v>94</v>
      </c>
      <c r="AF8" s="177">
        <f>BW631</f>
        <v>624</v>
      </c>
      <c r="AG8" s="184">
        <f>BW1030</f>
        <v>1023</v>
      </c>
      <c r="AH8" s="5">
        <f>SUM(B8:AG8)</f>
        <v>16400</v>
      </c>
      <c r="AI8" s="5">
        <f>SUMSQ(B8:AG8)</f>
        <v>11201200</v>
      </c>
      <c r="AJ8" s="2">
        <f t="shared" ref="AJ8:AJ39" si="0">B8^3+C8^3+D8^3+E8^3+F8^3+G8^3+H8^3+I8^3+J8^3+K8^3+L8^3+M8^3+N8^3+O8^3+P8^3+Q8^3+R8^3+S8^3+T8^3+U8^3+V8^3+W8^3+X8^3+Y8^3+Z8^3+AA8^3+AB8^3+AC8^3+AD8^3+AE8^3+AF8^3+AG8^3</f>
        <v>8606720000</v>
      </c>
      <c r="AK8" s="115">
        <f>SUMSQ(B8,C8,D8,E8,F8,G8,H8,I8,J8,K8,L8,M8,N8,O8,P8,Q8,B9,C9,D9,E9,F9,G9,H9,I9,J9,K9,L9,M9,N9,O9,P9,Q9)</f>
        <v>11201200</v>
      </c>
      <c r="AM8" s="256" t="s">
        <v>15</v>
      </c>
      <c r="AN8" s="124" t="s">
        <v>490</v>
      </c>
      <c r="AO8" s="124" t="s">
        <v>79</v>
      </c>
      <c r="AP8" s="124" t="s">
        <v>427</v>
      </c>
      <c r="AQ8" s="124" t="s">
        <v>142</v>
      </c>
      <c r="AR8" s="124" t="s">
        <v>363</v>
      </c>
      <c r="AS8" s="124" t="s">
        <v>204</v>
      </c>
      <c r="AT8" s="124" t="s">
        <v>299</v>
      </c>
      <c r="AU8" s="124" t="s">
        <v>713</v>
      </c>
      <c r="AV8" s="124" t="s">
        <v>807</v>
      </c>
      <c r="AW8" s="124" t="s">
        <v>649</v>
      </c>
      <c r="AX8" s="124" t="s">
        <v>871</v>
      </c>
      <c r="AY8" s="124" t="s">
        <v>585</v>
      </c>
      <c r="AZ8" s="124" t="s">
        <v>934</v>
      </c>
      <c r="BA8" s="124" t="s">
        <v>522</v>
      </c>
      <c r="BB8" s="124" t="s">
        <v>996</v>
      </c>
      <c r="BC8" s="124" t="s">
        <v>236</v>
      </c>
      <c r="BD8" s="124" t="s">
        <v>268</v>
      </c>
      <c r="BE8" s="124" t="s">
        <v>173</v>
      </c>
      <c r="BF8" s="124" t="s">
        <v>331</v>
      </c>
      <c r="BG8" s="124" t="s">
        <v>111</v>
      </c>
      <c r="BH8" s="124" t="s">
        <v>395</v>
      </c>
      <c r="BI8" s="124" t="s">
        <v>47</v>
      </c>
      <c r="BJ8" s="124" t="s">
        <v>459</v>
      </c>
      <c r="BK8" s="124" t="s">
        <v>553</v>
      </c>
      <c r="BL8" s="124" t="s">
        <v>965</v>
      </c>
      <c r="BM8" s="124" t="s">
        <v>617</v>
      </c>
      <c r="BN8" s="124" t="s">
        <v>902</v>
      </c>
      <c r="BO8" s="124" t="s">
        <v>681</v>
      </c>
      <c r="BP8" s="124" t="s">
        <v>839</v>
      </c>
      <c r="BQ8" s="124" t="s">
        <v>744</v>
      </c>
      <c r="BR8" s="125" t="s">
        <v>776</v>
      </c>
      <c r="BS8" s="24"/>
      <c r="BT8" s="22"/>
      <c r="BU8" s="26" t="s">
        <v>209</v>
      </c>
      <c r="BV8" s="27" t="s">
        <v>1030</v>
      </c>
      <c r="BW8" s="28">
        <f>L2+(0*L4)</f>
        <v>1</v>
      </c>
      <c r="BX8" s="22"/>
    </row>
    <row r="9" spans="1:76" x14ac:dyDescent="0.2">
      <c r="A9" s="1">
        <v>2</v>
      </c>
      <c r="B9" s="138">
        <f>BW428</f>
        <v>421</v>
      </c>
      <c r="C9" s="7">
        <f>BW61</f>
        <v>54</v>
      </c>
      <c r="D9" s="6">
        <f>BW527</f>
        <v>520</v>
      </c>
      <c r="E9" s="6">
        <f>BW926</f>
        <v>919</v>
      </c>
      <c r="F9" s="6">
        <f>BW706</f>
        <v>699</v>
      </c>
      <c r="G9" s="6">
        <f>BW819</f>
        <v>812</v>
      </c>
      <c r="H9" s="6">
        <f>BW289</f>
        <v>282</v>
      </c>
      <c r="I9" s="6">
        <f>BW144</f>
        <v>137</v>
      </c>
      <c r="J9" s="6">
        <f>BW1017</f>
        <v>1010</v>
      </c>
      <c r="K9" s="6">
        <f>BW616</f>
        <v>609</v>
      </c>
      <c r="L9" s="6">
        <f>BW90</f>
        <v>83</v>
      </c>
      <c r="M9" s="6">
        <f>BW459</f>
        <v>452</v>
      </c>
      <c r="N9" s="6">
        <f>BW247</f>
        <v>240</v>
      </c>
      <c r="O9" s="6">
        <f>BW390</f>
        <v>383</v>
      </c>
      <c r="P9" s="11">
        <f>BW852</f>
        <v>845</v>
      </c>
      <c r="Q9" s="6">
        <f>BW741</f>
        <v>734</v>
      </c>
      <c r="R9" s="6">
        <f>BW298</f>
        <v>291</v>
      </c>
      <c r="S9" s="12">
        <f>BW187</f>
        <v>180</v>
      </c>
      <c r="T9" s="6">
        <f>BW649</f>
        <v>642</v>
      </c>
      <c r="U9" s="6">
        <f>BW792</f>
        <v>785</v>
      </c>
      <c r="V9" s="6">
        <f>BW580</f>
        <v>573</v>
      </c>
      <c r="W9" s="6">
        <f>BW949</f>
        <v>942</v>
      </c>
      <c r="X9" s="6">
        <f>BW423</f>
        <v>416</v>
      </c>
      <c r="Y9" s="6">
        <f>BW22</f>
        <v>15</v>
      </c>
      <c r="Z9" s="6">
        <f>BW895</f>
        <v>888</v>
      </c>
      <c r="AA9" s="6">
        <f>BW750</f>
        <v>743</v>
      </c>
      <c r="AB9" s="6">
        <f>BW220</f>
        <v>213</v>
      </c>
      <c r="AC9" s="6">
        <f>BW333</f>
        <v>326</v>
      </c>
      <c r="AD9" s="6">
        <f>BW113</f>
        <v>106</v>
      </c>
      <c r="AE9" s="6">
        <f>BW512</f>
        <v>505</v>
      </c>
      <c r="AF9" s="8">
        <f>BW978</f>
        <v>971</v>
      </c>
      <c r="AG9" s="179">
        <f>BW611</f>
        <v>604</v>
      </c>
      <c r="AH9" s="5">
        <f t="shared" ref="AH9:AH39" si="1">SUM(B9:AG9)</f>
        <v>16400</v>
      </c>
      <c r="AI9" s="5">
        <f t="shared" ref="AI9:AI39" si="2">SUMSQ(B9:AG9)</f>
        <v>11201200</v>
      </c>
      <c r="AJ9" s="2">
        <f t="shared" si="0"/>
        <v>8606720000</v>
      </c>
      <c r="AK9" s="115">
        <f>SUMSQ(R8,S8,T8,U8,V8,W8,X8,Y8,Z8,AA8,AB8,AC8,AD8,AE8,AF8,AG8,R9,S9,T9,U9,V9,W9,X9,Y9,Z9,AA9,AB9,AC9,AD9,AE9,AF9,AG9)</f>
        <v>11201200</v>
      </c>
      <c r="AM9" s="127" t="s">
        <v>30</v>
      </c>
      <c r="AN9" s="118" t="s">
        <v>505</v>
      </c>
      <c r="AO9" s="118" t="s">
        <v>94</v>
      </c>
      <c r="AP9" s="118" t="s">
        <v>442</v>
      </c>
      <c r="AQ9" s="118" t="s">
        <v>157</v>
      </c>
      <c r="AR9" s="118" t="s">
        <v>378</v>
      </c>
      <c r="AS9" s="118" t="s">
        <v>219</v>
      </c>
      <c r="AT9" s="118" t="s">
        <v>314</v>
      </c>
      <c r="AU9" s="118" t="s">
        <v>728</v>
      </c>
      <c r="AV9" s="118" t="s">
        <v>822</v>
      </c>
      <c r="AW9" s="118" t="s">
        <v>664</v>
      </c>
      <c r="AX9" s="118" t="s">
        <v>885</v>
      </c>
      <c r="AY9" s="118" t="s">
        <v>600</v>
      </c>
      <c r="AZ9" s="118" t="s">
        <v>948</v>
      </c>
      <c r="BA9" s="118" t="s">
        <v>537</v>
      </c>
      <c r="BB9" s="118" t="s">
        <v>1011</v>
      </c>
      <c r="BC9" s="118" t="s">
        <v>251</v>
      </c>
      <c r="BD9" s="118" t="s">
        <v>283</v>
      </c>
      <c r="BE9" s="118" t="s">
        <v>187</v>
      </c>
      <c r="BF9" s="118" t="s">
        <v>346</v>
      </c>
      <c r="BG9" s="118" t="s">
        <v>125</v>
      </c>
      <c r="BH9" s="118" t="s">
        <v>410</v>
      </c>
      <c r="BI9" s="118" t="s">
        <v>62</v>
      </c>
      <c r="BJ9" s="118" t="s">
        <v>474</v>
      </c>
      <c r="BK9" s="118" t="s">
        <v>568</v>
      </c>
      <c r="BL9" s="118" t="s">
        <v>979</v>
      </c>
      <c r="BM9" s="118" t="s">
        <v>632</v>
      </c>
      <c r="BN9" s="118" t="s">
        <v>917</v>
      </c>
      <c r="BO9" s="118" t="s">
        <v>696</v>
      </c>
      <c r="BP9" s="118" t="s">
        <v>854</v>
      </c>
      <c r="BQ9" s="118" t="s">
        <v>759</v>
      </c>
      <c r="BR9" s="126" t="s">
        <v>790</v>
      </c>
      <c r="BS9" s="24"/>
      <c r="BT9" s="22"/>
      <c r="BU9" s="29" t="s">
        <v>15</v>
      </c>
      <c r="BV9" s="30" t="s">
        <v>1030</v>
      </c>
      <c r="BW9" s="31">
        <f>L2+(1*L4)</f>
        <v>2</v>
      </c>
      <c r="BX9" s="22"/>
    </row>
    <row r="10" spans="1:76" x14ac:dyDescent="0.2">
      <c r="A10" s="1">
        <v>3</v>
      </c>
      <c r="B10" s="178">
        <f>BW1024</f>
        <v>1017</v>
      </c>
      <c r="C10" s="6">
        <f>BW625</f>
        <v>618</v>
      </c>
      <c r="D10" s="7">
        <f>BW99</f>
        <v>92</v>
      </c>
      <c r="E10" s="9">
        <f>BW466</f>
        <v>459</v>
      </c>
      <c r="F10" s="6">
        <f>BW238</f>
        <v>231</v>
      </c>
      <c r="G10" s="6">
        <f>BW383</f>
        <v>376</v>
      </c>
      <c r="H10" s="6">
        <f>BW845</f>
        <v>838</v>
      </c>
      <c r="I10" s="6">
        <f>BW732</f>
        <v>725</v>
      </c>
      <c r="J10" s="6">
        <f>BW437</f>
        <v>430</v>
      </c>
      <c r="K10" s="6">
        <f>BW68</f>
        <v>61</v>
      </c>
      <c r="L10" s="6">
        <f>BW534</f>
        <v>527</v>
      </c>
      <c r="M10" s="6">
        <f>BW935</f>
        <v>928</v>
      </c>
      <c r="N10" s="6">
        <f>BW699</f>
        <v>692</v>
      </c>
      <c r="O10" s="11">
        <f>BW810</f>
        <v>803</v>
      </c>
      <c r="P10" s="6">
        <f>BW280</f>
        <v>273</v>
      </c>
      <c r="Q10" s="6">
        <f>BW137</f>
        <v>130</v>
      </c>
      <c r="R10" s="6">
        <f>BW902</f>
        <v>895</v>
      </c>
      <c r="S10" s="6">
        <f>BW759</f>
        <v>752</v>
      </c>
      <c r="T10" s="12">
        <f>BW229</f>
        <v>222</v>
      </c>
      <c r="U10" s="6">
        <f>BW340</f>
        <v>333</v>
      </c>
      <c r="V10" s="6">
        <f>BW104</f>
        <v>97</v>
      </c>
      <c r="W10" s="6">
        <f>BW505</f>
        <v>498</v>
      </c>
      <c r="X10" s="6">
        <f>BW971</f>
        <v>964</v>
      </c>
      <c r="Y10" s="6">
        <f>BW602</f>
        <v>595</v>
      </c>
      <c r="Z10" s="6">
        <f>BW307</f>
        <v>300</v>
      </c>
      <c r="AA10" s="6">
        <f>BW194</f>
        <v>187</v>
      </c>
      <c r="AB10" s="6">
        <f>BW656</f>
        <v>649</v>
      </c>
      <c r="AC10" s="6">
        <f>BW801</f>
        <v>794</v>
      </c>
      <c r="AD10" s="6">
        <f>BW573</f>
        <v>566</v>
      </c>
      <c r="AE10" s="8">
        <f>BW940</f>
        <v>933</v>
      </c>
      <c r="AF10" s="6">
        <f>BW414</f>
        <v>407</v>
      </c>
      <c r="AG10" s="179">
        <f>BW15</f>
        <v>8</v>
      </c>
      <c r="AH10" s="5">
        <f t="shared" si="1"/>
        <v>16400</v>
      </c>
      <c r="AI10" s="5">
        <f t="shared" si="2"/>
        <v>11201200</v>
      </c>
      <c r="AJ10" s="2">
        <f t="shared" si="0"/>
        <v>8606720000</v>
      </c>
      <c r="AK10" s="115">
        <f>SUMSQ(B10,C10,D10,E10,F10,G10,H10,I10,J10,K10,L10,M10,N10,O10,P10,Q10,B11,C11,D11,E11,F11,G11,H11,I11,J11,K11,L11,M11,N11,O11,P11,Q11)</f>
        <v>11201200</v>
      </c>
      <c r="AM10" s="127" t="s">
        <v>17</v>
      </c>
      <c r="AN10" s="118" t="s">
        <v>492</v>
      </c>
      <c r="AO10" s="118" t="s">
        <v>81</v>
      </c>
      <c r="AP10" s="118" t="s">
        <v>429</v>
      </c>
      <c r="AQ10" s="118" t="s">
        <v>144</v>
      </c>
      <c r="AR10" s="118" t="s">
        <v>365</v>
      </c>
      <c r="AS10" s="118" t="s">
        <v>206</v>
      </c>
      <c r="AT10" s="118" t="s">
        <v>301</v>
      </c>
      <c r="AU10" s="118" t="s">
        <v>715</v>
      </c>
      <c r="AV10" s="118" t="s">
        <v>809</v>
      </c>
      <c r="AW10" s="118" t="s">
        <v>651</v>
      </c>
      <c r="AX10" s="118" t="s">
        <v>873</v>
      </c>
      <c r="AY10" s="118" t="s">
        <v>587</v>
      </c>
      <c r="AZ10" s="118" t="s">
        <v>936</v>
      </c>
      <c r="BA10" s="118" t="s">
        <v>524</v>
      </c>
      <c r="BB10" s="118" t="s">
        <v>998</v>
      </c>
      <c r="BC10" s="118" t="s">
        <v>238</v>
      </c>
      <c r="BD10" s="118" t="s">
        <v>270</v>
      </c>
      <c r="BE10" s="118" t="s">
        <v>175</v>
      </c>
      <c r="BF10" s="118" t="s">
        <v>333</v>
      </c>
      <c r="BG10" s="118" t="s">
        <v>3</v>
      </c>
      <c r="BH10" s="118" t="s">
        <v>397</v>
      </c>
      <c r="BI10" s="118" t="s">
        <v>49</v>
      </c>
      <c r="BJ10" s="118" t="s">
        <v>461</v>
      </c>
      <c r="BK10" s="118" t="s">
        <v>555</v>
      </c>
      <c r="BL10" s="118" t="s">
        <v>967</v>
      </c>
      <c r="BM10" s="118" t="s">
        <v>619</v>
      </c>
      <c r="BN10" s="118" t="s">
        <v>904</v>
      </c>
      <c r="BO10" s="118" t="s">
        <v>683</v>
      </c>
      <c r="BP10" s="118" t="s">
        <v>841</v>
      </c>
      <c r="BQ10" s="118" t="s">
        <v>746</v>
      </c>
      <c r="BR10" s="126" t="s">
        <v>778</v>
      </c>
      <c r="BS10" s="24"/>
      <c r="BT10" s="22"/>
      <c r="BU10" s="29" t="s">
        <v>454</v>
      </c>
      <c r="BV10" s="30" t="s">
        <v>1030</v>
      </c>
      <c r="BW10" s="31">
        <f>L2+(2*L4)</f>
        <v>3</v>
      </c>
      <c r="BX10" s="22"/>
    </row>
    <row r="11" spans="1:76" x14ac:dyDescent="0.2">
      <c r="A11" s="1">
        <v>4</v>
      </c>
      <c r="B11" s="178">
        <f>BW613</f>
        <v>606</v>
      </c>
      <c r="C11" s="6">
        <f>BW980</f>
        <v>973</v>
      </c>
      <c r="D11" s="9">
        <f>BW518</f>
        <v>511</v>
      </c>
      <c r="E11" s="7">
        <f>BW119</f>
        <v>112</v>
      </c>
      <c r="F11" s="6">
        <f>BW331</f>
        <v>324</v>
      </c>
      <c r="G11" s="6">
        <f>BW218</f>
        <v>211</v>
      </c>
      <c r="H11" s="6">
        <f>BW744</f>
        <v>737</v>
      </c>
      <c r="I11" s="6">
        <f>BW889</f>
        <v>882</v>
      </c>
      <c r="J11" s="6">
        <f>BW16</f>
        <v>9</v>
      </c>
      <c r="K11" s="6">
        <f>BW417</f>
        <v>410</v>
      </c>
      <c r="L11" s="6">
        <f>BW947</f>
        <v>940</v>
      </c>
      <c r="M11" s="6">
        <f>BW578</f>
        <v>571</v>
      </c>
      <c r="N11" s="11">
        <f>BW798</f>
        <v>791</v>
      </c>
      <c r="O11" s="6">
        <f>BW655</f>
        <v>648</v>
      </c>
      <c r="P11" s="6">
        <f>BW189</f>
        <v>182</v>
      </c>
      <c r="Q11" s="6">
        <f>BW300</f>
        <v>293</v>
      </c>
      <c r="R11" s="6">
        <f>BW739</f>
        <v>732</v>
      </c>
      <c r="S11" s="6">
        <f>BW850</f>
        <v>843</v>
      </c>
      <c r="T11" s="6">
        <f>BW384</f>
        <v>377</v>
      </c>
      <c r="U11" s="12">
        <f>BW241</f>
        <v>234</v>
      </c>
      <c r="V11" s="6">
        <f>BW461</f>
        <v>454</v>
      </c>
      <c r="W11" s="6">
        <f>BW92</f>
        <v>85</v>
      </c>
      <c r="X11" s="6">
        <f>BW622</f>
        <v>615</v>
      </c>
      <c r="Y11" s="6">
        <f>BW1023</f>
        <v>1016</v>
      </c>
      <c r="Z11" s="6">
        <f>BW150</f>
        <v>143</v>
      </c>
      <c r="AA11" s="6">
        <f>BW295</f>
        <v>288</v>
      </c>
      <c r="AB11" s="6">
        <f>BW821</f>
        <v>814</v>
      </c>
      <c r="AC11" s="6">
        <f>BW708</f>
        <v>701</v>
      </c>
      <c r="AD11" s="8">
        <f>BW920</f>
        <v>913</v>
      </c>
      <c r="AE11" s="6">
        <f>BW521</f>
        <v>514</v>
      </c>
      <c r="AF11" s="6">
        <f>BW59</f>
        <v>52</v>
      </c>
      <c r="AG11" s="179">
        <f>BW426</f>
        <v>419</v>
      </c>
      <c r="AH11" s="5">
        <f t="shared" si="1"/>
        <v>16400</v>
      </c>
      <c r="AI11" s="5">
        <f t="shared" si="2"/>
        <v>11201200</v>
      </c>
      <c r="AJ11" s="2">
        <f t="shared" si="0"/>
        <v>8606720000</v>
      </c>
      <c r="AK11" s="115">
        <f>SUMSQ(R10,S10,T10,U10,V10,W10,X10,Y10,Z10,AA10,AB10,AC10,AD10,AE10,AF10,AG10,R11,S11,T11,U11,V11,W11,X11,Y11,Z11,AA11,AB11,AC11,AD11,AE11,AF11,AG11)</f>
        <v>11201200</v>
      </c>
      <c r="AM11" s="127" t="s">
        <v>28</v>
      </c>
      <c r="AN11" s="118" t="s">
        <v>503</v>
      </c>
      <c r="AO11" s="118" t="s">
        <v>92</v>
      </c>
      <c r="AP11" s="118" t="s">
        <v>440</v>
      </c>
      <c r="AQ11" s="118" t="s">
        <v>155</v>
      </c>
      <c r="AR11" s="118" t="s">
        <v>376</v>
      </c>
      <c r="AS11" s="118" t="s">
        <v>217</v>
      </c>
      <c r="AT11" s="118" t="s">
        <v>312</v>
      </c>
      <c r="AU11" s="118" t="s">
        <v>726</v>
      </c>
      <c r="AV11" s="118" t="s">
        <v>820</v>
      </c>
      <c r="AW11" s="118" t="s">
        <v>662</v>
      </c>
      <c r="AX11" s="118" t="s">
        <v>883</v>
      </c>
      <c r="AY11" s="118" t="s">
        <v>598</v>
      </c>
      <c r="AZ11" s="118" t="s">
        <v>947</v>
      </c>
      <c r="BA11" s="118" t="s">
        <v>535</v>
      </c>
      <c r="BB11" s="118" t="s">
        <v>1009</v>
      </c>
      <c r="BC11" s="118" t="s">
        <v>249</v>
      </c>
      <c r="BD11" s="118" t="s">
        <v>281</v>
      </c>
      <c r="BE11" s="118" t="s">
        <v>185</v>
      </c>
      <c r="BF11" s="118" t="s">
        <v>344</v>
      </c>
      <c r="BG11" s="118" t="s">
        <v>123</v>
      </c>
      <c r="BH11" s="118" t="s">
        <v>408</v>
      </c>
      <c r="BI11" s="118" t="s">
        <v>60</v>
      </c>
      <c r="BJ11" s="118" t="s">
        <v>472</v>
      </c>
      <c r="BK11" s="118" t="s">
        <v>566</v>
      </c>
      <c r="BL11" s="118" t="s">
        <v>977</v>
      </c>
      <c r="BM11" s="118" t="s">
        <v>630</v>
      </c>
      <c r="BN11" s="118" t="s">
        <v>915</v>
      </c>
      <c r="BO11" s="118" t="s">
        <v>694</v>
      </c>
      <c r="BP11" s="118" t="s">
        <v>852</v>
      </c>
      <c r="BQ11" s="118" t="s">
        <v>757</v>
      </c>
      <c r="BR11" s="126" t="s">
        <v>788</v>
      </c>
      <c r="BS11" s="24"/>
      <c r="BT11" s="22"/>
      <c r="BU11" s="29" t="s">
        <v>393</v>
      </c>
      <c r="BV11" s="30" t="s">
        <v>1030</v>
      </c>
      <c r="BW11" s="31">
        <f>L2+(3*L4)</f>
        <v>4</v>
      </c>
      <c r="BX11" s="22"/>
    </row>
    <row r="12" spans="1:76" x14ac:dyDescent="0.2">
      <c r="A12" s="1">
        <v>5</v>
      </c>
      <c r="B12" s="178">
        <f>BW906</f>
        <v>899</v>
      </c>
      <c r="C12" s="6">
        <f>BW539</f>
        <v>532</v>
      </c>
      <c r="D12" s="6">
        <f>BW41</f>
        <v>34</v>
      </c>
      <c r="E12" s="6">
        <f>BW440</f>
        <v>433</v>
      </c>
      <c r="F12" s="7">
        <f>BW164</f>
        <v>157</v>
      </c>
      <c r="G12" s="9">
        <f>BW277</f>
        <v>270</v>
      </c>
      <c r="H12" s="6">
        <f>BW839</f>
        <v>832</v>
      </c>
      <c r="I12" s="6">
        <f>BW694</f>
        <v>687</v>
      </c>
      <c r="J12" s="6">
        <f>BW479</f>
        <v>472</v>
      </c>
      <c r="K12" s="6">
        <f>BW78</f>
        <v>71</v>
      </c>
      <c r="L12" s="6">
        <f>BW636</f>
        <v>629</v>
      </c>
      <c r="M12" s="11">
        <f>BW1005</f>
        <v>998</v>
      </c>
      <c r="N12" s="6">
        <f>BW721</f>
        <v>714</v>
      </c>
      <c r="O12" s="6">
        <f>BW864</f>
        <v>857</v>
      </c>
      <c r="P12" s="6">
        <f>BW370</f>
        <v>363</v>
      </c>
      <c r="Q12" s="6">
        <f>BW259</f>
        <v>252</v>
      </c>
      <c r="R12" s="6">
        <f>BW780</f>
        <v>773</v>
      </c>
      <c r="S12" s="6">
        <f>BW669</f>
        <v>662</v>
      </c>
      <c r="T12" s="6">
        <f>BW175</f>
        <v>168</v>
      </c>
      <c r="U12" s="6">
        <f>BW318</f>
        <v>311</v>
      </c>
      <c r="V12" s="12">
        <f>BW34</f>
        <v>27</v>
      </c>
      <c r="W12" s="6">
        <f>BW403</f>
        <v>396</v>
      </c>
      <c r="X12" s="6">
        <f>BW961</f>
        <v>954</v>
      </c>
      <c r="Y12" s="6">
        <f>BW560</f>
        <v>553</v>
      </c>
      <c r="Z12" s="6">
        <f>BW345</f>
        <v>338</v>
      </c>
      <c r="AA12" s="6">
        <f>BW200</f>
        <v>193</v>
      </c>
      <c r="AB12" s="6">
        <f>BW762</f>
        <v>755</v>
      </c>
      <c r="AC12" s="8">
        <f>BW875</f>
        <v>868</v>
      </c>
      <c r="AD12" s="6">
        <f>BW599</f>
        <v>592</v>
      </c>
      <c r="AE12" s="6">
        <f>BW998</f>
        <v>991</v>
      </c>
      <c r="AF12" s="6">
        <f>BW500</f>
        <v>493</v>
      </c>
      <c r="AG12" s="179">
        <f>BW133</f>
        <v>126</v>
      </c>
      <c r="AH12" s="5">
        <f t="shared" si="1"/>
        <v>16400</v>
      </c>
      <c r="AI12" s="5">
        <f t="shared" si="2"/>
        <v>11201200</v>
      </c>
      <c r="AJ12" s="2">
        <f t="shared" si="0"/>
        <v>8606720000</v>
      </c>
      <c r="AK12" s="115">
        <f>SUMSQ(B12,C12,D12,E12,F12,G12,H12,I12,J12,K12,L12,M12,N12,O12,P12,Q12,B13,C13,D13,E13,F13,G13,H13,I13,J13,K13,L13,M13,N13,O13,P13,Q13)</f>
        <v>11201200</v>
      </c>
      <c r="AM12" s="127" t="s">
        <v>19</v>
      </c>
      <c r="AN12" s="118" t="s">
        <v>494</v>
      </c>
      <c r="AO12" s="118" t="s">
        <v>83</v>
      </c>
      <c r="AP12" s="118" t="s">
        <v>431</v>
      </c>
      <c r="AQ12" s="118" t="s">
        <v>146</v>
      </c>
      <c r="AR12" s="118" t="s">
        <v>367</v>
      </c>
      <c r="AS12" s="118" t="s">
        <v>208</v>
      </c>
      <c r="AT12" s="118" t="s">
        <v>303</v>
      </c>
      <c r="AU12" s="118" t="s">
        <v>717</v>
      </c>
      <c r="AV12" s="118" t="s">
        <v>811</v>
      </c>
      <c r="AW12" s="118" t="s">
        <v>653</v>
      </c>
      <c r="AX12" s="118" t="s">
        <v>875</v>
      </c>
      <c r="AY12" s="118" t="s">
        <v>589</v>
      </c>
      <c r="AZ12" s="118" t="s">
        <v>938</v>
      </c>
      <c r="BA12" s="118" t="s">
        <v>526</v>
      </c>
      <c r="BB12" s="118" t="s">
        <v>1000</v>
      </c>
      <c r="BC12" s="118" t="s">
        <v>240</v>
      </c>
      <c r="BD12" s="118" t="s">
        <v>272</v>
      </c>
      <c r="BE12" s="118" t="s">
        <v>177</v>
      </c>
      <c r="BF12" s="118" t="s">
        <v>335</v>
      </c>
      <c r="BG12" s="118" t="s">
        <v>114</v>
      </c>
      <c r="BH12" s="118" t="s">
        <v>399</v>
      </c>
      <c r="BI12" s="118" t="s">
        <v>51</v>
      </c>
      <c r="BJ12" s="118" t="s">
        <v>463</v>
      </c>
      <c r="BK12" s="118" t="s">
        <v>557</v>
      </c>
      <c r="BL12" s="118" t="s">
        <v>969</v>
      </c>
      <c r="BM12" s="118" t="s">
        <v>621</v>
      </c>
      <c r="BN12" s="118" t="s">
        <v>906</v>
      </c>
      <c r="BO12" s="118" t="s">
        <v>685</v>
      </c>
      <c r="BP12" s="118" t="s">
        <v>843</v>
      </c>
      <c r="BQ12" s="118" t="s">
        <v>748</v>
      </c>
      <c r="BR12" s="126" t="s">
        <v>780</v>
      </c>
      <c r="BS12" s="24"/>
      <c r="BT12" s="22"/>
      <c r="BU12" s="29" t="s">
        <v>706</v>
      </c>
      <c r="BV12" s="30" t="s">
        <v>1030</v>
      </c>
      <c r="BW12" s="31">
        <f>L2+(4*L4)</f>
        <v>5</v>
      </c>
      <c r="BX12" s="22"/>
    </row>
    <row r="13" spans="1:76" x14ac:dyDescent="0.2">
      <c r="A13" s="1">
        <v>6</v>
      </c>
      <c r="B13" s="178">
        <f>BW559</f>
        <v>552</v>
      </c>
      <c r="C13" s="6">
        <f>BW958</f>
        <v>951</v>
      </c>
      <c r="D13" s="6">
        <f>BW396</f>
        <v>389</v>
      </c>
      <c r="E13" s="6">
        <f>BW29</f>
        <v>22</v>
      </c>
      <c r="F13" s="9">
        <f>BW321</f>
        <v>314</v>
      </c>
      <c r="G13" s="7">
        <f>BW176</f>
        <v>169</v>
      </c>
      <c r="H13" s="6">
        <f>BW674</f>
        <v>667</v>
      </c>
      <c r="I13" s="6">
        <f>BW787</f>
        <v>780</v>
      </c>
      <c r="J13" s="6">
        <f>BW122</f>
        <v>115</v>
      </c>
      <c r="K13" s="6">
        <f>BW491</f>
        <v>484</v>
      </c>
      <c r="L13" s="11">
        <f>BW985</f>
        <v>978</v>
      </c>
      <c r="M13" s="6">
        <f>BW584</f>
        <v>577</v>
      </c>
      <c r="N13" s="6">
        <f>BW884</f>
        <v>877</v>
      </c>
      <c r="O13" s="6">
        <f>BW773</f>
        <v>766</v>
      </c>
      <c r="P13" s="6">
        <f>BW215</f>
        <v>208</v>
      </c>
      <c r="Q13" s="6">
        <f>BW358</f>
        <v>351</v>
      </c>
      <c r="R13" s="6">
        <f>BW681</f>
        <v>674</v>
      </c>
      <c r="S13" s="6">
        <f>BW824</f>
        <v>817</v>
      </c>
      <c r="T13" s="6">
        <f>BW266</f>
        <v>259</v>
      </c>
      <c r="U13" s="6">
        <f>BW155</f>
        <v>148</v>
      </c>
      <c r="V13" s="6">
        <f>BW455</f>
        <v>448</v>
      </c>
      <c r="W13" s="12">
        <f>BW54</f>
        <v>47</v>
      </c>
      <c r="X13" s="6">
        <f>BW548</f>
        <v>541</v>
      </c>
      <c r="Y13" s="6">
        <f>BW917</f>
        <v>910</v>
      </c>
      <c r="Z13" s="6">
        <f>BW252</f>
        <v>245</v>
      </c>
      <c r="AA13" s="6">
        <f>BW365</f>
        <v>358</v>
      </c>
      <c r="AB13" s="8">
        <f>BW863</f>
        <v>856</v>
      </c>
      <c r="AC13" s="6">
        <f>BW718</f>
        <v>711</v>
      </c>
      <c r="AD13" s="6">
        <f>BW1010</f>
        <v>1003</v>
      </c>
      <c r="AE13" s="6">
        <f>BW643</f>
        <v>636</v>
      </c>
      <c r="AF13" s="6">
        <f>BW81</f>
        <v>74</v>
      </c>
      <c r="AG13" s="179">
        <f>BW480</f>
        <v>473</v>
      </c>
      <c r="AH13" s="5">
        <f t="shared" si="1"/>
        <v>16400</v>
      </c>
      <c r="AI13" s="5">
        <f t="shared" si="2"/>
        <v>11201200</v>
      </c>
      <c r="AJ13" s="2">
        <f t="shared" si="0"/>
        <v>8606720000</v>
      </c>
      <c r="AK13" s="115">
        <f>SUMSQ(R12,S12,T12,U12,V12,W12,X12,Y12,Z12,AA12,AB12,AC12,AD12,AE12,AF12,AG12,R13,S13,T13,U13,V13,W13,X13,Y13,Z13,AA13,AB13,AC13,AD13,AE13,AF13,AG13)</f>
        <v>11201200</v>
      </c>
      <c r="AM13" s="127" t="s">
        <v>26</v>
      </c>
      <c r="AN13" s="118" t="s">
        <v>501</v>
      </c>
      <c r="AO13" s="118" t="s">
        <v>90</v>
      </c>
      <c r="AP13" s="118" t="s">
        <v>438</v>
      </c>
      <c r="AQ13" s="118" t="s">
        <v>153</v>
      </c>
      <c r="AR13" s="118" t="s">
        <v>374</v>
      </c>
      <c r="AS13" s="118" t="s">
        <v>215</v>
      </c>
      <c r="AT13" s="118" t="s">
        <v>310</v>
      </c>
      <c r="AU13" s="118" t="s">
        <v>724</v>
      </c>
      <c r="AV13" s="118" t="s">
        <v>818</v>
      </c>
      <c r="AW13" s="118" t="s">
        <v>660</v>
      </c>
      <c r="AX13" s="118" t="s">
        <v>0</v>
      </c>
      <c r="AY13" s="118" t="s">
        <v>596</v>
      </c>
      <c r="AZ13" s="118" t="s">
        <v>945</v>
      </c>
      <c r="BA13" s="118" t="s">
        <v>533</v>
      </c>
      <c r="BB13" s="118" t="s">
        <v>1007</v>
      </c>
      <c r="BC13" s="118" t="s">
        <v>247</v>
      </c>
      <c r="BD13" s="118" t="s">
        <v>279</v>
      </c>
      <c r="BE13" s="118" t="s">
        <v>183</v>
      </c>
      <c r="BF13" s="118" t="s">
        <v>342</v>
      </c>
      <c r="BG13" s="118" t="s">
        <v>121</v>
      </c>
      <c r="BH13" s="118" t="s">
        <v>406</v>
      </c>
      <c r="BI13" s="118" t="s">
        <v>58</v>
      </c>
      <c r="BJ13" s="118" t="s">
        <v>470</v>
      </c>
      <c r="BK13" s="118" t="s">
        <v>564</v>
      </c>
      <c r="BL13" s="118" t="s">
        <v>975</v>
      </c>
      <c r="BM13" s="118" t="s">
        <v>628</v>
      </c>
      <c r="BN13" s="118" t="s">
        <v>913</v>
      </c>
      <c r="BO13" s="118" t="s">
        <v>692</v>
      </c>
      <c r="BP13" s="118" t="s">
        <v>850</v>
      </c>
      <c r="BQ13" s="118" t="s">
        <v>755</v>
      </c>
      <c r="BR13" s="126" t="s">
        <v>786</v>
      </c>
      <c r="BS13" s="24"/>
      <c r="BT13" s="22"/>
      <c r="BU13" s="29" t="s">
        <v>645</v>
      </c>
      <c r="BV13" s="30" t="s">
        <v>1030</v>
      </c>
      <c r="BW13" s="31">
        <f>L2+(5*L4)</f>
        <v>6</v>
      </c>
      <c r="BX13" s="22"/>
    </row>
    <row r="14" spans="1:76" x14ac:dyDescent="0.2">
      <c r="A14" s="1">
        <v>7</v>
      </c>
      <c r="B14" s="178">
        <f>BW131</f>
        <v>124</v>
      </c>
      <c r="C14" s="6">
        <f>BW498</f>
        <v>491</v>
      </c>
      <c r="D14" s="6">
        <f>BW992</f>
        <v>985</v>
      </c>
      <c r="E14" s="6">
        <f>BW593</f>
        <v>586</v>
      </c>
      <c r="F14" s="6">
        <f>BW877</f>
        <v>870</v>
      </c>
      <c r="G14" s="6">
        <f>BW764</f>
        <v>757</v>
      </c>
      <c r="H14" s="7">
        <f>BW206</f>
        <v>199</v>
      </c>
      <c r="I14" s="9">
        <f>BW351</f>
        <v>344</v>
      </c>
      <c r="J14" s="6">
        <f>BW566</f>
        <v>559</v>
      </c>
      <c r="K14" s="11">
        <f>BW967</f>
        <v>960</v>
      </c>
      <c r="L14" s="6">
        <f>BW405</f>
        <v>398</v>
      </c>
      <c r="M14" s="6">
        <f>BW36</f>
        <v>29</v>
      </c>
      <c r="N14" s="6">
        <f>BW312</f>
        <v>305</v>
      </c>
      <c r="O14" s="6">
        <f>BW169</f>
        <v>162</v>
      </c>
      <c r="P14" s="6">
        <f>BW667</f>
        <v>660</v>
      </c>
      <c r="Q14" s="6">
        <f>BW778</f>
        <v>771</v>
      </c>
      <c r="R14" s="6">
        <f>BW261</f>
        <v>254</v>
      </c>
      <c r="S14" s="6">
        <f>BW372</f>
        <v>365</v>
      </c>
      <c r="T14" s="6">
        <f>BW870</f>
        <v>863</v>
      </c>
      <c r="U14" s="6">
        <f>BW727</f>
        <v>720</v>
      </c>
      <c r="V14" s="6">
        <f>BW1003</f>
        <v>996</v>
      </c>
      <c r="W14" s="6">
        <f>BW634</f>
        <v>627</v>
      </c>
      <c r="X14" s="12">
        <f>BW72</f>
        <v>65</v>
      </c>
      <c r="Y14" s="6">
        <f>BW473</f>
        <v>466</v>
      </c>
      <c r="Z14" s="6">
        <f>BW688</f>
        <v>681</v>
      </c>
      <c r="AA14" s="8">
        <f>BW833</f>
        <v>826</v>
      </c>
      <c r="AB14" s="6">
        <f>BW275</f>
        <v>268</v>
      </c>
      <c r="AC14" s="6">
        <f>BW162</f>
        <v>155</v>
      </c>
      <c r="AD14" s="6">
        <f>BW446</f>
        <v>439</v>
      </c>
      <c r="AE14" s="6">
        <f>BW47</f>
        <v>40</v>
      </c>
      <c r="AF14" s="6">
        <f>BW541</f>
        <v>534</v>
      </c>
      <c r="AG14" s="179">
        <f>BW908</f>
        <v>901</v>
      </c>
      <c r="AH14" s="5">
        <f t="shared" si="1"/>
        <v>16400</v>
      </c>
      <c r="AI14" s="5">
        <f t="shared" si="2"/>
        <v>11201200</v>
      </c>
      <c r="AJ14" s="2">
        <f t="shared" si="0"/>
        <v>8606720000</v>
      </c>
      <c r="AK14" s="115">
        <f>SUMSQ(B14,C14,D14,E14,F14,G14,H14,I14,J14,K14,L14,M14,N14,O14,P14,Q14,B15,C15,D15,E15,F15,G15,H15,I15,J15,K15,L15,M15,N15,O15,P15,Q15)</f>
        <v>11201200</v>
      </c>
      <c r="AM14" s="127" t="s">
        <v>21</v>
      </c>
      <c r="AN14" s="118" t="s">
        <v>496</v>
      </c>
      <c r="AO14" s="118" t="s">
        <v>85</v>
      </c>
      <c r="AP14" s="118" t="s">
        <v>433</v>
      </c>
      <c r="AQ14" s="118" t="s">
        <v>148</v>
      </c>
      <c r="AR14" s="118" t="s">
        <v>369</v>
      </c>
      <c r="AS14" s="118" t="s">
        <v>210</v>
      </c>
      <c r="AT14" s="118" t="s">
        <v>305</v>
      </c>
      <c r="AU14" s="118" t="s">
        <v>719</v>
      </c>
      <c r="AV14" s="118" t="s">
        <v>813</v>
      </c>
      <c r="AW14" s="118" t="s">
        <v>655</v>
      </c>
      <c r="AX14" s="118" t="s">
        <v>877</v>
      </c>
      <c r="AY14" s="118" t="s">
        <v>591</v>
      </c>
      <c r="AZ14" s="118" t="s">
        <v>940</v>
      </c>
      <c r="BA14" s="118" t="s">
        <v>528</v>
      </c>
      <c r="BB14" s="118" t="s">
        <v>1002</v>
      </c>
      <c r="BC14" s="118" t="s">
        <v>242</v>
      </c>
      <c r="BD14" s="118" t="s">
        <v>274</v>
      </c>
      <c r="BE14" s="118" t="s">
        <v>179</v>
      </c>
      <c r="BF14" s="118" t="s">
        <v>337</v>
      </c>
      <c r="BG14" s="118" t="s">
        <v>116</v>
      </c>
      <c r="BH14" s="118" t="s">
        <v>401</v>
      </c>
      <c r="BI14" s="118" t="s">
        <v>53</v>
      </c>
      <c r="BJ14" s="118" t="s">
        <v>465</v>
      </c>
      <c r="BK14" s="118" t="s">
        <v>559</v>
      </c>
      <c r="BL14" s="118" t="s">
        <v>970</v>
      </c>
      <c r="BM14" s="118" t="s">
        <v>623</v>
      </c>
      <c r="BN14" s="118" t="s">
        <v>908</v>
      </c>
      <c r="BO14" s="118" t="s">
        <v>687</v>
      </c>
      <c r="BP14" s="118" t="s">
        <v>845</v>
      </c>
      <c r="BQ14" s="118" t="s">
        <v>750</v>
      </c>
      <c r="BR14" s="126" t="s">
        <v>781</v>
      </c>
      <c r="BS14" s="24"/>
      <c r="BT14" s="22"/>
      <c r="BU14" s="29" t="s">
        <v>971</v>
      </c>
      <c r="BV14" s="30" t="s">
        <v>1030</v>
      </c>
      <c r="BW14" s="31">
        <f>L2+(6*L4)</f>
        <v>7</v>
      </c>
      <c r="BX14" s="22"/>
    </row>
    <row r="15" spans="1:76" x14ac:dyDescent="0.2">
      <c r="A15" s="1">
        <v>8</v>
      </c>
      <c r="B15" s="178">
        <f>BW486</f>
        <v>479</v>
      </c>
      <c r="C15" s="6">
        <f>BW87</f>
        <v>80</v>
      </c>
      <c r="D15" s="6">
        <f>BW645</f>
        <v>638</v>
      </c>
      <c r="E15" s="6">
        <f>BW1012</f>
        <v>1005</v>
      </c>
      <c r="F15" s="6">
        <f>BW712</f>
        <v>705</v>
      </c>
      <c r="G15" s="6">
        <f>BW857</f>
        <v>850</v>
      </c>
      <c r="H15" s="9">
        <f>BW363</f>
        <v>356</v>
      </c>
      <c r="I15" s="7">
        <f>BW250</f>
        <v>243</v>
      </c>
      <c r="J15" s="11">
        <f>BW915</f>
        <v>908</v>
      </c>
      <c r="K15" s="6">
        <f>BW546</f>
        <v>539</v>
      </c>
      <c r="L15" s="6">
        <f>BW48</f>
        <v>41</v>
      </c>
      <c r="M15" s="6">
        <f>BW449</f>
        <v>442</v>
      </c>
      <c r="N15" s="6">
        <f>BW157</f>
        <v>150</v>
      </c>
      <c r="O15" s="6">
        <f>BW268</f>
        <v>261</v>
      </c>
      <c r="P15" s="6">
        <f>BW830</f>
        <v>823</v>
      </c>
      <c r="Q15" s="6">
        <f>BW687</f>
        <v>680</v>
      </c>
      <c r="R15" s="6">
        <f>BW352</f>
        <v>345</v>
      </c>
      <c r="S15" s="6">
        <f>BW209</f>
        <v>202</v>
      </c>
      <c r="T15" s="6">
        <f>BW771</f>
        <v>764</v>
      </c>
      <c r="U15" s="6">
        <f>BW882</f>
        <v>875</v>
      </c>
      <c r="V15" s="6">
        <f>BW590</f>
        <v>583</v>
      </c>
      <c r="W15" s="6">
        <f>BW991</f>
        <v>984</v>
      </c>
      <c r="X15" s="6">
        <f>BW493</f>
        <v>486</v>
      </c>
      <c r="Y15" s="12">
        <f>BW124</f>
        <v>117</v>
      </c>
      <c r="Z15" s="8">
        <f>BW789</f>
        <v>782</v>
      </c>
      <c r="AA15" s="6">
        <f>BW676</f>
        <v>669</v>
      </c>
      <c r="AB15" s="6">
        <f>BW182</f>
        <v>175</v>
      </c>
      <c r="AC15" s="6">
        <f>BW327</f>
        <v>320</v>
      </c>
      <c r="AD15" s="6">
        <f>BW27</f>
        <v>20</v>
      </c>
      <c r="AE15" s="6">
        <f>BW394</f>
        <v>387</v>
      </c>
      <c r="AF15" s="6">
        <f>BW952</f>
        <v>945</v>
      </c>
      <c r="AG15" s="179">
        <f>BW553</f>
        <v>546</v>
      </c>
      <c r="AH15" s="5">
        <f t="shared" si="1"/>
        <v>16400</v>
      </c>
      <c r="AI15" s="5">
        <f t="shared" si="2"/>
        <v>11201200</v>
      </c>
      <c r="AJ15" s="2">
        <f t="shared" si="0"/>
        <v>8606720000</v>
      </c>
      <c r="AK15" s="115">
        <f>SUMSQ(R14,S14,T14,U14,V14,W14,X14,Y14,Z14,AA14,AB14,AC14,AD14,AE14,AF14,AG14,R15,S15,T15,U15,V15,W15,X15,Y15,Z15,AA15,AB15,AC15,AD15,AE15,AF15,AG15)</f>
        <v>11201200</v>
      </c>
      <c r="AM15" s="127" t="s">
        <v>24</v>
      </c>
      <c r="AN15" s="118" t="s">
        <v>499</v>
      </c>
      <c r="AO15" s="118" t="s">
        <v>88</v>
      </c>
      <c r="AP15" s="118" t="s">
        <v>436</v>
      </c>
      <c r="AQ15" s="118" t="s">
        <v>151</v>
      </c>
      <c r="AR15" s="118" t="s">
        <v>372</v>
      </c>
      <c r="AS15" s="118" t="s">
        <v>213</v>
      </c>
      <c r="AT15" s="118" t="s">
        <v>308</v>
      </c>
      <c r="AU15" s="118" t="s">
        <v>722</v>
      </c>
      <c r="AV15" s="118" t="s">
        <v>816</v>
      </c>
      <c r="AW15" s="118" t="s">
        <v>658</v>
      </c>
      <c r="AX15" s="118" t="s">
        <v>880</v>
      </c>
      <c r="AY15" s="118" t="s">
        <v>594</v>
      </c>
      <c r="AZ15" s="118" t="s">
        <v>943</v>
      </c>
      <c r="BA15" s="118" t="s">
        <v>531</v>
      </c>
      <c r="BB15" s="118" t="s">
        <v>1005</v>
      </c>
      <c r="BC15" s="118" t="s">
        <v>245</v>
      </c>
      <c r="BD15" s="118" t="s">
        <v>277</v>
      </c>
      <c r="BE15" s="118" t="s">
        <v>181</v>
      </c>
      <c r="BF15" s="118" t="s">
        <v>340</v>
      </c>
      <c r="BG15" s="118" t="s">
        <v>119</v>
      </c>
      <c r="BH15" s="118" t="s">
        <v>404</v>
      </c>
      <c r="BI15" s="118" t="s">
        <v>56</v>
      </c>
      <c r="BJ15" s="118" t="s">
        <v>468</v>
      </c>
      <c r="BK15" s="118" t="s">
        <v>562</v>
      </c>
      <c r="BL15" s="118" t="s">
        <v>973</v>
      </c>
      <c r="BM15" s="118" t="s">
        <v>626</v>
      </c>
      <c r="BN15" s="118" t="s">
        <v>911</v>
      </c>
      <c r="BO15" s="118" t="s">
        <v>690</v>
      </c>
      <c r="BP15" s="118" t="s">
        <v>848</v>
      </c>
      <c r="BQ15" s="118" t="s">
        <v>753</v>
      </c>
      <c r="BR15" s="126" t="s">
        <v>784</v>
      </c>
      <c r="BS15" s="24"/>
      <c r="BT15" s="22"/>
      <c r="BU15" s="29" t="s">
        <v>778</v>
      </c>
      <c r="BV15" s="30" t="s">
        <v>1030</v>
      </c>
      <c r="BW15" s="31">
        <f>L2+(7*L4)</f>
        <v>8</v>
      </c>
      <c r="BX15" s="22"/>
    </row>
    <row r="16" spans="1:76" x14ac:dyDescent="0.2">
      <c r="A16" s="1">
        <v>9</v>
      </c>
      <c r="B16" s="178">
        <f>BW859</f>
        <v>852</v>
      </c>
      <c r="C16" s="6">
        <f>BW714</f>
        <v>707</v>
      </c>
      <c r="D16" s="6">
        <f>BW248</f>
        <v>241</v>
      </c>
      <c r="E16" s="6">
        <f>BW361</f>
        <v>354</v>
      </c>
      <c r="F16" s="6">
        <f>BW85</f>
        <v>78</v>
      </c>
      <c r="G16" s="6">
        <f>BW484</f>
        <v>477</v>
      </c>
      <c r="H16" s="6">
        <f>BW1014</f>
        <v>1007</v>
      </c>
      <c r="I16" s="11">
        <f>BW647</f>
        <v>640</v>
      </c>
      <c r="J16" s="7">
        <f>BW270</f>
        <v>263</v>
      </c>
      <c r="K16" s="9">
        <f>BW159</f>
        <v>152</v>
      </c>
      <c r="L16" s="6">
        <f>BW685</f>
        <v>678</v>
      </c>
      <c r="M16" s="6">
        <f>BW828</f>
        <v>821</v>
      </c>
      <c r="N16" s="6">
        <f>BW544</f>
        <v>537</v>
      </c>
      <c r="O16" s="6">
        <f>BW913</f>
        <v>906</v>
      </c>
      <c r="P16" s="6">
        <f>BW451</f>
        <v>444</v>
      </c>
      <c r="Q16" s="6">
        <f>BW50</f>
        <v>43</v>
      </c>
      <c r="R16" s="6">
        <f>BW989</f>
        <v>982</v>
      </c>
      <c r="S16" s="6">
        <f>BW588</f>
        <v>581</v>
      </c>
      <c r="T16" s="6">
        <f>BW126</f>
        <v>119</v>
      </c>
      <c r="U16" s="6">
        <f>BW495</f>
        <v>488</v>
      </c>
      <c r="V16" s="6">
        <f>BW211</f>
        <v>204</v>
      </c>
      <c r="W16" s="6">
        <f>BW354</f>
        <v>347</v>
      </c>
      <c r="X16" s="6">
        <f>BW880</f>
        <v>873</v>
      </c>
      <c r="Y16" s="8">
        <f>BW769</f>
        <v>762</v>
      </c>
      <c r="Z16" s="12">
        <f>BW392</f>
        <v>385</v>
      </c>
      <c r="AA16" s="6">
        <f>BW25</f>
        <v>18</v>
      </c>
      <c r="AB16" s="6">
        <f>BW555</f>
        <v>548</v>
      </c>
      <c r="AC16" s="6">
        <f>BW954</f>
        <v>947</v>
      </c>
      <c r="AD16" s="6">
        <f>BW678</f>
        <v>671</v>
      </c>
      <c r="AE16" s="6">
        <f>BW791</f>
        <v>784</v>
      </c>
      <c r="AF16" s="6">
        <f>BW325</f>
        <v>318</v>
      </c>
      <c r="AG16" s="179">
        <f>BW180</f>
        <v>173</v>
      </c>
      <c r="AH16" s="5">
        <f t="shared" si="1"/>
        <v>16400</v>
      </c>
      <c r="AI16" s="5">
        <f t="shared" si="2"/>
        <v>11201200</v>
      </c>
      <c r="AJ16" s="2">
        <f t="shared" si="0"/>
        <v>8606720000</v>
      </c>
      <c r="AK16" s="115">
        <f>SUMSQ(B16,C16,D16,E16,F16,G16,H16,I16,J16,K16,L16,M16,N16,O16,P16,Q16,B17,C17,D17,E17,F17,G17,H17,I17,J17,K17,L17,M17,N17,O17,P17,Q17)</f>
        <v>11201200</v>
      </c>
      <c r="AM16" s="127" t="s">
        <v>38</v>
      </c>
      <c r="AN16" s="118" t="s">
        <v>513</v>
      </c>
      <c r="AO16" s="118" t="s">
        <v>102</v>
      </c>
      <c r="AP16" s="118" t="s">
        <v>450</v>
      </c>
      <c r="AQ16" s="118" t="s">
        <v>164</v>
      </c>
      <c r="AR16" s="118" t="s">
        <v>386</v>
      </c>
      <c r="AS16" s="118" t="s">
        <v>227</v>
      </c>
      <c r="AT16" s="118" t="s">
        <v>322</v>
      </c>
      <c r="AU16" s="118" t="s">
        <v>736</v>
      </c>
      <c r="AV16" s="118" t="s">
        <v>830</v>
      </c>
      <c r="AW16" s="118" t="s">
        <v>672</v>
      </c>
      <c r="AX16" s="118" t="s">
        <v>893</v>
      </c>
      <c r="AY16" s="118" t="s">
        <v>608</v>
      </c>
      <c r="AZ16" s="118" t="s">
        <v>956</v>
      </c>
      <c r="BA16" s="118" t="s">
        <v>544</v>
      </c>
      <c r="BB16" s="118" t="s">
        <v>1019</v>
      </c>
      <c r="BC16" s="118" t="s">
        <v>259</v>
      </c>
      <c r="BD16" s="118" t="s">
        <v>291</v>
      </c>
      <c r="BE16" s="118" t="s">
        <v>195</v>
      </c>
      <c r="BF16" s="118" t="s">
        <v>354</v>
      </c>
      <c r="BG16" s="118" t="s">
        <v>133</v>
      </c>
      <c r="BH16" s="118" t="s">
        <v>418</v>
      </c>
      <c r="BI16" s="118" t="s">
        <v>70</v>
      </c>
      <c r="BJ16" s="118" t="s">
        <v>482</v>
      </c>
      <c r="BK16" s="118" t="s">
        <v>576</v>
      </c>
      <c r="BL16" s="118" t="s">
        <v>987</v>
      </c>
      <c r="BM16" s="118" t="s">
        <v>640</v>
      </c>
      <c r="BN16" s="118" t="s">
        <v>925</v>
      </c>
      <c r="BO16" s="118" t="s">
        <v>704</v>
      </c>
      <c r="BP16" s="118" t="s">
        <v>862</v>
      </c>
      <c r="BQ16" s="118" t="s">
        <v>767</v>
      </c>
      <c r="BR16" s="126" t="s">
        <v>798</v>
      </c>
      <c r="BS16" s="24"/>
      <c r="BT16" s="22"/>
      <c r="BU16" s="29" t="s">
        <v>726</v>
      </c>
      <c r="BV16" s="30" t="s">
        <v>1030</v>
      </c>
      <c r="BW16" s="31">
        <f>L2+(8*L4)</f>
        <v>9</v>
      </c>
      <c r="BX16" s="22"/>
    </row>
    <row r="17" spans="1:76" x14ac:dyDescent="0.2">
      <c r="A17" s="1">
        <v>10</v>
      </c>
      <c r="B17" s="178">
        <f>BW766</f>
        <v>759</v>
      </c>
      <c r="C17" s="6">
        <f>BW879</f>
        <v>872</v>
      </c>
      <c r="D17" s="6">
        <f>BW349</f>
        <v>342</v>
      </c>
      <c r="E17" s="6">
        <f>BW204</f>
        <v>197</v>
      </c>
      <c r="F17" s="6">
        <f>BW496</f>
        <v>489</v>
      </c>
      <c r="G17" s="6">
        <f>BW129</f>
        <v>122</v>
      </c>
      <c r="H17" s="11">
        <f>BW595</f>
        <v>588</v>
      </c>
      <c r="I17" s="6">
        <f>BW994</f>
        <v>987</v>
      </c>
      <c r="J17" s="9">
        <f>BW171</f>
        <v>164</v>
      </c>
      <c r="K17" s="7">
        <f>BW314</f>
        <v>307</v>
      </c>
      <c r="L17" s="6">
        <f>BW776</f>
        <v>769</v>
      </c>
      <c r="M17" s="6">
        <f>BW665</f>
        <v>658</v>
      </c>
      <c r="N17" s="6">
        <f>BW965</f>
        <v>958</v>
      </c>
      <c r="O17" s="6">
        <f>BW564</f>
        <v>557</v>
      </c>
      <c r="P17" s="6">
        <f>BW38</f>
        <v>31</v>
      </c>
      <c r="Q17" s="6">
        <f>BW407</f>
        <v>400</v>
      </c>
      <c r="R17" s="6">
        <f>BW632</f>
        <v>625</v>
      </c>
      <c r="S17" s="6">
        <f>BW1001</f>
        <v>994</v>
      </c>
      <c r="T17" s="6">
        <f>BW475</f>
        <v>468</v>
      </c>
      <c r="U17" s="6">
        <f>BW74</f>
        <v>67</v>
      </c>
      <c r="V17" s="6">
        <f>BW374</f>
        <v>367</v>
      </c>
      <c r="W17" s="6">
        <f>BW263</f>
        <v>256</v>
      </c>
      <c r="X17" s="8">
        <f>BW725</f>
        <v>718</v>
      </c>
      <c r="Y17" s="6">
        <f>BW868</f>
        <v>861</v>
      </c>
      <c r="Z17" s="6">
        <f>BW45</f>
        <v>38</v>
      </c>
      <c r="AA17" s="12">
        <f>BW444</f>
        <v>437</v>
      </c>
      <c r="AB17" s="6">
        <f>BW910</f>
        <v>903</v>
      </c>
      <c r="AC17" s="6">
        <f>BW543</f>
        <v>536</v>
      </c>
      <c r="AD17" s="6">
        <f>BW835</f>
        <v>828</v>
      </c>
      <c r="AE17" s="6">
        <f>BW690</f>
        <v>683</v>
      </c>
      <c r="AF17" s="6">
        <f>BW160</f>
        <v>153</v>
      </c>
      <c r="AG17" s="179">
        <f>BW273</f>
        <v>266</v>
      </c>
      <c r="AH17" s="5">
        <f t="shared" si="1"/>
        <v>16400</v>
      </c>
      <c r="AI17" s="5">
        <f t="shared" si="2"/>
        <v>11201200</v>
      </c>
      <c r="AJ17" s="2">
        <f t="shared" si="0"/>
        <v>8606720000</v>
      </c>
      <c r="AK17" s="115">
        <f>SUMSQ(R16,S16,T16,U16,V16,W16,X16,Y16,Z16,AA16,AB16,AC16,AD16,AE16,AF16,AG16,R17,S17,T17,U17,V17,W17,X17,Y17,Z17,AA17,AB17,AC17,AD17,AE17,AF17,AG17)</f>
        <v>11201200</v>
      </c>
      <c r="AM17" s="127" t="s">
        <v>39</v>
      </c>
      <c r="AN17" s="118" t="s">
        <v>514</v>
      </c>
      <c r="AO17" s="118" t="s">
        <v>103</v>
      </c>
      <c r="AP17" s="118" t="s">
        <v>451</v>
      </c>
      <c r="AQ17" s="118" t="s">
        <v>165</v>
      </c>
      <c r="AR17" s="118" t="s">
        <v>387</v>
      </c>
      <c r="AS17" s="118" t="s">
        <v>228</v>
      </c>
      <c r="AT17" s="118" t="s">
        <v>323</v>
      </c>
      <c r="AU17" s="118" t="s">
        <v>737</v>
      </c>
      <c r="AV17" s="118" t="s">
        <v>831</v>
      </c>
      <c r="AW17" s="118" t="s">
        <v>673</v>
      </c>
      <c r="AX17" s="118" t="s">
        <v>894</v>
      </c>
      <c r="AY17" s="118" t="s">
        <v>609</v>
      </c>
      <c r="AZ17" s="118" t="s">
        <v>957</v>
      </c>
      <c r="BA17" s="118" t="s">
        <v>545</v>
      </c>
      <c r="BB17" s="118" t="s">
        <v>1020</v>
      </c>
      <c r="BC17" s="118" t="s">
        <v>260</v>
      </c>
      <c r="BD17" s="118" t="s">
        <v>292</v>
      </c>
      <c r="BE17" s="118" t="s">
        <v>196</v>
      </c>
      <c r="BF17" s="118" t="s">
        <v>355</v>
      </c>
      <c r="BG17" s="118" t="s">
        <v>134</v>
      </c>
      <c r="BH17" s="118" t="s">
        <v>419</v>
      </c>
      <c r="BI17" s="118" t="s">
        <v>71</v>
      </c>
      <c r="BJ17" s="118" t="s">
        <v>483</v>
      </c>
      <c r="BK17" s="118" t="s">
        <v>577</v>
      </c>
      <c r="BL17" s="118" t="s">
        <v>988</v>
      </c>
      <c r="BM17" s="118" t="s">
        <v>641</v>
      </c>
      <c r="BN17" s="118" t="s">
        <v>926</v>
      </c>
      <c r="BO17" s="118" t="s">
        <v>705</v>
      </c>
      <c r="BP17" s="118" t="s">
        <v>863</v>
      </c>
      <c r="BQ17" s="118" t="s">
        <v>768</v>
      </c>
      <c r="BR17" s="126" t="s">
        <v>799</v>
      </c>
      <c r="BS17" s="24"/>
      <c r="BT17" s="22"/>
      <c r="BU17" s="29" t="s">
        <v>530</v>
      </c>
      <c r="BV17" s="30" t="s">
        <v>1030</v>
      </c>
      <c r="BW17" s="31">
        <f>L2+(9*L4)</f>
        <v>10</v>
      </c>
      <c r="BX17" s="22"/>
    </row>
    <row r="18" spans="1:76" x14ac:dyDescent="0.2">
      <c r="A18" s="1">
        <v>11</v>
      </c>
      <c r="B18" s="178">
        <f>BW178</f>
        <v>171</v>
      </c>
      <c r="C18" s="6">
        <f>BW323</f>
        <v>316</v>
      </c>
      <c r="D18" s="6">
        <f>BW785</f>
        <v>778</v>
      </c>
      <c r="E18" s="6">
        <f>BW672</f>
        <v>665</v>
      </c>
      <c r="F18" s="6">
        <f>BW956</f>
        <v>949</v>
      </c>
      <c r="G18" s="11">
        <f>BW557</f>
        <v>550</v>
      </c>
      <c r="H18" s="6">
        <f>BW31</f>
        <v>24</v>
      </c>
      <c r="I18" s="6">
        <f>BW398</f>
        <v>391</v>
      </c>
      <c r="J18" s="6">
        <f>BW775</f>
        <v>768</v>
      </c>
      <c r="K18" s="6">
        <f>BW886</f>
        <v>879</v>
      </c>
      <c r="L18" s="7">
        <f>BW356</f>
        <v>349</v>
      </c>
      <c r="M18" s="9">
        <f>BW213</f>
        <v>206</v>
      </c>
      <c r="N18" s="6">
        <f>BW489</f>
        <v>482</v>
      </c>
      <c r="O18" s="6">
        <f>BW120</f>
        <v>113</v>
      </c>
      <c r="P18" s="6">
        <f>BW586</f>
        <v>579</v>
      </c>
      <c r="Q18" s="6">
        <f>BW987</f>
        <v>980</v>
      </c>
      <c r="R18" s="6">
        <f>BW52</f>
        <v>45</v>
      </c>
      <c r="S18" s="6">
        <f>BW453</f>
        <v>446</v>
      </c>
      <c r="T18" s="6">
        <f>BW919</f>
        <v>912</v>
      </c>
      <c r="U18" s="6">
        <f>BW550</f>
        <v>543</v>
      </c>
      <c r="V18" s="6">
        <f>BW826</f>
        <v>819</v>
      </c>
      <c r="W18" s="8">
        <f>BW683</f>
        <v>676</v>
      </c>
      <c r="X18" s="6">
        <f>BW153</f>
        <v>146</v>
      </c>
      <c r="Y18" s="6">
        <f>BW264</f>
        <v>257</v>
      </c>
      <c r="Z18" s="6">
        <f>BW641</f>
        <v>634</v>
      </c>
      <c r="AA18" s="6">
        <f>BW1008</f>
        <v>1001</v>
      </c>
      <c r="AB18" s="12">
        <f>BW482</f>
        <v>475</v>
      </c>
      <c r="AC18" s="6">
        <f>BW83</f>
        <v>76</v>
      </c>
      <c r="AD18" s="6">
        <f>BW367</f>
        <v>360</v>
      </c>
      <c r="AE18" s="6">
        <f>BW254</f>
        <v>247</v>
      </c>
      <c r="AF18" s="6">
        <f>BW716</f>
        <v>709</v>
      </c>
      <c r="AG18" s="179">
        <f>BW861</f>
        <v>854</v>
      </c>
      <c r="AH18" s="5">
        <f t="shared" si="1"/>
        <v>16400</v>
      </c>
      <c r="AI18" s="5">
        <f t="shared" si="2"/>
        <v>11201200</v>
      </c>
      <c r="AJ18" s="2">
        <f t="shared" si="0"/>
        <v>8606720000</v>
      </c>
      <c r="AK18" s="115">
        <f>SUMSQ(B18,C18,D18,E18,F18,G18,H18,I18,J18,K18,L18,M18,N18,O18,P18,Q18,B19,C19,D19,E19,F19,G19,H19,I19,J19,K19,L19,M19,N19,O19,P19,Q19)</f>
        <v>11201200</v>
      </c>
      <c r="AM18" s="127" t="s">
        <v>36</v>
      </c>
      <c r="AN18" s="118" t="s">
        <v>511</v>
      </c>
      <c r="AO18" s="118" t="s">
        <v>100</v>
      </c>
      <c r="AP18" s="118" t="s">
        <v>448</v>
      </c>
      <c r="AQ18" s="118" t="s">
        <v>163</v>
      </c>
      <c r="AR18" s="118" t="s">
        <v>384</v>
      </c>
      <c r="AS18" s="118" t="s">
        <v>225</v>
      </c>
      <c r="AT18" s="118" t="s">
        <v>320</v>
      </c>
      <c r="AU18" s="118" t="s">
        <v>734</v>
      </c>
      <c r="AV18" s="118" t="s">
        <v>828</v>
      </c>
      <c r="AW18" s="118" t="s">
        <v>670</v>
      </c>
      <c r="AX18" s="118" t="s">
        <v>891</v>
      </c>
      <c r="AY18" s="118" t="s">
        <v>606</v>
      </c>
      <c r="AZ18" s="118" t="s">
        <v>954</v>
      </c>
      <c r="BA18" s="118" t="s">
        <v>2</v>
      </c>
      <c r="BB18" s="118" t="s">
        <v>1017</v>
      </c>
      <c r="BC18" s="118" t="s">
        <v>257</v>
      </c>
      <c r="BD18" s="118" t="s">
        <v>289</v>
      </c>
      <c r="BE18" s="118" t="s">
        <v>193</v>
      </c>
      <c r="BF18" s="118" t="s">
        <v>352</v>
      </c>
      <c r="BG18" s="118" t="s">
        <v>131</v>
      </c>
      <c r="BH18" s="118" t="s">
        <v>416</v>
      </c>
      <c r="BI18" s="118" t="s">
        <v>68</v>
      </c>
      <c r="BJ18" s="118" t="s">
        <v>480</v>
      </c>
      <c r="BK18" s="118" t="s">
        <v>574</v>
      </c>
      <c r="BL18" s="118" t="s">
        <v>985</v>
      </c>
      <c r="BM18" s="118" t="s">
        <v>638</v>
      </c>
      <c r="BN18" s="118" t="s">
        <v>923</v>
      </c>
      <c r="BO18" s="118" t="s">
        <v>702</v>
      </c>
      <c r="BP18" s="118" t="s">
        <v>860</v>
      </c>
      <c r="BQ18" s="118" t="s">
        <v>765</v>
      </c>
      <c r="BR18" s="126" t="s">
        <v>796</v>
      </c>
      <c r="BS18" s="24"/>
      <c r="BT18" s="22"/>
      <c r="BU18" s="29" t="s">
        <v>952</v>
      </c>
      <c r="BV18" s="30" t="s">
        <v>1030</v>
      </c>
      <c r="BW18" s="31">
        <f>L2+(10*L4)</f>
        <v>11</v>
      </c>
      <c r="BX18" s="22"/>
    </row>
    <row r="19" spans="1:76" x14ac:dyDescent="0.2">
      <c r="A19" s="1">
        <v>12</v>
      </c>
      <c r="B19" s="178">
        <f>BW279</f>
        <v>272</v>
      </c>
      <c r="C19" s="6">
        <f>BW166</f>
        <v>159</v>
      </c>
      <c r="D19" s="6">
        <f>BW692</f>
        <v>685</v>
      </c>
      <c r="E19" s="6">
        <f>BW837</f>
        <v>830</v>
      </c>
      <c r="F19" s="11">
        <f>BW537</f>
        <v>530</v>
      </c>
      <c r="G19" s="6">
        <f>BW904</f>
        <v>897</v>
      </c>
      <c r="H19" s="6">
        <f>BW442</f>
        <v>435</v>
      </c>
      <c r="I19" s="6">
        <f>BW43</f>
        <v>36</v>
      </c>
      <c r="J19" s="6">
        <f>BW866</f>
        <v>859</v>
      </c>
      <c r="K19" s="6">
        <f>BW723</f>
        <v>716</v>
      </c>
      <c r="L19" s="9">
        <f>BW257</f>
        <v>250</v>
      </c>
      <c r="M19" s="7">
        <f>BW368</f>
        <v>361</v>
      </c>
      <c r="N19" s="6">
        <f>BW76</f>
        <v>69</v>
      </c>
      <c r="O19" s="6">
        <f>BW477</f>
        <v>470</v>
      </c>
      <c r="P19" s="6">
        <f>BW1007</f>
        <v>1000</v>
      </c>
      <c r="Q19" s="6">
        <f>BW638</f>
        <v>631</v>
      </c>
      <c r="R19" s="6">
        <f>BW401</f>
        <v>394</v>
      </c>
      <c r="S19" s="6">
        <f>BW32</f>
        <v>25</v>
      </c>
      <c r="T19" s="6">
        <f>BW562</f>
        <v>555</v>
      </c>
      <c r="U19" s="6">
        <f>BW963</f>
        <v>956</v>
      </c>
      <c r="V19" s="8">
        <f>BW671</f>
        <v>664</v>
      </c>
      <c r="W19" s="6">
        <f>BW782</f>
        <v>775</v>
      </c>
      <c r="X19" s="6">
        <f>BW316</f>
        <v>309</v>
      </c>
      <c r="Y19" s="6">
        <f>BW173</f>
        <v>166</v>
      </c>
      <c r="Z19" s="6">
        <f>BW996</f>
        <v>989</v>
      </c>
      <c r="AA19" s="6">
        <f>BW597</f>
        <v>590</v>
      </c>
      <c r="AB19" s="6">
        <f>BW135</f>
        <v>128</v>
      </c>
      <c r="AC19" s="12">
        <f>BW502</f>
        <v>495</v>
      </c>
      <c r="AD19" s="6">
        <f>BW202</f>
        <v>195</v>
      </c>
      <c r="AE19" s="6">
        <f>BW347</f>
        <v>340</v>
      </c>
      <c r="AF19" s="6">
        <f>BW873</f>
        <v>866</v>
      </c>
      <c r="AG19" s="179">
        <f>BW760</f>
        <v>753</v>
      </c>
      <c r="AH19" s="5">
        <f t="shared" si="1"/>
        <v>16400</v>
      </c>
      <c r="AI19" s="5">
        <f t="shared" si="2"/>
        <v>11201200</v>
      </c>
      <c r="AJ19" s="2">
        <f t="shared" si="0"/>
        <v>8606720000</v>
      </c>
      <c r="AK19" s="115">
        <f>SUMSQ(R18,S18,T18,U18,V18,W18,X18,Y18,Z18,AA18,AB18,AC18,AD18,AE18,AF18,AG18,R19,S19,T19,U19,V19,W19,X19,Y19,Z19,AA19,AB19,AC19,AD19,AE19,AF19,AG19)</f>
        <v>11201200</v>
      </c>
      <c r="AM19" s="127" t="s">
        <v>41</v>
      </c>
      <c r="AN19" s="118" t="s">
        <v>516</v>
      </c>
      <c r="AO19" s="118" t="s">
        <v>105</v>
      </c>
      <c r="AP19" s="118" t="s">
        <v>453</v>
      </c>
      <c r="AQ19" s="118" t="s">
        <v>167</v>
      </c>
      <c r="AR19" s="118" t="s">
        <v>389</v>
      </c>
      <c r="AS19" s="118" t="s">
        <v>230</v>
      </c>
      <c r="AT19" s="118" t="s">
        <v>325</v>
      </c>
      <c r="AU19" s="118" t="s">
        <v>388</v>
      </c>
      <c r="AV19" s="118" t="s">
        <v>833</v>
      </c>
      <c r="AW19" s="118" t="s">
        <v>675</v>
      </c>
      <c r="AX19" s="118" t="s">
        <v>896</v>
      </c>
      <c r="AY19" s="118" t="s">
        <v>611</v>
      </c>
      <c r="AZ19" s="118" t="s">
        <v>959</v>
      </c>
      <c r="BA19" s="118" t="s">
        <v>547</v>
      </c>
      <c r="BB19" s="118" t="s">
        <v>1022</v>
      </c>
      <c r="BC19" s="118" t="s">
        <v>262</v>
      </c>
      <c r="BD19" s="118" t="s">
        <v>294</v>
      </c>
      <c r="BE19" s="118" t="s">
        <v>198</v>
      </c>
      <c r="BF19" s="118" t="s">
        <v>357</v>
      </c>
      <c r="BG19" s="118" t="s">
        <v>136</v>
      </c>
      <c r="BH19" s="118" t="s">
        <v>421</v>
      </c>
      <c r="BI19" s="118" t="s">
        <v>73</v>
      </c>
      <c r="BJ19" s="118" t="s">
        <v>484</v>
      </c>
      <c r="BK19" s="118" t="s">
        <v>579</v>
      </c>
      <c r="BL19" s="118" t="s">
        <v>990</v>
      </c>
      <c r="BM19" s="118" t="s">
        <v>643</v>
      </c>
      <c r="BN19" s="118" t="s">
        <v>928</v>
      </c>
      <c r="BO19" s="118" t="s">
        <v>707</v>
      </c>
      <c r="BP19" s="118" t="s">
        <v>865</v>
      </c>
      <c r="BQ19" s="118" t="s">
        <v>770</v>
      </c>
      <c r="BR19" s="126" t="s">
        <v>801</v>
      </c>
      <c r="BS19" s="24"/>
      <c r="BT19" s="22"/>
      <c r="BU19" s="29" t="s">
        <v>892</v>
      </c>
      <c r="BV19" s="30" t="s">
        <v>1030</v>
      </c>
      <c r="BW19" s="31">
        <f>L2+(11*L4)</f>
        <v>12</v>
      </c>
      <c r="BX19" s="22"/>
    </row>
    <row r="20" spans="1:76" x14ac:dyDescent="0.2">
      <c r="A20" s="1">
        <v>13</v>
      </c>
      <c r="B20" s="178">
        <f>BW216</f>
        <v>209</v>
      </c>
      <c r="C20" s="6">
        <f>BW329</f>
        <v>322</v>
      </c>
      <c r="D20" s="6">
        <f>BW891</f>
        <v>884</v>
      </c>
      <c r="E20" s="11">
        <f>BW746</f>
        <v>739</v>
      </c>
      <c r="F20" s="6">
        <f>BW982</f>
        <v>975</v>
      </c>
      <c r="G20" s="6">
        <f>BW615</f>
        <v>608</v>
      </c>
      <c r="H20" s="6">
        <f>BW117</f>
        <v>110</v>
      </c>
      <c r="I20" s="6">
        <f>BW516</f>
        <v>509</v>
      </c>
      <c r="J20" s="6">
        <f>BW653</f>
        <v>646</v>
      </c>
      <c r="K20" s="6">
        <f>BW796</f>
        <v>789</v>
      </c>
      <c r="L20" s="6">
        <f>BW302</f>
        <v>295</v>
      </c>
      <c r="M20" s="6">
        <f>BW191</f>
        <v>184</v>
      </c>
      <c r="N20" s="7">
        <f>BW419</f>
        <v>412</v>
      </c>
      <c r="O20" s="9">
        <f>BW18</f>
        <v>11</v>
      </c>
      <c r="P20" s="6">
        <f>BW576</f>
        <v>569</v>
      </c>
      <c r="Q20" s="6">
        <f>BW945</f>
        <v>938</v>
      </c>
      <c r="R20" s="6">
        <f>BW94</f>
        <v>87</v>
      </c>
      <c r="S20" s="6">
        <f>BW463</f>
        <v>456</v>
      </c>
      <c r="T20" s="6">
        <f>BW1021</f>
        <v>1014</v>
      </c>
      <c r="U20" s="8">
        <f>BW620</f>
        <v>613</v>
      </c>
      <c r="V20" s="6">
        <f>BW848</f>
        <v>841</v>
      </c>
      <c r="W20" s="6">
        <f>BW737</f>
        <v>730</v>
      </c>
      <c r="X20" s="6">
        <f>BW243</f>
        <v>236</v>
      </c>
      <c r="Y20" s="6">
        <f>BW386</f>
        <v>379</v>
      </c>
      <c r="Z20" s="6">
        <f>BW523</f>
        <v>516</v>
      </c>
      <c r="AA20" s="6">
        <f>BW922</f>
        <v>915</v>
      </c>
      <c r="AB20" s="6">
        <f>BW424</f>
        <v>417</v>
      </c>
      <c r="AC20" s="6">
        <f>BW57</f>
        <v>50</v>
      </c>
      <c r="AD20" s="12">
        <f>BW293</f>
        <v>286</v>
      </c>
      <c r="AE20" s="6">
        <f>BW148</f>
        <v>141</v>
      </c>
      <c r="AF20" s="6">
        <f>BW710</f>
        <v>703</v>
      </c>
      <c r="AG20" s="179">
        <f>BW823</f>
        <v>816</v>
      </c>
      <c r="AH20" s="5">
        <f t="shared" si="1"/>
        <v>16400</v>
      </c>
      <c r="AI20" s="5">
        <f t="shared" si="2"/>
        <v>11201200</v>
      </c>
      <c r="AJ20" s="2">
        <f t="shared" si="0"/>
        <v>8606720000</v>
      </c>
      <c r="AK20" s="115">
        <f>SUMSQ(B20,C20,D20,E20,F20,G20,H20,I20,J20,K20,L20,M20,N20,O20,P20,Q20,B21,C21,D21,E21,F21,G21,H21,I21,J21,K21,L21,M21,N21,O21,P21,Q21)</f>
        <v>11201200</v>
      </c>
      <c r="AM20" s="127" t="s">
        <v>34</v>
      </c>
      <c r="AN20" s="118" t="s">
        <v>509</v>
      </c>
      <c r="AO20" s="118" t="s">
        <v>98</v>
      </c>
      <c r="AP20" s="118" t="s">
        <v>446</v>
      </c>
      <c r="AQ20" s="118" t="s">
        <v>161</v>
      </c>
      <c r="AR20" s="118" t="s">
        <v>382</v>
      </c>
      <c r="AS20" s="118" t="s">
        <v>223</v>
      </c>
      <c r="AT20" s="118" t="s">
        <v>318</v>
      </c>
      <c r="AU20" s="118" t="s">
        <v>732</v>
      </c>
      <c r="AV20" s="118" t="s">
        <v>826</v>
      </c>
      <c r="AW20" s="118" t="s">
        <v>668</v>
      </c>
      <c r="AX20" s="118" t="s">
        <v>889</v>
      </c>
      <c r="AY20" s="118" t="s">
        <v>604</v>
      </c>
      <c r="AZ20" s="118" t="s">
        <v>952</v>
      </c>
      <c r="BA20" s="118" t="s">
        <v>541</v>
      </c>
      <c r="BB20" s="118" t="s">
        <v>1015</v>
      </c>
      <c r="BC20" s="118" t="s">
        <v>255</v>
      </c>
      <c r="BD20" s="118" t="s">
        <v>287</v>
      </c>
      <c r="BE20" s="118" t="s">
        <v>191</v>
      </c>
      <c r="BF20" s="118" t="s">
        <v>350</v>
      </c>
      <c r="BG20" s="118" t="s">
        <v>129</v>
      </c>
      <c r="BH20" s="118" t="s">
        <v>414</v>
      </c>
      <c r="BI20" s="118" t="s">
        <v>66</v>
      </c>
      <c r="BJ20" s="118" t="s">
        <v>478</v>
      </c>
      <c r="BK20" s="118" t="s">
        <v>572</v>
      </c>
      <c r="BL20" s="118" t="s">
        <v>983</v>
      </c>
      <c r="BM20" s="118" t="s">
        <v>636</v>
      </c>
      <c r="BN20" s="118" t="s">
        <v>921</v>
      </c>
      <c r="BO20" s="118" t="s">
        <v>700</v>
      </c>
      <c r="BP20" s="118" t="s">
        <v>858</v>
      </c>
      <c r="BQ20" s="118" t="s">
        <v>763</v>
      </c>
      <c r="BR20" s="126" t="s">
        <v>794</v>
      </c>
      <c r="BS20" s="24"/>
      <c r="BT20" s="22"/>
      <c r="BU20" s="29" t="s">
        <v>189</v>
      </c>
      <c r="BV20" s="30" t="s">
        <v>1030</v>
      </c>
      <c r="BW20" s="31">
        <f>L2+(12*L4)</f>
        <v>13</v>
      </c>
      <c r="BX20" s="22"/>
    </row>
    <row r="21" spans="1:76" x14ac:dyDescent="0.2">
      <c r="A21" s="1">
        <v>14</v>
      </c>
      <c r="B21" s="178">
        <f>BW381</f>
        <v>374</v>
      </c>
      <c r="C21" s="6">
        <f>BW236</f>
        <v>229</v>
      </c>
      <c r="D21" s="11">
        <f>BW734</f>
        <v>727</v>
      </c>
      <c r="E21" s="6">
        <f>BW847</f>
        <v>840</v>
      </c>
      <c r="F21" s="6">
        <f>BW627</f>
        <v>620</v>
      </c>
      <c r="G21" s="6">
        <f>BW1026</f>
        <v>1019</v>
      </c>
      <c r="H21" s="6">
        <f>BW464</f>
        <v>457</v>
      </c>
      <c r="I21" s="6">
        <f>BW97</f>
        <v>90</v>
      </c>
      <c r="J21" s="6">
        <f>BW808</f>
        <v>801</v>
      </c>
      <c r="K21" s="6">
        <f>BW697</f>
        <v>690</v>
      </c>
      <c r="L21" s="6">
        <f>BW139</f>
        <v>132</v>
      </c>
      <c r="M21" s="6">
        <f>BW282</f>
        <v>275</v>
      </c>
      <c r="N21" s="9">
        <f>BW70</f>
        <v>63</v>
      </c>
      <c r="O21" s="7">
        <f>BW439</f>
        <v>432</v>
      </c>
      <c r="P21" s="6">
        <f>BW933</f>
        <v>926</v>
      </c>
      <c r="Q21" s="6">
        <f>BW532</f>
        <v>525</v>
      </c>
      <c r="R21" s="6">
        <f>BW507</f>
        <v>500</v>
      </c>
      <c r="S21" s="6">
        <f>BW106</f>
        <v>99</v>
      </c>
      <c r="T21" s="8">
        <f>BW600</f>
        <v>593</v>
      </c>
      <c r="U21" s="6">
        <f>BW969</f>
        <v>962</v>
      </c>
      <c r="V21" s="6">
        <f>BW757</f>
        <v>750</v>
      </c>
      <c r="W21" s="6">
        <f>BW900</f>
        <v>893</v>
      </c>
      <c r="X21" s="6">
        <f>BW342</f>
        <v>335</v>
      </c>
      <c r="Y21" s="6">
        <f>BW231</f>
        <v>224</v>
      </c>
      <c r="Z21" s="6">
        <f>BW942</f>
        <v>935</v>
      </c>
      <c r="AA21" s="6">
        <f>BW575</f>
        <v>568</v>
      </c>
      <c r="AB21" s="6">
        <f>BW13</f>
        <v>6</v>
      </c>
      <c r="AC21" s="6">
        <f>BW412</f>
        <v>405</v>
      </c>
      <c r="AD21" s="6">
        <f>BW192</f>
        <v>185</v>
      </c>
      <c r="AE21" s="12">
        <f>BW305</f>
        <v>298</v>
      </c>
      <c r="AF21" s="6">
        <f>BW803</f>
        <v>796</v>
      </c>
      <c r="AG21" s="179">
        <f>BW658</f>
        <v>651</v>
      </c>
      <c r="AH21" s="5">
        <f t="shared" si="1"/>
        <v>16400</v>
      </c>
      <c r="AI21" s="5">
        <f t="shared" si="2"/>
        <v>11201200</v>
      </c>
      <c r="AJ21" s="2">
        <f t="shared" si="0"/>
        <v>8606720000</v>
      </c>
      <c r="AK21" s="115">
        <f>SUMSQ(R20,S20,T20,U20,V20,W20,X20,Y20,Z20,AA20,AB20,AC20,AD20,AE20,AF20,AG20,R21,S21,T21,U21,V21,W21,X21,Y21,Z21,AA21,AB21,AC21,AD21,AE21,AF21,AG21)</f>
        <v>11201200</v>
      </c>
      <c r="AM21" s="127" t="s">
        <v>43</v>
      </c>
      <c r="AN21" s="118" t="s">
        <v>518</v>
      </c>
      <c r="AO21" s="118" t="s">
        <v>107</v>
      </c>
      <c r="AP21" s="118" t="s">
        <v>455</v>
      </c>
      <c r="AQ21" s="118" t="s">
        <v>169</v>
      </c>
      <c r="AR21" s="118" t="s">
        <v>391</v>
      </c>
      <c r="AS21" s="118" t="s">
        <v>232</v>
      </c>
      <c r="AT21" s="118" t="s">
        <v>327</v>
      </c>
      <c r="AU21" s="118" t="s">
        <v>740</v>
      </c>
      <c r="AV21" s="118" t="s">
        <v>835</v>
      </c>
      <c r="AW21" s="118" t="s">
        <v>677</v>
      </c>
      <c r="AX21" s="118" t="s">
        <v>898</v>
      </c>
      <c r="AY21" s="118" t="s">
        <v>613</v>
      </c>
      <c r="AZ21" s="118" t="s">
        <v>961</v>
      </c>
      <c r="BA21" s="118" t="s">
        <v>549</v>
      </c>
      <c r="BB21" s="118" t="s">
        <v>1024</v>
      </c>
      <c r="BC21" s="118" t="s">
        <v>264</v>
      </c>
      <c r="BD21" s="118" t="s">
        <v>6</v>
      </c>
      <c r="BE21" s="118" t="s">
        <v>200</v>
      </c>
      <c r="BF21" s="118" t="s">
        <v>359</v>
      </c>
      <c r="BG21" s="118" t="s">
        <v>138</v>
      </c>
      <c r="BH21" s="118" t="s">
        <v>423</v>
      </c>
      <c r="BI21" s="118" t="s">
        <v>75</v>
      </c>
      <c r="BJ21" s="118" t="s">
        <v>486</v>
      </c>
      <c r="BK21" s="118" t="s">
        <v>581</v>
      </c>
      <c r="BL21" s="118" t="s">
        <v>992</v>
      </c>
      <c r="BM21" s="118" t="s">
        <v>645</v>
      </c>
      <c r="BN21" s="118" t="s">
        <v>930</v>
      </c>
      <c r="BO21" s="118" t="s">
        <v>709</v>
      </c>
      <c r="BP21" s="118" t="s">
        <v>867</v>
      </c>
      <c r="BQ21" s="118" t="s">
        <v>772</v>
      </c>
      <c r="BR21" s="126" t="s">
        <v>803</v>
      </c>
      <c r="BS21" s="24"/>
      <c r="BT21" s="22"/>
      <c r="BU21" s="29" t="s">
        <v>130</v>
      </c>
      <c r="BV21" s="30" t="s">
        <v>1030</v>
      </c>
      <c r="BW21" s="31">
        <f>L2+(13*L4)</f>
        <v>14</v>
      </c>
      <c r="BX21" s="22"/>
    </row>
    <row r="22" spans="1:76" x14ac:dyDescent="0.2">
      <c r="A22" s="1">
        <v>15</v>
      </c>
      <c r="B22" s="178">
        <f>BW817</f>
        <v>810</v>
      </c>
      <c r="C22" s="11">
        <f>BW704</f>
        <v>697</v>
      </c>
      <c r="D22" s="6">
        <f>BW146</f>
        <v>139</v>
      </c>
      <c r="E22" s="6">
        <f>BW291</f>
        <v>284</v>
      </c>
      <c r="F22" s="6">
        <f>BW63</f>
        <v>56</v>
      </c>
      <c r="G22" s="6">
        <f>BW430</f>
        <v>423</v>
      </c>
      <c r="H22" s="6">
        <f>BW924</f>
        <v>917</v>
      </c>
      <c r="I22" s="6">
        <f>BW525</f>
        <v>518</v>
      </c>
      <c r="J22" s="6">
        <f>BW388</f>
        <v>381</v>
      </c>
      <c r="K22" s="6">
        <f>BW245</f>
        <v>238</v>
      </c>
      <c r="L22" s="6">
        <f>BW743</f>
        <v>736</v>
      </c>
      <c r="M22" s="6">
        <f>BW854</f>
        <v>847</v>
      </c>
      <c r="N22" s="6">
        <f>BW618</f>
        <v>611</v>
      </c>
      <c r="O22" s="6">
        <f>BW1019</f>
        <v>1012</v>
      </c>
      <c r="P22" s="7">
        <f>BW457</f>
        <v>450</v>
      </c>
      <c r="Q22" s="9">
        <f>BW88</f>
        <v>81</v>
      </c>
      <c r="R22" s="6">
        <f>BW951</f>
        <v>944</v>
      </c>
      <c r="S22" s="8">
        <f>BW582</f>
        <v>575</v>
      </c>
      <c r="T22" s="6">
        <f>BW20</f>
        <v>13</v>
      </c>
      <c r="U22" s="6">
        <f>BW421</f>
        <v>414</v>
      </c>
      <c r="V22" s="6">
        <f>BW185</f>
        <v>178</v>
      </c>
      <c r="W22" s="6">
        <f>BW296</f>
        <v>289</v>
      </c>
      <c r="X22" s="6">
        <f>BW794</f>
        <v>787</v>
      </c>
      <c r="Y22" s="6">
        <f>BW651</f>
        <v>644</v>
      </c>
      <c r="Z22" s="6">
        <f>BW514</f>
        <v>507</v>
      </c>
      <c r="AA22" s="6">
        <f>BW115</f>
        <v>108</v>
      </c>
      <c r="AB22" s="6">
        <f>BW609</f>
        <v>602</v>
      </c>
      <c r="AC22" s="6">
        <f>BW976</f>
        <v>969</v>
      </c>
      <c r="AD22" s="6">
        <f>BW748</f>
        <v>741</v>
      </c>
      <c r="AE22" s="6">
        <f>BW893</f>
        <v>886</v>
      </c>
      <c r="AF22" s="12">
        <f>BW335</f>
        <v>328</v>
      </c>
      <c r="AG22" s="179">
        <f>BW222</f>
        <v>215</v>
      </c>
      <c r="AH22" s="5">
        <f t="shared" si="1"/>
        <v>16400</v>
      </c>
      <c r="AI22" s="5">
        <f t="shared" si="2"/>
        <v>11201200</v>
      </c>
      <c r="AJ22" s="2">
        <f t="shared" si="0"/>
        <v>8606720000</v>
      </c>
      <c r="AK22" s="115">
        <f>SUMSQ(B22,C22,D22,E22,F22,G22,H22,I22,J22,K22,L22,M22,N22,O22,P22,Q22,B23,C23,D23,E23,F23,G23,H23,I23,J23,K23,L23,M23,N23,O23,P23,Q23)</f>
        <v>11201200</v>
      </c>
      <c r="AM22" s="127" t="s">
        <v>32</v>
      </c>
      <c r="AN22" s="118" t="s">
        <v>507</v>
      </c>
      <c r="AO22" s="118" t="s">
        <v>96</v>
      </c>
      <c r="AP22" s="118" t="s">
        <v>444</v>
      </c>
      <c r="AQ22" s="118" t="s">
        <v>159</v>
      </c>
      <c r="AR22" s="118" t="s">
        <v>380</v>
      </c>
      <c r="AS22" s="118" t="s">
        <v>221</v>
      </c>
      <c r="AT22" s="118" t="s">
        <v>316</v>
      </c>
      <c r="AU22" s="118" t="s">
        <v>730</v>
      </c>
      <c r="AV22" s="118" t="s">
        <v>824</v>
      </c>
      <c r="AW22" s="118" t="s">
        <v>666</v>
      </c>
      <c r="AX22" s="118" t="s">
        <v>887</v>
      </c>
      <c r="AY22" s="118" t="s">
        <v>602</v>
      </c>
      <c r="AZ22" s="118" t="s">
        <v>950</v>
      </c>
      <c r="BA22" s="118" t="s">
        <v>539</v>
      </c>
      <c r="BB22" s="118" t="s">
        <v>1013</v>
      </c>
      <c r="BC22" s="118" t="s">
        <v>253</v>
      </c>
      <c r="BD22" s="118" t="s">
        <v>285</v>
      </c>
      <c r="BE22" s="118" t="s">
        <v>189</v>
      </c>
      <c r="BF22" s="118" t="s">
        <v>348</v>
      </c>
      <c r="BG22" s="118" t="s">
        <v>127</v>
      </c>
      <c r="BH22" s="118" t="s">
        <v>412</v>
      </c>
      <c r="BI22" s="118" t="s">
        <v>64</v>
      </c>
      <c r="BJ22" s="118" t="s">
        <v>476</v>
      </c>
      <c r="BK22" s="118" t="s">
        <v>570</v>
      </c>
      <c r="BL22" s="118" t="s">
        <v>981</v>
      </c>
      <c r="BM22" s="118" t="s">
        <v>634</v>
      </c>
      <c r="BN22" s="118" t="s">
        <v>919</v>
      </c>
      <c r="BO22" s="118" t="s">
        <v>698</v>
      </c>
      <c r="BP22" s="118" t="s">
        <v>856</v>
      </c>
      <c r="BQ22" s="118" t="s">
        <v>761</v>
      </c>
      <c r="BR22" s="126" t="s">
        <v>792</v>
      </c>
      <c r="BS22" s="24"/>
      <c r="BT22" s="22"/>
      <c r="BU22" s="29" t="s">
        <v>474</v>
      </c>
      <c r="BV22" s="30" t="s">
        <v>1030</v>
      </c>
      <c r="BW22" s="31">
        <f>L2+(14*L4)</f>
        <v>15</v>
      </c>
      <c r="BX22" s="22"/>
    </row>
    <row r="23" spans="1:76" x14ac:dyDescent="0.2">
      <c r="A23" s="1">
        <v>16</v>
      </c>
      <c r="B23" s="190">
        <f>BW660</f>
        <v>653</v>
      </c>
      <c r="C23" s="6">
        <f>BW805</f>
        <v>798</v>
      </c>
      <c r="D23" s="6">
        <f>BW311</f>
        <v>304</v>
      </c>
      <c r="E23" s="6">
        <f>BW198</f>
        <v>191</v>
      </c>
      <c r="F23" s="6">
        <f>BW410</f>
        <v>403</v>
      </c>
      <c r="G23" s="6">
        <f>BW11</f>
        <v>4</v>
      </c>
      <c r="H23" s="6">
        <f>BW569</f>
        <v>562</v>
      </c>
      <c r="I23" s="6">
        <f>BW936</f>
        <v>929</v>
      </c>
      <c r="J23" s="6">
        <f>BW225</f>
        <v>218</v>
      </c>
      <c r="K23" s="6">
        <f>BW336</f>
        <v>329</v>
      </c>
      <c r="L23" s="6">
        <f>BW898</f>
        <v>891</v>
      </c>
      <c r="M23" s="6">
        <f>BW755</f>
        <v>748</v>
      </c>
      <c r="N23" s="6">
        <f>BW975</f>
        <v>968</v>
      </c>
      <c r="O23" s="6">
        <f>BW606</f>
        <v>599</v>
      </c>
      <c r="P23" s="9">
        <f>BW108</f>
        <v>101</v>
      </c>
      <c r="Q23" s="7">
        <f>BW509</f>
        <v>502</v>
      </c>
      <c r="R23" s="8">
        <f>BW530</f>
        <v>523</v>
      </c>
      <c r="S23" s="6">
        <f>BW931</f>
        <v>924</v>
      </c>
      <c r="T23" s="6">
        <f>BW433</f>
        <v>426</v>
      </c>
      <c r="U23" s="6">
        <f>BW64</f>
        <v>57</v>
      </c>
      <c r="V23" s="6">
        <f>BW284</f>
        <v>277</v>
      </c>
      <c r="W23" s="6">
        <f>BW141</f>
        <v>134</v>
      </c>
      <c r="X23" s="6">
        <f>BW703</f>
        <v>696</v>
      </c>
      <c r="Y23" s="6">
        <f>BW814</f>
        <v>807</v>
      </c>
      <c r="Z23" s="6">
        <f>BW103</f>
        <v>96</v>
      </c>
      <c r="AA23" s="6">
        <f>BW470</f>
        <v>463</v>
      </c>
      <c r="AB23" s="6">
        <f>BW1028</f>
        <v>1021</v>
      </c>
      <c r="AC23" s="6">
        <f>BW629</f>
        <v>622</v>
      </c>
      <c r="AD23" s="6">
        <f>BW841</f>
        <v>834</v>
      </c>
      <c r="AE23" s="6">
        <f>BW728</f>
        <v>721</v>
      </c>
      <c r="AF23" s="6">
        <f>BW234</f>
        <v>227</v>
      </c>
      <c r="AG23" s="186">
        <f>BW379</f>
        <v>372</v>
      </c>
      <c r="AH23" s="5">
        <f t="shared" si="1"/>
        <v>16400</v>
      </c>
      <c r="AI23" s="5">
        <f t="shared" si="2"/>
        <v>11201200</v>
      </c>
      <c r="AJ23" s="2">
        <f t="shared" si="0"/>
        <v>8606720000</v>
      </c>
      <c r="AK23" s="115">
        <f>SUMSQ(R22,S22,T22,U22,V22,W22,X22,Y22,Z22,AA22,AB22,AC22,AD22,AE22,AF22,AG22,R23,S23,T23,U23,V23,W23,X23,Y23,Z23,AA23,AB23,AC23,AD23,AE23,AF23,AG23)</f>
        <v>11201200</v>
      </c>
      <c r="AM23" s="127" t="s">
        <v>45</v>
      </c>
      <c r="AN23" s="118" t="s">
        <v>520</v>
      </c>
      <c r="AO23" s="118" t="s">
        <v>109</v>
      </c>
      <c r="AP23" s="118" t="s">
        <v>457</v>
      </c>
      <c r="AQ23" s="118" t="s">
        <v>171</v>
      </c>
      <c r="AR23" s="118" t="s">
        <v>393</v>
      </c>
      <c r="AS23" s="118" t="s">
        <v>234</v>
      </c>
      <c r="AT23" s="118" t="s">
        <v>329</v>
      </c>
      <c r="AU23" s="118" t="s">
        <v>742</v>
      </c>
      <c r="AV23" s="118" t="s">
        <v>837</v>
      </c>
      <c r="AW23" s="118" t="s">
        <v>679</v>
      </c>
      <c r="AX23" s="118" t="s">
        <v>900</v>
      </c>
      <c r="AY23" s="118" t="s">
        <v>615</v>
      </c>
      <c r="AZ23" s="118" t="s">
        <v>963</v>
      </c>
      <c r="BA23" s="118" t="s">
        <v>551</v>
      </c>
      <c r="BB23" s="118" t="s">
        <v>1026</v>
      </c>
      <c r="BC23" s="118" t="s">
        <v>266</v>
      </c>
      <c r="BD23" s="118" t="s">
        <v>297</v>
      </c>
      <c r="BE23" s="118" t="s">
        <v>202</v>
      </c>
      <c r="BF23" s="118" t="s">
        <v>361</v>
      </c>
      <c r="BG23" s="118" t="s">
        <v>140</v>
      </c>
      <c r="BH23" s="118" t="s">
        <v>425</v>
      </c>
      <c r="BI23" s="118" t="s">
        <v>77</v>
      </c>
      <c r="BJ23" s="118" t="s">
        <v>488</v>
      </c>
      <c r="BK23" s="118" t="s">
        <v>583</v>
      </c>
      <c r="BL23" s="118" t="s">
        <v>994</v>
      </c>
      <c r="BM23" s="118" t="s">
        <v>647</v>
      </c>
      <c r="BN23" s="118" t="s">
        <v>932</v>
      </c>
      <c r="BO23" s="118" t="s">
        <v>711</v>
      </c>
      <c r="BP23" s="118" t="s">
        <v>869</v>
      </c>
      <c r="BQ23" s="118" t="s">
        <v>774</v>
      </c>
      <c r="BR23" s="126" t="s">
        <v>805</v>
      </c>
      <c r="BS23" s="24"/>
      <c r="BT23" s="22"/>
      <c r="BU23" s="29" t="s">
        <v>278</v>
      </c>
      <c r="BV23" s="30" t="s">
        <v>1030</v>
      </c>
      <c r="BW23" s="31">
        <f>L2+(15*L4)</f>
        <v>16</v>
      </c>
      <c r="BX23" s="22"/>
    </row>
    <row r="24" spans="1:76" x14ac:dyDescent="0.2">
      <c r="A24" s="1">
        <v>17</v>
      </c>
      <c r="B24" s="188">
        <f>BW675</f>
        <v>668</v>
      </c>
      <c r="C24" s="6">
        <f>BW786</f>
        <v>779</v>
      </c>
      <c r="D24" s="6">
        <f>BW320</f>
        <v>313</v>
      </c>
      <c r="E24" s="6">
        <f>BW177</f>
        <v>170</v>
      </c>
      <c r="F24" s="6">
        <f>BW397</f>
        <v>390</v>
      </c>
      <c r="G24" s="6">
        <f>BW28</f>
        <v>21</v>
      </c>
      <c r="H24" s="6">
        <f>BW558</f>
        <v>551</v>
      </c>
      <c r="I24" s="6">
        <f>BW959</f>
        <v>952</v>
      </c>
      <c r="J24" s="6">
        <f>BW214</f>
        <v>207</v>
      </c>
      <c r="K24" s="6">
        <f>BW359</f>
        <v>352</v>
      </c>
      <c r="L24" s="6">
        <f>BW885</f>
        <v>878</v>
      </c>
      <c r="M24" s="6">
        <f>BW772</f>
        <v>765</v>
      </c>
      <c r="N24" s="6">
        <f>BW984</f>
        <v>977</v>
      </c>
      <c r="O24" s="6">
        <f>BW585</f>
        <v>578</v>
      </c>
      <c r="P24" s="6">
        <f>BW123</f>
        <v>116</v>
      </c>
      <c r="Q24" s="8">
        <f>BW490</f>
        <v>483</v>
      </c>
      <c r="R24" s="7">
        <f>BW549</f>
        <v>542</v>
      </c>
      <c r="S24" s="9">
        <f>BW916</f>
        <v>909</v>
      </c>
      <c r="T24" s="6">
        <f>BW454</f>
        <v>447</v>
      </c>
      <c r="U24" s="6">
        <f>BW55</f>
        <v>48</v>
      </c>
      <c r="V24" s="6">
        <f>BW267</f>
        <v>260</v>
      </c>
      <c r="W24" s="6">
        <f>BW154</f>
        <v>147</v>
      </c>
      <c r="X24" s="6">
        <f>BW680</f>
        <v>673</v>
      </c>
      <c r="Y24" s="6">
        <f>BW825</f>
        <v>818</v>
      </c>
      <c r="Z24" s="6">
        <f>BW80</f>
        <v>73</v>
      </c>
      <c r="AA24" s="6">
        <f>BW481</f>
        <v>474</v>
      </c>
      <c r="AB24" s="6">
        <f>BW1011</f>
        <v>1004</v>
      </c>
      <c r="AC24" s="6">
        <f>BW642</f>
        <v>635</v>
      </c>
      <c r="AD24" s="6">
        <f>BW862</f>
        <v>855</v>
      </c>
      <c r="AE24" s="6">
        <f>BW719</f>
        <v>712</v>
      </c>
      <c r="AF24" s="6">
        <f>BW253</f>
        <v>246</v>
      </c>
      <c r="AG24" s="192">
        <f>BW364</f>
        <v>357</v>
      </c>
      <c r="AH24" s="5">
        <f t="shared" si="1"/>
        <v>16400</v>
      </c>
      <c r="AI24" s="5">
        <f t="shared" si="2"/>
        <v>11201200</v>
      </c>
      <c r="AJ24" s="2">
        <f t="shared" si="0"/>
        <v>8606720000</v>
      </c>
      <c r="AK24" s="115">
        <f>SUMSQ(B24,C24,D24,E24,F24,G24,H24,I24,J24,K24,L24,M24,N24,O24,P24,Q24,B25,C25,D25,E25,F25,G25,H25,I25,J25,K25,L25,M25,N25,O25,P25,Q25)</f>
        <v>11201200</v>
      </c>
      <c r="AM24" s="127" t="s">
        <v>29</v>
      </c>
      <c r="AN24" s="118" t="s">
        <v>504</v>
      </c>
      <c r="AO24" s="118" t="s">
        <v>93</v>
      </c>
      <c r="AP24" s="118" t="s">
        <v>441</v>
      </c>
      <c r="AQ24" s="118" t="s">
        <v>156</v>
      </c>
      <c r="AR24" s="118" t="s">
        <v>377</v>
      </c>
      <c r="AS24" s="118" t="s">
        <v>218</v>
      </c>
      <c r="AT24" s="118" t="s">
        <v>313</v>
      </c>
      <c r="AU24" s="118" t="s">
        <v>727</v>
      </c>
      <c r="AV24" s="118" t="s">
        <v>821</v>
      </c>
      <c r="AW24" s="118" t="s">
        <v>663</v>
      </c>
      <c r="AX24" s="118" t="s">
        <v>884</v>
      </c>
      <c r="AY24" s="118" t="s">
        <v>599</v>
      </c>
      <c r="AZ24" s="118" t="s">
        <v>1</v>
      </c>
      <c r="BA24" s="118" t="s">
        <v>536</v>
      </c>
      <c r="BB24" s="118" t="s">
        <v>1010</v>
      </c>
      <c r="BC24" s="118" t="s">
        <v>250</v>
      </c>
      <c r="BD24" s="118" t="s">
        <v>282</v>
      </c>
      <c r="BE24" s="118" t="s">
        <v>186</v>
      </c>
      <c r="BF24" s="118" t="s">
        <v>345</v>
      </c>
      <c r="BG24" s="118" t="s">
        <v>124</v>
      </c>
      <c r="BH24" s="118" t="s">
        <v>409</v>
      </c>
      <c r="BI24" s="118" t="s">
        <v>61</v>
      </c>
      <c r="BJ24" s="118" t="s">
        <v>473</v>
      </c>
      <c r="BK24" s="118" t="s">
        <v>567</v>
      </c>
      <c r="BL24" s="118" t="s">
        <v>978</v>
      </c>
      <c r="BM24" s="118" t="s">
        <v>631</v>
      </c>
      <c r="BN24" s="118" t="s">
        <v>916</v>
      </c>
      <c r="BO24" s="118" t="s">
        <v>695</v>
      </c>
      <c r="BP24" s="118" t="s">
        <v>853</v>
      </c>
      <c r="BQ24" s="118" t="s">
        <v>758</v>
      </c>
      <c r="BR24" s="126" t="s">
        <v>789</v>
      </c>
      <c r="BS24" s="24"/>
      <c r="BT24" s="22"/>
      <c r="BU24" s="29" t="s">
        <v>793</v>
      </c>
      <c r="BV24" s="30" t="s">
        <v>1030</v>
      </c>
      <c r="BW24" s="31">
        <f>L2+(16*L4)</f>
        <v>17</v>
      </c>
      <c r="BX24" s="22"/>
    </row>
    <row r="25" spans="1:76" x14ac:dyDescent="0.2">
      <c r="A25" s="1">
        <v>18</v>
      </c>
      <c r="B25" s="178">
        <f>BW838</f>
        <v>831</v>
      </c>
      <c r="C25" s="12">
        <f>BW695</f>
        <v>688</v>
      </c>
      <c r="D25" s="6">
        <f>BW165</f>
        <v>158</v>
      </c>
      <c r="E25" s="6">
        <f>BW276</f>
        <v>269</v>
      </c>
      <c r="F25" s="6">
        <f>BW40</f>
        <v>33</v>
      </c>
      <c r="G25" s="6">
        <f>BW441</f>
        <v>434</v>
      </c>
      <c r="H25" s="6">
        <f>BW907</f>
        <v>900</v>
      </c>
      <c r="I25" s="6">
        <f>BW538</f>
        <v>531</v>
      </c>
      <c r="J25" s="6">
        <f>BW371</f>
        <v>364</v>
      </c>
      <c r="K25" s="6">
        <f>BW258</f>
        <v>251</v>
      </c>
      <c r="L25" s="6">
        <f>BW720</f>
        <v>713</v>
      </c>
      <c r="M25" s="6">
        <f>BW865</f>
        <v>858</v>
      </c>
      <c r="N25" s="6">
        <f>BW637</f>
        <v>630</v>
      </c>
      <c r="O25" s="6">
        <f>BW1004</f>
        <v>997</v>
      </c>
      <c r="P25" s="8">
        <f>BW478</f>
        <v>471</v>
      </c>
      <c r="Q25" s="6">
        <f>BW79</f>
        <v>72</v>
      </c>
      <c r="R25" s="9">
        <f>BW960</f>
        <v>953</v>
      </c>
      <c r="S25" s="7">
        <f>BW561</f>
        <v>554</v>
      </c>
      <c r="T25" s="6">
        <f>BW35</f>
        <v>28</v>
      </c>
      <c r="U25" s="6">
        <f>BW402</f>
        <v>395</v>
      </c>
      <c r="V25" s="6">
        <f>BW174</f>
        <v>167</v>
      </c>
      <c r="W25" s="6">
        <f>BW319</f>
        <v>312</v>
      </c>
      <c r="X25" s="6">
        <f>BW781</f>
        <v>774</v>
      </c>
      <c r="Y25" s="6">
        <f>BW668</f>
        <v>661</v>
      </c>
      <c r="Z25" s="6">
        <f>BW501</f>
        <v>494</v>
      </c>
      <c r="AA25" s="6">
        <f>BW132</f>
        <v>125</v>
      </c>
      <c r="AB25" s="6">
        <f>BW598</f>
        <v>591</v>
      </c>
      <c r="AC25" s="6">
        <f>BW999</f>
        <v>992</v>
      </c>
      <c r="AD25" s="6">
        <f>BW763</f>
        <v>756</v>
      </c>
      <c r="AE25" s="6">
        <f>BW874</f>
        <v>867</v>
      </c>
      <c r="AF25" s="11">
        <f>BW344</f>
        <v>337</v>
      </c>
      <c r="AG25" s="179">
        <f>BW201</f>
        <v>194</v>
      </c>
      <c r="AH25" s="5">
        <f t="shared" si="1"/>
        <v>16400</v>
      </c>
      <c r="AI25" s="5">
        <f t="shared" si="2"/>
        <v>11201200</v>
      </c>
      <c r="AJ25" s="2">
        <f t="shared" si="0"/>
        <v>8606720000</v>
      </c>
      <c r="AK25" s="115">
        <f>SUMSQ(R24,S24,T24,U24,V24,W24,X24,Y24,Z24,AA24,AB24,AC24,AD24,AE24,AF24,AG24,R25,S25,T25,U25,V25,W25,X25,Y25,Z25,AA25,AB25,AC25,AD25,AE25,AF25,AG25)</f>
        <v>11201200</v>
      </c>
      <c r="AM25" s="127" t="s">
        <v>16</v>
      </c>
      <c r="AN25" s="118" t="s">
        <v>491</v>
      </c>
      <c r="AO25" s="118" t="s">
        <v>80</v>
      </c>
      <c r="AP25" s="118" t="s">
        <v>428</v>
      </c>
      <c r="AQ25" s="118" t="s">
        <v>143</v>
      </c>
      <c r="AR25" s="118" t="s">
        <v>364</v>
      </c>
      <c r="AS25" s="118" t="s">
        <v>205</v>
      </c>
      <c r="AT25" s="118" t="s">
        <v>300</v>
      </c>
      <c r="AU25" s="118" t="s">
        <v>714</v>
      </c>
      <c r="AV25" s="118" t="s">
        <v>808</v>
      </c>
      <c r="AW25" s="118" t="s">
        <v>650</v>
      </c>
      <c r="AX25" s="118" t="s">
        <v>872</v>
      </c>
      <c r="AY25" s="118" t="s">
        <v>586</v>
      </c>
      <c r="AZ25" s="118" t="s">
        <v>1100</v>
      </c>
      <c r="BA25" s="118" t="s">
        <v>523</v>
      </c>
      <c r="BB25" s="118" t="s">
        <v>997</v>
      </c>
      <c r="BC25" s="118" t="s">
        <v>237</v>
      </c>
      <c r="BD25" s="118" t="s">
        <v>269</v>
      </c>
      <c r="BE25" s="118" t="s">
        <v>174</v>
      </c>
      <c r="BF25" s="118" t="s">
        <v>332</v>
      </c>
      <c r="BG25" s="118" t="s">
        <v>112</v>
      </c>
      <c r="BH25" s="118" t="s">
        <v>396</v>
      </c>
      <c r="BI25" s="118" t="s">
        <v>48</v>
      </c>
      <c r="BJ25" s="118" t="s">
        <v>460</v>
      </c>
      <c r="BK25" s="118" t="s">
        <v>554</v>
      </c>
      <c r="BL25" s="118" t="s">
        <v>966</v>
      </c>
      <c r="BM25" s="118" t="s">
        <v>618</v>
      </c>
      <c r="BN25" s="118" t="s">
        <v>903</v>
      </c>
      <c r="BO25" s="118" t="s">
        <v>682</v>
      </c>
      <c r="BP25" s="118" t="s">
        <v>840</v>
      </c>
      <c r="BQ25" s="118" t="s">
        <v>745</v>
      </c>
      <c r="BR25" s="126" t="s">
        <v>777</v>
      </c>
      <c r="BS25" s="24"/>
      <c r="BT25" s="22"/>
      <c r="BU25" s="29" t="s">
        <v>987</v>
      </c>
      <c r="BV25" s="30" t="s">
        <v>1030</v>
      </c>
      <c r="BW25" s="31">
        <f>L2+(17*L4)</f>
        <v>18</v>
      </c>
      <c r="BX25" s="22"/>
    </row>
    <row r="26" spans="1:76" x14ac:dyDescent="0.2">
      <c r="A26" s="1">
        <v>19</v>
      </c>
      <c r="B26" s="178">
        <f>BW362</f>
        <v>355</v>
      </c>
      <c r="C26" s="6">
        <f>BW251</f>
        <v>244</v>
      </c>
      <c r="D26" s="12">
        <f>BW713</f>
        <v>706</v>
      </c>
      <c r="E26" s="6">
        <f>BW856</f>
        <v>849</v>
      </c>
      <c r="F26" s="6">
        <f>BW644</f>
        <v>637</v>
      </c>
      <c r="G26" s="6">
        <f>BW1013</f>
        <v>1006</v>
      </c>
      <c r="H26" s="6">
        <f>BW487</f>
        <v>480</v>
      </c>
      <c r="I26" s="6">
        <f>BW86</f>
        <v>79</v>
      </c>
      <c r="J26" s="6">
        <f>BW831</f>
        <v>824</v>
      </c>
      <c r="K26" s="6">
        <f>BW686</f>
        <v>679</v>
      </c>
      <c r="L26" s="6">
        <f>BW156</f>
        <v>149</v>
      </c>
      <c r="M26" s="6">
        <f>BW269</f>
        <v>262</v>
      </c>
      <c r="N26" s="6">
        <f>BW49</f>
        <v>42</v>
      </c>
      <c r="O26" s="8">
        <f>BW448</f>
        <v>441</v>
      </c>
      <c r="P26" s="6">
        <f>BW914</f>
        <v>907</v>
      </c>
      <c r="Q26" s="6">
        <f>BW547</f>
        <v>540</v>
      </c>
      <c r="R26" s="6">
        <f>BW492</f>
        <v>485</v>
      </c>
      <c r="S26" s="6">
        <f>BW125</f>
        <v>118</v>
      </c>
      <c r="T26" s="7">
        <f>BW591</f>
        <v>584</v>
      </c>
      <c r="U26" s="9">
        <f>BW990</f>
        <v>983</v>
      </c>
      <c r="V26" s="6">
        <f>BW770</f>
        <v>763</v>
      </c>
      <c r="W26" s="6">
        <f>BW883</f>
        <v>876</v>
      </c>
      <c r="X26" s="6">
        <f>BW353</f>
        <v>346</v>
      </c>
      <c r="Y26" s="6">
        <f>BW208</f>
        <v>201</v>
      </c>
      <c r="Z26" s="6">
        <f>BW953</f>
        <v>946</v>
      </c>
      <c r="AA26" s="6">
        <f>BW552</f>
        <v>545</v>
      </c>
      <c r="AB26" s="6">
        <f>BW26</f>
        <v>19</v>
      </c>
      <c r="AC26" s="6">
        <f>BW395</f>
        <v>388</v>
      </c>
      <c r="AD26" s="6">
        <f>BW183</f>
        <v>176</v>
      </c>
      <c r="AE26" s="11">
        <f>BW326</f>
        <v>319</v>
      </c>
      <c r="AF26" s="6">
        <f>BW788</f>
        <v>781</v>
      </c>
      <c r="AG26" s="179">
        <f>BW677</f>
        <v>670</v>
      </c>
      <c r="AH26" s="5">
        <f t="shared" si="1"/>
        <v>16400</v>
      </c>
      <c r="AI26" s="5">
        <f t="shared" si="2"/>
        <v>11201200</v>
      </c>
      <c r="AJ26" s="2">
        <f t="shared" si="0"/>
        <v>8606720000</v>
      </c>
      <c r="AK26" s="115">
        <f>SUMSQ(B26,C26,D26,E26,F26,G26,H26,I26,J26,K26,L26,M26,N26,O26,P26,Q26,B27,C27,D27,E27,F27,G27,H27,I27,J27,K27,L27,M27,N27,O27,P27,Q27)</f>
        <v>11201200</v>
      </c>
      <c r="AM26" s="127" t="s">
        <v>27</v>
      </c>
      <c r="AN26" s="118" t="s">
        <v>502</v>
      </c>
      <c r="AO26" s="118" t="s">
        <v>91</v>
      </c>
      <c r="AP26" s="118" t="s">
        <v>439</v>
      </c>
      <c r="AQ26" s="118" t="s">
        <v>154</v>
      </c>
      <c r="AR26" s="118" t="s">
        <v>375</v>
      </c>
      <c r="AS26" s="118" t="s">
        <v>216</v>
      </c>
      <c r="AT26" s="118" t="s">
        <v>311</v>
      </c>
      <c r="AU26" s="118" t="s">
        <v>725</v>
      </c>
      <c r="AV26" s="118" t="s">
        <v>819</v>
      </c>
      <c r="AW26" s="118" t="s">
        <v>661</v>
      </c>
      <c r="AX26" s="118" t="s">
        <v>882</v>
      </c>
      <c r="AY26" s="118" t="s">
        <v>597</v>
      </c>
      <c r="AZ26" s="118" t="s">
        <v>946</v>
      </c>
      <c r="BA26" s="118" t="s">
        <v>534</v>
      </c>
      <c r="BB26" s="118" t="s">
        <v>1008</v>
      </c>
      <c r="BC26" s="118" t="s">
        <v>248</v>
      </c>
      <c r="BD26" s="118" t="s">
        <v>280</v>
      </c>
      <c r="BE26" s="118" t="s">
        <v>184</v>
      </c>
      <c r="BF26" s="118" t="s">
        <v>343</v>
      </c>
      <c r="BG26" s="118" t="s">
        <v>122</v>
      </c>
      <c r="BH26" s="118" t="s">
        <v>407</v>
      </c>
      <c r="BI26" s="118" t="s">
        <v>59</v>
      </c>
      <c r="BJ26" s="118" t="s">
        <v>471</v>
      </c>
      <c r="BK26" s="118" t="s">
        <v>565</v>
      </c>
      <c r="BL26" s="118" t="s">
        <v>976</v>
      </c>
      <c r="BM26" s="118" t="s">
        <v>629</v>
      </c>
      <c r="BN26" s="118" t="s">
        <v>914</v>
      </c>
      <c r="BO26" s="118" t="s">
        <v>693</v>
      </c>
      <c r="BP26" s="118" t="s">
        <v>851</v>
      </c>
      <c r="BQ26" s="118" t="s">
        <v>756</v>
      </c>
      <c r="BR26" s="126" t="s">
        <v>787</v>
      </c>
      <c r="BS26" s="24"/>
      <c r="BT26" s="22"/>
      <c r="BU26" s="29" t="s">
        <v>629</v>
      </c>
      <c r="BV26" s="30" t="s">
        <v>1030</v>
      </c>
      <c r="BW26" s="31">
        <f>L2+(18*L4)</f>
        <v>19</v>
      </c>
      <c r="BX26" s="22"/>
    </row>
    <row r="27" spans="1:76" x14ac:dyDescent="0.2">
      <c r="A27" s="1">
        <v>20</v>
      </c>
      <c r="B27" s="178">
        <f>BW207</f>
        <v>200</v>
      </c>
      <c r="C27" s="6">
        <f>BW350</f>
        <v>343</v>
      </c>
      <c r="D27" s="6">
        <f>BW876</f>
        <v>869</v>
      </c>
      <c r="E27" s="12">
        <f>BW765</f>
        <v>758</v>
      </c>
      <c r="F27" s="6">
        <f>BW993</f>
        <v>986</v>
      </c>
      <c r="G27" s="6">
        <f>BW592</f>
        <v>585</v>
      </c>
      <c r="H27" s="6">
        <f>BW130</f>
        <v>123</v>
      </c>
      <c r="I27" s="6">
        <f>BW499</f>
        <v>492</v>
      </c>
      <c r="J27" s="6">
        <f>BW666</f>
        <v>659</v>
      </c>
      <c r="K27" s="6">
        <f>BW779</f>
        <v>772</v>
      </c>
      <c r="L27" s="6">
        <f>BW313</f>
        <v>306</v>
      </c>
      <c r="M27" s="6">
        <f>BW168</f>
        <v>161</v>
      </c>
      <c r="N27" s="8">
        <f>BW404</f>
        <v>397</v>
      </c>
      <c r="O27" s="6">
        <f>BW37</f>
        <v>30</v>
      </c>
      <c r="P27" s="6">
        <f>BW567</f>
        <v>560</v>
      </c>
      <c r="Q27" s="6">
        <f>BW966</f>
        <v>959</v>
      </c>
      <c r="R27" s="6">
        <f>BW73</f>
        <v>66</v>
      </c>
      <c r="S27" s="6">
        <f>BW472</f>
        <v>465</v>
      </c>
      <c r="T27" s="9">
        <f>BW1002</f>
        <v>995</v>
      </c>
      <c r="U27" s="7">
        <f>BW635</f>
        <v>628</v>
      </c>
      <c r="V27" s="6">
        <f>BW871</f>
        <v>864</v>
      </c>
      <c r="W27" s="6">
        <f>BW726</f>
        <v>719</v>
      </c>
      <c r="X27" s="6">
        <f>BW260</f>
        <v>253</v>
      </c>
      <c r="Y27" s="6">
        <f>BW373</f>
        <v>366</v>
      </c>
      <c r="Z27" s="6">
        <f>BW540</f>
        <v>533</v>
      </c>
      <c r="AA27" s="6">
        <f>BW909</f>
        <v>902</v>
      </c>
      <c r="AB27" s="6">
        <f>BW447</f>
        <v>440</v>
      </c>
      <c r="AC27" s="6">
        <f>BW46</f>
        <v>39</v>
      </c>
      <c r="AD27" s="11">
        <f>BW274</f>
        <v>267</v>
      </c>
      <c r="AE27" s="6">
        <f>BW163</f>
        <v>156</v>
      </c>
      <c r="AF27" s="6">
        <f>BW689</f>
        <v>682</v>
      </c>
      <c r="AG27" s="179">
        <f>BW832</f>
        <v>825</v>
      </c>
      <c r="AH27" s="5">
        <f t="shared" si="1"/>
        <v>16400</v>
      </c>
      <c r="AI27" s="5">
        <f t="shared" si="2"/>
        <v>11201200</v>
      </c>
      <c r="AJ27" s="2">
        <f t="shared" si="0"/>
        <v>8606720000</v>
      </c>
      <c r="AK27" s="115">
        <f>SUMSQ(R26,S26,T26,U26,V26,W26,X26,Y26,Z26,AA26,AB26,AC26,AD26,AE26,AF26,AG26,R27,S27,T27,U27,V27,W27,X27,Y27,Z27,AA27,AB27,AC27,AD27,AE27,AF27,AG27)</f>
        <v>11201200</v>
      </c>
      <c r="AM27" s="127" t="s">
        <v>18</v>
      </c>
      <c r="AN27" s="118" t="s">
        <v>493</v>
      </c>
      <c r="AO27" s="118" t="s">
        <v>82</v>
      </c>
      <c r="AP27" s="118" t="s">
        <v>430</v>
      </c>
      <c r="AQ27" s="118" t="s">
        <v>145</v>
      </c>
      <c r="AR27" s="118" t="s">
        <v>366</v>
      </c>
      <c r="AS27" s="118" t="s">
        <v>207</v>
      </c>
      <c r="AT27" s="118" t="s">
        <v>302</v>
      </c>
      <c r="AU27" s="118" t="s">
        <v>716</v>
      </c>
      <c r="AV27" s="118" t="s">
        <v>810</v>
      </c>
      <c r="AW27" s="118" t="s">
        <v>652</v>
      </c>
      <c r="AX27" s="118" t="s">
        <v>874</v>
      </c>
      <c r="AY27" s="118" t="s">
        <v>588</v>
      </c>
      <c r="AZ27" s="118" t="s">
        <v>937</v>
      </c>
      <c r="BA27" s="118" t="s">
        <v>525</v>
      </c>
      <c r="BB27" s="118" t="s">
        <v>999</v>
      </c>
      <c r="BC27" s="118" t="s">
        <v>239</v>
      </c>
      <c r="BD27" s="118" t="s">
        <v>271</v>
      </c>
      <c r="BE27" s="118" t="s">
        <v>176</v>
      </c>
      <c r="BF27" s="118" t="s">
        <v>334</v>
      </c>
      <c r="BG27" s="118" t="s">
        <v>113</v>
      </c>
      <c r="BH27" s="118" t="s">
        <v>398</v>
      </c>
      <c r="BI27" s="118" t="s">
        <v>50</v>
      </c>
      <c r="BJ27" s="118" t="s">
        <v>462</v>
      </c>
      <c r="BK27" s="118" t="s">
        <v>556</v>
      </c>
      <c r="BL27" s="118" t="s">
        <v>968</v>
      </c>
      <c r="BM27" s="118" t="s">
        <v>620</v>
      </c>
      <c r="BN27" s="118" t="s">
        <v>905</v>
      </c>
      <c r="BO27" s="118" t="s">
        <v>684</v>
      </c>
      <c r="BP27" s="118" t="s">
        <v>842</v>
      </c>
      <c r="BQ27" s="118" t="s">
        <v>747</v>
      </c>
      <c r="BR27" s="126" t="s">
        <v>779</v>
      </c>
      <c r="BS27" s="24"/>
      <c r="BT27" s="22"/>
      <c r="BU27" s="29" t="s">
        <v>690</v>
      </c>
      <c r="BV27" s="30" t="s">
        <v>1030</v>
      </c>
      <c r="BW27" s="31">
        <f>L2+(19*L4)</f>
        <v>20</v>
      </c>
      <c r="BX27" s="22"/>
    </row>
    <row r="28" spans="1:76" x14ac:dyDescent="0.2">
      <c r="A28" s="1">
        <v>21</v>
      </c>
      <c r="B28" s="178">
        <f>BW288</f>
        <v>281</v>
      </c>
      <c r="C28" s="6">
        <f>BW145</f>
        <v>138</v>
      </c>
      <c r="D28" s="6">
        <f>BW707</f>
        <v>700</v>
      </c>
      <c r="E28" s="6">
        <f>BW818</f>
        <v>811</v>
      </c>
      <c r="F28" s="12">
        <f>BW526</f>
        <v>519</v>
      </c>
      <c r="G28" s="6">
        <f>BW927</f>
        <v>920</v>
      </c>
      <c r="H28" s="6">
        <f>BW429</f>
        <v>422</v>
      </c>
      <c r="I28" s="6">
        <f>BW60</f>
        <v>53</v>
      </c>
      <c r="J28" s="6">
        <f>BW853</f>
        <v>846</v>
      </c>
      <c r="K28" s="6">
        <f>BW740</f>
        <v>733</v>
      </c>
      <c r="L28" s="6">
        <f>BW246</f>
        <v>239</v>
      </c>
      <c r="M28" s="8">
        <f>BW391</f>
        <v>384</v>
      </c>
      <c r="N28" s="6">
        <f>BW91</f>
        <v>84</v>
      </c>
      <c r="O28" s="6">
        <f>BW458</f>
        <v>451</v>
      </c>
      <c r="P28" s="6">
        <f>BW1016</f>
        <v>1009</v>
      </c>
      <c r="Q28" s="6">
        <f>BW617</f>
        <v>610</v>
      </c>
      <c r="R28" s="6">
        <f>BW422</f>
        <v>415</v>
      </c>
      <c r="S28" s="6">
        <f>BW23</f>
        <v>16</v>
      </c>
      <c r="T28" s="6">
        <f>BW581</f>
        <v>574</v>
      </c>
      <c r="U28" s="6">
        <f>BW948</f>
        <v>941</v>
      </c>
      <c r="V28" s="7">
        <f>BW648</f>
        <v>641</v>
      </c>
      <c r="W28" s="9">
        <f>BW793</f>
        <v>786</v>
      </c>
      <c r="X28" s="6">
        <f>BW299</f>
        <v>292</v>
      </c>
      <c r="Y28" s="6">
        <f>BW186</f>
        <v>179</v>
      </c>
      <c r="Z28" s="6">
        <f>BW979</f>
        <v>972</v>
      </c>
      <c r="AA28" s="6">
        <f>BW610</f>
        <v>603</v>
      </c>
      <c r="AB28" s="6">
        <f>BW112</f>
        <v>105</v>
      </c>
      <c r="AC28" s="11">
        <f>BW513</f>
        <v>506</v>
      </c>
      <c r="AD28" s="6">
        <f>BW221</f>
        <v>214</v>
      </c>
      <c r="AE28" s="6">
        <f>BW332</f>
        <v>325</v>
      </c>
      <c r="AF28" s="6">
        <f>BW894</f>
        <v>887</v>
      </c>
      <c r="AG28" s="179">
        <f>BW751</f>
        <v>744</v>
      </c>
      <c r="AH28" s="5">
        <f t="shared" si="1"/>
        <v>16400</v>
      </c>
      <c r="AI28" s="5">
        <f t="shared" si="2"/>
        <v>11201200</v>
      </c>
      <c r="AJ28" s="2">
        <f t="shared" si="0"/>
        <v>8606720000</v>
      </c>
      <c r="AK28" s="115">
        <f>SUMSQ(B28,C28,D28,E28,F28,G28,H28,I28,J28,K28,L28,M28,N28,O28,P28,Q28,B29,C29,D29,E29,F29,G29,H29,I29,J29,K29,L29,M29,N29,O29,P29,Q29)</f>
        <v>11201200</v>
      </c>
      <c r="AM28" s="127" t="s">
        <v>25</v>
      </c>
      <c r="AN28" s="118" t="s">
        <v>500</v>
      </c>
      <c r="AO28" s="118" t="s">
        <v>89</v>
      </c>
      <c r="AP28" s="118" t="s">
        <v>437</v>
      </c>
      <c r="AQ28" s="118" t="s">
        <v>152</v>
      </c>
      <c r="AR28" s="118" t="s">
        <v>373</v>
      </c>
      <c r="AS28" s="118" t="s">
        <v>214</v>
      </c>
      <c r="AT28" s="118" t="s">
        <v>309</v>
      </c>
      <c r="AU28" s="118" t="s">
        <v>723</v>
      </c>
      <c r="AV28" s="118" t="s">
        <v>817</v>
      </c>
      <c r="AW28" s="118" t="s">
        <v>659</v>
      </c>
      <c r="AX28" s="118" t="s">
        <v>881</v>
      </c>
      <c r="AY28" s="118" t="s">
        <v>595</v>
      </c>
      <c r="AZ28" s="118" t="s">
        <v>944</v>
      </c>
      <c r="BA28" s="118" t="s">
        <v>532</v>
      </c>
      <c r="BB28" s="118" t="s">
        <v>1006</v>
      </c>
      <c r="BC28" s="118" t="s">
        <v>246</v>
      </c>
      <c r="BD28" s="118" t="s">
        <v>278</v>
      </c>
      <c r="BE28" s="118" t="s">
        <v>182</v>
      </c>
      <c r="BF28" s="118" t="s">
        <v>341</v>
      </c>
      <c r="BG28" s="118" t="s">
        <v>120</v>
      </c>
      <c r="BH28" s="118" t="s">
        <v>405</v>
      </c>
      <c r="BI28" s="118" t="s">
        <v>57</v>
      </c>
      <c r="BJ28" s="118" t="s">
        <v>469</v>
      </c>
      <c r="BK28" s="118" t="s">
        <v>563</v>
      </c>
      <c r="BL28" s="118" t="s">
        <v>974</v>
      </c>
      <c r="BM28" s="118" t="s">
        <v>627</v>
      </c>
      <c r="BN28" s="118" t="s">
        <v>912</v>
      </c>
      <c r="BO28" s="118" t="s">
        <v>691</v>
      </c>
      <c r="BP28" s="118" t="s">
        <v>849</v>
      </c>
      <c r="BQ28" s="118" t="s">
        <v>754</v>
      </c>
      <c r="BR28" s="126" t="s">
        <v>785</v>
      </c>
      <c r="BS28" s="24"/>
      <c r="BT28" s="22"/>
      <c r="BU28" s="29" t="s">
        <v>377</v>
      </c>
      <c r="BV28" s="30" t="s">
        <v>1030</v>
      </c>
      <c r="BW28" s="31">
        <f>L2+(20*L4)</f>
        <v>21</v>
      </c>
      <c r="BX28" s="22"/>
    </row>
    <row r="29" spans="1:76" x14ac:dyDescent="0.2">
      <c r="A29" s="1">
        <v>22</v>
      </c>
      <c r="B29" s="178">
        <f>BW197</f>
        <v>190</v>
      </c>
      <c r="C29" s="6">
        <f>BW308</f>
        <v>301</v>
      </c>
      <c r="D29" s="6">
        <f>BW806</f>
        <v>799</v>
      </c>
      <c r="E29" s="6">
        <f>BW663</f>
        <v>656</v>
      </c>
      <c r="F29" s="6">
        <f>BW939</f>
        <v>932</v>
      </c>
      <c r="G29" s="12">
        <f>BW570</f>
        <v>563</v>
      </c>
      <c r="H29" s="6">
        <f>BW8</f>
        <v>1</v>
      </c>
      <c r="I29" s="6">
        <f>BW409</f>
        <v>402</v>
      </c>
      <c r="J29" s="6">
        <f>BW752</f>
        <v>745</v>
      </c>
      <c r="K29" s="6">
        <f>BW897</f>
        <v>890</v>
      </c>
      <c r="L29" s="8">
        <f>BW339</f>
        <v>332</v>
      </c>
      <c r="M29" s="6">
        <f>BW226</f>
        <v>219</v>
      </c>
      <c r="N29" s="6">
        <f>BW510</f>
        <v>503</v>
      </c>
      <c r="O29" s="6">
        <f>BW111</f>
        <v>104</v>
      </c>
      <c r="P29" s="6">
        <f>BW605</f>
        <v>598</v>
      </c>
      <c r="Q29" s="6">
        <f>BW972</f>
        <v>965</v>
      </c>
      <c r="R29" s="6">
        <f>BW67</f>
        <v>60</v>
      </c>
      <c r="S29" s="6">
        <f>BW434</f>
        <v>427</v>
      </c>
      <c r="T29" s="6">
        <f>BW928</f>
        <v>921</v>
      </c>
      <c r="U29" s="6">
        <f>BW529</f>
        <v>522</v>
      </c>
      <c r="V29" s="9">
        <f>BW813</f>
        <v>806</v>
      </c>
      <c r="W29" s="7">
        <f>BW700</f>
        <v>693</v>
      </c>
      <c r="X29" s="6">
        <f>BW142</f>
        <v>135</v>
      </c>
      <c r="Y29" s="6">
        <f>BW287</f>
        <v>280</v>
      </c>
      <c r="Z29" s="6">
        <f>BW630</f>
        <v>623</v>
      </c>
      <c r="AA29" s="6">
        <f>BW1031</f>
        <v>1024</v>
      </c>
      <c r="AB29" s="11">
        <f>BW469</f>
        <v>462</v>
      </c>
      <c r="AC29" s="6">
        <f>BW100</f>
        <v>93</v>
      </c>
      <c r="AD29" s="6">
        <f>BW376</f>
        <v>369</v>
      </c>
      <c r="AE29" s="6">
        <f>BW233</f>
        <v>226</v>
      </c>
      <c r="AF29" s="6">
        <f>BW731</f>
        <v>724</v>
      </c>
      <c r="AG29" s="179">
        <f>BW842</f>
        <v>835</v>
      </c>
      <c r="AH29" s="5">
        <f t="shared" si="1"/>
        <v>16400</v>
      </c>
      <c r="AI29" s="5">
        <f t="shared" si="2"/>
        <v>11201200</v>
      </c>
      <c r="AJ29" s="2">
        <f t="shared" si="0"/>
        <v>8606720000</v>
      </c>
      <c r="AK29" s="115">
        <f>SUMSQ(R28,S28,T28,U28,V28,W28,X28,Y28,Z28,AA28,AB28,AC28,AD28,AE28,AF28,AG28,R29,S29,T29,U29,V29,W29,X29,Y29,Z29,AA29,AB29,AC29,AD29,AE29,AF29,AG29)</f>
        <v>11201200</v>
      </c>
      <c r="AM29" s="127" t="s">
        <v>20</v>
      </c>
      <c r="AN29" s="118" t="s">
        <v>495</v>
      </c>
      <c r="AO29" s="118" t="s">
        <v>84</v>
      </c>
      <c r="AP29" s="118" t="s">
        <v>432</v>
      </c>
      <c r="AQ29" s="118" t="s">
        <v>147</v>
      </c>
      <c r="AR29" s="118" t="s">
        <v>368</v>
      </c>
      <c r="AS29" s="118" t="s">
        <v>209</v>
      </c>
      <c r="AT29" s="118" t="s">
        <v>304</v>
      </c>
      <c r="AU29" s="118" t="s">
        <v>718</v>
      </c>
      <c r="AV29" s="118" t="s">
        <v>812</v>
      </c>
      <c r="AW29" s="118" t="s">
        <v>654</v>
      </c>
      <c r="AX29" s="118" t="s">
        <v>876</v>
      </c>
      <c r="AY29" s="118" t="s">
        <v>590</v>
      </c>
      <c r="AZ29" s="118" t="s">
        <v>939</v>
      </c>
      <c r="BA29" s="118" t="s">
        <v>527</v>
      </c>
      <c r="BB29" s="118" t="s">
        <v>1001</v>
      </c>
      <c r="BC29" s="118" t="s">
        <v>241</v>
      </c>
      <c r="BD29" s="118" t="s">
        <v>273</v>
      </c>
      <c r="BE29" s="118" t="s">
        <v>178</v>
      </c>
      <c r="BF29" s="118" t="s">
        <v>336</v>
      </c>
      <c r="BG29" s="118" t="s">
        <v>115</v>
      </c>
      <c r="BH29" s="118" t="s">
        <v>400</v>
      </c>
      <c r="BI29" s="118" t="s">
        <v>52</v>
      </c>
      <c r="BJ29" s="118" t="s">
        <v>464</v>
      </c>
      <c r="BK29" s="118" t="s">
        <v>558</v>
      </c>
      <c r="BL29" s="118" t="s">
        <v>935</v>
      </c>
      <c r="BM29" s="118" t="s">
        <v>622</v>
      </c>
      <c r="BN29" s="118" t="s">
        <v>907</v>
      </c>
      <c r="BO29" s="118" t="s">
        <v>686</v>
      </c>
      <c r="BP29" s="118" t="s">
        <v>844</v>
      </c>
      <c r="BQ29" s="118" t="s">
        <v>749</v>
      </c>
      <c r="BR29" s="126" t="s">
        <v>1031</v>
      </c>
      <c r="BS29" s="24"/>
      <c r="BT29" s="22"/>
      <c r="BU29" s="29" t="s">
        <v>438</v>
      </c>
      <c r="BV29" s="30" t="s">
        <v>1030</v>
      </c>
      <c r="BW29" s="31">
        <f>L2+(21*L4)</f>
        <v>22</v>
      </c>
      <c r="BX29" s="22"/>
    </row>
    <row r="30" spans="1:76" x14ac:dyDescent="0.2">
      <c r="A30" s="1">
        <v>23</v>
      </c>
      <c r="B30" s="178">
        <f>BW745</f>
        <v>738</v>
      </c>
      <c r="C30" s="6">
        <f>BW888</f>
        <v>881</v>
      </c>
      <c r="D30" s="6">
        <f>BW330</f>
        <v>323</v>
      </c>
      <c r="E30" s="6">
        <f>BW219</f>
        <v>212</v>
      </c>
      <c r="F30" s="6">
        <f>BW519</f>
        <v>512</v>
      </c>
      <c r="G30" s="6">
        <f>BW118</f>
        <v>111</v>
      </c>
      <c r="H30" s="12">
        <f>BW612</f>
        <v>605</v>
      </c>
      <c r="I30" s="6">
        <f>BW981</f>
        <v>974</v>
      </c>
      <c r="J30" s="6">
        <f>BW188</f>
        <v>181</v>
      </c>
      <c r="K30" s="8">
        <f>BW301</f>
        <v>294</v>
      </c>
      <c r="L30" s="6">
        <f>BW799</f>
        <v>792</v>
      </c>
      <c r="M30" s="6">
        <f>BW654</f>
        <v>647</v>
      </c>
      <c r="N30" s="6">
        <f>BW946</f>
        <v>939</v>
      </c>
      <c r="O30" s="6">
        <f>BW579</f>
        <v>572</v>
      </c>
      <c r="P30" s="6">
        <f>BW17</f>
        <v>10</v>
      </c>
      <c r="Q30" s="6">
        <f>BW416</f>
        <v>409</v>
      </c>
      <c r="R30" s="6">
        <f>BW623</f>
        <v>616</v>
      </c>
      <c r="S30" s="6">
        <f>BW1022</f>
        <v>1015</v>
      </c>
      <c r="T30" s="6">
        <f>BW460</f>
        <v>453</v>
      </c>
      <c r="U30" s="6">
        <f>BW93</f>
        <v>86</v>
      </c>
      <c r="V30" s="6">
        <f>BW385</f>
        <v>378</v>
      </c>
      <c r="W30" s="6">
        <f>BW240</f>
        <v>233</v>
      </c>
      <c r="X30" s="7">
        <f>BW738</f>
        <v>731</v>
      </c>
      <c r="Y30" s="9">
        <f>BW851</f>
        <v>844</v>
      </c>
      <c r="Z30" s="6">
        <f>BW58</f>
        <v>51</v>
      </c>
      <c r="AA30" s="11">
        <f>BW427</f>
        <v>420</v>
      </c>
      <c r="AB30" s="6">
        <f>BW921</f>
        <v>914</v>
      </c>
      <c r="AC30" s="6">
        <f>BW520</f>
        <v>513</v>
      </c>
      <c r="AD30" s="6">
        <f>BW820</f>
        <v>813</v>
      </c>
      <c r="AE30" s="6">
        <f>BW709</f>
        <v>702</v>
      </c>
      <c r="AF30" s="6">
        <f>BW151</f>
        <v>144</v>
      </c>
      <c r="AG30" s="179">
        <f>BW294</f>
        <v>287</v>
      </c>
      <c r="AH30" s="5">
        <f t="shared" si="1"/>
        <v>16400</v>
      </c>
      <c r="AI30" s="5">
        <f t="shared" si="2"/>
        <v>11201200</v>
      </c>
      <c r="AJ30" s="2">
        <f t="shared" si="0"/>
        <v>8606720000</v>
      </c>
      <c r="AK30" s="115">
        <f>SUMSQ(B30,C30,D30,E30,F30,G30,H30,I30,J30,K30,L30,M30,N30,O30,P30,Q30,B31,C31,D31,E31,F31,G31,H31,I31,J31,K31,L31,M31,N31,O31,P31,Q31)</f>
        <v>11201200</v>
      </c>
      <c r="AM30" s="127" t="s">
        <v>23</v>
      </c>
      <c r="AN30" s="118" t="s">
        <v>498</v>
      </c>
      <c r="AO30" s="118" t="s">
        <v>87</v>
      </c>
      <c r="AP30" s="118" t="s">
        <v>435</v>
      </c>
      <c r="AQ30" s="118" t="s">
        <v>150</v>
      </c>
      <c r="AR30" s="118" t="s">
        <v>371</v>
      </c>
      <c r="AS30" s="118" t="s">
        <v>212</v>
      </c>
      <c r="AT30" s="118" t="s">
        <v>307</v>
      </c>
      <c r="AU30" s="118" t="s">
        <v>721</v>
      </c>
      <c r="AV30" s="118" t="s">
        <v>815</v>
      </c>
      <c r="AW30" s="118" t="s">
        <v>657</v>
      </c>
      <c r="AX30" s="118" t="s">
        <v>879</v>
      </c>
      <c r="AY30" s="118" t="s">
        <v>593</v>
      </c>
      <c r="AZ30" s="118" t="s">
        <v>942</v>
      </c>
      <c r="BA30" s="118" t="s">
        <v>530</v>
      </c>
      <c r="BB30" s="118" t="s">
        <v>1004</v>
      </c>
      <c r="BC30" s="118" t="s">
        <v>244</v>
      </c>
      <c r="BD30" s="118" t="s">
        <v>276</v>
      </c>
      <c r="BE30" s="118" t="s">
        <v>180</v>
      </c>
      <c r="BF30" s="118" t="s">
        <v>339</v>
      </c>
      <c r="BG30" s="118" t="s">
        <v>118</v>
      </c>
      <c r="BH30" s="118" t="s">
        <v>403</v>
      </c>
      <c r="BI30" s="118" t="s">
        <v>55</v>
      </c>
      <c r="BJ30" s="118" t="s">
        <v>467</v>
      </c>
      <c r="BK30" s="118" t="s">
        <v>561</v>
      </c>
      <c r="BL30" s="118" t="s">
        <v>972</v>
      </c>
      <c r="BM30" s="118" t="s">
        <v>625</v>
      </c>
      <c r="BN30" s="118" t="s">
        <v>910</v>
      </c>
      <c r="BO30" s="118" t="s">
        <v>689</v>
      </c>
      <c r="BP30" s="118" t="s">
        <v>847</v>
      </c>
      <c r="BQ30" s="118" t="s">
        <v>752</v>
      </c>
      <c r="BR30" s="126" t="s">
        <v>783</v>
      </c>
      <c r="BS30" s="24"/>
      <c r="BT30" s="22"/>
      <c r="BU30" s="29" t="s">
        <v>31</v>
      </c>
      <c r="BV30" s="30" t="s">
        <v>1030</v>
      </c>
      <c r="BW30" s="31">
        <f>L2+(22*L4)</f>
        <v>23</v>
      </c>
      <c r="BX30" s="22"/>
    </row>
    <row r="31" spans="1:76" x14ac:dyDescent="0.2">
      <c r="A31" s="1">
        <v>24</v>
      </c>
      <c r="B31" s="178">
        <f>BW844</f>
        <v>837</v>
      </c>
      <c r="C31" s="6">
        <f>BW733</f>
        <v>726</v>
      </c>
      <c r="D31" s="6">
        <f>BW239</f>
        <v>232</v>
      </c>
      <c r="E31" s="6">
        <f>BW382</f>
        <v>375</v>
      </c>
      <c r="F31" s="6">
        <f>BW98</f>
        <v>91</v>
      </c>
      <c r="G31" s="6">
        <f>BW467</f>
        <v>460</v>
      </c>
      <c r="H31" s="6">
        <f>BW1025</f>
        <v>1018</v>
      </c>
      <c r="I31" s="12">
        <f>BW624</f>
        <v>617</v>
      </c>
      <c r="J31" s="8">
        <f>BW281</f>
        <v>274</v>
      </c>
      <c r="K31" s="6">
        <f>BW136</f>
        <v>129</v>
      </c>
      <c r="L31" s="6">
        <f>BW698</f>
        <v>691</v>
      </c>
      <c r="M31" s="6">
        <f>BW811</f>
        <v>804</v>
      </c>
      <c r="N31" s="6">
        <f>BW535</f>
        <v>528</v>
      </c>
      <c r="O31" s="6">
        <f>BW934</f>
        <v>927</v>
      </c>
      <c r="P31" s="6">
        <f>BW436</f>
        <v>429</v>
      </c>
      <c r="Q31" s="6">
        <f>BW69</f>
        <v>62</v>
      </c>
      <c r="R31" s="6">
        <f>BW970</f>
        <v>963</v>
      </c>
      <c r="S31" s="6">
        <f>BW603</f>
        <v>596</v>
      </c>
      <c r="T31" s="6">
        <f>BW105</f>
        <v>98</v>
      </c>
      <c r="U31" s="6">
        <f>BW504</f>
        <v>497</v>
      </c>
      <c r="V31" s="6">
        <f>BW228</f>
        <v>221</v>
      </c>
      <c r="W31" s="6">
        <f>BW341</f>
        <v>334</v>
      </c>
      <c r="X31" s="9">
        <f>BW903</f>
        <v>896</v>
      </c>
      <c r="Y31" s="7">
        <f>BW758</f>
        <v>751</v>
      </c>
      <c r="Z31" s="11">
        <f>BW415</f>
        <v>408</v>
      </c>
      <c r="AA31" s="6">
        <f>BW14</f>
        <v>7</v>
      </c>
      <c r="AB31" s="6">
        <f>BW572</f>
        <v>565</v>
      </c>
      <c r="AC31" s="6">
        <f>BW941</f>
        <v>934</v>
      </c>
      <c r="AD31" s="6">
        <f>BW657</f>
        <v>650</v>
      </c>
      <c r="AE31" s="6">
        <f>BW800</f>
        <v>793</v>
      </c>
      <c r="AF31" s="6">
        <f>BW306</f>
        <v>299</v>
      </c>
      <c r="AG31" s="179">
        <f>BW195</f>
        <v>188</v>
      </c>
      <c r="AH31" s="5">
        <f t="shared" si="1"/>
        <v>16400</v>
      </c>
      <c r="AI31" s="5">
        <f t="shared" si="2"/>
        <v>11201200</v>
      </c>
      <c r="AJ31" s="2">
        <f t="shared" si="0"/>
        <v>8606720000</v>
      </c>
      <c r="AK31" s="115">
        <f>SUMSQ(R30,S30,T30,U30,V30,W30,X30,Y30,Z30,AA30,AB30,AC30,AD30,AE30,AF30,AG30,R31,S31,T31,U31,V31,W31,X31,Y31,Z31,AA31,AB31,AC31,AD31,AE31,AF31,AG31)</f>
        <v>11201200</v>
      </c>
      <c r="AM31" s="127" t="s">
        <v>22</v>
      </c>
      <c r="AN31" s="118" t="s">
        <v>497</v>
      </c>
      <c r="AO31" s="118" t="s">
        <v>86</v>
      </c>
      <c r="AP31" s="118" t="s">
        <v>434</v>
      </c>
      <c r="AQ31" s="118" t="s">
        <v>149</v>
      </c>
      <c r="AR31" s="118" t="s">
        <v>370</v>
      </c>
      <c r="AS31" s="118" t="s">
        <v>211</v>
      </c>
      <c r="AT31" s="118" t="s">
        <v>306</v>
      </c>
      <c r="AU31" s="118" t="s">
        <v>720</v>
      </c>
      <c r="AV31" s="118" t="s">
        <v>814</v>
      </c>
      <c r="AW31" s="118" t="s">
        <v>656</v>
      </c>
      <c r="AX31" s="118" t="s">
        <v>878</v>
      </c>
      <c r="AY31" s="118" t="s">
        <v>592</v>
      </c>
      <c r="AZ31" s="118" t="s">
        <v>941</v>
      </c>
      <c r="BA31" s="118" t="s">
        <v>529</v>
      </c>
      <c r="BB31" s="118" t="s">
        <v>1003</v>
      </c>
      <c r="BC31" s="118" t="s">
        <v>243</v>
      </c>
      <c r="BD31" s="118" t="s">
        <v>275</v>
      </c>
      <c r="BE31" s="118" t="s">
        <v>4</v>
      </c>
      <c r="BF31" s="118" t="s">
        <v>338</v>
      </c>
      <c r="BG31" s="118" t="s">
        <v>117</v>
      </c>
      <c r="BH31" s="118" t="s">
        <v>402</v>
      </c>
      <c r="BI31" s="118" t="s">
        <v>54</v>
      </c>
      <c r="BJ31" s="118" t="s">
        <v>466</v>
      </c>
      <c r="BK31" s="118" t="s">
        <v>560</v>
      </c>
      <c r="BL31" s="118" t="s">
        <v>971</v>
      </c>
      <c r="BM31" s="118" t="s">
        <v>624</v>
      </c>
      <c r="BN31" s="118" t="s">
        <v>909</v>
      </c>
      <c r="BO31" s="118" t="s">
        <v>688</v>
      </c>
      <c r="BP31" s="118" t="s">
        <v>846</v>
      </c>
      <c r="BQ31" s="118" t="s">
        <v>751</v>
      </c>
      <c r="BR31" s="126" t="s">
        <v>782</v>
      </c>
      <c r="BS31" s="24"/>
      <c r="BT31" s="22"/>
      <c r="BU31" s="29" t="s">
        <v>225</v>
      </c>
      <c r="BV31" s="30" t="s">
        <v>1030</v>
      </c>
      <c r="BW31" s="31">
        <f>L2+(23*L4)</f>
        <v>24</v>
      </c>
      <c r="BX31" s="22"/>
    </row>
    <row r="32" spans="1:76" x14ac:dyDescent="0.2">
      <c r="A32" s="1">
        <v>25</v>
      </c>
      <c r="B32" s="178">
        <f>BW465</f>
        <v>458</v>
      </c>
      <c r="C32" s="6">
        <f>BW96</f>
        <v>89</v>
      </c>
      <c r="D32" s="6">
        <f>BW626</f>
        <v>619</v>
      </c>
      <c r="E32" s="6">
        <f>BW1027</f>
        <v>1020</v>
      </c>
      <c r="F32" s="6">
        <f>BW735</f>
        <v>728</v>
      </c>
      <c r="G32" s="6">
        <f>BW846</f>
        <v>839</v>
      </c>
      <c r="H32" s="6">
        <f>BW380</f>
        <v>373</v>
      </c>
      <c r="I32" s="8">
        <f>BW237</f>
        <v>230</v>
      </c>
      <c r="J32" s="12">
        <f>BW932</f>
        <v>925</v>
      </c>
      <c r="K32" s="6">
        <f>BW533</f>
        <v>526</v>
      </c>
      <c r="L32" s="6">
        <f>BW71</f>
        <v>64</v>
      </c>
      <c r="M32" s="6">
        <f>BW438</f>
        <v>431</v>
      </c>
      <c r="N32" s="6">
        <f>BW138</f>
        <v>131</v>
      </c>
      <c r="O32" s="6">
        <f>BW283</f>
        <v>276</v>
      </c>
      <c r="P32" s="6">
        <f>BW809</f>
        <v>802</v>
      </c>
      <c r="Q32" s="6">
        <f>BW696</f>
        <v>689</v>
      </c>
      <c r="R32" s="6">
        <f>BW343</f>
        <v>336</v>
      </c>
      <c r="S32" s="6">
        <f>BW230</f>
        <v>223</v>
      </c>
      <c r="T32" s="6">
        <f>BW756</f>
        <v>749</v>
      </c>
      <c r="U32" s="6">
        <f>BW901</f>
        <v>894</v>
      </c>
      <c r="V32" s="6">
        <f>BW601</f>
        <v>594</v>
      </c>
      <c r="W32" s="6">
        <f>BW968</f>
        <v>961</v>
      </c>
      <c r="X32" s="6">
        <f>BW506</f>
        <v>499</v>
      </c>
      <c r="Y32" s="11">
        <f>BW107</f>
        <v>100</v>
      </c>
      <c r="Z32" s="7">
        <f>BW802</f>
        <v>795</v>
      </c>
      <c r="AA32" s="9">
        <f>BW659</f>
        <v>652</v>
      </c>
      <c r="AB32" s="6">
        <f>BW193</f>
        <v>186</v>
      </c>
      <c r="AC32" s="6">
        <f>BW304</f>
        <v>297</v>
      </c>
      <c r="AD32" s="6">
        <f>BW12</f>
        <v>5</v>
      </c>
      <c r="AE32" s="6">
        <f>BW413</f>
        <v>406</v>
      </c>
      <c r="AF32" s="6">
        <f>BW943</f>
        <v>936</v>
      </c>
      <c r="AG32" s="179">
        <f>BW574</f>
        <v>567</v>
      </c>
      <c r="AH32" s="5">
        <f t="shared" si="1"/>
        <v>16400</v>
      </c>
      <c r="AI32" s="5">
        <f t="shared" si="2"/>
        <v>11201200</v>
      </c>
      <c r="AJ32" s="2">
        <f t="shared" si="0"/>
        <v>8606720000</v>
      </c>
      <c r="AK32" s="115">
        <f>SUMSQ(B32,C32,D32,E32,F32,G32,H32,I32,J32,K32,L32,M32,N32,O32,P32,Q32,B33,C33,D33,E33,F33,G33,H33,I33,J33,K33,L33,M33,N33,O33,P33,Q33)</f>
        <v>11201200</v>
      </c>
      <c r="AM32" s="127" t="s">
        <v>40</v>
      </c>
      <c r="AN32" s="118" t="s">
        <v>515</v>
      </c>
      <c r="AO32" s="118" t="s">
        <v>104</v>
      </c>
      <c r="AP32" s="118" t="s">
        <v>452</v>
      </c>
      <c r="AQ32" s="118" t="s">
        <v>166</v>
      </c>
      <c r="AR32" s="118" t="s">
        <v>388</v>
      </c>
      <c r="AS32" s="118" t="s">
        <v>229</v>
      </c>
      <c r="AT32" s="118" t="s">
        <v>324</v>
      </c>
      <c r="AU32" s="118" t="s">
        <v>738</v>
      </c>
      <c r="AV32" s="118" t="s">
        <v>832</v>
      </c>
      <c r="AW32" s="118" t="s">
        <v>674</v>
      </c>
      <c r="AX32" s="118" t="s">
        <v>895</v>
      </c>
      <c r="AY32" s="118" t="s">
        <v>610</v>
      </c>
      <c r="AZ32" s="118" t="s">
        <v>958</v>
      </c>
      <c r="BA32" s="118" t="s">
        <v>546</v>
      </c>
      <c r="BB32" s="118" t="s">
        <v>1021</v>
      </c>
      <c r="BC32" s="118" t="s">
        <v>261</v>
      </c>
      <c r="BD32" s="118" t="s">
        <v>293</v>
      </c>
      <c r="BE32" s="118" t="s">
        <v>197</v>
      </c>
      <c r="BF32" s="118" t="s">
        <v>356</v>
      </c>
      <c r="BG32" s="118" t="s">
        <v>135</v>
      </c>
      <c r="BH32" s="118" t="s">
        <v>420</v>
      </c>
      <c r="BI32" s="118" t="s">
        <v>72</v>
      </c>
      <c r="BJ32" s="118" t="s">
        <v>7</v>
      </c>
      <c r="BK32" s="118" t="s">
        <v>578</v>
      </c>
      <c r="BL32" s="118" t="s">
        <v>989</v>
      </c>
      <c r="BM32" s="118" t="s">
        <v>642</v>
      </c>
      <c r="BN32" s="118" t="s">
        <v>927</v>
      </c>
      <c r="BO32" s="118" t="s">
        <v>706</v>
      </c>
      <c r="BP32" s="118" t="s">
        <v>864</v>
      </c>
      <c r="BQ32" s="118" t="s">
        <v>769</v>
      </c>
      <c r="BR32" s="126" t="s">
        <v>800</v>
      </c>
      <c r="BS32" s="24"/>
      <c r="BT32" s="22"/>
      <c r="BU32" s="29" t="s">
        <v>294</v>
      </c>
      <c r="BV32" s="30" t="s">
        <v>1030</v>
      </c>
      <c r="BW32" s="31">
        <f>L2+(24*L4)</f>
        <v>25</v>
      </c>
      <c r="BX32" s="22"/>
    </row>
    <row r="33" spans="1:76" x14ac:dyDescent="0.2">
      <c r="A33" s="1">
        <v>26</v>
      </c>
      <c r="B33" s="178">
        <f>BW116</f>
        <v>109</v>
      </c>
      <c r="C33" s="6">
        <f>BW517</f>
        <v>510</v>
      </c>
      <c r="D33" s="6">
        <f>BW983</f>
        <v>976</v>
      </c>
      <c r="E33" s="6">
        <f>BW614</f>
        <v>607</v>
      </c>
      <c r="F33" s="6">
        <f>BW890</f>
        <v>883</v>
      </c>
      <c r="G33" s="6">
        <f>BW747</f>
        <v>740</v>
      </c>
      <c r="H33" s="8">
        <f>BW217</f>
        <v>210</v>
      </c>
      <c r="I33" s="6">
        <f>BW328</f>
        <v>321</v>
      </c>
      <c r="J33" s="6">
        <f>BW577</f>
        <v>570</v>
      </c>
      <c r="K33" s="12">
        <f>BW944</f>
        <v>937</v>
      </c>
      <c r="L33" s="6">
        <f>BW418</f>
        <v>411</v>
      </c>
      <c r="M33" s="6">
        <f>BW19</f>
        <v>12</v>
      </c>
      <c r="N33" s="6">
        <f>BW303</f>
        <v>296</v>
      </c>
      <c r="O33" s="6">
        <f>BW190</f>
        <v>183</v>
      </c>
      <c r="P33" s="6">
        <f>BW652</f>
        <v>645</v>
      </c>
      <c r="Q33" s="6">
        <f>BW797</f>
        <v>790</v>
      </c>
      <c r="R33" s="6">
        <f>BW242</f>
        <v>235</v>
      </c>
      <c r="S33" s="6">
        <f>BW387</f>
        <v>380</v>
      </c>
      <c r="T33" s="6">
        <f>BW849</f>
        <v>842</v>
      </c>
      <c r="U33" s="6">
        <f>BW736</f>
        <v>729</v>
      </c>
      <c r="V33" s="6">
        <f>BW1020</f>
        <v>1013</v>
      </c>
      <c r="W33" s="6">
        <f>BW621</f>
        <v>614</v>
      </c>
      <c r="X33" s="11">
        <f>BW95</f>
        <v>88</v>
      </c>
      <c r="Y33" s="6">
        <f>BW462</f>
        <v>455</v>
      </c>
      <c r="Z33" s="9">
        <f>BW711</f>
        <v>704</v>
      </c>
      <c r="AA33" s="7">
        <f>BW822</f>
        <v>815</v>
      </c>
      <c r="AB33" s="6">
        <f>BW292</f>
        <v>285</v>
      </c>
      <c r="AC33" s="6">
        <f>BW149</f>
        <v>142</v>
      </c>
      <c r="AD33" s="6">
        <f>BW425</f>
        <v>418</v>
      </c>
      <c r="AE33" s="6">
        <f>BW56</f>
        <v>49</v>
      </c>
      <c r="AF33" s="6">
        <f>BW522</f>
        <v>515</v>
      </c>
      <c r="AG33" s="179">
        <f>BW923</f>
        <v>916</v>
      </c>
      <c r="AH33" s="5">
        <f t="shared" si="1"/>
        <v>16400</v>
      </c>
      <c r="AI33" s="5">
        <f t="shared" si="2"/>
        <v>11201200</v>
      </c>
      <c r="AJ33" s="2">
        <f t="shared" si="0"/>
        <v>8606720000</v>
      </c>
      <c r="AK33" s="115">
        <f>SUMSQ(R32,S32,T32,U32,V32,W32,X32,Y32,Z32,AA32,AB32,AC32,AD32,AE32,AF32,AG32,R33,S33,T33,U33,V33,W33,X33,Y33,Z33,AA33,AB33,AC33,AD33,AE33,AF33,AG33)</f>
        <v>11201200</v>
      </c>
      <c r="AM33" s="127" t="s">
        <v>37</v>
      </c>
      <c r="AN33" s="118" t="s">
        <v>512</v>
      </c>
      <c r="AO33" s="118" t="s">
        <v>101</v>
      </c>
      <c r="AP33" s="118" t="s">
        <v>449</v>
      </c>
      <c r="AQ33" s="118" t="s">
        <v>70</v>
      </c>
      <c r="AR33" s="118" t="s">
        <v>385</v>
      </c>
      <c r="AS33" s="118" t="s">
        <v>226</v>
      </c>
      <c r="AT33" s="118" t="s">
        <v>321</v>
      </c>
      <c r="AU33" s="118" t="s">
        <v>735</v>
      </c>
      <c r="AV33" s="118" t="s">
        <v>829</v>
      </c>
      <c r="AW33" s="118" t="s">
        <v>671</v>
      </c>
      <c r="AX33" s="118" t="s">
        <v>892</v>
      </c>
      <c r="AY33" s="118" t="s">
        <v>607</v>
      </c>
      <c r="AZ33" s="118" t="s">
        <v>955</v>
      </c>
      <c r="BA33" s="118" t="s">
        <v>543</v>
      </c>
      <c r="BB33" s="118" t="s">
        <v>1018</v>
      </c>
      <c r="BC33" s="118" t="s">
        <v>258</v>
      </c>
      <c r="BD33" s="118" t="s">
        <v>290</v>
      </c>
      <c r="BE33" s="118" t="s">
        <v>194</v>
      </c>
      <c r="BF33" s="118" t="s">
        <v>353</v>
      </c>
      <c r="BG33" s="118" t="s">
        <v>132</v>
      </c>
      <c r="BH33" s="118" t="s">
        <v>417</v>
      </c>
      <c r="BI33" s="118" t="s">
        <v>69</v>
      </c>
      <c r="BJ33" s="118" t="s">
        <v>481</v>
      </c>
      <c r="BK33" s="118" t="s">
        <v>575</v>
      </c>
      <c r="BL33" s="118" t="s">
        <v>986</v>
      </c>
      <c r="BM33" s="118" t="s">
        <v>639</v>
      </c>
      <c r="BN33" s="118" t="s">
        <v>924</v>
      </c>
      <c r="BO33" s="118" t="s">
        <v>703</v>
      </c>
      <c r="BP33" s="118" t="s">
        <v>861</v>
      </c>
      <c r="BQ33" s="118" t="s">
        <v>766</v>
      </c>
      <c r="BR33" s="126" t="s">
        <v>797</v>
      </c>
      <c r="BS33" s="24"/>
      <c r="BT33" s="22"/>
      <c r="BU33" s="29" t="s">
        <v>489</v>
      </c>
      <c r="BV33" s="30" t="s">
        <v>1030</v>
      </c>
      <c r="BW33" s="31">
        <f>L2+(25*L4)</f>
        <v>26</v>
      </c>
      <c r="BX33" s="22"/>
    </row>
    <row r="34" spans="1:76" x14ac:dyDescent="0.2">
      <c r="A34" s="1">
        <v>27</v>
      </c>
      <c r="B34" s="178">
        <f>BW568</f>
        <v>561</v>
      </c>
      <c r="C34" s="6">
        <f>BW937</f>
        <v>930</v>
      </c>
      <c r="D34" s="6">
        <f>BW411</f>
        <v>404</v>
      </c>
      <c r="E34" s="6">
        <f>BW10</f>
        <v>3</v>
      </c>
      <c r="F34" s="6">
        <f>BW310</f>
        <v>303</v>
      </c>
      <c r="G34" s="8">
        <f>BW199</f>
        <v>192</v>
      </c>
      <c r="H34" s="6">
        <f>BW661</f>
        <v>654</v>
      </c>
      <c r="I34" s="6">
        <f>BW804</f>
        <v>797</v>
      </c>
      <c r="J34" s="6">
        <f>BW109</f>
        <v>102</v>
      </c>
      <c r="K34" s="6">
        <f>BW508</f>
        <v>501</v>
      </c>
      <c r="L34" s="12">
        <f>BW974</f>
        <v>967</v>
      </c>
      <c r="M34" s="6">
        <f>BW607</f>
        <v>600</v>
      </c>
      <c r="N34" s="6">
        <f>BW899</f>
        <v>892</v>
      </c>
      <c r="O34" s="6">
        <f>BW754</f>
        <v>747</v>
      </c>
      <c r="P34" s="6">
        <f>BW224</f>
        <v>217</v>
      </c>
      <c r="Q34" s="6">
        <f>BW337</f>
        <v>330</v>
      </c>
      <c r="R34" s="6">
        <f>BW702</f>
        <v>695</v>
      </c>
      <c r="S34" s="6">
        <f>BW815</f>
        <v>808</v>
      </c>
      <c r="T34" s="6">
        <f>BW285</f>
        <v>278</v>
      </c>
      <c r="U34" s="6">
        <f>BW140</f>
        <v>133</v>
      </c>
      <c r="V34" s="6">
        <f>BW432</f>
        <v>425</v>
      </c>
      <c r="W34" s="11">
        <f>BW65</f>
        <v>58</v>
      </c>
      <c r="X34" s="6">
        <f>BW531</f>
        <v>524</v>
      </c>
      <c r="Y34" s="6">
        <f>BW930</f>
        <v>923</v>
      </c>
      <c r="Z34" s="6">
        <f>BW235</f>
        <v>228</v>
      </c>
      <c r="AA34" s="6">
        <f>BW378</f>
        <v>371</v>
      </c>
      <c r="AB34" s="7">
        <f>BW840</f>
        <v>833</v>
      </c>
      <c r="AC34" s="9">
        <f>BW729</f>
        <v>722</v>
      </c>
      <c r="AD34" s="6">
        <f>BW1029</f>
        <v>1022</v>
      </c>
      <c r="AE34" s="6">
        <f>BW628</f>
        <v>621</v>
      </c>
      <c r="AF34" s="6">
        <f>BW102</f>
        <v>95</v>
      </c>
      <c r="AG34" s="179">
        <f>BW471</f>
        <v>464</v>
      </c>
      <c r="AH34" s="5">
        <f t="shared" si="1"/>
        <v>16400</v>
      </c>
      <c r="AI34" s="5">
        <f t="shared" si="2"/>
        <v>11201200</v>
      </c>
      <c r="AJ34" s="2">
        <f t="shared" si="0"/>
        <v>8606720000</v>
      </c>
      <c r="AK34" s="115">
        <f>SUMSQ(B34,C34,D34,E34,F34,G34,H34,I34,J34,K34,L34,M34,N34,O34,P34,Q34,B35,C35,D35,E35,F35,G35,H35,I35,J35,K35,L35,M35,N35,O35,P35,Q35)</f>
        <v>11201200</v>
      </c>
      <c r="AM34" s="127" t="s">
        <v>42</v>
      </c>
      <c r="AN34" s="118" t="s">
        <v>517</v>
      </c>
      <c r="AO34" s="118" t="s">
        <v>106</v>
      </c>
      <c r="AP34" s="118" t="s">
        <v>454</v>
      </c>
      <c r="AQ34" s="118" t="s">
        <v>168</v>
      </c>
      <c r="AR34" s="118" t="s">
        <v>390</v>
      </c>
      <c r="AS34" s="118" t="s">
        <v>231</v>
      </c>
      <c r="AT34" s="118" t="s">
        <v>326</v>
      </c>
      <c r="AU34" s="118" t="s">
        <v>739</v>
      </c>
      <c r="AV34" s="118" t="s">
        <v>834</v>
      </c>
      <c r="AW34" s="118" t="s">
        <v>676</v>
      </c>
      <c r="AX34" s="118" t="s">
        <v>897</v>
      </c>
      <c r="AY34" s="118" t="s">
        <v>612</v>
      </c>
      <c r="AZ34" s="118" t="s">
        <v>960</v>
      </c>
      <c r="BA34" s="118" t="s">
        <v>548</v>
      </c>
      <c r="BB34" s="118" t="s">
        <v>1023</v>
      </c>
      <c r="BC34" s="118" t="s">
        <v>263</v>
      </c>
      <c r="BD34" s="118" t="s">
        <v>295</v>
      </c>
      <c r="BE34" s="118" t="s">
        <v>199</v>
      </c>
      <c r="BF34" s="118" t="s">
        <v>358</v>
      </c>
      <c r="BG34" s="118" t="s">
        <v>137</v>
      </c>
      <c r="BH34" s="118" t="s">
        <v>422</v>
      </c>
      <c r="BI34" s="118" t="s">
        <v>74</v>
      </c>
      <c r="BJ34" s="118" t="s">
        <v>485</v>
      </c>
      <c r="BK34" s="118" t="s">
        <v>580</v>
      </c>
      <c r="BL34" s="118" t="s">
        <v>991</v>
      </c>
      <c r="BM34" s="118" t="s">
        <v>644</v>
      </c>
      <c r="BN34" s="118" t="s">
        <v>929</v>
      </c>
      <c r="BO34" s="118" t="s">
        <v>708</v>
      </c>
      <c r="BP34" s="118" t="s">
        <v>866</v>
      </c>
      <c r="BQ34" s="118" t="s">
        <v>771</v>
      </c>
      <c r="BR34" s="126" t="s">
        <v>802</v>
      </c>
      <c r="BS34" s="24"/>
      <c r="BT34" s="22"/>
      <c r="BU34" s="29" t="s">
        <v>114</v>
      </c>
      <c r="BV34" s="30" t="s">
        <v>1030</v>
      </c>
      <c r="BW34" s="31">
        <f>L2+(26*L4)</f>
        <v>27</v>
      </c>
      <c r="BX34" s="22"/>
    </row>
    <row r="35" spans="1:76" x14ac:dyDescent="0.2">
      <c r="A35" s="1">
        <v>28</v>
      </c>
      <c r="B35" s="178">
        <f>BW925</f>
        <v>918</v>
      </c>
      <c r="C35" s="6">
        <f>BW524</f>
        <v>517</v>
      </c>
      <c r="D35" s="6">
        <f>BW62</f>
        <v>55</v>
      </c>
      <c r="E35" s="6">
        <f>BW431</f>
        <v>424</v>
      </c>
      <c r="F35" s="8">
        <f>BW147</f>
        <v>140</v>
      </c>
      <c r="G35" s="6">
        <f>BW290</f>
        <v>283</v>
      </c>
      <c r="H35" s="6">
        <f>BW816</f>
        <v>809</v>
      </c>
      <c r="I35" s="6">
        <f>BW705</f>
        <v>698</v>
      </c>
      <c r="J35" s="6">
        <f>BW456</f>
        <v>449</v>
      </c>
      <c r="K35" s="6">
        <f>BW89</f>
        <v>82</v>
      </c>
      <c r="L35" s="6">
        <f>BW619</f>
        <v>612</v>
      </c>
      <c r="M35" s="12">
        <f>BW1018</f>
        <v>1011</v>
      </c>
      <c r="N35" s="6">
        <f>BW742</f>
        <v>735</v>
      </c>
      <c r="O35" s="6">
        <f>BW855</f>
        <v>848</v>
      </c>
      <c r="P35" s="6">
        <f>BW389</f>
        <v>382</v>
      </c>
      <c r="Q35" s="6">
        <f>BW244</f>
        <v>237</v>
      </c>
      <c r="R35" s="6">
        <f>BW795</f>
        <v>788</v>
      </c>
      <c r="S35" s="6">
        <f>BW650</f>
        <v>643</v>
      </c>
      <c r="T35" s="6">
        <f>BW184</f>
        <v>177</v>
      </c>
      <c r="U35" s="6">
        <f>BW297</f>
        <v>290</v>
      </c>
      <c r="V35" s="11">
        <f>BW21</f>
        <v>14</v>
      </c>
      <c r="W35" s="6">
        <f>BW420</f>
        <v>413</v>
      </c>
      <c r="X35" s="6">
        <f>BW950</f>
        <v>943</v>
      </c>
      <c r="Y35" s="6">
        <f>BW583</f>
        <v>576</v>
      </c>
      <c r="Z35" s="6">
        <f>BW334</f>
        <v>327</v>
      </c>
      <c r="AA35" s="6">
        <f>BW223</f>
        <v>216</v>
      </c>
      <c r="AB35" s="9">
        <f>BW749</f>
        <v>742</v>
      </c>
      <c r="AC35" s="7">
        <f>BW892</f>
        <v>885</v>
      </c>
      <c r="AD35" s="6">
        <f>BW608</f>
        <v>601</v>
      </c>
      <c r="AE35" s="6">
        <f>BW977</f>
        <v>970</v>
      </c>
      <c r="AF35" s="6">
        <f>BW515</f>
        <v>508</v>
      </c>
      <c r="AG35" s="179">
        <f>BW114</f>
        <v>107</v>
      </c>
      <c r="AH35" s="5">
        <f t="shared" si="1"/>
        <v>16400</v>
      </c>
      <c r="AI35" s="5">
        <f t="shared" si="2"/>
        <v>11201200</v>
      </c>
      <c r="AJ35" s="2">
        <f t="shared" si="0"/>
        <v>8606720000</v>
      </c>
      <c r="AK35" s="115">
        <f>SUMSQ(R34,S34,T34,U34,V34,W34,X34,Y34,Z34,AA34,AB34,AC34,AD34,AE34,AF34,AG34,R35,S35,T35,U35,V35,W35,X35,Y35,Z35,AA35,AB35,AC35,AD35,AE35,AF35,AG35)</f>
        <v>11201200</v>
      </c>
      <c r="AM35" s="127" t="s">
        <v>35</v>
      </c>
      <c r="AN35" s="118" t="s">
        <v>510</v>
      </c>
      <c r="AO35" s="118" t="s">
        <v>99</v>
      </c>
      <c r="AP35" s="118" t="s">
        <v>447</v>
      </c>
      <c r="AQ35" s="118" t="s">
        <v>162</v>
      </c>
      <c r="AR35" s="118" t="s">
        <v>383</v>
      </c>
      <c r="AS35" s="118" t="s">
        <v>224</v>
      </c>
      <c r="AT35" s="118" t="s">
        <v>319</v>
      </c>
      <c r="AU35" s="118" t="s">
        <v>733</v>
      </c>
      <c r="AV35" s="118" t="s">
        <v>827</v>
      </c>
      <c r="AW35" s="118" t="s">
        <v>669</v>
      </c>
      <c r="AX35" s="118" t="s">
        <v>890</v>
      </c>
      <c r="AY35" s="118" t="s">
        <v>605</v>
      </c>
      <c r="AZ35" s="118" t="s">
        <v>953</v>
      </c>
      <c r="BA35" s="118" t="s">
        <v>542</v>
      </c>
      <c r="BB35" s="118" t="s">
        <v>1016</v>
      </c>
      <c r="BC35" s="118" t="s">
        <v>256</v>
      </c>
      <c r="BD35" s="118" t="s">
        <v>288</v>
      </c>
      <c r="BE35" s="118" t="s">
        <v>192</v>
      </c>
      <c r="BF35" s="118" t="s">
        <v>351</v>
      </c>
      <c r="BG35" s="118" t="s">
        <v>130</v>
      </c>
      <c r="BH35" s="118" t="s">
        <v>415</v>
      </c>
      <c r="BI35" s="118" t="s">
        <v>67</v>
      </c>
      <c r="BJ35" s="118" t="s">
        <v>479</v>
      </c>
      <c r="BK35" s="118" t="s">
        <v>573</v>
      </c>
      <c r="BL35" s="118" t="s">
        <v>984</v>
      </c>
      <c r="BM35" s="118" t="s">
        <v>637</v>
      </c>
      <c r="BN35" s="118" t="s">
        <v>922</v>
      </c>
      <c r="BO35" s="118" t="s">
        <v>701</v>
      </c>
      <c r="BP35" s="118" t="s">
        <v>859</v>
      </c>
      <c r="BQ35" s="118" t="s">
        <v>764</v>
      </c>
      <c r="BR35" s="126" t="s">
        <v>795</v>
      </c>
      <c r="BS35" s="24"/>
      <c r="BT35" s="22"/>
      <c r="BU35" s="29" t="s">
        <v>174</v>
      </c>
      <c r="BV35" s="30" t="s">
        <v>1030</v>
      </c>
      <c r="BW35" s="31">
        <f>L2+(27*L4)</f>
        <v>28</v>
      </c>
      <c r="BX35" s="22"/>
    </row>
    <row r="36" spans="1:76" x14ac:dyDescent="0.2">
      <c r="A36" s="1">
        <v>29</v>
      </c>
      <c r="B36" s="178">
        <f>BW594</f>
        <v>587</v>
      </c>
      <c r="C36" s="6">
        <f>BW995</f>
        <v>988</v>
      </c>
      <c r="D36" s="6">
        <f>BW497</f>
        <v>490</v>
      </c>
      <c r="E36" s="8">
        <f>BW128</f>
        <v>121</v>
      </c>
      <c r="F36" s="6">
        <f>BW348</f>
        <v>341</v>
      </c>
      <c r="G36" s="6">
        <f>BW205</f>
        <v>198</v>
      </c>
      <c r="H36" s="6">
        <f>BW767</f>
        <v>760</v>
      </c>
      <c r="I36" s="6">
        <f>BW878</f>
        <v>871</v>
      </c>
      <c r="J36" s="6">
        <f>BW39</f>
        <v>32</v>
      </c>
      <c r="K36" s="6">
        <f>BW406</f>
        <v>399</v>
      </c>
      <c r="L36" s="6">
        <f>BW964</f>
        <v>957</v>
      </c>
      <c r="M36" s="6">
        <f>BW565</f>
        <v>558</v>
      </c>
      <c r="N36" s="12">
        <f>BW777</f>
        <v>770</v>
      </c>
      <c r="O36" s="6">
        <f>BW664</f>
        <v>657</v>
      </c>
      <c r="P36" s="6">
        <f>BW170</f>
        <v>163</v>
      </c>
      <c r="Q36" s="6">
        <f>BW315</f>
        <v>308</v>
      </c>
      <c r="R36" s="6">
        <f>BW724</f>
        <v>717</v>
      </c>
      <c r="S36" s="6">
        <f>BW869</f>
        <v>862</v>
      </c>
      <c r="T36" s="6">
        <f>BW375</f>
        <v>368</v>
      </c>
      <c r="U36" s="11">
        <f>BW262</f>
        <v>255</v>
      </c>
      <c r="V36" s="6">
        <f>BW474</f>
        <v>467</v>
      </c>
      <c r="W36" s="6">
        <f>BW75</f>
        <v>68</v>
      </c>
      <c r="X36" s="6">
        <f>BW633</f>
        <v>626</v>
      </c>
      <c r="Y36" s="6">
        <f>BW1000</f>
        <v>993</v>
      </c>
      <c r="Z36" s="6">
        <f>BW161</f>
        <v>154</v>
      </c>
      <c r="AA36" s="6">
        <f>BW272</f>
        <v>265</v>
      </c>
      <c r="AB36" s="6">
        <f>BW834</f>
        <v>827</v>
      </c>
      <c r="AC36" s="6">
        <f>BW691</f>
        <v>684</v>
      </c>
      <c r="AD36" s="7">
        <f>BW911</f>
        <v>904</v>
      </c>
      <c r="AE36" s="9">
        <f>BW542</f>
        <v>535</v>
      </c>
      <c r="AF36" s="6">
        <f>BW44</f>
        <v>37</v>
      </c>
      <c r="AG36" s="179">
        <f>BW445</f>
        <v>438</v>
      </c>
      <c r="AH36" s="5">
        <f t="shared" si="1"/>
        <v>16400</v>
      </c>
      <c r="AI36" s="5">
        <f t="shared" si="2"/>
        <v>11201200</v>
      </c>
      <c r="AJ36" s="2">
        <f t="shared" si="0"/>
        <v>8606720000</v>
      </c>
      <c r="AK36" s="115">
        <f>SUMSQ(B36,C36,D36,E36,F36,G36,H36,I36,J36,K36,L36,M36,N36,O36,P36,Q36,B37,C37,D37,E37,F37,G37,H37,I37,J37,K37,L37,M37,N37,O37,P37,Q37)</f>
        <v>11201200</v>
      </c>
      <c r="AM36" s="127" t="s">
        <v>44</v>
      </c>
      <c r="AN36" s="118" t="s">
        <v>519</v>
      </c>
      <c r="AO36" s="118" t="s">
        <v>108</v>
      </c>
      <c r="AP36" s="118" t="s">
        <v>456</v>
      </c>
      <c r="AQ36" s="118" t="s">
        <v>170</v>
      </c>
      <c r="AR36" s="118" t="s">
        <v>392</v>
      </c>
      <c r="AS36" s="118" t="s">
        <v>233</v>
      </c>
      <c r="AT36" s="118" t="s">
        <v>328</v>
      </c>
      <c r="AU36" s="118" t="s">
        <v>741</v>
      </c>
      <c r="AV36" s="118" t="s">
        <v>836</v>
      </c>
      <c r="AW36" s="118" t="s">
        <v>678</v>
      </c>
      <c r="AX36" s="118" t="s">
        <v>899</v>
      </c>
      <c r="AY36" s="118" t="s">
        <v>614</v>
      </c>
      <c r="AZ36" s="118" t="s">
        <v>962</v>
      </c>
      <c r="BA36" s="118" t="s">
        <v>550</v>
      </c>
      <c r="BB36" s="118" t="s">
        <v>1025</v>
      </c>
      <c r="BC36" s="118" t="s">
        <v>265</v>
      </c>
      <c r="BD36" s="118" t="s">
        <v>296</v>
      </c>
      <c r="BE36" s="118" t="s">
        <v>201</v>
      </c>
      <c r="BF36" s="118" t="s">
        <v>360</v>
      </c>
      <c r="BG36" s="118" t="s">
        <v>139</v>
      </c>
      <c r="BH36" s="118" t="s">
        <v>424</v>
      </c>
      <c r="BI36" s="118" t="s">
        <v>76</v>
      </c>
      <c r="BJ36" s="118" t="s">
        <v>487</v>
      </c>
      <c r="BK36" s="118" t="s">
        <v>582</v>
      </c>
      <c r="BL36" s="118" t="s">
        <v>993</v>
      </c>
      <c r="BM36" s="118" t="s">
        <v>646</v>
      </c>
      <c r="BN36" s="118" t="s">
        <v>931</v>
      </c>
      <c r="BO36" s="118" t="s">
        <v>710</v>
      </c>
      <c r="BP36" s="118" t="s">
        <v>868</v>
      </c>
      <c r="BQ36" s="118" t="s">
        <v>773</v>
      </c>
      <c r="BR36" s="126" t="s">
        <v>804</v>
      </c>
      <c r="BS36" s="24"/>
      <c r="BT36" s="22"/>
      <c r="BU36" s="29" t="s">
        <v>877</v>
      </c>
      <c r="BV36" s="30" t="s">
        <v>1030</v>
      </c>
      <c r="BW36" s="31">
        <f>L2+(28*L4)</f>
        <v>29</v>
      </c>
      <c r="BX36" s="22"/>
    </row>
    <row r="37" spans="1:76" x14ac:dyDescent="0.2">
      <c r="A37" s="1">
        <v>30</v>
      </c>
      <c r="B37" s="178">
        <f>BW1015</f>
        <v>1008</v>
      </c>
      <c r="C37" s="6">
        <f>BW646</f>
        <v>639</v>
      </c>
      <c r="D37" s="8">
        <f>BW84</f>
        <v>77</v>
      </c>
      <c r="E37" s="6">
        <f>BW485</f>
        <v>478</v>
      </c>
      <c r="F37" s="6">
        <f>BW249</f>
        <v>242</v>
      </c>
      <c r="G37" s="6">
        <f>BW360</f>
        <v>353</v>
      </c>
      <c r="H37" s="6">
        <f>BW858</f>
        <v>851</v>
      </c>
      <c r="I37" s="6">
        <f>BW715</f>
        <v>708</v>
      </c>
      <c r="J37" s="6">
        <f>BW450</f>
        <v>443</v>
      </c>
      <c r="K37" s="6">
        <f>BW51</f>
        <v>44</v>
      </c>
      <c r="L37" s="6">
        <f>BW545</f>
        <v>538</v>
      </c>
      <c r="M37" s="6">
        <f>BW912</f>
        <v>905</v>
      </c>
      <c r="N37" s="6">
        <f>BW684</f>
        <v>677</v>
      </c>
      <c r="O37" s="12">
        <f>BW829</f>
        <v>822</v>
      </c>
      <c r="P37" s="6">
        <f>BW271</f>
        <v>264</v>
      </c>
      <c r="Q37" s="6">
        <f>BW158</f>
        <v>151</v>
      </c>
      <c r="R37" s="6">
        <f>BW881</f>
        <v>874</v>
      </c>
      <c r="S37" s="6">
        <f>BW768</f>
        <v>761</v>
      </c>
      <c r="T37" s="11">
        <f>BW210</f>
        <v>203</v>
      </c>
      <c r="U37" s="6">
        <f>BW355</f>
        <v>348</v>
      </c>
      <c r="V37" s="6">
        <f>BW127</f>
        <v>120</v>
      </c>
      <c r="W37" s="6">
        <f>BW494</f>
        <v>487</v>
      </c>
      <c r="X37" s="6">
        <f>BW988</f>
        <v>981</v>
      </c>
      <c r="Y37" s="6">
        <f>BW589</f>
        <v>582</v>
      </c>
      <c r="Z37" s="6">
        <f>BW324</f>
        <v>317</v>
      </c>
      <c r="AA37" s="6">
        <f>BW181</f>
        <v>174</v>
      </c>
      <c r="AB37" s="6">
        <f>BW679</f>
        <v>672</v>
      </c>
      <c r="AC37" s="6">
        <f>BW790</f>
        <v>783</v>
      </c>
      <c r="AD37" s="9">
        <f>BW554</f>
        <v>547</v>
      </c>
      <c r="AE37" s="7">
        <f>BW955</f>
        <v>948</v>
      </c>
      <c r="AF37" s="6">
        <f>BW393</f>
        <v>386</v>
      </c>
      <c r="AG37" s="179">
        <f>BW24</f>
        <v>17</v>
      </c>
      <c r="AH37" s="5">
        <f t="shared" si="1"/>
        <v>16400</v>
      </c>
      <c r="AI37" s="5">
        <f t="shared" si="2"/>
        <v>11201200</v>
      </c>
      <c r="AJ37" s="2">
        <f t="shared" si="0"/>
        <v>8606720000</v>
      </c>
      <c r="AK37" s="115">
        <f>SUMSQ(R36,S36,T36,U36,V36,W36,X36,Y36,Z36,AA36,AB36,AC36,AD36,AE36,AF36,AG36,R37,S37,T37,U37,V37,W37,X37,Y37,Z37,AA37,AB37,AC37,AD37,AE37,AF37,AG37)</f>
        <v>11201200</v>
      </c>
      <c r="AM37" s="127" t="s">
        <v>33</v>
      </c>
      <c r="AN37" s="118" t="s">
        <v>508</v>
      </c>
      <c r="AO37" s="118" t="s">
        <v>97</v>
      </c>
      <c r="AP37" s="118" t="s">
        <v>445</v>
      </c>
      <c r="AQ37" s="118" t="s">
        <v>160</v>
      </c>
      <c r="AR37" s="118" t="s">
        <v>381</v>
      </c>
      <c r="AS37" s="118" t="s">
        <v>222</v>
      </c>
      <c r="AT37" s="118" t="s">
        <v>317</v>
      </c>
      <c r="AU37" s="118" t="s">
        <v>731</v>
      </c>
      <c r="AV37" s="118" t="s">
        <v>825</v>
      </c>
      <c r="AW37" s="118" t="s">
        <v>667</v>
      </c>
      <c r="AX37" s="118" t="s">
        <v>888</v>
      </c>
      <c r="AY37" s="118" t="s">
        <v>603</v>
      </c>
      <c r="AZ37" s="118" t="s">
        <v>951</v>
      </c>
      <c r="BA37" s="118" t="s">
        <v>540</v>
      </c>
      <c r="BB37" s="118" t="s">
        <v>1014</v>
      </c>
      <c r="BC37" s="118" t="s">
        <v>254</v>
      </c>
      <c r="BD37" s="118" t="s">
        <v>286</v>
      </c>
      <c r="BE37" s="118" t="s">
        <v>190</v>
      </c>
      <c r="BF37" s="118" t="s">
        <v>349</v>
      </c>
      <c r="BG37" s="118" t="s">
        <v>128</v>
      </c>
      <c r="BH37" s="118" t="s">
        <v>413</v>
      </c>
      <c r="BI37" s="118" t="s">
        <v>65</v>
      </c>
      <c r="BJ37" s="118" t="s">
        <v>477</v>
      </c>
      <c r="BK37" s="118" t="s">
        <v>571</v>
      </c>
      <c r="BL37" s="118" t="s">
        <v>982</v>
      </c>
      <c r="BM37" s="118" t="s">
        <v>635</v>
      </c>
      <c r="BN37" s="118" t="s">
        <v>920</v>
      </c>
      <c r="BO37" s="118" t="s">
        <v>699</v>
      </c>
      <c r="BP37" s="118" t="s">
        <v>857</v>
      </c>
      <c r="BQ37" s="118" t="s">
        <v>762</v>
      </c>
      <c r="BR37" s="126" t="s">
        <v>793</v>
      </c>
      <c r="BS37" s="24"/>
      <c r="BT37" s="22"/>
      <c r="BU37" s="29" t="s">
        <v>937</v>
      </c>
      <c r="BV37" s="30" t="s">
        <v>1030</v>
      </c>
      <c r="BW37" s="31">
        <f>L2+(29*L4)</f>
        <v>30</v>
      </c>
      <c r="BX37" s="22"/>
    </row>
    <row r="38" spans="1:76" x14ac:dyDescent="0.2">
      <c r="A38" s="1">
        <v>31</v>
      </c>
      <c r="B38" s="178">
        <f>BW443</f>
        <v>436</v>
      </c>
      <c r="C38" s="8">
        <f>BW42</f>
        <v>35</v>
      </c>
      <c r="D38" s="6">
        <f>BW536</f>
        <v>529</v>
      </c>
      <c r="E38" s="6">
        <f>BW905</f>
        <v>898</v>
      </c>
      <c r="F38" s="6">
        <f>BW693</f>
        <v>686</v>
      </c>
      <c r="G38" s="6">
        <f>BW836</f>
        <v>829</v>
      </c>
      <c r="H38" s="6">
        <f>BW278</f>
        <v>271</v>
      </c>
      <c r="I38" s="6">
        <f>BW167</f>
        <v>160</v>
      </c>
      <c r="J38" s="6">
        <f>BW1006</f>
        <v>999</v>
      </c>
      <c r="K38" s="6">
        <f>BW639</f>
        <v>632</v>
      </c>
      <c r="L38" s="6">
        <f>BW77</f>
        <v>70</v>
      </c>
      <c r="M38" s="6">
        <f>BW476</f>
        <v>469</v>
      </c>
      <c r="N38" s="6">
        <f>BW256</f>
        <v>249</v>
      </c>
      <c r="O38" s="6">
        <f>BW369</f>
        <v>362</v>
      </c>
      <c r="P38" s="12">
        <f>BW867</f>
        <v>860</v>
      </c>
      <c r="Q38" s="6">
        <f>BW722</f>
        <v>715</v>
      </c>
      <c r="R38" s="6">
        <f>BW317</f>
        <v>310</v>
      </c>
      <c r="S38" s="11">
        <f>BW172</f>
        <v>165</v>
      </c>
      <c r="T38" s="6">
        <f>BW670</f>
        <v>663</v>
      </c>
      <c r="U38" s="6">
        <f>BW783</f>
        <v>776</v>
      </c>
      <c r="V38" s="6">
        <f>BW563</f>
        <v>556</v>
      </c>
      <c r="W38" s="6">
        <f>BW962</f>
        <v>955</v>
      </c>
      <c r="X38" s="6">
        <f>BW400</f>
        <v>393</v>
      </c>
      <c r="Y38" s="6">
        <f>BW33</f>
        <v>26</v>
      </c>
      <c r="Z38" s="6">
        <f>BW872</f>
        <v>865</v>
      </c>
      <c r="AA38" s="6">
        <f>BW761</f>
        <v>754</v>
      </c>
      <c r="AB38" s="6">
        <f>BW203</f>
        <v>196</v>
      </c>
      <c r="AC38" s="6">
        <f>BW346</f>
        <v>339</v>
      </c>
      <c r="AD38" s="6">
        <f>BW134</f>
        <v>127</v>
      </c>
      <c r="AE38" s="6">
        <f>BW503</f>
        <v>496</v>
      </c>
      <c r="AF38" s="7">
        <f>BW997</f>
        <v>990</v>
      </c>
      <c r="AG38" s="145">
        <f>BW596</f>
        <v>589</v>
      </c>
      <c r="AH38" s="5">
        <f t="shared" si="1"/>
        <v>16400</v>
      </c>
      <c r="AI38" s="5">
        <f t="shared" si="2"/>
        <v>11201200</v>
      </c>
      <c r="AJ38" s="2">
        <f t="shared" si="0"/>
        <v>8606720000</v>
      </c>
      <c r="AK38" s="115">
        <f>SUMSQ(B38,C38,D38,E38,F38,G38,H38,I38,J38,K38,L38,M38,N38,O38,P38,Q38,B39,C39,D39,E39,F39,G39,H39,I39,J39,K39,L39,M39,N39,O39,P39,Q39)</f>
        <v>11201200</v>
      </c>
      <c r="AM38" s="127" t="s">
        <v>46</v>
      </c>
      <c r="AN38" s="118" t="s">
        <v>521</v>
      </c>
      <c r="AO38" s="118" t="s">
        <v>110</v>
      </c>
      <c r="AP38" s="118" t="s">
        <v>458</v>
      </c>
      <c r="AQ38" s="118" t="s">
        <v>172</v>
      </c>
      <c r="AR38" s="118" t="s">
        <v>394</v>
      </c>
      <c r="AS38" s="118" t="s">
        <v>235</v>
      </c>
      <c r="AT38" s="118" t="s">
        <v>330</v>
      </c>
      <c r="AU38" s="118" t="s">
        <v>743</v>
      </c>
      <c r="AV38" s="118" t="s">
        <v>838</v>
      </c>
      <c r="AW38" s="118" t="s">
        <v>680</v>
      </c>
      <c r="AX38" s="118" t="s">
        <v>901</v>
      </c>
      <c r="AY38" s="118" t="s">
        <v>616</v>
      </c>
      <c r="AZ38" s="118" t="s">
        <v>964</v>
      </c>
      <c r="BA38" s="118" t="s">
        <v>552</v>
      </c>
      <c r="BB38" s="118" t="s">
        <v>1027</v>
      </c>
      <c r="BC38" s="118" t="s">
        <v>267</v>
      </c>
      <c r="BD38" s="118" t="s">
        <v>298</v>
      </c>
      <c r="BE38" s="118" t="s">
        <v>203</v>
      </c>
      <c r="BF38" s="118" t="s">
        <v>362</v>
      </c>
      <c r="BG38" s="118" t="s">
        <v>141</v>
      </c>
      <c r="BH38" s="118" t="s">
        <v>426</v>
      </c>
      <c r="BI38" s="118" t="s">
        <v>78</v>
      </c>
      <c r="BJ38" s="118" t="s">
        <v>489</v>
      </c>
      <c r="BK38" s="118" t="s">
        <v>584</v>
      </c>
      <c r="BL38" s="118" t="s">
        <v>995</v>
      </c>
      <c r="BM38" s="118" t="s">
        <v>648</v>
      </c>
      <c r="BN38" s="118" t="s">
        <v>933</v>
      </c>
      <c r="BO38" s="118" t="s">
        <v>712</v>
      </c>
      <c r="BP38" s="118" t="s">
        <v>870</v>
      </c>
      <c r="BQ38" s="118" t="s">
        <v>775</v>
      </c>
      <c r="BR38" s="126" t="s">
        <v>806</v>
      </c>
      <c r="BS38" s="24"/>
      <c r="BT38" s="22"/>
      <c r="BU38" s="29" t="s">
        <v>545</v>
      </c>
      <c r="BV38" s="30" t="s">
        <v>1030</v>
      </c>
      <c r="BW38" s="31">
        <f>L2+(30*L4)</f>
        <v>31</v>
      </c>
      <c r="BX38" s="22"/>
    </row>
    <row r="39" spans="1:76" ht="13.5" thickBot="1" x14ac:dyDescent="0.25">
      <c r="A39" s="1">
        <v>32</v>
      </c>
      <c r="B39" s="183">
        <f>BW30</f>
        <v>23</v>
      </c>
      <c r="C39" s="180">
        <f>BW399</f>
        <v>392</v>
      </c>
      <c r="D39" s="180">
        <f>BW957</f>
        <v>950</v>
      </c>
      <c r="E39" s="180">
        <f>BW556</f>
        <v>549</v>
      </c>
      <c r="F39" s="180">
        <f>BW784</f>
        <v>777</v>
      </c>
      <c r="G39" s="180">
        <f>BW673</f>
        <v>666</v>
      </c>
      <c r="H39" s="180">
        <f>BW179</f>
        <v>172</v>
      </c>
      <c r="I39" s="180">
        <f>BW322</f>
        <v>315</v>
      </c>
      <c r="J39" s="180">
        <f>BW587</f>
        <v>580</v>
      </c>
      <c r="K39" s="180">
        <f>BW986</f>
        <v>979</v>
      </c>
      <c r="L39" s="180">
        <f>BW488</f>
        <v>481</v>
      </c>
      <c r="M39" s="180">
        <f>BW121</f>
        <v>114</v>
      </c>
      <c r="N39" s="180">
        <f>BW357</f>
        <v>350</v>
      </c>
      <c r="O39" s="180">
        <f>BW212</f>
        <v>205</v>
      </c>
      <c r="P39" s="180">
        <f>BW774</f>
        <v>767</v>
      </c>
      <c r="Q39" s="187">
        <f>BW887</f>
        <v>880</v>
      </c>
      <c r="R39" s="191">
        <f>BW152</f>
        <v>145</v>
      </c>
      <c r="S39" s="180">
        <f>BW265</f>
        <v>258</v>
      </c>
      <c r="T39" s="180">
        <f>BW827</f>
        <v>820</v>
      </c>
      <c r="U39" s="180">
        <f>BW682</f>
        <v>675</v>
      </c>
      <c r="V39" s="180">
        <f>BW918</f>
        <v>911</v>
      </c>
      <c r="W39" s="180">
        <f>BW551</f>
        <v>544</v>
      </c>
      <c r="X39" s="180">
        <f>BW53</f>
        <v>46</v>
      </c>
      <c r="Y39" s="180">
        <f>BW452</f>
        <v>445</v>
      </c>
      <c r="Z39" s="180">
        <f>BW717</f>
        <v>710</v>
      </c>
      <c r="AA39" s="180">
        <f>BW860</f>
        <v>853</v>
      </c>
      <c r="AB39" s="180">
        <f>BW366</f>
        <v>359</v>
      </c>
      <c r="AC39" s="180">
        <f>BW255</f>
        <v>248</v>
      </c>
      <c r="AD39" s="180">
        <f>BW483</f>
        <v>476</v>
      </c>
      <c r="AE39" s="180">
        <f>BW82</f>
        <v>75</v>
      </c>
      <c r="AF39" s="150">
        <f>BW640</f>
        <v>633</v>
      </c>
      <c r="AG39" s="182">
        <f>BW1009</f>
        <v>1002</v>
      </c>
      <c r="AH39" s="5">
        <f t="shared" si="1"/>
        <v>16400</v>
      </c>
      <c r="AI39" s="5">
        <f t="shared" si="2"/>
        <v>11201200</v>
      </c>
      <c r="AJ39" s="2">
        <f t="shared" si="0"/>
        <v>8606720000</v>
      </c>
      <c r="AK39" s="115">
        <f>SUMSQ(R38,S38,T38,U38,V38,W38,X38,Y38,Z38,AA38,AB38,AC38,AD38,AE38,AF38,AG38,R39,S39,T39,U39,V39,W39,X39,Y39,Z39,AA39,AB39,AC39,AD39,AE39,AF39,AG39)</f>
        <v>11201200</v>
      </c>
      <c r="AM39" s="128" t="s">
        <v>31</v>
      </c>
      <c r="AN39" s="129" t="s">
        <v>506</v>
      </c>
      <c r="AO39" s="129" t="s">
        <v>95</v>
      </c>
      <c r="AP39" s="129" t="s">
        <v>443</v>
      </c>
      <c r="AQ39" s="129" t="s">
        <v>158</v>
      </c>
      <c r="AR39" s="129" t="s">
        <v>379</v>
      </c>
      <c r="AS39" s="129" t="s">
        <v>220</v>
      </c>
      <c r="AT39" s="129" t="s">
        <v>315</v>
      </c>
      <c r="AU39" s="129" t="s">
        <v>729</v>
      </c>
      <c r="AV39" s="129" t="s">
        <v>823</v>
      </c>
      <c r="AW39" s="129" t="s">
        <v>665</v>
      </c>
      <c r="AX39" s="129" t="s">
        <v>886</v>
      </c>
      <c r="AY39" s="129" t="s">
        <v>601</v>
      </c>
      <c r="AZ39" s="129" t="s">
        <v>949</v>
      </c>
      <c r="BA39" s="129" t="s">
        <v>538</v>
      </c>
      <c r="BB39" s="129" t="s">
        <v>1012</v>
      </c>
      <c r="BC39" s="129" t="s">
        <v>252</v>
      </c>
      <c r="BD39" s="129" t="s">
        <v>284</v>
      </c>
      <c r="BE39" s="129" t="s">
        <v>188</v>
      </c>
      <c r="BF39" s="129" t="s">
        <v>347</v>
      </c>
      <c r="BG39" s="129" t="s">
        <v>126</v>
      </c>
      <c r="BH39" s="129" t="s">
        <v>411</v>
      </c>
      <c r="BI39" s="129" t="s">
        <v>63</v>
      </c>
      <c r="BJ39" s="129" t="s">
        <v>475</v>
      </c>
      <c r="BK39" s="129" t="s">
        <v>569</v>
      </c>
      <c r="BL39" s="129" t="s">
        <v>980</v>
      </c>
      <c r="BM39" s="129" t="s">
        <v>633</v>
      </c>
      <c r="BN39" s="129" t="s">
        <v>918</v>
      </c>
      <c r="BO39" s="129" t="s">
        <v>697</v>
      </c>
      <c r="BP39" s="129" t="s">
        <v>855</v>
      </c>
      <c r="BQ39" s="129" t="s">
        <v>760</v>
      </c>
      <c r="BR39" s="257" t="s">
        <v>791</v>
      </c>
      <c r="BS39" s="24"/>
      <c r="BT39" s="22"/>
      <c r="BU39" s="29" t="s">
        <v>741</v>
      </c>
      <c r="BV39" s="30" t="s">
        <v>1030</v>
      </c>
      <c r="BW39" s="31">
        <f>L2+(31*L4)</f>
        <v>32</v>
      </c>
      <c r="BX39" s="22"/>
    </row>
    <row r="40" spans="1:76" x14ac:dyDescent="0.2">
      <c r="A40" s="3" t="s">
        <v>0</v>
      </c>
      <c r="B40" s="5">
        <f t="shared" ref="B40:I40" si="3">SUM(B8:B39)</f>
        <v>16400</v>
      </c>
      <c r="C40" s="5">
        <f t="shared" si="3"/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ref="J40:AG40" si="4">SUM(J8:J39)</f>
        <v>16400</v>
      </c>
      <c r="K40" s="5">
        <f t="shared" si="4"/>
        <v>16400</v>
      </c>
      <c r="L40" s="5">
        <f t="shared" si="4"/>
        <v>16400</v>
      </c>
      <c r="M40" s="5">
        <f t="shared" si="4"/>
        <v>16400</v>
      </c>
      <c r="N40" s="5">
        <f t="shared" si="4"/>
        <v>16400</v>
      </c>
      <c r="O40" s="5">
        <f t="shared" si="4"/>
        <v>16400</v>
      </c>
      <c r="P40" s="5">
        <f t="shared" si="4"/>
        <v>16400</v>
      </c>
      <c r="Q40" s="5">
        <f t="shared" si="4"/>
        <v>16400</v>
      </c>
      <c r="R40" s="5">
        <f t="shared" si="4"/>
        <v>16400</v>
      </c>
      <c r="S40" s="5">
        <f t="shared" si="4"/>
        <v>16400</v>
      </c>
      <c r="T40" s="5">
        <f t="shared" si="4"/>
        <v>16400</v>
      </c>
      <c r="U40" s="5">
        <f t="shared" si="4"/>
        <v>16400</v>
      </c>
      <c r="V40" s="5">
        <f t="shared" si="4"/>
        <v>16400</v>
      </c>
      <c r="W40" s="5">
        <f t="shared" si="4"/>
        <v>16400</v>
      </c>
      <c r="X40" s="5">
        <f t="shared" si="4"/>
        <v>16400</v>
      </c>
      <c r="Y40" s="5">
        <f t="shared" si="4"/>
        <v>16400</v>
      </c>
      <c r="Z40" s="5">
        <f t="shared" si="4"/>
        <v>16400</v>
      </c>
      <c r="AA40" s="5">
        <f t="shared" si="4"/>
        <v>16400</v>
      </c>
      <c r="AB40" s="5">
        <f t="shared" si="4"/>
        <v>16400</v>
      </c>
      <c r="AC40" s="5">
        <f t="shared" si="4"/>
        <v>16400</v>
      </c>
      <c r="AD40" s="5">
        <f t="shared" si="4"/>
        <v>16400</v>
      </c>
      <c r="AE40" s="5">
        <f t="shared" si="4"/>
        <v>16400</v>
      </c>
      <c r="AF40" s="5">
        <f t="shared" si="4"/>
        <v>16400</v>
      </c>
      <c r="AG40" s="5">
        <f t="shared" si="4"/>
        <v>16400</v>
      </c>
      <c r="AH40" s="5"/>
      <c r="AI40" s="5"/>
      <c r="AL40" s="2" t="s">
        <v>5</v>
      </c>
      <c r="BT40" s="22"/>
      <c r="BU40" s="29" t="s">
        <v>143</v>
      </c>
      <c r="BV40" s="30" t="s">
        <v>1030</v>
      </c>
      <c r="BW40" s="31">
        <f>L2+(32*L4)</f>
        <v>33</v>
      </c>
      <c r="BX40" s="22"/>
    </row>
    <row r="41" spans="1:76" x14ac:dyDescent="0.2">
      <c r="A41" s="3" t="s">
        <v>1</v>
      </c>
      <c r="B41" s="5">
        <f t="shared" ref="B41:AG41" si="5">SUMSQ(B8:B39)</f>
        <v>11201200</v>
      </c>
      <c r="C41" s="5">
        <f t="shared" si="5"/>
        <v>11201200</v>
      </c>
      <c r="D41" s="5">
        <f t="shared" si="5"/>
        <v>11201200</v>
      </c>
      <c r="E41" s="5">
        <f t="shared" si="5"/>
        <v>11201200</v>
      </c>
      <c r="F41" s="5">
        <f t="shared" si="5"/>
        <v>11201200</v>
      </c>
      <c r="G41" s="5">
        <f t="shared" si="5"/>
        <v>11201200</v>
      </c>
      <c r="H41" s="5">
        <f t="shared" si="5"/>
        <v>11201200</v>
      </c>
      <c r="I41" s="5">
        <f t="shared" si="5"/>
        <v>11201200</v>
      </c>
      <c r="J41" s="5">
        <f t="shared" si="5"/>
        <v>11201200</v>
      </c>
      <c r="K41" s="5">
        <f t="shared" si="5"/>
        <v>11201200</v>
      </c>
      <c r="L41" s="5">
        <f t="shared" si="5"/>
        <v>11201200</v>
      </c>
      <c r="M41" s="5">
        <f t="shared" si="5"/>
        <v>11201200</v>
      </c>
      <c r="N41" s="5">
        <f t="shared" si="5"/>
        <v>11201200</v>
      </c>
      <c r="O41" s="5">
        <f t="shared" si="5"/>
        <v>11201200</v>
      </c>
      <c r="P41" s="5">
        <f t="shared" si="5"/>
        <v>11201200</v>
      </c>
      <c r="Q41" s="5">
        <f t="shared" si="5"/>
        <v>11201200</v>
      </c>
      <c r="R41" s="5">
        <f t="shared" si="5"/>
        <v>11201200</v>
      </c>
      <c r="S41" s="5">
        <f t="shared" si="5"/>
        <v>11201200</v>
      </c>
      <c r="T41" s="5">
        <f t="shared" si="5"/>
        <v>11201200</v>
      </c>
      <c r="U41" s="5">
        <f t="shared" si="5"/>
        <v>11201200</v>
      </c>
      <c r="V41" s="5">
        <f t="shared" si="5"/>
        <v>11201200</v>
      </c>
      <c r="W41" s="5">
        <f t="shared" si="5"/>
        <v>11201200</v>
      </c>
      <c r="X41" s="5">
        <f t="shared" si="5"/>
        <v>11201200</v>
      </c>
      <c r="Y41" s="5">
        <f t="shared" si="5"/>
        <v>11201200</v>
      </c>
      <c r="Z41" s="5">
        <f t="shared" si="5"/>
        <v>11201200</v>
      </c>
      <c r="AA41" s="5">
        <f t="shared" si="5"/>
        <v>11201200</v>
      </c>
      <c r="AB41" s="5">
        <f t="shared" si="5"/>
        <v>11201200</v>
      </c>
      <c r="AC41" s="5">
        <f t="shared" si="5"/>
        <v>11201200</v>
      </c>
      <c r="AD41" s="5">
        <f t="shared" si="5"/>
        <v>11201200</v>
      </c>
      <c r="AE41" s="5">
        <f t="shared" si="5"/>
        <v>11201200</v>
      </c>
      <c r="AF41" s="5">
        <f t="shared" si="5"/>
        <v>11201200</v>
      </c>
      <c r="AG41" s="5">
        <f t="shared" si="5"/>
        <v>11201200</v>
      </c>
      <c r="AH41" s="5"/>
      <c r="AI41" s="114">
        <f>C8^2+B9^2+E10^2+D11^2+G12^2+F13^2+I14^2+H15^2+K16^2+J17^2+M18^2+L19^2+O20^2+N21^2+Q22^2+P23^2+S24^2+R25^2+U26^2+T27^2+W28^2+V29^2+Y30^2+X31^2+AA32^2+Z33^2+AC34^2+AB35^2+AE36^2+AD37^2+AG38^2+AF39^2</f>
        <v>11201200</v>
      </c>
      <c r="BT41" s="22"/>
      <c r="BU41" s="29" t="s">
        <v>83</v>
      </c>
      <c r="BV41" s="30" t="s">
        <v>1030</v>
      </c>
      <c r="BW41" s="31">
        <f>L2+(33*L4)</f>
        <v>34</v>
      </c>
      <c r="BX41" s="22"/>
    </row>
    <row r="42" spans="1:76" x14ac:dyDescent="0.2">
      <c r="A42" s="3" t="s">
        <v>2</v>
      </c>
      <c r="B42" s="2">
        <f t="shared" ref="B42:AG42" si="6">B8^3+B9^3+B10^3+B11^3+B12^3+B13^3+B14^3+B15^3+B16^3+B17^3+B18^3+B19^3+B20^3+B21^3+B22^3+B23^3+B24^3+B25^3+B26^3+B27^3+B28^3+B29^3+B30^3+B31^3+B32^3+B33^3+B34^3+B35^3+B36^3+B37^3+B38^3+B39^3</f>
        <v>8606720000</v>
      </c>
      <c r="C42" s="2">
        <f t="shared" si="6"/>
        <v>8606720000</v>
      </c>
      <c r="D42" s="2">
        <f t="shared" si="6"/>
        <v>8606720000</v>
      </c>
      <c r="E42" s="2">
        <f t="shared" si="6"/>
        <v>8606720000</v>
      </c>
      <c r="F42" s="2">
        <f t="shared" si="6"/>
        <v>8606720000</v>
      </c>
      <c r="G42" s="2">
        <f t="shared" si="6"/>
        <v>8606720000</v>
      </c>
      <c r="H42" s="2">
        <f t="shared" si="6"/>
        <v>8606720000</v>
      </c>
      <c r="I42" s="2">
        <f t="shared" si="6"/>
        <v>8606720000</v>
      </c>
      <c r="J42" s="2">
        <f t="shared" si="6"/>
        <v>8606720000</v>
      </c>
      <c r="K42" s="2">
        <f t="shared" si="6"/>
        <v>8606720000</v>
      </c>
      <c r="L42" s="2">
        <f t="shared" si="6"/>
        <v>8606720000</v>
      </c>
      <c r="M42" s="2">
        <f t="shared" si="6"/>
        <v>8606720000</v>
      </c>
      <c r="N42" s="2">
        <f t="shared" si="6"/>
        <v>8606720000</v>
      </c>
      <c r="O42" s="2">
        <f t="shared" si="6"/>
        <v>8606720000</v>
      </c>
      <c r="P42" s="2">
        <f t="shared" si="6"/>
        <v>8606720000</v>
      </c>
      <c r="Q42" s="2">
        <f t="shared" si="6"/>
        <v>8606720000</v>
      </c>
      <c r="R42" s="2">
        <f t="shared" si="6"/>
        <v>8606720000</v>
      </c>
      <c r="S42" s="2">
        <f t="shared" si="6"/>
        <v>8606720000</v>
      </c>
      <c r="T42" s="2">
        <f t="shared" si="6"/>
        <v>8606720000</v>
      </c>
      <c r="U42" s="2">
        <f t="shared" si="6"/>
        <v>8606720000</v>
      </c>
      <c r="V42" s="2">
        <f t="shared" si="6"/>
        <v>8606720000</v>
      </c>
      <c r="W42" s="2">
        <f t="shared" si="6"/>
        <v>8606720000</v>
      </c>
      <c r="X42" s="2">
        <f t="shared" si="6"/>
        <v>8606720000</v>
      </c>
      <c r="Y42" s="2">
        <f t="shared" si="6"/>
        <v>8606720000</v>
      </c>
      <c r="Z42" s="2">
        <f t="shared" si="6"/>
        <v>8606720000</v>
      </c>
      <c r="AA42" s="2">
        <f t="shared" si="6"/>
        <v>8606720000</v>
      </c>
      <c r="AB42" s="2">
        <f t="shared" si="6"/>
        <v>8606720000</v>
      </c>
      <c r="AC42" s="2">
        <f t="shared" si="6"/>
        <v>8606720000</v>
      </c>
      <c r="AD42" s="2">
        <f t="shared" si="6"/>
        <v>8606720000</v>
      </c>
      <c r="AE42" s="2">
        <f t="shared" si="6"/>
        <v>8606720000</v>
      </c>
      <c r="AF42" s="2">
        <f t="shared" si="6"/>
        <v>8606720000</v>
      </c>
      <c r="AG42" s="2">
        <f t="shared" si="6"/>
        <v>8606720000</v>
      </c>
      <c r="AH42" s="5"/>
      <c r="AI42" s="5"/>
      <c r="AL42" s="64" t="s">
        <v>1171</v>
      </c>
      <c r="AM42" s="120" t="s">
        <v>15</v>
      </c>
      <c r="AN42" s="120" t="s">
        <v>505</v>
      </c>
      <c r="AO42" s="120" t="s">
        <v>81</v>
      </c>
      <c r="AP42" s="120" t="s">
        <v>440</v>
      </c>
      <c r="AQ42" s="120" t="s">
        <v>146</v>
      </c>
      <c r="AR42" s="120" t="s">
        <v>374</v>
      </c>
      <c r="AS42" s="120" t="s">
        <v>210</v>
      </c>
      <c r="AT42" s="120" t="s">
        <v>308</v>
      </c>
      <c r="AU42" s="120" t="s">
        <v>736</v>
      </c>
      <c r="AV42" s="120" t="s">
        <v>831</v>
      </c>
      <c r="AW42" s="120" t="s">
        <v>670</v>
      </c>
      <c r="AX42" s="120" t="s">
        <v>896</v>
      </c>
      <c r="AY42" s="120" t="s">
        <v>604</v>
      </c>
      <c r="AZ42" s="120" t="s">
        <v>961</v>
      </c>
      <c r="BA42" s="120" t="s">
        <v>539</v>
      </c>
      <c r="BB42" s="120" t="s">
        <v>1026</v>
      </c>
      <c r="BC42" s="120" t="s">
        <v>250</v>
      </c>
      <c r="BD42" s="120" t="s">
        <v>269</v>
      </c>
      <c r="BE42" s="120" t="s">
        <v>184</v>
      </c>
      <c r="BF42" s="120" t="s">
        <v>334</v>
      </c>
      <c r="BG42" s="120" t="s">
        <v>120</v>
      </c>
      <c r="BH42" s="120" t="s">
        <v>400</v>
      </c>
      <c r="BI42" s="120" t="s">
        <v>55</v>
      </c>
      <c r="BJ42" s="120" t="s">
        <v>466</v>
      </c>
      <c r="BK42" s="120" t="s">
        <v>578</v>
      </c>
      <c r="BL42" s="120" t="s">
        <v>986</v>
      </c>
      <c r="BM42" s="121" t="s">
        <v>644</v>
      </c>
      <c r="BN42" s="122" t="s">
        <v>922</v>
      </c>
      <c r="BO42" s="123" t="s">
        <v>1131</v>
      </c>
      <c r="BP42" s="123" t="s">
        <v>857</v>
      </c>
      <c r="BQ42" s="123" t="s">
        <v>775</v>
      </c>
      <c r="BR42" s="123" t="s">
        <v>791</v>
      </c>
      <c r="BT42" s="22"/>
      <c r="BU42" s="29" t="s">
        <v>521</v>
      </c>
      <c r="BV42" s="30" t="s">
        <v>1030</v>
      </c>
      <c r="BW42" s="31">
        <f>L2+(34*L4)</f>
        <v>35</v>
      </c>
      <c r="BX42" s="22"/>
    </row>
    <row r="43" spans="1:76" x14ac:dyDescent="0.2">
      <c r="AH43" s="5"/>
      <c r="AI43" s="5"/>
      <c r="AL43" s="64" t="s">
        <v>1172</v>
      </c>
      <c r="AM43" s="120" t="s">
        <v>31</v>
      </c>
      <c r="AN43" s="120" t="s">
        <v>521</v>
      </c>
      <c r="AO43" s="120" t="s">
        <v>97</v>
      </c>
      <c r="AP43" s="120" t="s">
        <v>456</v>
      </c>
      <c r="AQ43" s="120" t="s">
        <v>162</v>
      </c>
      <c r="AR43" s="120" t="s">
        <v>390</v>
      </c>
      <c r="AS43" s="120" t="s">
        <v>226</v>
      </c>
      <c r="AT43" s="120" t="s">
        <v>324</v>
      </c>
      <c r="AU43" s="120" t="s">
        <v>720</v>
      </c>
      <c r="AV43" s="120" t="s">
        <v>815</v>
      </c>
      <c r="AW43" s="120" t="s">
        <v>654</v>
      </c>
      <c r="AX43" s="120" t="s">
        <v>881</v>
      </c>
      <c r="AY43" s="120" t="s">
        <v>588</v>
      </c>
      <c r="AZ43" s="120" t="s">
        <v>946</v>
      </c>
      <c r="BA43" s="120" t="s">
        <v>523</v>
      </c>
      <c r="BB43" s="120" t="s">
        <v>1010</v>
      </c>
      <c r="BC43" s="120" t="s">
        <v>266</v>
      </c>
      <c r="BD43" s="120" t="s">
        <v>285</v>
      </c>
      <c r="BE43" s="120" t="s">
        <v>200</v>
      </c>
      <c r="BF43" s="120" t="s">
        <v>350</v>
      </c>
      <c r="BG43" s="120" t="s">
        <v>136</v>
      </c>
      <c r="BH43" s="120" t="s">
        <v>416</v>
      </c>
      <c r="BI43" s="120" t="s">
        <v>71</v>
      </c>
      <c r="BJ43" s="120" t="s">
        <v>482</v>
      </c>
      <c r="BK43" s="120" t="s">
        <v>562</v>
      </c>
      <c r="BL43" s="120" t="s">
        <v>970</v>
      </c>
      <c r="BM43" s="121" t="s">
        <v>628</v>
      </c>
      <c r="BN43" s="122" t="s">
        <v>906</v>
      </c>
      <c r="BO43" s="123" t="s">
        <v>1141</v>
      </c>
      <c r="BP43" s="123" t="s">
        <v>841</v>
      </c>
      <c r="BQ43" s="123" t="s">
        <v>759</v>
      </c>
      <c r="BR43" s="123" t="s">
        <v>776</v>
      </c>
      <c r="BT43" s="22"/>
      <c r="BU43" s="29" t="s">
        <v>325</v>
      </c>
      <c r="BV43" s="30" t="s">
        <v>1030</v>
      </c>
      <c r="BW43" s="31">
        <f>L2+(35*L4)</f>
        <v>36</v>
      </c>
      <c r="BX43" s="22"/>
    </row>
    <row r="44" spans="1:76" x14ac:dyDescent="0.2">
      <c r="A44" s="3" t="s">
        <v>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263</v>
      </c>
      <c r="K44" s="2">
        <f>K17</f>
        <v>307</v>
      </c>
      <c r="L44" s="2">
        <f>L18</f>
        <v>349</v>
      </c>
      <c r="M44" s="2">
        <f>M19</f>
        <v>361</v>
      </c>
      <c r="N44" s="2">
        <f>N20</f>
        <v>412</v>
      </c>
      <c r="O44" s="2">
        <f>O21</f>
        <v>432</v>
      </c>
      <c r="P44" s="2">
        <f>P22</f>
        <v>450</v>
      </c>
      <c r="Q44" s="2">
        <f>Q23</f>
        <v>502</v>
      </c>
      <c r="R44" s="2">
        <f>R24</f>
        <v>542</v>
      </c>
      <c r="S44" s="2">
        <f>S25</f>
        <v>554</v>
      </c>
      <c r="T44" s="2">
        <f>T26</f>
        <v>584</v>
      </c>
      <c r="U44" s="2">
        <f>U27</f>
        <v>628</v>
      </c>
      <c r="V44" s="2">
        <f>V28</f>
        <v>641</v>
      </c>
      <c r="W44" s="2">
        <f>W29</f>
        <v>693</v>
      </c>
      <c r="X44" s="2">
        <f>X30</f>
        <v>731</v>
      </c>
      <c r="Y44" s="2">
        <f>Y31</f>
        <v>751</v>
      </c>
      <c r="Z44" s="2">
        <f>Z32</f>
        <v>795</v>
      </c>
      <c r="AA44" s="2">
        <f>AA33</f>
        <v>815</v>
      </c>
      <c r="AB44" s="2">
        <f>AB34</f>
        <v>833</v>
      </c>
      <c r="AC44" s="2">
        <f>AC35</f>
        <v>885</v>
      </c>
      <c r="AD44" s="2">
        <f>AD36</f>
        <v>904</v>
      </c>
      <c r="AE44" s="2">
        <f>AE37</f>
        <v>948</v>
      </c>
      <c r="AF44" s="2">
        <f>AF38</f>
        <v>990</v>
      </c>
      <c r="AG44" s="2">
        <f>AG39</f>
        <v>1002</v>
      </c>
      <c r="AH44" s="217">
        <f t="shared" ref="AH44:AH47" si="7">SUM(B44:AG44)</f>
        <v>16400</v>
      </c>
      <c r="AI44" s="5">
        <f t="shared" ref="AI44:AI47" si="8">SUMSQ(B44:AG44)</f>
        <v>11201200</v>
      </c>
      <c r="AO44" s="77"/>
      <c r="AP44" s="77"/>
      <c r="AQ44" s="77"/>
      <c r="BC44" s="77"/>
      <c r="BD44" s="77"/>
      <c r="BJ44" s="77"/>
      <c r="BR44" s="2" t="s">
        <v>5</v>
      </c>
      <c r="BT44" s="22"/>
      <c r="BU44" s="29" t="s">
        <v>773</v>
      </c>
      <c r="BV44" s="30" t="s">
        <v>1030</v>
      </c>
      <c r="BW44" s="31">
        <f>L2+(36*L4)</f>
        <v>37</v>
      </c>
      <c r="BX44" s="22"/>
    </row>
    <row r="45" spans="1:76" x14ac:dyDescent="0.2">
      <c r="A45" s="3" t="s">
        <v>4</v>
      </c>
      <c r="B45" s="2">
        <f>B39</f>
        <v>23</v>
      </c>
      <c r="C45" s="2">
        <f>C38</f>
        <v>35</v>
      </c>
      <c r="D45" s="2">
        <f>D37</f>
        <v>77</v>
      </c>
      <c r="E45" s="2">
        <f>E36</f>
        <v>121</v>
      </c>
      <c r="F45" s="2">
        <f>F35</f>
        <v>140</v>
      </c>
      <c r="G45" s="2">
        <f>G34</f>
        <v>192</v>
      </c>
      <c r="H45" s="2">
        <f>H33</f>
        <v>210</v>
      </c>
      <c r="I45" s="2">
        <f>I32</f>
        <v>230</v>
      </c>
      <c r="J45" s="2">
        <f>J31</f>
        <v>274</v>
      </c>
      <c r="K45" s="2">
        <f>K30</f>
        <v>294</v>
      </c>
      <c r="L45" s="2">
        <f>L29</f>
        <v>332</v>
      </c>
      <c r="M45" s="2">
        <f>M28</f>
        <v>384</v>
      </c>
      <c r="N45" s="2">
        <f>N27</f>
        <v>397</v>
      </c>
      <c r="O45" s="2">
        <f>O26</f>
        <v>441</v>
      </c>
      <c r="P45" s="2">
        <f>P25</f>
        <v>471</v>
      </c>
      <c r="Q45" s="2">
        <f>Q24</f>
        <v>483</v>
      </c>
      <c r="R45" s="2">
        <f>R23</f>
        <v>523</v>
      </c>
      <c r="S45" s="2">
        <f>S22</f>
        <v>575</v>
      </c>
      <c r="T45" s="2">
        <f>T21</f>
        <v>593</v>
      </c>
      <c r="U45" s="2">
        <f>U20</f>
        <v>613</v>
      </c>
      <c r="V45" s="2">
        <f>V19</f>
        <v>664</v>
      </c>
      <c r="W45" s="2">
        <f>W18</f>
        <v>676</v>
      </c>
      <c r="X45" s="2">
        <f>X17</f>
        <v>718</v>
      </c>
      <c r="Y45" s="2">
        <f>Y16</f>
        <v>762</v>
      </c>
      <c r="Z45" s="2">
        <f>Z15</f>
        <v>782</v>
      </c>
      <c r="AA45" s="2">
        <f>AA14</f>
        <v>826</v>
      </c>
      <c r="AB45" s="2">
        <f>AB13</f>
        <v>856</v>
      </c>
      <c r="AC45" s="2">
        <f>AC12</f>
        <v>868</v>
      </c>
      <c r="AD45" s="2">
        <f>AD11</f>
        <v>913</v>
      </c>
      <c r="AE45" s="2">
        <f>AE10</f>
        <v>933</v>
      </c>
      <c r="AF45" s="2">
        <f>AF9</f>
        <v>971</v>
      </c>
      <c r="AG45" s="2">
        <f>AG8</f>
        <v>1023</v>
      </c>
      <c r="AH45" s="217">
        <f t="shared" si="7"/>
        <v>16400</v>
      </c>
      <c r="AI45" s="5">
        <f t="shared" si="8"/>
        <v>11201200</v>
      </c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T45" s="22"/>
      <c r="BU45" s="29" t="s">
        <v>577</v>
      </c>
      <c r="BV45" s="30" t="s">
        <v>1030</v>
      </c>
      <c r="BW45" s="31">
        <f>L2+(37*L4)</f>
        <v>38</v>
      </c>
      <c r="BX45" s="22"/>
    </row>
    <row r="46" spans="1:76" x14ac:dyDescent="0.2">
      <c r="A46" s="3" t="s">
        <v>6</v>
      </c>
      <c r="B46" s="2">
        <f>B24</f>
        <v>668</v>
      </c>
      <c r="C46" s="2">
        <f>C25</f>
        <v>688</v>
      </c>
      <c r="D46" s="2">
        <f>D26</f>
        <v>706</v>
      </c>
      <c r="E46" s="2">
        <f>E27</f>
        <v>758</v>
      </c>
      <c r="F46" s="2">
        <f>F28</f>
        <v>519</v>
      </c>
      <c r="G46" s="2">
        <f>G29</f>
        <v>563</v>
      </c>
      <c r="H46" s="2">
        <f>H30</f>
        <v>605</v>
      </c>
      <c r="I46" s="2">
        <f>I31</f>
        <v>617</v>
      </c>
      <c r="J46" s="2">
        <f>J32</f>
        <v>925</v>
      </c>
      <c r="K46" s="2">
        <f>K33</f>
        <v>937</v>
      </c>
      <c r="L46" s="2">
        <f>L34</f>
        <v>967</v>
      </c>
      <c r="M46" s="2">
        <f>M35</f>
        <v>1011</v>
      </c>
      <c r="N46" s="2">
        <f>N36</f>
        <v>770</v>
      </c>
      <c r="O46" s="2">
        <f>O37</f>
        <v>822</v>
      </c>
      <c r="P46" s="2">
        <f>P38</f>
        <v>860</v>
      </c>
      <c r="Q46" s="2">
        <f>Q39</f>
        <v>880</v>
      </c>
      <c r="R46" s="2">
        <f>R8</f>
        <v>136</v>
      </c>
      <c r="S46" s="2">
        <f>S9</f>
        <v>180</v>
      </c>
      <c r="T46" s="2">
        <f>T10</f>
        <v>222</v>
      </c>
      <c r="U46" s="2">
        <f>U11</f>
        <v>234</v>
      </c>
      <c r="V46" s="2">
        <f>V12</f>
        <v>27</v>
      </c>
      <c r="W46" s="2">
        <f>W13</f>
        <v>47</v>
      </c>
      <c r="X46" s="2">
        <f>X14</f>
        <v>65</v>
      </c>
      <c r="Y46" s="2">
        <f>Y15</f>
        <v>117</v>
      </c>
      <c r="Z46" s="2">
        <f>Z16</f>
        <v>385</v>
      </c>
      <c r="AA46" s="2">
        <f>AA17</f>
        <v>437</v>
      </c>
      <c r="AB46" s="2">
        <f>AB18</f>
        <v>475</v>
      </c>
      <c r="AC46" s="2">
        <f>AC19</f>
        <v>495</v>
      </c>
      <c r="AD46" s="2">
        <f>AD20</f>
        <v>286</v>
      </c>
      <c r="AE46" s="2">
        <f>AE21</f>
        <v>298</v>
      </c>
      <c r="AF46" s="2">
        <f>AF22</f>
        <v>328</v>
      </c>
      <c r="AG46" s="2">
        <f>AG23</f>
        <v>372</v>
      </c>
      <c r="AH46" s="217">
        <f t="shared" si="7"/>
        <v>16400</v>
      </c>
      <c r="AI46" s="5">
        <f t="shared" si="8"/>
        <v>11201200</v>
      </c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T46" s="22"/>
      <c r="BU46" s="29" t="s">
        <v>905</v>
      </c>
      <c r="BV46" s="30" t="s">
        <v>1030</v>
      </c>
      <c r="BW46" s="31">
        <f>L2+(38*L4)</f>
        <v>39</v>
      </c>
      <c r="BX46" s="22"/>
    </row>
    <row r="47" spans="1:76" x14ac:dyDescent="0.2">
      <c r="A47" s="3" t="s">
        <v>7</v>
      </c>
      <c r="B47" s="2">
        <f>B23</f>
        <v>653</v>
      </c>
      <c r="C47" s="2">
        <f>C22</f>
        <v>697</v>
      </c>
      <c r="D47" s="2">
        <f>D21</f>
        <v>727</v>
      </c>
      <c r="E47" s="2">
        <f>E20</f>
        <v>739</v>
      </c>
      <c r="F47" s="2">
        <f>F19</f>
        <v>530</v>
      </c>
      <c r="G47" s="2">
        <f>G18</f>
        <v>550</v>
      </c>
      <c r="H47" s="2">
        <f>H17</f>
        <v>588</v>
      </c>
      <c r="I47" s="2">
        <f>I16</f>
        <v>640</v>
      </c>
      <c r="J47" s="2">
        <f>J15</f>
        <v>908</v>
      </c>
      <c r="K47" s="2">
        <f>K14</f>
        <v>960</v>
      </c>
      <c r="L47" s="2">
        <f>L13</f>
        <v>978</v>
      </c>
      <c r="M47" s="2">
        <f>M12</f>
        <v>998</v>
      </c>
      <c r="N47" s="2">
        <f>N11</f>
        <v>791</v>
      </c>
      <c r="O47" s="2">
        <f>O10</f>
        <v>803</v>
      </c>
      <c r="P47" s="2">
        <f>P9</f>
        <v>845</v>
      </c>
      <c r="Q47" s="2">
        <f>Q8</f>
        <v>889</v>
      </c>
      <c r="R47" s="2">
        <f>R39</f>
        <v>145</v>
      </c>
      <c r="S47" s="2">
        <f>S38</f>
        <v>165</v>
      </c>
      <c r="T47" s="2">
        <f>T37</f>
        <v>203</v>
      </c>
      <c r="U47" s="2">
        <f>U36</f>
        <v>255</v>
      </c>
      <c r="V47" s="2">
        <f>V35</f>
        <v>14</v>
      </c>
      <c r="W47" s="2">
        <f>W34</f>
        <v>58</v>
      </c>
      <c r="X47" s="2">
        <f>X33</f>
        <v>88</v>
      </c>
      <c r="Y47" s="2">
        <f>Y32</f>
        <v>100</v>
      </c>
      <c r="Z47" s="2">
        <f>Z31</f>
        <v>408</v>
      </c>
      <c r="AA47" s="2">
        <f>AA30</f>
        <v>420</v>
      </c>
      <c r="AB47" s="2">
        <f>AB29</f>
        <v>462</v>
      </c>
      <c r="AC47" s="2">
        <f>AC28</f>
        <v>506</v>
      </c>
      <c r="AD47" s="2">
        <f>AD27</f>
        <v>267</v>
      </c>
      <c r="AE47" s="2">
        <f>AE26</f>
        <v>319</v>
      </c>
      <c r="AF47" s="2">
        <f>AF25</f>
        <v>337</v>
      </c>
      <c r="AG47" s="2">
        <f>AG24</f>
        <v>357</v>
      </c>
      <c r="AH47" s="217">
        <f t="shared" si="7"/>
        <v>16400</v>
      </c>
      <c r="AI47" s="5">
        <f t="shared" si="8"/>
        <v>11201200</v>
      </c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T47" s="22"/>
      <c r="BU47" s="29" t="s">
        <v>845</v>
      </c>
      <c r="BV47" s="30" t="s">
        <v>1030</v>
      </c>
      <c r="BW47" s="31">
        <f>L2+(39*L4)</f>
        <v>40</v>
      </c>
      <c r="BX47" s="22"/>
    </row>
    <row r="48" spans="1:76" x14ac:dyDescent="0.2">
      <c r="BT48" s="22"/>
      <c r="BU48" s="29" t="s">
        <v>658</v>
      </c>
      <c r="BV48" s="30" t="s">
        <v>1030</v>
      </c>
      <c r="BW48" s="31">
        <f>L2+(40*L4)</f>
        <v>41</v>
      </c>
      <c r="BX48" s="22"/>
    </row>
    <row r="49" spans="1:76" x14ac:dyDescent="0.2">
      <c r="AT49" s="2" t="s">
        <v>5</v>
      </c>
      <c r="BT49" s="22"/>
      <c r="BU49" s="29" t="s">
        <v>597</v>
      </c>
      <c r="BV49" s="30" t="s">
        <v>1030</v>
      </c>
      <c r="BW49" s="31">
        <f>L2+(41*L4)</f>
        <v>42</v>
      </c>
      <c r="BX49" s="22"/>
    </row>
    <row r="50" spans="1:76" ht="13.5" thickBot="1" x14ac:dyDescent="0.25">
      <c r="A50" s="1" t="s">
        <v>5</v>
      </c>
      <c r="B50" s="1" t="s">
        <v>1224</v>
      </c>
      <c r="D50" s="94"/>
      <c r="M50" s="2" t="s">
        <v>5</v>
      </c>
      <c r="BB50" s="32" t="s">
        <v>1163</v>
      </c>
      <c r="BT50" s="22"/>
      <c r="BU50" s="29" t="s">
        <v>1019</v>
      </c>
      <c r="BV50" s="30" t="s">
        <v>1030</v>
      </c>
      <c r="BW50" s="31">
        <f>L2+(42*L4)</f>
        <v>43</v>
      </c>
      <c r="BX50" s="22"/>
    </row>
    <row r="51" spans="1:76" x14ac:dyDescent="0.2">
      <c r="A51" s="1">
        <v>1</v>
      </c>
      <c r="B51" s="193">
        <f>BW18</f>
        <v>11</v>
      </c>
      <c r="C51" s="194">
        <f>BW419</f>
        <v>412</v>
      </c>
      <c r="D51" s="177">
        <f>BW945</f>
        <v>938</v>
      </c>
      <c r="E51" s="177">
        <f>BW576</f>
        <v>569</v>
      </c>
      <c r="F51" s="177">
        <f>BW796</f>
        <v>789</v>
      </c>
      <c r="G51" s="177">
        <f>BW653</f>
        <v>646</v>
      </c>
      <c r="H51" s="177">
        <f>BW191</f>
        <v>184</v>
      </c>
      <c r="I51" s="177">
        <f>BW302</f>
        <v>295</v>
      </c>
      <c r="J51" s="177">
        <f>BW615</f>
        <v>608</v>
      </c>
      <c r="K51" s="177">
        <f>BW982</f>
        <v>975</v>
      </c>
      <c r="L51" s="177">
        <f>BW516</f>
        <v>509</v>
      </c>
      <c r="M51" s="177">
        <f>BW117</f>
        <v>110</v>
      </c>
      <c r="N51" s="177">
        <f>BW329</f>
        <v>322</v>
      </c>
      <c r="O51" s="177">
        <f>BW216</f>
        <v>209</v>
      </c>
      <c r="P51" s="189">
        <f>BW746</f>
        <v>739</v>
      </c>
      <c r="Q51" s="177">
        <f>BW891</f>
        <v>884</v>
      </c>
      <c r="R51" s="177">
        <f>BW148</f>
        <v>141</v>
      </c>
      <c r="S51" s="185">
        <f>BW293</f>
        <v>286</v>
      </c>
      <c r="T51" s="177">
        <f>BW823</f>
        <v>816</v>
      </c>
      <c r="U51" s="177">
        <f>BW710</f>
        <v>703</v>
      </c>
      <c r="V51" s="177">
        <f>BW922</f>
        <v>915</v>
      </c>
      <c r="W51" s="177">
        <f>BW523</f>
        <v>516</v>
      </c>
      <c r="X51" s="177">
        <f>BW57</f>
        <v>50</v>
      </c>
      <c r="Y51" s="177">
        <f>BW424</f>
        <v>417</v>
      </c>
      <c r="Z51" s="177">
        <f>BW737</f>
        <v>730</v>
      </c>
      <c r="AA51" s="177">
        <f>BW848</f>
        <v>841</v>
      </c>
      <c r="AB51" s="177">
        <f>BW386</f>
        <v>379</v>
      </c>
      <c r="AC51" s="177">
        <f>BW243</f>
        <v>236</v>
      </c>
      <c r="AD51" s="177">
        <f>BW463</f>
        <v>456</v>
      </c>
      <c r="AE51" s="177">
        <f>BW94</f>
        <v>87</v>
      </c>
      <c r="AF51" s="195">
        <f>BW620</f>
        <v>613</v>
      </c>
      <c r="AG51" s="196">
        <f>BW1021</f>
        <v>1014</v>
      </c>
      <c r="AH51" s="5">
        <f>SUM(B51:AG51)</f>
        <v>16400</v>
      </c>
      <c r="AI51" s="5">
        <f>SUMSQ(B51:AG51)</f>
        <v>11201200</v>
      </c>
      <c r="AJ51" s="2">
        <f t="shared" ref="AJ51:AJ82" si="9">B51^3+C51^3+D51^3+E51^3+F51^3+G51^3+H51^3+I51^3+J51^3+K51^3+L51^3+M51^3+N51^3+O51^3+P51^3+Q51^3+R51^3+S51^3+T51^3+U51^3+V51^3+W51^3+X51^3+Y51^3+Z51^3+AA51^3+AB51^3+AC51^3+AD51^3+AE51^3+AF51^3+AG51^3</f>
        <v>8606720000</v>
      </c>
      <c r="AK51" s="115">
        <f>SUMSQ(B51,C51,D51,E51,F51,G51,H51,I51,J51,K51,L51,M51,N51,O51,P51,Q51,B52,C52,D52,E52,F52,G52,H52,I52,J52,K52,L52,M52,N52,O52,P52,Q52)</f>
        <v>11201200</v>
      </c>
      <c r="AM51" s="256" t="s">
        <v>952</v>
      </c>
      <c r="AN51" s="124" t="s">
        <v>604</v>
      </c>
      <c r="AO51" s="124" t="s">
        <v>1015</v>
      </c>
      <c r="AP51" s="124" t="s">
        <v>541</v>
      </c>
      <c r="AQ51" s="124" t="s">
        <v>826</v>
      </c>
      <c r="AR51" s="124" t="s">
        <v>732</v>
      </c>
      <c r="AS51" s="124" t="s">
        <v>889</v>
      </c>
      <c r="AT51" s="124" t="s">
        <v>668</v>
      </c>
      <c r="AU51" s="124" t="s">
        <v>382</v>
      </c>
      <c r="AV51" s="124" t="s">
        <v>161</v>
      </c>
      <c r="AW51" s="124" t="s">
        <v>318</v>
      </c>
      <c r="AX51" s="124" t="s">
        <v>223</v>
      </c>
      <c r="AY51" s="124" t="s">
        <v>509</v>
      </c>
      <c r="AZ51" s="124" t="s">
        <v>34</v>
      </c>
      <c r="BA51" s="124" t="s">
        <v>446</v>
      </c>
      <c r="BB51" s="124" t="s">
        <v>98</v>
      </c>
      <c r="BC51" s="124" t="s">
        <v>858</v>
      </c>
      <c r="BD51" s="124" t="s">
        <v>700</v>
      </c>
      <c r="BE51" s="124" t="s">
        <v>794</v>
      </c>
      <c r="BF51" s="124" t="s">
        <v>763</v>
      </c>
      <c r="BG51" s="124" t="s">
        <v>983</v>
      </c>
      <c r="BH51" s="124" t="s">
        <v>572</v>
      </c>
      <c r="BI51" s="124" t="s">
        <v>921</v>
      </c>
      <c r="BJ51" s="124" t="s">
        <v>636</v>
      </c>
      <c r="BK51" s="124" t="s">
        <v>414</v>
      </c>
      <c r="BL51" s="124" t="s">
        <v>129</v>
      </c>
      <c r="BM51" s="124" t="s">
        <v>478</v>
      </c>
      <c r="BN51" s="124" t="s">
        <v>66</v>
      </c>
      <c r="BO51" s="124" t="s">
        <v>287</v>
      </c>
      <c r="BP51" s="124" t="s">
        <v>255</v>
      </c>
      <c r="BQ51" s="124" t="s">
        <v>350</v>
      </c>
      <c r="BR51" s="125" t="s">
        <v>191</v>
      </c>
      <c r="BS51" s="24"/>
      <c r="BT51" s="22"/>
      <c r="BU51" s="29" t="s">
        <v>825</v>
      </c>
      <c r="BV51" s="30" t="s">
        <v>1030</v>
      </c>
      <c r="BW51" s="31">
        <f>L2+(43*L4)</f>
        <v>44</v>
      </c>
      <c r="BX51" s="22"/>
    </row>
    <row r="52" spans="1:76" x14ac:dyDescent="0.2">
      <c r="A52" s="1">
        <v>2</v>
      </c>
      <c r="B52" s="197">
        <f>BW439</f>
        <v>432</v>
      </c>
      <c r="C52" s="9">
        <f>BW70</f>
        <v>63</v>
      </c>
      <c r="D52" s="6">
        <f>BW532</f>
        <v>525</v>
      </c>
      <c r="E52" s="6">
        <f>BW933</f>
        <v>926</v>
      </c>
      <c r="F52" s="6">
        <f>BW697</f>
        <v>690</v>
      </c>
      <c r="G52" s="6">
        <f>BW808</f>
        <v>801</v>
      </c>
      <c r="H52" s="6">
        <f>BW282</f>
        <v>275</v>
      </c>
      <c r="I52" s="6">
        <f>BW139</f>
        <v>132</v>
      </c>
      <c r="J52" s="6">
        <f>BW1026</f>
        <v>1019</v>
      </c>
      <c r="K52" s="6">
        <f>BW627</f>
        <v>620</v>
      </c>
      <c r="L52" s="6">
        <f>BW97</f>
        <v>90</v>
      </c>
      <c r="M52" s="6">
        <f>BW464</f>
        <v>457</v>
      </c>
      <c r="N52" s="6">
        <f>BW236</f>
        <v>229</v>
      </c>
      <c r="O52" s="6">
        <f>BW381</f>
        <v>374</v>
      </c>
      <c r="P52" s="6">
        <f>BW847</f>
        <v>840</v>
      </c>
      <c r="Q52" s="11">
        <f>BW734</f>
        <v>727</v>
      </c>
      <c r="R52" s="12">
        <f>BW305</f>
        <v>298</v>
      </c>
      <c r="S52" s="6">
        <f>BW192</f>
        <v>185</v>
      </c>
      <c r="T52" s="6">
        <f>BW658</f>
        <v>651</v>
      </c>
      <c r="U52" s="6">
        <f>BW803</f>
        <v>796</v>
      </c>
      <c r="V52" s="6">
        <f>BW575</f>
        <v>568</v>
      </c>
      <c r="W52" s="6">
        <f>BW942</f>
        <v>935</v>
      </c>
      <c r="X52" s="6">
        <f>BW412</f>
        <v>405</v>
      </c>
      <c r="Y52" s="6">
        <f>BW13</f>
        <v>6</v>
      </c>
      <c r="Z52" s="6">
        <f>BW900</f>
        <v>893</v>
      </c>
      <c r="AA52" s="6">
        <f>BW757</f>
        <v>750</v>
      </c>
      <c r="AB52" s="6">
        <f>BW231</f>
        <v>224</v>
      </c>
      <c r="AC52" s="6">
        <f>BW342</f>
        <v>335</v>
      </c>
      <c r="AD52" s="6">
        <f>BW106</f>
        <v>99</v>
      </c>
      <c r="AE52" s="6">
        <f>BW507</f>
        <v>500</v>
      </c>
      <c r="AF52" s="6">
        <f>BW969</f>
        <v>962</v>
      </c>
      <c r="AG52" s="198">
        <f>BW600</f>
        <v>593</v>
      </c>
      <c r="AH52" s="5">
        <f t="shared" ref="AH52:AH82" si="10">SUM(B52:AG52)</f>
        <v>16400</v>
      </c>
      <c r="AI52" s="5">
        <f t="shared" ref="AI52:AI82" si="11">SUMSQ(B52:AG52)</f>
        <v>11201200</v>
      </c>
      <c r="AJ52" s="2">
        <f t="shared" si="9"/>
        <v>8606720000</v>
      </c>
      <c r="AK52" s="115">
        <f>SUMSQ(R51,S51,T51,U51,V51,W51,X51,Y51,Z51,AA51,AB51,AC51,AD51,AE51,AF51,AG51,R52,S52,T52,U52,V52,W52,X52,Y52,Z52,AA52,AB52,AC52,AD52,AE52,AF52,AG52)</f>
        <v>11201200</v>
      </c>
      <c r="AM52" s="127" t="s">
        <v>961</v>
      </c>
      <c r="AN52" s="118" t="s">
        <v>613</v>
      </c>
      <c r="AO52" s="118" t="s">
        <v>1024</v>
      </c>
      <c r="AP52" s="118" t="s">
        <v>549</v>
      </c>
      <c r="AQ52" s="118" t="s">
        <v>835</v>
      </c>
      <c r="AR52" s="118" t="s">
        <v>740</v>
      </c>
      <c r="AS52" s="118" t="s">
        <v>898</v>
      </c>
      <c r="AT52" s="118" t="s">
        <v>677</v>
      </c>
      <c r="AU52" s="118" t="s">
        <v>391</v>
      </c>
      <c r="AV52" s="118" t="s">
        <v>169</v>
      </c>
      <c r="AW52" s="118" t="s">
        <v>327</v>
      </c>
      <c r="AX52" s="118" t="s">
        <v>232</v>
      </c>
      <c r="AY52" s="118" t="s">
        <v>518</v>
      </c>
      <c r="AZ52" s="118" t="s">
        <v>43</v>
      </c>
      <c r="BA52" s="118" t="s">
        <v>455</v>
      </c>
      <c r="BB52" s="118" t="s">
        <v>107</v>
      </c>
      <c r="BC52" s="118" t="s">
        <v>867</v>
      </c>
      <c r="BD52" s="118" t="s">
        <v>709</v>
      </c>
      <c r="BE52" s="118" t="s">
        <v>803</v>
      </c>
      <c r="BF52" s="118" t="s">
        <v>772</v>
      </c>
      <c r="BG52" s="118" t="s">
        <v>992</v>
      </c>
      <c r="BH52" s="118" t="s">
        <v>581</v>
      </c>
      <c r="BI52" s="118" t="s">
        <v>930</v>
      </c>
      <c r="BJ52" s="118" t="s">
        <v>645</v>
      </c>
      <c r="BK52" s="118" t="s">
        <v>423</v>
      </c>
      <c r="BL52" s="118" t="s">
        <v>138</v>
      </c>
      <c r="BM52" s="118" t="s">
        <v>486</v>
      </c>
      <c r="BN52" s="118" t="s">
        <v>75</v>
      </c>
      <c r="BO52" s="118" t="s">
        <v>6</v>
      </c>
      <c r="BP52" s="118" t="s">
        <v>264</v>
      </c>
      <c r="BQ52" s="118" t="s">
        <v>359</v>
      </c>
      <c r="BR52" s="126" t="s">
        <v>200</v>
      </c>
      <c r="BS52" s="24"/>
      <c r="BT52" s="22"/>
      <c r="BU52" s="29" t="s">
        <v>257</v>
      </c>
      <c r="BV52" s="30" t="s">
        <v>1030</v>
      </c>
      <c r="BW52" s="31">
        <f>L2+(44*L4)</f>
        <v>45</v>
      </c>
      <c r="BX52" s="22"/>
    </row>
    <row r="53" spans="1:76" x14ac:dyDescent="0.2">
      <c r="A53" s="1">
        <v>3</v>
      </c>
      <c r="B53" s="178">
        <f>BW1019</f>
        <v>1012</v>
      </c>
      <c r="C53" s="6">
        <f>BW618</f>
        <v>611</v>
      </c>
      <c r="D53" s="9">
        <f>BW88</f>
        <v>81</v>
      </c>
      <c r="E53" s="7">
        <f>BW457</f>
        <v>450</v>
      </c>
      <c r="F53" s="6">
        <f>BW245</f>
        <v>238</v>
      </c>
      <c r="G53" s="6">
        <f>BW388</f>
        <v>381</v>
      </c>
      <c r="H53" s="6">
        <f>BW854</f>
        <v>847</v>
      </c>
      <c r="I53" s="6">
        <f>BW743</f>
        <v>736</v>
      </c>
      <c r="J53" s="6">
        <f>BW430</f>
        <v>423</v>
      </c>
      <c r="K53" s="6">
        <f>BW63</f>
        <v>56</v>
      </c>
      <c r="L53" s="6">
        <f>BW525</f>
        <v>518</v>
      </c>
      <c r="M53" s="6">
        <f>BW924</f>
        <v>917</v>
      </c>
      <c r="N53" s="11">
        <f>BW704</f>
        <v>697</v>
      </c>
      <c r="O53" s="6">
        <f>BW817</f>
        <v>810</v>
      </c>
      <c r="P53" s="6">
        <f>BW291</f>
        <v>284</v>
      </c>
      <c r="Q53" s="6">
        <f>BW146</f>
        <v>139</v>
      </c>
      <c r="R53" s="6">
        <f>BW893</f>
        <v>886</v>
      </c>
      <c r="S53" s="6">
        <f>BW748</f>
        <v>741</v>
      </c>
      <c r="T53" s="6">
        <f>BW222</f>
        <v>215</v>
      </c>
      <c r="U53" s="12">
        <f>BW335</f>
        <v>328</v>
      </c>
      <c r="V53" s="6">
        <f>BW115</f>
        <v>108</v>
      </c>
      <c r="W53" s="6">
        <f>BW514</f>
        <v>507</v>
      </c>
      <c r="X53" s="6">
        <f>BW976</f>
        <v>969</v>
      </c>
      <c r="Y53" s="6">
        <f>BW609</f>
        <v>602</v>
      </c>
      <c r="Z53" s="6">
        <f>BW296</f>
        <v>289</v>
      </c>
      <c r="AA53" s="6">
        <f>BW185</f>
        <v>178</v>
      </c>
      <c r="AB53" s="6">
        <f>BW651</f>
        <v>644</v>
      </c>
      <c r="AC53" s="6">
        <f>BW794</f>
        <v>787</v>
      </c>
      <c r="AD53" s="8">
        <f>BW582</f>
        <v>575</v>
      </c>
      <c r="AE53" s="6">
        <f>BW951</f>
        <v>944</v>
      </c>
      <c r="AF53" s="6">
        <f>BW421</f>
        <v>414</v>
      </c>
      <c r="AG53" s="179">
        <f>BW20</f>
        <v>13</v>
      </c>
      <c r="AH53" s="5">
        <f t="shared" si="10"/>
        <v>16400</v>
      </c>
      <c r="AI53" s="5">
        <f t="shared" si="11"/>
        <v>11201200</v>
      </c>
      <c r="AJ53" s="2">
        <f t="shared" si="9"/>
        <v>8606720000</v>
      </c>
      <c r="AK53" s="115">
        <f>SUMSQ(B53,C53,D53,E53,F53,G53,H53,I53,J53,K53,L53,M53,N53,O53,P53,Q53,B54,C54,D54,E54,F54,G54,H54,I54,J54,K54,L54,M54,N54,O54,P54,Q54)</f>
        <v>11201200</v>
      </c>
      <c r="AM53" s="127" t="s">
        <v>950</v>
      </c>
      <c r="AN53" s="118" t="s">
        <v>602</v>
      </c>
      <c r="AO53" s="118" t="s">
        <v>1013</v>
      </c>
      <c r="AP53" s="118" t="s">
        <v>539</v>
      </c>
      <c r="AQ53" s="118" t="s">
        <v>824</v>
      </c>
      <c r="AR53" s="118" t="s">
        <v>730</v>
      </c>
      <c r="AS53" s="118" t="s">
        <v>887</v>
      </c>
      <c r="AT53" s="118" t="s">
        <v>666</v>
      </c>
      <c r="AU53" s="118" t="s">
        <v>380</v>
      </c>
      <c r="AV53" s="118" t="s">
        <v>159</v>
      </c>
      <c r="AW53" s="118" t="s">
        <v>316</v>
      </c>
      <c r="AX53" s="118" t="s">
        <v>221</v>
      </c>
      <c r="AY53" s="118" t="s">
        <v>507</v>
      </c>
      <c r="AZ53" s="118" t="s">
        <v>32</v>
      </c>
      <c r="BA53" s="118" t="s">
        <v>444</v>
      </c>
      <c r="BB53" s="118" t="s">
        <v>96</v>
      </c>
      <c r="BC53" s="118" t="s">
        <v>856</v>
      </c>
      <c r="BD53" s="118" t="s">
        <v>698</v>
      </c>
      <c r="BE53" s="118" t="s">
        <v>792</v>
      </c>
      <c r="BF53" s="118" t="s">
        <v>761</v>
      </c>
      <c r="BG53" s="118" t="s">
        <v>981</v>
      </c>
      <c r="BH53" s="118" t="s">
        <v>570</v>
      </c>
      <c r="BI53" s="118" t="s">
        <v>919</v>
      </c>
      <c r="BJ53" s="118" t="s">
        <v>634</v>
      </c>
      <c r="BK53" s="118" t="s">
        <v>412</v>
      </c>
      <c r="BL53" s="118" t="s">
        <v>127</v>
      </c>
      <c r="BM53" s="118" t="s">
        <v>476</v>
      </c>
      <c r="BN53" s="118" t="s">
        <v>64</v>
      </c>
      <c r="BO53" s="118" t="s">
        <v>285</v>
      </c>
      <c r="BP53" s="118" t="s">
        <v>253</v>
      </c>
      <c r="BQ53" s="118" t="s">
        <v>348</v>
      </c>
      <c r="BR53" s="126" t="s">
        <v>189</v>
      </c>
      <c r="BS53" s="24"/>
      <c r="BT53" s="22"/>
      <c r="BU53" s="29" t="s">
        <v>63</v>
      </c>
      <c r="BV53" s="30" t="s">
        <v>1030</v>
      </c>
      <c r="BW53" s="31">
        <f>L2+(45*L4)</f>
        <v>46</v>
      </c>
      <c r="BX53" s="22"/>
    </row>
    <row r="54" spans="1:76" x14ac:dyDescent="0.2">
      <c r="A54" s="1">
        <v>4</v>
      </c>
      <c r="B54" s="178">
        <f>BW606</f>
        <v>599</v>
      </c>
      <c r="C54" s="6">
        <f>BW975</f>
        <v>968</v>
      </c>
      <c r="D54" s="7">
        <f>BW509</f>
        <v>502</v>
      </c>
      <c r="E54" s="9">
        <f>BW108</f>
        <v>101</v>
      </c>
      <c r="F54" s="6">
        <f>BW336</f>
        <v>329</v>
      </c>
      <c r="G54" s="6">
        <f>BW225</f>
        <v>218</v>
      </c>
      <c r="H54" s="6">
        <f>BW755</f>
        <v>748</v>
      </c>
      <c r="I54" s="6">
        <f>BW898</f>
        <v>891</v>
      </c>
      <c r="J54" s="6">
        <f>BW11</f>
        <v>4</v>
      </c>
      <c r="K54" s="6">
        <f>BW410</f>
        <v>403</v>
      </c>
      <c r="L54" s="6">
        <f>BW936</f>
        <v>929</v>
      </c>
      <c r="M54" s="6">
        <f>BW569</f>
        <v>562</v>
      </c>
      <c r="N54" s="6">
        <f>BW805</f>
        <v>798</v>
      </c>
      <c r="O54" s="11">
        <f>BW660</f>
        <v>653</v>
      </c>
      <c r="P54" s="6">
        <f>BW198</f>
        <v>191</v>
      </c>
      <c r="Q54" s="6">
        <f>BW311</f>
        <v>304</v>
      </c>
      <c r="R54" s="6">
        <f>BW728</f>
        <v>721</v>
      </c>
      <c r="S54" s="6">
        <f>BW841</f>
        <v>834</v>
      </c>
      <c r="T54" s="12">
        <f>BW379</f>
        <v>372</v>
      </c>
      <c r="U54" s="6">
        <f>BW234</f>
        <v>227</v>
      </c>
      <c r="V54" s="6">
        <f>BW470</f>
        <v>463</v>
      </c>
      <c r="W54" s="6">
        <f>BW103</f>
        <v>96</v>
      </c>
      <c r="X54" s="6">
        <f>BW629</f>
        <v>622</v>
      </c>
      <c r="Y54" s="6">
        <f>BW1028</f>
        <v>1021</v>
      </c>
      <c r="Z54" s="6">
        <f>BW141</f>
        <v>134</v>
      </c>
      <c r="AA54" s="6">
        <f>BW284</f>
        <v>277</v>
      </c>
      <c r="AB54" s="6">
        <f>BW814</f>
        <v>807</v>
      </c>
      <c r="AC54" s="6">
        <f>BW703</f>
        <v>696</v>
      </c>
      <c r="AD54" s="6">
        <f>BW931</f>
        <v>924</v>
      </c>
      <c r="AE54" s="8">
        <f>BW530</f>
        <v>523</v>
      </c>
      <c r="AF54" s="6">
        <f>BW64</f>
        <v>57</v>
      </c>
      <c r="AG54" s="179">
        <f>BW433</f>
        <v>426</v>
      </c>
      <c r="AH54" s="5">
        <f t="shared" si="10"/>
        <v>16400</v>
      </c>
      <c r="AI54" s="5">
        <f t="shared" si="11"/>
        <v>11201200</v>
      </c>
      <c r="AJ54" s="2">
        <f t="shared" si="9"/>
        <v>8606720000</v>
      </c>
      <c r="AK54" s="115">
        <f>SUMSQ(R53,S53,T53,U53,V53,W53,X53,Y53,Z53,AA53,AB53,AC53,AD53,AE53,AF53,AG53,R54,S54,T54,U54,V54,W54,X54,Y54,Z54,AA54,AB54,AC54,AD54,AE54,AF54,AG54)</f>
        <v>11201200</v>
      </c>
      <c r="AM54" s="127" t="s">
        <v>963</v>
      </c>
      <c r="AN54" s="118" t="s">
        <v>615</v>
      </c>
      <c r="AO54" s="118" t="s">
        <v>1026</v>
      </c>
      <c r="AP54" s="118" t="s">
        <v>551</v>
      </c>
      <c r="AQ54" s="118" t="s">
        <v>837</v>
      </c>
      <c r="AR54" s="118" t="s">
        <v>742</v>
      </c>
      <c r="AS54" s="118" t="s">
        <v>900</v>
      </c>
      <c r="AT54" s="118" t="s">
        <v>679</v>
      </c>
      <c r="AU54" s="118" t="s">
        <v>393</v>
      </c>
      <c r="AV54" s="118" t="s">
        <v>171</v>
      </c>
      <c r="AW54" s="118" t="s">
        <v>329</v>
      </c>
      <c r="AX54" s="118" t="s">
        <v>234</v>
      </c>
      <c r="AY54" s="118" t="s">
        <v>520</v>
      </c>
      <c r="AZ54" s="118" t="s">
        <v>45</v>
      </c>
      <c r="BA54" s="118" t="s">
        <v>457</v>
      </c>
      <c r="BB54" s="118" t="s">
        <v>109</v>
      </c>
      <c r="BC54" s="118" t="s">
        <v>869</v>
      </c>
      <c r="BD54" s="118" t="s">
        <v>711</v>
      </c>
      <c r="BE54" s="118" t="s">
        <v>805</v>
      </c>
      <c r="BF54" s="118" t="s">
        <v>774</v>
      </c>
      <c r="BG54" s="118" t="s">
        <v>994</v>
      </c>
      <c r="BH54" s="118" t="s">
        <v>583</v>
      </c>
      <c r="BI54" s="118" t="s">
        <v>932</v>
      </c>
      <c r="BJ54" s="118" t="s">
        <v>647</v>
      </c>
      <c r="BK54" s="118" t="s">
        <v>425</v>
      </c>
      <c r="BL54" s="118" t="s">
        <v>140</v>
      </c>
      <c r="BM54" s="118" t="s">
        <v>488</v>
      </c>
      <c r="BN54" s="118" t="s">
        <v>77</v>
      </c>
      <c r="BO54" s="118" t="s">
        <v>297</v>
      </c>
      <c r="BP54" s="118" t="s">
        <v>266</v>
      </c>
      <c r="BQ54" s="118" t="s">
        <v>361</v>
      </c>
      <c r="BR54" s="126" t="s">
        <v>202</v>
      </c>
      <c r="BS54" s="24"/>
      <c r="BT54" s="22"/>
      <c r="BU54" s="29" t="s">
        <v>406</v>
      </c>
      <c r="BV54" s="30" t="s">
        <v>1030</v>
      </c>
      <c r="BW54" s="31">
        <f>L2+(46*L4)</f>
        <v>47</v>
      </c>
      <c r="BX54" s="22"/>
    </row>
    <row r="55" spans="1:76" x14ac:dyDescent="0.2">
      <c r="A55" s="1">
        <v>5</v>
      </c>
      <c r="B55" s="178">
        <f>BW913</f>
        <v>906</v>
      </c>
      <c r="C55" s="6">
        <f>BW544</f>
        <v>537</v>
      </c>
      <c r="D55" s="6">
        <f>BW50</f>
        <v>43</v>
      </c>
      <c r="E55" s="6">
        <f>BW451</f>
        <v>444</v>
      </c>
      <c r="F55" s="9">
        <f>BW159</f>
        <v>152</v>
      </c>
      <c r="G55" s="7">
        <f>BW270</f>
        <v>263</v>
      </c>
      <c r="H55" s="6">
        <f>BW828</f>
        <v>821</v>
      </c>
      <c r="I55" s="6">
        <f>BW685</f>
        <v>678</v>
      </c>
      <c r="J55" s="6">
        <f>BW484</f>
        <v>477</v>
      </c>
      <c r="K55" s="6">
        <f>BW85</f>
        <v>78</v>
      </c>
      <c r="L55" s="11">
        <f>BW647</f>
        <v>640</v>
      </c>
      <c r="M55" s="6">
        <f>BW1014</f>
        <v>1007</v>
      </c>
      <c r="N55" s="6">
        <f>BW714</f>
        <v>707</v>
      </c>
      <c r="O55" s="6">
        <f>BW859</f>
        <v>852</v>
      </c>
      <c r="P55" s="6">
        <f>BW361</f>
        <v>354</v>
      </c>
      <c r="Q55" s="6">
        <f>BW248</f>
        <v>241</v>
      </c>
      <c r="R55" s="6">
        <f>BW791</f>
        <v>784</v>
      </c>
      <c r="S55" s="6">
        <f>BW678</f>
        <v>671</v>
      </c>
      <c r="T55" s="6">
        <f>BW180</f>
        <v>173</v>
      </c>
      <c r="U55" s="6">
        <f>BW325</f>
        <v>318</v>
      </c>
      <c r="V55" s="6">
        <f>BW25</f>
        <v>18</v>
      </c>
      <c r="W55" s="12">
        <f>BW392</f>
        <v>385</v>
      </c>
      <c r="X55" s="6">
        <f>BW954</f>
        <v>947</v>
      </c>
      <c r="Y55" s="6">
        <f>BW555</f>
        <v>548</v>
      </c>
      <c r="Z55" s="6">
        <f>BW354</f>
        <v>347</v>
      </c>
      <c r="AA55" s="6">
        <f>BW211</f>
        <v>204</v>
      </c>
      <c r="AB55" s="8">
        <f>BW769</f>
        <v>762</v>
      </c>
      <c r="AC55" s="6">
        <f>BW880</f>
        <v>873</v>
      </c>
      <c r="AD55" s="6">
        <f>BW588</f>
        <v>581</v>
      </c>
      <c r="AE55" s="6">
        <f>BW989</f>
        <v>982</v>
      </c>
      <c r="AF55" s="6">
        <f>BW495</f>
        <v>488</v>
      </c>
      <c r="AG55" s="179">
        <f>BW126</f>
        <v>119</v>
      </c>
      <c r="AH55" s="5">
        <f t="shared" si="10"/>
        <v>16400</v>
      </c>
      <c r="AI55" s="5">
        <f t="shared" si="11"/>
        <v>11201200</v>
      </c>
      <c r="AJ55" s="2">
        <f t="shared" si="9"/>
        <v>8606720000</v>
      </c>
      <c r="AK55" s="115">
        <f>SUMSQ(B55,C55,D55,E55,F55,G55,H55,I55,J55,K55,L55,M55,N55,O55,P55,Q55,B56,C56,D56,E56,F56,G56,H56,I56,J56,K56,L56,M56,N56,O56,P56,Q56)</f>
        <v>11201200</v>
      </c>
      <c r="AM55" s="127" t="s">
        <v>956</v>
      </c>
      <c r="AN55" s="118" t="s">
        <v>608</v>
      </c>
      <c r="AO55" s="118" t="s">
        <v>1019</v>
      </c>
      <c r="AP55" s="118" t="s">
        <v>544</v>
      </c>
      <c r="AQ55" s="118" t="s">
        <v>830</v>
      </c>
      <c r="AR55" s="118" t="s">
        <v>736</v>
      </c>
      <c r="AS55" s="118" t="s">
        <v>893</v>
      </c>
      <c r="AT55" s="118" t="s">
        <v>672</v>
      </c>
      <c r="AU55" s="118" t="s">
        <v>386</v>
      </c>
      <c r="AV55" s="118" t="s">
        <v>164</v>
      </c>
      <c r="AW55" s="118" t="s">
        <v>322</v>
      </c>
      <c r="AX55" s="118" t="s">
        <v>227</v>
      </c>
      <c r="AY55" s="118" t="s">
        <v>513</v>
      </c>
      <c r="AZ55" s="118" t="s">
        <v>38</v>
      </c>
      <c r="BA55" s="118" t="s">
        <v>450</v>
      </c>
      <c r="BB55" s="118" t="s">
        <v>102</v>
      </c>
      <c r="BC55" s="118" t="s">
        <v>862</v>
      </c>
      <c r="BD55" s="118" t="s">
        <v>704</v>
      </c>
      <c r="BE55" s="118" t="s">
        <v>798</v>
      </c>
      <c r="BF55" s="118" t="s">
        <v>767</v>
      </c>
      <c r="BG55" s="118" t="s">
        <v>987</v>
      </c>
      <c r="BH55" s="118" t="s">
        <v>576</v>
      </c>
      <c r="BI55" s="118" t="s">
        <v>925</v>
      </c>
      <c r="BJ55" s="118" t="s">
        <v>640</v>
      </c>
      <c r="BK55" s="118" t="s">
        <v>418</v>
      </c>
      <c r="BL55" s="118" t="s">
        <v>133</v>
      </c>
      <c r="BM55" s="118" t="s">
        <v>482</v>
      </c>
      <c r="BN55" s="118" t="s">
        <v>70</v>
      </c>
      <c r="BO55" s="118" t="s">
        <v>291</v>
      </c>
      <c r="BP55" s="118" t="s">
        <v>259</v>
      </c>
      <c r="BQ55" s="118" t="s">
        <v>354</v>
      </c>
      <c r="BR55" s="126" t="s">
        <v>195</v>
      </c>
      <c r="BS55" s="24"/>
      <c r="BT55" s="22"/>
      <c r="BU55" s="29" t="s">
        <v>345</v>
      </c>
      <c r="BV55" s="30" t="s">
        <v>1030</v>
      </c>
      <c r="BW55" s="31">
        <f>L2+(47*L4)</f>
        <v>48</v>
      </c>
      <c r="BX55" s="22"/>
    </row>
    <row r="56" spans="1:76" x14ac:dyDescent="0.2">
      <c r="A56" s="1">
        <v>6</v>
      </c>
      <c r="B56" s="178">
        <f>BW564</f>
        <v>557</v>
      </c>
      <c r="C56" s="6">
        <f>BW965</f>
        <v>958</v>
      </c>
      <c r="D56" s="6">
        <f>BW407</f>
        <v>400</v>
      </c>
      <c r="E56" s="6">
        <f>BW38</f>
        <v>31</v>
      </c>
      <c r="F56" s="7">
        <f>BW314</f>
        <v>307</v>
      </c>
      <c r="G56" s="9">
        <f>BW171</f>
        <v>164</v>
      </c>
      <c r="H56" s="6">
        <f>BW665</f>
        <v>658</v>
      </c>
      <c r="I56" s="6">
        <f>BW776</f>
        <v>769</v>
      </c>
      <c r="J56" s="6">
        <f>BW129</f>
        <v>122</v>
      </c>
      <c r="K56" s="6">
        <f>BW496</f>
        <v>489</v>
      </c>
      <c r="L56" s="6">
        <f>BW994</f>
        <v>987</v>
      </c>
      <c r="M56" s="11">
        <f>BW595</f>
        <v>588</v>
      </c>
      <c r="N56" s="6">
        <f>BW879</f>
        <v>872</v>
      </c>
      <c r="O56" s="6">
        <f>BW766</f>
        <v>759</v>
      </c>
      <c r="P56" s="6">
        <f>BW204</f>
        <v>197</v>
      </c>
      <c r="Q56" s="6">
        <f>BW349</f>
        <v>342</v>
      </c>
      <c r="R56" s="6">
        <f>BW690</f>
        <v>683</v>
      </c>
      <c r="S56" s="6">
        <f>BW835</f>
        <v>828</v>
      </c>
      <c r="T56" s="6">
        <f>BW273</f>
        <v>266</v>
      </c>
      <c r="U56" s="6">
        <f>BW160</f>
        <v>153</v>
      </c>
      <c r="V56" s="12">
        <f>BW444</f>
        <v>437</v>
      </c>
      <c r="W56" s="6">
        <f>BW45</f>
        <v>38</v>
      </c>
      <c r="X56" s="6">
        <f>BW543</f>
        <v>536</v>
      </c>
      <c r="Y56" s="6">
        <f>BW910</f>
        <v>903</v>
      </c>
      <c r="Z56" s="6">
        <f>BW263</f>
        <v>256</v>
      </c>
      <c r="AA56" s="6">
        <f>BW374</f>
        <v>367</v>
      </c>
      <c r="AB56" s="6">
        <f>BW868</f>
        <v>861</v>
      </c>
      <c r="AC56" s="8">
        <f>BW725</f>
        <v>718</v>
      </c>
      <c r="AD56" s="6">
        <f>BW1001</f>
        <v>994</v>
      </c>
      <c r="AE56" s="6">
        <f>BW632</f>
        <v>625</v>
      </c>
      <c r="AF56" s="6">
        <f>BW74</f>
        <v>67</v>
      </c>
      <c r="AG56" s="179">
        <f>BW475</f>
        <v>468</v>
      </c>
      <c r="AH56" s="5">
        <f t="shared" si="10"/>
        <v>16400</v>
      </c>
      <c r="AI56" s="5">
        <f t="shared" si="11"/>
        <v>11201200</v>
      </c>
      <c r="AJ56" s="2">
        <f t="shared" si="9"/>
        <v>8606720000</v>
      </c>
      <c r="AK56" s="115">
        <f>SUMSQ(R55,S55,T55,U55,V55,W55,X55,Y55,Z55,AA55,AB55,AC55,AD55,AE55,AF55,AG55,R56,S56,T56,U56,V56,W56,X56,Y56,Z56,AA56,AB56,AC56,AD56,AE56,AF56,AG56)</f>
        <v>11201200</v>
      </c>
      <c r="AM56" s="127" t="s">
        <v>957</v>
      </c>
      <c r="AN56" s="118" t="s">
        <v>609</v>
      </c>
      <c r="AO56" s="118" t="s">
        <v>1020</v>
      </c>
      <c r="AP56" s="118" t="s">
        <v>545</v>
      </c>
      <c r="AQ56" s="118" t="s">
        <v>831</v>
      </c>
      <c r="AR56" s="118" t="s">
        <v>737</v>
      </c>
      <c r="AS56" s="118" t="s">
        <v>894</v>
      </c>
      <c r="AT56" s="118" t="s">
        <v>673</v>
      </c>
      <c r="AU56" s="118" t="s">
        <v>387</v>
      </c>
      <c r="AV56" s="118" t="s">
        <v>165</v>
      </c>
      <c r="AW56" s="118" t="s">
        <v>323</v>
      </c>
      <c r="AX56" s="118" t="s">
        <v>228</v>
      </c>
      <c r="AY56" s="118" t="s">
        <v>514</v>
      </c>
      <c r="AZ56" s="118" t="s">
        <v>39</v>
      </c>
      <c r="BA56" s="118" t="s">
        <v>451</v>
      </c>
      <c r="BB56" s="118" t="s">
        <v>103</v>
      </c>
      <c r="BC56" s="118" t="s">
        <v>863</v>
      </c>
      <c r="BD56" s="118" t="s">
        <v>705</v>
      </c>
      <c r="BE56" s="118" t="s">
        <v>799</v>
      </c>
      <c r="BF56" s="118" t="s">
        <v>768</v>
      </c>
      <c r="BG56" s="118" t="s">
        <v>988</v>
      </c>
      <c r="BH56" s="118" t="s">
        <v>577</v>
      </c>
      <c r="BI56" s="118" t="s">
        <v>926</v>
      </c>
      <c r="BJ56" s="118" t="s">
        <v>641</v>
      </c>
      <c r="BK56" s="118" t="s">
        <v>419</v>
      </c>
      <c r="BL56" s="118" t="s">
        <v>134</v>
      </c>
      <c r="BM56" s="118" t="s">
        <v>483</v>
      </c>
      <c r="BN56" s="118" t="s">
        <v>71</v>
      </c>
      <c r="BO56" s="118" t="s">
        <v>292</v>
      </c>
      <c r="BP56" s="118" t="s">
        <v>260</v>
      </c>
      <c r="BQ56" s="118" t="s">
        <v>355</v>
      </c>
      <c r="BR56" s="126" t="s">
        <v>196</v>
      </c>
      <c r="BS56" s="24"/>
      <c r="BT56" s="22"/>
      <c r="BU56" s="29" t="s">
        <v>861</v>
      </c>
      <c r="BV56" s="30" t="s">
        <v>1030</v>
      </c>
      <c r="BW56" s="31">
        <f>L2+(48*L4)</f>
        <v>49</v>
      </c>
      <c r="BX56" s="22"/>
    </row>
    <row r="57" spans="1:76" x14ac:dyDescent="0.2">
      <c r="A57" s="1">
        <v>7</v>
      </c>
      <c r="B57" s="178">
        <f>BW120</f>
        <v>113</v>
      </c>
      <c r="C57" s="6">
        <f>BW489</f>
        <v>482</v>
      </c>
      <c r="D57" s="6">
        <f>BW987</f>
        <v>980</v>
      </c>
      <c r="E57" s="6">
        <f>BW586</f>
        <v>579</v>
      </c>
      <c r="F57" s="6">
        <f>BW886</f>
        <v>879</v>
      </c>
      <c r="G57" s="6">
        <f>BW775</f>
        <v>768</v>
      </c>
      <c r="H57" s="9">
        <f>BW213</f>
        <v>206</v>
      </c>
      <c r="I57" s="7">
        <f>BW356</f>
        <v>349</v>
      </c>
      <c r="J57" s="11">
        <f>BW557</f>
        <v>550</v>
      </c>
      <c r="K57" s="6">
        <f>BW956</f>
        <v>949</v>
      </c>
      <c r="L57" s="6">
        <f>BW398</f>
        <v>391</v>
      </c>
      <c r="M57" s="6">
        <f>BW31</f>
        <v>24</v>
      </c>
      <c r="N57" s="6">
        <f>BW323</f>
        <v>316</v>
      </c>
      <c r="O57" s="6">
        <f>BW178</f>
        <v>171</v>
      </c>
      <c r="P57" s="6">
        <f>BW672</f>
        <v>665</v>
      </c>
      <c r="Q57" s="6">
        <f>BW785</f>
        <v>778</v>
      </c>
      <c r="R57" s="6">
        <f>BW254</f>
        <v>247</v>
      </c>
      <c r="S57" s="6">
        <f>BW367</f>
        <v>360</v>
      </c>
      <c r="T57" s="6">
        <f>BW861</f>
        <v>854</v>
      </c>
      <c r="U57" s="6">
        <f>BW716</f>
        <v>709</v>
      </c>
      <c r="V57" s="6">
        <f>BW1008</f>
        <v>1001</v>
      </c>
      <c r="W57" s="6">
        <f>BW641</f>
        <v>634</v>
      </c>
      <c r="X57" s="6">
        <f>BW83</f>
        <v>76</v>
      </c>
      <c r="Y57" s="12">
        <f>BW482</f>
        <v>475</v>
      </c>
      <c r="Z57" s="8">
        <f>BW683</f>
        <v>676</v>
      </c>
      <c r="AA57" s="6">
        <f>BW826</f>
        <v>819</v>
      </c>
      <c r="AB57" s="6">
        <f>BW264</f>
        <v>257</v>
      </c>
      <c r="AC57" s="6">
        <f>BW153</f>
        <v>146</v>
      </c>
      <c r="AD57" s="6">
        <f>BW453</f>
        <v>446</v>
      </c>
      <c r="AE57" s="6">
        <f>BW52</f>
        <v>45</v>
      </c>
      <c r="AF57" s="6">
        <f>BW550</f>
        <v>543</v>
      </c>
      <c r="AG57" s="179">
        <f>BW919</f>
        <v>912</v>
      </c>
      <c r="AH57" s="5">
        <f t="shared" si="10"/>
        <v>16400</v>
      </c>
      <c r="AI57" s="5">
        <f t="shared" si="11"/>
        <v>11201200</v>
      </c>
      <c r="AJ57" s="2">
        <f t="shared" si="9"/>
        <v>8606720000</v>
      </c>
      <c r="AK57" s="115">
        <f>SUMSQ(B57,C57,D57,E57,F57,G57,H57,I57,J57,K57,L57,M57,N57,O57,P57,Q57,B58,C58,D58,E58,F58,G58,H58,I58,J58,K58,L58,M58,N58,O58,P58,Q58)</f>
        <v>11201200</v>
      </c>
      <c r="AM57" s="127" t="s">
        <v>954</v>
      </c>
      <c r="AN57" s="118" t="s">
        <v>606</v>
      </c>
      <c r="AO57" s="118" t="s">
        <v>1017</v>
      </c>
      <c r="AP57" s="118" t="s">
        <v>2</v>
      </c>
      <c r="AQ57" s="118" t="s">
        <v>828</v>
      </c>
      <c r="AR57" s="118" t="s">
        <v>734</v>
      </c>
      <c r="AS57" s="118" t="s">
        <v>891</v>
      </c>
      <c r="AT57" s="118" t="s">
        <v>670</v>
      </c>
      <c r="AU57" s="118" t="s">
        <v>384</v>
      </c>
      <c r="AV57" s="118" t="s">
        <v>163</v>
      </c>
      <c r="AW57" s="118" t="s">
        <v>320</v>
      </c>
      <c r="AX57" s="118" t="s">
        <v>225</v>
      </c>
      <c r="AY57" s="118" t="s">
        <v>511</v>
      </c>
      <c r="AZ57" s="118" t="s">
        <v>36</v>
      </c>
      <c r="BA57" s="118" t="s">
        <v>448</v>
      </c>
      <c r="BB57" s="118" t="s">
        <v>100</v>
      </c>
      <c r="BC57" s="118" t="s">
        <v>860</v>
      </c>
      <c r="BD57" s="118" t="s">
        <v>702</v>
      </c>
      <c r="BE57" s="118" t="s">
        <v>796</v>
      </c>
      <c r="BF57" s="118" t="s">
        <v>765</v>
      </c>
      <c r="BG57" s="118" t="s">
        <v>985</v>
      </c>
      <c r="BH57" s="118" t="s">
        <v>574</v>
      </c>
      <c r="BI57" s="118" t="s">
        <v>923</v>
      </c>
      <c r="BJ57" s="118" t="s">
        <v>638</v>
      </c>
      <c r="BK57" s="118" t="s">
        <v>416</v>
      </c>
      <c r="BL57" s="118" t="s">
        <v>131</v>
      </c>
      <c r="BM57" s="118" t="s">
        <v>480</v>
      </c>
      <c r="BN57" s="118" t="s">
        <v>68</v>
      </c>
      <c r="BO57" s="118" t="s">
        <v>289</v>
      </c>
      <c r="BP57" s="118" t="s">
        <v>257</v>
      </c>
      <c r="BQ57" s="118" t="s">
        <v>352</v>
      </c>
      <c r="BR57" s="126" t="s">
        <v>193</v>
      </c>
      <c r="BS57" s="24"/>
      <c r="BT57" s="22"/>
      <c r="BU57" s="29" t="s">
        <v>921</v>
      </c>
      <c r="BV57" s="30" t="s">
        <v>1030</v>
      </c>
      <c r="BW57" s="31">
        <f>L2+(49*L4)</f>
        <v>50</v>
      </c>
      <c r="BX57" s="22"/>
    </row>
    <row r="58" spans="1:76" x14ac:dyDescent="0.2">
      <c r="A58" s="1">
        <v>8</v>
      </c>
      <c r="B58" s="178">
        <f>BW477</f>
        <v>470</v>
      </c>
      <c r="C58" s="6">
        <f>BW76</f>
        <v>69</v>
      </c>
      <c r="D58" s="6">
        <f>BW638</f>
        <v>631</v>
      </c>
      <c r="E58" s="6">
        <f>BW1007</f>
        <v>1000</v>
      </c>
      <c r="F58" s="6">
        <f>BW723</f>
        <v>716</v>
      </c>
      <c r="G58" s="6">
        <f>BW866</f>
        <v>859</v>
      </c>
      <c r="H58" s="7">
        <f>BW368</f>
        <v>361</v>
      </c>
      <c r="I58" s="9">
        <f>BW257</f>
        <v>250</v>
      </c>
      <c r="J58" s="6">
        <f>BW904</f>
        <v>897</v>
      </c>
      <c r="K58" s="11">
        <f>BW537</f>
        <v>530</v>
      </c>
      <c r="L58" s="6">
        <f>BW43</f>
        <v>36</v>
      </c>
      <c r="M58" s="6">
        <f>BW442</f>
        <v>435</v>
      </c>
      <c r="N58" s="6">
        <f>BW166</f>
        <v>159</v>
      </c>
      <c r="O58" s="6">
        <f>BW279</f>
        <v>272</v>
      </c>
      <c r="P58" s="6">
        <f>BW837</f>
        <v>830</v>
      </c>
      <c r="Q58" s="6">
        <f>BW692</f>
        <v>685</v>
      </c>
      <c r="R58" s="6">
        <f>BW347</f>
        <v>340</v>
      </c>
      <c r="S58" s="6">
        <f>BW202</f>
        <v>195</v>
      </c>
      <c r="T58" s="6">
        <f>BW760</f>
        <v>753</v>
      </c>
      <c r="U58" s="6">
        <f>BW873</f>
        <v>866</v>
      </c>
      <c r="V58" s="6">
        <f>BW597</f>
        <v>590</v>
      </c>
      <c r="W58" s="6">
        <f>BW996</f>
        <v>989</v>
      </c>
      <c r="X58" s="12">
        <f>BW502</f>
        <v>495</v>
      </c>
      <c r="Y58" s="6">
        <f>BW135</f>
        <v>128</v>
      </c>
      <c r="Z58" s="6">
        <f>BW782</f>
        <v>775</v>
      </c>
      <c r="AA58" s="8">
        <f>BW671</f>
        <v>664</v>
      </c>
      <c r="AB58" s="6">
        <f>BW173</f>
        <v>166</v>
      </c>
      <c r="AC58" s="6">
        <f>BW316</f>
        <v>309</v>
      </c>
      <c r="AD58" s="6">
        <f>BW32</f>
        <v>25</v>
      </c>
      <c r="AE58" s="6">
        <f>BW401</f>
        <v>394</v>
      </c>
      <c r="AF58" s="6">
        <f>BW963</f>
        <v>956</v>
      </c>
      <c r="AG58" s="179">
        <f>BW562</f>
        <v>555</v>
      </c>
      <c r="AH58" s="5">
        <f t="shared" si="10"/>
        <v>16400</v>
      </c>
      <c r="AI58" s="5">
        <f t="shared" si="11"/>
        <v>11201200</v>
      </c>
      <c r="AJ58" s="2">
        <f t="shared" si="9"/>
        <v>8606720000</v>
      </c>
      <c r="AK58" s="115">
        <f>SUMSQ(R57,S57,T57,U57,V57,W57,X57,Y57,Z57,AA57,AB57,AC57,AD57,AE57,AF57,AG57,R58,S58,T58,U58,V58,W58,X58,Y58,Z58,AA58,AB58,AC58,AD58,AE58,AF58,AG58)</f>
        <v>11201200</v>
      </c>
      <c r="AM58" s="127" t="s">
        <v>959</v>
      </c>
      <c r="AN58" s="118" t="s">
        <v>611</v>
      </c>
      <c r="AO58" s="118" t="s">
        <v>1022</v>
      </c>
      <c r="AP58" s="118" t="s">
        <v>547</v>
      </c>
      <c r="AQ58" s="118" t="s">
        <v>833</v>
      </c>
      <c r="AR58" s="118" t="s">
        <v>388</v>
      </c>
      <c r="AS58" s="118" t="s">
        <v>896</v>
      </c>
      <c r="AT58" s="118" t="s">
        <v>675</v>
      </c>
      <c r="AU58" s="118" t="s">
        <v>389</v>
      </c>
      <c r="AV58" s="118" t="s">
        <v>167</v>
      </c>
      <c r="AW58" s="118" t="s">
        <v>325</v>
      </c>
      <c r="AX58" s="118" t="s">
        <v>230</v>
      </c>
      <c r="AY58" s="118" t="s">
        <v>516</v>
      </c>
      <c r="AZ58" s="118" t="s">
        <v>41</v>
      </c>
      <c r="BA58" s="118" t="s">
        <v>453</v>
      </c>
      <c r="BB58" s="118" t="s">
        <v>105</v>
      </c>
      <c r="BC58" s="118" t="s">
        <v>865</v>
      </c>
      <c r="BD58" s="118" t="s">
        <v>707</v>
      </c>
      <c r="BE58" s="118" t="s">
        <v>801</v>
      </c>
      <c r="BF58" s="118" t="s">
        <v>770</v>
      </c>
      <c r="BG58" s="118" t="s">
        <v>990</v>
      </c>
      <c r="BH58" s="118" t="s">
        <v>579</v>
      </c>
      <c r="BI58" s="118" t="s">
        <v>928</v>
      </c>
      <c r="BJ58" s="118" t="s">
        <v>643</v>
      </c>
      <c r="BK58" s="118" t="s">
        <v>421</v>
      </c>
      <c r="BL58" s="118" t="s">
        <v>136</v>
      </c>
      <c r="BM58" s="118" t="s">
        <v>484</v>
      </c>
      <c r="BN58" s="118" t="s">
        <v>73</v>
      </c>
      <c r="BO58" s="118" t="s">
        <v>294</v>
      </c>
      <c r="BP58" s="118" t="s">
        <v>262</v>
      </c>
      <c r="BQ58" s="118" t="s">
        <v>357</v>
      </c>
      <c r="BR58" s="126" t="s">
        <v>198</v>
      </c>
      <c r="BS58" s="24"/>
      <c r="BT58" s="22"/>
      <c r="BU58" s="29" t="s">
        <v>561</v>
      </c>
      <c r="BV58" s="30" t="s">
        <v>1030</v>
      </c>
      <c r="BW58" s="31">
        <f>L2+(50*L4)</f>
        <v>51</v>
      </c>
      <c r="BX58" s="22"/>
    </row>
    <row r="59" spans="1:76" x14ac:dyDescent="0.2">
      <c r="A59" s="1">
        <v>9</v>
      </c>
      <c r="B59" s="178">
        <f>BW864</f>
        <v>857</v>
      </c>
      <c r="C59" s="6">
        <f>BW721</f>
        <v>714</v>
      </c>
      <c r="D59" s="6">
        <f>BW259</f>
        <v>252</v>
      </c>
      <c r="E59" s="6">
        <f>BW370</f>
        <v>363</v>
      </c>
      <c r="F59" s="6">
        <f>BW78</f>
        <v>71</v>
      </c>
      <c r="G59" s="6">
        <f>BW479</f>
        <v>472</v>
      </c>
      <c r="H59" s="11">
        <f>BW1005</f>
        <v>998</v>
      </c>
      <c r="I59" s="6">
        <f>BW636</f>
        <v>629</v>
      </c>
      <c r="J59" s="9">
        <f>BW277</f>
        <v>270</v>
      </c>
      <c r="K59" s="7">
        <f>BW164</f>
        <v>157</v>
      </c>
      <c r="L59" s="6">
        <f>BW694</f>
        <v>687</v>
      </c>
      <c r="M59" s="6">
        <f>BW839</f>
        <v>832</v>
      </c>
      <c r="N59" s="6">
        <f>BW539</f>
        <v>532</v>
      </c>
      <c r="O59" s="6">
        <f>BW906</f>
        <v>899</v>
      </c>
      <c r="P59" s="6">
        <f>BW440</f>
        <v>433</v>
      </c>
      <c r="Q59" s="6">
        <f>BW41</f>
        <v>34</v>
      </c>
      <c r="R59" s="6">
        <f>BW998</f>
        <v>991</v>
      </c>
      <c r="S59" s="6">
        <f>BW599</f>
        <v>592</v>
      </c>
      <c r="T59" s="6">
        <f>BW133</f>
        <v>126</v>
      </c>
      <c r="U59" s="6">
        <f>BW500</f>
        <v>493</v>
      </c>
      <c r="V59" s="6">
        <f>BW200</f>
        <v>193</v>
      </c>
      <c r="W59" s="6">
        <f>BW345</f>
        <v>338</v>
      </c>
      <c r="X59" s="8">
        <f>BW875</f>
        <v>868</v>
      </c>
      <c r="Y59" s="6">
        <f>BW762</f>
        <v>755</v>
      </c>
      <c r="Z59" s="6">
        <f>BW403</f>
        <v>396</v>
      </c>
      <c r="AA59" s="12">
        <f>BW34</f>
        <v>27</v>
      </c>
      <c r="AB59" s="6">
        <f>BW560</f>
        <v>553</v>
      </c>
      <c r="AC59" s="6">
        <f>BW961</f>
        <v>954</v>
      </c>
      <c r="AD59" s="6">
        <f>BW669</f>
        <v>662</v>
      </c>
      <c r="AE59" s="6">
        <f>BW780</f>
        <v>773</v>
      </c>
      <c r="AF59" s="6">
        <f>BW318</f>
        <v>311</v>
      </c>
      <c r="AG59" s="179">
        <f>BW175</f>
        <v>168</v>
      </c>
      <c r="AH59" s="5">
        <f t="shared" si="10"/>
        <v>16400</v>
      </c>
      <c r="AI59" s="5">
        <f t="shared" si="11"/>
        <v>11201200</v>
      </c>
      <c r="AJ59" s="2">
        <f t="shared" si="9"/>
        <v>8606720000</v>
      </c>
      <c r="AK59" s="115">
        <f>SUMSQ(B59,C59,D59,E59,F59,G59,H59,I59,J59,K59,L59,M59,N59,O59,P59,Q59,B60,C60,D60,E60,F60,G60,H60,I60,J60,K60,L60,M60,N60,O60,P60,Q60)</f>
        <v>11201200</v>
      </c>
      <c r="AM59" s="127" t="s">
        <v>938</v>
      </c>
      <c r="AN59" s="118" t="s">
        <v>589</v>
      </c>
      <c r="AO59" s="118" t="s">
        <v>1000</v>
      </c>
      <c r="AP59" s="118" t="s">
        <v>526</v>
      </c>
      <c r="AQ59" s="118" t="s">
        <v>811</v>
      </c>
      <c r="AR59" s="118" t="s">
        <v>717</v>
      </c>
      <c r="AS59" s="118" t="s">
        <v>875</v>
      </c>
      <c r="AT59" s="118" t="s">
        <v>653</v>
      </c>
      <c r="AU59" s="118" t="s">
        <v>367</v>
      </c>
      <c r="AV59" s="118" t="s">
        <v>146</v>
      </c>
      <c r="AW59" s="118" t="s">
        <v>303</v>
      </c>
      <c r="AX59" s="118" t="s">
        <v>208</v>
      </c>
      <c r="AY59" s="118" t="s">
        <v>494</v>
      </c>
      <c r="AZ59" s="118" t="s">
        <v>19</v>
      </c>
      <c r="BA59" s="118" t="s">
        <v>431</v>
      </c>
      <c r="BB59" s="118" t="s">
        <v>83</v>
      </c>
      <c r="BC59" s="118" t="s">
        <v>843</v>
      </c>
      <c r="BD59" s="118" t="s">
        <v>685</v>
      </c>
      <c r="BE59" s="118" t="s">
        <v>780</v>
      </c>
      <c r="BF59" s="118" t="s">
        <v>748</v>
      </c>
      <c r="BG59" s="118" t="s">
        <v>969</v>
      </c>
      <c r="BH59" s="118" t="s">
        <v>557</v>
      </c>
      <c r="BI59" s="118" t="s">
        <v>906</v>
      </c>
      <c r="BJ59" s="118" t="s">
        <v>621</v>
      </c>
      <c r="BK59" s="118" t="s">
        <v>399</v>
      </c>
      <c r="BL59" s="118" t="s">
        <v>114</v>
      </c>
      <c r="BM59" s="118" t="s">
        <v>463</v>
      </c>
      <c r="BN59" s="118" t="s">
        <v>51</v>
      </c>
      <c r="BO59" s="118" t="s">
        <v>272</v>
      </c>
      <c r="BP59" s="118" t="s">
        <v>240</v>
      </c>
      <c r="BQ59" s="118" t="s">
        <v>335</v>
      </c>
      <c r="BR59" s="126" t="s">
        <v>177</v>
      </c>
      <c r="BS59" s="24"/>
      <c r="BT59" s="22"/>
      <c r="BU59" s="29" t="s">
        <v>757</v>
      </c>
      <c r="BV59" s="30" t="s">
        <v>1030</v>
      </c>
      <c r="BW59" s="31">
        <f>L2+(51*L4)</f>
        <v>52</v>
      </c>
      <c r="BX59" s="22"/>
    </row>
    <row r="60" spans="1:76" x14ac:dyDescent="0.2">
      <c r="A60" s="1">
        <v>10</v>
      </c>
      <c r="B60" s="178">
        <f>BW773</f>
        <v>766</v>
      </c>
      <c r="C60" s="6">
        <f>BW884</f>
        <v>877</v>
      </c>
      <c r="D60" s="6">
        <f>BW358</f>
        <v>351</v>
      </c>
      <c r="E60" s="6">
        <f>BW215</f>
        <v>208</v>
      </c>
      <c r="F60" s="6">
        <f>BW491</f>
        <v>484</v>
      </c>
      <c r="G60" s="6">
        <f>BW122</f>
        <v>115</v>
      </c>
      <c r="H60" s="6">
        <f>BW584</f>
        <v>577</v>
      </c>
      <c r="I60" s="11">
        <f>BW985</f>
        <v>978</v>
      </c>
      <c r="J60" s="7">
        <f>BW176</f>
        <v>169</v>
      </c>
      <c r="K60" s="9">
        <f>BW321</f>
        <v>314</v>
      </c>
      <c r="L60" s="6">
        <f>BW787</f>
        <v>780</v>
      </c>
      <c r="M60" s="6">
        <f>BW674</f>
        <v>667</v>
      </c>
      <c r="N60" s="6">
        <f>BW958</f>
        <v>951</v>
      </c>
      <c r="O60" s="6">
        <f>BW559</f>
        <v>552</v>
      </c>
      <c r="P60" s="6">
        <f>BW29</f>
        <v>22</v>
      </c>
      <c r="Q60" s="6">
        <f>BW396</f>
        <v>389</v>
      </c>
      <c r="R60" s="6">
        <f>BW643</f>
        <v>636</v>
      </c>
      <c r="S60" s="6">
        <f>BW1010</f>
        <v>1003</v>
      </c>
      <c r="T60" s="6">
        <f>BW480</f>
        <v>473</v>
      </c>
      <c r="U60" s="6">
        <f>BW81</f>
        <v>74</v>
      </c>
      <c r="V60" s="6">
        <f>BW365</f>
        <v>358</v>
      </c>
      <c r="W60" s="6">
        <f>BW252</f>
        <v>245</v>
      </c>
      <c r="X60" s="6">
        <f>BW718</f>
        <v>711</v>
      </c>
      <c r="Y60" s="8">
        <f>BW863</f>
        <v>856</v>
      </c>
      <c r="Z60" s="12">
        <f>BW54</f>
        <v>47</v>
      </c>
      <c r="AA60" s="6">
        <f>BW455</f>
        <v>448</v>
      </c>
      <c r="AB60" s="6">
        <f>BW917</f>
        <v>910</v>
      </c>
      <c r="AC60" s="6">
        <f>BW548</f>
        <v>541</v>
      </c>
      <c r="AD60" s="6">
        <f>BW824</f>
        <v>817</v>
      </c>
      <c r="AE60" s="6">
        <f>BW681</f>
        <v>674</v>
      </c>
      <c r="AF60" s="6">
        <f>BW155</f>
        <v>148</v>
      </c>
      <c r="AG60" s="179">
        <f>BW266</f>
        <v>259</v>
      </c>
      <c r="AH60" s="5">
        <f t="shared" si="10"/>
        <v>16400</v>
      </c>
      <c r="AI60" s="5">
        <f t="shared" si="11"/>
        <v>11201200</v>
      </c>
      <c r="AJ60" s="2">
        <f t="shared" si="9"/>
        <v>8606720000</v>
      </c>
      <c r="AK60" s="115">
        <f>SUMSQ(R59,S59,T59,U59,V59,W59,X59,Y59,Z59,AA59,AB59,AC59,AD59,AE59,AF59,AG59,R60,S60,T60,U60,V60,W60,X60,Y60,Z60,AA60,AB60,AC60,AD60,AE60,AF60,AG60)</f>
        <v>11201200</v>
      </c>
      <c r="AM60" s="127" t="s">
        <v>945</v>
      </c>
      <c r="AN60" s="118" t="s">
        <v>596</v>
      </c>
      <c r="AO60" s="118" t="s">
        <v>1007</v>
      </c>
      <c r="AP60" s="118" t="s">
        <v>533</v>
      </c>
      <c r="AQ60" s="118" t="s">
        <v>818</v>
      </c>
      <c r="AR60" s="118" t="s">
        <v>724</v>
      </c>
      <c r="AS60" s="118" t="s">
        <v>0</v>
      </c>
      <c r="AT60" s="118" t="s">
        <v>660</v>
      </c>
      <c r="AU60" s="118" t="s">
        <v>374</v>
      </c>
      <c r="AV60" s="118" t="s">
        <v>153</v>
      </c>
      <c r="AW60" s="118" t="s">
        <v>310</v>
      </c>
      <c r="AX60" s="118" t="s">
        <v>215</v>
      </c>
      <c r="AY60" s="118" t="s">
        <v>501</v>
      </c>
      <c r="AZ60" s="118" t="s">
        <v>26</v>
      </c>
      <c r="BA60" s="118" t="s">
        <v>438</v>
      </c>
      <c r="BB60" s="118" t="s">
        <v>90</v>
      </c>
      <c r="BC60" s="118" t="s">
        <v>850</v>
      </c>
      <c r="BD60" s="118" t="s">
        <v>692</v>
      </c>
      <c r="BE60" s="118" t="s">
        <v>786</v>
      </c>
      <c r="BF60" s="118" t="s">
        <v>755</v>
      </c>
      <c r="BG60" s="118" t="s">
        <v>975</v>
      </c>
      <c r="BH60" s="118" t="s">
        <v>564</v>
      </c>
      <c r="BI60" s="118" t="s">
        <v>913</v>
      </c>
      <c r="BJ60" s="118" t="s">
        <v>628</v>
      </c>
      <c r="BK60" s="118" t="s">
        <v>406</v>
      </c>
      <c r="BL60" s="118" t="s">
        <v>121</v>
      </c>
      <c r="BM60" s="118" t="s">
        <v>470</v>
      </c>
      <c r="BN60" s="118" t="s">
        <v>58</v>
      </c>
      <c r="BO60" s="118" t="s">
        <v>279</v>
      </c>
      <c r="BP60" s="118" t="s">
        <v>247</v>
      </c>
      <c r="BQ60" s="118" t="s">
        <v>342</v>
      </c>
      <c r="BR60" s="126" t="s">
        <v>183</v>
      </c>
      <c r="BS60" s="24"/>
      <c r="BT60" s="22"/>
      <c r="BU60" s="29" t="s">
        <v>309</v>
      </c>
      <c r="BV60" s="30" t="s">
        <v>1030</v>
      </c>
      <c r="BW60" s="31">
        <f>L2+(52*L4)</f>
        <v>53</v>
      </c>
      <c r="BX60" s="22"/>
    </row>
    <row r="61" spans="1:76" x14ac:dyDescent="0.2">
      <c r="A61" s="1">
        <v>11</v>
      </c>
      <c r="B61" s="178">
        <f>BW169</f>
        <v>162</v>
      </c>
      <c r="C61" s="6">
        <f>BW312</f>
        <v>305</v>
      </c>
      <c r="D61" s="6">
        <f>BW778</f>
        <v>771</v>
      </c>
      <c r="E61" s="6">
        <f>BW667</f>
        <v>660</v>
      </c>
      <c r="F61" s="11">
        <f>BW967</f>
        <v>960</v>
      </c>
      <c r="G61" s="6">
        <f>BW566</f>
        <v>559</v>
      </c>
      <c r="H61" s="6">
        <f>BW36</f>
        <v>29</v>
      </c>
      <c r="I61" s="6">
        <f>BW405</f>
        <v>398</v>
      </c>
      <c r="J61" s="6">
        <f>BW764</f>
        <v>757</v>
      </c>
      <c r="K61" s="6">
        <f>BW877</f>
        <v>870</v>
      </c>
      <c r="L61" s="9">
        <f>BW351</f>
        <v>344</v>
      </c>
      <c r="M61" s="7">
        <f>BW206</f>
        <v>199</v>
      </c>
      <c r="N61" s="6">
        <f>BW498</f>
        <v>491</v>
      </c>
      <c r="O61" s="6">
        <f>BW131</f>
        <v>124</v>
      </c>
      <c r="P61" s="6">
        <f>BW593</f>
        <v>586</v>
      </c>
      <c r="Q61" s="6">
        <f>BW992</f>
        <v>985</v>
      </c>
      <c r="R61" s="6">
        <f>BW47</f>
        <v>40</v>
      </c>
      <c r="S61" s="6">
        <f>BW446</f>
        <v>439</v>
      </c>
      <c r="T61" s="6">
        <f>BW908</f>
        <v>901</v>
      </c>
      <c r="U61" s="6">
        <f>BW541</f>
        <v>534</v>
      </c>
      <c r="V61" s="8">
        <f>BW833</f>
        <v>826</v>
      </c>
      <c r="W61" s="6">
        <f>BW688</f>
        <v>681</v>
      </c>
      <c r="X61" s="6">
        <f>BW162</f>
        <v>155</v>
      </c>
      <c r="Y61" s="6">
        <f>BW275</f>
        <v>268</v>
      </c>
      <c r="Z61" s="6">
        <f>BW634</f>
        <v>627</v>
      </c>
      <c r="AA61" s="6">
        <f>BW1003</f>
        <v>996</v>
      </c>
      <c r="AB61" s="6">
        <f>BW473</f>
        <v>466</v>
      </c>
      <c r="AC61" s="12">
        <f>BW72</f>
        <v>65</v>
      </c>
      <c r="AD61" s="6">
        <f>BW372</f>
        <v>365</v>
      </c>
      <c r="AE61" s="6">
        <f>BW261</f>
        <v>254</v>
      </c>
      <c r="AF61" s="6">
        <f>BW727</f>
        <v>720</v>
      </c>
      <c r="AG61" s="179">
        <f>BW870</f>
        <v>863</v>
      </c>
      <c r="AH61" s="5">
        <f t="shared" si="10"/>
        <v>16400</v>
      </c>
      <c r="AI61" s="5">
        <f t="shared" si="11"/>
        <v>11201200</v>
      </c>
      <c r="AJ61" s="2">
        <f t="shared" si="9"/>
        <v>8606720000</v>
      </c>
      <c r="AK61" s="115">
        <f>SUMSQ(B61,C61,D61,E61,F61,G61,H61,I61,J61,K61,L61,M61,N61,O61,P61,Q61,B62,C62,D62,E62,F62,G62,H62,I62,J62,K62,L62,M62,N62,O62,P62,Q62)</f>
        <v>11201200</v>
      </c>
      <c r="AM61" s="127" t="s">
        <v>940</v>
      </c>
      <c r="AN61" s="118" t="s">
        <v>591</v>
      </c>
      <c r="AO61" s="118" t="s">
        <v>1002</v>
      </c>
      <c r="AP61" s="118" t="s">
        <v>528</v>
      </c>
      <c r="AQ61" s="118" t="s">
        <v>813</v>
      </c>
      <c r="AR61" s="118" t="s">
        <v>719</v>
      </c>
      <c r="AS61" s="118" t="s">
        <v>877</v>
      </c>
      <c r="AT61" s="118" t="s">
        <v>655</v>
      </c>
      <c r="AU61" s="118" t="s">
        <v>369</v>
      </c>
      <c r="AV61" s="118" t="s">
        <v>148</v>
      </c>
      <c r="AW61" s="118" t="s">
        <v>305</v>
      </c>
      <c r="AX61" s="118" t="s">
        <v>210</v>
      </c>
      <c r="AY61" s="118" t="s">
        <v>496</v>
      </c>
      <c r="AZ61" s="118" t="s">
        <v>21</v>
      </c>
      <c r="BA61" s="118" t="s">
        <v>433</v>
      </c>
      <c r="BB61" s="118" t="s">
        <v>85</v>
      </c>
      <c r="BC61" s="118" t="s">
        <v>845</v>
      </c>
      <c r="BD61" s="118" t="s">
        <v>687</v>
      </c>
      <c r="BE61" s="118" t="s">
        <v>781</v>
      </c>
      <c r="BF61" s="118" t="s">
        <v>750</v>
      </c>
      <c r="BG61" s="118" t="s">
        <v>970</v>
      </c>
      <c r="BH61" s="118" t="s">
        <v>559</v>
      </c>
      <c r="BI61" s="118" t="s">
        <v>908</v>
      </c>
      <c r="BJ61" s="118" t="s">
        <v>623</v>
      </c>
      <c r="BK61" s="118" t="s">
        <v>401</v>
      </c>
      <c r="BL61" s="118" t="s">
        <v>116</v>
      </c>
      <c r="BM61" s="118" t="s">
        <v>465</v>
      </c>
      <c r="BN61" s="118" t="s">
        <v>53</v>
      </c>
      <c r="BO61" s="118" t="s">
        <v>274</v>
      </c>
      <c r="BP61" s="118" t="s">
        <v>242</v>
      </c>
      <c r="BQ61" s="118" t="s">
        <v>337</v>
      </c>
      <c r="BR61" s="126" t="s">
        <v>179</v>
      </c>
      <c r="BS61" s="24"/>
      <c r="BT61" s="22"/>
      <c r="BU61" s="29" t="s">
        <v>505</v>
      </c>
      <c r="BV61" s="30" t="s">
        <v>1030</v>
      </c>
      <c r="BW61" s="31">
        <f>L2+(53*L4)</f>
        <v>54</v>
      </c>
      <c r="BX61" s="22"/>
    </row>
    <row r="62" spans="1:76" x14ac:dyDescent="0.2">
      <c r="A62" s="1">
        <v>12</v>
      </c>
      <c r="B62" s="178">
        <f>BW268</f>
        <v>261</v>
      </c>
      <c r="C62" s="6">
        <f>BW157</f>
        <v>150</v>
      </c>
      <c r="D62" s="6">
        <f>BW687</f>
        <v>680</v>
      </c>
      <c r="E62" s="6">
        <f>BW830</f>
        <v>823</v>
      </c>
      <c r="F62" s="6">
        <f>BW546</f>
        <v>539</v>
      </c>
      <c r="G62" s="11">
        <f>BW915</f>
        <v>908</v>
      </c>
      <c r="H62" s="6">
        <f>BW449</f>
        <v>442</v>
      </c>
      <c r="I62" s="6">
        <f>BW48</f>
        <v>41</v>
      </c>
      <c r="J62" s="6">
        <f>BW857</f>
        <v>850</v>
      </c>
      <c r="K62" s="6">
        <f>BW712</f>
        <v>705</v>
      </c>
      <c r="L62" s="7">
        <f>BW250</f>
        <v>243</v>
      </c>
      <c r="M62" s="9">
        <f>BW363</f>
        <v>356</v>
      </c>
      <c r="N62" s="6">
        <f>BW87</f>
        <v>80</v>
      </c>
      <c r="O62" s="6">
        <f>BW486</f>
        <v>479</v>
      </c>
      <c r="P62" s="6">
        <f>BW1012</f>
        <v>1005</v>
      </c>
      <c r="Q62" s="6">
        <f>BW645</f>
        <v>638</v>
      </c>
      <c r="R62" s="6">
        <f>BW394</f>
        <v>387</v>
      </c>
      <c r="S62" s="6">
        <f>BW27</f>
        <v>20</v>
      </c>
      <c r="T62" s="6">
        <f>BW553</f>
        <v>546</v>
      </c>
      <c r="U62" s="6">
        <f>BW952</f>
        <v>945</v>
      </c>
      <c r="V62" s="6">
        <f>BW676</f>
        <v>669</v>
      </c>
      <c r="W62" s="8">
        <f>BW789</f>
        <v>782</v>
      </c>
      <c r="X62" s="6">
        <f>BW327</f>
        <v>320</v>
      </c>
      <c r="Y62" s="6">
        <f>BW182</f>
        <v>175</v>
      </c>
      <c r="Z62" s="6">
        <f>BW991</f>
        <v>984</v>
      </c>
      <c r="AA62" s="6">
        <f>BW590</f>
        <v>583</v>
      </c>
      <c r="AB62" s="12">
        <f>BW124</f>
        <v>117</v>
      </c>
      <c r="AC62" s="6">
        <f>BW493</f>
        <v>486</v>
      </c>
      <c r="AD62" s="6">
        <f>BW209</f>
        <v>202</v>
      </c>
      <c r="AE62" s="6">
        <f>BW352</f>
        <v>345</v>
      </c>
      <c r="AF62" s="6">
        <f>BW882</f>
        <v>875</v>
      </c>
      <c r="AG62" s="179">
        <f>BW771</f>
        <v>764</v>
      </c>
      <c r="AH62" s="5">
        <f t="shared" si="10"/>
        <v>16400</v>
      </c>
      <c r="AI62" s="5">
        <f t="shared" si="11"/>
        <v>11201200</v>
      </c>
      <c r="AJ62" s="2">
        <f t="shared" si="9"/>
        <v>8606720000</v>
      </c>
      <c r="AK62" s="115">
        <f>SUMSQ(R61,S61,T61,U61,V61,W61,X61,Y61,Z61,AA61,AB61,AC61,AD61,AE61,AF61,AG61,R62,S62,T62,U62,V62,W62,X62,Y62,Z62,AA62,AB62,AC62,AD62,AE62,AF62,AG62)</f>
        <v>11201200</v>
      </c>
      <c r="AM62" s="127" t="s">
        <v>943</v>
      </c>
      <c r="AN62" s="118" t="s">
        <v>594</v>
      </c>
      <c r="AO62" s="118" t="s">
        <v>1005</v>
      </c>
      <c r="AP62" s="118" t="s">
        <v>531</v>
      </c>
      <c r="AQ62" s="118" t="s">
        <v>816</v>
      </c>
      <c r="AR62" s="118" t="s">
        <v>722</v>
      </c>
      <c r="AS62" s="118" t="s">
        <v>880</v>
      </c>
      <c r="AT62" s="118" t="s">
        <v>658</v>
      </c>
      <c r="AU62" s="118" t="s">
        <v>372</v>
      </c>
      <c r="AV62" s="118" t="s">
        <v>151</v>
      </c>
      <c r="AW62" s="118" t="s">
        <v>308</v>
      </c>
      <c r="AX62" s="118" t="s">
        <v>213</v>
      </c>
      <c r="AY62" s="118" t="s">
        <v>499</v>
      </c>
      <c r="AZ62" s="118" t="s">
        <v>24</v>
      </c>
      <c r="BA62" s="118" t="s">
        <v>436</v>
      </c>
      <c r="BB62" s="118" t="s">
        <v>88</v>
      </c>
      <c r="BC62" s="118" t="s">
        <v>848</v>
      </c>
      <c r="BD62" s="118" t="s">
        <v>690</v>
      </c>
      <c r="BE62" s="118" t="s">
        <v>784</v>
      </c>
      <c r="BF62" s="118" t="s">
        <v>753</v>
      </c>
      <c r="BG62" s="118" t="s">
        <v>973</v>
      </c>
      <c r="BH62" s="118" t="s">
        <v>562</v>
      </c>
      <c r="BI62" s="118" t="s">
        <v>911</v>
      </c>
      <c r="BJ62" s="118" t="s">
        <v>626</v>
      </c>
      <c r="BK62" s="118" t="s">
        <v>404</v>
      </c>
      <c r="BL62" s="118" t="s">
        <v>119</v>
      </c>
      <c r="BM62" s="118" t="s">
        <v>468</v>
      </c>
      <c r="BN62" s="118" t="s">
        <v>56</v>
      </c>
      <c r="BO62" s="118" t="s">
        <v>277</v>
      </c>
      <c r="BP62" s="118" t="s">
        <v>245</v>
      </c>
      <c r="BQ62" s="118" t="s">
        <v>340</v>
      </c>
      <c r="BR62" s="126" t="s">
        <v>181</v>
      </c>
      <c r="BS62" s="24"/>
      <c r="BT62" s="22"/>
      <c r="BU62" s="29" t="s">
        <v>99</v>
      </c>
      <c r="BV62" s="30" t="s">
        <v>1030</v>
      </c>
      <c r="BW62" s="31">
        <f>L2+(54*L4)</f>
        <v>55</v>
      </c>
      <c r="BX62" s="22"/>
    </row>
    <row r="63" spans="1:76" x14ac:dyDescent="0.2">
      <c r="A63" s="1">
        <v>13</v>
      </c>
      <c r="B63" s="178">
        <f>BW227</f>
        <v>220</v>
      </c>
      <c r="C63" s="6">
        <f>BW338</f>
        <v>331</v>
      </c>
      <c r="D63" s="11">
        <f>BW896</f>
        <v>889</v>
      </c>
      <c r="E63" s="6">
        <f>BW753</f>
        <v>746</v>
      </c>
      <c r="F63" s="6">
        <f>BW973</f>
        <v>966</v>
      </c>
      <c r="G63" s="6">
        <f>BW604</f>
        <v>597</v>
      </c>
      <c r="H63" s="6">
        <f>BW110</f>
        <v>103</v>
      </c>
      <c r="I63" s="6">
        <f>BW511</f>
        <v>504</v>
      </c>
      <c r="J63" s="6">
        <f>BW662</f>
        <v>655</v>
      </c>
      <c r="K63" s="6">
        <f>BW807</f>
        <v>800</v>
      </c>
      <c r="L63" s="6">
        <f>BW309</f>
        <v>302</v>
      </c>
      <c r="M63" s="6">
        <f>BW196</f>
        <v>189</v>
      </c>
      <c r="N63" s="9">
        <f>BW408</f>
        <v>401</v>
      </c>
      <c r="O63" s="7">
        <f>BW9</f>
        <v>2</v>
      </c>
      <c r="P63" s="6">
        <f>BW571</f>
        <v>564</v>
      </c>
      <c r="Q63" s="6">
        <f>BW938</f>
        <v>931</v>
      </c>
      <c r="R63" s="6">
        <f>BW101</f>
        <v>94</v>
      </c>
      <c r="S63" s="6">
        <f>BW468</f>
        <v>461</v>
      </c>
      <c r="T63" s="8">
        <f>BW1030</f>
        <v>1023</v>
      </c>
      <c r="U63" s="6">
        <f>BW631</f>
        <v>624</v>
      </c>
      <c r="V63" s="6">
        <f>BW843</f>
        <v>836</v>
      </c>
      <c r="W63" s="6">
        <f>BW730</f>
        <v>723</v>
      </c>
      <c r="X63" s="6">
        <f>BW232</f>
        <v>225</v>
      </c>
      <c r="Y63" s="6">
        <f>BW377</f>
        <v>370</v>
      </c>
      <c r="Z63" s="6">
        <f>BW528</f>
        <v>521</v>
      </c>
      <c r="AA63" s="6">
        <f>BW929</f>
        <v>922</v>
      </c>
      <c r="AB63" s="6">
        <f>BW435</f>
        <v>428</v>
      </c>
      <c r="AC63" s="6">
        <f>BW66</f>
        <v>59</v>
      </c>
      <c r="AD63" s="6">
        <f>BW286</f>
        <v>279</v>
      </c>
      <c r="AE63" s="12">
        <f>BW143</f>
        <v>136</v>
      </c>
      <c r="AF63" s="6">
        <f>BW701</f>
        <v>694</v>
      </c>
      <c r="AG63" s="179">
        <f>BW812</f>
        <v>805</v>
      </c>
      <c r="AH63" s="5">
        <f t="shared" si="10"/>
        <v>16400</v>
      </c>
      <c r="AI63" s="5">
        <f t="shared" si="11"/>
        <v>11201200</v>
      </c>
      <c r="AJ63" s="2">
        <f t="shared" si="9"/>
        <v>8606720000</v>
      </c>
      <c r="AK63" s="115">
        <f>SUMSQ(B63,C63,D63,E63,F63,G63,H63,I63,J63,K63,L63,M63,N63,O63,P63,Q63,B64,C64,D64,E64,F64,G64,H64,I64,J64,K64,L64,M64,N64,O64,P64,Q64)</f>
        <v>11201200</v>
      </c>
      <c r="AM63" s="127" t="s">
        <v>934</v>
      </c>
      <c r="AN63" s="118" t="s">
        <v>585</v>
      </c>
      <c r="AO63" s="118" t="s">
        <v>996</v>
      </c>
      <c r="AP63" s="118" t="s">
        <v>522</v>
      </c>
      <c r="AQ63" s="118" t="s">
        <v>807</v>
      </c>
      <c r="AR63" s="118" t="s">
        <v>713</v>
      </c>
      <c r="AS63" s="118" t="s">
        <v>871</v>
      </c>
      <c r="AT63" s="118" t="s">
        <v>649</v>
      </c>
      <c r="AU63" s="118" t="s">
        <v>363</v>
      </c>
      <c r="AV63" s="118" t="s">
        <v>142</v>
      </c>
      <c r="AW63" s="118" t="s">
        <v>299</v>
      </c>
      <c r="AX63" s="118" t="s">
        <v>204</v>
      </c>
      <c r="AY63" s="118" t="s">
        <v>490</v>
      </c>
      <c r="AZ63" s="118" t="s">
        <v>15</v>
      </c>
      <c r="BA63" s="118" t="s">
        <v>427</v>
      </c>
      <c r="BB63" s="118" t="s">
        <v>79</v>
      </c>
      <c r="BC63" s="118" t="s">
        <v>839</v>
      </c>
      <c r="BD63" s="118" t="s">
        <v>681</v>
      </c>
      <c r="BE63" s="118" t="s">
        <v>776</v>
      </c>
      <c r="BF63" s="118" t="s">
        <v>744</v>
      </c>
      <c r="BG63" s="118" t="s">
        <v>965</v>
      </c>
      <c r="BH63" s="118" t="s">
        <v>553</v>
      </c>
      <c r="BI63" s="118" t="s">
        <v>902</v>
      </c>
      <c r="BJ63" s="118" t="s">
        <v>617</v>
      </c>
      <c r="BK63" s="118" t="s">
        <v>395</v>
      </c>
      <c r="BL63" s="118" t="s">
        <v>111</v>
      </c>
      <c r="BM63" s="118" t="s">
        <v>459</v>
      </c>
      <c r="BN63" s="118" t="s">
        <v>47</v>
      </c>
      <c r="BO63" s="118" t="s">
        <v>268</v>
      </c>
      <c r="BP63" s="118" t="s">
        <v>236</v>
      </c>
      <c r="BQ63" s="118" t="s">
        <v>331</v>
      </c>
      <c r="BR63" s="126" t="s">
        <v>173</v>
      </c>
      <c r="BS63" s="24"/>
      <c r="BT63" s="22"/>
      <c r="BU63" s="29" t="s">
        <v>159</v>
      </c>
      <c r="BV63" s="30" t="s">
        <v>1030</v>
      </c>
      <c r="BW63" s="31">
        <f>L2+(55*L4)</f>
        <v>56</v>
      </c>
      <c r="BX63" s="22"/>
    </row>
    <row r="64" spans="1:76" x14ac:dyDescent="0.2">
      <c r="A64" s="1">
        <v>14</v>
      </c>
      <c r="B64" s="178">
        <f>BW390</f>
        <v>383</v>
      </c>
      <c r="C64" s="6">
        <f>BW247</f>
        <v>240</v>
      </c>
      <c r="D64" s="6">
        <f>BW741</f>
        <v>734</v>
      </c>
      <c r="E64" s="11">
        <f>BW852</f>
        <v>845</v>
      </c>
      <c r="F64" s="6">
        <f>BW616</f>
        <v>609</v>
      </c>
      <c r="G64" s="6">
        <f>BW1017</f>
        <v>1010</v>
      </c>
      <c r="H64" s="6">
        <f>BW459</f>
        <v>452</v>
      </c>
      <c r="I64" s="6">
        <f>BW90</f>
        <v>83</v>
      </c>
      <c r="J64" s="6">
        <f>BW819</f>
        <v>812</v>
      </c>
      <c r="K64" s="6">
        <f>BW706</f>
        <v>699</v>
      </c>
      <c r="L64" s="6">
        <f>BW144</f>
        <v>137</v>
      </c>
      <c r="M64" s="6">
        <f>BW289</f>
        <v>282</v>
      </c>
      <c r="N64" s="7">
        <f>BW61</f>
        <v>54</v>
      </c>
      <c r="O64" s="9">
        <f>BW428</f>
        <v>421</v>
      </c>
      <c r="P64" s="6">
        <f>BW926</f>
        <v>919</v>
      </c>
      <c r="Q64" s="6">
        <f>BW527</f>
        <v>520</v>
      </c>
      <c r="R64" s="6">
        <f>BW512</f>
        <v>505</v>
      </c>
      <c r="S64" s="6">
        <f>BW113</f>
        <v>106</v>
      </c>
      <c r="T64" s="6">
        <f>BW611</f>
        <v>604</v>
      </c>
      <c r="U64" s="8">
        <f>BW978</f>
        <v>971</v>
      </c>
      <c r="V64" s="6">
        <f>BW750</f>
        <v>743</v>
      </c>
      <c r="W64" s="6">
        <f>BW895</f>
        <v>888</v>
      </c>
      <c r="X64" s="6">
        <f>BW333</f>
        <v>326</v>
      </c>
      <c r="Y64" s="6">
        <f>BW220</f>
        <v>213</v>
      </c>
      <c r="Z64" s="6">
        <f>BW949</f>
        <v>942</v>
      </c>
      <c r="AA64" s="6">
        <f>BW580</f>
        <v>573</v>
      </c>
      <c r="AB64" s="6">
        <f>BW22</f>
        <v>15</v>
      </c>
      <c r="AC64" s="6">
        <f>BW423</f>
        <v>416</v>
      </c>
      <c r="AD64" s="12">
        <f>BW187</f>
        <v>180</v>
      </c>
      <c r="AE64" s="6">
        <f>BW298</f>
        <v>291</v>
      </c>
      <c r="AF64" s="6">
        <f>BW792</f>
        <v>785</v>
      </c>
      <c r="AG64" s="179">
        <f>BW649</f>
        <v>642</v>
      </c>
      <c r="AH64" s="5">
        <f t="shared" si="10"/>
        <v>16400</v>
      </c>
      <c r="AI64" s="5">
        <f t="shared" si="11"/>
        <v>11201200</v>
      </c>
      <c r="AJ64" s="2">
        <f t="shared" si="9"/>
        <v>8606720000</v>
      </c>
      <c r="AK64" s="115">
        <f>SUMSQ(R63,S63,T63,U63,V63,W63,X63,Y63,Z63,AA63,AB63,AC63,AD63,AE63,AF63,AG63,R64,S64,T64,U64,V64,W64,X64,Y64,Z64,AA64,AB64,AC64,AD64,AE64,AF64,AG64)</f>
        <v>11201200</v>
      </c>
      <c r="AM64" s="127" t="s">
        <v>948</v>
      </c>
      <c r="AN64" s="118" t="s">
        <v>600</v>
      </c>
      <c r="AO64" s="118" t="s">
        <v>1011</v>
      </c>
      <c r="AP64" s="118" t="s">
        <v>537</v>
      </c>
      <c r="AQ64" s="118" t="s">
        <v>822</v>
      </c>
      <c r="AR64" s="118" t="s">
        <v>728</v>
      </c>
      <c r="AS64" s="118" t="s">
        <v>885</v>
      </c>
      <c r="AT64" s="118" t="s">
        <v>664</v>
      </c>
      <c r="AU64" s="118" t="s">
        <v>378</v>
      </c>
      <c r="AV64" s="118" t="s">
        <v>157</v>
      </c>
      <c r="AW64" s="118" t="s">
        <v>314</v>
      </c>
      <c r="AX64" s="118" t="s">
        <v>219</v>
      </c>
      <c r="AY64" s="118" t="s">
        <v>505</v>
      </c>
      <c r="AZ64" s="118" t="s">
        <v>30</v>
      </c>
      <c r="BA64" s="118" t="s">
        <v>442</v>
      </c>
      <c r="BB64" s="118" t="s">
        <v>94</v>
      </c>
      <c r="BC64" s="118" t="s">
        <v>854</v>
      </c>
      <c r="BD64" s="118" t="s">
        <v>696</v>
      </c>
      <c r="BE64" s="118" t="s">
        <v>790</v>
      </c>
      <c r="BF64" s="118" t="s">
        <v>759</v>
      </c>
      <c r="BG64" s="118" t="s">
        <v>979</v>
      </c>
      <c r="BH64" s="118" t="s">
        <v>568</v>
      </c>
      <c r="BI64" s="118" t="s">
        <v>917</v>
      </c>
      <c r="BJ64" s="118" t="s">
        <v>632</v>
      </c>
      <c r="BK64" s="118" t="s">
        <v>410</v>
      </c>
      <c r="BL64" s="118" t="s">
        <v>125</v>
      </c>
      <c r="BM64" s="118" t="s">
        <v>474</v>
      </c>
      <c r="BN64" s="118" t="s">
        <v>62</v>
      </c>
      <c r="BO64" s="118" t="s">
        <v>283</v>
      </c>
      <c r="BP64" s="118" t="s">
        <v>251</v>
      </c>
      <c r="BQ64" s="118" t="s">
        <v>346</v>
      </c>
      <c r="BR64" s="126" t="s">
        <v>187</v>
      </c>
      <c r="BS64" s="24"/>
      <c r="BT64" s="22"/>
      <c r="BU64" s="29" t="s">
        <v>361</v>
      </c>
      <c r="BV64" s="30" t="s">
        <v>1030</v>
      </c>
      <c r="BW64" s="31">
        <f>L2+(56*L4)</f>
        <v>57</v>
      </c>
      <c r="BX64" s="22"/>
    </row>
    <row r="65" spans="1:76" x14ac:dyDescent="0.2">
      <c r="A65" s="1">
        <v>15</v>
      </c>
      <c r="B65" s="190">
        <f>BW810</f>
        <v>803</v>
      </c>
      <c r="C65" s="6">
        <f>BW699</f>
        <v>692</v>
      </c>
      <c r="D65" s="6">
        <f>BW137</f>
        <v>130</v>
      </c>
      <c r="E65" s="6">
        <f>BW280</f>
        <v>273</v>
      </c>
      <c r="F65" s="6">
        <f>BW68</f>
        <v>61</v>
      </c>
      <c r="G65" s="6">
        <f>BW437</f>
        <v>430</v>
      </c>
      <c r="H65" s="6">
        <f>BW935</f>
        <v>928</v>
      </c>
      <c r="I65" s="6">
        <f>BW534</f>
        <v>527</v>
      </c>
      <c r="J65" s="6">
        <f>BW383</f>
        <v>376</v>
      </c>
      <c r="K65" s="6">
        <f>BW238</f>
        <v>231</v>
      </c>
      <c r="L65" s="6">
        <f>BW732</f>
        <v>725</v>
      </c>
      <c r="M65" s="6">
        <f>BW845</f>
        <v>838</v>
      </c>
      <c r="N65" s="6">
        <f>BW625</f>
        <v>618</v>
      </c>
      <c r="O65" s="6">
        <f>BW1024</f>
        <v>1017</v>
      </c>
      <c r="P65" s="9">
        <f>BW466</f>
        <v>459</v>
      </c>
      <c r="Q65" s="7">
        <f>BW99</f>
        <v>92</v>
      </c>
      <c r="R65" s="8">
        <f>BW940</f>
        <v>933</v>
      </c>
      <c r="S65" s="6">
        <f>BW573</f>
        <v>566</v>
      </c>
      <c r="T65" s="6">
        <f>BW15</f>
        <v>8</v>
      </c>
      <c r="U65" s="6">
        <f>BW414</f>
        <v>407</v>
      </c>
      <c r="V65" s="6">
        <f>BW194</f>
        <v>187</v>
      </c>
      <c r="W65" s="6">
        <f>BW307</f>
        <v>300</v>
      </c>
      <c r="X65" s="6">
        <f>BW801</f>
        <v>794</v>
      </c>
      <c r="Y65" s="6">
        <f>BW656</f>
        <v>649</v>
      </c>
      <c r="Z65" s="6">
        <f>BW505</f>
        <v>498</v>
      </c>
      <c r="AA65" s="6">
        <f>BW104</f>
        <v>97</v>
      </c>
      <c r="AB65" s="6">
        <f>BW602</f>
        <v>595</v>
      </c>
      <c r="AC65" s="6">
        <f>BW971</f>
        <v>964</v>
      </c>
      <c r="AD65" s="6">
        <f>BW759</f>
        <v>752</v>
      </c>
      <c r="AE65" s="6">
        <f>BW902</f>
        <v>895</v>
      </c>
      <c r="AF65" s="6">
        <f>BW340</f>
        <v>333</v>
      </c>
      <c r="AG65" s="186">
        <f>BW229</f>
        <v>222</v>
      </c>
      <c r="AH65" s="5">
        <f t="shared" si="10"/>
        <v>16400</v>
      </c>
      <c r="AI65" s="5">
        <f t="shared" si="11"/>
        <v>11201200</v>
      </c>
      <c r="AJ65" s="2">
        <f t="shared" si="9"/>
        <v>8606720000</v>
      </c>
      <c r="AK65" s="115">
        <f>SUMSQ(B65,C65,D65,E65,F65,G65,H65,I65,J65,K65,L65,M65,N65,O65,P65,Q65,B66,C66,D66,E66,F66,G66,H66,I66,J66,K66,L66,M66,N66,O66,P66,Q66)</f>
        <v>11201200</v>
      </c>
      <c r="AM65" s="127" t="s">
        <v>936</v>
      </c>
      <c r="AN65" s="118" t="s">
        <v>587</v>
      </c>
      <c r="AO65" s="118" t="s">
        <v>998</v>
      </c>
      <c r="AP65" s="118" t="s">
        <v>524</v>
      </c>
      <c r="AQ65" s="118" t="s">
        <v>809</v>
      </c>
      <c r="AR65" s="118" t="s">
        <v>715</v>
      </c>
      <c r="AS65" s="118" t="s">
        <v>873</v>
      </c>
      <c r="AT65" s="118" t="s">
        <v>651</v>
      </c>
      <c r="AU65" s="118" t="s">
        <v>365</v>
      </c>
      <c r="AV65" s="118" t="s">
        <v>144</v>
      </c>
      <c r="AW65" s="118" t="s">
        <v>301</v>
      </c>
      <c r="AX65" s="118" t="s">
        <v>206</v>
      </c>
      <c r="AY65" s="118" t="s">
        <v>492</v>
      </c>
      <c r="AZ65" s="118" t="s">
        <v>17</v>
      </c>
      <c r="BA65" s="118" t="s">
        <v>429</v>
      </c>
      <c r="BB65" s="118" t="s">
        <v>81</v>
      </c>
      <c r="BC65" s="118" t="s">
        <v>841</v>
      </c>
      <c r="BD65" s="118" t="s">
        <v>683</v>
      </c>
      <c r="BE65" s="118" t="s">
        <v>778</v>
      </c>
      <c r="BF65" s="118" t="s">
        <v>746</v>
      </c>
      <c r="BG65" s="118" t="s">
        <v>967</v>
      </c>
      <c r="BH65" s="118" t="s">
        <v>555</v>
      </c>
      <c r="BI65" s="118" t="s">
        <v>904</v>
      </c>
      <c r="BJ65" s="118" t="s">
        <v>619</v>
      </c>
      <c r="BK65" s="118" t="s">
        <v>397</v>
      </c>
      <c r="BL65" s="118" t="s">
        <v>3</v>
      </c>
      <c r="BM65" s="118" t="s">
        <v>461</v>
      </c>
      <c r="BN65" s="118" t="s">
        <v>49</v>
      </c>
      <c r="BO65" s="118" t="s">
        <v>270</v>
      </c>
      <c r="BP65" s="118" t="s">
        <v>238</v>
      </c>
      <c r="BQ65" s="118" t="s">
        <v>333</v>
      </c>
      <c r="BR65" s="126" t="s">
        <v>175</v>
      </c>
      <c r="BS65" s="24"/>
      <c r="BT65" s="22"/>
      <c r="BU65" s="29" t="s">
        <v>422</v>
      </c>
      <c r="BV65" s="30" t="s">
        <v>1030</v>
      </c>
      <c r="BW65" s="31">
        <f>L2+(57*L4)</f>
        <v>58</v>
      </c>
      <c r="BX65" s="22"/>
    </row>
    <row r="66" spans="1:76" x14ac:dyDescent="0.2">
      <c r="A66" s="1">
        <v>16</v>
      </c>
      <c r="B66" s="178">
        <f>BW655</f>
        <v>648</v>
      </c>
      <c r="C66" s="11">
        <f>BW798</f>
        <v>791</v>
      </c>
      <c r="D66" s="6">
        <f>BW300</f>
        <v>293</v>
      </c>
      <c r="E66" s="6">
        <f>BW189</f>
        <v>182</v>
      </c>
      <c r="F66" s="6">
        <f>BW417</f>
        <v>410</v>
      </c>
      <c r="G66" s="6">
        <f>BW16</f>
        <v>9</v>
      </c>
      <c r="H66" s="6">
        <f>BW578</f>
        <v>571</v>
      </c>
      <c r="I66" s="6">
        <f>BW947</f>
        <v>940</v>
      </c>
      <c r="J66" s="6">
        <f>BW218</f>
        <v>211</v>
      </c>
      <c r="K66" s="6">
        <f>BW331</f>
        <v>324</v>
      </c>
      <c r="L66" s="6">
        <f>BW889</f>
        <v>882</v>
      </c>
      <c r="M66" s="6">
        <f>BW744</f>
        <v>737</v>
      </c>
      <c r="N66" s="6">
        <f>BW980</f>
        <v>973</v>
      </c>
      <c r="O66" s="6">
        <f>BW613</f>
        <v>606</v>
      </c>
      <c r="P66" s="7">
        <f>BW119</f>
        <v>112</v>
      </c>
      <c r="Q66" s="9">
        <f>BW518</f>
        <v>511</v>
      </c>
      <c r="R66" s="6">
        <f>BW521</f>
        <v>514</v>
      </c>
      <c r="S66" s="8">
        <f>BW920</f>
        <v>913</v>
      </c>
      <c r="T66" s="6">
        <f>BW426</f>
        <v>419</v>
      </c>
      <c r="U66" s="6">
        <f>BW59</f>
        <v>52</v>
      </c>
      <c r="V66" s="6">
        <f>BW295</f>
        <v>288</v>
      </c>
      <c r="W66" s="6">
        <f>BW150</f>
        <v>143</v>
      </c>
      <c r="X66" s="6">
        <f>BW708</f>
        <v>701</v>
      </c>
      <c r="Y66" s="6">
        <f>BW821</f>
        <v>814</v>
      </c>
      <c r="Z66" s="6">
        <f>BW92</f>
        <v>85</v>
      </c>
      <c r="AA66" s="6">
        <f>BW461</f>
        <v>454</v>
      </c>
      <c r="AB66" s="6">
        <f>BW1023</f>
        <v>1016</v>
      </c>
      <c r="AC66" s="6">
        <f>BW622</f>
        <v>615</v>
      </c>
      <c r="AD66" s="6">
        <f>BW850</f>
        <v>843</v>
      </c>
      <c r="AE66" s="6">
        <f>BW739</f>
        <v>732</v>
      </c>
      <c r="AF66" s="12">
        <f>BW241</f>
        <v>234</v>
      </c>
      <c r="AG66" s="179">
        <f>BW384</f>
        <v>377</v>
      </c>
      <c r="AH66" s="5">
        <f t="shared" si="10"/>
        <v>16400</v>
      </c>
      <c r="AI66" s="5">
        <f t="shared" si="11"/>
        <v>11201200</v>
      </c>
      <c r="AJ66" s="2">
        <f t="shared" si="9"/>
        <v>8606720000</v>
      </c>
      <c r="AK66" s="115">
        <f>SUMSQ(R65,S65,T65,U65,V65,W65,X65,Y65,Z65,AA65,AB65,AC65,AD65,AE65,AF65,AG65,R66,S66,T66,U66,V66,W66,X66,Y66,Z66,AA66,AB66,AC66,AD66,AE66,AF66,AG66)</f>
        <v>11201200</v>
      </c>
      <c r="AM66" s="127" t="s">
        <v>947</v>
      </c>
      <c r="AN66" s="118" t="s">
        <v>598</v>
      </c>
      <c r="AO66" s="118" t="s">
        <v>1009</v>
      </c>
      <c r="AP66" s="118" t="s">
        <v>535</v>
      </c>
      <c r="AQ66" s="118" t="s">
        <v>820</v>
      </c>
      <c r="AR66" s="118" t="s">
        <v>726</v>
      </c>
      <c r="AS66" s="118" t="s">
        <v>883</v>
      </c>
      <c r="AT66" s="118" t="s">
        <v>662</v>
      </c>
      <c r="AU66" s="118" t="s">
        <v>376</v>
      </c>
      <c r="AV66" s="118" t="s">
        <v>155</v>
      </c>
      <c r="AW66" s="118" t="s">
        <v>312</v>
      </c>
      <c r="AX66" s="118" t="s">
        <v>217</v>
      </c>
      <c r="AY66" s="118" t="s">
        <v>503</v>
      </c>
      <c r="AZ66" s="118" t="s">
        <v>28</v>
      </c>
      <c r="BA66" s="118" t="s">
        <v>440</v>
      </c>
      <c r="BB66" s="118" t="s">
        <v>92</v>
      </c>
      <c r="BC66" s="118" t="s">
        <v>852</v>
      </c>
      <c r="BD66" s="118" t="s">
        <v>694</v>
      </c>
      <c r="BE66" s="118" t="s">
        <v>788</v>
      </c>
      <c r="BF66" s="118" t="s">
        <v>757</v>
      </c>
      <c r="BG66" s="118" t="s">
        <v>977</v>
      </c>
      <c r="BH66" s="118" t="s">
        <v>566</v>
      </c>
      <c r="BI66" s="118" t="s">
        <v>915</v>
      </c>
      <c r="BJ66" s="118" t="s">
        <v>630</v>
      </c>
      <c r="BK66" s="118" t="s">
        <v>408</v>
      </c>
      <c r="BL66" s="118" t="s">
        <v>123</v>
      </c>
      <c r="BM66" s="118" t="s">
        <v>472</v>
      </c>
      <c r="BN66" s="118" t="s">
        <v>60</v>
      </c>
      <c r="BO66" s="118" t="s">
        <v>281</v>
      </c>
      <c r="BP66" s="118" t="s">
        <v>249</v>
      </c>
      <c r="BQ66" s="118" t="s">
        <v>344</v>
      </c>
      <c r="BR66" s="126" t="s">
        <v>185</v>
      </c>
      <c r="BS66" s="24"/>
      <c r="BT66" s="22"/>
      <c r="BU66" s="29" t="s">
        <v>47</v>
      </c>
      <c r="BV66" s="30" t="s">
        <v>1030</v>
      </c>
      <c r="BW66" s="31">
        <f>L2+(58*L4)</f>
        <v>59</v>
      </c>
      <c r="BX66" s="22"/>
    </row>
    <row r="67" spans="1:76" x14ac:dyDescent="0.2">
      <c r="A67" s="1">
        <v>17</v>
      </c>
      <c r="B67" s="178">
        <f>BW664</f>
        <v>657</v>
      </c>
      <c r="C67" s="12">
        <f>BW777</f>
        <v>770</v>
      </c>
      <c r="D67" s="6">
        <f>BW315</f>
        <v>308</v>
      </c>
      <c r="E67" s="6">
        <f>BW170</f>
        <v>163</v>
      </c>
      <c r="F67" s="6">
        <f>BW406</f>
        <v>399</v>
      </c>
      <c r="G67" s="6">
        <f>BW39</f>
        <v>32</v>
      </c>
      <c r="H67" s="6">
        <f>BW565</f>
        <v>558</v>
      </c>
      <c r="I67" s="6">
        <f>BW964</f>
        <v>957</v>
      </c>
      <c r="J67" s="6">
        <f>BW205</f>
        <v>198</v>
      </c>
      <c r="K67" s="6">
        <f>BW348</f>
        <v>341</v>
      </c>
      <c r="L67" s="6">
        <f>BW878</f>
        <v>871</v>
      </c>
      <c r="M67" s="6">
        <f>BW767</f>
        <v>760</v>
      </c>
      <c r="N67" s="6">
        <f>BW995</f>
        <v>988</v>
      </c>
      <c r="O67" s="6">
        <f>BW594</f>
        <v>587</v>
      </c>
      <c r="P67" s="8">
        <f>BW128</f>
        <v>121</v>
      </c>
      <c r="Q67" s="6">
        <f>BW497</f>
        <v>490</v>
      </c>
      <c r="R67" s="9">
        <f>BW542</f>
        <v>535</v>
      </c>
      <c r="S67" s="7">
        <f>BW911</f>
        <v>904</v>
      </c>
      <c r="T67" s="6">
        <f>BW445</f>
        <v>438</v>
      </c>
      <c r="U67" s="6">
        <f>BW44</f>
        <v>37</v>
      </c>
      <c r="V67" s="6">
        <f>BW272</f>
        <v>265</v>
      </c>
      <c r="W67" s="6">
        <f>BW161</f>
        <v>154</v>
      </c>
      <c r="X67" s="6">
        <f>BW691</f>
        <v>684</v>
      </c>
      <c r="Y67" s="6">
        <f>BW834</f>
        <v>827</v>
      </c>
      <c r="Z67" s="6">
        <f>BW75</f>
        <v>68</v>
      </c>
      <c r="AA67" s="6">
        <f>BW474</f>
        <v>467</v>
      </c>
      <c r="AB67" s="6">
        <f>BW1000</f>
        <v>993</v>
      </c>
      <c r="AC67" s="6">
        <f>BW633</f>
        <v>626</v>
      </c>
      <c r="AD67" s="6">
        <f>BW869</f>
        <v>862</v>
      </c>
      <c r="AE67" s="6">
        <f>BW724</f>
        <v>717</v>
      </c>
      <c r="AF67" s="11">
        <f>BW262</f>
        <v>255</v>
      </c>
      <c r="AG67" s="179">
        <f>BW375</f>
        <v>368</v>
      </c>
      <c r="AH67" s="5">
        <f t="shared" si="10"/>
        <v>16400</v>
      </c>
      <c r="AI67" s="5">
        <f t="shared" si="11"/>
        <v>11201200</v>
      </c>
      <c r="AJ67" s="2">
        <f t="shared" si="9"/>
        <v>8606720000</v>
      </c>
      <c r="AK67" s="115">
        <f>SUMSQ(B67,C67,D67,E67,F67,G67,H67,I67,J67,K67,L67,M67,N67,O67,P67,Q67,B68,C68,D68,E68,F68,G68,H68,I68,J68,K68,L68,M68,N68,O68,P68,Q68)</f>
        <v>11201200</v>
      </c>
      <c r="AM67" s="127" t="s">
        <v>962</v>
      </c>
      <c r="AN67" s="118" t="s">
        <v>614</v>
      </c>
      <c r="AO67" s="118" t="s">
        <v>1025</v>
      </c>
      <c r="AP67" s="118" t="s">
        <v>550</v>
      </c>
      <c r="AQ67" s="118" t="s">
        <v>836</v>
      </c>
      <c r="AR67" s="118" t="s">
        <v>741</v>
      </c>
      <c r="AS67" s="118" t="s">
        <v>899</v>
      </c>
      <c r="AT67" s="118" t="s">
        <v>678</v>
      </c>
      <c r="AU67" s="118" t="s">
        <v>392</v>
      </c>
      <c r="AV67" s="118" t="s">
        <v>170</v>
      </c>
      <c r="AW67" s="118" t="s">
        <v>328</v>
      </c>
      <c r="AX67" s="118" t="s">
        <v>233</v>
      </c>
      <c r="AY67" s="118" t="s">
        <v>519</v>
      </c>
      <c r="AZ67" s="118" t="s">
        <v>44</v>
      </c>
      <c r="BA67" s="118" t="s">
        <v>456</v>
      </c>
      <c r="BB67" s="118" t="s">
        <v>108</v>
      </c>
      <c r="BC67" s="118" t="s">
        <v>868</v>
      </c>
      <c r="BD67" s="118" t="s">
        <v>710</v>
      </c>
      <c r="BE67" s="118" t="s">
        <v>804</v>
      </c>
      <c r="BF67" s="118" t="s">
        <v>773</v>
      </c>
      <c r="BG67" s="118" t="s">
        <v>993</v>
      </c>
      <c r="BH67" s="118" t="s">
        <v>582</v>
      </c>
      <c r="BI67" s="118" t="s">
        <v>931</v>
      </c>
      <c r="BJ67" s="118" t="s">
        <v>646</v>
      </c>
      <c r="BK67" s="118" t="s">
        <v>424</v>
      </c>
      <c r="BL67" s="118" t="s">
        <v>139</v>
      </c>
      <c r="BM67" s="118" t="s">
        <v>487</v>
      </c>
      <c r="BN67" s="118" t="s">
        <v>76</v>
      </c>
      <c r="BO67" s="118" t="s">
        <v>296</v>
      </c>
      <c r="BP67" s="118" t="s">
        <v>265</v>
      </c>
      <c r="BQ67" s="118" t="s">
        <v>360</v>
      </c>
      <c r="BR67" s="126" t="s">
        <v>201</v>
      </c>
      <c r="BS67" s="24"/>
      <c r="BT67" s="22"/>
      <c r="BU67" s="29" t="s">
        <v>241</v>
      </c>
      <c r="BV67" s="30" t="s">
        <v>1030</v>
      </c>
      <c r="BW67" s="31">
        <f>L2+(59*L4)</f>
        <v>60</v>
      </c>
      <c r="BX67" s="22"/>
    </row>
    <row r="68" spans="1:76" x14ac:dyDescent="0.2">
      <c r="A68" s="1">
        <v>18</v>
      </c>
      <c r="B68" s="188">
        <f>BW829</f>
        <v>822</v>
      </c>
      <c r="C68" s="6">
        <f>BW684</f>
        <v>677</v>
      </c>
      <c r="D68" s="6">
        <f>BW158</f>
        <v>151</v>
      </c>
      <c r="E68" s="6">
        <f>BW271</f>
        <v>264</v>
      </c>
      <c r="F68" s="6">
        <f>BW51</f>
        <v>44</v>
      </c>
      <c r="G68" s="6">
        <f>BW450</f>
        <v>443</v>
      </c>
      <c r="H68" s="6">
        <f>BW912</f>
        <v>905</v>
      </c>
      <c r="I68" s="6">
        <f>BW545</f>
        <v>538</v>
      </c>
      <c r="J68" s="6">
        <f>BW360</f>
        <v>353</v>
      </c>
      <c r="K68" s="6">
        <f>BW249</f>
        <v>242</v>
      </c>
      <c r="L68" s="6">
        <f>BW715</f>
        <v>708</v>
      </c>
      <c r="M68" s="6">
        <f>BW858</f>
        <v>851</v>
      </c>
      <c r="N68" s="6">
        <f>BW646</f>
        <v>639</v>
      </c>
      <c r="O68" s="6">
        <f>BW1015</f>
        <v>1008</v>
      </c>
      <c r="P68" s="6">
        <f>BW485</f>
        <v>478</v>
      </c>
      <c r="Q68" s="8">
        <f>BW84</f>
        <v>77</v>
      </c>
      <c r="R68" s="7">
        <f>BW955</f>
        <v>948</v>
      </c>
      <c r="S68" s="9">
        <f>BW554</f>
        <v>547</v>
      </c>
      <c r="T68" s="6">
        <f>BW24</f>
        <v>17</v>
      </c>
      <c r="U68" s="6">
        <f>BW393</f>
        <v>386</v>
      </c>
      <c r="V68" s="6">
        <f>BW181</f>
        <v>174</v>
      </c>
      <c r="W68" s="6">
        <f>BW324</f>
        <v>317</v>
      </c>
      <c r="X68" s="6">
        <f>BW790</f>
        <v>783</v>
      </c>
      <c r="Y68" s="6">
        <f>BW679</f>
        <v>672</v>
      </c>
      <c r="Z68" s="6">
        <f>BW494</f>
        <v>487</v>
      </c>
      <c r="AA68" s="6">
        <f>BW127</f>
        <v>120</v>
      </c>
      <c r="AB68" s="6">
        <f>BW589</f>
        <v>582</v>
      </c>
      <c r="AC68" s="6">
        <f>BW988</f>
        <v>981</v>
      </c>
      <c r="AD68" s="6">
        <f>BW768</f>
        <v>761</v>
      </c>
      <c r="AE68" s="6">
        <f>BW881</f>
        <v>874</v>
      </c>
      <c r="AF68" s="6">
        <f>BW355</f>
        <v>348</v>
      </c>
      <c r="AG68" s="192">
        <f>BW210</f>
        <v>203</v>
      </c>
      <c r="AH68" s="5">
        <f t="shared" si="10"/>
        <v>16400</v>
      </c>
      <c r="AI68" s="5">
        <f t="shared" si="11"/>
        <v>11201200</v>
      </c>
      <c r="AJ68" s="2">
        <f t="shared" si="9"/>
        <v>8606720000</v>
      </c>
      <c r="AK68" s="115">
        <f>SUMSQ(R67,S67,T67,U67,V67,W67,X67,Y67,Z67,AA67,AB67,AC67,AD67,AE67,AF67,AG67,R68,S68,T68,U68,V68,W68,X68,Y68,Z68,AA68,AB68,AC68,AD68,AE68,AF68,AG68)</f>
        <v>11201200</v>
      </c>
      <c r="AM68" s="127" t="s">
        <v>951</v>
      </c>
      <c r="AN68" s="118" t="s">
        <v>603</v>
      </c>
      <c r="AO68" s="118" t="s">
        <v>1014</v>
      </c>
      <c r="AP68" s="118" t="s">
        <v>540</v>
      </c>
      <c r="AQ68" s="118" t="s">
        <v>825</v>
      </c>
      <c r="AR68" s="118" t="s">
        <v>731</v>
      </c>
      <c r="AS68" s="118" t="s">
        <v>888</v>
      </c>
      <c r="AT68" s="118" t="s">
        <v>667</v>
      </c>
      <c r="AU68" s="118" t="s">
        <v>381</v>
      </c>
      <c r="AV68" s="118" t="s">
        <v>160</v>
      </c>
      <c r="AW68" s="118" t="s">
        <v>317</v>
      </c>
      <c r="AX68" s="118" t="s">
        <v>222</v>
      </c>
      <c r="AY68" s="118" t="s">
        <v>508</v>
      </c>
      <c r="AZ68" s="118" t="s">
        <v>33</v>
      </c>
      <c r="BA68" s="118" t="s">
        <v>445</v>
      </c>
      <c r="BB68" s="118" t="s">
        <v>97</v>
      </c>
      <c r="BC68" s="118" t="s">
        <v>857</v>
      </c>
      <c r="BD68" s="118" t="s">
        <v>699</v>
      </c>
      <c r="BE68" s="118" t="s">
        <v>793</v>
      </c>
      <c r="BF68" s="118" t="s">
        <v>762</v>
      </c>
      <c r="BG68" s="118" t="s">
        <v>982</v>
      </c>
      <c r="BH68" s="118" t="s">
        <v>571</v>
      </c>
      <c r="BI68" s="118" t="s">
        <v>920</v>
      </c>
      <c r="BJ68" s="118" t="s">
        <v>635</v>
      </c>
      <c r="BK68" s="118" t="s">
        <v>413</v>
      </c>
      <c r="BL68" s="118" t="s">
        <v>128</v>
      </c>
      <c r="BM68" s="118" t="s">
        <v>477</v>
      </c>
      <c r="BN68" s="118" t="s">
        <v>65</v>
      </c>
      <c r="BO68" s="118" t="s">
        <v>286</v>
      </c>
      <c r="BP68" s="118" t="s">
        <v>254</v>
      </c>
      <c r="BQ68" s="118" t="s">
        <v>349</v>
      </c>
      <c r="BR68" s="126" t="s">
        <v>190</v>
      </c>
      <c r="BS68" s="24"/>
      <c r="BT68" s="22"/>
      <c r="BU68" s="29" t="s">
        <v>809</v>
      </c>
      <c r="BV68" s="30" t="s">
        <v>1030</v>
      </c>
      <c r="BW68" s="31">
        <f>L2+(60*L4)</f>
        <v>61</v>
      </c>
      <c r="BX68" s="22"/>
    </row>
    <row r="69" spans="1:76" x14ac:dyDescent="0.2">
      <c r="A69" s="1">
        <v>19</v>
      </c>
      <c r="B69" s="178">
        <f>BW369</f>
        <v>362</v>
      </c>
      <c r="C69" s="6">
        <f>BW256</f>
        <v>249</v>
      </c>
      <c r="D69" s="6">
        <f>BW722</f>
        <v>715</v>
      </c>
      <c r="E69" s="12">
        <f>BW867</f>
        <v>860</v>
      </c>
      <c r="F69" s="6">
        <f>BW639</f>
        <v>632</v>
      </c>
      <c r="G69" s="6">
        <f>BW1006</f>
        <v>999</v>
      </c>
      <c r="H69" s="6">
        <f>BW476</f>
        <v>469</v>
      </c>
      <c r="I69" s="6">
        <f>BW77</f>
        <v>70</v>
      </c>
      <c r="J69" s="6">
        <f>BW836</f>
        <v>829</v>
      </c>
      <c r="K69" s="6">
        <f>BW693</f>
        <v>686</v>
      </c>
      <c r="L69" s="6">
        <f>BW167</f>
        <v>160</v>
      </c>
      <c r="M69" s="6">
        <f>BW278</f>
        <v>271</v>
      </c>
      <c r="N69" s="8">
        <f>BW42</f>
        <v>35</v>
      </c>
      <c r="O69" s="6">
        <f>BW443</f>
        <v>436</v>
      </c>
      <c r="P69" s="6">
        <f>BW905</f>
        <v>898</v>
      </c>
      <c r="Q69" s="6">
        <f>BW536</f>
        <v>529</v>
      </c>
      <c r="R69" s="6">
        <f>BW503</f>
        <v>496</v>
      </c>
      <c r="S69" s="6">
        <f>BW134</f>
        <v>127</v>
      </c>
      <c r="T69" s="9">
        <f>BW596</f>
        <v>589</v>
      </c>
      <c r="U69" s="7">
        <f>BW997</f>
        <v>990</v>
      </c>
      <c r="V69" s="6">
        <f>BW761</f>
        <v>754</v>
      </c>
      <c r="W69" s="6">
        <f>BW872</f>
        <v>865</v>
      </c>
      <c r="X69" s="6">
        <f>BW346</f>
        <v>339</v>
      </c>
      <c r="Y69" s="6">
        <f>BW203</f>
        <v>196</v>
      </c>
      <c r="Z69" s="6">
        <f>BW962</f>
        <v>955</v>
      </c>
      <c r="AA69" s="6">
        <f>BW563</f>
        <v>556</v>
      </c>
      <c r="AB69" s="6">
        <f>BW33</f>
        <v>26</v>
      </c>
      <c r="AC69" s="6">
        <f>BW400</f>
        <v>393</v>
      </c>
      <c r="AD69" s="11">
        <f>BW172</f>
        <v>165</v>
      </c>
      <c r="AE69" s="6">
        <f>BW317</f>
        <v>310</v>
      </c>
      <c r="AF69" s="6">
        <f>BW783</f>
        <v>776</v>
      </c>
      <c r="AG69" s="179">
        <f>BW670</f>
        <v>663</v>
      </c>
      <c r="AH69" s="5">
        <f t="shared" si="10"/>
        <v>16400</v>
      </c>
      <c r="AI69" s="5">
        <f t="shared" si="11"/>
        <v>11201200</v>
      </c>
      <c r="AJ69" s="2">
        <f t="shared" si="9"/>
        <v>8606720000</v>
      </c>
      <c r="AK69" s="115">
        <f>SUMSQ(B69,C69,D69,E69,F69,G69,H69,I69,J69,K69,L69,M69,N69,O69,P69,Q69,B70,C70,D70,E70,F70,G70,H70,I70,J70,K70,L70,M70,N70,O70,P70,Q70)</f>
        <v>11201200</v>
      </c>
      <c r="AM69" s="127" t="s">
        <v>964</v>
      </c>
      <c r="AN69" s="118" t="s">
        <v>616</v>
      </c>
      <c r="AO69" s="118" t="s">
        <v>1027</v>
      </c>
      <c r="AP69" s="118" t="s">
        <v>552</v>
      </c>
      <c r="AQ69" s="118" t="s">
        <v>838</v>
      </c>
      <c r="AR69" s="118" t="s">
        <v>743</v>
      </c>
      <c r="AS69" s="118" t="s">
        <v>901</v>
      </c>
      <c r="AT69" s="118" t="s">
        <v>680</v>
      </c>
      <c r="AU69" s="118" t="s">
        <v>394</v>
      </c>
      <c r="AV69" s="118" t="s">
        <v>172</v>
      </c>
      <c r="AW69" s="118" t="s">
        <v>330</v>
      </c>
      <c r="AX69" s="118" t="s">
        <v>235</v>
      </c>
      <c r="AY69" s="118" t="s">
        <v>521</v>
      </c>
      <c r="AZ69" s="118" t="s">
        <v>46</v>
      </c>
      <c r="BA69" s="118" t="s">
        <v>458</v>
      </c>
      <c r="BB69" s="118" t="s">
        <v>110</v>
      </c>
      <c r="BC69" s="118" t="s">
        <v>870</v>
      </c>
      <c r="BD69" s="118" t="s">
        <v>712</v>
      </c>
      <c r="BE69" s="118" t="s">
        <v>806</v>
      </c>
      <c r="BF69" s="118" t="s">
        <v>775</v>
      </c>
      <c r="BG69" s="118" t="s">
        <v>995</v>
      </c>
      <c r="BH69" s="118" t="s">
        <v>584</v>
      </c>
      <c r="BI69" s="118" t="s">
        <v>933</v>
      </c>
      <c r="BJ69" s="118" t="s">
        <v>648</v>
      </c>
      <c r="BK69" s="118" t="s">
        <v>426</v>
      </c>
      <c r="BL69" s="118" t="s">
        <v>141</v>
      </c>
      <c r="BM69" s="118" t="s">
        <v>489</v>
      </c>
      <c r="BN69" s="118" t="s">
        <v>78</v>
      </c>
      <c r="BO69" s="118" t="s">
        <v>298</v>
      </c>
      <c r="BP69" s="118" t="s">
        <v>267</v>
      </c>
      <c r="BQ69" s="118" t="s">
        <v>362</v>
      </c>
      <c r="BR69" s="126" t="s">
        <v>203</v>
      </c>
      <c r="BS69" s="24"/>
      <c r="BT69" s="22"/>
      <c r="BU69" s="29" t="s">
        <v>1003</v>
      </c>
      <c r="BV69" s="30" t="s">
        <v>1030</v>
      </c>
      <c r="BW69" s="31">
        <f>L2+(61*L4)</f>
        <v>62</v>
      </c>
      <c r="BX69" s="22"/>
    </row>
    <row r="70" spans="1:76" x14ac:dyDescent="0.2">
      <c r="A70" s="1">
        <v>20</v>
      </c>
      <c r="B70" s="178">
        <f>BW212</f>
        <v>205</v>
      </c>
      <c r="C70" s="6">
        <f>BW357</f>
        <v>350</v>
      </c>
      <c r="D70" s="12">
        <f>BW887</f>
        <v>880</v>
      </c>
      <c r="E70" s="6">
        <f>BW774</f>
        <v>767</v>
      </c>
      <c r="F70" s="6">
        <f>BW986</f>
        <v>979</v>
      </c>
      <c r="G70" s="6">
        <f>BW587</f>
        <v>580</v>
      </c>
      <c r="H70" s="6">
        <f>BW121</f>
        <v>114</v>
      </c>
      <c r="I70" s="6">
        <f>BW488</f>
        <v>481</v>
      </c>
      <c r="J70" s="6">
        <f>BW673</f>
        <v>666</v>
      </c>
      <c r="K70" s="6">
        <f>BW784</f>
        <v>777</v>
      </c>
      <c r="L70" s="6">
        <f>BW322</f>
        <v>315</v>
      </c>
      <c r="M70" s="6">
        <f>BW179</f>
        <v>172</v>
      </c>
      <c r="N70" s="6">
        <f>BW399</f>
        <v>392</v>
      </c>
      <c r="O70" s="8">
        <f>BW30</f>
        <v>23</v>
      </c>
      <c r="P70" s="6">
        <f>BW556</f>
        <v>549</v>
      </c>
      <c r="Q70" s="6">
        <f>BW957</f>
        <v>950</v>
      </c>
      <c r="R70" s="6">
        <f>BW82</f>
        <v>75</v>
      </c>
      <c r="S70" s="6">
        <f>BW483</f>
        <v>476</v>
      </c>
      <c r="T70" s="7">
        <f>BW1009</f>
        <v>1002</v>
      </c>
      <c r="U70" s="9">
        <f>BW640</f>
        <v>633</v>
      </c>
      <c r="V70" s="6">
        <f>BW860</f>
        <v>853</v>
      </c>
      <c r="W70" s="6">
        <f>BW717</f>
        <v>710</v>
      </c>
      <c r="X70" s="6">
        <f>BW255</f>
        <v>248</v>
      </c>
      <c r="Y70" s="6">
        <f>BW366</f>
        <v>359</v>
      </c>
      <c r="Z70" s="6">
        <f>BW551</f>
        <v>544</v>
      </c>
      <c r="AA70" s="6">
        <f>BW918</f>
        <v>911</v>
      </c>
      <c r="AB70" s="6">
        <f>BW452</f>
        <v>445</v>
      </c>
      <c r="AC70" s="6">
        <f>BW53</f>
        <v>46</v>
      </c>
      <c r="AD70" s="6">
        <f>BW265</f>
        <v>258</v>
      </c>
      <c r="AE70" s="11">
        <f>BW152</f>
        <v>145</v>
      </c>
      <c r="AF70" s="6">
        <f>BW682</f>
        <v>675</v>
      </c>
      <c r="AG70" s="179">
        <f>BW827</f>
        <v>820</v>
      </c>
      <c r="AH70" s="5">
        <f t="shared" si="10"/>
        <v>16400</v>
      </c>
      <c r="AI70" s="5">
        <f t="shared" si="11"/>
        <v>11201200</v>
      </c>
      <c r="AJ70" s="2">
        <f t="shared" si="9"/>
        <v>8606720000</v>
      </c>
      <c r="AK70" s="115">
        <f>SUMSQ(R69,S69,T69,U69,V69,W69,X69,Y69,Z69,AA69,AB69,AC69,AD69,AE69,AF69,AG69,R70,S70,T70,U70,V70,W70,X70,Y70,Z70,AA70,AB70,AC70,AD70,AE70,AF70,AG70)</f>
        <v>11201200</v>
      </c>
      <c r="AM70" s="127" t="s">
        <v>949</v>
      </c>
      <c r="AN70" s="118" t="s">
        <v>601</v>
      </c>
      <c r="AO70" s="118" t="s">
        <v>1012</v>
      </c>
      <c r="AP70" s="118" t="s">
        <v>538</v>
      </c>
      <c r="AQ70" s="118" t="s">
        <v>823</v>
      </c>
      <c r="AR70" s="118" t="s">
        <v>729</v>
      </c>
      <c r="AS70" s="118" t="s">
        <v>886</v>
      </c>
      <c r="AT70" s="118" t="s">
        <v>665</v>
      </c>
      <c r="AU70" s="118" t="s">
        <v>379</v>
      </c>
      <c r="AV70" s="118" t="s">
        <v>158</v>
      </c>
      <c r="AW70" s="118" t="s">
        <v>315</v>
      </c>
      <c r="AX70" s="118" t="s">
        <v>220</v>
      </c>
      <c r="AY70" s="118" t="s">
        <v>506</v>
      </c>
      <c r="AZ70" s="118" t="s">
        <v>31</v>
      </c>
      <c r="BA70" s="118" t="s">
        <v>443</v>
      </c>
      <c r="BB70" s="118" t="s">
        <v>95</v>
      </c>
      <c r="BC70" s="118" t="s">
        <v>855</v>
      </c>
      <c r="BD70" s="118" t="s">
        <v>697</v>
      </c>
      <c r="BE70" s="118" t="s">
        <v>791</v>
      </c>
      <c r="BF70" s="118" t="s">
        <v>760</v>
      </c>
      <c r="BG70" s="118" t="s">
        <v>980</v>
      </c>
      <c r="BH70" s="118" t="s">
        <v>569</v>
      </c>
      <c r="BI70" s="118" t="s">
        <v>918</v>
      </c>
      <c r="BJ70" s="118" t="s">
        <v>633</v>
      </c>
      <c r="BK70" s="118" t="s">
        <v>411</v>
      </c>
      <c r="BL70" s="118" t="s">
        <v>126</v>
      </c>
      <c r="BM70" s="118" t="s">
        <v>475</v>
      </c>
      <c r="BN70" s="118" t="s">
        <v>63</v>
      </c>
      <c r="BO70" s="118" t="s">
        <v>284</v>
      </c>
      <c r="BP70" s="118" t="s">
        <v>252</v>
      </c>
      <c r="BQ70" s="118" t="s">
        <v>347</v>
      </c>
      <c r="BR70" s="126" t="s">
        <v>188</v>
      </c>
      <c r="BS70" s="24"/>
      <c r="BT70" s="22"/>
      <c r="BU70" s="29" t="s">
        <v>613</v>
      </c>
      <c r="BV70" s="30" t="s">
        <v>1030</v>
      </c>
      <c r="BW70" s="31">
        <f>L2+(62*L4)</f>
        <v>63</v>
      </c>
      <c r="BX70" s="22"/>
    </row>
    <row r="71" spans="1:76" x14ac:dyDescent="0.2">
      <c r="A71" s="1">
        <v>21</v>
      </c>
      <c r="B71" s="178">
        <f>BW283</f>
        <v>276</v>
      </c>
      <c r="C71" s="6">
        <f>BW138</f>
        <v>131</v>
      </c>
      <c r="D71" s="6">
        <f>BW696</f>
        <v>689</v>
      </c>
      <c r="E71" s="6">
        <f>BW809</f>
        <v>802</v>
      </c>
      <c r="F71" s="6">
        <f>BW533</f>
        <v>526</v>
      </c>
      <c r="G71" s="12">
        <f>BW932</f>
        <v>925</v>
      </c>
      <c r="H71" s="6">
        <f>BW438</f>
        <v>431</v>
      </c>
      <c r="I71" s="6">
        <f>BW71</f>
        <v>64</v>
      </c>
      <c r="J71" s="6">
        <f>BW846</f>
        <v>839</v>
      </c>
      <c r="K71" s="6">
        <f>BW735</f>
        <v>728</v>
      </c>
      <c r="L71" s="8">
        <f>BW237</f>
        <v>230</v>
      </c>
      <c r="M71" s="6">
        <f>BW380</f>
        <v>373</v>
      </c>
      <c r="N71" s="6">
        <f>BW96</f>
        <v>89</v>
      </c>
      <c r="O71" s="6">
        <f>BW465</f>
        <v>458</v>
      </c>
      <c r="P71" s="6">
        <f>BW1027</f>
        <v>1020</v>
      </c>
      <c r="Q71" s="6">
        <f>BW626</f>
        <v>619</v>
      </c>
      <c r="R71" s="6">
        <f>BW413</f>
        <v>406</v>
      </c>
      <c r="S71" s="6">
        <f>BW12</f>
        <v>5</v>
      </c>
      <c r="T71" s="6">
        <f>BW574</f>
        <v>567</v>
      </c>
      <c r="U71" s="6">
        <f>BW943</f>
        <v>936</v>
      </c>
      <c r="V71" s="9">
        <f>BW659</f>
        <v>652</v>
      </c>
      <c r="W71" s="7">
        <f>BW802</f>
        <v>795</v>
      </c>
      <c r="X71" s="6">
        <f>BW304</f>
        <v>297</v>
      </c>
      <c r="Y71" s="6">
        <f>BW193</f>
        <v>186</v>
      </c>
      <c r="Z71" s="6">
        <f>BW968</f>
        <v>961</v>
      </c>
      <c r="AA71" s="6">
        <f>BW601</f>
        <v>594</v>
      </c>
      <c r="AB71" s="11">
        <f>BW107</f>
        <v>100</v>
      </c>
      <c r="AC71" s="6">
        <f>BW506</f>
        <v>499</v>
      </c>
      <c r="AD71" s="6">
        <f>BW230</f>
        <v>223</v>
      </c>
      <c r="AE71" s="6">
        <f>BW343</f>
        <v>336</v>
      </c>
      <c r="AF71" s="6">
        <f>BW901</f>
        <v>894</v>
      </c>
      <c r="AG71" s="179">
        <f>BW756</f>
        <v>749</v>
      </c>
      <c r="AH71" s="5">
        <f t="shared" si="10"/>
        <v>16400</v>
      </c>
      <c r="AI71" s="5">
        <f t="shared" si="11"/>
        <v>11201200</v>
      </c>
      <c r="AJ71" s="2">
        <f t="shared" si="9"/>
        <v>8606720000</v>
      </c>
      <c r="AK71" s="115">
        <f>SUMSQ(B71,C71,D71,E71,F71,G71,H71,I71,J71,K71,L71,M71,N71,O71,P71,Q71,B72,C72,D72,E72,F72,G72,H72,I72,J72,K72,L72,M72,N72,O72,P72,Q72)</f>
        <v>11201200</v>
      </c>
      <c r="AM71" s="127" t="s">
        <v>958</v>
      </c>
      <c r="AN71" s="118" t="s">
        <v>610</v>
      </c>
      <c r="AO71" s="118" t="s">
        <v>1021</v>
      </c>
      <c r="AP71" s="118" t="s">
        <v>546</v>
      </c>
      <c r="AQ71" s="118" t="s">
        <v>832</v>
      </c>
      <c r="AR71" s="118" t="s">
        <v>738</v>
      </c>
      <c r="AS71" s="118" t="s">
        <v>895</v>
      </c>
      <c r="AT71" s="118" t="s">
        <v>674</v>
      </c>
      <c r="AU71" s="118" t="s">
        <v>388</v>
      </c>
      <c r="AV71" s="118" t="s">
        <v>166</v>
      </c>
      <c r="AW71" s="118" t="s">
        <v>324</v>
      </c>
      <c r="AX71" s="118" t="s">
        <v>229</v>
      </c>
      <c r="AY71" s="118" t="s">
        <v>515</v>
      </c>
      <c r="AZ71" s="118" t="s">
        <v>40</v>
      </c>
      <c r="BA71" s="118" t="s">
        <v>452</v>
      </c>
      <c r="BB71" s="118" t="s">
        <v>104</v>
      </c>
      <c r="BC71" s="118" t="s">
        <v>864</v>
      </c>
      <c r="BD71" s="118" t="s">
        <v>706</v>
      </c>
      <c r="BE71" s="118" t="s">
        <v>800</v>
      </c>
      <c r="BF71" s="118" t="s">
        <v>769</v>
      </c>
      <c r="BG71" s="118" t="s">
        <v>989</v>
      </c>
      <c r="BH71" s="118" t="s">
        <v>578</v>
      </c>
      <c r="BI71" s="118" t="s">
        <v>927</v>
      </c>
      <c r="BJ71" s="118" t="s">
        <v>642</v>
      </c>
      <c r="BK71" s="118" t="s">
        <v>420</v>
      </c>
      <c r="BL71" s="118" t="s">
        <v>135</v>
      </c>
      <c r="BM71" s="118" t="s">
        <v>7</v>
      </c>
      <c r="BN71" s="118" t="s">
        <v>72</v>
      </c>
      <c r="BO71" s="118" t="s">
        <v>293</v>
      </c>
      <c r="BP71" s="118" t="s">
        <v>261</v>
      </c>
      <c r="BQ71" s="118" t="s">
        <v>356</v>
      </c>
      <c r="BR71" s="126" t="s">
        <v>197</v>
      </c>
      <c r="BS71" s="24"/>
      <c r="BT71" s="22"/>
      <c r="BU71" s="29" t="s">
        <v>674</v>
      </c>
      <c r="BV71" s="30" t="s">
        <v>1030</v>
      </c>
      <c r="BW71" s="31">
        <f>L2+(63*L4)</f>
        <v>64</v>
      </c>
      <c r="BX71" s="22"/>
    </row>
    <row r="72" spans="1:76" x14ac:dyDescent="0.2">
      <c r="A72" s="1">
        <v>22</v>
      </c>
      <c r="B72" s="178">
        <f>BW190</f>
        <v>183</v>
      </c>
      <c r="C72" s="6">
        <f>BW303</f>
        <v>296</v>
      </c>
      <c r="D72" s="6">
        <f>BW797</f>
        <v>790</v>
      </c>
      <c r="E72" s="6">
        <f>BW652</f>
        <v>645</v>
      </c>
      <c r="F72" s="12">
        <f>BW944</f>
        <v>937</v>
      </c>
      <c r="G72" s="6">
        <f>BW577</f>
        <v>570</v>
      </c>
      <c r="H72" s="6">
        <f>BW19</f>
        <v>12</v>
      </c>
      <c r="I72" s="6">
        <f>BW418</f>
        <v>411</v>
      </c>
      <c r="J72" s="6">
        <f>BW747</f>
        <v>740</v>
      </c>
      <c r="K72" s="6">
        <f>BW890</f>
        <v>883</v>
      </c>
      <c r="L72" s="6">
        <f>BW328</f>
        <v>321</v>
      </c>
      <c r="M72" s="8">
        <f>BW217</f>
        <v>210</v>
      </c>
      <c r="N72" s="6">
        <f>BW517</f>
        <v>510</v>
      </c>
      <c r="O72" s="6">
        <f>BW116</f>
        <v>109</v>
      </c>
      <c r="P72" s="6">
        <f>BW614</f>
        <v>607</v>
      </c>
      <c r="Q72" s="6">
        <f>BW983</f>
        <v>976</v>
      </c>
      <c r="R72" s="6">
        <f>BW56</f>
        <v>49</v>
      </c>
      <c r="S72" s="6">
        <f>BW425</f>
        <v>418</v>
      </c>
      <c r="T72" s="6">
        <f>BW923</f>
        <v>916</v>
      </c>
      <c r="U72" s="6">
        <f>BW522</f>
        <v>515</v>
      </c>
      <c r="V72" s="7">
        <f>BW822</f>
        <v>815</v>
      </c>
      <c r="W72" s="9">
        <f>BW711</f>
        <v>704</v>
      </c>
      <c r="X72" s="6">
        <f>BW149</f>
        <v>142</v>
      </c>
      <c r="Y72" s="6">
        <f>BW292</f>
        <v>285</v>
      </c>
      <c r="Z72" s="6">
        <f>BW621</f>
        <v>614</v>
      </c>
      <c r="AA72" s="6">
        <f>BW1020</f>
        <v>1013</v>
      </c>
      <c r="AB72" s="6">
        <f>BW462</f>
        <v>455</v>
      </c>
      <c r="AC72" s="11">
        <f>BW95</f>
        <v>88</v>
      </c>
      <c r="AD72" s="6">
        <f>BW387</f>
        <v>380</v>
      </c>
      <c r="AE72" s="6">
        <f>BW242</f>
        <v>235</v>
      </c>
      <c r="AF72" s="6">
        <f>BW736</f>
        <v>729</v>
      </c>
      <c r="AG72" s="179">
        <f>BW849</f>
        <v>842</v>
      </c>
      <c r="AH72" s="5">
        <f t="shared" si="10"/>
        <v>16400</v>
      </c>
      <c r="AI72" s="5">
        <f t="shared" si="11"/>
        <v>11201200</v>
      </c>
      <c r="AJ72" s="2">
        <f t="shared" si="9"/>
        <v>8606720000</v>
      </c>
      <c r="AK72" s="115">
        <f>SUMSQ(R71,S71,T71,U71,V71,W71,X71,Y71,Z71,AA71,AB71,AC71,AD71,AE71,AF71,AG71,R72,S72,T72,U72,V72,W72,X72,Y72,Z72,AA72,AB72,AC72,AD72,AE72,AF72,AG72)</f>
        <v>11201200</v>
      </c>
      <c r="AM72" s="127" t="s">
        <v>955</v>
      </c>
      <c r="AN72" s="118" t="s">
        <v>607</v>
      </c>
      <c r="AO72" s="118" t="s">
        <v>1018</v>
      </c>
      <c r="AP72" s="118" t="s">
        <v>543</v>
      </c>
      <c r="AQ72" s="118" t="s">
        <v>829</v>
      </c>
      <c r="AR72" s="118" t="s">
        <v>735</v>
      </c>
      <c r="AS72" s="118" t="s">
        <v>892</v>
      </c>
      <c r="AT72" s="118" t="s">
        <v>671</v>
      </c>
      <c r="AU72" s="118" t="s">
        <v>385</v>
      </c>
      <c r="AV72" s="118" t="s">
        <v>70</v>
      </c>
      <c r="AW72" s="118" t="s">
        <v>321</v>
      </c>
      <c r="AX72" s="118" t="s">
        <v>226</v>
      </c>
      <c r="AY72" s="118" t="s">
        <v>512</v>
      </c>
      <c r="AZ72" s="118" t="s">
        <v>37</v>
      </c>
      <c r="BA72" s="118" t="s">
        <v>449</v>
      </c>
      <c r="BB72" s="118" t="s">
        <v>101</v>
      </c>
      <c r="BC72" s="118" t="s">
        <v>861</v>
      </c>
      <c r="BD72" s="118" t="s">
        <v>703</v>
      </c>
      <c r="BE72" s="118" t="s">
        <v>797</v>
      </c>
      <c r="BF72" s="118" t="s">
        <v>766</v>
      </c>
      <c r="BG72" s="118" t="s">
        <v>986</v>
      </c>
      <c r="BH72" s="118" t="s">
        <v>575</v>
      </c>
      <c r="BI72" s="118" t="s">
        <v>924</v>
      </c>
      <c r="BJ72" s="118" t="s">
        <v>639</v>
      </c>
      <c r="BK72" s="118" t="s">
        <v>417</v>
      </c>
      <c r="BL72" s="118" t="s">
        <v>132</v>
      </c>
      <c r="BM72" s="118" t="s">
        <v>481</v>
      </c>
      <c r="BN72" s="118" t="s">
        <v>69</v>
      </c>
      <c r="BO72" s="118" t="s">
        <v>290</v>
      </c>
      <c r="BP72" s="118" t="s">
        <v>258</v>
      </c>
      <c r="BQ72" s="118" t="s">
        <v>353</v>
      </c>
      <c r="BR72" s="126" t="s">
        <v>194</v>
      </c>
      <c r="BS72" s="24"/>
      <c r="BT72" s="22"/>
      <c r="BU72" s="29" t="s">
        <v>53</v>
      </c>
      <c r="BV72" s="30" t="s">
        <v>1030</v>
      </c>
      <c r="BW72" s="31">
        <f>L2+(64*L4)</f>
        <v>65</v>
      </c>
      <c r="BX72" s="22"/>
    </row>
    <row r="73" spans="1:76" x14ac:dyDescent="0.2">
      <c r="A73" s="1">
        <v>23</v>
      </c>
      <c r="B73" s="178">
        <f>BW754</f>
        <v>747</v>
      </c>
      <c r="C73" s="6">
        <f>BW899</f>
        <v>892</v>
      </c>
      <c r="D73" s="6">
        <f>BW337</f>
        <v>330</v>
      </c>
      <c r="E73" s="6">
        <f>BW224</f>
        <v>217</v>
      </c>
      <c r="F73" s="6">
        <f>BW508</f>
        <v>501</v>
      </c>
      <c r="G73" s="6">
        <f>BW109</f>
        <v>102</v>
      </c>
      <c r="H73" s="6">
        <f>BW607</f>
        <v>600</v>
      </c>
      <c r="I73" s="12">
        <f>BW974</f>
        <v>967</v>
      </c>
      <c r="J73" s="8">
        <f>BW199</f>
        <v>192</v>
      </c>
      <c r="K73" s="6">
        <f>BW310</f>
        <v>303</v>
      </c>
      <c r="L73" s="6">
        <f>BW804</f>
        <v>797</v>
      </c>
      <c r="M73" s="6">
        <f>BW661</f>
        <v>654</v>
      </c>
      <c r="N73" s="6">
        <f>BW937</f>
        <v>930</v>
      </c>
      <c r="O73" s="6">
        <f>BW568</f>
        <v>561</v>
      </c>
      <c r="P73" s="6">
        <f>BW10</f>
        <v>3</v>
      </c>
      <c r="Q73" s="6">
        <f>BW411</f>
        <v>404</v>
      </c>
      <c r="R73" s="6">
        <f>BW628</f>
        <v>621</v>
      </c>
      <c r="S73" s="6">
        <f>BW1029</f>
        <v>1022</v>
      </c>
      <c r="T73" s="6">
        <f>BW471</f>
        <v>464</v>
      </c>
      <c r="U73" s="6">
        <f>BW102</f>
        <v>95</v>
      </c>
      <c r="V73" s="6">
        <f>BW378</f>
        <v>371</v>
      </c>
      <c r="W73" s="6">
        <f>BW235</f>
        <v>228</v>
      </c>
      <c r="X73" s="9">
        <f>BW729</f>
        <v>722</v>
      </c>
      <c r="Y73" s="7">
        <f>BW840</f>
        <v>833</v>
      </c>
      <c r="Z73" s="11">
        <f>BW65</f>
        <v>58</v>
      </c>
      <c r="AA73" s="6">
        <f>BW432</f>
        <v>425</v>
      </c>
      <c r="AB73" s="6">
        <f>BW930</f>
        <v>923</v>
      </c>
      <c r="AC73" s="6">
        <f>BW531</f>
        <v>524</v>
      </c>
      <c r="AD73" s="6">
        <f>BW815</f>
        <v>808</v>
      </c>
      <c r="AE73" s="6">
        <f>BW702</f>
        <v>695</v>
      </c>
      <c r="AF73" s="6">
        <f>BW140</f>
        <v>133</v>
      </c>
      <c r="AG73" s="179">
        <f>BW285</f>
        <v>278</v>
      </c>
      <c r="AH73" s="5">
        <f t="shared" si="10"/>
        <v>16400</v>
      </c>
      <c r="AI73" s="5">
        <f t="shared" si="11"/>
        <v>11201200</v>
      </c>
      <c r="AJ73" s="2">
        <f t="shared" si="9"/>
        <v>8606720000</v>
      </c>
      <c r="AK73" s="115">
        <f>SUMSQ(B73,C73,D73,E73,F73,G73,H73,I73,J73,K73,L73,M73,N73,O73,P73,Q73,B74,C74,D74,E74,F74,G74,H74,I74,J74,K74,L74,M74,N74,O74,P74,Q74)</f>
        <v>11201200</v>
      </c>
      <c r="AM73" s="127" t="s">
        <v>960</v>
      </c>
      <c r="AN73" s="118" t="s">
        <v>612</v>
      </c>
      <c r="AO73" s="118" t="s">
        <v>1023</v>
      </c>
      <c r="AP73" s="118" t="s">
        <v>548</v>
      </c>
      <c r="AQ73" s="118" t="s">
        <v>834</v>
      </c>
      <c r="AR73" s="118" t="s">
        <v>739</v>
      </c>
      <c r="AS73" s="118" t="s">
        <v>897</v>
      </c>
      <c r="AT73" s="118" t="s">
        <v>676</v>
      </c>
      <c r="AU73" s="118" t="s">
        <v>390</v>
      </c>
      <c r="AV73" s="118" t="s">
        <v>168</v>
      </c>
      <c r="AW73" s="118" t="s">
        <v>326</v>
      </c>
      <c r="AX73" s="118" t="s">
        <v>231</v>
      </c>
      <c r="AY73" s="118" t="s">
        <v>517</v>
      </c>
      <c r="AZ73" s="118" t="s">
        <v>42</v>
      </c>
      <c r="BA73" s="118" t="s">
        <v>454</v>
      </c>
      <c r="BB73" s="118" t="s">
        <v>106</v>
      </c>
      <c r="BC73" s="118" t="s">
        <v>866</v>
      </c>
      <c r="BD73" s="118" t="s">
        <v>708</v>
      </c>
      <c r="BE73" s="118" t="s">
        <v>802</v>
      </c>
      <c r="BF73" s="118" t="s">
        <v>771</v>
      </c>
      <c r="BG73" s="118" t="s">
        <v>991</v>
      </c>
      <c r="BH73" s="118" t="s">
        <v>580</v>
      </c>
      <c r="BI73" s="118" t="s">
        <v>929</v>
      </c>
      <c r="BJ73" s="118" t="s">
        <v>644</v>
      </c>
      <c r="BK73" s="118" t="s">
        <v>422</v>
      </c>
      <c r="BL73" s="118" t="s">
        <v>137</v>
      </c>
      <c r="BM73" s="118" t="s">
        <v>485</v>
      </c>
      <c r="BN73" s="118" t="s">
        <v>74</v>
      </c>
      <c r="BO73" s="118" t="s">
        <v>295</v>
      </c>
      <c r="BP73" s="118" t="s">
        <v>263</v>
      </c>
      <c r="BQ73" s="118" t="s">
        <v>358</v>
      </c>
      <c r="BR73" s="126" t="s">
        <v>199</v>
      </c>
      <c r="BS73" s="24"/>
      <c r="BT73" s="22"/>
      <c r="BU73" s="29" t="s">
        <v>239</v>
      </c>
      <c r="BV73" s="30" t="s">
        <v>1030</v>
      </c>
      <c r="BW73" s="31">
        <f>L2+(65*L4)</f>
        <v>66</v>
      </c>
      <c r="BX73" s="22"/>
    </row>
    <row r="74" spans="1:76" x14ac:dyDescent="0.2">
      <c r="A74" s="1">
        <v>24</v>
      </c>
      <c r="B74" s="178">
        <f>BW855</f>
        <v>848</v>
      </c>
      <c r="C74" s="6">
        <f>BW742</f>
        <v>735</v>
      </c>
      <c r="D74" s="6">
        <f>BW244</f>
        <v>237</v>
      </c>
      <c r="E74" s="6">
        <f>BW389</f>
        <v>382</v>
      </c>
      <c r="F74" s="6">
        <f>BW89</f>
        <v>82</v>
      </c>
      <c r="G74" s="6">
        <f>BW456</f>
        <v>449</v>
      </c>
      <c r="H74" s="12">
        <f>BW1018</f>
        <v>1011</v>
      </c>
      <c r="I74" s="6">
        <f>BW619</f>
        <v>612</v>
      </c>
      <c r="J74" s="6">
        <f>BW290</f>
        <v>283</v>
      </c>
      <c r="K74" s="8">
        <f>BW147</f>
        <v>140</v>
      </c>
      <c r="L74" s="6">
        <f>BW705</f>
        <v>698</v>
      </c>
      <c r="M74" s="6">
        <f>BW816</f>
        <v>809</v>
      </c>
      <c r="N74" s="6">
        <f>BW524</f>
        <v>517</v>
      </c>
      <c r="O74" s="6">
        <f>BW925</f>
        <v>918</v>
      </c>
      <c r="P74" s="6">
        <f>BW431</f>
        <v>424</v>
      </c>
      <c r="Q74" s="6">
        <f>BW62</f>
        <v>55</v>
      </c>
      <c r="R74" s="6">
        <f>BW977</f>
        <v>970</v>
      </c>
      <c r="S74" s="6">
        <f>BW608</f>
        <v>601</v>
      </c>
      <c r="T74" s="6">
        <f>BW114</f>
        <v>107</v>
      </c>
      <c r="U74" s="6">
        <f>BW515</f>
        <v>508</v>
      </c>
      <c r="V74" s="6">
        <f>BW223</f>
        <v>216</v>
      </c>
      <c r="W74" s="6">
        <f>BW334</f>
        <v>327</v>
      </c>
      <c r="X74" s="7">
        <f>BW892</f>
        <v>885</v>
      </c>
      <c r="Y74" s="9">
        <f>BW749</f>
        <v>742</v>
      </c>
      <c r="Z74" s="6">
        <f>BW420</f>
        <v>413</v>
      </c>
      <c r="AA74" s="11">
        <f>BW21</f>
        <v>14</v>
      </c>
      <c r="AB74" s="6">
        <f>BW583</f>
        <v>576</v>
      </c>
      <c r="AC74" s="6">
        <f>BW950</f>
        <v>943</v>
      </c>
      <c r="AD74" s="6">
        <f>BW650</f>
        <v>643</v>
      </c>
      <c r="AE74" s="6">
        <f>BW795</f>
        <v>788</v>
      </c>
      <c r="AF74" s="6">
        <f>BW297</f>
        <v>290</v>
      </c>
      <c r="AG74" s="179">
        <f>BW184</f>
        <v>177</v>
      </c>
      <c r="AH74" s="5">
        <f t="shared" si="10"/>
        <v>16400</v>
      </c>
      <c r="AI74" s="5">
        <f t="shared" si="11"/>
        <v>11201200</v>
      </c>
      <c r="AJ74" s="2">
        <f t="shared" si="9"/>
        <v>8606720000</v>
      </c>
      <c r="AK74" s="115">
        <f>SUMSQ(R73,S73,T73,U73,V73,W73,X73,Y73,Z73,AA73,AB73,AC73,AD73,AE73,AF73,AG73,R74,S74,T74,U74,V74,W74,X74,Y74,Z74,AA74,AB74,AC74,AD74,AE74,AF74,AG74)</f>
        <v>11201200</v>
      </c>
      <c r="AM74" s="127" t="s">
        <v>953</v>
      </c>
      <c r="AN74" s="118" t="s">
        <v>605</v>
      </c>
      <c r="AO74" s="118" t="s">
        <v>1016</v>
      </c>
      <c r="AP74" s="118" t="s">
        <v>542</v>
      </c>
      <c r="AQ74" s="118" t="s">
        <v>827</v>
      </c>
      <c r="AR74" s="118" t="s">
        <v>733</v>
      </c>
      <c r="AS74" s="118" t="s">
        <v>890</v>
      </c>
      <c r="AT74" s="118" t="s">
        <v>669</v>
      </c>
      <c r="AU74" s="118" t="s">
        <v>383</v>
      </c>
      <c r="AV74" s="118" t="s">
        <v>162</v>
      </c>
      <c r="AW74" s="118" t="s">
        <v>319</v>
      </c>
      <c r="AX74" s="118" t="s">
        <v>224</v>
      </c>
      <c r="AY74" s="118" t="s">
        <v>510</v>
      </c>
      <c r="AZ74" s="118" t="s">
        <v>35</v>
      </c>
      <c r="BA74" s="118" t="s">
        <v>447</v>
      </c>
      <c r="BB74" s="118" t="s">
        <v>99</v>
      </c>
      <c r="BC74" s="118" t="s">
        <v>859</v>
      </c>
      <c r="BD74" s="118" t="s">
        <v>701</v>
      </c>
      <c r="BE74" s="118" t="s">
        <v>795</v>
      </c>
      <c r="BF74" s="118" t="s">
        <v>764</v>
      </c>
      <c r="BG74" s="118" t="s">
        <v>984</v>
      </c>
      <c r="BH74" s="118" t="s">
        <v>573</v>
      </c>
      <c r="BI74" s="118" t="s">
        <v>922</v>
      </c>
      <c r="BJ74" s="118" t="s">
        <v>637</v>
      </c>
      <c r="BK74" s="118" t="s">
        <v>415</v>
      </c>
      <c r="BL74" s="118" t="s">
        <v>130</v>
      </c>
      <c r="BM74" s="118" t="s">
        <v>479</v>
      </c>
      <c r="BN74" s="118" t="s">
        <v>67</v>
      </c>
      <c r="BO74" s="118" t="s">
        <v>288</v>
      </c>
      <c r="BP74" s="118" t="s">
        <v>256</v>
      </c>
      <c r="BQ74" s="118" t="s">
        <v>351</v>
      </c>
      <c r="BR74" s="126" t="s">
        <v>192</v>
      </c>
      <c r="BS74" s="24"/>
      <c r="BT74" s="22"/>
      <c r="BU74" s="29" t="s">
        <v>355</v>
      </c>
      <c r="BV74" s="30" t="s">
        <v>1030</v>
      </c>
      <c r="BW74" s="31">
        <f>L2+(66*L4)</f>
        <v>67</v>
      </c>
      <c r="BX74" s="22"/>
    </row>
    <row r="75" spans="1:76" x14ac:dyDescent="0.2">
      <c r="A75" s="1">
        <v>25</v>
      </c>
      <c r="B75" s="178">
        <f>BW458</f>
        <v>451</v>
      </c>
      <c r="C75" s="6">
        <f>BW91</f>
        <v>84</v>
      </c>
      <c r="D75" s="6">
        <f>BW617</f>
        <v>610</v>
      </c>
      <c r="E75" s="6">
        <f>BW1016</f>
        <v>1009</v>
      </c>
      <c r="F75" s="6">
        <f>BW740</f>
        <v>733</v>
      </c>
      <c r="G75" s="6">
        <f>BW853</f>
        <v>846</v>
      </c>
      <c r="H75" s="8">
        <f>BW391</f>
        <v>384</v>
      </c>
      <c r="I75" s="6">
        <f>BW246</f>
        <v>239</v>
      </c>
      <c r="J75" s="6">
        <f>BW927</f>
        <v>920</v>
      </c>
      <c r="K75" s="12">
        <f>BW526</f>
        <v>519</v>
      </c>
      <c r="L75" s="6">
        <f>BW60</f>
        <v>53</v>
      </c>
      <c r="M75" s="6">
        <f>BW429</f>
        <v>422</v>
      </c>
      <c r="N75" s="6">
        <f>BW145</f>
        <v>138</v>
      </c>
      <c r="O75" s="6">
        <f>BW288</f>
        <v>281</v>
      </c>
      <c r="P75" s="6">
        <f>BW818</f>
        <v>811</v>
      </c>
      <c r="Q75" s="6">
        <f>BW707</f>
        <v>700</v>
      </c>
      <c r="R75" s="6">
        <f>BW332</f>
        <v>325</v>
      </c>
      <c r="S75" s="6">
        <f>BW221</f>
        <v>214</v>
      </c>
      <c r="T75" s="6">
        <f>BW751</f>
        <v>744</v>
      </c>
      <c r="U75" s="6">
        <f>BW894</f>
        <v>887</v>
      </c>
      <c r="V75" s="6">
        <f>BW610</f>
        <v>603</v>
      </c>
      <c r="W75" s="6">
        <f>BW979</f>
        <v>972</v>
      </c>
      <c r="X75" s="11">
        <f>BW513</f>
        <v>506</v>
      </c>
      <c r="Y75" s="6">
        <f>BW112</f>
        <v>105</v>
      </c>
      <c r="Z75" s="9">
        <f>BW793</f>
        <v>786</v>
      </c>
      <c r="AA75" s="7">
        <f>BW648</f>
        <v>641</v>
      </c>
      <c r="AB75" s="6">
        <f>BW186</f>
        <v>179</v>
      </c>
      <c r="AC75" s="6">
        <f>BW299</f>
        <v>292</v>
      </c>
      <c r="AD75" s="6">
        <f>BW23</f>
        <v>16</v>
      </c>
      <c r="AE75" s="6">
        <f>BW422</f>
        <v>415</v>
      </c>
      <c r="AF75" s="6">
        <f>BW948</f>
        <v>941</v>
      </c>
      <c r="AG75" s="179">
        <f>BW581</f>
        <v>574</v>
      </c>
      <c r="AH75" s="5">
        <f t="shared" si="10"/>
        <v>16400</v>
      </c>
      <c r="AI75" s="5">
        <f t="shared" si="11"/>
        <v>11201200</v>
      </c>
      <c r="AJ75" s="2">
        <f t="shared" si="9"/>
        <v>8606720000</v>
      </c>
      <c r="AK75" s="115">
        <f>SUMSQ(B75,C75,D75,E75,F75,G75,H75,I75,J75,K75,L75,M75,N75,O75,P75,Q75,B76,C76,D76,E76,F76,G76,H76,I76,J76,K76,L76,M76,N76,O76,P76,Q76)</f>
        <v>11201200</v>
      </c>
      <c r="AM75" s="127" t="s">
        <v>944</v>
      </c>
      <c r="AN75" s="118" t="s">
        <v>595</v>
      </c>
      <c r="AO75" s="118" t="s">
        <v>1006</v>
      </c>
      <c r="AP75" s="118" t="s">
        <v>532</v>
      </c>
      <c r="AQ75" s="118" t="s">
        <v>817</v>
      </c>
      <c r="AR75" s="118" t="s">
        <v>723</v>
      </c>
      <c r="AS75" s="118" t="s">
        <v>881</v>
      </c>
      <c r="AT75" s="118" t="s">
        <v>659</v>
      </c>
      <c r="AU75" s="118" t="s">
        <v>373</v>
      </c>
      <c r="AV75" s="118" t="s">
        <v>152</v>
      </c>
      <c r="AW75" s="118" t="s">
        <v>309</v>
      </c>
      <c r="AX75" s="118" t="s">
        <v>214</v>
      </c>
      <c r="AY75" s="118" t="s">
        <v>500</v>
      </c>
      <c r="AZ75" s="118" t="s">
        <v>25</v>
      </c>
      <c r="BA75" s="118" t="s">
        <v>437</v>
      </c>
      <c r="BB75" s="118" t="s">
        <v>89</v>
      </c>
      <c r="BC75" s="118" t="s">
        <v>849</v>
      </c>
      <c r="BD75" s="118" t="s">
        <v>691</v>
      </c>
      <c r="BE75" s="118" t="s">
        <v>785</v>
      </c>
      <c r="BF75" s="118" t="s">
        <v>754</v>
      </c>
      <c r="BG75" s="118" t="s">
        <v>974</v>
      </c>
      <c r="BH75" s="118" t="s">
        <v>563</v>
      </c>
      <c r="BI75" s="118" t="s">
        <v>912</v>
      </c>
      <c r="BJ75" s="118" t="s">
        <v>627</v>
      </c>
      <c r="BK75" s="118" t="s">
        <v>405</v>
      </c>
      <c r="BL75" s="118" t="s">
        <v>120</v>
      </c>
      <c r="BM75" s="118" t="s">
        <v>469</v>
      </c>
      <c r="BN75" s="118" t="s">
        <v>57</v>
      </c>
      <c r="BO75" s="118" t="s">
        <v>278</v>
      </c>
      <c r="BP75" s="118" t="s">
        <v>246</v>
      </c>
      <c r="BQ75" s="118" t="s">
        <v>341</v>
      </c>
      <c r="BR75" s="126" t="s">
        <v>182</v>
      </c>
      <c r="BS75" s="24"/>
      <c r="BT75" s="22"/>
      <c r="BU75" s="29" t="s">
        <v>424</v>
      </c>
      <c r="BV75" s="30" t="s">
        <v>1030</v>
      </c>
      <c r="BW75" s="31">
        <f>L2+(67*L4)</f>
        <v>68</v>
      </c>
      <c r="BX75" s="22"/>
    </row>
    <row r="76" spans="1:76" x14ac:dyDescent="0.2">
      <c r="A76" s="1">
        <v>26</v>
      </c>
      <c r="B76" s="178">
        <f>BW111</f>
        <v>104</v>
      </c>
      <c r="C76" s="6">
        <f>BW510</f>
        <v>503</v>
      </c>
      <c r="D76" s="6">
        <f>BW972</f>
        <v>965</v>
      </c>
      <c r="E76" s="6">
        <f>BW605</f>
        <v>598</v>
      </c>
      <c r="F76" s="6">
        <f>BW897</f>
        <v>890</v>
      </c>
      <c r="G76" s="6">
        <f>BW752</f>
        <v>745</v>
      </c>
      <c r="H76" s="6">
        <f>BW226</f>
        <v>219</v>
      </c>
      <c r="I76" s="8">
        <f>BW339</f>
        <v>332</v>
      </c>
      <c r="J76" s="12">
        <f>BW570</f>
        <v>563</v>
      </c>
      <c r="K76" s="6">
        <f>BW939</f>
        <v>932</v>
      </c>
      <c r="L76" s="6">
        <f>BW409</f>
        <v>402</v>
      </c>
      <c r="M76" s="6">
        <f>BW8</f>
        <v>1</v>
      </c>
      <c r="N76" s="6">
        <f>BW308</f>
        <v>301</v>
      </c>
      <c r="O76" s="6">
        <f>BW197</f>
        <v>190</v>
      </c>
      <c r="P76" s="6">
        <f>BW663</f>
        <v>656</v>
      </c>
      <c r="Q76" s="6">
        <f>BW806</f>
        <v>799</v>
      </c>
      <c r="R76" s="6">
        <f>BW233</f>
        <v>226</v>
      </c>
      <c r="S76" s="6">
        <f>BW376</f>
        <v>369</v>
      </c>
      <c r="T76" s="6">
        <f>BW842</f>
        <v>835</v>
      </c>
      <c r="U76" s="6">
        <f>BW731</f>
        <v>724</v>
      </c>
      <c r="V76" s="6">
        <f>BW1031</f>
        <v>1024</v>
      </c>
      <c r="W76" s="6">
        <f>BW630</f>
        <v>623</v>
      </c>
      <c r="X76" s="6">
        <f>BW100</f>
        <v>93</v>
      </c>
      <c r="Y76" s="11">
        <f>BW469</f>
        <v>462</v>
      </c>
      <c r="Z76" s="7">
        <f>BW700</f>
        <v>693</v>
      </c>
      <c r="AA76" s="9">
        <f>BW813</f>
        <v>806</v>
      </c>
      <c r="AB76" s="6">
        <f>BW287</f>
        <v>280</v>
      </c>
      <c r="AC76" s="6">
        <f>BW142</f>
        <v>135</v>
      </c>
      <c r="AD76" s="6">
        <f>BW434</f>
        <v>427</v>
      </c>
      <c r="AE76" s="6">
        <f>BW67</f>
        <v>60</v>
      </c>
      <c r="AF76" s="6">
        <f>BW529</f>
        <v>522</v>
      </c>
      <c r="AG76" s="179">
        <f>BW928</f>
        <v>921</v>
      </c>
      <c r="AH76" s="5">
        <f t="shared" si="10"/>
        <v>16400</v>
      </c>
      <c r="AI76" s="5">
        <f t="shared" si="11"/>
        <v>11201200</v>
      </c>
      <c r="AJ76" s="2">
        <f t="shared" si="9"/>
        <v>8606720000</v>
      </c>
      <c r="AK76" s="115">
        <f>SUMSQ(R75,S75,T75,U75,V75,W75,X75,Y75,Z75,AA75,AB75,AC75,AD75,AE75,AF75,AG75,R76,S76,T76,U76,V76,W76,X76,Y76,Z76,AA76,AB76,AC76,AD76,AE76,AF76,AG76)</f>
        <v>11201200</v>
      </c>
      <c r="AM76" s="127" t="s">
        <v>939</v>
      </c>
      <c r="AN76" s="118" t="s">
        <v>590</v>
      </c>
      <c r="AO76" s="118" t="s">
        <v>1001</v>
      </c>
      <c r="AP76" s="118" t="s">
        <v>527</v>
      </c>
      <c r="AQ76" s="118" t="s">
        <v>812</v>
      </c>
      <c r="AR76" s="118" t="s">
        <v>718</v>
      </c>
      <c r="AS76" s="118" t="s">
        <v>876</v>
      </c>
      <c r="AT76" s="118" t="s">
        <v>654</v>
      </c>
      <c r="AU76" s="118" t="s">
        <v>368</v>
      </c>
      <c r="AV76" s="118" t="s">
        <v>147</v>
      </c>
      <c r="AW76" s="118" t="s">
        <v>304</v>
      </c>
      <c r="AX76" s="118" t="s">
        <v>209</v>
      </c>
      <c r="AY76" s="118" t="s">
        <v>495</v>
      </c>
      <c r="AZ76" s="118" t="s">
        <v>20</v>
      </c>
      <c r="BA76" s="118" t="s">
        <v>432</v>
      </c>
      <c r="BB76" s="118" t="s">
        <v>84</v>
      </c>
      <c r="BC76" s="118" t="s">
        <v>844</v>
      </c>
      <c r="BD76" s="118" t="s">
        <v>686</v>
      </c>
      <c r="BE76" s="118" t="s">
        <v>1031</v>
      </c>
      <c r="BF76" s="118" t="s">
        <v>749</v>
      </c>
      <c r="BG76" s="118" t="s">
        <v>935</v>
      </c>
      <c r="BH76" s="118" t="s">
        <v>558</v>
      </c>
      <c r="BI76" s="118" t="s">
        <v>907</v>
      </c>
      <c r="BJ76" s="118" t="s">
        <v>622</v>
      </c>
      <c r="BK76" s="118" t="s">
        <v>400</v>
      </c>
      <c r="BL76" s="118" t="s">
        <v>115</v>
      </c>
      <c r="BM76" s="118" t="s">
        <v>464</v>
      </c>
      <c r="BN76" s="118" t="s">
        <v>52</v>
      </c>
      <c r="BO76" s="118" t="s">
        <v>273</v>
      </c>
      <c r="BP76" s="118" t="s">
        <v>241</v>
      </c>
      <c r="BQ76" s="118" t="s">
        <v>336</v>
      </c>
      <c r="BR76" s="126" t="s">
        <v>178</v>
      </c>
      <c r="BS76" s="24"/>
      <c r="BT76" s="22"/>
      <c r="BU76" s="29" t="s">
        <v>611</v>
      </c>
      <c r="BV76" s="30" t="s">
        <v>1030</v>
      </c>
      <c r="BW76" s="31">
        <f>L2+(68*L4)</f>
        <v>69</v>
      </c>
      <c r="BX76" s="22"/>
    </row>
    <row r="77" spans="1:76" x14ac:dyDescent="0.2">
      <c r="A77" s="1">
        <v>27</v>
      </c>
      <c r="B77" s="178">
        <f>BW579</f>
        <v>572</v>
      </c>
      <c r="C77" s="6">
        <f>BW946</f>
        <v>939</v>
      </c>
      <c r="D77" s="6">
        <f>BW416</f>
        <v>409</v>
      </c>
      <c r="E77" s="6">
        <f>BW17</f>
        <v>10</v>
      </c>
      <c r="F77" s="8">
        <f>BW301</f>
        <v>294</v>
      </c>
      <c r="G77" s="6">
        <f>BW188</f>
        <v>181</v>
      </c>
      <c r="H77" s="6">
        <f>BW654</f>
        <v>647</v>
      </c>
      <c r="I77" s="6">
        <f>BW799</f>
        <v>792</v>
      </c>
      <c r="J77" s="6">
        <f>BW118</f>
        <v>111</v>
      </c>
      <c r="K77" s="6">
        <f>BW519</f>
        <v>512</v>
      </c>
      <c r="L77" s="6">
        <f>BW981</f>
        <v>974</v>
      </c>
      <c r="M77" s="12">
        <f>BW612</f>
        <v>605</v>
      </c>
      <c r="N77" s="6">
        <f>BW888</f>
        <v>881</v>
      </c>
      <c r="O77" s="6">
        <f>BW745</f>
        <v>738</v>
      </c>
      <c r="P77" s="6">
        <f>BW219</f>
        <v>212</v>
      </c>
      <c r="Q77" s="6">
        <f>BW330</f>
        <v>323</v>
      </c>
      <c r="R77" s="6">
        <f>BW709</f>
        <v>702</v>
      </c>
      <c r="S77" s="6">
        <f>BW820</f>
        <v>813</v>
      </c>
      <c r="T77" s="6">
        <f>BW294</f>
        <v>287</v>
      </c>
      <c r="U77" s="6">
        <f>BW151</f>
        <v>144</v>
      </c>
      <c r="V77" s="11">
        <f>BW427</f>
        <v>420</v>
      </c>
      <c r="W77" s="6">
        <f>BW58</f>
        <v>51</v>
      </c>
      <c r="X77" s="6">
        <f>BW520</f>
        <v>513</v>
      </c>
      <c r="Y77" s="6">
        <f>BW921</f>
        <v>914</v>
      </c>
      <c r="Z77" s="6">
        <f>BW240</f>
        <v>233</v>
      </c>
      <c r="AA77" s="6">
        <f>BW385</f>
        <v>378</v>
      </c>
      <c r="AB77" s="9">
        <f>BW851</f>
        <v>844</v>
      </c>
      <c r="AC77" s="7">
        <f>BW738</f>
        <v>731</v>
      </c>
      <c r="AD77" s="6">
        <f>BW1022</f>
        <v>1015</v>
      </c>
      <c r="AE77" s="6">
        <f>BW623</f>
        <v>616</v>
      </c>
      <c r="AF77" s="6">
        <f>BW93</f>
        <v>86</v>
      </c>
      <c r="AG77" s="179">
        <f>BW460</f>
        <v>453</v>
      </c>
      <c r="AH77" s="5">
        <f t="shared" si="10"/>
        <v>16400</v>
      </c>
      <c r="AI77" s="5">
        <f t="shared" si="11"/>
        <v>11201200</v>
      </c>
      <c r="AJ77" s="2">
        <f t="shared" si="9"/>
        <v>8606720000</v>
      </c>
      <c r="AK77" s="115">
        <f>SUMSQ(B77,C77,D77,E77,F77,G77,H77,I77,J77,K77,L77,M77,N77,O77,P77,Q77,B78,C78,D78,E78,F78,G78,H78,I78,J78,K78,L78,M78,N78,O78,P78,Q78)</f>
        <v>11201200</v>
      </c>
      <c r="AM77" s="127" t="s">
        <v>942</v>
      </c>
      <c r="AN77" s="118" t="s">
        <v>593</v>
      </c>
      <c r="AO77" s="118" t="s">
        <v>1004</v>
      </c>
      <c r="AP77" s="118" t="s">
        <v>530</v>
      </c>
      <c r="AQ77" s="118" t="s">
        <v>815</v>
      </c>
      <c r="AR77" s="118" t="s">
        <v>721</v>
      </c>
      <c r="AS77" s="118" t="s">
        <v>879</v>
      </c>
      <c r="AT77" s="118" t="s">
        <v>657</v>
      </c>
      <c r="AU77" s="118" t="s">
        <v>371</v>
      </c>
      <c r="AV77" s="118" t="s">
        <v>150</v>
      </c>
      <c r="AW77" s="118" t="s">
        <v>307</v>
      </c>
      <c r="AX77" s="118" t="s">
        <v>212</v>
      </c>
      <c r="AY77" s="118" t="s">
        <v>498</v>
      </c>
      <c r="AZ77" s="118" t="s">
        <v>23</v>
      </c>
      <c r="BA77" s="118" t="s">
        <v>435</v>
      </c>
      <c r="BB77" s="118" t="s">
        <v>87</v>
      </c>
      <c r="BC77" s="118" t="s">
        <v>847</v>
      </c>
      <c r="BD77" s="118" t="s">
        <v>689</v>
      </c>
      <c r="BE77" s="118" t="s">
        <v>783</v>
      </c>
      <c r="BF77" s="118" t="s">
        <v>752</v>
      </c>
      <c r="BG77" s="118" t="s">
        <v>972</v>
      </c>
      <c r="BH77" s="118" t="s">
        <v>561</v>
      </c>
      <c r="BI77" s="118" t="s">
        <v>910</v>
      </c>
      <c r="BJ77" s="118" t="s">
        <v>625</v>
      </c>
      <c r="BK77" s="118" t="s">
        <v>403</v>
      </c>
      <c r="BL77" s="118" t="s">
        <v>118</v>
      </c>
      <c r="BM77" s="118" t="s">
        <v>467</v>
      </c>
      <c r="BN77" s="118" t="s">
        <v>55</v>
      </c>
      <c r="BO77" s="118" t="s">
        <v>276</v>
      </c>
      <c r="BP77" s="118" t="s">
        <v>244</v>
      </c>
      <c r="BQ77" s="118" t="s">
        <v>339</v>
      </c>
      <c r="BR77" s="126" t="s">
        <v>180</v>
      </c>
      <c r="BS77" s="24"/>
      <c r="BT77" s="22"/>
      <c r="BU77" s="29" t="s">
        <v>680</v>
      </c>
      <c r="BV77" s="30" t="s">
        <v>1030</v>
      </c>
      <c r="BW77" s="31">
        <f>L2+(69*L4)</f>
        <v>70</v>
      </c>
      <c r="BX77" s="22"/>
    </row>
    <row r="78" spans="1:76" x14ac:dyDescent="0.2">
      <c r="A78" s="1">
        <v>28</v>
      </c>
      <c r="B78" s="178">
        <f>BW934</f>
        <v>927</v>
      </c>
      <c r="C78" s="6">
        <f>BW535</f>
        <v>528</v>
      </c>
      <c r="D78" s="6">
        <f>BW69</f>
        <v>62</v>
      </c>
      <c r="E78" s="6">
        <f>BW436</f>
        <v>429</v>
      </c>
      <c r="F78" s="6">
        <f>BW136</f>
        <v>129</v>
      </c>
      <c r="G78" s="8">
        <f>BW281</f>
        <v>274</v>
      </c>
      <c r="H78" s="6">
        <f>BW811</f>
        <v>804</v>
      </c>
      <c r="I78" s="6">
        <f>BW698</f>
        <v>691</v>
      </c>
      <c r="J78" s="6">
        <f>BW467</f>
        <v>460</v>
      </c>
      <c r="K78" s="6">
        <f>BW98</f>
        <v>91</v>
      </c>
      <c r="L78" s="12">
        <f>BW624</f>
        <v>617</v>
      </c>
      <c r="M78" s="6">
        <f>BW1025</f>
        <v>1018</v>
      </c>
      <c r="N78" s="6">
        <f>BW733</f>
        <v>726</v>
      </c>
      <c r="O78" s="6">
        <f>BW844</f>
        <v>837</v>
      </c>
      <c r="P78" s="6">
        <f>BW382</f>
        <v>375</v>
      </c>
      <c r="Q78" s="6">
        <f>BW239</f>
        <v>232</v>
      </c>
      <c r="R78" s="6">
        <f>BW800</f>
        <v>793</v>
      </c>
      <c r="S78" s="6">
        <f>BW657</f>
        <v>650</v>
      </c>
      <c r="T78" s="6">
        <f>BW195</f>
        <v>188</v>
      </c>
      <c r="U78" s="6">
        <f>BW306</f>
        <v>299</v>
      </c>
      <c r="V78" s="6">
        <f>BW14</f>
        <v>7</v>
      </c>
      <c r="W78" s="11">
        <f>BW415</f>
        <v>408</v>
      </c>
      <c r="X78" s="6">
        <f>BW941</f>
        <v>934</v>
      </c>
      <c r="Y78" s="6">
        <f>BW572</f>
        <v>565</v>
      </c>
      <c r="Z78" s="6">
        <f>BW341</f>
        <v>334</v>
      </c>
      <c r="AA78" s="6">
        <f>BW228</f>
        <v>221</v>
      </c>
      <c r="AB78" s="7">
        <f>BW758</f>
        <v>751</v>
      </c>
      <c r="AC78" s="9">
        <f>BW903</f>
        <v>896</v>
      </c>
      <c r="AD78" s="6">
        <f>BW603</f>
        <v>596</v>
      </c>
      <c r="AE78" s="6">
        <f>BW970</f>
        <v>963</v>
      </c>
      <c r="AF78" s="6">
        <f>BW504</f>
        <v>497</v>
      </c>
      <c r="AG78" s="179">
        <f>BW105</f>
        <v>98</v>
      </c>
      <c r="AH78" s="5">
        <f t="shared" si="10"/>
        <v>16400</v>
      </c>
      <c r="AI78" s="5">
        <f t="shared" si="11"/>
        <v>11201200</v>
      </c>
      <c r="AJ78" s="2">
        <f t="shared" si="9"/>
        <v>8606720000</v>
      </c>
      <c r="AK78" s="115">
        <f>SUMSQ(R77,S77,T77,U77,V77,W77,X77,Y77,Z77,AA77,AB77,AC77,AD77,AE77,AF77,AG77,R78,S78,T78,U78,V78,W78,X78,Y78,Z78,AA78,AB78,AC78,AD78,AE78,AF78,AG78)</f>
        <v>11201200</v>
      </c>
      <c r="AM78" s="127" t="s">
        <v>941</v>
      </c>
      <c r="AN78" s="118" t="s">
        <v>592</v>
      </c>
      <c r="AO78" s="118" t="s">
        <v>1003</v>
      </c>
      <c r="AP78" s="118" t="s">
        <v>529</v>
      </c>
      <c r="AQ78" s="118" t="s">
        <v>814</v>
      </c>
      <c r="AR78" s="118" t="s">
        <v>720</v>
      </c>
      <c r="AS78" s="118" t="s">
        <v>878</v>
      </c>
      <c r="AT78" s="118" t="s">
        <v>656</v>
      </c>
      <c r="AU78" s="118" t="s">
        <v>370</v>
      </c>
      <c r="AV78" s="118" t="s">
        <v>149</v>
      </c>
      <c r="AW78" s="118" t="s">
        <v>306</v>
      </c>
      <c r="AX78" s="118" t="s">
        <v>211</v>
      </c>
      <c r="AY78" s="118" t="s">
        <v>497</v>
      </c>
      <c r="AZ78" s="118" t="s">
        <v>22</v>
      </c>
      <c r="BA78" s="118" t="s">
        <v>434</v>
      </c>
      <c r="BB78" s="118" t="s">
        <v>86</v>
      </c>
      <c r="BC78" s="118" t="s">
        <v>846</v>
      </c>
      <c r="BD78" s="118" t="s">
        <v>688</v>
      </c>
      <c r="BE78" s="118" t="s">
        <v>782</v>
      </c>
      <c r="BF78" s="118" t="s">
        <v>751</v>
      </c>
      <c r="BG78" s="118" t="s">
        <v>971</v>
      </c>
      <c r="BH78" s="118" t="s">
        <v>560</v>
      </c>
      <c r="BI78" s="118" t="s">
        <v>909</v>
      </c>
      <c r="BJ78" s="118" t="s">
        <v>624</v>
      </c>
      <c r="BK78" s="118" t="s">
        <v>402</v>
      </c>
      <c r="BL78" s="118" t="s">
        <v>117</v>
      </c>
      <c r="BM78" s="118" t="s">
        <v>466</v>
      </c>
      <c r="BN78" s="118" t="s">
        <v>54</v>
      </c>
      <c r="BO78" s="118" t="s">
        <v>275</v>
      </c>
      <c r="BP78" s="118" t="s">
        <v>243</v>
      </c>
      <c r="BQ78" s="118" t="s">
        <v>338</v>
      </c>
      <c r="BR78" s="126" t="s">
        <v>4</v>
      </c>
      <c r="BS78" s="24"/>
      <c r="BT78" s="22"/>
      <c r="BU78" s="29" t="s">
        <v>811</v>
      </c>
      <c r="BV78" s="30" t="s">
        <v>1030</v>
      </c>
      <c r="BW78" s="31">
        <f>L2+(70*L4)</f>
        <v>71</v>
      </c>
      <c r="BX78" s="22"/>
    </row>
    <row r="79" spans="1:76" x14ac:dyDescent="0.2">
      <c r="A79" s="1">
        <v>29</v>
      </c>
      <c r="B79" s="178">
        <f>BW585</f>
        <v>578</v>
      </c>
      <c r="C79" s="6">
        <f>BW984</f>
        <v>977</v>
      </c>
      <c r="D79" s="8">
        <f>BW490</f>
        <v>483</v>
      </c>
      <c r="E79" s="6">
        <f>BW123</f>
        <v>116</v>
      </c>
      <c r="F79" s="6">
        <f>BW359</f>
        <v>352</v>
      </c>
      <c r="G79" s="6">
        <f>BW214</f>
        <v>207</v>
      </c>
      <c r="H79" s="6">
        <f>BW772</f>
        <v>765</v>
      </c>
      <c r="I79" s="6">
        <f>BW885</f>
        <v>878</v>
      </c>
      <c r="J79" s="6">
        <f>BW28</f>
        <v>21</v>
      </c>
      <c r="K79" s="6">
        <f>BW397</f>
        <v>390</v>
      </c>
      <c r="L79" s="6">
        <f>BW959</f>
        <v>952</v>
      </c>
      <c r="M79" s="6">
        <f>BW558</f>
        <v>551</v>
      </c>
      <c r="N79" s="6">
        <f>BW786</f>
        <v>779</v>
      </c>
      <c r="O79" s="12">
        <f>BW675</f>
        <v>668</v>
      </c>
      <c r="P79" s="6">
        <f>BW177</f>
        <v>170</v>
      </c>
      <c r="Q79" s="6">
        <f>BW320</f>
        <v>313</v>
      </c>
      <c r="R79" s="6">
        <f>BW719</f>
        <v>712</v>
      </c>
      <c r="S79" s="6">
        <f>BW862</f>
        <v>855</v>
      </c>
      <c r="T79" s="11">
        <f>BW364</f>
        <v>357</v>
      </c>
      <c r="U79" s="6">
        <f>BW253</f>
        <v>246</v>
      </c>
      <c r="V79" s="6">
        <f>BW481</f>
        <v>474</v>
      </c>
      <c r="W79" s="6">
        <f>BW80</f>
        <v>73</v>
      </c>
      <c r="X79" s="6">
        <f>BW642</f>
        <v>635</v>
      </c>
      <c r="Y79" s="6">
        <f>BW1011</f>
        <v>1004</v>
      </c>
      <c r="Z79" s="6">
        <f>BW154</f>
        <v>147</v>
      </c>
      <c r="AA79" s="6">
        <f>BW267</f>
        <v>260</v>
      </c>
      <c r="AB79" s="6">
        <f>BW825</f>
        <v>818</v>
      </c>
      <c r="AC79" s="6">
        <f>BW680</f>
        <v>673</v>
      </c>
      <c r="AD79" s="9">
        <f>BW916</f>
        <v>909</v>
      </c>
      <c r="AE79" s="7">
        <f>BW549</f>
        <v>542</v>
      </c>
      <c r="AF79" s="6">
        <f>BW55</f>
        <v>48</v>
      </c>
      <c r="AG79" s="179">
        <f>BW454</f>
        <v>447</v>
      </c>
      <c r="AH79" s="5">
        <f t="shared" si="10"/>
        <v>16400</v>
      </c>
      <c r="AI79" s="5">
        <f t="shared" si="11"/>
        <v>11201200</v>
      </c>
      <c r="AJ79" s="2">
        <f t="shared" si="9"/>
        <v>8606720000</v>
      </c>
      <c r="AK79" s="115">
        <f>SUMSQ(B79,C79,D79,E79,F79,G79,H79,I79,J79,K79,L79,M79,N79,O79,P79,Q79,B80,C80,D80,E80,F80,G80,H80,I80,J80,K80,L80,M80,N80,O80,P80,Q80)</f>
        <v>11201200</v>
      </c>
      <c r="AM79" s="127" t="s">
        <v>1</v>
      </c>
      <c r="AN79" s="118" t="s">
        <v>599</v>
      </c>
      <c r="AO79" s="118" t="s">
        <v>1010</v>
      </c>
      <c r="AP79" s="118" t="s">
        <v>536</v>
      </c>
      <c r="AQ79" s="118" t="s">
        <v>821</v>
      </c>
      <c r="AR79" s="118" t="s">
        <v>727</v>
      </c>
      <c r="AS79" s="118" t="s">
        <v>884</v>
      </c>
      <c r="AT79" s="118" t="s">
        <v>663</v>
      </c>
      <c r="AU79" s="118" t="s">
        <v>377</v>
      </c>
      <c r="AV79" s="118" t="s">
        <v>156</v>
      </c>
      <c r="AW79" s="118" t="s">
        <v>313</v>
      </c>
      <c r="AX79" s="118" t="s">
        <v>218</v>
      </c>
      <c r="AY79" s="118" t="s">
        <v>504</v>
      </c>
      <c r="AZ79" s="118" t="s">
        <v>29</v>
      </c>
      <c r="BA79" s="118" t="s">
        <v>441</v>
      </c>
      <c r="BB79" s="118" t="s">
        <v>93</v>
      </c>
      <c r="BC79" s="118" t="s">
        <v>853</v>
      </c>
      <c r="BD79" s="118" t="s">
        <v>695</v>
      </c>
      <c r="BE79" s="118" t="s">
        <v>789</v>
      </c>
      <c r="BF79" s="118" t="s">
        <v>758</v>
      </c>
      <c r="BG79" s="118" t="s">
        <v>978</v>
      </c>
      <c r="BH79" s="118" t="s">
        <v>567</v>
      </c>
      <c r="BI79" s="118" t="s">
        <v>916</v>
      </c>
      <c r="BJ79" s="118" t="s">
        <v>631</v>
      </c>
      <c r="BK79" s="118" t="s">
        <v>409</v>
      </c>
      <c r="BL79" s="118" t="s">
        <v>124</v>
      </c>
      <c r="BM79" s="118" t="s">
        <v>473</v>
      </c>
      <c r="BN79" s="118" t="s">
        <v>61</v>
      </c>
      <c r="BO79" s="118" t="s">
        <v>282</v>
      </c>
      <c r="BP79" s="118" t="s">
        <v>250</v>
      </c>
      <c r="BQ79" s="118" t="s">
        <v>345</v>
      </c>
      <c r="BR79" s="126" t="s">
        <v>186</v>
      </c>
      <c r="BS79" s="24"/>
      <c r="BT79" s="22"/>
      <c r="BU79" s="29" t="s">
        <v>997</v>
      </c>
      <c r="BV79" s="30" t="s">
        <v>1030</v>
      </c>
      <c r="BW79" s="31">
        <f>L2+(71*L4)</f>
        <v>72</v>
      </c>
      <c r="BX79" s="22"/>
    </row>
    <row r="80" spans="1:76" x14ac:dyDescent="0.2">
      <c r="A80" s="1">
        <v>30</v>
      </c>
      <c r="B80" s="178">
        <f>BW1004</f>
        <v>997</v>
      </c>
      <c r="C80" s="6">
        <f>BW637</f>
        <v>630</v>
      </c>
      <c r="D80" s="6">
        <f>BW79</f>
        <v>72</v>
      </c>
      <c r="E80" s="8">
        <f>BW478</f>
        <v>471</v>
      </c>
      <c r="F80" s="6">
        <f>BW258</f>
        <v>251</v>
      </c>
      <c r="G80" s="6">
        <f>BW371</f>
        <v>364</v>
      </c>
      <c r="H80" s="6">
        <f>BW865</f>
        <v>858</v>
      </c>
      <c r="I80" s="6">
        <f>BW720</f>
        <v>713</v>
      </c>
      <c r="J80" s="6">
        <f>BW441</f>
        <v>434</v>
      </c>
      <c r="K80" s="6">
        <f>BW40</f>
        <v>33</v>
      </c>
      <c r="L80" s="6">
        <f>BW538</f>
        <v>531</v>
      </c>
      <c r="M80" s="6">
        <f>BW907</f>
        <v>900</v>
      </c>
      <c r="N80" s="12">
        <f>BW695</f>
        <v>688</v>
      </c>
      <c r="O80" s="6">
        <f>BW838</f>
        <v>831</v>
      </c>
      <c r="P80" s="6">
        <f>BW276</f>
        <v>269</v>
      </c>
      <c r="Q80" s="6">
        <f>BW165</f>
        <v>158</v>
      </c>
      <c r="R80" s="6">
        <f>BW874</f>
        <v>867</v>
      </c>
      <c r="S80" s="6">
        <f>BW763</f>
        <v>756</v>
      </c>
      <c r="T80" s="6">
        <f>BW201</f>
        <v>194</v>
      </c>
      <c r="U80" s="11">
        <f>BW344</f>
        <v>337</v>
      </c>
      <c r="V80" s="6">
        <f>BW132</f>
        <v>125</v>
      </c>
      <c r="W80" s="6">
        <f>BW501</f>
        <v>494</v>
      </c>
      <c r="X80" s="6">
        <f>BW999</f>
        <v>992</v>
      </c>
      <c r="Y80" s="6">
        <f>BW598</f>
        <v>591</v>
      </c>
      <c r="Z80" s="6">
        <f>BW319</f>
        <v>312</v>
      </c>
      <c r="AA80" s="6">
        <f>BW174</f>
        <v>167</v>
      </c>
      <c r="AB80" s="6">
        <f>BW668</f>
        <v>661</v>
      </c>
      <c r="AC80" s="6">
        <f>BW781</f>
        <v>774</v>
      </c>
      <c r="AD80" s="7">
        <f>BW561</f>
        <v>554</v>
      </c>
      <c r="AE80" s="9">
        <f>BW960</f>
        <v>953</v>
      </c>
      <c r="AF80" s="6">
        <f>BW402</f>
        <v>395</v>
      </c>
      <c r="AG80" s="179">
        <f>BW35</f>
        <v>28</v>
      </c>
      <c r="AH80" s="5">
        <f t="shared" si="10"/>
        <v>16400</v>
      </c>
      <c r="AI80" s="5">
        <f t="shared" si="11"/>
        <v>11201200</v>
      </c>
      <c r="AJ80" s="2">
        <f t="shared" si="9"/>
        <v>8606720000</v>
      </c>
      <c r="AK80" s="115">
        <f>SUMSQ(R79,S79,T79,U79,V79,W79,X79,Y79,Z79,AA79,AB79,AC79,AD79,AE79,AF79,AG79,R80,S80,T80,U80,V80,W80,X80,Y80,Z80,AA80,AB80,AC80,AD80,AE80,AF80,AG80)</f>
        <v>11201200</v>
      </c>
      <c r="AM80" s="127" t="s">
        <v>1100</v>
      </c>
      <c r="AN80" s="118" t="s">
        <v>586</v>
      </c>
      <c r="AO80" s="118" t="s">
        <v>997</v>
      </c>
      <c r="AP80" s="118" t="s">
        <v>523</v>
      </c>
      <c r="AQ80" s="118" t="s">
        <v>808</v>
      </c>
      <c r="AR80" s="118" t="s">
        <v>714</v>
      </c>
      <c r="AS80" s="118" t="s">
        <v>872</v>
      </c>
      <c r="AT80" s="118" t="s">
        <v>650</v>
      </c>
      <c r="AU80" s="118" t="s">
        <v>364</v>
      </c>
      <c r="AV80" s="118" t="s">
        <v>143</v>
      </c>
      <c r="AW80" s="118" t="s">
        <v>300</v>
      </c>
      <c r="AX80" s="118" t="s">
        <v>205</v>
      </c>
      <c r="AY80" s="118" t="s">
        <v>491</v>
      </c>
      <c r="AZ80" s="118" t="s">
        <v>16</v>
      </c>
      <c r="BA80" s="118" t="s">
        <v>428</v>
      </c>
      <c r="BB80" s="118" t="s">
        <v>80</v>
      </c>
      <c r="BC80" s="118" t="s">
        <v>840</v>
      </c>
      <c r="BD80" s="118" t="s">
        <v>682</v>
      </c>
      <c r="BE80" s="118" t="s">
        <v>777</v>
      </c>
      <c r="BF80" s="118" t="s">
        <v>745</v>
      </c>
      <c r="BG80" s="118" t="s">
        <v>966</v>
      </c>
      <c r="BH80" s="118" t="s">
        <v>554</v>
      </c>
      <c r="BI80" s="118" t="s">
        <v>903</v>
      </c>
      <c r="BJ80" s="118" t="s">
        <v>618</v>
      </c>
      <c r="BK80" s="118" t="s">
        <v>396</v>
      </c>
      <c r="BL80" s="118" t="s">
        <v>112</v>
      </c>
      <c r="BM80" s="118" t="s">
        <v>460</v>
      </c>
      <c r="BN80" s="118" t="s">
        <v>48</v>
      </c>
      <c r="BO80" s="118" t="s">
        <v>269</v>
      </c>
      <c r="BP80" s="118" t="s">
        <v>237</v>
      </c>
      <c r="BQ80" s="118" t="s">
        <v>332</v>
      </c>
      <c r="BR80" s="126" t="s">
        <v>174</v>
      </c>
      <c r="BS80" s="24"/>
      <c r="BT80" s="22"/>
      <c r="BU80" s="29" t="s">
        <v>567</v>
      </c>
      <c r="BV80" s="30" t="s">
        <v>1030</v>
      </c>
      <c r="BW80" s="31">
        <f>L2+(72*L4)</f>
        <v>73</v>
      </c>
      <c r="BX80" s="22"/>
    </row>
    <row r="81" spans="1:76" x14ac:dyDescent="0.2">
      <c r="A81" s="1">
        <v>31</v>
      </c>
      <c r="B81" s="199">
        <f>BW448</f>
        <v>441</v>
      </c>
      <c r="C81" s="6">
        <f>BW49</f>
        <v>42</v>
      </c>
      <c r="D81" s="6">
        <f>BW547</f>
        <v>540</v>
      </c>
      <c r="E81" s="6">
        <f>BW914</f>
        <v>907</v>
      </c>
      <c r="F81" s="6">
        <f>BW686</f>
        <v>679</v>
      </c>
      <c r="G81" s="6">
        <f>BW831</f>
        <v>824</v>
      </c>
      <c r="H81" s="6">
        <f>BW269</f>
        <v>262</v>
      </c>
      <c r="I81" s="6">
        <f>BW156</f>
        <v>149</v>
      </c>
      <c r="J81" s="6">
        <f>BW1013</f>
        <v>1006</v>
      </c>
      <c r="K81" s="6">
        <f>BW644</f>
        <v>637</v>
      </c>
      <c r="L81" s="6">
        <f>BW86</f>
        <v>79</v>
      </c>
      <c r="M81" s="6">
        <f>BW487</f>
        <v>480</v>
      </c>
      <c r="N81" s="6">
        <f>BW251</f>
        <v>244</v>
      </c>
      <c r="O81" s="6">
        <f>BW362</f>
        <v>355</v>
      </c>
      <c r="P81" s="6">
        <f>BW856</f>
        <v>849</v>
      </c>
      <c r="Q81" s="12">
        <f>BW713</f>
        <v>706</v>
      </c>
      <c r="R81" s="11">
        <f>BW326</f>
        <v>319</v>
      </c>
      <c r="S81" s="6">
        <f>BW183</f>
        <v>176</v>
      </c>
      <c r="T81" s="6">
        <f>BW677</f>
        <v>670</v>
      </c>
      <c r="U81" s="6">
        <f>BW788</f>
        <v>781</v>
      </c>
      <c r="V81" s="6">
        <f>BW552</f>
        <v>545</v>
      </c>
      <c r="W81" s="6">
        <f>BW953</f>
        <v>946</v>
      </c>
      <c r="X81" s="6">
        <f>BW395</f>
        <v>388</v>
      </c>
      <c r="Y81" s="6">
        <f>BW26</f>
        <v>19</v>
      </c>
      <c r="Z81" s="6">
        <f>BW883</f>
        <v>876</v>
      </c>
      <c r="AA81" s="6">
        <f>BW770</f>
        <v>763</v>
      </c>
      <c r="AB81" s="6">
        <f>BW208</f>
        <v>201</v>
      </c>
      <c r="AC81" s="6">
        <f>BW353</f>
        <v>346</v>
      </c>
      <c r="AD81" s="6">
        <f>BW125</f>
        <v>118</v>
      </c>
      <c r="AE81" s="6">
        <f>BW492</f>
        <v>485</v>
      </c>
      <c r="AF81" s="9">
        <f>BW990</f>
        <v>983</v>
      </c>
      <c r="AG81" s="200">
        <f>BW591</f>
        <v>584</v>
      </c>
      <c r="AH81" s="5">
        <f t="shared" si="10"/>
        <v>16400</v>
      </c>
      <c r="AI81" s="5">
        <f t="shared" si="11"/>
        <v>11201200</v>
      </c>
      <c r="AJ81" s="2">
        <f t="shared" si="9"/>
        <v>8606720000</v>
      </c>
      <c r="AK81" s="115">
        <f>SUMSQ(B81,C81,D81,E81,F81,G81,H81,I81,J81,K81,L81,M81,N81,O81,P81,Q81,B82,C82,D82,E82,F82,G82,H82,I82,J82,K82,L82,M82,N82,O82,P82,Q82)</f>
        <v>11201200</v>
      </c>
      <c r="AM81" s="127" t="s">
        <v>946</v>
      </c>
      <c r="AN81" s="118" t="s">
        <v>597</v>
      </c>
      <c r="AO81" s="118" t="s">
        <v>1008</v>
      </c>
      <c r="AP81" s="118" t="s">
        <v>534</v>
      </c>
      <c r="AQ81" s="118" t="s">
        <v>819</v>
      </c>
      <c r="AR81" s="118" t="s">
        <v>725</v>
      </c>
      <c r="AS81" s="118" t="s">
        <v>882</v>
      </c>
      <c r="AT81" s="118" t="s">
        <v>661</v>
      </c>
      <c r="AU81" s="118" t="s">
        <v>375</v>
      </c>
      <c r="AV81" s="118" t="s">
        <v>154</v>
      </c>
      <c r="AW81" s="118" t="s">
        <v>311</v>
      </c>
      <c r="AX81" s="118" t="s">
        <v>216</v>
      </c>
      <c r="AY81" s="118" t="s">
        <v>502</v>
      </c>
      <c r="AZ81" s="118" t="s">
        <v>27</v>
      </c>
      <c r="BA81" s="118" t="s">
        <v>439</v>
      </c>
      <c r="BB81" s="118" t="s">
        <v>91</v>
      </c>
      <c r="BC81" s="118" t="s">
        <v>851</v>
      </c>
      <c r="BD81" s="118" t="s">
        <v>693</v>
      </c>
      <c r="BE81" s="118" t="s">
        <v>787</v>
      </c>
      <c r="BF81" s="118" t="s">
        <v>756</v>
      </c>
      <c r="BG81" s="118" t="s">
        <v>976</v>
      </c>
      <c r="BH81" s="118" t="s">
        <v>565</v>
      </c>
      <c r="BI81" s="118" t="s">
        <v>914</v>
      </c>
      <c r="BJ81" s="118" t="s">
        <v>629</v>
      </c>
      <c r="BK81" s="118" t="s">
        <v>407</v>
      </c>
      <c r="BL81" s="118" t="s">
        <v>122</v>
      </c>
      <c r="BM81" s="118" t="s">
        <v>471</v>
      </c>
      <c r="BN81" s="118" t="s">
        <v>59</v>
      </c>
      <c r="BO81" s="118" t="s">
        <v>280</v>
      </c>
      <c r="BP81" s="118" t="s">
        <v>248</v>
      </c>
      <c r="BQ81" s="118" t="s">
        <v>343</v>
      </c>
      <c r="BR81" s="126" t="s">
        <v>184</v>
      </c>
      <c r="BS81" s="24"/>
      <c r="BT81" s="22"/>
      <c r="BU81" s="29" t="s">
        <v>755</v>
      </c>
      <c r="BV81" s="30" t="s">
        <v>1030</v>
      </c>
      <c r="BW81" s="31">
        <f>L2+(73*L4)</f>
        <v>74</v>
      </c>
      <c r="BX81" s="22"/>
    </row>
    <row r="82" spans="1:76" ht="13.5" thickBot="1" x14ac:dyDescent="0.25">
      <c r="A82" s="1">
        <v>32</v>
      </c>
      <c r="B82" s="201">
        <f>BW37</f>
        <v>30</v>
      </c>
      <c r="C82" s="202">
        <f>BW404</f>
        <v>397</v>
      </c>
      <c r="D82" s="180">
        <f>BW966</f>
        <v>959</v>
      </c>
      <c r="E82" s="180">
        <f>BW567</f>
        <v>560</v>
      </c>
      <c r="F82" s="180">
        <f>BW779</f>
        <v>772</v>
      </c>
      <c r="G82" s="180">
        <f>BW666</f>
        <v>659</v>
      </c>
      <c r="H82" s="180">
        <f>BW168</f>
        <v>161</v>
      </c>
      <c r="I82" s="180">
        <f>BW313</f>
        <v>306</v>
      </c>
      <c r="J82" s="180">
        <f>BW592</f>
        <v>585</v>
      </c>
      <c r="K82" s="180">
        <f>BW993</f>
        <v>986</v>
      </c>
      <c r="L82" s="180">
        <f>BW499</f>
        <v>492</v>
      </c>
      <c r="M82" s="180">
        <f>BW130</f>
        <v>123</v>
      </c>
      <c r="N82" s="180">
        <f>BW350</f>
        <v>343</v>
      </c>
      <c r="O82" s="180">
        <f>BW207</f>
        <v>200</v>
      </c>
      <c r="P82" s="187">
        <f>BW765</f>
        <v>758</v>
      </c>
      <c r="Q82" s="180">
        <f>BW876</f>
        <v>869</v>
      </c>
      <c r="R82" s="180">
        <f>BW163</f>
        <v>156</v>
      </c>
      <c r="S82" s="191">
        <f>BW274</f>
        <v>267</v>
      </c>
      <c r="T82" s="180">
        <f>BW832</f>
        <v>825</v>
      </c>
      <c r="U82" s="180">
        <f>BW689</f>
        <v>682</v>
      </c>
      <c r="V82" s="180">
        <f>BW909</f>
        <v>902</v>
      </c>
      <c r="W82" s="180">
        <f>BW540</f>
        <v>533</v>
      </c>
      <c r="X82" s="180">
        <f>BW46</f>
        <v>39</v>
      </c>
      <c r="Y82" s="180">
        <f>BW447</f>
        <v>440</v>
      </c>
      <c r="Z82" s="180">
        <f>BW726</f>
        <v>719</v>
      </c>
      <c r="AA82" s="180">
        <f>BW871</f>
        <v>864</v>
      </c>
      <c r="AB82" s="180">
        <f>BW373</f>
        <v>366</v>
      </c>
      <c r="AC82" s="180">
        <f>BW260</f>
        <v>253</v>
      </c>
      <c r="AD82" s="180">
        <f>BW472</f>
        <v>465</v>
      </c>
      <c r="AE82" s="180">
        <f>BW73</f>
        <v>66</v>
      </c>
      <c r="AF82" s="203">
        <f>BW635</f>
        <v>628</v>
      </c>
      <c r="AG82" s="204">
        <f>BW1002</f>
        <v>995</v>
      </c>
      <c r="AH82" s="5">
        <f t="shared" si="10"/>
        <v>16400</v>
      </c>
      <c r="AI82" s="5">
        <f t="shared" si="11"/>
        <v>11201200</v>
      </c>
      <c r="AJ82" s="2">
        <f t="shared" si="9"/>
        <v>8606720000</v>
      </c>
      <c r="AK82" s="115">
        <f>SUMSQ(R81,S81,T81,U81,V81,W81,X81,Y81,Z81,AA81,AB81,AC81,AD81,AE81,AF81,AG81,R82,S82,T82,U82,V82,W82,X82,Y82,Z82,AA82,AB82,AC82,AD82,AE82,AF82,AG82)</f>
        <v>11201200</v>
      </c>
      <c r="AM82" s="128" t="s">
        <v>937</v>
      </c>
      <c r="AN82" s="129" t="s">
        <v>588</v>
      </c>
      <c r="AO82" s="129" t="s">
        <v>999</v>
      </c>
      <c r="AP82" s="129" t="s">
        <v>525</v>
      </c>
      <c r="AQ82" s="129" t="s">
        <v>810</v>
      </c>
      <c r="AR82" s="129" t="s">
        <v>716</v>
      </c>
      <c r="AS82" s="129" t="s">
        <v>874</v>
      </c>
      <c r="AT82" s="129" t="s">
        <v>652</v>
      </c>
      <c r="AU82" s="129" t="s">
        <v>366</v>
      </c>
      <c r="AV82" s="129" t="s">
        <v>145</v>
      </c>
      <c r="AW82" s="129" t="s">
        <v>302</v>
      </c>
      <c r="AX82" s="129" t="s">
        <v>207</v>
      </c>
      <c r="AY82" s="129" t="s">
        <v>493</v>
      </c>
      <c r="AZ82" s="129" t="s">
        <v>18</v>
      </c>
      <c r="BA82" s="129" t="s">
        <v>430</v>
      </c>
      <c r="BB82" s="129" t="s">
        <v>82</v>
      </c>
      <c r="BC82" s="129" t="s">
        <v>842</v>
      </c>
      <c r="BD82" s="129" t="s">
        <v>684</v>
      </c>
      <c r="BE82" s="129" t="s">
        <v>779</v>
      </c>
      <c r="BF82" s="129" t="s">
        <v>747</v>
      </c>
      <c r="BG82" s="129" t="s">
        <v>968</v>
      </c>
      <c r="BH82" s="129" t="s">
        <v>556</v>
      </c>
      <c r="BI82" s="129" t="s">
        <v>905</v>
      </c>
      <c r="BJ82" s="129" t="s">
        <v>620</v>
      </c>
      <c r="BK82" s="129" t="s">
        <v>398</v>
      </c>
      <c r="BL82" s="129" t="s">
        <v>113</v>
      </c>
      <c r="BM82" s="129" t="s">
        <v>462</v>
      </c>
      <c r="BN82" s="129" t="s">
        <v>50</v>
      </c>
      <c r="BO82" s="129" t="s">
        <v>271</v>
      </c>
      <c r="BP82" s="129" t="s">
        <v>239</v>
      </c>
      <c r="BQ82" s="129" t="s">
        <v>334</v>
      </c>
      <c r="BR82" s="257" t="s">
        <v>176</v>
      </c>
      <c r="BS82" s="24"/>
      <c r="BT82" s="22"/>
      <c r="BU82" s="29" t="s">
        <v>855</v>
      </c>
      <c r="BV82" s="30" t="s">
        <v>1030</v>
      </c>
      <c r="BW82" s="31">
        <f>L2+(74*L4)</f>
        <v>75</v>
      </c>
      <c r="BX82" s="22"/>
    </row>
    <row r="83" spans="1:76" x14ac:dyDescent="0.2">
      <c r="A83" s="3" t="s">
        <v>0</v>
      </c>
      <c r="B83" s="5">
        <f t="shared" ref="B83:I83" si="12">SUM(B51:B82)</f>
        <v>16400</v>
      </c>
      <c r="C83" s="5">
        <f t="shared" si="12"/>
        <v>16400</v>
      </c>
      <c r="D83" s="5">
        <f t="shared" si="12"/>
        <v>16400</v>
      </c>
      <c r="E83" s="5">
        <f t="shared" si="12"/>
        <v>16400</v>
      </c>
      <c r="F83" s="5">
        <f t="shared" si="12"/>
        <v>16400</v>
      </c>
      <c r="G83" s="5">
        <f t="shared" si="12"/>
        <v>16400</v>
      </c>
      <c r="H83" s="5">
        <f t="shared" si="12"/>
        <v>16400</v>
      </c>
      <c r="I83" s="5">
        <f t="shared" si="12"/>
        <v>16400</v>
      </c>
      <c r="J83" s="5">
        <f t="shared" ref="J83:AG83" si="13">SUM(J51:J82)</f>
        <v>16400</v>
      </c>
      <c r="K83" s="5">
        <f t="shared" si="13"/>
        <v>16400</v>
      </c>
      <c r="L83" s="5">
        <f t="shared" si="13"/>
        <v>16400</v>
      </c>
      <c r="M83" s="5">
        <f t="shared" si="13"/>
        <v>16400</v>
      </c>
      <c r="N83" s="5">
        <f t="shared" si="13"/>
        <v>16400</v>
      </c>
      <c r="O83" s="5">
        <f t="shared" si="13"/>
        <v>16400</v>
      </c>
      <c r="P83" s="5">
        <f t="shared" si="13"/>
        <v>16400</v>
      </c>
      <c r="Q83" s="5">
        <f t="shared" si="13"/>
        <v>16400</v>
      </c>
      <c r="R83" s="5">
        <f t="shared" si="13"/>
        <v>16400</v>
      </c>
      <c r="S83" s="5">
        <f t="shared" si="13"/>
        <v>16400</v>
      </c>
      <c r="T83" s="5">
        <f t="shared" si="13"/>
        <v>16400</v>
      </c>
      <c r="U83" s="5">
        <f t="shared" si="13"/>
        <v>16400</v>
      </c>
      <c r="V83" s="5">
        <f t="shared" si="13"/>
        <v>16400</v>
      </c>
      <c r="W83" s="5">
        <f t="shared" si="13"/>
        <v>16400</v>
      </c>
      <c r="X83" s="5">
        <f t="shared" si="13"/>
        <v>16400</v>
      </c>
      <c r="Y83" s="5">
        <f t="shared" si="13"/>
        <v>16400</v>
      </c>
      <c r="Z83" s="5">
        <f t="shared" si="13"/>
        <v>16400</v>
      </c>
      <c r="AA83" s="5">
        <f t="shared" si="13"/>
        <v>16400</v>
      </c>
      <c r="AB83" s="5">
        <f t="shared" si="13"/>
        <v>16400</v>
      </c>
      <c r="AC83" s="5">
        <f t="shared" si="13"/>
        <v>16400</v>
      </c>
      <c r="AD83" s="5">
        <f t="shared" si="13"/>
        <v>16400</v>
      </c>
      <c r="AE83" s="5">
        <f t="shared" si="13"/>
        <v>16400</v>
      </c>
      <c r="AF83" s="5">
        <f t="shared" si="13"/>
        <v>16400</v>
      </c>
      <c r="AG83" s="5">
        <f t="shared" si="13"/>
        <v>16400</v>
      </c>
      <c r="AH83" s="5"/>
      <c r="AI83" s="5"/>
      <c r="AM83" s="119"/>
      <c r="AN83" s="119"/>
      <c r="AO83" s="119"/>
      <c r="AP83" s="119"/>
      <c r="AQ83" s="119"/>
      <c r="AR83" s="119"/>
      <c r="AS83" s="119"/>
      <c r="AT83" s="119"/>
      <c r="AU83" s="119"/>
      <c r="AV83" s="119"/>
      <c r="AW83" s="119"/>
      <c r="AX83" s="119"/>
      <c r="AY83" s="119"/>
      <c r="AZ83" s="119"/>
      <c r="BA83" s="119"/>
      <c r="BB83" s="119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  <c r="BQ83" s="119"/>
      <c r="BR83" s="119"/>
      <c r="BT83" s="22"/>
      <c r="BU83" s="29" t="s">
        <v>923</v>
      </c>
      <c r="BV83" s="30" t="s">
        <v>1030</v>
      </c>
      <c r="BW83" s="31">
        <f>L2+(75*L4)</f>
        <v>76</v>
      </c>
      <c r="BX83" s="22"/>
    </row>
    <row r="84" spans="1:76" x14ac:dyDescent="0.2">
      <c r="A84" s="3" t="s">
        <v>1</v>
      </c>
      <c r="B84" s="5">
        <f t="shared" ref="B84:AG84" si="14">SUMSQ(B51:B82)</f>
        <v>11201200</v>
      </c>
      <c r="C84" s="5">
        <f t="shared" si="14"/>
        <v>11201200</v>
      </c>
      <c r="D84" s="5">
        <f t="shared" si="14"/>
        <v>11201200</v>
      </c>
      <c r="E84" s="5">
        <f t="shared" si="14"/>
        <v>11201200</v>
      </c>
      <c r="F84" s="5">
        <f t="shared" si="14"/>
        <v>11201200</v>
      </c>
      <c r="G84" s="5">
        <f t="shared" si="14"/>
        <v>11201200</v>
      </c>
      <c r="H84" s="5">
        <f t="shared" si="14"/>
        <v>11201200</v>
      </c>
      <c r="I84" s="5">
        <f t="shared" si="14"/>
        <v>11201200</v>
      </c>
      <c r="J84" s="5">
        <f t="shared" si="14"/>
        <v>11201200</v>
      </c>
      <c r="K84" s="5">
        <f t="shared" si="14"/>
        <v>11201200</v>
      </c>
      <c r="L84" s="5">
        <f t="shared" si="14"/>
        <v>11201200</v>
      </c>
      <c r="M84" s="5">
        <f t="shared" si="14"/>
        <v>11201200</v>
      </c>
      <c r="N84" s="5">
        <f t="shared" si="14"/>
        <v>11201200</v>
      </c>
      <c r="O84" s="5">
        <f t="shared" si="14"/>
        <v>11201200</v>
      </c>
      <c r="P84" s="5">
        <f t="shared" si="14"/>
        <v>11201200</v>
      </c>
      <c r="Q84" s="5">
        <f t="shared" si="14"/>
        <v>11201200</v>
      </c>
      <c r="R84" s="5">
        <f t="shared" si="14"/>
        <v>11201200</v>
      </c>
      <c r="S84" s="5">
        <f t="shared" si="14"/>
        <v>11201200</v>
      </c>
      <c r="T84" s="5">
        <f t="shared" si="14"/>
        <v>11201200</v>
      </c>
      <c r="U84" s="5">
        <f t="shared" si="14"/>
        <v>11201200</v>
      </c>
      <c r="V84" s="5">
        <f t="shared" si="14"/>
        <v>11201200</v>
      </c>
      <c r="W84" s="5">
        <f t="shared" si="14"/>
        <v>11201200</v>
      </c>
      <c r="X84" s="5">
        <f t="shared" si="14"/>
        <v>11201200</v>
      </c>
      <c r="Y84" s="5">
        <f t="shared" si="14"/>
        <v>11201200</v>
      </c>
      <c r="Z84" s="5">
        <f t="shared" si="14"/>
        <v>11201200</v>
      </c>
      <c r="AA84" s="5">
        <f t="shared" si="14"/>
        <v>11201200</v>
      </c>
      <c r="AB84" s="5">
        <f t="shared" si="14"/>
        <v>11201200</v>
      </c>
      <c r="AC84" s="5">
        <f t="shared" si="14"/>
        <v>11201200</v>
      </c>
      <c r="AD84" s="5">
        <f t="shared" si="14"/>
        <v>11201200</v>
      </c>
      <c r="AE84" s="5">
        <f t="shared" si="14"/>
        <v>11201200</v>
      </c>
      <c r="AF84" s="5">
        <f t="shared" si="14"/>
        <v>11201200</v>
      </c>
      <c r="AG84" s="5">
        <f t="shared" si="14"/>
        <v>11201200</v>
      </c>
      <c r="AH84" s="5"/>
      <c r="AI84" s="5"/>
      <c r="AM84" s="119"/>
      <c r="AN84" s="119" t="s">
        <v>5</v>
      </c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  <c r="BQ84" s="119"/>
      <c r="BR84" s="119"/>
      <c r="BT84" s="22"/>
      <c r="BU84" s="29" t="s">
        <v>97</v>
      </c>
      <c r="BV84" s="30" t="s">
        <v>1030</v>
      </c>
      <c r="BW84" s="31">
        <f>L2+(76*L4)</f>
        <v>77</v>
      </c>
      <c r="BX84" s="22"/>
    </row>
    <row r="85" spans="1:76" x14ac:dyDescent="0.2">
      <c r="A85" s="3" t="s">
        <v>2</v>
      </c>
      <c r="B85" s="2">
        <f t="shared" ref="B85:AG85" si="15"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si="15"/>
        <v>8606720000</v>
      </c>
      <c r="D85" s="2">
        <f t="shared" si="15"/>
        <v>8606720000</v>
      </c>
      <c r="E85" s="2">
        <f t="shared" si="15"/>
        <v>8606720000</v>
      </c>
      <c r="F85" s="2">
        <f t="shared" si="15"/>
        <v>8606720000</v>
      </c>
      <c r="G85" s="2">
        <f t="shared" si="15"/>
        <v>8606720000</v>
      </c>
      <c r="H85" s="2">
        <f t="shared" si="15"/>
        <v>8606720000</v>
      </c>
      <c r="I85" s="2">
        <f t="shared" si="15"/>
        <v>8606720000</v>
      </c>
      <c r="J85" s="2">
        <f t="shared" si="15"/>
        <v>8606720000</v>
      </c>
      <c r="K85" s="2">
        <f t="shared" si="15"/>
        <v>8606720000</v>
      </c>
      <c r="L85" s="2">
        <f t="shared" si="15"/>
        <v>8606720000</v>
      </c>
      <c r="M85" s="2">
        <f t="shared" si="15"/>
        <v>8606720000</v>
      </c>
      <c r="N85" s="2">
        <f t="shared" si="15"/>
        <v>8606720000</v>
      </c>
      <c r="O85" s="2">
        <f t="shared" si="15"/>
        <v>8606720000</v>
      </c>
      <c r="P85" s="2">
        <f t="shared" si="15"/>
        <v>8606720000</v>
      </c>
      <c r="Q85" s="2">
        <f t="shared" si="15"/>
        <v>8606720000</v>
      </c>
      <c r="R85" s="2">
        <f t="shared" si="15"/>
        <v>8606720000</v>
      </c>
      <c r="S85" s="2">
        <f t="shared" si="15"/>
        <v>8606720000</v>
      </c>
      <c r="T85" s="2">
        <f t="shared" si="15"/>
        <v>8606720000</v>
      </c>
      <c r="U85" s="2">
        <f t="shared" si="15"/>
        <v>8606720000</v>
      </c>
      <c r="V85" s="2">
        <f t="shared" si="15"/>
        <v>8606720000</v>
      </c>
      <c r="W85" s="2">
        <f t="shared" si="15"/>
        <v>8606720000</v>
      </c>
      <c r="X85" s="2">
        <f t="shared" si="15"/>
        <v>8606720000</v>
      </c>
      <c r="Y85" s="2">
        <f t="shared" si="15"/>
        <v>8606720000</v>
      </c>
      <c r="Z85" s="2">
        <f t="shared" si="15"/>
        <v>8606720000</v>
      </c>
      <c r="AA85" s="2">
        <f t="shared" si="15"/>
        <v>8606720000</v>
      </c>
      <c r="AB85" s="2">
        <f t="shared" si="15"/>
        <v>8606720000</v>
      </c>
      <c r="AC85" s="2">
        <f t="shared" si="15"/>
        <v>8606720000</v>
      </c>
      <c r="AD85" s="2">
        <f t="shared" si="15"/>
        <v>8606720000</v>
      </c>
      <c r="AE85" s="2">
        <f t="shared" si="15"/>
        <v>8606720000</v>
      </c>
      <c r="AF85" s="2">
        <f t="shared" si="15"/>
        <v>8606720000</v>
      </c>
      <c r="AG85" s="2">
        <f t="shared" si="15"/>
        <v>8606720000</v>
      </c>
      <c r="AH85" s="5"/>
      <c r="AI85" s="5"/>
      <c r="AL85" s="64" t="s">
        <v>1171</v>
      </c>
      <c r="AM85" s="120" t="s">
        <v>952</v>
      </c>
      <c r="AN85" s="120" t="s">
        <v>613</v>
      </c>
      <c r="AO85" s="120" t="s">
        <v>1013</v>
      </c>
      <c r="AP85" s="120" t="s">
        <v>551</v>
      </c>
      <c r="AQ85" s="120" t="s">
        <v>830</v>
      </c>
      <c r="AR85" s="120" t="s">
        <v>737</v>
      </c>
      <c r="AS85" s="120" t="s">
        <v>891</v>
      </c>
      <c r="AT85" s="120" t="s">
        <v>675</v>
      </c>
      <c r="AU85" s="120" t="s">
        <v>367</v>
      </c>
      <c r="AV85" s="120" t="s">
        <v>153</v>
      </c>
      <c r="AW85" s="120" t="s">
        <v>305</v>
      </c>
      <c r="AX85" s="120" t="s">
        <v>213</v>
      </c>
      <c r="AY85" s="120" t="s">
        <v>490</v>
      </c>
      <c r="AZ85" s="120" t="s">
        <v>30</v>
      </c>
      <c r="BA85" s="120" t="s">
        <v>429</v>
      </c>
      <c r="BB85" s="120" t="s">
        <v>92</v>
      </c>
      <c r="BC85" s="120" t="s">
        <v>868</v>
      </c>
      <c r="BD85" s="120" t="s">
        <v>699</v>
      </c>
      <c r="BE85" s="120" t="s">
        <v>806</v>
      </c>
      <c r="BF85" s="120" t="s">
        <v>760</v>
      </c>
      <c r="BG85" s="120" t="s">
        <v>989</v>
      </c>
      <c r="BH85" s="120" t="s">
        <v>575</v>
      </c>
      <c r="BI85" s="120" t="s">
        <v>929</v>
      </c>
      <c r="BJ85" s="120" t="s">
        <v>637</v>
      </c>
      <c r="BK85" s="120" t="s">
        <v>405</v>
      </c>
      <c r="BL85" s="120" t="s">
        <v>115</v>
      </c>
      <c r="BM85" s="121" t="s">
        <v>467</v>
      </c>
      <c r="BN85" s="122" t="s">
        <v>54</v>
      </c>
      <c r="BO85" s="123" t="s">
        <v>1139</v>
      </c>
      <c r="BP85" s="123" t="s">
        <v>237</v>
      </c>
      <c r="BQ85" s="123" t="s">
        <v>343</v>
      </c>
      <c r="BR85" s="123" t="s">
        <v>176</v>
      </c>
      <c r="BT85" s="22"/>
      <c r="BU85" s="29" t="s">
        <v>164</v>
      </c>
      <c r="BV85" s="30" t="s">
        <v>1030</v>
      </c>
      <c r="BW85" s="31">
        <f>L2+(77*L4)</f>
        <v>78</v>
      </c>
      <c r="BX85" s="22"/>
    </row>
    <row r="86" spans="1:76" x14ac:dyDescent="0.2">
      <c r="AH86" s="5"/>
      <c r="AI86" s="5"/>
      <c r="AL86" s="64" t="s">
        <v>1172</v>
      </c>
      <c r="AM86" s="120" t="s">
        <v>937</v>
      </c>
      <c r="AN86" s="120" t="s">
        <v>597</v>
      </c>
      <c r="AO86" s="120" t="s">
        <v>997</v>
      </c>
      <c r="AP86" s="120" t="s">
        <v>536</v>
      </c>
      <c r="AQ86" s="120" t="s">
        <v>814</v>
      </c>
      <c r="AR86" s="120" t="s">
        <v>721</v>
      </c>
      <c r="AS86" s="120" t="s">
        <v>876</v>
      </c>
      <c r="AT86" s="120" t="s">
        <v>659</v>
      </c>
      <c r="AU86" s="120" t="s">
        <v>383</v>
      </c>
      <c r="AV86" s="120" t="s">
        <v>168</v>
      </c>
      <c r="AW86" s="120" t="s">
        <v>321</v>
      </c>
      <c r="AX86" s="120" t="s">
        <v>229</v>
      </c>
      <c r="AY86" s="120" t="s">
        <v>506</v>
      </c>
      <c r="AZ86" s="120" t="s">
        <v>46</v>
      </c>
      <c r="BA86" s="120" t="s">
        <v>445</v>
      </c>
      <c r="BB86" s="120" t="s">
        <v>108</v>
      </c>
      <c r="BC86" s="120" t="s">
        <v>852</v>
      </c>
      <c r="BD86" s="120" t="s">
        <v>683</v>
      </c>
      <c r="BE86" s="120" t="s">
        <v>790</v>
      </c>
      <c r="BF86" s="120" t="s">
        <v>744</v>
      </c>
      <c r="BG86" s="120" t="s">
        <v>973</v>
      </c>
      <c r="BH86" s="120" t="s">
        <v>559</v>
      </c>
      <c r="BI86" s="120" t="s">
        <v>913</v>
      </c>
      <c r="BJ86" s="120" t="s">
        <v>621</v>
      </c>
      <c r="BK86" s="120" t="s">
        <v>421</v>
      </c>
      <c r="BL86" s="120" t="s">
        <v>131</v>
      </c>
      <c r="BM86" s="121" t="s">
        <v>483</v>
      </c>
      <c r="BN86" s="122" t="s">
        <v>70</v>
      </c>
      <c r="BO86" s="123" t="s">
        <v>1142</v>
      </c>
      <c r="BP86" s="123" t="s">
        <v>253</v>
      </c>
      <c r="BQ86" s="123" t="s">
        <v>359</v>
      </c>
      <c r="BR86" s="123" t="s">
        <v>191</v>
      </c>
      <c r="BT86" s="22"/>
      <c r="BU86" s="29" t="s">
        <v>311</v>
      </c>
      <c r="BV86" s="30" t="s">
        <v>1030</v>
      </c>
      <c r="BW86" s="31">
        <f>L2+(78*L4)</f>
        <v>79</v>
      </c>
      <c r="BX86" s="22"/>
    </row>
    <row r="87" spans="1:76" x14ac:dyDescent="0.2">
      <c r="A87" s="3" t="s">
        <v>3</v>
      </c>
      <c r="B87" s="2">
        <f>B51</f>
        <v>11</v>
      </c>
      <c r="C87" s="2">
        <f>C52</f>
        <v>63</v>
      </c>
      <c r="D87" s="2">
        <f>D53</f>
        <v>81</v>
      </c>
      <c r="E87" s="2">
        <f>E54</f>
        <v>101</v>
      </c>
      <c r="F87" s="2">
        <f>F55</f>
        <v>152</v>
      </c>
      <c r="G87" s="2">
        <f>G56</f>
        <v>164</v>
      </c>
      <c r="H87" s="2">
        <f>H57</f>
        <v>206</v>
      </c>
      <c r="I87" s="2">
        <f>I58</f>
        <v>250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535</v>
      </c>
      <c r="S87" s="2">
        <f>S68</f>
        <v>547</v>
      </c>
      <c r="T87" s="2">
        <f>T69</f>
        <v>589</v>
      </c>
      <c r="U87" s="2">
        <f>U70</f>
        <v>633</v>
      </c>
      <c r="V87" s="2">
        <f>V71</f>
        <v>652</v>
      </c>
      <c r="W87" s="2">
        <f>W72</f>
        <v>704</v>
      </c>
      <c r="X87" s="2">
        <f>X73</f>
        <v>722</v>
      </c>
      <c r="Y87" s="2">
        <f>Y74</f>
        <v>742</v>
      </c>
      <c r="Z87" s="2">
        <f>Z75</f>
        <v>786</v>
      </c>
      <c r="AA87" s="2">
        <f>AA76</f>
        <v>806</v>
      </c>
      <c r="AB87" s="2">
        <f>AB77</f>
        <v>844</v>
      </c>
      <c r="AC87" s="2">
        <f>AC78</f>
        <v>896</v>
      </c>
      <c r="AD87" s="2">
        <f>AD79</f>
        <v>909</v>
      </c>
      <c r="AE87" s="2">
        <f>AE80</f>
        <v>953</v>
      </c>
      <c r="AF87" s="2">
        <f>AF81</f>
        <v>983</v>
      </c>
      <c r="AG87" s="2">
        <f>AG82</f>
        <v>995</v>
      </c>
      <c r="AH87" s="217">
        <f t="shared" ref="AH87:AH90" si="16">SUM(B87:AG87)</f>
        <v>16400</v>
      </c>
      <c r="AI87" s="5">
        <f t="shared" ref="AI87:AI90" si="17">SUMSQ(B87:AG87)</f>
        <v>11201200</v>
      </c>
      <c r="AO87" s="77"/>
      <c r="AP87" s="77"/>
      <c r="AQ87" s="77"/>
      <c r="BC87" s="77"/>
      <c r="BD87" s="77"/>
      <c r="BJ87" s="77"/>
      <c r="BR87" s="2" t="s">
        <v>5</v>
      </c>
      <c r="BT87" s="22"/>
      <c r="BU87" s="29" t="s">
        <v>499</v>
      </c>
      <c r="BV87" s="30" t="s">
        <v>1030</v>
      </c>
      <c r="BW87" s="31">
        <f>L2+(79*L4)</f>
        <v>80</v>
      </c>
      <c r="BX87" s="22"/>
    </row>
    <row r="88" spans="1:76" x14ac:dyDescent="0.2">
      <c r="A88" s="3" t="s">
        <v>4</v>
      </c>
      <c r="B88" s="2">
        <f>B82</f>
        <v>30</v>
      </c>
      <c r="C88" s="2">
        <f>C81</f>
        <v>42</v>
      </c>
      <c r="D88" s="2">
        <f>D80</f>
        <v>72</v>
      </c>
      <c r="E88" s="2">
        <f>E79</f>
        <v>116</v>
      </c>
      <c r="F88" s="2">
        <f>F78</f>
        <v>129</v>
      </c>
      <c r="G88" s="2">
        <f>G77</f>
        <v>181</v>
      </c>
      <c r="H88" s="2">
        <f>H76</f>
        <v>219</v>
      </c>
      <c r="I88" s="2">
        <f>I75</f>
        <v>239</v>
      </c>
      <c r="J88" s="2">
        <f>J74</f>
        <v>283</v>
      </c>
      <c r="K88" s="2">
        <f>K73</f>
        <v>303</v>
      </c>
      <c r="L88" s="2">
        <f>L72</f>
        <v>321</v>
      </c>
      <c r="M88" s="2">
        <f>M71</f>
        <v>373</v>
      </c>
      <c r="N88" s="2">
        <f>N70</f>
        <v>392</v>
      </c>
      <c r="O88" s="2">
        <f>O69</f>
        <v>436</v>
      </c>
      <c r="P88" s="2">
        <f>P68</f>
        <v>478</v>
      </c>
      <c r="Q88" s="2">
        <f>Q67</f>
        <v>490</v>
      </c>
      <c r="R88" s="2">
        <f>R66</f>
        <v>514</v>
      </c>
      <c r="S88" s="2">
        <f>S65</f>
        <v>566</v>
      </c>
      <c r="T88" s="2">
        <f>T64</f>
        <v>604</v>
      </c>
      <c r="U88" s="2">
        <f>U63</f>
        <v>624</v>
      </c>
      <c r="V88" s="2">
        <f>V62</f>
        <v>669</v>
      </c>
      <c r="W88" s="2">
        <f>W61</f>
        <v>681</v>
      </c>
      <c r="X88" s="2">
        <f>X60</f>
        <v>711</v>
      </c>
      <c r="Y88" s="2">
        <f>Y59</f>
        <v>755</v>
      </c>
      <c r="Z88" s="2">
        <f>Z58</f>
        <v>775</v>
      </c>
      <c r="AA88" s="2">
        <f>AA57</f>
        <v>819</v>
      </c>
      <c r="AB88" s="2">
        <f>AB56</f>
        <v>861</v>
      </c>
      <c r="AC88" s="2">
        <f>AC55</f>
        <v>873</v>
      </c>
      <c r="AD88" s="2">
        <f>AD54</f>
        <v>924</v>
      </c>
      <c r="AE88" s="2">
        <f>AE53</f>
        <v>944</v>
      </c>
      <c r="AF88" s="2">
        <f>AF52</f>
        <v>962</v>
      </c>
      <c r="AG88" s="2">
        <f>AG51</f>
        <v>1014</v>
      </c>
      <c r="AH88" s="217">
        <f t="shared" si="16"/>
        <v>16400</v>
      </c>
      <c r="AI88" s="5">
        <f t="shared" si="17"/>
        <v>11201200</v>
      </c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T88" s="22"/>
      <c r="BU88" s="29" t="s">
        <v>1013</v>
      </c>
      <c r="BV88" s="30" t="s">
        <v>1030</v>
      </c>
      <c r="BW88" s="31">
        <f>L2+(80*L4)</f>
        <v>81</v>
      </c>
      <c r="BX88" s="22"/>
    </row>
    <row r="89" spans="1:76" x14ac:dyDescent="0.2">
      <c r="A89" s="3" t="s">
        <v>6</v>
      </c>
      <c r="B89" s="2">
        <f>B67</f>
        <v>657</v>
      </c>
      <c r="C89" s="2">
        <f>C68</f>
        <v>677</v>
      </c>
      <c r="D89" s="2">
        <f>D69</f>
        <v>715</v>
      </c>
      <c r="E89" s="2">
        <f>E70</f>
        <v>767</v>
      </c>
      <c r="F89" s="2">
        <f>F71</f>
        <v>526</v>
      </c>
      <c r="G89" s="2">
        <f>G72</f>
        <v>570</v>
      </c>
      <c r="H89" s="2">
        <f>H73</f>
        <v>600</v>
      </c>
      <c r="I89" s="2">
        <f>I74</f>
        <v>612</v>
      </c>
      <c r="J89" s="2">
        <f>J75</f>
        <v>920</v>
      </c>
      <c r="K89" s="2">
        <f>K76</f>
        <v>932</v>
      </c>
      <c r="L89" s="2">
        <f>L77</f>
        <v>974</v>
      </c>
      <c r="M89" s="2">
        <f>M78</f>
        <v>1018</v>
      </c>
      <c r="N89" s="2">
        <f>N79</f>
        <v>779</v>
      </c>
      <c r="O89" s="2">
        <f>O80</f>
        <v>831</v>
      </c>
      <c r="P89" s="2">
        <f>P81</f>
        <v>849</v>
      </c>
      <c r="Q89" s="2">
        <f>Q82</f>
        <v>869</v>
      </c>
      <c r="R89" s="2">
        <f>R51</f>
        <v>141</v>
      </c>
      <c r="S89" s="2">
        <f>S52</f>
        <v>185</v>
      </c>
      <c r="T89" s="2">
        <f>T53</f>
        <v>215</v>
      </c>
      <c r="U89" s="2">
        <f>U54</f>
        <v>227</v>
      </c>
      <c r="V89" s="2">
        <f>V55</f>
        <v>18</v>
      </c>
      <c r="W89" s="2">
        <f>W56</f>
        <v>38</v>
      </c>
      <c r="X89" s="2">
        <f>X57</f>
        <v>76</v>
      </c>
      <c r="Y89" s="2">
        <f>Y58</f>
        <v>128</v>
      </c>
      <c r="Z89" s="2">
        <f>Z59</f>
        <v>396</v>
      </c>
      <c r="AA89" s="2">
        <f>AA60</f>
        <v>448</v>
      </c>
      <c r="AB89" s="2">
        <f>AB61</f>
        <v>466</v>
      </c>
      <c r="AC89" s="2">
        <f>AC62</f>
        <v>486</v>
      </c>
      <c r="AD89" s="2">
        <f>AD63</f>
        <v>279</v>
      </c>
      <c r="AE89" s="2">
        <f>AE64</f>
        <v>291</v>
      </c>
      <c r="AF89" s="2">
        <f>AF65</f>
        <v>333</v>
      </c>
      <c r="AG89" s="2">
        <f>AG66</f>
        <v>377</v>
      </c>
      <c r="AH89" s="217">
        <f t="shared" si="16"/>
        <v>16400</v>
      </c>
      <c r="AI89" s="5">
        <f t="shared" si="17"/>
        <v>11201200</v>
      </c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T89" s="22"/>
      <c r="BU89" s="29" t="s">
        <v>827</v>
      </c>
      <c r="BV89" s="30" t="s">
        <v>1030</v>
      </c>
      <c r="BW89" s="31">
        <f>L2+(81*L4)</f>
        <v>82</v>
      </c>
      <c r="BX89" s="22"/>
    </row>
    <row r="90" spans="1:76" x14ac:dyDescent="0.2">
      <c r="A90" s="3" t="s">
        <v>7</v>
      </c>
      <c r="B90" s="2">
        <f>B66</f>
        <v>648</v>
      </c>
      <c r="C90" s="2">
        <f>C65</f>
        <v>692</v>
      </c>
      <c r="D90" s="2">
        <f>D64</f>
        <v>734</v>
      </c>
      <c r="E90" s="2">
        <f>E63</f>
        <v>746</v>
      </c>
      <c r="F90" s="2">
        <f>F62</f>
        <v>539</v>
      </c>
      <c r="G90" s="2">
        <f>G61</f>
        <v>559</v>
      </c>
      <c r="H90" s="2">
        <f>H60</f>
        <v>577</v>
      </c>
      <c r="I90" s="2">
        <f>I59</f>
        <v>629</v>
      </c>
      <c r="J90" s="2">
        <f>J58</f>
        <v>897</v>
      </c>
      <c r="K90" s="2">
        <f>K57</f>
        <v>949</v>
      </c>
      <c r="L90" s="2">
        <f>L56</f>
        <v>987</v>
      </c>
      <c r="M90" s="2">
        <f>M55</f>
        <v>1007</v>
      </c>
      <c r="N90" s="2">
        <f>N54</f>
        <v>798</v>
      </c>
      <c r="O90" s="2">
        <f>O53</f>
        <v>810</v>
      </c>
      <c r="P90" s="2">
        <f>P52</f>
        <v>840</v>
      </c>
      <c r="Q90" s="2">
        <f>Q51</f>
        <v>884</v>
      </c>
      <c r="R90" s="2">
        <f>R82</f>
        <v>156</v>
      </c>
      <c r="S90" s="2">
        <f>S81</f>
        <v>176</v>
      </c>
      <c r="T90" s="2">
        <f>T80</f>
        <v>194</v>
      </c>
      <c r="U90" s="2">
        <f>U79</f>
        <v>246</v>
      </c>
      <c r="V90" s="2">
        <f>V78</f>
        <v>7</v>
      </c>
      <c r="W90" s="2">
        <f>W77</f>
        <v>51</v>
      </c>
      <c r="X90" s="2">
        <f>X76</f>
        <v>93</v>
      </c>
      <c r="Y90" s="2">
        <f>Y75</f>
        <v>105</v>
      </c>
      <c r="Z90" s="2">
        <f>Z74</f>
        <v>413</v>
      </c>
      <c r="AA90" s="2">
        <f>AA73</f>
        <v>425</v>
      </c>
      <c r="AB90" s="2">
        <f>AB72</f>
        <v>455</v>
      </c>
      <c r="AC90" s="2">
        <f>AC71</f>
        <v>499</v>
      </c>
      <c r="AD90" s="2">
        <f>AD70</f>
        <v>258</v>
      </c>
      <c r="AE90" s="2">
        <f>AE69</f>
        <v>310</v>
      </c>
      <c r="AF90" s="2">
        <f>AF68</f>
        <v>348</v>
      </c>
      <c r="AG90" s="2">
        <f>AG67</f>
        <v>368</v>
      </c>
      <c r="AH90" s="217">
        <f t="shared" si="16"/>
        <v>16400</v>
      </c>
      <c r="AI90" s="5">
        <f t="shared" si="17"/>
        <v>11201200</v>
      </c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T90" s="22"/>
      <c r="BU90" s="29" t="s">
        <v>664</v>
      </c>
      <c r="BV90" s="30" t="s">
        <v>1030</v>
      </c>
      <c r="BW90" s="31">
        <f>L2+(82*L4)</f>
        <v>83</v>
      </c>
      <c r="BX90" s="22"/>
    </row>
    <row r="91" spans="1:76" x14ac:dyDescent="0.2">
      <c r="B91" s="2" t="s">
        <v>5</v>
      </c>
      <c r="BT91" s="22"/>
      <c r="BU91" s="29" t="s">
        <v>595</v>
      </c>
      <c r="BV91" s="30" t="s">
        <v>1030</v>
      </c>
      <c r="BW91" s="31">
        <f>L2+(83*L4)</f>
        <v>84</v>
      </c>
      <c r="BX91" s="22"/>
    </row>
    <row r="92" spans="1:76" x14ac:dyDescent="0.2">
      <c r="A92" s="2"/>
      <c r="BT92" s="22"/>
      <c r="BU92" s="29" t="s">
        <v>408</v>
      </c>
      <c r="BV92" s="30" t="s">
        <v>1030</v>
      </c>
      <c r="BW92" s="31">
        <f>L2+(84*L4)</f>
        <v>85</v>
      </c>
      <c r="BX92" s="22"/>
    </row>
    <row r="93" spans="1:76" ht="13.5" thickBot="1" x14ac:dyDescent="0.25">
      <c r="A93" s="1" t="s">
        <v>5</v>
      </c>
      <c r="B93" s="1" t="s">
        <v>1223</v>
      </c>
      <c r="E93" s="94" t="s">
        <v>1177</v>
      </c>
      <c r="H93" s="2" t="s">
        <v>5</v>
      </c>
      <c r="BB93" s="32" t="s">
        <v>1164</v>
      </c>
      <c r="BT93" s="22"/>
      <c r="BU93" s="29" t="s">
        <v>339</v>
      </c>
      <c r="BV93" s="30" t="s">
        <v>1030</v>
      </c>
      <c r="BW93" s="31">
        <f>L2+(85*L4)</f>
        <v>86</v>
      </c>
      <c r="BX93" s="22"/>
    </row>
    <row r="94" spans="1:76" x14ac:dyDescent="0.2">
      <c r="A94" s="1">
        <v>1</v>
      </c>
      <c r="B94" s="181">
        <f>BW20</f>
        <v>13</v>
      </c>
      <c r="C94" s="133">
        <f>BW421</f>
        <v>414</v>
      </c>
      <c r="D94" s="177">
        <f>BW951</f>
        <v>944</v>
      </c>
      <c r="E94" s="177">
        <f>BW582</f>
        <v>575</v>
      </c>
      <c r="F94" s="177">
        <f>BW794</f>
        <v>787</v>
      </c>
      <c r="G94" s="177">
        <f>BW651</f>
        <v>644</v>
      </c>
      <c r="H94" s="177">
        <f>BW185</f>
        <v>178</v>
      </c>
      <c r="I94" s="177">
        <f>BW296</f>
        <v>289</v>
      </c>
      <c r="J94" s="177">
        <f>BW609</f>
        <v>602</v>
      </c>
      <c r="K94" s="177">
        <f>BW976</f>
        <v>969</v>
      </c>
      <c r="L94" s="177">
        <f>BW514</f>
        <v>507</v>
      </c>
      <c r="M94" s="177">
        <f>BW115</f>
        <v>108</v>
      </c>
      <c r="N94" s="177">
        <f>BW335</f>
        <v>328</v>
      </c>
      <c r="O94" s="177">
        <f>BW222</f>
        <v>215</v>
      </c>
      <c r="P94" s="177">
        <f>BW748</f>
        <v>741</v>
      </c>
      <c r="Q94" s="189">
        <f>BW893</f>
        <v>886</v>
      </c>
      <c r="R94" s="185">
        <f>BW146</f>
        <v>139</v>
      </c>
      <c r="S94" s="177">
        <f>BW291</f>
        <v>284</v>
      </c>
      <c r="T94" s="177">
        <f>BW817</f>
        <v>810</v>
      </c>
      <c r="U94" s="177">
        <f>BW704</f>
        <v>697</v>
      </c>
      <c r="V94" s="177">
        <f>BW924</f>
        <v>917</v>
      </c>
      <c r="W94" s="177">
        <f>BW525</f>
        <v>518</v>
      </c>
      <c r="X94" s="177">
        <f>BW63</f>
        <v>56</v>
      </c>
      <c r="Y94" s="177">
        <f>BW430</f>
        <v>423</v>
      </c>
      <c r="Z94" s="177">
        <f>BW743</f>
        <v>736</v>
      </c>
      <c r="AA94" s="177">
        <f>BW854</f>
        <v>847</v>
      </c>
      <c r="AB94" s="177">
        <f>BW388</f>
        <v>381</v>
      </c>
      <c r="AC94" s="177">
        <f>BW245</f>
        <v>238</v>
      </c>
      <c r="AD94" s="177">
        <f>BW457</f>
        <v>450</v>
      </c>
      <c r="AE94" s="177">
        <f>BW88</f>
        <v>81</v>
      </c>
      <c r="AF94" s="177">
        <f>BW618</f>
        <v>611</v>
      </c>
      <c r="AG94" s="184">
        <f>BW1019</f>
        <v>1012</v>
      </c>
      <c r="AH94" s="5">
        <f>SUM(B94:AG94)</f>
        <v>16400</v>
      </c>
      <c r="AI94" s="5">
        <f>SUMSQ(B94:AG94)</f>
        <v>11201200</v>
      </c>
      <c r="AJ94" s="2">
        <f t="shared" ref="AJ94:AJ125" si="18">B94^3+C94^3+D94^3+E94^3+F94^3+G94^3+H94^3+I94^3+J94^3+K94^3+L94^3+M94^3+N94^3+O94^3+P94^3+Q94^3+R94^3+S94^3+T94^3+U94^3+V94^3+W94^3+X94^3+Y94^3+Z94^3+AA94^3+AB94^3+AC94^3+AD94^3+AE94^3+AF94^3+AG94^3</f>
        <v>8606720000</v>
      </c>
      <c r="AK94" s="115">
        <f>SUMSQ(B94,C94,D94,E94,F94,G94,H94,I94,J94,K94,L94,M94,N94,O94,P94,Q94,B95,C95,D95,E95,F95,G95,H95,I95,J95,K95,L95,M95,N95,O95,P95,Q95)</f>
        <v>11201200</v>
      </c>
      <c r="AM94" s="256" t="s">
        <v>189</v>
      </c>
      <c r="AN94" s="124" t="s">
        <v>348</v>
      </c>
      <c r="AO94" s="124" t="s">
        <v>253</v>
      </c>
      <c r="AP94" s="124" t="s">
        <v>285</v>
      </c>
      <c r="AQ94" s="124" t="s">
        <v>64</v>
      </c>
      <c r="AR94" s="124" t="s">
        <v>476</v>
      </c>
      <c r="AS94" s="124" t="s">
        <v>127</v>
      </c>
      <c r="AT94" s="124" t="s">
        <v>412</v>
      </c>
      <c r="AU94" s="124" t="s">
        <v>634</v>
      </c>
      <c r="AV94" s="124" t="s">
        <v>919</v>
      </c>
      <c r="AW94" s="124" t="s">
        <v>570</v>
      </c>
      <c r="AX94" s="124" t="s">
        <v>981</v>
      </c>
      <c r="AY94" s="124" t="s">
        <v>761</v>
      </c>
      <c r="AZ94" s="124" t="s">
        <v>792</v>
      </c>
      <c r="BA94" s="124" t="s">
        <v>698</v>
      </c>
      <c r="BB94" s="124" t="s">
        <v>856</v>
      </c>
      <c r="BC94" s="124" t="s">
        <v>96</v>
      </c>
      <c r="BD94" s="124" t="s">
        <v>444</v>
      </c>
      <c r="BE94" s="124" t="s">
        <v>32</v>
      </c>
      <c r="BF94" s="124" t="s">
        <v>507</v>
      </c>
      <c r="BG94" s="124" t="s">
        <v>221</v>
      </c>
      <c r="BH94" s="124" t="s">
        <v>316</v>
      </c>
      <c r="BI94" s="124" t="s">
        <v>159</v>
      </c>
      <c r="BJ94" s="124" t="s">
        <v>380</v>
      </c>
      <c r="BK94" s="124" t="s">
        <v>666</v>
      </c>
      <c r="BL94" s="124" t="s">
        <v>887</v>
      </c>
      <c r="BM94" s="124" t="s">
        <v>730</v>
      </c>
      <c r="BN94" s="124" t="s">
        <v>824</v>
      </c>
      <c r="BO94" s="124" t="s">
        <v>539</v>
      </c>
      <c r="BP94" s="124" t="s">
        <v>1013</v>
      </c>
      <c r="BQ94" s="124" t="s">
        <v>602</v>
      </c>
      <c r="BR94" s="125" t="s">
        <v>950</v>
      </c>
      <c r="BS94" s="24"/>
      <c r="BT94" s="22"/>
      <c r="BU94" s="29" t="s">
        <v>255</v>
      </c>
      <c r="BV94" s="30" t="s">
        <v>1030</v>
      </c>
      <c r="BW94" s="31">
        <f>L2+(86*L4)</f>
        <v>87</v>
      </c>
      <c r="BX94" s="22"/>
    </row>
    <row r="95" spans="1:76" x14ac:dyDescent="0.2">
      <c r="A95" s="1">
        <v>2</v>
      </c>
      <c r="B95" s="138">
        <f>BW433</f>
        <v>426</v>
      </c>
      <c r="C95" s="7">
        <f>BW64</f>
        <v>57</v>
      </c>
      <c r="D95" s="6">
        <f>BW530</f>
        <v>523</v>
      </c>
      <c r="E95" s="6">
        <f>BW931</f>
        <v>924</v>
      </c>
      <c r="F95" s="6">
        <f>BW703</f>
        <v>696</v>
      </c>
      <c r="G95" s="6">
        <f>BW814</f>
        <v>807</v>
      </c>
      <c r="H95" s="6">
        <f>BW284</f>
        <v>277</v>
      </c>
      <c r="I95" s="6">
        <f>BW141</f>
        <v>134</v>
      </c>
      <c r="J95" s="6">
        <f>BW1028</f>
        <v>1021</v>
      </c>
      <c r="K95" s="6">
        <f>BW629</f>
        <v>622</v>
      </c>
      <c r="L95" s="6">
        <f>BW103</f>
        <v>96</v>
      </c>
      <c r="M95" s="6">
        <f>BW470</f>
        <v>463</v>
      </c>
      <c r="N95" s="6">
        <f>BW234</f>
        <v>227</v>
      </c>
      <c r="O95" s="6">
        <f>BW379</f>
        <v>372</v>
      </c>
      <c r="P95" s="11">
        <f>BW841</f>
        <v>834</v>
      </c>
      <c r="Q95" s="6">
        <f>BW728</f>
        <v>721</v>
      </c>
      <c r="R95" s="6">
        <f>BW311</f>
        <v>304</v>
      </c>
      <c r="S95" s="12">
        <f>BW198</f>
        <v>191</v>
      </c>
      <c r="T95" s="6">
        <f>BW660</f>
        <v>653</v>
      </c>
      <c r="U95" s="6">
        <f>BW805</f>
        <v>798</v>
      </c>
      <c r="V95" s="6">
        <f>BW569</f>
        <v>562</v>
      </c>
      <c r="W95" s="6">
        <f>BW936</f>
        <v>929</v>
      </c>
      <c r="X95" s="6">
        <f>BW410</f>
        <v>403</v>
      </c>
      <c r="Y95" s="6">
        <f>BW11</f>
        <v>4</v>
      </c>
      <c r="Z95" s="6">
        <f>BW898</f>
        <v>891</v>
      </c>
      <c r="AA95" s="6">
        <f>BW755</f>
        <v>748</v>
      </c>
      <c r="AB95" s="6">
        <f>BW225</f>
        <v>218</v>
      </c>
      <c r="AC95" s="6">
        <f>BW336</f>
        <v>329</v>
      </c>
      <c r="AD95" s="6">
        <f>BW108</f>
        <v>101</v>
      </c>
      <c r="AE95" s="6">
        <f>BW509</f>
        <v>502</v>
      </c>
      <c r="AF95" s="8">
        <f>BW975</f>
        <v>968</v>
      </c>
      <c r="AG95" s="179">
        <f>BW606</f>
        <v>599</v>
      </c>
      <c r="AH95" s="5">
        <f t="shared" ref="AH95:AH125" si="19">SUM(B95:AG95)</f>
        <v>16400</v>
      </c>
      <c r="AI95" s="5">
        <f t="shared" ref="AI95:AI125" si="20">SUMSQ(B95:AG95)</f>
        <v>11201200</v>
      </c>
      <c r="AJ95" s="2">
        <f t="shared" si="18"/>
        <v>8606720000</v>
      </c>
      <c r="AK95" s="115">
        <f>SUMSQ(R94,S94,T94,U94,V94,W94,X94,Y94,Z94,AA94,AB94,AC94,AD94,AE94,AF94,AG94,R95,S95,T95,U95,V95,W95,X95,Y95,Z95,AA95,AB95,AC95,AD95,AE95,AF95,AG95)</f>
        <v>11201200</v>
      </c>
      <c r="AM95" s="127" t="s">
        <v>202</v>
      </c>
      <c r="AN95" s="118" t="s">
        <v>361</v>
      </c>
      <c r="AO95" s="118" t="s">
        <v>266</v>
      </c>
      <c r="AP95" s="118" t="s">
        <v>297</v>
      </c>
      <c r="AQ95" s="118" t="s">
        <v>77</v>
      </c>
      <c r="AR95" s="118" t="s">
        <v>488</v>
      </c>
      <c r="AS95" s="118" t="s">
        <v>140</v>
      </c>
      <c r="AT95" s="118" t="s">
        <v>425</v>
      </c>
      <c r="AU95" s="118" t="s">
        <v>647</v>
      </c>
      <c r="AV95" s="118" t="s">
        <v>932</v>
      </c>
      <c r="AW95" s="118" t="s">
        <v>583</v>
      </c>
      <c r="AX95" s="118" t="s">
        <v>994</v>
      </c>
      <c r="AY95" s="118" t="s">
        <v>774</v>
      </c>
      <c r="AZ95" s="118" t="s">
        <v>805</v>
      </c>
      <c r="BA95" s="118" t="s">
        <v>711</v>
      </c>
      <c r="BB95" s="118" t="s">
        <v>869</v>
      </c>
      <c r="BC95" s="118" t="s">
        <v>109</v>
      </c>
      <c r="BD95" s="118" t="s">
        <v>457</v>
      </c>
      <c r="BE95" s="118" t="s">
        <v>45</v>
      </c>
      <c r="BF95" s="118" t="s">
        <v>520</v>
      </c>
      <c r="BG95" s="118" t="s">
        <v>234</v>
      </c>
      <c r="BH95" s="118" t="s">
        <v>329</v>
      </c>
      <c r="BI95" s="118" t="s">
        <v>171</v>
      </c>
      <c r="BJ95" s="118" t="s">
        <v>393</v>
      </c>
      <c r="BK95" s="118" t="s">
        <v>679</v>
      </c>
      <c r="BL95" s="118" t="s">
        <v>900</v>
      </c>
      <c r="BM95" s="118" t="s">
        <v>742</v>
      </c>
      <c r="BN95" s="118" t="s">
        <v>837</v>
      </c>
      <c r="BO95" s="118" t="s">
        <v>551</v>
      </c>
      <c r="BP95" s="118" t="s">
        <v>1026</v>
      </c>
      <c r="BQ95" s="118" t="s">
        <v>615</v>
      </c>
      <c r="BR95" s="126" t="s">
        <v>963</v>
      </c>
      <c r="BS95" s="24"/>
      <c r="BT95" s="22"/>
      <c r="BU95" s="29" t="s">
        <v>69</v>
      </c>
      <c r="BV95" s="30" t="s">
        <v>1030</v>
      </c>
      <c r="BW95" s="31">
        <f>L2+(87*L4)</f>
        <v>88</v>
      </c>
      <c r="BX95" s="22"/>
    </row>
    <row r="96" spans="1:76" x14ac:dyDescent="0.2">
      <c r="A96" s="1">
        <v>3</v>
      </c>
      <c r="B96" s="178">
        <f>BW1021</f>
        <v>1014</v>
      </c>
      <c r="C96" s="6">
        <f>BW620</f>
        <v>613</v>
      </c>
      <c r="D96" s="7">
        <f>BW94</f>
        <v>87</v>
      </c>
      <c r="E96" s="9">
        <f>BW463</f>
        <v>456</v>
      </c>
      <c r="F96" s="6">
        <f>BW243</f>
        <v>236</v>
      </c>
      <c r="G96" s="6">
        <f>BW386</f>
        <v>379</v>
      </c>
      <c r="H96" s="6">
        <f>BW848</f>
        <v>841</v>
      </c>
      <c r="I96" s="6">
        <f>BW737</f>
        <v>730</v>
      </c>
      <c r="J96" s="6">
        <f>BW424</f>
        <v>417</v>
      </c>
      <c r="K96" s="6">
        <f>BW57</f>
        <v>50</v>
      </c>
      <c r="L96" s="6">
        <f>BW523</f>
        <v>516</v>
      </c>
      <c r="M96" s="6">
        <f>BW922</f>
        <v>915</v>
      </c>
      <c r="N96" s="6">
        <f>BW710</f>
        <v>703</v>
      </c>
      <c r="O96" s="11">
        <f>BW823</f>
        <v>816</v>
      </c>
      <c r="P96" s="6">
        <f>BW293</f>
        <v>286</v>
      </c>
      <c r="Q96" s="6">
        <f>BW148</f>
        <v>141</v>
      </c>
      <c r="R96" s="6">
        <f>BW891</f>
        <v>884</v>
      </c>
      <c r="S96" s="6">
        <f>BW746</f>
        <v>739</v>
      </c>
      <c r="T96" s="12">
        <f>BW216</f>
        <v>209</v>
      </c>
      <c r="U96" s="6">
        <f>BW329</f>
        <v>322</v>
      </c>
      <c r="V96" s="6">
        <f>BW117</f>
        <v>110</v>
      </c>
      <c r="W96" s="6">
        <f>BW516</f>
        <v>509</v>
      </c>
      <c r="X96" s="6">
        <f>BW982</f>
        <v>975</v>
      </c>
      <c r="Y96" s="6">
        <f>BW615</f>
        <v>608</v>
      </c>
      <c r="Z96" s="6">
        <f>BW302</f>
        <v>295</v>
      </c>
      <c r="AA96" s="6">
        <f>BW191</f>
        <v>184</v>
      </c>
      <c r="AB96" s="6">
        <f>BW653</f>
        <v>646</v>
      </c>
      <c r="AC96" s="6">
        <f>BW796</f>
        <v>789</v>
      </c>
      <c r="AD96" s="6">
        <f>BW576</f>
        <v>569</v>
      </c>
      <c r="AE96" s="8">
        <f>BW945</f>
        <v>938</v>
      </c>
      <c r="AF96" s="6">
        <f>BW419</f>
        <v>412</v>
      </c>
      <c r="AG96" s="179">
        <f>BW18</f>
        <v>11</v>
      </c>
      <c r="AH96" s="5">
        <f t="shared" si="19"/>
        <v>16400</v>
      </c>
      <c r="AI96" s="5">
        <f t="shared" si="20"/>
        <v>11201200</v>
      </c>
      <c r="AJ96" s="2">
        <f t="shared" si="18"/>
        <v>8606720000</v>
      </c>
      <c r="AK96" s="115">
        <f>SUMSQ(B96,C96,D96,E96,F96,G96,H96,I96,J96,K96,L96,M96,N96,O96,P96,Q96,B97,C97,D97,E97,F97,G97,H97,I97,J97,K97,L97,M97,N97,O97,P97,Q97)</f>
        <v>11201200</v>
      </c>
      <c r="AM96" s="127" t="s">
        <v>191</v>
      </c>
      <c r="AN96" s="118" t="s">
        <v>350</v>
      </c>
      <c r="AO96" s="118" t="s">
        <v>255</v>
      </c>
      <c r="AP96" s="118" t="s">
        <v>287</v>
      </c>
      <c r="AQ96" s="118" t="s">
        <v>66</v>
      </c>
      <c r="AR96" s="118" t="s">
        <v>478</v>
      </c>
      <c r="AS96" s="118" t="s">
        <v>129</v>
      </c>
      <c r="AT96" s="118" t="s">
        <v>414</v>
      </c>
      <c r="AU96" s="118" t="s">
        <v>636</v>
      </c>
      <c r="AV96" s="118" t="s">
        <v>921</v>
      </c>
      <c r="AW96" s="118" t="s">
        <v>572</v>
      </c>
      <c r="AX96" s="118" t="s">
        <v>983</v>
      </c>
      <c r="AY96" s="118" t="s">
        <v>763</v>
      </c>
      <c r="AZ96" s="118" t="s">
        <v>794</v>
      </c>
      <c r="BA96" s="118" t="s">
        <v>700</v>
      </c>
      <c r="BB96" s="118" t="s">
        <v>858</v>
      </c>
      <c r="BC96" s="118" t="s">
        <v>98</v>
      </c>
      <c r="BD96" s="118" t="s">
        <v>446</v>
      </c>
      <c r="BE96" s="118" t="s">
        <v>34</v>
      </c>
      <c r="BF96" s="118" t="s">
        <v>509</v>
      </c>
      <c r="BG96" s="118" t="s">
        <v>223</v>
      </c>
      <c r="BH96" s="118" t="s">
        <v>318</v>
      </c>
      <c r="BI96" s="118" t="s">
        <v>161</v>
      </c>
      <c r="BJ96" s="118" t="s">
        <v>382</v>
      </c>
      <c r="BK96" s="118" t="s">
        <v>668</v>
      </c>
      <c r="BL96" s="118" t="s">
        <v>889</v>
      </c>
      <c r="BM96" s="118" t="s">
        <v>732</v>
      </c>
      <c r="BN96" s="118" t="s">
        <v>826</v>
      </c>
      <c r="BO96" s="118" t="s">
        <v>541</v>
      </c>
      <c r="BP96" s="118" t="s">
        <v>1015</v>
      </c>
      <c r="BQ96" s="118" t="s">
        <v>604</v>
      </c>
      <c r="BR96" s="126" t="s">
        <v>952</v>
      </c>
      <c r="BS96" s="24"/>
      <c r="BT96" s="22"/>
      <c r="BU96" s="29" t="s">
        <v>515</v>
      </c>
      <c r="BV96" s="30" t="s">
        <v>1030</v>
      </c>
      <c r="BW96" s="31">
        <f>L2+(88*L4)</f>
        <v>89</v>
      </c>
      <c r="BX96" s="22"/>
    </row>
    <row r="97" spans="1:76" x14ac:dyDescent="0.2">
      <c r="A97" s="1">
        <v>4</v>
      </c>
      <c r="B97" s="178">
        <f>BW600</f>
        <v>593</v>
      </c>
      <c r="C97" s="6">
        <f>BW969</f>
        <v>962</v>
      </c>
      <c r="D97" s="9">
        <f>BW507</f>
        <v>500</v>
      </c>
      <c r="E97" s="7">
        <f>BW106</f>
        <v>99</v>
      </c>
      <c r="F97" s="6">
        <f>BW342</f>
        <v>335</v>
      </c>
      <c r="G97" s="6">
        <f>BW231</f>
        <v>224</v>
      </c>
      <c r="H97" s="6">
        <f>BW757</f>
        <v>750</v>
      </c>
      <c r="I97" s="6">
        <f>BW900</f>
        <v>893</v>
      </c>
      <c r="J97" s="6">
        <f>BW13</f>
        <v>6</v>
      </c>
      <c r="K97" s="6">
        <f>BW412</f>
        <v>405</v>
      </c>
      <c r="L97" s="6">
        <f>BW942</f>
        <v>935</v>
      </c>
      <c r="M97" s="6">
        <f>BW575</f>
        <v>568</v>
      </c>
      <c r="N97" s="11">
        <f>BW803</f>
        <v>796</v>
      </c>
      <c r="O97" s="6">
        <f>BW658</f>
        <v>651</v>
      </c>
      <c r="P97" s="6">
        <f>BW192</f>
        <v>185</v>
      </c>
      <c r="Q97" s="6">
        <f>BW305</f>
        <v>298</v>
      </c>
      <c r="R97" s="6">
        <f>BW734</f>
        <v>727</v>
      </c>
      <c r="S97" s="6">
        <f>BW847</f>
        <v>840</v>
      </c>
      <c r="T97" s="6">
        <f>BW381</f>
        <v>374</v>
      </c>
      <c r="U97" s="12">
        <f>BW236</f>
        <v>229</v>
      </c>
      <c r="V97" s="6">
        <f>BW464</f>
        <v>457</v>
      </c>
      <c r="W97" s="6">
        <f>BW97</f>
        <v>90</v>
      </c>
      <c r="X97" s="6">
        <f>BW627</f>
        <v>620</v>
      </c>
      <c r="Y97" s="6">
        <f>BW1026</f>
        <v>1019</v>
      </c>
      <c r="Z97" s="6">
        <f>BW139</f>
        <v>132</v>
      </c>
      <c r="AA97" s="6">
        <f>BW282</f>
        <v>275</v>
      </c>
      <c r="AB97" s="6">
        <f>BW808</f>
        <v>801</v>
      </c>
      <c r="AC97" s="6">
        <f>BW697</f>
        <v>690</v>
      </c>
      <c r="AD97" s="8">
        <f>BW933</f>
        <v>926</v>
      </c>
      <c r="AE97" s="6">
        <f>BW532</f>
        <v>525</v>
      </c>
      <c r="AF97" s="6">
        <f>BW70</f>
        <v>63</v>
      </c>
      <c r="AG97" s="179">
        <f>BW439</f>
        <v>432</v>
      </c>
      <c r="AH97" s="5">
        <f t="shared" si="19"/>
        <v>16400</v>
      </c>
      <c r="AI97" s="5">
        <f t="shared" si="20"/>
        <v>11201200</v>
      </c>
      <c r="AJ97" s="2">
        <f t="shared" si="18"/>
        <v>8606720000</v>
      </c>
      <c r="AK97" s="115">
        <f>SUMSQ(R96,S96,T96,U96,V96,W96,X96,Y96,Z96,AA96,AB96,AC96,AD96,AE96,AF96,AG96,R97,S97,T97,U97,V97,W97,X97,Y97,Z97,AA97,AB97,AC97,AD97,AE97,AF97,AG97)</f>
        <v>11201200</v>
      </c>
      <c r="AM97" s="127" t="s">
        <v>200</v>
      </c>
      <c r="AN97" s="118" t="s">
        <v>359</v>
      </c>
      <c r="AO97" s="118" t="s">
        <v>264</v>
      </c>
      <c r="AP97" s="118" t="s">
        <v>6</v>
      </c>
      <c r="AQ97" s="118" t="s">
        <v>75</v>
      </c>
      <c r="AR97" s="118" t="s">
        <v>486</v>
      </c>
      <c r="AS97" s="118" t="s">
        <v>138</v>
      </c>
      <c r="AT97" s="118" t="s">
        <v>423</v>
      </c>
      <c r="AU97" s="118" t="s">
        <v>645</v>
      </c>
      <c r="AV97" s="118" t="s">
        <v>930</v>
      </c>
      <c r="AW97" s="118" t="s">
        <v>581</v>
      </c>
      <c r="AX97" s="118" t="s">
        <v>992</v>
      </c>
      <c r="AY97" s="118" t="s">
        <v>772</v>
      </c>
      <c r="AZ97" s="118" t="s">
        <v>803</v>
      </c>
      <c r="BA97" s="118" t="s">
        <v>709</v>
      </c>
      <c r="BB97" s="118" t="s">
        <v>867</v>
      </c>
      <c r="BC97" s="118" t="s">
        <v>107</v>
      </c>
      <c r="BD97" s="118" t="s">
        <v>455</v>
      </c>
      <c r="BE97" s="118" t="s">
        <v>43</v>
      </c>
      <c r="BF97" s="118" t="s">
        <v>518</v>
      </c>
      <c r="BG97" s="118" t="s">
        <v>232</v>
      </c>
      <c r="BH97" s="118" t="s">
        <v>327</v>
      </c>
      <c r="BI97" s="118" t="s">
        <v>169</v>
      </c>
      <c r="BJ97" s="118" t="s">
        <v>391</v>
      </c>
      <c r="BK97" s="118" t="s">
        <v>677</v>
      </c>
      <c r="BL97" s="118" t="s">
        <v>898</v>
      </c>
      <c r="BM97" s="118" t="s">
        <v>740</v>
      </c>
      <c r="BN97" s="118" t="s">
        <v>835</v>
      </c>
      <c r="BO97" s="118" t="s">
        <v>549</v>
      </c>
      <c r="BP97" s="118" t="s">
        <v>1024</v>
      </c>
      <c r="BQ97" s="118" t="s">
        <v>613</v>
      </c>
      <c r="BR97" s="126" t="s">
        <v>961</v>
      </c>
      <c r="BS97" s="24"/>
      <c r="BT97" s="22"/>
      <c r="BU97" s="29" t="s">
        <v>327</v>
      </c>
      <c r="BV97" s="30" t="s">
        <v>1030</v>
      </c>
      <c r="BW97" s="31">
        <f>L2+(89*L4)</f>
        <v>90</v>
      </c>
      <c r="BX97" s="22"/>
    </row>
    <row r="98" spans="1:76" x14ac:dyDescent="0.2">
      <c r="A98" s="1">
        <v>5</v>
      </c>
      <c r="B98" s="178">
        <f>BW919</f>
        <v>912</v>
      </c>
      <c r="C98" s="6">
        <f>BW550</f>
        <v>543</v>
      </c>
      <c r="D98" s="6">
        <f>BW52</f>
        <v>45</v>
      </c>
      <c r="E98" s="6">
        <f>BW453</f>
        <v>446</v>
      </c>
      <c r="F98" s="7">
        <f>BW153</f>
        <v>146</v>
      </c>
      <c r="G98" s="9">
        <f>BW264</f>
        <v>257</v>
      </c>
      <c r="H98" s="6">
        <f>BW826</f>
        <v>819</v>
      </c>
      <c r="I98" s="6">
        <f>BW683</f>
        <v>676</v>
      </c>
      <c r="J98" s="6">
        <f>BW482</f>
        <v>475</v>
      </c>
      <c r="K98" s="6">
        <f>BW83</f>
        <v>76</v>
      </c>
      <c r="L98" s="6">
        <f>BW641</f>
        <v>634</v>
      </c>
      <c r="M98" s="11">
        <f>BW1008</f>
        <v>1001</v>
      </c>
      <c r="N98" s="6">
        <f>BW716</f>
        <v>709</v>
      </c>
      <c r="O98" s="6">
        <f>BW861</f>
        <v>854</v>
      </c>
      <c r="P98" s="6">
        <f>BW367</f>
        <v>360</v>
      </c>
      <c r="Q98" s="6">
        <f>BW254</f>
        <v>247</v>
      </c>
      <c r="R98" s="6">
        <f>BW785</f>
        <v>778</v>
      </c>
      <c r="S98" s="6">
        <f>BW672</f>
        <v>665</v>
      </c>
      <c r="T98" s="6">
        <f>BW178</f>
        <v>171</v>
      </c>
      <c r="U98" s="6">
        <f>BW323</f>
        <v>316</v>
      </c>
      <c r="V98" s="12">
        <f>BW31</f>
        <v>24</v>
      </c>
      <c r="W98" s="6">
        <f>BW398</f>
        <v>391</v>
      </c>
      <c r="X98" s="6">
        <f>BW956</f>
        <v>949</v>
      </c>
      <c r="Y98" s="6">
        <f>BW557</f>
        <v>550</v>
      </c>
      <c r="Z98" s="6">
        <f>BW356</f>
        <v>349</v>
      </c>
      <c r="AA98" s="6">
        <f>BW213</f>
        <v>206</v>
      </c>
      <c r="AB98" s="6">
        <f>BW775</f>
        <v>768</v>
      </c>
      <c r="AC98" s="8">
        <f>BW886</f>
        <v>879</v>
      </c>
      <c r="AD98" s="6">
        <f>BW586</f>
        <v>579</v>
      </c>
      <c r="AE98" s="6">
        <f>BW987</f>
        <v>980</v>
      </c>
      <c r="AF98" s="6">
        <f>BW489</f>
        <v>482</v>
      </c>
      <c r="AG98" s="179">
        <f>BW120</f>
        <v>113</v>
      </c>
      <c r="AH98" s="5">
        <f t="shared" si="19"/>
        <v>16400</v>
      </c>
      <c r="AI98" s="5">
        <f t="shared" si="20"/>
        <v>11201200</v>
      </c>
      <c r="AJ98" s="2">
        <f t="shared" si="18"/>
        <v>8606720000</v>
      </c>
      <c r="AK98" s="115">
        <f>SUMSQ(B98,C98,D98,E98,F98,G98,H98,I98,J98,K98,L98,M98,N98,O98,P98,Q98,B99,C99,D99,E99,F99,G99,H99,I99,J99,K99,L99,M99,N99,O99,P99,Q99)</f>
        <v>11201200</v>
      </c>
      <c r="AM98" s="127" t="s">
        <v>193</v>
      </c>
      <c r="AN98" s="118" t="s">
        <v>352</v>
      </c>
      <c r="AO98" s="118" t="s">
        <v>257</v>
      </c>
      <c r="AP98" s="118" t="s">
        <v>289</v>
      </c>
      <c r="AQ98" s="118" t="s">
        <v>68</v>
      </c>
      <c r="AR98" s="118" t="s">
        <v>480</v>
      </c>
      <c r="AS98" s="118" t="s">
        <v>131</v>
      </c>
      <c r="AT98" s="118" t="s">
        <v>416</v>
      </c>
      <c r="AU98" s="118" t="s">
        <v>638</v>
      </c>
      <c r="AV98" s="118" t="s">
        <v>923</v>
      </c>
      <c r="AW98" s="118" t="s">
        <v>574</v>
      </c>
      <c r="AX98" s="118" t="s">
        <v>985</v>
      </c>
      <c r="AY98" s="118" t="s">
        <v>765</v>
      </c>
      <c r="AZ98" s="118" t="s">
        <v>796</v>
      </c>
      <c r="BA98" s="118" t="s">
        <v>702</v>
      </c>
      <c r="BB98" s="118" t="s">
        <v>860</v>
      </c>
      <c r="BC98" s="118" t="s">
        <v>100</v>
      </c>
      <c r="BD98" s="118" t="s">
        <v>448</v>
      </c>
      <c r="BE98" s="118" t="s">
        <v>36</v>
      </c>
      <c r="BF98" s="118" t="s">
        <v>511</v>
      </c>
      <c r="BG98" s="118" t="s">
        <v>225</v>
      </c>
      <c r="BH98" s="118" t="s">
        <v>320</v>
      </c>
      <c r="BI98" s="118" t="s">
        <v>163</v>
      </c>
      <c r="BJ98" s="118" t="s">
        <v>384</v>
      </c>
      <c r="BK98" s="118" t="s">
        <v>670</v>
      </c>
      <c r="BL98" s="118" t="s">
        <v>891</v>
      </c>
      <c r="BM98" s="118" t="s">
        <v>734</v>
      </c>
      <c r="BN98" s="118" t="s">
        <v>828</v>
      </c>
      <c r="BO98" s="118" t="s">
        <v>2</v>
      </c>
      <c r="BP98" s="118" t="s">
        <v>1017</v>
      </c>
      <c r="BQ98" s="118" t="s">
        <v>606</v>
      </c>
      <c r="BR98" s="126" t="s">
        <v>954</v>
      </c>
      <c r="BS98" s="24"/>
      <c r="BT98" s="22"/>
      <c r="BU98" s="29" t="s">
        <v>149</v>
      </c>
      <c r="BV98" s="30" t="s">
        <v>1030</v>
      </c>
      <c r="BW98" s="31">
        <f>L2+(90*L4)</f>
        <v>91</v>
      </c>
      <c r="BX98" s="22"/>
    </row>
    <row r="99" spans="1:76" x14ac:dyDescent="0.2">
      <c r="A99" s="1">
        <v>6</v>
      </c>
      <c r="B99" s="178">
        <f>BW562</f>
        <v>555</v>
      </c>
      <c r="C99" s="6">
        <f>BW963</f>
        <v>956</v>
      </c>
      <c r="D99" s="6">
        <f>BW401</f>
        <v>394</v>
      </c>
      <c r="E99" s="6">
        <f>BW32</f>
        <v>25</v>
      </c>
      <c r="F99" s="9">
        <f>BW316</f>
        <v>309</v>
      </c>
      <c r="G99" s="7">
        <f>BW173</f>
        <v>166</v>
      </c>
      <c r="H99" s="6">
        <f>BW671</f>
        <v>664</v>
      </c>
      <c r="I99" s="6">
        <f>BW782</f>
        <v>775</v>
      </c>
      <c r="J99" s="6">
        <f>BW135</f>
        <v>128</v>
      </c>
      <c r="K99" s="6">
        <f>BW502</f>
        <v>495</v>
      </c>
      <c r="L99" s="11">
        <f>BW996</f>
        <v>989</v>
      </c>
      <c r="M99" s="6">
        <f>BW597</f>
        <v>590</v>
      </c>
      <c r="N99" s="6">
        <f>BW873</f>
        <v>866</v>
      </c>
      <c r="O99" s="6">
        <f>BW760</f>
        <v>753</v>
      </c>
      <c r="P99" s="6">
        <f>BW202</f>
        <v>195</v>
      </c>
      <c r="Q99" s="6">
        <f>BW347</f>
        <v>340</v>
      </c>
      <c r="R99" s="6">
        <f>BW692</f>
        <v>685</v>
      </c>
      <c r="S99" s="6">
        <f>BW837</f>
        <v>830</v>
      </c>
      <c r="T99" s="6">
        <f>BW279</f>
        <v>272</v>
      </c>
      <c r="U99" s="6">
        <f>BW166</f>
        <v>159</v>
      </c>
      <c r="V99" s="6">
        <f>BW442</f>
        <v>435</v>
      </c>
      <c r="W99" s="12">
        <f>BW43</f>
        <v>36</v>
      </c>
      <c r="X99" s="6">
        <f>BW537</f>
        <v>530</v>
      </c>
      <c r="Y99" s="6">
        <f>BW904</f>
        <v>897</v>
      </c>
      <c r="Z99" s="6">
        <f>BW257</f>
        <v>250</v>
      </c>
      <c r="AA99" s="6">
        <f>BW368</f>
        <v>361</v>
      </c>
      <c r="AB99" s="8">
        <f>BW866</f>
        <v>859</v>
      </c>
      <c r="AC99" s="6">
        <f>BW723</f>
        <v>716</v>
      </c>
      <c r="AD99" s="6">
        <f>BW1007</f>
        <v>1000</v>
      </c>
      <c r="AE99" s="6">
        <f>BW638</f>
        <v>631</v>
      </c>
      <c r="AF99" s="6">
        <f>BW76</f>
        <v>69</v>
      </c>
      <c r="AG99" s="179">
        <f>BW477</f>
        <v>470</v>
      </c>
      <c r="AH99" s="5">
        <f t="shared" si="19"/>
        <v>16400</v>
      </c>
      <c r="AI99" s="5">
        <f t="shared" si="20"/>
        <v>11201200</v>
      </c>
      <c r="AJ99" s="2">
        <f t="shared" si="18"/>
        <v>8606720000</v>
      </c>
      <c r="AK99" s="115">
        <f>SUMSQ(R98,S98,T98,U98,V98,W98,X98,Y98,Z98,AA98,AB98,AC98,AD98,AE98,AF98,AG98,R99,S99,T99,U99,V99,W99,X99,Y99,Z99,AA99,AB99,AC99,AD99,AE99,AF99,AG99)</f>
        <v>11201200</v>
      </c>
      <c r="AM99" s="127" t="s">
        <v>198</v>
      </c>
      <c r="AN99" s="118" t="s">
        <v>357</v>
      </c>
      <c r="AO99" s="118" t="s">
        <v>262</v>
      </c>
      <c r="AP99" s="118" t="s">
        <v>294</v>
      </c>
      <c r="AQ99" s="118" t="s">
        <v>73</v>
      </c>
      <c r="AR99" s="118" t="s">
        <v>484</v>
      </c>
      <c r="AS99" s="118" t="s">
        <v>136</v>
      </c>
      <c r="AT99" s="118" t="s">
        <v>421</v>
      </c>
      <c r="AU99" s="118" t="s">
        <v>643</v>
      </c>
      <c r="AV99" s="118" t="s">
        <v>928</v>
      </c>
      <c r="AW99" s="118" t="s">
        <v>579</v>
      </c>
      <c r="AX99" s="118" t="s">
        <v>990</v>
      </c>
      <c r="AY99" s="118" t="s">
        <v>770</v>
      </c>
      <c r="AZ99" s="118" t="s">
        <v>801</v>
      </c>
      <c r="BA99" s="118" t="s">
        <v>707</v>
      </c>
      <c r="BB99" s="118" t="s">
        <v>865</v>
      </c>
      <c r="BC99" s="118" t="s">
        <v>105</v>
      </c>
      <c r="BD99" s="118" t="s">
        <v>453</v>
      </c>
      <c r="BE99" s="118" t="s">
        <v>41</v>
      </c>
      <c r="BF99" s="118" t="s">
        <v>516</v>
      </c>
      <c r="BG99" s="118" t="s">
        <v>230</v>
      </c>
      <c r="BH99" s="118" t="s">
        <v>325</v>
      </c>
      <c r="BI99" s="118" t="s">
        <v>167</v>
      </c>
      <c r="BJ99" s="118" t="s">
        <v>389</v>
      </c>
      <c r="BK99" s="118" t="s">
        <v>675</v>
      </c>
      <c r="BL99" s="118" t="s">
        <v>896</v>
      </c>
      <c r="BM99" s="118" t="s">
        <v>388</v>
      </c>
      <c r="BN99" s="118" t="s">
        <v>833</v>
      </c>
      <c r="BO99" s="118" t="s">
        <v>547</v>
      </c>
      <c r="BP99" s="118" t="s">
        <v>1022</v>
      </c>
      <c r="BQ99" s="118" t="s">
        <v>611</v>
      </c>
      <c r="BR99" s="126" t="s">
        <v>959</v>
      </c>
      <c r="BS99" s="24"/>
      <c r="BT99" s="22"/>
      <c r="BU99" s="29" t="s">
        <v>81</v>
      </c>
      <c r="BV99" s="30" t="s">
        <v>1030</v>
      </c>
      <c r="BW99" s="31">
        <f>L2+(91*L4)</f>
        <v>92</v>
      </c>
      <c r="BX99" s="22"/>
    </row>
    <row r="100" spans="1:76" x14ac:dyDescent="0.2">
      <c r="A100" s="1">
        <v>7</v>
      </c>
      <c r="B100" s="178">
        <f>BW126</f>
        <v>119</v>
      </c>
      <c r="C100" s="6">
        <f>BW495</f>
        <v>488</v>
      </c>
      <c r="D100" s="6">
        <f>BW989</f>
        <v>982</v>
      </c>
      <c r="E100" s="6">
        <f>BW588</f>
        <v>581</v>
      </c>
      <c r="F100" s="6">
        <f>BW880</f>
        <v>873</v>
      </c>
      <c r="G100" s="6">
        <f>BW769</f>
        <v>762</v>
      </c>
      <c r="H100" s="7">
        <f>BW211</f>
        <v>204</v>
      </c>
      <c r="I100" s="9">
        <f>BW354</f>
        <v>347</v>
      </c>
      <c r="J100" s="6">
        <f>BW555</f>
        <v>548</v>
      </c>
      <c r="K100" s="11">
        <f>BW954</f>
        <v>947</v>
      </c>
      <c r="L100" s="6">
        <f>BW392</f>
        <v>385</v>
      </c>
      <c r="M100" s="6">
        <f>BW25</f>
        <v>18</v>
      </c>
      <c r="N100" s="6">
        <f>BW325</f>
        <v>318</v>
      </c>
      <c r="O100" s="6">
        <f>BW180</f>
        <v>173</v>
      </c>
      <c r="P100" s="6">
        <f>BW678</f>
        <v>671</v>
      </c>
      <c r="Q100" s="6">
        <f>BW791</f>
        <v>784</v>
      </c>
      <c r="R100" s="6">
        <f>BW248</f>
        <v>241</v>
      </c>
      <c r="S100" s="6">
        <f>BW361</f>
        <v>354</v>
      </c>
      <c r="T100" s="6">
        <f>BW859</f>
        <v>852</v>
      </c>
      <c r="U100" s="6">
        <f>BW714</f>
        <v>707</v>
      </c>
      <c r="V100" s="6">
        <f>BW1014</f>
        <v>1007</v>
      </c>
      <c r="W100" s="6">
        <f>BW647</f>
        <v>640</v>
      </c>
      <c r="X100" s="12">
        <f>BW85</f>
        <v>78</v>
      </c>
      <c r="Y100" s="6">
        <f>BW484</f>
        <v>477</v>
      </c>
      <c r="Z100" s="6">
        <f>BW685</f>
        <v>678</v>
      </c>
      <c r="AA100" s="8">
        <f>BW828</f>
        <v>821</v>
      </c>
      <c r="AB100" s="6">
        <f>BW270</f>
        <v>263</v>
      </c>
      <c r="AC100" s="6">
        <f>BW159</f>
        <v>152</v>
      </c>
      <c r="AD100" s="6">
        <f>BW451</f>
        <v>444</v>
      </c>
      <c r="AE100" s="6">
        <f>BW50</f>
        <v>43</v>
      </c>
      <c r="AF100" s="6">
        <f>BW544</f>
        <v>537</v>
      </c>
      <c r="AG100" s="179">
        <f>BW913</f>
        <v>906</v>
      </c>
      <c r="AH100" s="5">
        <f t="shared" si="19"/>
        <v>16400</v>
      </c>
      <c r="AI100" s="5">
        <f t="shared" si="20"/>
        <v>11201200</v>
      </c>
      <c r="AJ100" s="2">
        <f t="shared" si="18"/>
        <v>8606720000</v>
      </c>
      <c r="AK100" s="115">
        <f>SUMSQ(B100,C100,D100,E100,F100,G100,H100,I100,J100,K100,L100,M100,N100,O100,P100,Q100,B101,C101,D101,E101,F101,G101,H101,I101,J101,K101,L101,M101,N101,O101,P101,Q101)</f>
        <v>11201200</v>
      </c>
      <c r="AM100" s="127" t="s">
        <v>195</v>
      </c>
      <c r="AN100" s="118" t="s">
        <v>354</v>
      </c>
      <c r="AO100" s="118" t="s">
        <v>259</v>
      </c>
      <c r="AP100" s="118" t="s">
        <v>291</v>
      </c>
      <c r="AQ100" s="118" t="s">
        <v>70</v>
      </c>
      <c r="AR100" s="118" t="s">
        <v>482</v>
      </c>
      <c r="AS100" s="118" t="s">
        <v>133</v>
      </c>
      <c r="AT100" s="118" t="s">
        <v>418</v>
      </c>
      <c r="AU100" s="118" t="s">
        <v>640</v>
      </c>
      <c r="AV100" s="118" t="s">
        <v>925</v>
      </c>
      <c r="AW100" s="118" t="s">
        <v>576</v>
      </c>
      <c r="AX100" s="118" t="s">
        <v>987</v>
      </c>
      <c r="AY100" s="118" t="s">
        <v>767</v>
      </c>
      <c r="AZ100" s="118" t="s">
        <v>798</v>
      </c>
      <c r="BA100" s="118" t="s">
        <v>704</v>
      </c>
      <c r="BB100" s="118" t="s">
        <v>862</v>
      </c>
      <c r="BC100" s="118" t="s">
        <v>102</v>
      </c>
      <c r="BD100" s="118" t="s">
        <v>450</v>
      </c>
      <c r="BE100" s="118" t="s">
        <v>38</v>
      </c>
      <c r="BF100" s="118" t="s">
        <v>513</v>
      </c>
      <c r="BG100" s="118" t="s">
        <v>227</v>
      </c>
      <c r="BH100" s="118" t="s">
        <v>322</v>
      </c>
      <c r="BI100" s="118" t="s">
        <v>164</v>
      </c>
      <c r="BJ100" s="118" t="s">
        <v>386</v>
      </c>
      <c r="BK100" s="118" t="s">
        <v>672</v>
      </c>
      <c r="BL100" s="118" t="s">
        <v>893</v>
      </c>
      <c r="BM100" s="118" t="s">
        <v>736</v>
      </c>
      <c r="BN100" s="118" t="s">
        <v>830</v>
      </c>
      <c r="BO100" s="118" t="s">
        <v>544</v>
      </c>
      <c r="BP100" s="118" t="s">
        <v>1019</v>
      </c>
      <c r="BQ100" s="118" t="s">
        <v>608</v>
      </c>
      <c r="BR100" s="126" t="s">
        <v>956</v>
      </c>
      <c r="BS100" s="24"/>
      <c r="BT100" s="22"/>
      <c r="BU100" s="29" t="s">
        <v>907</v>
      </c>
      <c r="BV100" s="30" t="s">
        <v>1030</v>
      </c>
      <c r="BW100" s="31">
        <f>L2+(92*L4)</f>
        <v>93</v>
      </c>
      <c r="BX100" s="22"/>
    </row>
    <row r="101" spans="1:76" x14ac:dyDescent="0.2">
      <c r="A101" s="1">
        <v>8</v>
      </c>
      <c r="B101" s="178">
        <f>BW475</f>
        <v>468</v>
      </c>
      <c r="C101" s="6">
        <f>BW74</f>
        <v>67</v>
      </c>
      <c r="D101" s="6">
        <f>BW632</f>
        <v>625</v>
      </c>
      <c r="E101" s="6">
        <f>BW1001</f>
        <v>994</v>
      </c>
      <c r="F101" s="6">
        <f>BW725</f>
        <v>718</v>
      </c>
      <c r="G101" s="6">
        <f>BW868</f>
        <v>861</v>
      </c>
      <c r="H101" s="9">
        <f>BW374</f>
        <v>367</v>
      </c>
      <c r="I101" s="7">
        <f>BW263</f>
        <v>256</v>
      </c>
      <c r="J101" s="11">
        <f>BW910</f>
        <v>903</v>
      </c>
      <c r="K101" s="6">
        <f>BW543</f>
        <v>536</v>
      </c>
      <c r="L101" s="6">
        <f>BW45</f>
        <v>38</v>
      </c>
      <c r="M101" s="6">
        <f>BW444</f>
        <v>437</v>
      </c>
      <c r="N101" s="6">
        <f>BW160</f>
        <v>153</v>
      </c>
      <c r="O101" s="6">
        <f>BW273</f>
        <v>266</v>
      </c>
      <c r="P101" s="6">
        <f>BW835</f>
        <v>828</v>
      </c>
      <c r="Q101" s="6">
        <f>BW690</f>
        <v>683</v>
      </c>
      <c r="R101" s="6">
        <f>BW349</f>
        <v>342</v>
      </c>
      <c r="S101" s="6">
        <f>BW204</f>
        <v>197</v>
      </c>
      <c r="T101" s="6">
        <f>BW766</f>
        <v>759</v>
      </c>
      <c r="U101" s="6">
        <f>BW879</f>
        <v>872</v>
      </c>
      <c r="V101" s="6">
        <f>BW595</f>
        <v>588</v>
      </c>
      <c r="W101" s="6">
        <f>BW994</f>
        <v>987</v>
      </c>
      <c r="X101" s="6">
        <f>BW496</f>
        <v>489</v>
      </c>
      <c r="Y101" s="12">
        <f>BW129</f>
        <v>122</v>
      </c>
      <c r="Z101" s="8">
        <f>BW776</f>
        <v>769</v>
      </c>
      <c r="AA101" s="6">
        <f>BW665</f>
        <v>658</v>
      </c>
      <c r="AB101" s="6">
        <f>BW171</f>
        <v>164</v>
      </c>
      <c r="AC101" s="6">
        <f>BW314</f>
        <v>307</v>
      </c>
      <c r="AD101" s="6">
        <f>BW38</f>
        <v>31</v>
      </c>
      <c r="AE101" s="6">
        <f>BW407</f>
        <v>400</v>
      </c>
      <c r="AF101" s="6">
        <f>BW965</f>
        <v>958</v>
      </c>
      <c r="AG101" s="179">
        <f>BW564</f>
        <v>557</v>
      </c>
      <c r="AH101" s="5">
        <f t="shared" si="19"/>
        <v>16400</v>
      </c>
      <c r="AI101" s="5">
        <f t="shared" si="20"/>
        <v>11201200</v>
      </c>
      <c r="AJ101" s="2">
        <f t="shared" si="18"/>
        <v>8606720000</v>
      </c>
      <c r="AK101" s="115">
        <f>SUMSQ(R100,S100,T100,U100,V100,W100,X100,Y100,Z100,AA100,AB100,AC100,AD100,AE100,AF100,AG100,R101,S101,T101,U101,V101,W101,X101,Y101,Z101,AA101,AB101,AC101,AD101,AE101,AF101,AG101)</f>
        <v>11201200</v>
      </c>
      <c r="AM101" s="127" t="s">
        <v>196</v>
      </c>
      <c r="AN101" s="118" t="s">
        <v>355</v>
      </c>
      <c r="AO101" s="118" t="s">
        <v>260</v>
      </c>
      <c r="AP101" s="118" t="s">
        <v>292</v>
      </c>
      <c r="AQ101" s="118" t="s">
        <v>71</v>
      </c>
      <c r="AR101" s="118" t="s">
        <v>483</v>
      </c>
      <c r="AS101" s="118" t="s">
        <v>134</v>
      </c>
      <c r="AT101" s="118" t="s">
        <v>419</v>
      </c>
      <c r="AU101" s="118" t="s">
        <v>641</v>
      </c>
      <c r="AV101" s="118" t="s">
        <v>926</v>
      </c>
      <c r="AW101" s="118" t="s">
        <v>577</v>
      </c>
      <c r="AX101" s="118" t="s">
        <v>988</v>
      </c>
      <c r="AY101" s="118" t="s">
        <v>768</v>
      </c>
      <c r="AZ101" s="118" t="s">
        <v>799</v>
      </c>
      <c r="BA101" s="118" t="s">
        <v>705</v>
      </c>
      <c r="BB101" s="118" t="s">
        <v>863</v>
      </c>
      <c r="BC101" s="118" t="s">
        <v>103</v>
      </c>
      <c r="BD101" s="118" t="s">
        <v>451</v>
      </c>
      <c r="BE101" s="118" t="s">
        <v>39</v>
      </c>
      <c r="BF101" s="118" t="s">
        <v>514</v>
      </c>
      <c r="BG101" s="118" t="s">
        <v>228</v>
      </c>
      <c r="BH101" s="118" t="s">
        <v>323</v>
      </c>
      <c r="BI101" s="118" t="s">
        <v>165</v>
      </c>
      <c r="BJ101" s="118" t="s">
        <v>387</v>
      </c>
      <c r="BK101" s="118" t="s">
        <v>673</v>
      </c>
      <c r="BL101" s="118" t="s">
        <v>894</v>
      </c>
      <c r="BM101" s="118" t="s">
        <v>737</v>
      </c>
      <c r="BN101" s="118" t="s">
        <v>831</v>
      </c>
      <c r="BO101" s="118" t="s">
        <v>545</v>
      </c>
      <c r="BP101" s="118" t="s">
        <v>1020</v>
      </c>
      <c r="BQ101" s="118" t="s">
        <v>609</v>
      </c>
      <c r="BR101" s="126" t="s">
        <v>957</v>
      </c>
      <c r="BS101" s="24"/>
      <c r="BT101" s="22"/>
      <c r="BU101" s="29" t="s">
        <v>839</v>
      </c>
      <c r="BV101" s="30" t="s">
        <v>1030</v>
      </c>
      <c r="BW101" s="31">
        <f>L2+(93*L4)</f>
        <v>94</v>
      </c>
      <c r="BX101" s="22"/>
    </row>
    <row r="102" spans="1:76" x14ac:dyDescent="0.2">
      <c r="A102" s="1">
        <v>9</v>
      </c>
      <c r="B102" s="178">
        <f>BW870</f>
        <v>863</v>
      </c>
      <c r="C102" s="6">
        <f>BW727</f>
        <v>720</v>
      </c>
      <c r="D102" s="6">
        <f>BW261</f>
        <v>254</v>
      </c>
      <c r="E102" s="6">
        <f>BW372</f>
        <v>365</v>
      </c>
      <c r="F102" s="6">
        <f>BW72</f>
        <v>65</v>
      </c>
      <c r="G102" s="6">
        <f>BW473</f>
        <v>466</v>
      </c>
      <c r="H102" s="6">
        <f>BW1003</f>
        <v>996</v>
      </c>
      <c r="I102" s="11">
        <f>BW634</f>
        <v>627</v>
      </c>
      <c r="J102" s="7">
        <f>BW275</f>
        <v>268</v>
      </c>
      <c r="K102" s="9">
        <f>BW162</f>
        <v>155</v>
      </c>
      <c r="L102" s="6">
        <f>BW688</f>
        <v>681</v>
      </c>
      <c r="M102" s="6">
        <f>BW833</f>
        <v>826</v>
      </c>
      <c r="N102" s="6">
        <f>BW541</f>
        <v>534</v>
      </c>
      <c r="O102" s="6">
        <f>BW908</f>
        <v>901</v>
      </c>
      <c r="P102" s="6">
        <f>BW446</f>
        <v>439</v>
      </c>
      <c r="Q102" s="6">
        <f>BW47</f>
        <v>40</v>
      </c>
      <c r="R102" s="6">
        <f>BW992</f>
        <v>985</v>
      </c>
      <c r="S102" s="6">
        <f>BW593</f>
        <v>586</v>
      </c>
      <c r="T102" s="6">
        <f>BW131</f>
        <v>124</v>
      </c>
      <c r="U102" s="6">
        <f>BW498</f>
        <v>491</v>
      </c>
      <c r="V102" s="6">
        <f>BW206</f>
        <v>199</v>
      </c>
      <c r="W102" s="6">
        <f>BW351</f>
        <v>344</v>
      </c>
      <c r="X102" s="6">
        <f>BW877</f>
        <v>870</v>
      </c>
      <c r="Y102" s="8">
        <f>BW764</f>
        <v>757</v>
      </c>
      <c r="Z102" s="12">
        <f>BW405</f>
        <v>398</v>
      </c>
      <c r="AA102" s="6">
        <f>BW36</f>
        <v>29</v>
      </c>
      <c r="AB102" s="6">
        <f>BW566</f>
        <v>559</v>
      </c>
      <c r="AC102" s="6">
        <f>BW967</f>
        <v>960</v>
      </c>
      <c r="AD102" s="6">
        <f>BW667</f>
        <v>660</v>
      </c>
      <c r="AE102" s="6">
        <f>BW778</f>
        <v>771</v>
      </c>
      <c r="AF102" s="6">
        <f>BW312</f>
        <v>305</v>
      </c>
      <c r="AG102" s="179">
        <f>BW169</f>
        <v>162</v>
      </c>
      <c r="AH102" s="5">
        <f t="shared" si="19"/>
        <v>16400</v>
      </c>
      <c r="AI102" s="5">
        <f t="shared" si="20"/>
        <v>11201200</v>
      </c>
      <c r="AJ102" s="2">
        <f t="shared" si="18"/>
        <v>8606720000</v>
      </c>
      <c r="AK102" s="115">
        <f>SUMSQ(B102,C102,D102,E102,F102,G102,H102,I102,J102,K102,L102,M102,N102,O102,P102,Q102,B103,C103,D103,E103,F103,G103,H103,I103,J103,K103,L103,M103,N103,O103,P103,Q103)</f>
        <v>11201200</v>
      </c>
      <c r="AM102" s="127" t="s">
        <v>179</v>
      </c>
      <c r="AN102" s="118" t="s">
        <v>337</v>
      </c>
      <c r="AO102" s="118" t="s">
        <v>242</v>
      </c>
      <c r="AP102" s="118" t="s">
        <v>274</v>
      </c>
      <c r="AQ102" s="118" t="s">
        <v>53</v>
      </c>
      <c r="AR102" s="118" t="s">
        <v>465</v>
      </c>
      <c r="AS102" s="118" t="s">
        <v>116</v>
      </c>
      <c r="AT102" s="118" t="s">
        <v>401</v>
      </c>
      <c r="AU102" s="118" t="s">
        <v>623</v>
      </c>
      <c r="AV102" s="118" t="s">
        <v>908</v>
      </c>
      <c r="AW102" s="118" t="s">
        <v>559</v>
      </c>
      <c r="AX102" s="118" t="s">
        <v>970</v>
      </c>
      <c r="AY102" s="118" t="s">
        <v>750</v>
      </c>
      <c r="AZ102" s="118" t="s">
        <v>781</v>
      </c>
      <c r="BA102" s="118" t="s">
        <v>687</v>
      </c>
      <c r="BB102" s="118" t="s">
        <v>845</v>
      </c>
      <c r="BC102" s="118" t="s">
        <v>85</v>
      </c>
      <c r="BD102" s="118" t="s">
        <v>433</v>
      </c>
      <c r="BE102" s="118" t="s">
        <v>21</v>
      </c>
      <c r="BF102" s="118" t="s">
        <v>496</v>
      </c>
      <c r="BG102" s="118" t="s">
        <v>210</v>
      </c>
      <c r="BH102" s="118" t="s">
        <v>305</v>
      </c>
      <c r="BI102" s="118" t="s">
        <v>148</v>
      </c>
      <c r="BJ102" s="118" t="s">
        <v>369</v>
      </c>
      <c r="BK102" s="118" t="s">
        <v>655</v>
      </c>
      <c r="BL102" s="118" t="s">
        <v>877</v>
      </c>
      <c r="BM102" s="118" t="s">
        <v>719</v>
      </c>
      <c r="BN102" s="118" t="s">
        <v>813</v>
      </c>
      <c r="BO102" s="118" t="s">
        <v>528</v>
      </c>
      <c r="BP102" s="118" t="s">
        <v>1002</v>
      </c>
      <c r="BQ102" s="118" t="s">
        <v>591</v>
      </c>
      <c r="BR102" s="126" t="s">
        <v>940</v>
      </c>
      <c r="BS102" s="24"/>
      <c r="BT102" s="22"/>
      <c r="BU102" s="29" t="s">
        <v>771</v>
      </c>
      <c r="BV102" s="30" t="s">
        <v>1030</v>
      </c>
      <c r="BW102" s="31">
        <f>L2+(94*L4)</f>
        <v>95</v>
      </c>
      <c r="BX102" s="22"/>
    </row>
    <row r="103" spans="1:76" x14ac:dyDescent="0.2">
      <c r="A103" s="1">
        <v>10</v>
      </c>
      <c r="B103" s="178">
        <f>BW771</f>
        <v>764</v>
      </c>
      <c r="C103" s="6">
        <f>BW882</f>
        <v>875</v>
      </c>
      <c r="D103" s="6">
        <f>BW352</f>
        <v>345</v>
      </c>
      <c r="E103" s="6">
        <f>BW209</f>
        <v>202</v>
      </c>
      <c r="F103" s="6">
        <f>BW493</f>
        <v>486</v>
      </c>
      <c r="G103" s="6">
        <f>BW124</f>
        <v>117</v>
      </c>
      <c r="H103" s="11">
        <f>BW590</f>
        <v>583</v>
      </c>
      <c r="I103" s="6">
        <f>BW991</f>
        <v>984</v>
      </c>
      <c r="J103" s="9">
        <f>BW182</f>
        <v>175</v>
      </c>
      <c r="K103" s="7">
        <f>BW327</f>
        <v>320</v>
      </c>
      <c r="L103" s="6">
        <f>BW789</f>
        <v>782</v>
      </c>
      <c r="M103" s="6">
        <f>BW676</f>
        <v>669</v>
      </c>
      <c r="N103" s="6">
        <f>BW952</f>
        <v>945</v>
      </c>
      <c r="O103" s="6">
        <f>BW553</f>
        <v>546</v>
      </c>
      <c r="P103" s="6">
        <f>BW27</f>
        <v>20</v>
      </c>
      <c r="Q103" s="6">
        <f>BW394</f>
        <v>387</v>
      </c>
      <c r="R103" s="6">
        <f>BW645</f>
        <v>638</v>
      </c>
      <c r="S103" s="6">
        <f>BW1012</f>
        <v>1005</v>
      </c>
      <c r="T103" s="6">
        <f>BW486</f>
        <v>479</v>
      </c>
      <c r="U103" s="6">
        <f>BW87</f>
        <v>80</v>
      </c>
      <c r="V103" s="6">
        <f>BW363</f>
        <v>356</v>
      </c>
      <c r="W103" s="6">
        <f>BW250</f>
        <v>243</v>
      </c>
      <c r="X103" s="8">
        <f>BW712</f>
        <v>705</v>
      </c>
      <c r="Y103" s="6">
        <f>BW857</f>
        <v>850</v>
      </c>
      <c r="Z103" s="6">
        <f>BW48</f>
        <v>41</v>
      </c>
      <c r="AA103" s="12">
        <f>BW449</f>
        <v>442</v>
      </c>
      <c r="AB103" s="6">
        <f>BW915</f>
        <v>908</v>
      </c>
      <c r="AC103" s="6">
        <f>BW546</f>
        <v>539</v>
      </c>
      <c r="AD103" s="6">
        <f>BW830</f>
        <v>823</v>
      </c>
      <c r="AE103" s="6">
        <f>BW687</f>
        <v>680</v>
      </c>
      <c r="AF103" s="6">
        <f>BW157</f>
        <v>150</v>
      </c>
      <c r="AG103" s="179">
        <f>BW268</f>
        <v>261</v>
      </c>
      <c r="AH103" s="5">
        <f t="shared" si="19"/>
        <v>16400</v>
      </c>
      <c r="AI103" s="5">
        <f t="shared" si="20"/>
        <v>11201200</v>
      </c>
      <c r="AJ103" s="2">
        <f t="shared" si="18"/>
        <v>8606720000</v>
      </c>
      <c r="AK103" s="115">
        <f>SUMSQ(R102,S102,T102,U102,V102,W102,X102,Y102,Z102,AA102,AB102,AC102,AD102,AE102,AF102,AG102,R103,S103,T103,U103,V103,W103,X103,Y103,Z103,AA103,AB103,AC103,AD103,AE103,AF103,AG103)</f>
        <v>11201200</v>
      </c>
      <c r="AM103" s="127" t="s">
        <v>181</v>
      </c>
      <c r="AN103" s="118" t="s">
        <v>340</v>
      </c>
      <c r="AO103" s="118" t="s">
        <v>245</v>
      </c>
      <c r="AP103" s="118" t="s">
        <v>277</v>
      </c>
      <c r="AQ103" s="118" t="s">
        <v>56</v>
      </c>
      <c r="AR103" s="118" t="s">
        <v>468</v>
      </c>
      <c r="AS103" s="118" t="s">
        <v>119</v>
      </c>
      <c r="AT103" s="118" t="s">
        <v>404</v>
      </c>
      <c r="AU103" s="118" t="s">
        <v>626</v>
      </c>
      <c r="AV103" s="118" t="s">
        <v>911</v>
      </c>
      <c r="AW103" s="118" t="s">
        <v>562</v>
      </c>
      <c r="AX103" s="118" t="s">
        <v>973</v>
      </c>
      <c r="AY103" s="118" t="s">
        <v>753</v>
      </c>
      <c r="AZ103" s="118" t="s">
        <v>784</v>
      </c>
      <c r="BA103" s="118" t="s">
        <v>690</v>
      </c>
      <c r="BB103" s="118" t="s">
        <v>848</v>
      </c>
      <c r="BC103" s="118" t="s">
        <v>88</v>
      </c>
      <c r="BD103" s="118" t="s">
        <v>436</v>
      </c>
      <c r="BE103" s="118" t="s">
        <v>24</v>
      </c>
      <c r="BF103" s="118" t="s">
        <v>499</v>
      </c>
      <c r="BG103" s="118" t="s">
        <v>213</v>
      </c>
      <c r="BH103" s="118" t="s">
        <v>308</v>
      </c>
      <c r="BI103" s="118" t="s">
        <v>151</v>
      </c>
      <c r="BJ103" s="118" t="s">
        <v>372</v>
      </c>
      <c r="BK103" s="118" t="s">
        <v>658</v>
      </c>
      <c r="BL103" s="118" t="s">
        <v>880</v>
      </c>
      <c r="BM103" s="118" t="s">
        <v>722</v>
      </c>
      <c r="BN103" s="118" t="s">
        <v>816</v>
      </c>
      <c r="BO103" s="118" t="s">
        <v>531</v>
      </c>
      <c r="BP103" s="118" t="s">
        <v>1005</v>
      </c>
      <c r="BQ103" s="118" t="s">
        <v>594</v>
      </c>
      <c r="BR103" s="126" t="s">
        <v>943</v>
      </c>
      <c r="BS103" s="24"/>
      <c r="BT103" s="22"/>
      <c r="BU103" s="29" t="s">
        <v>583</v>
      </c>
      <c r="BV103" s="30" t="s">
        <v>1030</v>
      </c>
      <c r="BW103" s="31">
        <f>L2+(95*L4)</f>
        <v>96</v>
      </c>
      <c r="BX103" s="22"/>
    </row>
    <row r="104" spans="1:76" x14ac:dyDescent="0.2">
      <c r="A104" s="1">
        <v>11</v>
      </c>
      <c r="B104" s="178">
        <f>BW175</f>
        <v>168</v>
      </c>
      <c r="C104" s="6">
        <f>BW318</f>
        <v>311</v>
      </c>
      <c r="D104" s="6">
        <f>BW780</f>
        <v>773</v>
      </c>
      <c r="E104" s="6">
        <f>BW669</f>
        <v>662</v>
      </c>
      <c r="F104" s="6">
        <f>BW961</f>
        <v>954</v>
      </c>
      <c r="G104" s="11">
        <f>BW560</f>
        <v>553</v>
      </c>
      <c r="H104" s="6">
        <f>BW34</f>
        <v>27</v>
      </c>
      <c r="I104" s="6">
        <f>BW403</f>
        <v>396</v>
      </c>
      <c r="J104" s="6">
        <f>BW762</f>
        <v>755</v>
      </c>
      <c r="K104" s="6">
        <f>BW875</f>
        <v>868</v>
      </c>
      <c r="L104" s="7">
        <f>BW345</f>
        <v>338</v>
      </c>
      <c r="M104" s="9">
        <f>BW200</f>
        <v>193</v>
      </c>
      <c r="N104" s="6">
        <f>BW500</f>
        <v>493</v>
      </c>
      <c r="O104" s="6">
        <f>BW133</f>
        <v>126</v>
      </c>
      <c r="P104" s="6">
        <f>BW599</f>
        <v>592</v>
      </c>
      <c r="Q104" s="6">
        <f>BW998</f>
        <v>991</v>
      </c>
      <c r="R104" s="6">
        <f>BW41</f>
        <v>34</v>
      </c>
      <c r="S104" s="6">
        <f>BW440</f>
        <v>433</v>
      </c>
      <c r="T104" s="6">
        <f>BW906</f>
        <v>899</v>
      </c>
      <c r="U104" s="6">
        <f>BW539</f>
        <v>532</v>
      </c>
      <c r="V104" s="6">
        <f>BW839</f>
        <v>832</v>
      </c>
      <c r="W104" s="8">
        <f>BW694</f>
        <v>687</v>
      </c>
      <c r="X104" s="6">
        <f>BW164</f>
        <v>157</v>
      </c>
      <c r="Y104" s="6">
        <f>BW277</f>
        <v>270</v>
      </c>
      <c r="Z104" s="6">
        <f>BW636</f>
        <v>629</v>
      </c>
      <c r="AA104" s="6">
        <f>BW1005</f>
        <v>998</v>
      </c>
      <c r="AB104" s="12">
        <f>BW479</f>
        <v>472</v>
      </c>
      <c r="AC104" s="6">
        <f>BW78</f>
        <v>71</v>
      </c>
      <c r="AD104" s="6">
        <f>BW370</f>
        <v>363</v>
      </c>
      <c r="AE104" s="6">
        <f>BW259</f>
        <v>252</v>
      </c>
      <c r="AF104" s="6">
        <f>BW721</f>
        <v>714</v>
      </c>
      <c r="AG104" s="179">
        <f>BW864</f>
        <v>857</v>
      </c>
      <c r="AH104" s="5">
        <f t="shared" si="19"/>
        <v>16400</v>
      </c>
      <c r="AI104" s="5">
        <f t="shared" si="20"/>
        <v>11201200</v>
      </c>
      <c r="AJ104" s="2">
        <f t="shared" si="18"/>
        <v>8606720000</v>
      </c>
      <c r="AK104" s="115">
        <f>SUMSQ(B104,C104,D104,E104,F104,G104,H104,I104,J104,K104,L104,M104,N104,O104,P104,Q104,B105,C105,D105,E105,F105,G105,H105,I105,J105,K105,L105,M105,N105,O105,P105,Q105)</f>
        <v>11201200</v>
      </c>
      <c r="AM104" s="127" t="s">
        <v>177</v>
      </c>
      <c r="AN104" s="118" t="s">
        <v>335</v>
      </c>
      <c r="AO104" s="118" t="s">
        <v>240</v>
      </c>
      <c r="AP104" s="118" t="s">
        <v>272</v>
      </c>
      <c r="AQ104" s="118" t="s">
        <v>51</v>
      </c>
      <c r="AR104" s="118" t="s">
        <v>463</v>
      </c>
      <c r="AS104" s="118" t="s">
        <v>114</v>
      </c>
      <c r="AT104" s="118" t="s">
        <v>399</v>
      </c>
      <c r="AU104" s="118" t="s">
        <v>621</v>
      </c>
      <c r="AV104" s="118" t="s">
        <v>906</v>
      </c>
      <c r="AW104" s="118" t="s">
        <v>557</v>
      </c>
      <c r="AX104" s="118" t="s">
        <v>969</v>
      </c>
      <c r="AY104" s="118" t="s">
        <v>748</v>
      </c>
      <c r="AZ104" s="118" t="s">
        <v>780</v>
      </c>
      <c r="BA104" s="118" t="s">
        <v>685</v>
      </c>
      <c r="BB104" s="118" t="s">
        <v>843</v>
      </c>
      <c r="BC104" s="118" t="s">
        <v>83</v>
      </c>
      <c r="BD104" s="118" t="s">
        <v>431</v>
      </c>
      <c r="BE104" s="118" t="s">
        <v>19</v>
      </c>
      <c r="BF104" s="118" t="s">
        <v>494</v>
      </c>
      <c r="BG104" s="118" t="s">
        <v>208</v>
      </c>
      <c r="BH104" s="118" t="s">
        <v>303</v>
      </c>
      <c r="BI104" s="118" t="s">
        <v>146</v>
      </c>
      <c r="BJ104" s="118" t="s">
        <v>367</v>
      </c>
      <c r="BK104" s="118" t="s">
        <v>653</v>
      </c>
      <c r="BL104" s="118" t="s">
        <v>875</v>
      </c>
      <c r="BM104" s="118" t="s">
        <v>717</v>
      </c>
      <c r="BN104" s="118" t="s">
        <v>811</v>
      </c>
      <c r="BO104" s="118" t="s">
        <v>526</v>
      </c>
      <c r="BP104" s="118" t="s">
        <v>1000</v>
      </c>
      <c r="BQ104" s="118" t="s">
        <v>589</v>
      </c>
      <c r="BR104" s="126" t="s">
        <v>938</v>
      </c>
      <c r="BS104" s="24"/>
      <c r="BT104" s="22"/>
      <c r="BU104" s="29" t="s">
        <v>3</v>
      </c>
      <c r="BV104" s="30" t="s">
        <v>1030</v>
      </c>
      <c r="BW104" s="31">
        <f>L2+(96*L4)</f>
        <v>97</v>
      </c>
      <c r="BX104" s="22"/>
    </row>
    <row r="105" spans="1:76" x14ac:dyDescent="0.2">
      <c r="A105" s="1">
        <v>12</v>
      </c>
      <c r="B105" s="178">
        <f>BW266</f>
        <v>259</v>
      </c>
      <c r="C105" s="6">
        <f>BW155</f>
        <v>148</v>
      </c>
      <c r="D105" s="6">
        <f>BW681</f>
        <v>674</v>
      </c>
      <c r="E105" s="6">
        <f>BW824</f>
        <v>817</v>
      </c>
      <c r="F105" s="11">
        <f>BW548</f>
        <v>541</v>
      </c>
      <c r="G105" s="6">
        <f>BW917</f>
        <v>910</v>
      </c>
      <c r="H105" s="6">
        <f>BW455</f>
        <v>448</v>
      </c>
      <c r="I105" s="6">
        <f>BW54</f>
        <v>47</v>
      </c>
      <c r="J105" s="6">
        <f>BW863</f>
        <v>856</v>
      </c>
      <c r="K105" s="6">
        <f>BW718</f>
        <v>711</v>
      </c>
      <c r="L105" s="9">
        <f>BW252</f>
        <v>245</v>
      </c>
      <c r="M105" s="7">
        <f>BW365</f>
        <v>358</v>
      </c>
      <c r="N105" s="6">
        <f>BW81</f>
        <v>74</v>
      </c>
      <c r="O105" s="6">
        <f>BW480</f>
        <v>473</v>
      </c>
      <c r="P105" s="6">
        <f>BW1010</f>
        <v>1003</v>
      </c>
      <c r="Q105" s="6">
        <f>BW643</f>
        <v>636</v>
      </c>
      <c r="R105" s="6">
        <f>BW396</f>
        <v>389</v>
      </c>
      <c r="S105" s="6">
        <f>BW29</f>
        <v>22</v>
      </c>
      <c r="T105" s="6">
        <f>BW559</f>
        <v>552</v>
      </c>
      <c r="U105" s="6">
        <f>BW958</f>
        <v>951</v>
      </c>
      <c r="V105" s="8">
        <f>BW674</f>
        <v>667</v>
      </c>
      <c r="W105" s="6">
        <f>BW787</f>
        <v>780</v>
      </c>
      <c r="X105" s="6">
        <f>BW321</f>
        <v>314</v>
      </c>
      <c r="Y105" s="6">
        <f>BW176</f>
        <v>169</v>
      </c>
      <c r="Z105" s="6">
        <f>BW985</f>
        <v>978</v>
      </c>
      <c r="AA105" s="6">
        <f>BW584</f>
        <v>577</v>
      </c>
      <c r="AB105" s="6">
        <f>BW122</f>
        <v>115</v>
      </c>
      <c r="AC105" s="12">
        <f>BW491</f>
        <v>484</v>
      </c>
      <c r="AD105" s="6">
        <f>BW215</f>
        <v>208</v>
      </c>
      <c r="AE105" s="6">
        <f>BW358</f>
        <v>351</v>
      </c>
      <c r="AF105" s="6">
        <f>BW884</f>
        <v>877</v>
      </c>
      <c r="AG105" s="179">
        <f>BW773</f>
        <v>766</v>
      </c>
      <c r="AH105" s="5">
        <f t="shared" si="19"/>
        <v>16400</v>
      </c>
      <c r="AI105" s="5">
        <f t="shared" si="20"/>
        <v>11201200</v>
      </c>
      <c r="AJ105" s="2">
        <f t="shared" si="18"/>
        <v>8606720000</v>
      </c>
      <c r="AK105" s="115">
        <f>SUMSQ(R104,S104,T104,U104,V104,W104,X104,Y104,Z104,AA104,AB104,AC104,AD104,AE104,AF104,AG104,R105,S105,T105,U105,V105,W105,X105,Y105,Z105,AA105,AB105,AC105,AD105,AE105,AF105,AG105)</f>
        <v>11201200</v>
      </c>
      <c r="AM105" s="127" t="s">
        <v>183</v>
      </c>
      <c r="AN105" s="118" t="s">
        <v>342</v>
      </c>
      <c r="AO105" s="118" t="s">
        <v>247</v>
      </c>
      <c r="AP105" s="118" t="s">
        <v>279</v>
      </c>
      <c r="AQ105" s="118" t="s">
        <v>58</v>
      </c>
      <c r="AR105" s="118" t="s">
        <v>470</v>
      </c>
      <c r="AS105" s="118" t="s">
        <v>121</v>
      </c>
      <c r="AT105" s="118" t="s">
        <v>406</v>
      </c>
      <c r="AU105" s="118" t="s">
        <v>628</v>
      </c>
      <c r="AV105" s="118" t="s">
        <v>913</v>
      </c>
      <c r="AW105" s="118" t="s">
        <v>564</v>
      </c>
      <c r="AX105" s="118" t="s">
        <v>975</v>
      </c>
      <c r="AY105" s="118" t="s">
        <v>755</v>
      </c>
      <c r="AZ105" s="118" t="s">
        <v>786</v>
      </c>
      <c r="BA105" s="118" t="s">
        <v>692</v>
      </c>
      <c r="BB105" s="118" t="s">
        <v>850</v>
      </c>
      <c r="BC105" s="118" t="s">
        <v>90</v>
      </c>
      <c r="BD105" s="118" t="s">
        <v>438</v>
      </c>
      <c r="BE105" s="118" t="s">
        <v>26</v>
      </c>
      <c r="BF105" s="118" t="s">
        <v>501</v>
      </c>
      <c r="BG105" s="118" t="s">
        <v>215</v>
      </c>
      <c r="BH105" s="118" t="s">
        <v>310</v>
      </c>
      <c r="BI105" s="118" t="s">
        <v>153</v>
      </c>
      <c r="BJ105" s="118" t="s">
        <v>374</v>
      </c>
      <c r="BK105" s="118" t="s">
        <v>660</v>
      </c>
      <c r="BL105" s="118" t="s">
        <v>0</v>
      </c>
      <c r="BM105" s="118" t="s">
        <v>724</v>
      </c>
      <c r="BN105" s="118" t="s">
        <v>818</v>
      </c>
      <c r="BO105" s="118" t="s">
        <v>533</v>
      </c>
      <c r="BP105" s="118" t="s">
        <v>1007</v>
      </c>
      <c r="BQ105" s="118" t="s">
        <v>596</v>
      </c>
      <c r="BR105" s="126" t="s">
        <v>945</v>
      </c>
      <c r="BS105" s="24"/>
      <c r="BT105" s="22"/>
      <c r="BU105" s="29" t="s">
        <v>4</v>
      </c>
      <c r="BV105" s="30" t="s">
        <v>1030</v>
      </c>
      <c r="BW105" s="31">
        <f>L2+(97*L4)</f>
        <v>98</v>
      </c>
      <c r="BX105" s="22"/>
    </row>
    <row r="106" spans="1:76" x14ac:dyDescent="0.2">
      <c r="A106" s="1">
        <v>13</v>
      </c>
      <c r="B106" s="178">
        <f>BW229</f>
        <v>222</v>
      </c>
      <c r="C106" s="6">
        <f>BW340</f>
        <v>333</v>
      </c>
      <c r="D106" s="6">
        <f>BW902</f>
        <v>895</v>
      </c>
      <c r="E106" s="11">
        <f>BW759</f>
        <v>752</v>
      </c>
      <c r="F106" s="6">
        <f>BW971</f>
        <v>964</v>
      </c>
      <c r="G106" s="6">
        <f>BW602</f>
        <v>595</v>
      </c>
      <c r="H106" s="6">
        <f>BW104</f>
        <v>97</v>
      </c>
      <c r="I106" s="6">
        <f>BW505</f>
        <v>498</v>
      </c>
      <c r="J106" s="6">
        <f>BW656</f>
        <v>649</v>
      </c>
      <c r="K106" s="6">
        <f>BW801</f>
        <v>794</v>
      </c>
      <c r="L106" s="6">
        <f>BW307</f>
        <v>300</v>
      </c>
      <c r="M106" s="6">
        <f>BW194</f>
        <v>187</v>
      </c>
      <c r="N106" s="7">
        <f>BW414</f>
        <v>407</v>
      </c>
      <c r="O106" s="9">
        <f>BW15</f>
        <v>8</v>
      </c>
      <c r="P106" s="6">
        <f>BW573</f>
        <v>566</v>
      </c>
      <c r="Q106" s="6">
        <f>BW940</f>
        <v>933</v>
      </c>
      <c r="R106" s="6">
        <f>BW99</f>
        <v>92</v>
      </c>
      <c r="S106" s="6">
        <f>BW466</f>
        <v>459</v>
      </c>
      <c r="T106" s="6">
        <f>BW1024</f>
        <v>1017</v>
      </c>
      <c r="U106" s="8">
        <f>BW625</f>
        <v>618</v>
      </c>
      <c r="V106" s="6">
        <f>BW845</f>
        <v>838</v>
      </c>
      <c r="W106" s="6">
        <f>BW732</f>
        <v>725</v>
      </c>
      <c r="X106" s="6">
        <f>BW238</f>
        <v>231</v>
      </c>
      <c r="Y106" s="6">
        <f>BW383</f>
        <v>376</v>
      </c>
      <c r="Z106" s="6">
        <f>BW534</f>
        <v>527</v>
      </c>
      <c r="AA106" s="6">
        <f>BW935</f>
        <v>928</v>
      </c>
      <c r="AB106" s="6">
        <f>BW437</f>
        <v>430</v>
      </c>
      <c r="AC106" s="6">
        <f>BW68</f>
        <v>61</v>
      </c>
      <c r="AD106" s="12">
        <f>BW280</f>
        <v>273</v>
      </c>
      <c r="AE106" s="6">
        <f>BW137</f>
        <v>130</v>
      </c>
      <c r="AF106" s="6">
        <f>BW699</f>
        <v>692</v>
      </c>
      <c r="AG106" s="179">
        <f>BW810</f>
        <v>803</v>
      </c>
      <c r="AH106" s="5">
        <f t="shared" si="19"/>
        <v>16400</v>
      </c>
      <c r="AI106" s="5">
        <f t="shared" si="20"/>
        <v>11201200</v>
      </c>
      <c r="AJ106" s="2">
        <f t="shared" si="18"/>
        <v>8606720000</v>
      </c>
      <c r="AK106" s="115">
        <f>SUMSQ(B106,C106,D106,E106,F106,G106,H106,I106,J106,K106,L106,M106,N106,O106,P106,Q106,B107,C107,D107,E107,F107,G107,H107,I107,J107,K107,L107,M107,N107,O107,P107,Q107)</f>
        <v>11201200</v>
      </c>
      <c r="AM106" s="127" t="s">
        <v>175</v>
      </c>
      <c r="AN106" s="118" t="s">
        <v>333</v>
      </c>
      <c r="AO106" s="118" t="s">
        <v>238</v>
      </c>
      <c r="AP106" s="118" t="s">
        <v>270</v>
      </c>
      <c r="AQ106" s="118" t="s">
        <v>49</v>
      </c>
      <c r="AR106" s="118" t="s">
        <v>461</v>
      </c>
      <c r="AS106" s="118" t="s">
        <v>3</v>
      </c>
      <c r="AT106" s="118" t="s">
        <v>397</v>
      </c>
      <c r="AU106" s="118" t="s">
        <v>619</v>
      </c>
      <c r="AV106" s="118" t="s">
        <v>904</v>
      </c>
      <c r="AW106" s="118" t="s">
        <v>555</v>
      </c>
      <c r="AX106" s="118" t="s">
        <v>967</v>
      </c>
      <c r="AY106" s="118" t="s">
        <v>746</v>
      </c>
      <c r="AZ106" s="118" t="s">
        <v>778</v>
      </c>
      <c r="BA106" s="118" t="s">
        <v>683</v>
      </c>
      <c r="BB106" s="118" t="s">
        <v>841</v>
      </c>
      <c r="BC106" s="118" t="s">
        <v>81</v>
      </c>
      <c r="BD106" s="118" t="s">
        <v>429</v>
      </c>
      <c r="BE106" s="118" t="s">
        <v>17</v>
      </c>
      <c r="BF106" s="118" t="s">
        <v>492</v>
      </c>
      <c r="BG106" s="118" t="s">
        <v>206</v>
      </c>
      <c r="BH106" s="118" t="s">
        <v>301</v>
      </c>
      <c r="BI106" s="118" t="s">
        <v>144</v>
      </c>
      <c r="BJ106" s="118" t="s">
        <v>365</v>
      </c>
      <c r="BK106" s="118" t="s">
        <v>651</v>
      </c>
      <c r="BL106" s="118" t="s">
        <v>873</v>
      </c>
      <c r="BM106" s="118" t="s">
        <v>715</v>
      </c>
      <c r="BN106" s="118" t="s">
        <v>809</v>
      </c>
      <c r="BO106" s="118" t="s">
        <v>524</v>
      </c>
      <c r="BP106" s="118" t="s">
        <v>998</v>
      </c>
      <c r="BQ106" s="118" t="s">
        <v>587</v>
      </c>
      <c r="BR106" s="126" t="s">
        <v>936</v>
      </c>
      <c r="BS106" s="24"/>
      <c r="BT106" s="22"/>
      <c r="BU106" s="29" t="s">
        <v>6</v>
      </c>
      <c r="BV106" s="30" t="s">
        <v>1030</v>
      </c>
      <c r="BW106" s="31">
        <f>L2+(98*L4)</f>
        <v>99</v>
      </c>
      <c r="BX106" s="22"/>
    </row>
    <row r="107" spans="1:76" x14ac:dyDescent="0.2">
      <c r="A107" s="1">
        <v>14</v>
      </c>
      <c r="B107" s="178">
        <f>BW384</f>
        <v>377</v>
      </c>
      <c r="C107" s="6">
        <f>BW241</f>
        <v>234</v>
      </c>
      <c r="D107" s="11">
        <f>BW739</f>
        <v>732</v>
      </c>
      <c r="E107" s="6">
        <f>BW850</f>
        <v>843</v>
      </c>
      <c r="F107" s="6">
        <f>BW622</f>
        <v>615</v>
      </c>
      <c r="G107" s="6">
        <f>BW1023</f>
        <v>1016</v>
      </c>
      <c r="H107" s="6">
        <f>BW461</f>
        <v>454</v>
      </c>
      <c r="I107" s="6">
        <f>BW92</f>
        <v>85</v>
      </c>
      <c r="J107" s="6">
        <f>BW821</f>
        <v>814</v>
      </c>
      <c r="K107" s="6">
        <f>BW708</f>
        <v>701</v>
      </c>
      <c r="L107" s="6">
        <f>BW150</f>
        <v>143</v>
      </c>
      <c r="M107" s="6">
        <f>BW295</f>
        <v>288</v>
      </c>
      <c r="N107" s="9">
        <f>BW59</f>
        <v>52</v>
      </c>
      <c r="O107" s="7">
        <f>BW426</f>
        <v>419</v>
      </c>
      <c r="P107" s="6">
        <f>BW920</f>
        <v>913</v>
      </c>
      <c r="Q107" s="6">
        <f>BW521</f>
        <v>514</v>
      </c>
      <c r="R107" s="6">
        <f>BW518</f>
        <v>511</v>
      </c>
      <c r="S107" s="6">
        <f>BW119</f>
        <v>112</v>
      </c>
      <c r="T107" s="8">
        <f>BW613</f>
        <v>606</v>
      </c>
      <c r="U107" s="6">
        <f>BW980</f>
        <v>973</v>
      </c>
      <c r="V107" s="6">
        <f>BW744</f>
        <v>737</v>
      </c>
      <c r="W107" s="6">
        <f>BW889</f>
        <v>882</v>
      </c>
      <c r="X107" s="6">
        <f>BW331</f>
        <v>324</v>
      </c>
      <c r="Y107" s="6">
        <f>BW218</f>
        <v>211</v>
      </c>
      <c r="Z107" s="6">
        <f>BW947</f>
        <v>940</v>
      </c>
      <c r="AA107" s="6">
        <f>BW578</f>
        <v>571</v>
      </c>
      <c r="AB107" s="6">
        <f>BW16</f>
        <v>9</v>
      </c>
      <c r="AC107" s="6">
        <f>BW417</f>
        <v>410</v>
      </c>
      <c r="AD107" s="6">
        <f>BW189</f>
        <v>182</v>
      </c>
      <c r="AE107" s="12">
        <f>BW300</f>
        <v>293</v>
      </c>
      <c r="AF107" s="6">
        <f>BW798</f>
        <v>791</v>
      </c>
      <c r="AG107" s="179">
        <f>BW655</f>
        <v>648</v>
      </c>
      <c r="AH107" s="5">
        <f t="shared" si="19"/>
        <v>16400</v>
      </c>
      <c r="AI107" s="5">
        <f t="shared" si="20"/>
        <v>11201200</v>
      </c>
      <c r="AJ107" s="2">
        <f t="shared" si="18"/>
        <v>8606720000</v>
      </c>
      <c r="AK107" s="115">
        <f>SUMSQ(R106,S106,T106,U106,V106,W106,X106,Y106,Z106,AA106,AB106,AC106,AD106,AE106,AF106,AG106,R107,S107,T107,U107,V107,W107,X107,Y107,Z107,AA107,AB107,AC107,AD107,AE107,AF107,AG107)</f>
        <v>11201200</v>
      </c>
      <c r="AM107" s="127" t="s">
        <v>185</v>
      </c>
      <c r="AN107" s="118" t="s">
        <v>344</v>
      </c>
      <c r="AO107" s="118" t="s">
        <v>249</v>
      </c>
      <c r="AP107" s="118" t="s">
        <v>281</v>
      </c>
      <c r="AQ107" s="118" t="s">
        <v>60</v>
      </c>
      <c r="AR107" s="118" t="s">
        <v>472</v>
      </c>
      <c r="AS107" s="118" t="s">
        <v>123</v>
      </c>
      <c r="AT107" s="118" t="s">
        <v>408</v>
      </c>
      <c r="AU107" s="118" t="s">
        <v>630</v>
      </c>
      <c r="AV107" s="118" t="s">
        <v>915</v>
      </c>
      <c r="AW107" s="118" t="s">
        <v>566</v>
      </c>
      <c r="AX107" s="118" t="s">
        <v>977</v>
      </c>
      <c r="AY107" s="118" t="s">
        <v>757</v>
      </c>
      <c r="AZ107" s="118" t="s">
        <v>788</v>
      </c>
      <c r="BA107" s="118" t="s">
        <v>694</v>
      </c>
      <c r="BB107" s="118" t="s">
        <v>852</v>
      </c>
      <c r="BC107" s="118" t="s">
        <v>92</v>
      </c>
      <c r="BD107" s="118" t="s">
        <v>440</v>
      </c>
      <c r="BE107" s="118" t="s">
        <v>28</v>
      </c>
      <c r="BF107" s="118" t="s">
        <v>503</v>
      </c>
      <c r="BG107" s="118" t="s">
        <v>217</v>
      </c>
      <c r="BH107" s="118" t="s">
        <v>312</v>
      </c>
      <c r="BI107" s="118" t="s">
        <v>155</v>
      </c>
      <c r="BJ107" s="118" t="s">
        <v>376</v>
      </c>
      <c r="BK107" s="118" t="s">
        <v>662</v>
      </c>
      <c r="BL107" s="118" t="s">
        <v>883</v>
      </c>
      <c r="BM107" s="118" t="s">
        <v>726</v>
      </c>
      <c r="BN107" s="118" t="s">
        <v>820</v>
      </c>
      <c r="BO107" s="118" t="s">
        <v>535</v>
      </c>
      <c r="BP107" s="118" t="s">
        <v>1009</v>
      </c>
      <c r="BQ107" s="118" t="s">
        <v>598</v>
      </c>
      <c r="BR107" s="126" t="s">
        <v>947</v>
      </c>
      <c r="BS107" s="24"/>
      <c r="BT107" s="22"/>
      <c r="BU107" s="29" t="s">
        <v>7</v>
      </c>
      <c r="BV107" s="30" t="s">
        <v>1030</v>
      </c>
      <c r="BW107" s="31">
        <f>L2+(99*L4)</f>
        <v>100</v>
      </c>
      <c r="BX107" s="22"/>
    </row>
    <row r="108" spans="1:76" x14ac:dyDescent="0.2">
      <c r="A108" s="1">
        <v>15</v>
      </c>
      <c r="B108" s="178">
        <f>BW812</f>
        <v>805</v>
      </c>
      <c r="C108" s="11">
        <f>BW701</f>
        <v>694</v>
      </c>
      <c r="D108" s="6">
        <f>BW143</f>
        <v>136</v>
      </c>
      <c r="E108" s="6">
        <f>BW286</f>
        <v>279</v>
      </c>
      <c r="F108" s="6">
        <f>BW66</f>
        <v>59</v>
      </c>
      <c r="G108" s="6">
        <f>BW435</f>
        <v>428</v>
      </c>
      <c r="H108" s="6">
        <f>BW929</f>
        <v>922</v>
      </c>
      <c r="I108" s="6">
        <f>BW528</f>
        <v>521</v>
      </c>
      <c r="J108" s="6">
        <f>BW377</f>
        <v>370</v>
      </c>
      <c r="K108" s="6">
        <f>BW232</f>
        <v>225</v>
      </c>
      <c r="L108" s="6">
        <f>BW730</f>
        <v>723</v>
      </c>
      <c r="M108" s="6">
        <f>BW843</f>
        <v>836</v>
      </c>
      <c r="N108" s="6">
        <f>BW631</f>
        <v>624</v>
      </c>
      <c r="O108" s="6">
        <f>BW1030</f>
        <v>1023</v>
      </c>
      <c r="P108" s="7">
        <f>BW468</f>
        <v>461</v>
      </c>
      <c r="Q108" s="9">
        <f>BW101</f>
        <v>94</v>
      </c>
      <c r="R108" s="6">
        <f>BW938</f>
        <v>931</v>
      </c>
      <c r="S108" s="8">
        <f>BW571</f>
        <v>564</v>
      </c>
      <c r="T108" s="6">
        <f>BW9</f>
        <v>2</v>
      </c>
      <c r="U108" s="6">
        <f>BW408</f>
        <v>401</v>
      </c>
      <c r="V108" s="6">
        <f>BW196</f>
        <v>189</v>
      </c>
      <c r="W108" s="6">
        <f>BW309</f>
        <v>302</v>
      </c>
      <c r="X108" s="6">
        <f>BW807</f>
        <v>800</v>
      </c>
      <c r="Y108" s="6">
        <f>BW662</f>
        <v>655</v>
      </c>
      <c r="Z108" s="6">
        <f>BW511</f>
        <v>504</v>
      </c>
      <c r="AA108" s="6">
        <f>BW110</f>
        <v>103</v>
      </c>
      <c r="AB108" s="6">
        <f>BW604</f>
        <v>597</v>
      </c>
      <c r="AC108" s="6">
        <f>BW973</f>
        <v>966</v>
      </c>
      <c r="AD108" s="6">
        <f>BW753</f>
        <v>746</v>
      </c>
      <c r="AE108" s="6">
        <f>BW896</f>
        <v>889</v>
      </c>
      <c r="AF108" s="12">
        <f>BW338</f>
        <v>331</v>
      </c>
      <c r="AG108" s="179">
        <f>BW227</f>
        <v>220</v>
      </c>
      <c r="AH108" s="5">
        <f t="shared" si="19"/>
        <v>16400</v>
      </c>
      <c r="AI108" s="5">
        <f t="shared" si="20"/>
        <v>11201200</v>
      </c>
      <c r="AJ108" s="2">
        <f t="shared" si="18"/>
        <v>8606720000</v>
      </c>
      <c r="AK108" s="115">
        <f>SUMSQ(B108,C108,D108,E108,F108,G108,H108,I108,J108,K108,L108,M108,N108,O108,P108,Q108,B109,C109,D109,E109,F109,G109,H109,I109,J109,K109,L109,M109,N109,O109,P109,Q109)</f>
        <v>11201200</v>
      </c>
      <c r="AM108" s="127" t="s">
        <v>173</v>
      </c>
      <c r="AN108" s="118" t="s">
        <v>331</v>
      </c>
      <c r="AO108" s="118" t="s">
        <v>236</v>
      </c>
      <c r="AP108" s="118" t="s">
        <v>268</v>
      </c>
      <c r="AQ108" s="118" t="s">
        <v>47</v>
      </c>
      <c r="AR108" s="118" t="s">
        <v>459</v>
      </c>
      <c r="AS108" s="118" t="s">
        <v>111</v>
      </c>
      <c r="AT108" s="118" t="s">
        <v>395</v>
      </c>
      <c r="AU108" s="118" t="s">
        <v>617</v>
      </c>
      <c r="AV108" s="118" t="s">
        <v>902</v>
      </c>
      <c r="AW108" s="118" t="s">
        <v>553</v>
      </c>
      <c r="AX108" s="118" t="s">
        <v>965</v>
      </c>
      <c r="AY108" s="118" t="s">
        <v>744</v>
      </c>
      <c r="AZ108" s="118" t="s">
        <v>776</v>
      </c>
      <c r="BA108" s="118" t="s">
        <v>681</v>
      </c>
      <c r="BB108" s="118" t="s">
        <v>839</v>
      </c>
      <c r="BC108" s="118" t="s">
        <v>79</v>
      </c>
      <c r="BD108" s="118" t="s">
        <v>427</v>
      </c>
      <c r="BE108" s="118" t="s">
        <v>15</v>
      </c>
      <c r="BF108" s="118" t="s">
        <v>490</v>
      </c>
      <c r="BG108" s="118" t="s">
        <v>204</v>
      </c>
      <c r="BH108" s="118" t="s">
        <v>299</v>
      </c>
      <c r="BI108" s="118" t="s">
        <v>142</v>
      </c>
      <c r="BJ108" s="118" t="s">
        <v>363</v>
      </c>
      <c r="BK108" s="118" t="s">
        <v>649</v>
      </c>
      <c r="BL108" s="118" t="s">
        <v>871</v>
      </c>
      <c r="BM108" s="118" t="s">
        <v>713</v>
      </c>
      <c r="BN108" s="118" t="s">
        <v>807</v>
      </c>
      <c r="BO108" s="118" t="s">
        <v>522</v>
      </c>
      <c r="BP108" s="118" t="s">
        <v>996</v>
      </c>
      <c r="BQ108" s="118" t="s">
        <v>585</v>
      </c>
      <c r="BR108" s="126" t="s">
        <v>934</v>
      </c>
      <c r="BS108" s="24"/>
      <c r="BT108" s="22"/>
      <c r="BU108" s="29" t="s">
        <v>551</v>
      </c>
      <c r="BV108" s="30" t="s">
        <v>1030</v>
      </c>
      <c r="BW108" s="31">
        <f>L2+(100*L4)</f>
        <v>101</v>
      </c>
      <c r="BX108" s="22"/>
    </row>
    <row r="109" spans="1:76" x14ac:dyDescent="0.2">
      <c r="A109" s="1">
        <v>16</v>
      </c>
      <c r="B109" s="190">
        <f>BW649</f>
        <v>642</v>
      </c>
      <c r="C109" s="6">
        <f>BW792</f>
        <v>785</v>
      </c>
      <c r="D109" s="6">
        <f>BW298</f>
        <v>291</v>
      </c>
      <c r="E109" s="6">
        <f>BW187</f>
        <v>180</v>
      </c>
      <c r="F109" s="6">
        <f>BW423</f>
        <v>416</v>
      </c>
      <c r="G109" s="6">
        <f>BW22</f>
        <v>15</v>
      </c>
      <c r="H109" s="6">
        <f>BW580</f>
        <v>573</v>
      </c>
      <c r="I109" s="6">
        <f>BW949</f>
        <v>942</v>
      </c>
      <c r="J109" s="6">
        <f>BW220</f>
        <v>213</v>
      </c>
      <c r="K109" s="6">
        <f>BW333</f>
        <v>326</v>
      </c>
      <c r="L109" s="6">
        <f>BW895</f>
        <v>888</v>
      </c>
      <c r="M109" s="6">
        <f>BW750</f>
        <v>743</v>
      </c>
      <c r="N109" s="6">
        <f>BW978</f>
        <v>971</v>
      </c>
      <c r="O109" s="6">
        <f>BW611</f>
        <v>604</v>
      </c>
      <c r="P109" s="9">
        <f>BW113</f>
        <v>106</v>
      </c>
      <c r="Q109" s="7">
        <f>BW512</f>
        <v>505</v>
      </c>
      <c r="R109" s="8">
        <f>BW527</f>
        <v>520</v>
      </c>
      <c r="S109" s="6">
        <f>BW926</f>
        <v>919</v>
      </c>
      <c r="T109" s="6">
        <f>BW428</f>
        <v>421</v>
      </c>
      <c r="U109" s="6">
        <f>BW61</f>
        <v>54</v>
      </c>
      <c r="V109" s="6">
        <f>BW289</f>
        <v>282</v>
      </c>
      <c r="W109" s="6">
        <f>BW144</f>
        <v>137</v>
      </c>
      <c r="X109" s="6">
        <f>BW706</f>
        <v>699</v>
      </c>
      <c r="Y109" s="6">
        <f>BW819</f>
        <v>812</v>
      </c>
      <c r="Z109" s="6">
        <f>BW90</f>
        <v>83</v>
      </c>
      <c r="AA109" s="6">
        <f>BW459</f>
        <v>452</v>
      </c>
      <c r="AB109" s="6">
        <f>BW1017</f>
        <v>1010</v>
      </c>
      <c r="AC109" s="6">
        <f>BW616</f>
        <v>609</v>
      </c>
      <c r="AD109" s="6">
        <f>BW852</f>
        <v>845</v>
      </c>
      <c r="AE109" s="6">
        <f>BW741</f>
        <v>734</v>
      </c>
      <c r="AF109" s="6">
        <f>BW247</f>
        <v>240</v>
      </c>
      <c r="AG109" s="186">
        <f>BW390</f>
        <v>383</v>
      </c>
      <c r="AH109" s="5">
        <f t="shared" si="19"/>
        <v>16400</v>
      </c>
      <c r="AI109" s="5">
        <f t="shared" si="20"/>
        <v>11201200</v>
      </c>
      <c r="AJ109" s="2">
        <f t="shared" si="18"/>
        <v>8606720000</v>
      </c>
      <c r="AK109" s="115">
        <f>SUMSQ(R108,S108,T108,U108,V108,W108,X108,Y108,Z108,AA108,AB108,AC108,AD108,AE108,AF108,AG108,R109,S109,T109,U109,V109,W109,X109,Y109,Z109,AA109,AB109,AC109,AD109,AE109,AF109,AG109)</f>
        <v>11201200</v>
      </c>
      <c r="AM109" s="127" t="s">
        <v>187</v>
      </c>
      <c r="AN109" s="118" t="s">
        <v>346</v>
      </c>
      <c r="AO109" s="118" t="s">
        <v>251</v>
      </c>
      <c r="AP109" s="118" t="s">
        <v>283</v>
      </c>
      <c r="AQ109" s="118" t="s">
        <v>62</v>
      </c>
      <c r="AR109" s="118" t="s">
        <v>474</v>
      </c>
      <c r="AS109" s="118" t="s">
        <v>125</v>
      </c>
      <c r="AT109" s="118" t="s">
        <v>410</v>
      </c>
      <c r="AU109" s="118" t="s">
        <v>632</v>
      </c>
      <c r="AV109" s="118" t="s">
        <v>917</v>
      </c>
      <c r="AW109" s="118" t="s">
        <v>568</v>
      </c>
      <c r="AX109" s="118" t="s">
        <v>979</v>
      </c>
      <c r="AY109" s="118" t="s">
        <v>759</v>
      </c>
      <c r="AZ109" s="118" t="s">
        <v>790</v>
      </c>
      <c r="BA109" s="118" t="s">
        <v>696</v>
      </c>
      <c r="BB109" s="118" t="s">
        <v>854</v>
      </c>
      <c r="BC109" s="118" t="s">
        <v>94</v>
      </c>
      <c r="BD109" s="118" t="s">
        <v>442</v>
      </c>
      <c r="BE109" s="118" t="s">
        <v>30</v>
      </c>
      <c r="BF109" s="118" t="s">
        <v>505</v>
      </c>
      <c r="BG109" s="118" t="s">
        <v>219</v>
      </c>
      <c r="BH109" s="118" t="s">
        <v>314</v>
      </c>
      <c r="BI109" s="118" t="s">
        <v>157</v>
      </c>
      <c r="BJ109" s="118" t="s">
        <v>378</v>
      </c>
      <c r="BK109" s="118" t="s">
        <v>664</v>
      </c>
      <c r="BL109" s="118" t="s">
        <v>885</v>
      </c>
      <c r="BM109" s="118" t="s">
        <v>728</v>
      </c>
      <c r="BN109" s="118" t="s">
        <v>822</v>
      </c>
      <c r="BO109" s="118" t="s">
        <v>537</v>
      </c>
      <c r="BP109" s="118" t="s">
        <v>1011</v>
      </c>
      <c r="BQ109" s="118" t="s">
        <v>600</v>
      </c>
      <c r="BR109" s="126" t="s">
        <v>948</v>
      </c>
      <c r="BS109" s="24"/>
      <c r="BT109" s="22"/>
      <c r="BU109" s="29" t="s">
        <v>739</v>
      </c>
      <c r="BV109" s="30" t="s">
        <v>1030</v>
      </c>
      <c r="BW109" s="31">
        <f>L2+(101*L4)</f>
        <v>102</v>
      </c>
      <c r="BX109" s="22"/>
    </row>
    <row r="110" spans="1:76" x14ac:dyDescent="0.2">
      <c r="A110" s="1">
        <v>17</v>
      </c>
      <c r="B110" s="188">
        <f>BW670</f>
        <v>663</v>
      </c>
      <c r="C110" s="6">
        <f>BW783</f>
        <v>776</v>
      </c>
      <c r="D110" s="6">
        <f>BW317</f>
        <v>310</v>
      </c>
      <c r="E110" s="6">
        <f>BW172</f>
        <v>165</v>
      </c>
      <c r="F110" s="6">
        <f>BW400</f>
        <v>393</v>
      </c>
      <c r="G110" s="6">
        <f>BW33</f>
        <v>26</v>
      </c>
      <c r="H110" s="6">
        <f>BW563</f>
        <v>556</v>
      </c>
      <c r="I110" s="6">
        <f>BW962</f>
        <v>955</v>
      </c>
      <c r="J110" s="6">
        <f>BW203</f>
        <v>196</v>
      </c>
      <c r="K110" s="6">
        <f>BW346</f>
        <v>339</v>
      </c>
      <c r="L110" s="6">
        <f>BW872</f>
        <v>865</v>
      </c>
      <c r="M110" s="6">
        <f>BW761</f>
        <v>754</v>
      </c>
      <c r="N110" s="6">
        <f>BW997</f>
        <v>990</v>
      </c>
      <c r="O110" s="6">
        <f>BW596</f>
        <v>589</v>
      </c>
      <c r="P110" s="6">
        <f>BW134</f>
        <v>127</v>
      </c>
      <c r="Q110" s="8">
        <f>BW503</f>
        <v>496</v>
      </c>
      <c r="R110" s="7">
        <f>BW536</f>
        <v>529</v>
      </c>
      <c r="S110" s="9">
        <f>BW905</f>
        <v>898</v>
      </c>
      <c r="T110" s="6">
        <f>BW443</f>
        <v>436</v>
      </c>
      <c r="U110" s="6">
        <f>BW42</f>
        <v>35</v>
      </c>
      <c r="V110" s="6">
        <f>BW278</f>
        <v>271</v>
      </c>
      <c r="W110" s="6">
        <f>BW167</f>
        <v>160</v>
      </c>
      <c r="X110" s="6">
        <f>BW693</f>
        <v>686</v>
      </c>
      <c r="Y110" s="6">
        <f>BW836</f>
        <v>829</v>
      </c>
      <c r="Z110" s="6">
        <f>BW77</f>
        <v>70</v>
      </c>
      <c r="AA110" s="6">
        <f>BW476</f>
        <v>469</v>
      </c>
      <c r="AB110" s="6">
        <f>BW1006</f>
        <v>999</v>
      </c>
      <c r="AC110" s="6">
        <f>BW639</f>
        <v>632</v>
      </c>
      <c r="AD110" s="6">
        <f>BW867</f>
        <v>860</v>
      </c>
      <c r="AE110" s="6">
        <f>BW722</f>
        <v>715</v>
      </c>
      <c r="AF110" s="6">
        <f>BW256</f>
        <v>249</v>
      </c>
      <c r="AG110" s="192">
        <f>BW369</f>
        <v>362</v>
      </c>
      <c r="AH110" s="5">
        <f t="shared" si="19"/>
        <v>16400</v>
      </c>
      <c r="AI110" s="5">
        <f t="shared" si="20"/>
        <v>11201200</v>
      </c>
      <c r="AJ110" s="2">
        <f t="shared" si="18"/>
        <v>8606720000</v>
      </c>
      <c r="AK110" s="115">
        <f>SUMSQ(B110,C110,D110,E110,F110,G110,H110,I110,J110,K110,L110,M110,N110,O110,P110,Q110,B111,C111,D111,E111,F111,G111,H111,I111,J111,K111,L111,M111,N111,O111,P111,Q111)</f>
        <v>11201200</v>
      </c>
      <c r="AM110" s="127" t="s">
        <v>203</v>
      </c>
      <c r="AN110" s="118" t="s">
        <v>362</v>
      </c>
      <c r="AO110" s="118" t="s">
        <v>267</v>
      </c>
      <c r="AP110" s="118" t="s">
        <v>298</v>
      </c>
      <c r="AQ110" s="118" t="s">
        <v>78</v>
      </c>
      <c r="AR110" s="118" t="s">
        <v>489</v>
      </c>
      <c r="AS110" s="118" t="s">
        <v>141</v>
      </c>
      <c r="AT110" s="118" t="s">
        <v>426</v>
      </c>
      <c r="AU110" s="118" t="s">
        <v>648</v>
      </c>
      <c r="AV110" s="118" t="s">
        <v>933</v>
      </c>
      <c r="AW110" s="118" t="s">
        <v>584</v>
      </c>
      <c r="AX110" s="118" t="s">
        <v>995</v>
      </c>
      <c r="AY110" s="118" t="s">
        <v>775</v>
      </c>
      <c r="AZ110" s="118" t="s">
        <v>806</v>
      </c>
      <c r="BA110" s="118" t="s">
        <v>712</v>
      </c>
      <c r="BB110" s="118" t="s">
        <v>870</v>
      </c>
      <c r="BC110" s="118" t="s">
        <v>110</v>
      </c>
      <c r="BD110" s="118" t="s">
        <v>458</v>
      </c>
      <c r="BE110" s="118" t="s">
        <v>46</v>
      </c>
      <c r="BF110" s="118" t="s">
        <v>521</v>
      </c>
      <c r="BG110" s="118" t="s">
        <v>235</v>
      </c>
      <c r="BH110" s="118" t="s">
        <v>330</v>
      </c>
      <c r="BI110" s="118" t="s">
        <v>172</v>
      </c>
      <c r="BJ110" s="118" t="s">
        <v>394</v>
      </c>
      <c r="BK110" s="118" t="s">
        <v>680</v>
      </c>
      <c r="BL110" s="118" t="s">
        <v>901</v>
      </c>
      <c r="BM110" s="118" t="s">
        <v>743</v>
      </c>
      <c r="BN110" s="118" t="s">
        <v>838</v>
      </c>
      <c r="BO110" s="118" t="s">
        <v>552</v>
      </c>
      <c r="BP110" s="118" t="s">
        <v>1027</v>
      </c>
      <c r="BQ110" s="118" t="s">
        <v>616</v>
      </c>
      <c r="BR110" s="126" t="s">
        <v>964</v>
      </c>
      <c r="BS110" s="24"/>
      <c r="BT110" s="22"/>
      <c r="BU110" s="29" t="s">
        <v>871</v>
      </c>
      <c r="BV110" s="30" t="s">
        <v>1030</v>
      </c>
      <c r="BW110" s="31">
        <f>L2+(102*L4)</f>
        <v>103</v>
      </c>
      <c r="BX110" s="22"/>
    </row>
    <row r="111" spans="1:76" x14ac:dyDescent="0.2">
      <c r="A111" s="1">
        <v>18</v>
      </c>
      <c r="B111" s="178">
        <f>BW827</f>
        <v>820</v>
      </c>
      <c r="C111" s="12">
        <f>BW682</f>
        <v>675</v>
      </c>
      <c r="D111" s="6">
        <f>BW152</f>
        <v>145</v>
      </c>
      <c r="E111" s="6">
        <f>BW265</f>
        <v>258</v>
      </c>
      <c r="F111" s="6">
        <f>BW53</f>
        <v>46</v>
      </c>
      <c r="G111" s="6">
        <f>BW452</f>
        <v>445</v>
      </c>
      <c r="H111" s="6">
        <f>BW918</f>
        <v>911</v>
      </c>
      <c r="I111" s="6">
        <f>BW551</f>
        <v>544</v>
      </c>
      <c r="J111" s="6">
        <f>BW366</f>
        <v>359</v>
      </c>
      <c r="K111" s="6">
        <f>BW255</f>
        <v>248</v>
      </c>
      <c r="L111" s="6">
        <f>BW717</f>
        <v>710</v>
      </c>
      <c r="M111" s="6">
        <f>BW860</f>
        <v>853</v>
      </c>
      <c r="N111" s="6">
        <f>BW640</f>
        <v>633</v>
      </c>
      <c r="O111" s="6">
        <f>BW1009</f>
        <v>1002</v>
      </c>
      <c r="P111" s="8">
        <f>BW483</f>
        <v>476</v>
      </c>
      <c r="Q111" s="6">
        <f>BW82</f>
        <v>75</v>
      </c>
      <c r="R111" s="9">
        <f>BW957</f>
        <v>950</v>
      </c>
      <c r="S111" s="7">
        <f>BW556</f>
        <v>549</v>
      </c>
      <c r="T111" s="6">
        <f>BW30</f>
        <v>23</v>
      </c>
      <c r="U111" s="6">
        <f>BW399</f>
        <v>392</v>
      </c>
      <c r="V111" s="6">
        <f>BW179</f>
        <v>172</v>
      </c>
      <c r="W111" s="6">
        <f>BW322</f>
        <v>315</v>
      </c>
      <c r="X111" s="6">
        <f>BW784</f>
        <v>777</v>
      </c>
      <c r="Y111" s="6">
        <f>BW673</f>
        <v>666</v>
      </c>
      <c r="Z111" s="6">
        <f>BW488</f>
        <v>481</v>
      </c>
      <c r="AA111" s="6">
        <f>BW121</f>
        <v>114</v>
      </c>
      <c r="AB111" s="6">
        <f>BW587</f>
        <v>580</v>
      </c>
      <c r="AC111" s="6">
        <f>BW986</f>
        <v>979</v>
      </c>
      <c r="AD111" s="6">
        <f>BW774</f>
        <v>767</v>
      </c>
      <c r="AE111" s="6">
        <f>BW887</f>
        <v>880</v>
      </c>
      <c r="AF111" s="11">
        <f>BW357</f>
        <v>350</v>
      </c>
      <c r="AG111" s="179">
        <f>BW212</f>
        <v>205</v>
      </c>
      <c r="AH111" s="5">
        <f t="shared" si="19"/>
        <v>16400</v>
      </c>
      <c r="AI111" s="5">
        <f t="shared" si="20"/>
        <v>11201200</v>
      </c>
      <c r="AJ111" s="2">
        <f t="shared" si="18"/>
        <v>8606720000</v>
      </c>
      <c r="AK111" s="115">
        <f>SUMSQ(R110,S110,T110,U110,V110,W110,X110,Y110,Z110,AA110,AB110,AC110,AD110,AE110,AF110,AG110,R111,S111,T111,U111,V111,W111,X111,Y111,Z111,AA111,AB111,AC111,AD111,AE111,AF111,AG111)</f>
        <v>11201200</v>
      </c>
      <c r="AM111" s="127" t="s">
        <v>188</v>
      </c>
      <c r="AN111" s="118" t="s">
        <v>347</v>
      </c>
      <c r="AO111" s="118" t="s">
        <v>252</v>
      </c>
      <c r="AP111" s="118" t="s">
        <v>284</v>
      </c>
      <c r="AQ111" s="118" t="s">
        <v>63</v>
      </c>
      <c r="AR111" s="118" t="s">
        <v>475</v>
      </c>
      <c r="AS111" s="118" t="s">
        <v>126</v>
      </c>
      <c r="AT111" s="118" t="s">
        <v>411</v>
      </c>
      <c r="AU111" s="118" t="s">
        <v>633</v>
      </c>
      <c r="AV111" s="118" t="s">
        <v>918</v>
      </c>
      <c r="AW111" s="118" t="s">
        <v>569</v>
      </c>
      <c r="AX111" s="118" t="s">
        <v>980</v>
      </c>
      <c r="AY111" s="118" t="s">
        <v>760</v>
      </c>
      <c r="AZ111" s="118" t="s">
        <v>791</v>
      </c>
      <c r="BA111" s="118" t="s">
        <v>697</v>
      </c>
      <c r="BB111" s="118" t="s">
        <v>855</v>
      </c>
      <c r="BC111" s="118" t="s">
        <v>95</v>
      </c>
      <c r="BD111" s="118" t="s">
        <v>443</v>
      </c>
      <c r="BE111" s="118" t="s">
        <v>31</v>
      </c>
      <c r="BF111" s="118" t="s">
        <v>506</v>
      </c>
      <c r="BG111" s="118" t="s">
        <v>220</v>
      </c>
      <c r="BH111" s="118" t="s">
        <v>315</v>
      </c>
      <c r="BI111" s="118" t="s">
        <v>158</v>
      </c>
      <c r="BJ111" s="118" t="s">
        <v>379</v>
      </c>
      <c r="BK111" s="118" t="s">
        <v>665</v>
      </c>
      <c r="BL111" s="118" t="s">
        <v>886</v>
      </c>
      <c r="BM111" s="118" t="s">
        <v>729</v>
      </c>
      <c r="BN111" s="118" t="s">
        <v>823</v>
      </c>
      <c r="BO111" s="118" t="s">
        <v>538</v>
      </c>
      <c r="BP111" s="118" t="s">
        <v>1012</v>
      </c>
      <c r="BQ111" s="118" t="s">
        <v>601</v>
      </c>
      <c r="BR111" s="126" t="s">
        <v>949</v>
      </c>
      <c r="BS111" s="24"/>
      <c r="BT111" s="22"/>
      <c r="BU111" s="29" t="s">
        <v>939</v>
      </c>
      <c r="BV111" s="30" t="s">
        <v>1030</v>
      </c>
      <c r="BW111" s="31">
        <f>L2+(103*L4)</f>
        <v>104</v>
      </c>
      <c r="BX111" s="22"/>
    </row>
    <row r="112" spans="1:76" x14ac:dyDescent="0.2">
      <c r="A112" s="1">
        <v>19</v>
      </c>
      <c r="B112" s="178">
        <f>BW375</f>
        <v>368</v>
      </c>
      <c r="C112" s="6">
        <f>BW262</f>
        <v>255</v>
      </c>
      <c r="D112" s="12">
        <f>BW724</f>
        <v>717</v>
      </c>
      <c r="E112" s="6">
        <f>BW869</f>
        <v>862</v>
      </c>
      <c r="F112" s="6">
        <f>BW633</f>
        <v>626</v>
      </c>
      <c r="G112" s="6">
        <f>BW1000</f>
        <v>993</v>
      </c>
      <c r="H112" s="6">
        <f>BW474</f>
        <v>467</v>
      </c>
      <c r="I112" s="6">
        <f>BW75</f>
        <v>68</v>
      </c>
      <c r="J112" s="6">
        <f>BW834</f>
        <v>827</v>
      </c>
      <c r="K112" s="6">
        <f>BW691</f>
        <v>684</v>
      </c>
      <c r="L112" s="6">
        <f>BW161</f>
        <v>154</v>
      </c>
      <c r="M112" s="6">
        <f>BW272</f>
        <v>265</v>
      </c>
      <c r="N112" s="6">
        <f>BW44</f>
        <v>37</v>
      </c>
      <c r="O112" s="8">
        <f>BW445</f>
        <v>438</v>
      </c>
      <c r="P112" s="6">
        <f>BW911</f>
        <v>904</v>
      </c>
      <c r="Q112" s="6">
        <f>BW542</f>
        <v>535</v>
      </c>
      <c r="R112" s="6">
        <f>BW497</f>
        <v>490</v>
      </c>
      <c r="S112" s="6">
        <f>BW128</f>
        <v>121</v>
      </c>
      <c r="T112" s="7">
        <f>BW594</f>
        <v>587</v>
      </c>
      <c r="U112" s="9">
        <f>BW995</f>
        <v>988</v>
      </c>
      <c r="V112" s="6">
        <f>BW767</f>
        <v>760</v>
      </c>
      <c r="W112" s="6">
        <f>BW878</f>
        <v>871</v>
      </c>
      <c r="X112" s="6">
        <f>BW348</f>
        <v>341</v>
      </c>
      <c r="Y112" s="6">
        <f>BW205</f>
        <v>198</v>
      </c>
      <c r="Z112" s="6">
        <f>BW964</f>
        <v>957</v>
      </c>
      <c r="AA112" s="6">
        <f>BW565</f>
        <v>558</v>
      </c>
      <c r="AB112" s="6">
        <f>BW39</f>
        <v>32</v>
      </c>
      <c r="AC112" s="6">
        <f>BW406</f>
        <v>399</v>
      </c>
      <c r="AD112" s="6">
        <f>BW170</f>
        <v>163</v>
      </c>
      <c r="AE112" s="11">
        <f>BW315</f>
        <v>308</v>
      </c>
      <c r="AF112" s="6">
        <f>BW777</f>
        <v>770</v>
      </c>
      <c r="AG112" s="179">
        <f>BW664</f>
        <v>657</v>
      </c>
      <c r="AH112" s="5">
        <f t="shared" si="19"/>
        <v>16400</v>
      </c>
      <c r="AI112" s="5">
        <f t="shared" si="20"/>
        <v>11201200</v>
      </c>
      <c r="AJ112" s="2">
        <f t="shared" si="18"/>
        <v>8606720000</v>
      </c>
      <c r="AK112" s="115">
        <f>SUMSQ(B112,C112,D112,E112,F112,G112,H112,I112,J112,K112,L112,M112,N112,O112,P112,Q112,B113,C113,D113,E113,F113,G113,H113,I113,J113,K113,L113,M113,N113,O113,P113,Q113)</f>
        <v>11201200</v>
      </c>
      <c r="AM112" s="127" t="s">
        <v>201</v>
      </c>
      <c r="AN112" s="118" t="s">
        <v>360</v>
      </c>
      <c r="AO112" s="118" t="s">
        <v>265</v>
      </c>
      <c r="AP112" s="118" t="s">
        <v>296</v>
      </c>
      <c r="AQ112" s="118" t="s">
        <v>76</v>
      </c>
      <c r="AR112" s="118" t="s">
        <v>487</v>
      </c>
      <c r="AS112" s="118" t="s">
        <v>139</v>
      </c>
      <c r="AT112" s="118" t="s">
        <v>424</v>
      </c>
      <c r="AU112" s="118" t="s">
        <v>646</v>
      </c>
      <c r="AV112" s="118" t="s">
        <v>931</v>
      </c>
      <c r="AW112" s="118" t="s">
        <v>582</v>
      </c>
      <c r="AX112" s="118" t="s">
        <v>993</v>
      </c>
      <c r="AY112" s="118" t="s">
        <v>773</v>
      </c>
      <c r="AZ112" s="118" t="s">
        <v>804</v>
      </c>
      <c r="BA112" s="118" t="s">
        <v>710</v>
      </c>
      <c r="BB112" s="118" t="s">
        <v>868</v>
      </c>
      <c r="BC112" s="118" t="s">
        <v>108</v>
      </c>
      <c r="BD112" s="118" t="s">
        <v>456</v>
      </c>
      <c r="BE112" s="118" t="s">
        <v>44</v>
      </c>
      <c r="BF112" s="118" t="s">
        <v>519</v>
      </c>
      <c r="BG112" s="118" t="s">
        <v>233</v>
      </c>
      <c r="BH112" s="118" t="s">
        <v>328</v>
      </c>
      <c r="BI112" s="118" t="s">
        <v>170</v>
      </c>
      <c r="BJ112" s="118" t="s">
        <v>392</v>
      </c>
      <c r="BK112" s="118" t="s">
        <v>678</v>
      </c>
      <c r="BL112" s="118" t="s">
        <v>899</v>
      </c>
      <c r="BM112" s="118" t="s">
        <v>741</v>
      </c>
      <c r="BN112" s="118" t="s">
        <v>836</v>
      </c>
      <c r="BO112" s="118" t="s">
        <v>550</v>
      </c>
      <c r="BP112" s="118" t="s">
        <v>1025</v>
      </c>
      <c r="BQ112" s="118" t="s">
        <v>614</v>
      </c>
      <c r="BR112" s="126" t="s">
        <v>962</v>
      </c>
      <c r="BS112" s="24"/>
      <c r="BT112" s="22"/>
      <c r="BU112" s="29" t="s">
        <v>627</v>
      </c>
      <c r="BV112" s="30" t="s">
        <v>1030</v>
      </c>
      <c r="BW112" s="31">
        <f>L2+(104*L4)</f>
        <v>105</v>
      </c>
      <c r="BX112" s="22"/>
    </row>
    <row r="113" spans="1:76" x14ac:dyDescent="0.2">
      <c r="A113" s="1">
        <v>20</v>
      </c>
      <c r="B113" s="178">
        <f>BW210</f>
        <v>203</v>
      </c>
      <c r="C113" s="6">
        <f>BW355</f>
        <v>348</v>
      </c>
      <c r="D113" s="6">
        <f>BW881</f>
        <v>874</v>
      </c>
      <c r="E113" s="12">
        <f>BW768</f>
        <v>761</v>
      </c>
      <c r="F113" s="6">
        <f>BW988</f>
        <v>981</v>
      </c>
      <c r="G113" s="6">
        <f>BW589</f>
        <v>582</v>
      </c>
      <c r="H113" s="6">
        <f>BW127</f>
        <v>120</v>
      </c>
      <c r="I113" s="6">
        <f>BW494</f>
        <v>487</v>
      </c>
      <c r="J113" s="6">
        <f>BW679</f>
        <v>672</v>
      </c>
      <c r="K113" s="6">
        <f>BW790</f>
        <v>783</v>
      </c>
      <c r="L113" s="6">
        <f>BW324</f>
        <v>317</v>
      </c>
      <c r="M113" s="6">
        <f>BW181</f>
        <v>174</v>
      </c>
      <c r="N113" s="8">
        <f>BW393</f>
        <v>386</v>
      </c>
      <c r="O113" s="6">
        <f>BW24</f>
        <v>17</v>
      </c>
      <c r="P113" s="6">
        <f>BW554</f>
        <v>547</v>
      </c>
      <c r="Q113" s="6">
        <f>BW955</f>
        <v>948</v>
      </c>
      <c r="R113" s="6">
        <f>BW84</f>
        <v>77</v>
      </c>
      <c r="S113" s="6">
        <f>BW485</f>
        <v>478</v>
      </c>
      <c r="T113" s="9">
        <f>BW1015</f>
        <v>1008</v>
      </c>
      <c r="U113" s="7">
        <f>BW646</f>
        <v>639</v>
      </c>
      <c r="V113" s="6">
        <f>BW858</f>
        <v>851</v>
      </c>
      <c r="W113" s="6">
        <f>BW715</f>
        <v>708</v>
      </c>
      <c r="X113" s="6">
        <f>BW249</f>
        <v>242</v>
      </c>
      <c r="Y113" s="6">
        <f>BW360</f>
        <v>353</v>
      </c>
      <c r="Z113" s="6">
        <f>BW545</f>
        <v>538</v>
      </c>
      <c r="AA113" s="6">
        <f>BW912</f>
        <v>905</v>
      </c>
      <c r="AB113" s="6">
        <f>BW450</f>
        <v>443</v>
      </c>
      <c r="AC113" s="6">
        <f>BW51</f>
        <v>44</v>
      </c>
      <c r="AD113" s="11">
        <f>BW271</f>
        <v>264</v>
      </c>
      <c r="AE113" s="6">
        <f>BW158</f>
        <v>151</v>
      </c>
      <c r="AF113" s="6">
        <f>BW684</f>
        <v>677</v>
      </c>
      <c r="AG113" s="179">
        <f>BW829</f>
        <v>822</v>
      </c>
      <c r="AH113" s="5">
        <f t="shared" si="19"/>
        <v>16400</v>
      </c>
      <c r="AI113" s="5">
        <f t="shared" si="20"/>
        <v>11201200</v>
      </c>
      <c r="AJ113" s="2">
        <f t="shared" si="18"/>
        <v>8606720000</v>
      </c>
      <c r="AK113" s="115">
        <f>SUMSQ(R112,S112,T112,U112,V112,W112,X112,Y112,Z112,AA112,AB112,AC112,AD112,AE112,AF112,AG112,R113,S113,T113,U113,V113,W113,X113,Y113,Z113,AA113,AB113,AC113,AD113,AE113,AF113,AG113)</f>
        <v>11201200</v>
      </c>
      <c r="AM113" s="127" t="s">
        <v>190</v>
      </c>
      <c r="AN113" s="118" t="s">
        <v>349</v>
      </c>
      <c r="AO113" s="118" t="s">
        <v>254</v>
      </c>
      <c r="AP113" s="118" t="s">
        <v>286</v>
      </c>
      <c r="AQ113" s="118" t="s">
        <v>65</v>
      </c>
      <c r="AR113" s="118" t="s">
        <v>477</v>
      </c>
      <c r="AS113" s="118" t="s">
        <v>128</v>
      </c>
      <c r="AT113" s="118" t="s">
        <v>413</v>
      </c>
      <c r="AU113" s="118" t="s">
        <v>635</v>
      </c>
      <c r="AV113" s="118" t="s">
        <v>920</v>
      </c>
      <c r="AW113" s="118" t="s">
        <v>571</v>
      </c>
      <c r="AX113" s="118" t="s">
        <v>982</v>
      </c>
      <c r="AY113" s="118" t="s">
        <v>762</v>
      </c>
      <c r="AZ113" s="118" t="s">
        <v>793</v>
      </c>
      <c r="BA113" s="118" t="s">
        <v>699</v>
      </c>
      <c r="BB113" s="118" t="s">
        <v>857</v>
      </c>
      <c r="BC113" s="118" t="s">
        <v>97</v>
      </c>
      <c r="BD113" s="118" t="s">
        <v>445</v>
      </c>
      <c r="BE113" s="118" t="s">
        <v>33</v>
      </c>
      <c r="BF113" s="118" t="s">
        <v>508</v>
      </c>
      <c r="BG113" s="118" t="s">
        <v>222</v>
      </c>
      <c r="BH113" s="118" t="s">
        <v>317</v>
      </c>
      <c r="BI113" s="118" t="s">
        <v>160</v>
      </c>
      <c r="BJ113" s="118" t="s">
        <v>381</v>
      </c>
      <c r="BK113" s="118" t="s">
        <v>667</v>
      </c>
      <c r="BL113" s="118" t="s">
        <v>888</v>
      </c>
      <c r="BM113" s="118" t="s">
        <v>731</v>
      </c>
      <c r="BN113" s="118" t="s">
        <v>825</v>
      </c>
      <c r="BO113" s="118" t="s">
        <v>540</v>
      </c>
      <c r="BP113" s="118" t="s">
        <v>1014</v>
      </c>
      <c r="BQ113" s="118" t="s">
        <v>603</v>
      </c>
      <c r="BR113" s="126" t="s">
        <v>951</v>
      </c>
      <c r="BS113" s="24"/>
      <c r="BT113" s="22"/>
      <c r="BU113" s="29" t="s">
        <v>696</v>
      </c>
      <c r="BV113" s="30" t="s">
        <v>1030</v>
      </c>
      <c r="BW113" s="31">
        <f>L2+(105*L4)</f>
        <v>106</v>
      </c>
      <c r="BX113" s="22"/>
    </row>
    <row r="114" spans="1:76" x14ac:dyDescent="0.2">
      <c r="A114" s="1">
        <v>21</v>
      </c>
      <c r="B114" s="178">
        <f>BW285</f>
        <v>278</v>
      </c>
      <c r="C114" s="6">
        <f>BW140</f>
        <v>133</v>
      </c>
      <c r="D114" s="6">
        <f>BW702</f>
        <v>695</v>
      </c>
      <c r="E114" s="6">
        <f>BW815</f>
        <v>808</v>
      </c>
      <c r="F114" s="12">
        <f>BW531</f>
        <v>524</v>
      </c>
      <c r="G114" s="6">
        <f>BW930</f>
        <v>923</v>
      </c>
      <c r="H114" s="6">
        <f>BW432</f>
        <v>425</v>
      </c>
      <c r="I114" s="6">
        <f>BW65</f>
        <v>58</v>
      </c>
      <c r="J114" s="6">
        <f>BW840</f>
        <v>833</v>
      </c>
      <c r="K114" s="6">
        <f>BW729</f>
        <v>722</v>
      </c>
      <c r="L114" s="6">
        <f>BW235</f>
        <v>228</v>
      </c>
      <c r="M114" s="8">
        <f>BW378</f>
        <v>371</v>
      </c>
      <c r="N114" s="6">
        <f>BW102</f>
        <v>95</v>
      </c>
      <c r="O114" s="6">
        <f>BW471</f>
        <v>464</v>
      </c>
      <c r="P114" s="6">
        <f>BW1029</f>
        <v>1022</v>
      </c>
      <c r="Q114" s="6">
        <f>BW628</f>
        <v>621</v>
      </c>
      <c r="R114" s="6">
        <f>BW411</f>
        <v>404</v>
      </c>
      <c r="S114" s="6">
        <f>BW10</f>
        <v>3</v>
      </c>
      <c r="T114" s="6">
        <f>BW568</f>
        <v>561</v>
      </c>
      <c r="U114" s="6">
        <f>BW937</f>
        <v>930</v>
      </c>
      <c r="V114" s="7">
        <f>BW661</f>
        <v>654</v>
      </c>
      <c r="W114" s="9">
        <f>BW804</f>
        <v>797</v>
      </c>
      <c r="X114" s="6">
        <f>BW310</f>
        <v>303</v>
      </c>
      <c r="Y114" s="6">
        <f>BW199</f>
        <v>192</v>
      </c>
      <c r="Z114" s="6">
        <f>BW974</f>
        <v>967</v>
      </c>
      <c r="AA114" s="6">
        <f>BW607</f>
        <v>600</v>
      </c>
      <c r="AB114" s="6">
        <f>BW109</f>
        <v>102</v>
      </c>
      <c r="AC114" s="11">
        <f>BW508</f>
        <v>501</v>
      </c>
      <c r="AD114" s="6">
        <f>BW224</f>
        <v>217</v>
      </c>
      <c r="AE114" s="6">
        <f>BW337</f>
        <v>330</v>
      </c>
      <c r="AF114" s="6">
        <f>BW899</f>
        <v>892</v>
      </c>
      <c r="AG114" s="179">
        <f>BW754</f>
        <v>747</v>
      </c>
      <c r="AH114" s="5">
        <f t="shared" si="19"/>
        <v>16400</v>
      </c>
      <c r="AI114" s="5">
        <f t="shared" si="20"/>
        <v>11201200</v>
      </c>
      <c r="AJ114" s="2">
        <f t="shared" si="18"/>
        <v>8606720000</v>
      </c>
      <c r="AK114" s="115">
        <f>SUMSQ(B114,C114,D114,E114,F114,G114,H114,I114,J114,K114,L114,M114,N114,O114,P114,Q114,B115,C115,D115,E115,F115,G115,H115,I115,J115,K115,L115,M115,N115,O115,P115,Q115)</f>
        <v>11201200</v>
      </c>
      <c r="AM114" s="127" t="s">
        <v>199</v>
      </c>
      <c r="AN114" s="118" t="s">
        <v>358</v>
      </c>
      <c r="AO114" s="118" t="s">
        <v>263</v>
      </c>
      <c r="AP114" s="118" t="s">
        <v>295</v>
      </c>
      <c r="AQ114" s="118" t="s">
        <v>74</v>
      </c>
      <c r="AR114" s="118" t="s">
        <v>485</v>
      </c>
      <c r="AS114" s="118" t="s">
        <v>137</v>
      </c>
      <c r="AT114" s="118" t="s">
        <v>422</v>
      </c>
      <c r="AU114" s="118" t="s">
        <v>644</v>
      </c>
      <c r="AV114" s="118" t="s">
        <v>929</v>
      </c>
      <c r="AW114" s="118" t="s">
        <v>580</v>
      </c>
      <c r="AX114" s="118" t="s">
        <v>991</v>
      </c>
      <c r="AY114" s="118" t="s">
        <v>771</v>
      </c>
      <c r="AZ114" s="118" t="s">
        <v>802</v>
      </c>
      <c r="BA114" s="118" t="s">
        <v>708</v>
      </c>
      <c r="BB114" s="118" t="s">
        <v>866</v>
      </c>
      <c r="BC114" s="118" t="s">
        <v>106</v>
      </c>
      <c r="BD114" s="118" t="s">
        <v>454</v>
      </c>
      <c r="BE114" s="118" t="s">
        <v>42</v>
      </c>
      <c r="BF114" s="118" t="s">
        <v>517</v>
      </c>
      <c r="BG114" s="118" t="s">
        <v>231</v>
      </c>
      <c r="BH114" s="118" t="s">
        <v>326</v>
      </c>
      <c r="BI114" s="118" t="s">
        <v>168</v>
      </c>
      <c r="BJ114" s="118" t="s">
        <v>390</v>
      </c>
      <c r="BK114" s="118" t="s">
        <v>676</v>
      </c>
      <c r="BL114" s="118" t="s">
        <v>897</v>
      </c>
      <c r="BM114" s="118" t="s">
        <v>739</v>
      </c>
      <c r="BN114" s="118" t="s">
        <v>834</v>
      </c>
      <c r="BO114" s="118" t="s">
        <v>548</v>
      </c>
      <c r="BP114" s="118" t="s">
        <v>1023</v>
      </c>
      <c r="BQ114" s="118" t="s">
        <v>612</v>
      </c>
      <c r="BR114" s="126" t="s">
        <v>960</v>
      </c>
      <c r="BS114" s="24"/>
      <c r="BT114" s="22"/>
      <c r="BU114" s="29" t="s">
        <v>795</v>
      </c>
      <c r="BV114" s="30" t="s">
        <v>1030</v>
      </c>
      <c r="BW114" s="31">
        <f>L2+(106*L4)</f>
        <v>107</v>
      </c>
      <c r="BX114" s="22"/>
    </row>
    <row r="115" spans="1:76" x14ac:dyDescent="0.2">
      <c r="A115" s="1">
        <v>22</v>
      </c>
      <c r="B115" s="178">
        <f>BW184</f>
        <v>177</v>
      </c>
      <c r="C115" s="6">
        <f>BW297</f>
        <v>290</v>
      </c>
      <c r="D115" s="6">
        <f>BW795</f>
        <v>788</v>
      </c>
      <c r="E115" s="6">
        <f>BW650</f>
        <v>643</v>
      </c>
      <c r="F115" s="6">
        <f>BW950</f>
        <v>943</v>
      </c>
      <c r="G115" s="12">
        <f>BW583</f>
        <v>576</v>
      </c>
      <c r="H115" s="6">
        <f>BW21</f>
        <v>14</v>
      </c>
      <c r="I115" s="6">
        <f>BW420</f>
        <v>413</v>
      </c>
      <c r="J115" s="6">
        <f>BW749</f>
        <v>742</v>
      </c>
      <c r="K115" s="6">
        <f>BW892</f>
        <v>885</v>
      </c>
      <c r="L115" s="8">
        <f>BW334</f>
        <v>327</v>
      </c>
      <c r="M115" s="6">
        <f>BW223</f>
        <v>216</v>
      </c>
      <c r="N115" s="6">
        <f>BW515</f>
        <v>508</v>
      </c>
      <c r="O115" s="6">
        <f>BW114</f>
        <v>107</v>
      </c>
      <c r="P115" s="6">
        <f>BW608</f>
        <v>601</v>
      </c>
      <c r="Q115" s="6">
        <f>BW977</f>
        <v>970</v>
      </c>
      <c r="R115" s="6">
        <f>BW62</f>
        <v>55</v>
      </c>
      <c r="S115" s="6">
        <f>BW431</f>
        <v>424</v>
      </c>
      <c r="T115" s="6">
        <f>BW925</f>
        <v>918</v>
      </c>
      <c r="U115" s="6">
        <f>BW524</f>
        <v>517</v>
      </c>
      <c r="V115" s="9">
        <f>BW816</f>
        <v>809</v>
      </c>
      <c r="W115" s="7">
        <f>BW705</f>
        <v>698</v>
      </c>
      <c r="X115" s="6">
        <f>BW147</f>
        <v>140</v>
      </c>
      <c r="Y115" s="6">
        <f>BW290</f>
        <v>283</v>
      </c>
      <c r="Z115" s="6">
        <f>BW619</f>
        <v>612</v>
      </c>
      <c r="AA115" s="6">
        <f>BW1018</f>
        <v>1011</v>
      </c>
      <c r="AB115" s="11">
        <f>BW456</f>
        <v>449</v>
      </c>
      <c r="AC115" s="6">
        <f>BW89</f>
        <v>82</v>
      </c>
      <c r="AD115" s="6">
        <f>BW389</f>
        <v>382</v>
      </c>
      <c r="AE115" s="6">
        <f>BW244</f>
        <v>237</v>
      </c>
      <c r="AF115" s="6">
        <f>BW742</f>
        <v>735</v>
      </c>
      <c r="AG115" s="179">
        <f>BW855</f>
        <v>848</v>
      </c>
      <c r="AH115" s="5">
        <f t="shared" si="19"/>
        <v>16400</v>
      </c>
      <c r="AI115" s="5">
        <f t="shared" si="20"/>
        <v>11201200</v>
      </c>
      <c r="AJ115" s="2">
        <f t="shared" si="18"/>
        <v>8606720000</v>
      </c>
      <c r="AK115" s="115">
        <f>SUMSQ(R114,S114,T114,U114,V114,W114,X114,Y114,Z114,AA114,AB114,AC114,AD114,AE114,AF114,AG114,R115,S115,T115,U115,V115,W115,X115,Y115,Z115,AA115,AB115,AC115,AD115,AE115,AF115,AG115)</f>
        <v>11201200</v>
      </c>
      <c r="AM115" s="127" t="s">
        <v>192</v>
      </c>
      <c r="AN115" s="118" t="s">
        <v>351</v>
      </c>
      <c r="AO115" s="118" t="s">
        <v>256</v>
      </c>
      <c r="AP115" s="118" t="s">
        <v>288</v>
      </c>
      <c r="AQ115" s="118" t="s">
        <v>67</v>
      </c>
      <c r="AR115" s="118" t="s">
        <v>479</v>
      </c>
      <c r="AS115" s="118" t="s">
        <v>130</v>
      </c>
      <c r="AT115" s="118" t="s">
        <v>415</v>
      </c>
      <c r="AU115" s="118" t="s">
        <v>637</v>
      </c>
      <c r="AV115" s="118" t="s">
        <v>922</v>
      </c>
      <c r="AW115" s="118" t="s">
        <v>573</v>
      </c>
      <c r="AX115" s="118" t="s">
        <v>984</v>
      </c>
      <c r="AY115" s="118" t="s">
        <v>764</v>
      </c>
      <c r="AZ115" s="118" t="s">
        <v>795</v>
      </c>
      <c r="BA115" s="118" t="s">
        <v>701</v>
      </c>
      <c r="BB115" s="118" t="s">
        <v>859</v>
      </c>
      <c r="BC115" s="118" t="s">
        <v>99</v>
      </c>
      <c r="BD115" s="118" t="s">
        <v>447</v>
      </c>
      <c r="BE115" s="118" t="s">
        <v>35</v>
      </c>
      <c r="BF115" s="118" t="s">
        <v>510</v>
      </c>
      <c r="BG115" s="118" t="s">
        <v>224</v>
      </c>
      <c r="BH115" s="118" t="s">
        <v>319</v>
      </c>
      <c r="BI115" s="118" t="s">
        <v>162</v>
      </c>
      <c r="BJ115" s="118" t="s">
        <v>383</v>
      </c>
      <c r="BK115" s="118" t="s">
        <v>669</v>
      </c>
      <c r="BL115" s="118" t="s">
        <v>890</v>
      </c>
      <c r="BM115" s="118" t="s">
        <v>733</v>
      </c>
      <c r="BN115" s="118" t="s">
        <v>827</v>
      </c>
      <c r="BO115" s="118" t="s">
        <v>542</v>
      </c>
      <c r="BP115" s="118" t="s">
        <v>1016</v>
      </c>
      <c r="BQ115" s="118" t="s">
        <v>605</v>
      </c>
      <c r="BR115" s="126" t="s">
        <v>953</v>
      </c>
      <c r="BS115" s="24"/>
      <c r="BT115" s="22"/>
      <c r="BU115" s="29" t="s">
        <v>981</v>
      </c>
      <c r="BV115" s="30" t="s">
        <v>1030</v>
      </c>
      <c r="BW115" s="31">
        <f>L2+(107*L4)</f>
        <v>108</v>
      </c>
      <c r="BX115" s="22"/>
    </row>
    <row r="116" spans="1:76" x14ac:dyDescent="0.2">
      <c r="A116" s="1">
        <v>23</v>
      </c>
      <c r="B116" s="178">
        <f>BW756</f>
        <v>749</v>
      </c>
      <c r="C116" s="6">
        <f>BW901</f>
        <v>894</v>
      </c>
      <c r="D116" s="6">
        <f>BW343</f>
        <v>336</v>
      </c>
      <c r="E116" s="6">
        <f>BW230</f>
        <v>223</v>
      </c>
      <c r="F116" s="6">
        <f>BW506</f>
        <v>499</v>
      </c>
      <c r="G116" s="6">
        <f>BW107</f>
        <v>100</v>
      </c>
      <c r="H116" s="12">
        <f>BW601</f>
        <v>594</v>
      </c>
      <c r="I116" s="6">
        <f>BW968</f>
        <v>961</v>
      </c>
      <c r="J116" s="6">
        <f>BW193</f>
        <v>186</v>
      </c>
      <c r="K116" s="8">
        <f>BW304</f>
        <v>297</v>
      </c>
      <c r="L116" s="6">
        <f>BW802</f>
        <v>795</v>
      </c>
      <c r="M116" s="6">
        <f>BW659</f>
        <v>652</v>
      </c>
      <c r="N116" s="6">
        <f>BW943</f>
        <v>936</v>
      </c>
      <c r="O116" s="6">
        <f>BW574</f>
        <v>567</v>
      </c>
      <c r="P116" s="6">
        <f>BW12</f>
        <v>5</v>
      </c>
      <c r="Q116" s="6">
        <f>BW413</f>
        <v>406</v>
      </c>
      <c r="R116" s="6">
        <f>BW626</f>
        <v>619</v>
      </c>
      <c r="S116" s="6">
        <f>BW1027</f>
        <v>1020</v>
      </c>
      <c r="T116" s="6">
        <f>BW465</f>
        <v>458</v>
      </c>
      <c r="U116" s="6">
        <f>BW96</f>
        <v>89</v>
      </c>
      <c r="V116" s="6">
        <f>BW380</f>
        <v>373</v>
      </c>
      <c r="W116" s="6">
        <f>BW237</f>
        <v>230</v>
      </c>
      <c r="X116" s="7">
        <f>BW735</f>
        <v>728</v>
      </c>
      <c r="Y116" s="9">
        <f>BW846</f>
        <v>839</v>
      </c>
      <c r="Z116" s="6">
        <f>BW71</f>
        <v>64</v>
      </c>
      <c r="AA116" s="11">
        <f>BW438</f>
        <v>431</v>
      </c>
      <c r="AB116" s="6">
        <f>BW932</f>
        <v>925</v>
      </c>
      <c r="AC116" s="6">
        <f>BW533</f>
        <v>526</v>
      </c>
      <c r="AD116" s="6">
        <f>BW809</f>
        <v>802</v>
      </c>
      <c r="AE116" s="6">
        <f>BW696</f>
        <v>689</v>
      </c>
      <c r="AF116" s="6">
        <f>BW138</f>
        <v>131</v>
      </c>
      <c r="AG116" s="179">
        <f>BW283</f>
        <v>276</v>
      </c>
      <c r="AH116" s="5">
        <f t="shared" si="19"/>
        <v>16400</v>
      </c>
      <c r="AI116" s="5">
        <f t="shared" si="20"/>
        <v>11201200</v>
      </c>
      <c r="AJ116" s="2">
        <f t="shared" si="18"/>
        <v>8606720000</v>
      </c>
      <c r="AK116" s="115">
        <f>SUMSQ(B116,C116,D116,E116,F116,G116,H116,I116,J116,K116,L116,M116,N116,O116,P116,Q116,B117,C117,D117,E117,F117,G117,H117,I117,J117,K117,L117,M117,N117,O117,P117,Q117)</f>
        <v>11201200</v>
      </c>
      <c r="AM116" s="127" t="s">
        <v>197</v>
      </c>
      <c r="AN116" s="118" t="s">
        <v>356</v>
      </c>
      <c r="AO116" s="118" t="s">
        <v>261</v>
      </c>
      <c r="AP116" s="118" t="s">
        <v>293</v>
      </c>
      <c r="AQ116" s="118" t="s">
        <v>72</v>
      </c>
      <c r="AR116" s="118" t="s">
        <v>7</v>
      </c>
      <c r="AS116" s="118" t="s">
        <v>135</v>
      </c>
      <c r="AT116" s="118" t="s">
        <v>420</v>
      </c>
      <c r="AU116" s="118" t="s">
        <v>642</v>
      </c>
      <c r="AV116" s="118" t="s">
        <v>927</v>
      </c>
      <c r="AW116" s="118" t="s">
        <v>578</v>
      </c>
      <c r="AX116" s="118" t="s">
        <v>989</v>
      </c>
      <c r="AY116" s="118" t="s">
        <v>769</v>
      </c>
      <c r="AZ116" s="118" t="s">
        <v>800</v>
      </c>
      <c r="BA116" s="118" t="s">
        <v>706</v>
      </c>
      <c r="BB116" s="118" t="s">
        <v>864</v>
      </c>
      <c r="BC116" s="118" t="s">
        <v>104</v>
      </c>
      <c r="BD116" s="118" t="s">
        <v>452</v>
      </c>
      <c r="BE116" s="118" t="s">
        <v>40</v>
      </c>
      <c r="BF116" s="118" t="s">
        <v>515</v>
      </c>
      <c r="BG116" s="118" t="s">
        <v>229</v>
      </c>
      <c r="BH116" s="118" t="s">
        <v>324</v>
      </c>
      <c r="BI116" s="118" t="s">
        <v>166</v>
      </c>
      <c r="BJ116" s="118" t="s">
        <v>388</v>
      </c>
      <c r="BK116" s="118" t="s">
        <v>674</v>
      </c>
      <c r="BL116" s="118" t="s">
        <v>895</v>
      </c>
      <c r="BM116" s="118" t="s">
        <v>738</v>
      </c>
      <c r="BN116" s="118" t="s">
        <v>832</v>
      </c>
      <c r="BO116" s="118" t="s">
        <v>546</v>
      </c>
      <c r="BP116" s="118" t="s">
        <v>1021</v>
      </c>
      <c r="BQ116" s="118" t="s">
        <v>610</v>
      </c>
      <c r="BR116" s="126" t="s">
        <v>958</v>
      </c>
      <c r="BS116" s="24"/>
      <c r="BT116" s="22"/>
      <c r="BU116" s="29" t="s">
        <v>37</v>
      </c>
      <c r="BV116" s="30" t="s">
        <v>1030</v>
      </c>
      <c r="BW116" s="31">
        <f>L2+(108*L4)</f>
        <v>109</v>
      </c>
      <c r="BX116" s="22"/>
    </row>
    <row r="117" spans="1:76" x14ac:dyDescent="0.2">
      <c r="A117" s="1">
        <v>24</v>
      </c>
      <c r="B117" s="178">
        <f>BW849</f>
        <v>842</v>
      </c>
      <c r="C117" s="6">
        <f>BW736</f>
        <v>729</v>
      </c>
      <c r="D117" s="6">
        <f>BW242</f>
        <v>235</v>
      </c>
      <c r="E117" s="6">
        <f>BW387</f>
        <v>380</v>
      </c>
      <c r="F117" s="6">
        <f>BW95</f>
        <v>88</v>
      </c>
      <c r="G117" s="6">
        <f>BW462</f>
        <v>455</v>
      </c>
      <c r="H117" s="6">
        <f>BW1020</f>
        <v>1013</v>
      </c>
      <c r="I117" s="12">
        <f>BW621</f>
        <v>614</v>
      </c>
      <c r="J117" s="8">
        <f>BW292</f>
        <v>285</v>
      </c>
      <c r="K117" s="6">
        <f>BW149</f>
        <v>142</v>
      </c>
      <c r="L117" s="6">
        <f>BW711</f>
        <v>704</v>
      </c>
      <c r="M117" s="6">
        <f>BW822</f>
        <v>815</v>
      </c>
      <c r="N117" s="6">
        <f>BW522</f>
        <v>515</v>
      </c>
      <c r="O117" s="6">
        <f>BW923</f>
        <v>916</v>
      </c>
      <c r="P117" s="6">
        <f>BW425</f>
        <v>418</v>
      </c>
      <c r="Q117" s="6">
        <f>BW56</f>
        <v>49</v>
      </c>
      <c r="R117" s="6">
        <f>BW983</f>
        <v>976</v>
      </c>
      <c r="S117" s="6">
        <f>BW614</f>
        <v>607</v>
      </c>
      <c r="T117" s="6">
        <f>BW116</f>
        <v>109</v>
      </c>
      <c r="U117" s="6">
        <f>BW517</f>
        <v>510</v>
      </c>
      <c r="V117" s="6">
        <f>BW217</f>
        <v>210</v>
      </c>
      <c r="W117" s="6">
        <f>BW328</f>
        <v>321</v>
      </c>
      <c r="X117" s="9">
        <f>BW890</f>
        <v>883</v>
      </c>
      <c r="Y117" s="7">
        <f>BW747</f>
        <v>740</v>
      </c>
      <c r="Z117" s="11">
        <f>BW418</f>
        <v>411</v>
      </c>
      <c r="AA117" s="6">
        <f>BW19</f>
        <v>12</v>
      </c>
      <c r="AB117" s="6">
        <f>BW577</f>
        <v>570</v>
      </c>
      <c r="AC117" s="6">
        <f>BW944</f>
        <v>937</v>
      </c>
      <c r="AD117" s="6">
        <f>BW652</f>
        <v>645</v>
      </c>
      <c r="AE117" s="6">
        <f>BW797</f>
        <v>790</v>
      </c>
      <c r="AF117" s="6">
        <f>BW303</f>
        <v>296</v>
      </c>
      <c r="AG117" s="179">
        <f>BW190</f>
        <v>183</v>
      </c>
      <c r="AH117" s="5">
        <f t="shared" si="19"/>
        <v>16400</v>
      </c>
      <c r="AI117" s="5">
        <f t="shared" si="20"/>
        <v>11201200</v>
      </c>
      <c r="AJ117" s="2">
        <f t="shared" si="18"/>
        <v>8606720000</v>
      </c>
      <c r="AK117" s="115">
        <f>SUMSQ(R116,S116,T116,U116,V116,W116,X116,Y116,Z116,AA116,AB116,AC116,AD116,AE116,AF116,AG116,R117,S117,T117,U117,V117,W117,X117,Y117,Z117,AA117,AB117,AC117,AD117,AE117,AF117,AG117)</f>
        <v>11201200</v>
      </c>
      <c r="AM117" s="127" t="s">
        <v>194</v>
      </c>
      <c r="AN117" s="118" t="s">
        <v>353</v>
      </c>
      <c r="AO117" s="118" t="s">
        <v>258</v>
      </c>
      <c r="AP117" s="118" t="s">
        <v>290</v>
      </c>
      <c r="AQ117" s="118" t="s">
        <v>69</v>
      </c>
      <c r="AR117" s="118" t="s">
        <v>481</v>
      </c>
      <c r="AS117" s="118" t="s">
        <v>132</v>
      </c>
      <c r="AT117" s="118" t="s">
        <v>417</v>
      </c>
      <c r="AU117" s="118" t="s">
        <v>639</v>
      </c>
      <c r="AV117" s="118" t="s">
        <v>924</v>
      </c>
      <c r="AW117" s="118" t="s">
        <v>575</v>
      </c>
      <c r="AX117" s="118" t="s">
        <v>986</v>
      </c>
      <c r="AY117" s="118" t="s">
        <v>766</v>
      </c>
      <c r="AZ117" s="118" t="s">
        <v>797</v>
      </c>
      <c r="BA117" s="118" t="s">
        <v>703</v>
      </c>
      <c r="BB117" s="118" t="s">
        <v>861</v>
      </c>
      <c r="BC117" s="118" t="s">
        <v>101</v>
      </c>
      <c r="BD117" s="118" t="s">
        <v>449</v>
      </c>
      <c r="BE117" s="118" t="s">
        <v>37</v>
      </c>
      <c r="BF117" s="118" t="s">
        <v>512</v>
      </c>
      <c r="BG117" s="118" t="s">
        <v>226</v>
      </c>
      <c r="BH117" s="118" t="s">
        <v>321</v>
      </c>
      <c r="BI117" s="118" t="s">
        <v>70</v>
      </c>
      <c r="BJ117" s="118" t="s">
        <v>385</v>
      </c>
      <c r="BK117" s="118" t="s">
        <v>671</v>
      </c>
      <c r="BL117" s="118" t="s">
        <v>892</v>
      </c>
      <c r="BM117" s="118" t="s">
        <v>735</v>
      </c>
      <c r="BN117" s="118" t="s">
        <v>829</v>
      </c>
      <c r="BO117" s="118" t="s">
        <v>543</v>
      </c>
      <c r="BP117" s="118" t="s">
        <v>1018</v>
      </c>
      <c r="BQ117" s="118" t="s">
        <v>607</v>
      </c>
      <c r="BR117" s="126" t="s">
        <v>955</v>
      </c>
      <c r="BS117" s="24"/>
      <c r="BT117" s="22"/>
      <c r="BU117" s="29" t="s">
        <v>223</v>
      </c>
      <c r="BV117" s="30" t="s">
        <v>1030</v>
      </c>
      <c r="BW117" s="31">
        <f>L2+(109*L4)</f>
        <v>110</v>
      </c>
      <c r="BX117" s="22"/>
    </row>
    <row r="118" spans="1:76" x14ac:dyDescent="0.2">
      <c r="A118" s="1">
        <v>25</v>
      </c>
      <c r="B118" s="178">
        <f>BW460</f>
        <v>453</v>
      </c>
      <c r="C118" s="6">
        <f>BW93</f>
        <v>86</v>
      </c>
      <c r="D118" s="6">
        <f>BW623</f>
        <v>616</v>
      </c>
      <c r="E118" s="6">
        <f>BW1022</f>
        <v>1015</v>
      </c>
      <c r="F118" s="6">
        <f>BW738</f>
        <v>731</v>
      </c>
      <c r="G118" s="6">
        <f>BW851</f>
        <v>844</v>
      </c>
      <c r="H118" s="6">
        <f>BW385</f>
        <v>378</v>
      </c>
      <c r="I118" s="8">
        <f>BW240</f>
        <v>233</v>
      </c>
      <c r="J118" s="12">
        <f>BW921</f>
        <v>914</v>
      </c>
      <c r="K118" s="6">
        <f>BW520</f>
        <v>513</v>
      </c>
      <c r="L118" s="6">
        <f>BW58</f>
        <v>51</v>
      </c>
      <c r="M118" s="6">
        <f>BW427</f>
        <v>420</v>
      </c>
      <c r="N118" s="6">
        <f>BW151</f>
        <v>144</v>
      </c>
      <c r="O118" s="6">
        <f>BW294</f>
        <v>287</v>
      </c>
      <c r="P118" s="6">
        <f>BW820</f>
        <v>813</v>
      </c>
      <c r="Q118" s="6">
        <f>BW709</f>
        <v>702</v>
      </c>
      <c r="R118" s="6">
        <f>BW330</f>
        <v>323</v>
      </c>
      <c r="S118" s="6">
        <f>BW219</f>
        <v>212</v>
      </c>
      <c r="T118" s="6">
        <f>BW745</f>
        <v>738</v>
      </c>
      <c r="U118" s="6">
        <f>BW888</f>
        <v>881</v>
      </c>
      <c r="V118" s="6">
        <f>BW612</f>
        <v>605</v>
      </c>
      <c r="W118" s="6">
        <f>BW981</f>
        <v>974</v>
      </c>
      <c r="X118" s="6">
        <f>BW519</f>
        <v>512</v>
      </c>
      <c r="Y118" s="11">
        <f>BW118</f>
        <v>111</v>
      </c>
      <c r="Z118" s="7">
        <f>BW799</f>
        <v>792</v>
      </c>
      <c r="AA118" s="9">
        <f>BW654</f>
        <v>647</v>
      </c>
      <c r="AB118" s="6">
        <f>BW188</f>
        <v>181</v>
      </c>
      <c r="AC118" s="6">
        <f>BW301</f>
        <v>294</v>
      </c>
      <c r="AD118" s="6">
        <f>BW17</f>
        <v>10</v>
      </c>
      <c r="AE118" s="6">
        <f>BW416</f>
        <v>409</v>
      </c>
      <c r="AF118" s="6">
        <f>BW946</f>
        <v>939</v>
      </c>
      <c r="AG118" s="179">
        <f>BW579</f>
        <v>572</v>
      </c>
      <c r="AH118" s="5">
        <f t="shared" si="19"/>
        <v>16400</v>
      </c>
      <c r="AI118" s="5">
        <f t="shared" si="20"/>
        <v>11201200</v>
      </c>
      <c r="AJ118" s="2">
        <f t="shared" si="18"/>
        <v>8606720000</v>
      </c>
      <c r="AK118" s="115">
        <f>SUMSQ(B118,C118,D118,E118,F118,G118,H118,I118,J118,K118,L118,M118,N118,O118,P118,Q118,B119,C119,D119,E119,F119,G119,H119,I119,J119,K119,L119,M119,N119,O119,P119,Q119)</f>
        <v>11201200</v>
      </c>
      <c r="AM118" s="127" t="s">
        <v>180</v>
      </c>
      <c r="AN118" s="118" t="s">
        <v>339</v>
      </c>
      <c r="AO118" s="118" t="s">
        <v>244</v>
      </c>
      <c r="AP118" s="118" t="s">
        <v>276</v>
      </c>
      <c r="AQ118" s="118" t="s">
        <v>55</v>
      </c>
      <c r="AR118" s="118" t="s">
        <v>467</v>
      </c>
      <c r="AS118" s="118" t="s">
        <v>118</v>
      </c>
      <c r="AT118" s="118" t="s">
        <v>403</v>
      </c>
      <c r="AU118" s="118" t="s">
        <v>625</v>
      </c>
      <c r="AV118" s="118" t="s">
        <v>910</v>
      </c>
      <c r="AW118" s="118" t="s">
        <v>561</v>
      </c>
      <c r="AX118" s="118" t="s">
        <v>972</v>
      </c>
      <c r="AY118" s="118" t="s">
        <v>752</v>
      </c>
      <c r="AZ118" s="118" t="s">
        <v>783</v>
      </c>
      <c r="BA118" s="118" t="s">
        <v>689</v>
      </c>
      <c r="BB118" s="118" t="s">
        <v>847</v>
      </c>
      <c r="BC118" s="118" t="s">
        <v>87</v>
      </c>
      <c r="BD118" s="118" t="s">
        <v>435</v>
      </c>
      <c r="BE118" s="118" t="s">
        <v>23</v>
      </c>
      <c r="BF118" s="118" t="s">
        <v>498</v>
      </c>
      <c r="BG118" s="118" t="s">
        <v>212</v>
      </c>
      <c r="BH118" s="118" t="s">
        <v>307</v>
      </c>
      <c r="BI118" s="118" t="s">
        <v>150</v>
      </c>
      <c r="BJ118" s="118" t="s">
        <v>371</v>
      </c>
      <c r="BK118" s="118" t="s">
        <v>657</v>
      </c>
      <c r="BL118" s="118" t="s">
        <v>879</v>
      </c>
      <c r="BM118" s="118" t="s">
        <v>721</v>
      </c>
      <c r="BN118" s="118" t="s">
        <v>815</v>
      </c>
      <c r="BO118" s="118" t="s">
        <v>530</v>
      </c>
      <c r="BP118" s="118" t="s">
        <v>1004</v>
      </c>
      <c r="BQ118" s="118" t="s">
        <v>593</v>
      </c>
      <c r="BR118" s="126" t="s">
        <v>942</v>
      </c>
      <c r="BS118" s="24"/>
      <c r="BT118" s="22"/>
      <c r="BU118" s="29" t="s">
        <v>371</v>
      </c>
      <c r="BV118" s="30" t="s">
        <v>1030</v>
      </c>
      <c r="BW118" s="31">
        <f>L2+(110*L4)</f>
        <v>111</v>
      </c>
      <c r="BX118" s="22"/>
    </row>
    <row r="119" spans="1:76" x14ac:dyDescent="0.2">
      <c r="A119" s="1">
        <v>26</v>
      </c>
      <c r="B119" s="178">
        <f>BW105</f>
        <v>98</v>
      </c>
      <c r="C119" s="6">
        <f>BW504</f>
        <v>497</v>
      </c>
      <c r="D119" s="6">
        <f>BW970</f>
        <v>963</v>
      </c>
      <c r="E119" s="6">
        <f>BW603</f>
        <v>596</v>
      </c>
      <c r="F119" s="6">
        <f>BW903</f>
        <v>896</v>
      </c>
      <c r="G119" s="6">
        <f>BW758</f>
        <v>751</v>
      </c>
      <c r="H119" s="8">
        <f>BW228</f>
        <v>221</v>
      </c>
      <c r="I119" s="6">
        <f>BW341</f>
        <v>334</v>
      </c>
      <c r="J119" s="6">
        <f>BW572</f>
        <v>565</v>
      </c>
      <c r="K119" s="12">
        <f>BW941</f>
        <v>934</v>
      </c>
      <c r="L119" s="6">
        <f>BW415</f>
        <v>408</v>
      </c>
      <c r="M119" s="6">
        <f>BW14</f>
        <v>7</v>
      </c>
      <c r="N119" s="6">
        <f>BW306</f>
        <v>299</v>
      </c>
      <c r="O119" s="6">
        <f>BW195</f>
        <v>188</v>
      </c>
      <c r="P119" s="6">
        <f>BW657</f>
        <v>650</v>
      </c>
      <c r="Q119" s="6">
        <f>BW800</f>
        <v>793</v>
      </c>
      <c r="R119" s="6">
        <f>BW239</f>
        <v>232</v>
      </c>
      <c r="S119" s="6">
        <f>BW382</f>
        <v>375</v>
      </c>
      <c r="T119" s="6">
        <f>BW844</f>
        <v>837</v>
      </c>
      <c r="U119" s="6">
        <f>BW733</f>
        <v>726</v>
      </c>
      <c r="V119" s="6">
        <f>BW1025</f>
        <v>1018</v>
      </c>
      <c r="W119" s="6">
        <f>BW624</f>
        <v>617</v>
      </c>
      <c r="X119" s="11">
        <f>BW98</f>
        <v>91</v>
      </c>
      <c r="Y119" s="6">
        <f>BW467</f>
        <v>460</v>
      </c>
      <c r="Z119" s="9">
        <f>BW698</f>
        <v>691</v>
      </c>
      <c r="AA119" s="7">
        <f>BW811</f>
        <v>804</v>
      </c>
      <c r="AB119" s="6">
        <f>BW281</f>
        <v>274</v>
      </c>
      <c r="AC119" s="6">
        <f>BW136</f>
        <v>129</v>
      </c>
      <c r="AD119" s="6">
        <f>BW436</f>
        <v>429</v>
      </c>
      <c r="AE119" s="6">
        <f>BW69</f>
        <v>62</v>
      </c>
      <c r="AF119" s="6">
        <f>BW535</f>
        <v>528</v>
      </c>
      <c r="AG119" s="179">
        <f>BW934</f>
        <v>927</v>
      </c>
      <c r="AH119" s="5">
        <f t="shared" si="19"/>
        <v>16400</v>
      </c>
      <c r="AI119" s="5">
        <f t="shared" si="20"/>
        <v>11201200</v>
      </c>
      <c r="AJ119" s="2">
        <f t="shared" si="18"/>
        <v>8606720000</v>
      </c>
      <c r="AK119" s="115">
        <f>SUMSQ(R118,S118,T118,U118,V118,W118,X118,Y118,Z118,AA118,AB118,AC118,AD118,AE118,AF118,AG118,R119,S119,T119,U119,V119,W119,X119,Y119,Z119,AA119,AB119,AC119,AD119,AE119,AF119,AG119)</f>
        <v>11201200</v>
      </c>
      <c r="AM119" s="127" t="s">
        <v>4</v>
      </c>
      <c r="AN119" s="118" t="s">
        <v>338</v>
      </c>
      <c r="AO119" s="118" t="s">
        <v>243</v>
      </c>
      <c r="AP119" s="118" t="s">
        <v>275</v>
      </c>
      <c r="AQ119" s="118" t="s">
        <v>54</v>
      </c>
      <c r="AR119" s="118" t="s">
        <v>466</v>
      </c>
      <c r="AS119" s="118" t="s">
        <v>117</v>
      </c>
      <c r="AT119" s="118" t="s">
        <v>402</v>
      </c>
      <c r="AU119" s="118" t="s">
        <v>624</v>
      </c>
      <c r="AV119" s="118" t="s">
        <v>909</v>
      </c>
      <c r="AW119" s="118" t="s">
        <v>560</v>
      </c>
      <c r="AX119" s="118" t="s">
        <v>971</v>
      </c>
      <c r="AY119" s="118" t="s">
        <v>751</v>
      </c>
      <c r="AZ119" s="118" t="s">
        <v>782</v>
      </c>
      <c r="BA119" s="118" t="s">
        <v>688</v>
      </c>
      <c r="BB119" s="118" t="s">
        <v>846</v>
      </c>
      <c r="BC119" s="118" t="s">
        <v>86</v>
      </c>
      <c r="BD119" s="118" t="s">
        <v>434</v>
      </c>
      <c r="BE119" s="118" t="s">
        <v>22</v>
      </c>
      <c r="BF119" s="118" t="s">
        <v>497</v>
      </c>
      <c r="BG119" s="118" t="s">
        <v>211</v>
      </c>
      <c r="BH119" s="118" t="s">
        <v>306</v>
      </c>
      <c r="BI119" s="118" t="s">
        <v>149</v>
      </c>
      <c r="BJ119" s="118" t="s">
        <v>370</v>
      </c>
      <c r="BK119" s="118" t="s">
        <v>656</v>
      </c>
      <c r="BL119" s="118" t="s">
        <v>878</v>
      </c>
      <c r="BM119" s="118" t="s">
        <v>720</v>
      </c>
      <c r="BN119" s="118" t="s">
        <v>814</v>
      </c>
      <c r="BO119" s="118" t="s">
        <v>529</v>
      </c>
      <c r="BP119" s="118" t="s">
        <v>1003</v>
      </c>
      <c r="BQ119" s="118" t="s">
        <v>592</v>
      </c>
      <c r="BR119" s="126" t="s">
        <v>941</v>
      </c>
      <c r="BS119" s="24"/>
      <c r="BT119" s="22"/>
      <c r="BU119" s="29" t="s">
        <v>440</v>
      </c>
      <c r="BV119" s="30" t="s">
        <v>1030</v>
      </c>
      <c r="BW119" s="31">
        <f>L2+(111*L4)</f>
        <v>112</v>
      </c>
      <c r="BX119" s="22"/>
    </row>
    <row r="120" spans="1:76" x14ac:dyDescent="0.2">
      <c r="A120" s="1">
        <v>27</v>
      </c>
      <c r="B120" s="178">
        <f>BW581</f>
        <v>574</v>
      </c>
      <c r="C120" s="6">
        <f>BW948</f>
        <v>941</v>
      </c>
      <c r="D120" s="6">
        <f>BW422</f>
        <v>415</v>
      </c>
      <c r="E120" s="6">
        <f>BW23</f>
        <v>16</v>
      </c>
      <c r="F120" s="6">
        <f>BW299</f>
        <v>292</v>
      </c>
      <c r="G120" s="8">
        <f>BW186</f>
        <v>179</v>
      </c>
      <c r="H120" s="6">
        <f>BW648</f>
        <v>641</v>
      </c>
      <c r="I120" s="6">
        <f>BW793</f>
        <v>786</v>
      </c>
      <c r="J120" s="6">
        <f>BW112</f>
        <v>105</v>
      </c>
      <c r="K120" s="6">
        <f>BW513</f>
        <v>506</v>
      </c>
      <c r="L120" s="12">
        <f>BW979</f>
        <v>972</v>
      </c>
      <c r="M120" s="6">
        <f>BW610</f>
        <v>603</v>
      </c>
      <c r="N120" s="6">
        <f>BW894</f>
        <v>887</v>
      </c>
      <c r="O120" s="6">
        <f>BW751</f>
        <v>744</v>
      </c>
      <c r="P120" s="6">
        <f>BW221</f>
        <v>214</v>
      </c>
      <c r="Q120" s="6">
        <f>BW332</f>
        <v>325</v>
      </c>
      <c r="R120" s="6">
        <f>BW707</f>
        <v>700</v>
      </c>
      <c r="S120" s="6">
        <f>BW818</f>
        <v>811</v>
      </c>
      <c r="T120" s="6">
        <f>BW288</f>
        <v>281</v>
      </c>
      <c r="U120" s="6">
        <f>BW145</f>
        <v>138</v>
      </c>
      <c r="V120" s="6">
        <f>BW429</f>
        <v>422</v>
      </c>
      <c r="W120" s="11">
        <f>BW60</f>
        <v>53</v>
      </c>
      <c r="X120" s="6">
        <f>BW526</f>
        <v>519</v>
      </c>
      <c r="Y120" s="6">
        <f>BW927</f>
        <v>920</v>
      </c>
      <c r="Z120" s="6">
        <f>BW246</f>
        <v>239</v>
      </c>
      <c r="AA120" s="6">
        <f>BW391</f>
        <v>384</v>
      </c>
      <c r="AB120" s="7">
        <f>BW853</f>
        <v>846</v>
      </c>
      <c r="AC120" s="9">
        <f>BW740</f>
        <v>733</v>
      </c>
      <c r="AD120" s="6">
        <f>BW1016</f>
        <v>1009</v>
      </c>
      <c r="AE120" s="6">
        <f>BW617</f>
        <v>610</v>
      </c>
      <c r="AF120" s="6">
        <f>BW91</f>
        <v>84</v>
      </c>
      <c r="AG120" s="179">
        <f>BW458</f>
        <v>451</v>
      </c>
      <c r="AH120" s="5">
        <f t="shared" si="19"/>
        <v>16400</v>
      </c>
      <c r="AI120" s="5">
        <f t="shared" si="20"/>
        <v>11201200</v>
      </c>
      <c r="AJ120" s="2">
        <f t="shared" si="18"/>
        <v>8606720000</v>
      </c>
      <c r="AK120" s="115">
        <f>SUMSQ(B120,C120,D120,E120,F120,G120,H120,I120,J120,K120,L120,M120,N120,O120,P120,Q120,B121,C121,D121,E121,F121,G121,H121,I121,J121,K121,L121,M121,N121,O121,P121,Q121)</f>
        <v>11201200</v>
      </c>
      <c r="AM120" s="127" t="s">
        <v>182</v>
      </c>
      <c r="AN120" s="118" t="s">
        <v>341</v>
      </c>
      <c r="AO120" s="118" t="s">
        <v>246</v>
      </c>
      <c r="AP120" s="118" t="s">
        <v>278</v>
      </c>
      <c r="AQ120" s="118" t="s">
        <v>57</v>
      </c>
      <c r="AR120" s="118" t="s">
        <v>469</v>
      </c>
      <c r="AS120" s="118" t="s">
        <v>120</v>
      </c>
      <c r="AT120" s="118" t="s">
        <v>405</v>
      </c>
      <c r="AU120" s="118" t="s">
        <v>627</v>
      </c>
      <c r="AV120" s="118" t="s">
        <v>912</v>
      </c>
      <c r="AW120" s="118" t="s">
        <v>563</v>
      </c>
      <c r="AX120" s="118" t="s">
        <v>974</v>
      </c>
      <c r="AY120" s="118" t="s">
        <v>754</v>
      </c>
      <c r="AZ120" s="118" t="s">
        <v>785</v>
      </c>
      <c r="BA120" s="118" t="s">
        <v>691</v>
      </c>
      <c r="BB120" s="118" t="s">
        <v>849</v>
      </c>
      <c r="BC120" s="118" t="s">
        <v>89</v>
      </c>
      <c r="BD120" s="118" t="s">
        <v>437</v>
      </c>
      <c r="BE120" s="118" t="s">
        <v>25</v>
      </c>
      <c r="BF120" s="118" t="s">
        <v>500</v>
      </c>
      <c r="BG120" s="118" t="s">
        <v>214</v>
      </c>
      <c r="BH120" s="118" t="s">
        <v>309</v>
      </c>
      <c r="BI120" s="118" t="s">
        <v>152</v>
      </c>
      <c r="BJ120" s="118" t="s">
        <v>373</v>
      </c>
      <c r="BK120" s="118" t="s">
        <v>659</v>
      </c>
      <c r="BL120" s="118" t="s">
        <v>881</v>
      </c>
      <c r="BM120" s="118" t="s">
        <v>723</v>
      </c>
      <c r="BN120" s="118" t="s">
        <v>817</v>
      </c>
      <c r="BO120" s="118" t="s">
        <v>532</v>
      </c>
      <c r="BP120" s="118" t="s">
        <v>1006</v>
      </c>
      <c r="BQ120" s="118" t="s">
        <v>595</v>
      </c>
      <c r="BR120" s="126" t="s">
        <v>944</v>
      </c>
      <c r="BS120" s="24"/>
      <c r="BT120" s="22"/>
      <c r="BU120" s="29" t="s">
        <v>954</v>
      </c>
      <c r="BV120" s="30" t="s">
        <v>1030</v>
      </c>
      <c r="BW120" s="31">
        <f>L2+(112*L4)</f>
        <v>113</v>
      </c>
      <c r="BX120" s="22"/>
    </row>
    <row r="121" spans="1:76" x14ac:dyDescent="0.2">
      <c r="A121" s="1">
        <v>28</v>
      </c>
      <c r="B121" s="178">
        <f>BW928</f>
        <v>921</v>
      </c>
      <c r="C121" s="6">
        <f>BW529</f>
        <v>522</v>
      </c>
      <c r="D121" s="6">
        <f>BW67</f>
        <v>60</v>
      </c>
      <c r="E121" s="6">
        <f>BW434</f>
        <v>427</v>
      </c>
      <c r="F121" s="8">
        <f>BW142</f>
        <v>135</v>
      </c>
      <c r="G121" s="6">
        <f>BW287</f>
        <v>280</v>
      </c>
      <c r="H121" s="6">
        <f>BW813</f>
        <v>806</v>
      </c>
      <c r="I121" s="6">
        <f>BW700</f>
        <v>693</v>
      </c>
      <c r="J121" s="6">
        <f>BW469</f>
        <v>462</v>
      </c>
      <c r="K121" s="6">
        <f>BW100</f>
        <v>93</v>
      </c>
      <c r="L121" s="6">
        <f>BW630</f>
        <v>623</v>
      </c>
      <c r="M121" s="12">
        <f>BW1031</f>
        <v>1024</v>
      </c>
      <c r="N121" s="6">
        <f>BW731</f>
        <v>724</v>
      </c>
      <c r="O121" s="6">
        <f>BW842</f>
        <v>835</v>
      </c>
      <c r="P121" s="6">
        <f>BW376</f>
        <v>369</v>
      </c>
      <c r="Q121" s="6">
        <f>BW233</f>
        <v>226</v>
      </c>
      <c r="R121" s="6">
        <f>BW806</f>
        <v>799</v>
      </c>
      <c r="S121" s="6">
        <f>BW663</f>
        <v>656</v>
      </c>
      <c r="T121" s="6">
        <f>BW197</f>
        <v>190</v>
      </c>
      <c r="U121" s="6">
        <f>BW308</f>
        <v>301</v>
      </c>
      <c r="V121" s="11">
        <f>BW8</f>
        <v>1</v>
      </c>
      <c r="W121" s="6">
        <f>BW409</f>
        <v>402</v>
      </c>
      <c r="X121" s="6">
        <f>BW939</f>
        <v>932</v>
      </c>
      <c r="Y121" s="6">
        <f>BW570</f>
        <v>563</v>
      </c>
      <c r="Z121" s="6">
        <f>BW339</f>
        <v>332</v>
      </c>
      <c r="AA121" s="6">
        <f>BW226</f>
        <v>219</v>
      </c>
      <c r="AB121" s="9">
        <f>BW752</f>
        <v>745</v>
      </c>
      <c r="AC121" s="7">
        <f>BW897</f>
        <v>890</v>
      </c>
      <c r="AD121" s="6">
        <f>BW605</f>
        <v>598</v>
      </c>
      <c r="AE121" s="6">
        <f>BW972</f>
        <v>965</v>
      </c>
      <c r="AF121" s="6">
        <f>BW510</f>
        <v>503</v>
      </c>
      <c r="AG121" s="179">
        <f>BW111</f>
        <v>104</v>
      </c>
      <c r="AH121" s="5">
        <f t="shared" si="19"/>
        <v>16400</v>
      </c>
      <c r="AI121" s="5">
        <f t="shared" si="20"/>
        <v>11201200</v>
      </c>
      <c r="AJ121" s="2">
        <f t="shared" si="18"/>
        <v>8606720000</v>
      </c>
      <c r="AK121" s="115">
        <f>SUMSQ(R120,S120,T120,U120,V120,W120,X120,Y120,Z120,AA120,AB120,AC120,AD120,AE120,AF120,AG120,R121,S121,T121,U121,V121,W121,X121,Y121,Z121,AA121,AB121,AC121,AD121,AE121,AF121,AG121)</f>
        <v>11201200</v>
      </c>
      <c r="AM121" s="127" t="s">
        <v>178</v>
      </c>
      <c r="AN121" s="118" t="s">
        <v>336</v>
      </c>
      <c r="AO121" s="118" t="s">
        <v>241</v>
      </c>
      <c r="AP121" s="118" t="s">
        <v>273</v>
      </c>
      <c r="AQ121" s="118" t="s">
        <v>52</v>
      </c>
      <c r="AR121" s="118" t="s">
        <v>464</v>
      </c>
      <c r="AS121" s="118" t="s">
        <v>115</v>
      </c>
      <c r="AT121" s="118" t="s">
        <v>400</v>
      </c>
      <c r="AU121" s="118" t="s">
        <v>622</v>
      </c>
      <c r="AV121" s="118" t="s">
        <v>907</v>
      </c>
      <c r="AW121" s="118" t="s">
        <v>558</v>
      </c>
      <c r="AX121" s="118" t="s">
        <v>935</v>
      </c>
      <c r="AY121" s="118" t="s">
        <v>749</v>
      </c>
      <c r="AZ121" s="118" t="s">
        <v>1031</v>
      </c>
      <c r="BA121" s="118" t="s">
        <v>686</v>
      </c>
      <c r="BB121" s="118" t="s">
        <v>844</v>
      </c>
      <c r="BC121" s="118" t="s">
        <v>84</v>
      </c>
      <c r="BD121" s="118" t="s">
        <v>432</v>
      </c>
      <c r="BE121" s="118" t="s">
        <v>20</v>
      </c>
      <c r="BF121" s="118" t="s">
        <v>495</v>
      </c>
      <c r="BG121" s="118" t="s">
        <v>209</v>
      </c>
      <c r="BH121" s="118" t="s">
        <v>304</v>
      </c>
      <c r="BI121" s="118" t="s">
        <v>147</v>
      </c>
      <c r="BJ121" s="118" t="s">
        <v>368</v>
      </c>
      <c r="BK121" s="118" t="s">
        <v>654</v>
      </c>
      <c r="BL121" s="118" t="s">
        <v>876</v>
      </c>
      <c r="BM121" s="118" t="s">
        <v>718</v>
      </c>
      <c r="BN121" s="118" t="s">
        <v>812</v>
      </c>
      <c r="BO121" s="118" t="s">
        <v>527</v>
      </c>
      <c r="BP121" s="118" t="s">
        <v>1001</v>
      </c>
      <c r="BQ121" s="118" t="s">
        <v>590</v>
      </c>
      <c r="BR121" s="126" t="s">
        <v>939</v>
      </c>
      <c r="BS121" s="24"/>
      <c r="BT121" s="22"/>
      <c r="BU121" s="29" t="s">
        <v>886</v>
      </c>
      <c r="BV121" s="30" t="s">
        <v>1030</v>
      </c>
      <c r="BW121" s="31">
        <f>L2+(113*L4)</f>
        <v>114</v>
      </c>
      <c r="BX121" s="22"/>
    </row>
    <row r="122" spans="1:76" x14ac:dyDescent="0.2">
      <c r="A122" s="1">
        <v>29</v>
      </c>
      <c r="B122" s="178">
        <f>BW591</f>
        <v>584</v>
      </c>
      <c r="C122" s="6">
        <f>BW990</f>
        <v>983</v>
      </c>
      <c r="D122" s="6">
        <f>BW492</f>
        <v>485</v>
      </c>
      <c r="E122" s="8">
        <f>BW125</f>
        <v>118</v>
      </c>
      <c r="F122" s="6">
        <f>BW353</f>
        <v>346</v>
      </c>
      <c r="G122" s="6">
        <f>BW208</f>
        <v>201</v>
      </c>
      <c r="H122" s="6">
        <f>BW770</f>
        <v>763</v>
      </c>
      <c r="I122" s="6">
        <f>BW883</f>
        <v>876</v>
      </c>
      <c r="J122" s="6">
        <f>BW26</f>
        <v>19</v>
      </c>
      <c r="K122" s="6">
        <f>BW395</f>
        <v>388</v>
      </c>
      <c r="L122" s="6">
        <f>BW953</f>
        <v>946</v>
      </c>
      <c r="M122" s="6">
        <f>BW552</f>
        <v>545</v>
      </c>
      <c r="N122" s="12">
        <f>BW788</f>
        <v>781</v>
      </c>
      <c r="O122" s="6">
        <f>BW677</f>
        <v>670</v>
      </c>
      <c r="P122" s="6">
        <f>BW183</f>
        <v>176</v>
      </c>
      <c r="Q122" s="6">
        <f>BW326</f>
        <v>319</v>
      </c>
      <c r="R122" s="6">
        <f>BW713</f>
        <v>706</v>
      </c>
      <c r="S122" s="6">
        <f>BW856</f>
        <v>849</v>
      </c>
      <c r="T122" s="6">
        <f>BW362</f>
        <v>355</v>
      </c>
      <c r="U122" s="11">
        <f>BW251</f>
        <v>244</v>
      </c>
      <c r="V122" s="6">
        <f>BW487</f>
        <v>480</v>
      </c>
      <c r="W122" s="6">
        <f>BW86</f>
        <v>79</v>
      </c>
      <c r="X122" s="6">
        <f>BW644</f>
        <v>637</v>
      </c>
      <c r="Y122" s="6">
        <f>BW1013</f>
        <v>1006</v>
      </c>
      <c r="Z122" s="6">
        <f>BW156</f>
        <v>149</v>
      </c>
      <c r="AA122" s="6">
        <f>BW269</f>
        <v>262</v>
      </c>
      <c r="AB122" s="6">
        <f>BW831</f>
        <v>824</v>
      </c>
      <c r="AC122" s="6">
        <f>BW686</f>
        <v>679</v>
      </c>
      <c r="AD122" s="7">
        <f>BW914</f>
        <v>907</v>
      </c>
      <c r="AE122" s="9">
        <f>BW547</f>
        <v>540</v>
      </c>
      <c r="AF122" s="6">
        <f>BW49</f>
        <v>42</v>
      </c>
      <c r="AG122" s="179">
        <f>BW448</f>
        <v>441</v>
      </c>
      <c r="AH122" s="5">
        <f t="shared" si="19"/>
        <v>16400</v>
      </c>
      <c r="AI122" s="5">
        <f t="shared" si="20"/>
        <v>11201200</v>
      </c>
      <c r="AJ122" s="2">
        <f t="shared" si="18"/>
        <v>8606720000</v>
      </c>
      <c r="AK122" s="115">
        <f>SUMSQ(B122,C122,D122,E122,F122,G122,H122,I122,J122,K122,L122,M122,N122,O122,P122,Q122,B123,C123,D123,E123,F123,G123,H123,I123,J123,K123,L123,M123,N123,O123,P123,Q123)</f>
        <v>11201200</v>
      </c>
      <c r="AM122" s="127" t="s">
        <v>184</v>
      </c>
      <c r="AN122" s="118" t="s">
        <v>343</v>
      </c>
      <c r="AO122" s="118" t="s">
        <v>248</v>
      </c>
      <c r="AP122" s="118" t="s">
        <v>280</v>
      </c>
      <c r="AQ122" s="118" t="s">
        <v>59</v>
      </c>
      <c r="AR122" s="118" t="s">
        <v>471</v>
      </c>
      <c r="AS122" s="118" t="s">
        <v>122</v>
      </c>
      <c r="AT122" s="118" t="s">
        <v>407</v>
      </c>
      <c r="AU122" s="118" t="s">
        <v>629</v>
      </c>
      <c r="AV122" s="118" t="s">
        <v>914</v>
      </c>
      <c r="AW122" s="118" t="s">
        <v>565</v>
      </c>
      <c r="AX122" s="118" t="s">
        <v>976</v>
      </c>
      <c r="AY122" s="118" t="s">
        <v>756</v>
      </c>
      <c r="AZ122" s="118" t="s">
        <v>787</v>
      </c>
      <c r="BA122" s="118" t="s">
        <v>693</v>
      </c>
      <c r="BB122" s="118" t="s">
        <v>851</v>
      </c>
      <c r="BC122" s="118" t="s">
        <v>91</v>
      </c>
      <c r="BD122" s="118" t="s">
        <v>439</v>
      </c>
      <c r="BE122" s="118" t="s">
        <v>27</v>
      </c>
      <c r="BF122" s="118" t="s">
        <v>502</v>
      </c>
      <c r="BG122" s="118" t="s">
        <v>216</v>
      </c>
      <c r="BH122" s="118" t="s">
        <v>311</v>
      </c>
      <c r="BI122" s="118" t="s">
        <v>154</v>
      </c>
      <c r="BJ122" s="118" t="s">
        <v>375</v>
      </c>
      <c r="BK122" s="118" t="s">
        <v>661</v>
      </c>
      <c r="BL122" s="118" t="s">
        <v>882</v>
      </c>
      <c r="BM122" s="118" t="s">
        <v>725</v>
      </c>
      <c r="BN122" s="118" t="s">
        <v>819</v>
      </c>
      <c r="BO122" s="118" t="s">
        <v>534</v>
      </c>
      <c r="BP122" s="118" t="s">
        <v>1008</v>
      </c>
      <c r="BQ122" s="118" t="s">
        <v>597</v>
      </c>
      <c r="BR122" s="126" t="s">
        <v>946</v>
      </c>
      <c r="BS122" s="24"/>
      <c r="BT122" s="22"/>
      <c r="BU122" s="29" t="s">
        <v>724</v>
      </c>
      <c r="BV122" s="30" t="s">
        <v>1030</v>
      </c>
      <c r="BW122" s="31">
        <f>L2+(114*L4)</f>
        <v>115</v>
      </c>
      <c r="BX122" s="22"/>
    </row>
    <row r="123" spans="1:76" x14ac:dyDescent="0.2">
      <c r="A123" s="1">
        <v>30</v>
      </c>
      <c r="B123" s="178">
        <f>BW1002</f>
        <v>995</v>
      </c>
      <c r="C123" s="6">
        <f>BW635</f>
        <v>628</v>
      </c>
      <c r="D123" s="8">
        <f>BW73</f>
        <v>66</v>
      </c>
      <c r="E123" s="6">
        <f>BW472</f>
        <v>465</v>
      </c>
      <c r="F123" s="6">
        <f>BW260</f>
        <v>253</v>
      </c>
      <c r="G123" s="6">
        <f>BW373</f>
        <v>366</v>
      </c>
      <c r="H123" s="6">
        <f>BW871</f>
        <v>864</v>
      </c>
      <c r="I123" s="6">
        <f>BW726</f>
        <v>719</v>
      </c>
      <c r="J123" s="6">
        <f>BW447</f>
        <v>440</v>
      </c>
      <c r="K123" s="6">
        <f>BW46</f>
        <v>39</v>
      </c>
      <c r="L123" s="6">
        <f>BW540</f>
        <v>533</v>
      </c>
      <c r="M123" s="6">
        <f>BW909</f>
        <v>902</v>
      </c>
      <c r="N123" s="6">
        <f>BW689</f>
        <v>682</v>
      </c>
      <c r="O123" s="12">
        <f>BW832</f>
        <v>825</v>
      </c>
      <c r="P123" s="6">
        <f>BW274</f>
        <v>267</v>
      </c>
      <c r="Q123" s="6">
        <f>BW163</f>
        <v>156</v>
      </c>
      <c r="R123" s="6">
        <f>BW876</f>
        <v>869</v>
      </c>
      <c r="S123" s="6">
        <f>BW765</f>
        <v>758</v>
      </c>
      <c r="T123" s="11">
        <f>BW207</f>
        <v>200</v>
      </c>
      <c r="U123" s="6">
        <f>BW350</f>
        <v>343</v>
      </c>
      <c r="V123" s="6">
        <f>BW130</f>
        <v>123</v>
      </c>
      <c r="W123" s="6">
        <f>BW499</f>
        <v>492</v>
      </c>
      <c r="X123" s="6">
        <f>BW993</f>
        <v>986</v>
      </c>
      <c r="Y123" s="6">
        <f>BW592</f>
        <v>585</v>
      </c>
      <c r="Z123" s="6">
        <f>BW313</f>
        <v>306</v>
      </c>
      <c r="AA123" s="6">
        <f>BW168</f>
        <v>161</v>
      </c>
      <c r="AB123" s="6">
        <f>BW666</f>
        <v>659</v>
      </c>
      <c r="AC123" s="6">
        <f>BW779</f>
        <v>772</v>
      </c>
      <c r="AD123" s="9">
        <f>BW567</f>
        <v>560</v>
      </c>
      <c r="AE123" s="7">
        <f>BW966</f>
        <v>959</v>
      </c>
      <c r="AF123" s="6">
        <f>BW404</f>
        <v>397</v>
      </c>
      <c r="AG123" s="179">
        <f>BW37</f>
        <v>30</v>
      </c>
      <c r="AH123" s="5">
        <f t="shared" si="19"/>
        <v>16400</v>
      </c>
      <c r="AI123" s="5">
        <f t="shared" si="20"/>
        <v>11201200</v>
      </c>
      <c r="AJ123" s="2">
        <f t="shared" si="18"/>
        <v>8606720000</v>
      </c>
      <c r="AK123" s="115">
        <f>SUMSQ(R122,S122,T122,U122,V122,W122,X122,Y122,Z122,AA122,AB122,AC122,AD122,AE122,AF122,AG122,R123,S123,T123,U123,V123,W123,X123,Y123,Z123,AA123,AB123,AC123,AD123,AE123,AF123,AG123)</f>
        <v>11201200</v>
      </c>
      <c r="AM123" s="127" t="s">
        <v>176</v>
      </c>
      <c r="AN123" s="118" t="s">
        <v>334</v>
      </c>
      <c r="AO123" s="118" t="s">
        <v>239</v>
      </c>
      <c r="AP123" s="118" t="s">
        <v>271</v>
      </c>
      <c r="AQ123" s="118" t="s">
        <v>50</v>
      </c>
      <c r="AR123" s="118" t="s">
        <v>462</v>
      </c>
      <c r="AS123" s="118" t="s">
        <v>113</v>
      </c>
      <c r="AT123" s="118" t="s">
        <v>398</v>
      </c>
      <c r="AU123" s="118" t="s">
        <v>620</v>
      </c>
      <c r="AV123" s="118" t="s">
        <v>905</v>
      </c>
      <c r="AW123" s="118" t="s">
        <v>556</v>
      </c>
      <c r="AX123" s="118" t="s">
        <v>968</v>
      </c>
      <c r="AY123" s="118" t="s">
        <v>747</v>
      </c>
      <c r="AZ123" s="118" t="s">
        <v>779</v>
      </c>
      <c r="BA123" s="118" t="s">
        <v>684</v>
      </c>
      <c r="BB123" s="118" t="s">
        <v>842</v>
      </c>
      <c r="BC123" s="118" t="s">
        <v>82</v>
      </c>
      <c r="BD123" s="118" t="s">
        <v>430</v>
      </c>
      <c r="BE123" s="118" t="s">
        <v>18</v>
      </c>
      <c r="BF123" s="118" t="s">
        <v>493</v>
      </c>
      <c r="BG123" s="118" t="s">
        <v>207</v>
      </c>
      <c r="BH123" s="118" t="s">
        <v>302</v>
      </c>
      <c r="BI123" s="118" t="s">
        <v>145</v>
      </c>
      <c r="BJ123" s="118" t="s">
        <v>366</v>
      </c>
      <c r="BK123" s="118" t="s">
        <v>652</v>
      </c>
      <c r="BL123" s="118" t="s">
        <v>874</v>
      </c>
      <c r="BM123" s="118" t="s">
        <v>716</v>
      </c>
      <c r="BN123" s="118" t="s">
        <v>810</v>
      </c>
      <c r="BO123" s="118" t="s">
        <v>525</v>
      </c>
      <c r="BP123" s="118" t="s">
        <v>999</v>
      </c>
      <c r="BQ123" s="118" t="s">
        <v>588</v>
      </c>
      <c r="BR123" s="126" t="s">
        <v>937</v>
      </c>
      <c r="BS123" s="24"/>
      <c r="BT123" s="22"/>
      <c r="BU123" s="29" t="s">
        <v>536</v>
      </c>
      <c r="BV123" s="30" t="s">
        <v>1030</v>
      </c>
      <c r="BW123" s="31">
        <f>L2+(115*L4)</f>
        <v>116</v>
      </c>
      <c r="BX123" s="22"/>
    </row>
    <row r="124" spans="1:76" x14ac:dyDescent="0.2">
      <c r="A124" s="1">
        <v>31</v>
      </c>
      <c r="B124" s="178">
        <f>BW454</f>
        <v>447</v>
      </c>
      <c r="C124" s="8">
        <f>BW55</f>
        <v>48</v>
      </c>
      <c r="D124" s="6">
        <f>BW549</f>
        <v>542</v>
      </c>
      <c r="E124" s="6">
        <f>BW916</f>
        <v>909</v>
      </c>
      <c r="F124" s="6">
        <f>BW680</f>
        <v>673</v>
      </c>
      <c r="G124" s="6">
        <f>BW825</f>
        <v>818</v>
      </c>
      <c r="H124" s="6">
        <f>BW267</f>
        <v>260</v>
      </c>
      <c r="I124" s="6">
        <f>BW154</f>
        <v>147</v>
      </c>
      <c r="J124" s="6">
        <f>BW1011</f>
        <v>1004</v>
      </c>
      <c r="K124" s="6">
        <f>BW642</f>
        <v>635</v>
      </c>
      <c r="L124" s="6">
        <f>BW80</f>
        <v>73</v>
      </c>
      <c r="M124" s="6">
        <f>BW481</f>
        <v>474</v>
      </c>
      <c r="N124" s="6">
        <f>BW253</f>
        <v>246</v>
      </c>
      <c r="O124" s="6">
        <f>BW364</f>
        <v>357</v>
      </c>
      <c r="P124" s="12">
        <f>BW862</f>
        <v>855</v>
      </c>
      <c r="Q124" s="6">
        <f>BW719</f>
        <v>712</v>
      </c>
      <c r="R124" s="6">
        <f>BW320</f>
        <v>313</v>
      </c>
      <c r="S124" s="11">
        <f>BW177</f>
        <v>170</v>
      </c>
      <c r="T124" s="6">
        <f>BW675</f>
        <v>668</v>
      </c>
      <c r="U124" s="6">
        <f>BW786</f>
        <v>779</v>
      </c>
      <c r="V124" s="6">
        <f>BW558</f>
        <v>551</v>
      </c>
      <c r="W124" s="6">
        <f>BW959</f>
        <v>952</v>
      </c>
      <c r="X124" s="6">
        <f>BW397</f>
        <v>390</v>
      </c>
      <c r="Y124" s="6">
        <f>BW28</f>
        <v>21</v>
      </c>
      <c r="Z124" s="6">
        <f>BW885</f>
        <v>878</v>
      </c>
      <c r="AA124" s="6">
        <f>BW772</f>
        <v>765</v>
      </c>
      <c r="AB124" s="6">
        <f>BW214</f>
        <v>207</v>
      </c>
      <c r="AC124" s="6">
        <f>BW359</f>
        <v>352</v>
      </c>
      <c r="AD124" s="6">
        <f>BW123</f>
        <v>116</v>
      </c>
      <c r="AE124" s="6">
        <f>BW490</f>
        <v>483</v>
      </c>
      <c r="AF124" s="7">
        <f>BW984</f>
        <v>977</v>
      </c>
      <c r="AG124" s="145">
        <f>BW585</f>
        <v>578</v>
      </c>
      <c r="AH124" s="5">
        <f t="shared" si="19"/>
        <v>16400</v>
      </c>
      <c r="AI124" s="5">
        <f t="shared" si="20"/>
        <v>11201200</v>
      </c>
      <c r="AJ124" s="2">
        <f t="shared" si="18"/>
        <v>8606720000</v>
      </c>
      <c r="AK124" s="115">
        <f>SUMSQ(B124,C124,D124,E124,F124,G124,H124,I124,J124,K124,L124,M124,N124,O124,P124,Q124,B125,C125,D125,E125,F125,G125,H125,I125,J125,K125,L125,M125,N125,O125,P125,Q125)</f>
        <v>11201200</v>
      </c>
      <c r="AM124" s="127" t="s">
        <v>186</v>
      </c>
      <c r="AN124" s="118" t="s">
        <v>345</v>
      </c>
      <c r="AO124" s="118" t="s">
        <v>250</v>
      </c>
      <c r="AP124" s="118" t="s">
        <v>282</v>
      </c>
      <c r="AQ124" s="118" t="s">
        <v>61</v>
      </c>
      <c r="AR124" s="118" t="s">
        <v>473</v>
      </c>
      <c r="AS124" s="118" t="s">
        <v>124</v>
      </c>
      <c r="AT124" s="118" t="s">
        <v>409</v>
      </c>
      <c r="AU124" s="118" t="s">
        <v>631</v>
      </c>
      <c r="AV124" s="118" t="s">
        <v>916</v>
      </c>
      <c r="AW124" s="118" t="s">
        <v>567</v>
      </c>
      <c r="AX124" s="118" t="s">
        <v>978</v>
      </c>
      <c r="AY124" s="118" t="s">
        <v>758</v>
      </c>
      <c r="AZ124" s="118" t="s">
        <v>789</v>
      </c>
      <c r="BA124" s="118" t="s">
        <v>695</v>
      </c>
      <c r="BB124" s="118" t="s">
        <v>853</v>
      </c>
      <c r="BC124" s="118" t="s">
        <v>93</v>
      </c>
      <c r="BD124" s="118" t="s">
        <v>441</v>
      </c>
      <c r="BE124" s="118" t="s">
        <v>29</v>
      </c>
      <c r="BF124" s="118" t="s">
        <v>504</v>
      </c>
      <c r="BG124" s="118" t="s">
        <v>218</v>
      </c>
      <c r="BH124" s="118" t="s">
        <v>313</v>
      </c>
      <c r="BI124" s="118" t="s">
        <v>156</v>
      </c>
      <c r="BJ124" s="118" t="s">
        <v>377</v>
      </c>
      <c r="BK124" s="118" t="s">
        <v>663</v>
      </c>
      <c r="BL124" s="118" t="s">
        <v>884</v>
      </c>
      <c r="BM124" s="118" t="s">
        <v>727</v>
      </c>
      <c r="BN124" s="118" t="s">
        <v>821</v>
      </c>
      <c r="BO124" s="118" t="s">
        <v>536</v>
      </c>
      <c r="BP124" s="118" t="s">
        <v>1010</v>
      </c>
      <c r="BQ124" s="118" t="s">
        <v>599</v>
      </c>
      <c r="BR124" s="126" t="s">
        <v>1</v>
      </c>
      <c r="BS124" s="24"/>
      <c r="BT124" s="22"/>
      <c r="BU124" s="29" t="s">
        <v>468</v>
      </c>
      <c r="BV124" s="30" t="s">
        <v>1030</v>
      </c>
      <c r="BW124" s="31">
        <f>L2+(116*L4)</f>
        <v>117</v>
      </c>
      <c r="BX124" s="22"/>
    </row>
    <row r="125" spans="1:76" ht="13.5" thickBot="1" x14ac:dyDescent="0.25">
      <c r="A125" s="1">
        <v>32</v>
      </c>
      <c r="B125" s="183">
        <f>BW35</f>
        <v>28</v>
      </c>
      <c r="C125" s="180">
        <f>BW402</f>
        <v>395</v>
      </c>
      <c r="D125" s="180">
        <f>BW960</f>
        <v>953</v>
      </c>
      <c r="E125" s="180">
        <f>BW561</f>
        <v>554</v>
      </c>
      <c r="F125" s="180">
        <f>BW781</f>
        <v>774</v>
      </c>
      <c r="G125" s="180">
        <f>BW668</f>
        <v>661</v>
      </c>
      <c r="H125" s="180">
        <f>BW174</f>
        <v>167</v>
      </c>
      <c r="I125" s="180">
        <f>BW319</f>
        <v>312</v>
      </c>
      <c r="J125" s="180">
        <f>BW598</f>
        <v>591</v>
      </c>
      <c r="K125" s="180">
        <f>BW999</f>
        <v>992</v>
      </c>
      <c r="L125" s="180">
        <f>BW501</f>
        <v>494</v>
      </c>
      <c r="M125" s="180">
        <f>BW132</f>
        <v>125</v>
      </c>
      <c r="N125" s="180">
        <f>BW344</f>
        <v>337</v>
      </c>
      <c r="O125" s="180">
        <f>BW201</f>
        <v>194</v>
      </c>
      <c r="P125" s="180">
        <f>BW763</f>
        <v>756</v>
      </c>
      <c r="Q125" s="187">
        <f>BW874</f>
        <v>867</v>
      </c>
      <c r="R125" s="191">
        <f>BW165</f>
        <v>158</v>
      </c>
      <c r="S125" s="180">
        <f>BW276</f>
        <v>269</v>
      </c>
      <c r="T125" s="180">
        <f>BW838</f>
        <v>831</v>
      </c>
      <c r="U125" s="180">
        <f>BW695</f>
        <v>688</v>
      </c>
      <c r="V125" s="180">
        <f>BW907</f>
        <v>900</v>
      </c>
      <c r="W125" s="180">
        <f>BW538</f>
        <v>531</v>
      </c>
      <c r="X125" s="180">
        <f>BW40</f>
        <v>33</v>
      </c>
      <c r="Y125" s="180">
        <f>BW441</f>
        <v>434</v>
      </c>
      <c r="Z125" s="180">
        <f>BW720</f>
        <v>713</v>
      </c>
      <c r="AA125" s="180">
        <f>BW865</f>
        <v>858</v>
      </c>
      <c r="AB125" s="180">
        <f>BW371</f>
        <v>364</v>
      </c>
      <c r="AC125" s="180">
        <f>BW258</f>
        <v>251</v>
      </c>
      <c r="AD125" s="180">
        <f>BW478</f>
        <v>471</v>
      </c>
      <c r="AE125" s="180">
        <f>BW79</f>
        <v>72</v>
      </c>
      <c r="AF125" s="150">
        <f>BW637</f>
        <v>630</v>
      </c>
      <c r="AG125" s="182">
        <f>BW1004</f>
        <v>997</v>
      </c>
      <c r="AH125" s="5">
        <f t="shared" si="19"/>
        <v>16400</v>
      </c>
      <c r="AI125" s="5">
        <f t="shared" si="20"/>
        <v>11201200</v>
      </c>
      <c r="AJ125" s="2">
        <f t="shared" si="18"/>
        <v>8606720000</v>
      </c>
      <c r="AK125" s="115">
        <f>SUMSQ(R124,S124,T124,U124,V124,W124,X124,Y124,Z124,AA124,AB124,AC124,AD124,AE124,AF124,AG124,R125,S125,T125,U125,V125,W125,X125,Y125,Z125,AA125,AB125,AC125,AD125,AE125,AF125,AG125)</f>
        <v>11201200</v>
      </c>
      <c r="AM125" s="128" t="s">
        <v>174</v>
      </c>
      <c r="AN125" s="129" t="s">
        <v>332</v>
      </c>
      <c r="AO125" s="129" t="s">
        <v>237</v>
      </c>
      <c r="AP125" s="129" t="s">
        <v>269</v>
      </c>
      <c r="AQ125" s="129" t="s">
        <v>48</v>
      </c>
      <c r="AR125" s="129" t="s">
        <v>460</v>
      </c>
      <c r="AS125" s="129" t="s">
        <v>112</v>
      </c>
      <c r="AT125" s="129" t="s">
        <v>396</v>
      </c>
      <c r="AU125" s="129" t="s">
        <v>618</v>
      </c>
      <c r="AV125" s="129" t="s">
        <v>903</v>
      </c>
      <c r="AW125" s="129" t="s">
        <v>554</v>
      </c>
      <c r="AX125" s="129" t="s">
        <v>966</v>
      </c>
      <c r="AY125" s="129" t="s">
        <v>745</v>
      </c>
      <c r="AZ125" s="129" t="s">
        <v>777</v>
      </c>
      <c r="BA125" s="129" t="s">
        <v>682</v>
      </c>
      <c r="BB125" s="129" t="s">
        <v>840</v>
      </c>
      <c r="BC125" s="129" t="s">
        <v>80</v>
      </c>
      <c r="BD125" s="129" t="s">
        <v>428</v>
      </c>
      <c r="BE125" s="129" t="s">
        <v>16</v>
      </c>
      <c r="BF125" s="129" t="s">
        <v>491</v>
      </c>
      <c r="BG125" s="129" t="s">
        <v>205</v>
      </c>
      <c r="BH125" s="129" t="s">
        <v>300</v>
      </c>
      <c r="BI125" s="129" t="s">
        <v>143</v>
      </c>
      <c r="BJ125" s="129" t="s">
        <v>364</v>
      </c>
      <c r="BK125" s="129" t="s">
        <v>650</v>
      </c>
      <c r="BL125" s="129" t="s">
        <v>872</v>
      </c>
      <c r="BM125" s="129" t="s">
        <v>714</v>
      </c>
      <c r="BN125" s="129" t="s">
        <v>808</v>
      </c>
      <c r="BO125" s="129" t="s">
        <v>523</v>
      </c>
      <c r="BP125" s="129" t="s">
        <v>997</v>
      </c>
      <c r="BQ125" s="129" t="s">
        <v>586</v>
      </c>
      <c r="BR125" s="257" t="s">
        <v>1100</v>
      </c>
      <c r="BS125" s="24"/>
      <c r="BT125" s="22"/>
      <c r="BU125" s="29" t="s">
        <v>280</v>
      </c>
      <c r="BV125" s="30" t="s">
        <v>1030</v>
      </c>
      <c r="BW125" s="31">
        <f>L2+(117*L4)</f>
        <v>118</v>
      </c>
      <c r="BX125" s="22"/>
    </row>
    <row r="126" spans="1:76" x14ac:dyDescent="0.2">
      <c r="A126" s="3" t="s">
        <v>0</v>
      </c>
      <c r="B126" s="5">
        <f t="shared" ref="B126:I126" si="21">SUM(B94:B125)</f>
        <v>16400</v>
      </c>
      <c r="C126" s="5">
        <f t="shared" si="21"/>
        <v>16400</v>
      </c>
      <c r="D126" s="5">
        <f t="shared" si="21"/>
        <v>16400</v>
      </c>
      <c r="E126" s="5">
        <f t="shared" si="21"/>
        <v>16400</v>
      </c>
      <c r="F126" s="5">
        <f t="shared" si="21"/>
        <v>16400</v>
      </c>
      <c r="G126" s="5">
        <f t="shared" si="21"/>
        <v>16400</v>
      </c>
      <c r="H126" s="5">
        <f t="shared" si="21"/>
        <v>16400</v>
      </c>
      <c r="I126" s="5">
        <f t="shared" si="21"/>
        <v>16400</v>
      </c>
      <c r="J126" s="5">
        <f t="shared" ref="J126:AG126" si="22">SUM(J94:J125)</f>
        <v>16400</v>
      </c>
      <c r="K126" s="5">
        <f t="shared" si="22"/>
        <v>16400</v>
      </c>
      <c r="L126" s="5">
        <f t="shared" si="22"/>
        <v>16400</v>
      </c>
      <c r="M126" s="5">
        <f t="shared" si="22"/>
        <v>16400</v>
      </c>
      <c r="N126" s="5">
        <f t="shared" si="22"/>
        <v>16400</v>
      </c>
      <c r="O126" s="5">
        <f t="shared" si="22"/>
        <v>16400</v>
      </c>
      <c r="P126" s="5">
        <f t="shared" si="22"/>
        <v>16400</v>
      </c>
      <c r="Q126" s="5">
        <f t="shared" si="22"/>
        <v>16400</v>
      </c>
      <c r="R126" s="5">
        <f t="shared" si="22"/>
        <v>16400</v>
      </c>
      <c r="S126" s="5">
        <f t="shared" si="22"/>
        <v>16400</v>
      </c>
      <c r="T126" s="5">
        <f t="shared" si="22"/>
        <v>16400</v>
      </c>
      <c r="U126" s="5">
        <f t="shared" si="22"/>
        <v>16400</v>
      </c>
      <c r="V126" s="5">
        <f t="shared" si="22"/>
        <v>16400</v>
      </c>
      <c r="W126" s="5">
        <f t="shared" si="22"/>
        <v>16400</v>
      </c>
      <c r="X126" s="5">
        <f t="shared" si="22"/>
        <v>16400</v>
      </c>
      <c r="Y126" s="5">
        <f t="shared" si="22"/>
        <v>16400</v>
      </c>
      <c r="Z126" s="5">
        <f>SUM(Z94:Z125)</f>
        <v>16400</v>
      </c>
      <c r="AA126" s="5">
        <f>SUM(AA94:AA125)</f>
        <v>16400</v>
      </c>
      <c r="AB126" s="5">
        <f t="shared" si="22"/>
        <v>16400</v>
      </c>
      <c r="AC126" s="5">
        <f t="shared" si="22"/>
        <v>16400</v>
      </c>
      <c r="AD126" s="5">
        <f t="shared" si="22"/>
        <v>16400</v>
      </c>
      <c r="AE126" s="5">
        <f t="shared" si="22"/>
        <v>16400</v>
      </c>
      <c r="AF126" s="5">
        <f t="shared" si="22"/>
        <v>16400</v>
      </c>
      <c r="AG126" s="5">
        <f t="shared" si="22"/>
        <v>16400</v>
      </c>
      <c r="AH126" s="5"/>
      <c r="AI126" s="5"/>
      <c r="BT126" s="22"/>
      <c r="BU126" s="29" t="s">
        <v>195</v>
      </c>
      <c r="BV126" s="30" t="s">
        <v>1030</v>
      </c>
      <c r="BW126" s="31">
        <f>L2+(118*L4)</f>
        <v>119</v>
      </c>
      <c r="BX126" s="22"/>
    </row>
    <row r="127" spans="1:76" x14ac:dyDescent="0.2">
      <c r="A127" s="3" t="s">
        <v>1</v>
      </c>
      <c r="B127" s="5">
        <f t="shared" ref="B127:AG127" si="23">SUMSQ(B94:B125)</f>
        <v>11201200</v>
      </c>
      <c r="C127" s="5">
        <f t="shared" si="23"/>
        <v>11201200</v>
      </c>
      <c r="D127" s="5">
        <f t="shared" si="23"/>
        <v>11201200</v>
      </c>
      <c r="E127" s="5">
        <f t="shared" si="23"/>
        <v>11201200</v>
      </c>
      <c r="F127" s="5">
        <f t="shared" si="23"/>
        <v>11201200</v>
      </c>
      <c r="G127" s="5">
        <f t="shared" si="23"/>
        <v>11201200</v>
      </c>
      <c r="H127" s="5">
        <f t="shared" si="23"/>
        <v>11201200</v>
      </c>
      <c r="I127" s="5">
        <f t="shared" si="23"/>
        <v>11201200</v>
      </c>
      <c r="J127" s="5">
        <f t="shared" si="23"/>
        <v>11201200</v>
      </c>
      <c r="K127" s="5">
        <f t="shared" si="23"/>
        <v>11201200</v>
      </c>
      <c r="L127" s="5">
        <f t="shared" si="23"/>
        <v>11201200</v>
      </c>
      <c r="M127" s="5">
        <f t="shared" si="23"/>
        <v>11201200</v>
      </c>
      <c r="N127" s="5">
        <f t="shared" si="23"/>
        <v>11201200</v>
      </c>
      <c r="O127" s="5">
        <f t="shared" si="23"/>
        <v>11201200</v>
      </c>
      <c r="P127" s="5">
        <f t="shared" si="23"/>
        <v>11201200</v>
      </c>
      <c r="Q127" s="5">
        <f t="shared" si="23"/>
        <v>11201200</v>
      </c>
      <c r="R127" s="5">
        <f t="shared" si="23"/>
        <v>11201200</v>
      </c>
      <c r="S127" s="5">
        <f t="shared" si="23"/>
        <v>11201200</v>
      </c>
      <c r="T127" s="5">
        <f t="shared" si="23"/>
        <v>11201200</v>
      </c>
      <c r="U127" s="5">
        <f t="shared" si="23"/>
        <v>11201200</v>
      </c>
      <c r="V127" s="5">
        <f t="shared" si="23"/>
        <v>11201200</v>
      </c>
      <c r="W127" s="5">
        <f t="shared" si="23"/>
        <v>11201200</v>
      </c>
      <c r="X127" s="5">
        <f t="shared" si="23"/>
        <v>11201200</v>
      </c>
      <c r="Y127" s="5">
        <f t="shared" si="23"/>
        <v>11201200</v>
      </c>
      <c r="Z127" s="5">
        <f>SUMSQ(Z94:Z125)</f>
        <v>11201200</v>
      </c>
      <c r="AA127" s="5">
        <f>SUMSQ(AA94:AA125)</f>
        <v>11201200</v>
      </c>
      <c r="AB127" s="5">
        <f t="shared" si="23"/>
        <v>11201200</v>
      </c>
      <c r="AC127" s="5">
        <f t="shared" si="23"/>
        <v>11201200</v>
      </c>
      <c r="AD127" s="5">
        <f t="shared" si="23"/>
        <v>11201200</v>
      </c>
      <c r="AE127" s="5">
        <f t="shared" si="23"/>
        <v>11201200</v>
      </c>
      <c r="AF127" s="5">
        <f t="shared" si="23"/>
        <v>11201200</v>
      </c>
      <c r="AG127" s="5">
        <f t="shared" si="23"/>
        <v>11201200</v>
      </c>
      <c r="AH127" s="5"/>
      <c r="AI127" s="114">
        <f>C94^2+B95^2+E96^2+D97^2+G98^2+F99^2+I100^2+H101^2+K102^2+J103^2+M104^2+L105^2+O106^2+N107^2+Q108^2+P109^2+S110^2+R111^2+U112^2+T113^2+W114^2+V115^2+Y116^2+X117^2+AA118^2+Z119^2+AC120^2+AB121^2+AE122^2+AD123^2+AG124^2+AF125^2</f>
        <v>11201200</v>
      </c>
      <c r="BT127" s="22"/>
      <c r="BU127" s="29" t="s">
        <v>128</v>
      </c>
      <c r="BV127" s="30" t="s">
        <v>1030</v>
      </c>
      <c r="BW127" s="31">
        <f>L2+(119*L4)</f>
        <v>120</v>
      </c>
      <c r="BX127" s="22"/>
    </row>
    <row r="128" spans="1:76" x14ac:dyDescent="0.2">
      <c r="A128" s="3" t="s">
        <v>2</v>
      </c>
      <c r="B128" s="2">
        <f t="shared" ref="B128:AG128" si="24"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si="24"/>
        <v>8606720000</v>
      </c>
      <c r="D128" s="2">
        <f t="shared" si="24"/>
        <v>8606720000</v>
      </c>
      <c r="E128" s="2">
        <f t="shared" si="24"/>
        <v>8606720000</v>
      </c>
      <c r="F128" s="2">
        <f t="shared" si="24"/>
        <v>8606720000</v>
      </c>
      <c r="G128" s="2">
        <f t="shared" si="24"/>
        <v>8606720000</v>
      </c>
      <c r="H128" s="2">
        <f t="shared" si="24"/>
        <v>8606720000</v>
      </c>
      <c r="I128" s="2">
        <f t="shared" si="24"/>
        <v>8606720000</v>
      </c>
      <c r="J128" s="2">
        <f t="shared" si="24"/>
        <v>8606720000</v>
      </c>
      <c r="K128" s="2">
        <f t="shared" si="24"/>
        <v>8606720000</v>
      </c>
      <c r="L128" s="2">
        <f t="shared" si="24"/>
        <v>8606720000</v>
      </c>
      <c r="M128" s="2">
        <f t="shared" si="24"/>
        <v>8606720000</v>
      </c>
      <c r="N128" s="2">
        <f t="shared" si="24"/>
        <v>8606720000</v>
      </c>
      <c r="O128" s="2">
        <f t="shared" si="24"/>
        <v>8606720000</v>
      </c>
      <c r="P128" s="2">
        <f t="shared" si="24"/>
        <v>8606720000</v>
      </c>
      <c r="Q128" s="2">
        <f t="shared" si="24"/>
        <v>8606720000</v>
      </c>
      <c r="R128" s="2">
        <f t="shared" si="24"/>
        <v>8606720000</v>
      </c>
      <c r="S128" s="2">
        <f t="shared" si="24"/>
        <v>8606720000</v>
      </c>
      <c r="T128" s="2">
        <f t="shared" si="24"/>
        <v>8606720000</v>
      </c>
      <c r="U128" s="2">
        <f t="shared" si="24"/>
        <v>8606720000</v>
      </c>
      <c r="V128" s="2">
        <f t="shared" si="24"/>
        <v>8606720000</v>
      </c>
      <c r="W128" s="2">
        <f t="shared" si="24"/>
        <v>8606720000</v>
      </c>
      <c r="X128" s="2">
        <f t="shared" si="24"/>
        <v>8606720000</v>
      </c>
      <c r="Y128" s="2">
        <f t="shared" si="24"/>
        <v>8606720000</v>
      </c>
      <c r="Z128" s="2">
        <f>Z94^3+Z95^3+Z96^3+Z97^3+Z98^3+Z99^3+Z100^3+Z101^3+Z102^3+Z103^3+Z104^3+Z105^3+Z106^3+Z107^3+Z108^3+Z109^3+Z110^3+Z111^3+Z112^3+Z113^3+Z114^3+Z115^3+Z116^3+Z117^3+Z118^3+Z119^3+Z120^3+Z121^3+Z122^3+Z123^3+Z124^3+Z125^3</f>
        <v>8606720000</v>
      </c>
      <c r="AA128" s="2">
        <f>AA94^3+AA95^3+AA96^3+AA97^3+AA98^3+AA99^3+AA100^3+AA101^3+AA102^3+AA103^3+AA104^3+AA105^3+AA106^3+AA107^3+AA108^3+AA109^3+AA110^3+AA111^3+AA112^3+AA113^3+AA114^3+AA115^3+AA116^3+AA117^3+AA118^3+AA119^3+AA120^3+AA121^3+AA122^3+AA123^3+AA124^3+AA125^3</f>
        <v>8606720000</v>
      </c>
      <c r="AB128" s="2">
        <f>AB94^3+AB95^3+AB96^3+AB97^3+AB98^3+AB99^3+AB100^3+AB101^3+AB102^3+AB103^3+AB104^3+AB105^3+AB106^3+AB107^3+AB108^3+AB109^3+AB110^3+AB111^3+AB112^3+AB113^3+AB114^3+AB115^3+AB116^3+AB117^3+AB118^3+AB119^3+AB120^3+AB121^3+AB122^3+AB123^3+AB124^3+AB125^3</f>
        <v>8606720000</v>
      </c>
      <c r="AC128" s="2">
        <f t="shared" si="24"/>
        <v>8606720000</v>
      </c>
      <c r="AD128" s="2">
        <f t="shared" si="24"/>
        <v>8606720000</v>
      </c>
      <c r="AE128" s="2">
        <f t="shared" si="24"/>
        <v>8606720000</v>
      </c>
      <c r="AF128" s="2">
        <f t="shared" si="24"/>
        <v>8606720000</v>
      </c>
      <c r="AG128" s="2">
        <f t="shared" si="24"/>
        <v>8606720000</v>
      </c>
      <c r="AH128" s="5"/>
      <c r="AI128" s="5"/>
      <c r="AL128" s="64" t="s">
        <v>1171</v>
      </c>
      <c r="AM128" s="120" t="s">
        <v>189</v>
      </c>
      <c r="AN128" s="120" t="s">
        <v>361</v>
      </c>
      <c r="AO128" s="120" t="s">
        <v>255</v>
      </c>
      <c r="AP128" s="120" t="s">
        <v>6</v>
      </c>
      <c r="AQ128" s="120" t="s">
        <v>68</v>
      </c>
      <c r="AR128" s="120" t="s">
        <v>484</v>
      </c>
      <c r="AS128" s="120" t="s">
        <v>133</v>
      </c>
      <c r="AT128" s="120" t="s">
        <v>419</v>
      </c>
      <c r="AU128" s="120" t="s">
        <v>623</v>
      </c>
      <c r="AV128" s="120" t="s">
        <v>911</v>
      </c>
      <c r="AW128" s="120" t="s">
        <v>557</v>
      </c>
      <c r="AX128" s="120" t="s">
        <v>975</v>
      </c>
      <c r="AY128" s="120" t="s">
        <v>746</v>
      </c>
      <c r="AZ128" s="120" t="s">
        <v>788</v>
      </c>
      <c r="BA128" s="120" t="s">
        <v>681</v>
      </c>
      <c r="BB128" s="120" t="s">
        <v>854</v>
      </c>
      <c r="BC128" s="120" t="s">
        <v>110</v>
      </c>
      <c r="BD128" s="120" t="s">
        <v>443</v>
      </c>
      <c r="BE128" s="120" t="s">
        <v>44</v>
      </c>
      <c r="BF128" s="120" t="s">
        <v>508</v>
      </c>
      <c r="BG128" s="120" t="s">
        <v>231</v>
      </c>
      <c r="BH128" s="120" t="s">
        <v>319</v>
      </c>
      <c r="BI128" s="120" t="s">
        <v>166</v>
      </c>
      <c r="BJ128" s="120" t="s">
        <v>385</v>
      </c>
      <c r="BK128" s="120" t="s">
        <v>657</v>
      </c>
      <c r="BL128" s="120" t="s">
        <v>878</v>
      </c>
      <c r="BM128" s="121" t="s">
        <v>723</v>
      </c>
      <c r="BN128" s="122" t="s">
        <v>812</v>
      </c>
      <c r="BO128" s="123" t="s">
        <v>1151</v>
      </c>
      <c r="BP128" s="123" t="s">
        <v>999</v>
      </c>
      <c r="BQ128" s="123" t="s">
        <v>599</v>
      </c>
      <c r="BR128" s="123" t="s">
        <v>1100</v>
      </c>
      <c r="BT128" s="22"/>
      <c r="BU128" s="29" t="s">
        <v>456</v>
      </c>
      <c r="BV128" s="30" t="s">
        <v>1030</v>
      </c>
      <c r="BW128" s="31">
        <f>L2+(120*L4)</f>
        <v>121</v>
      </c>
      <c r="BX128" s="22"/>
    </row>
    <row r="129" spans="1:76" x14ac:dyDescent="0.2">
      <c r="B129" s="2" t="s">
        <v>5</v>
      </c>
      <c r="AH129" s="5"/>
      <c r="AI129" s="5"/>
      <c r="AL129" s="64" t="s">
        <v>1172</v>
      </c>
      <c r="AM129" s="120" t="s">
        <v>174</v>
      </c>
      <c r="AN129" s="120" t="s">
        <v>345</v>
      </c>
      <c r="AO129" s="120" t="s">
        <v>239</v>
      </c>
      <c r="AP129" s="120" t="s">
        <v>280</v>
      </c>
      <c r="AQ129" s="120" t="s">
        <v>52</v>
      </c>
      <c r="AR129" s="120" t="s">
        <v>469</v>
      </c>
      <c r="AS129" s="120" t="s">
        <v>117</v>
      </c>
      <c r="AT129" s="120" t="s">
        <v>403</v>
      </c>
      <c r="AU129" s="120" t="s">
        <v>639</v>
      </c>
      <c r="AV129" s="120" t="s">
        <v>927</v>
      </c>
      <c r="AW129" s="120" t="s">
        <v>573</v>
      </c>
      <c r="AX129" s="120" t="s">
        <v>991</v>
      </c>
      <c r="AY129" s="120" t="s">
        <v>762</v>
      </c>
      <c r="AZ129" s="120" t="s">
        <v>804</v>
      </c>
      <c r="BA129" s="120" t="s">
        <v>697</v>
      </c>
      <c r="BB129" s="120" t="s">
        <v>870</v>
      </c>
      <c r="BC129" s="120" t="s">
        <v>94</v>
      </c>
      <c r="BD129" s="120" t="s">
        <v>427</v>
      </c>
      <c r="BE129" s="120" t="s">
        <v>28</v>
      </c>
      <c r="BF129" s="120" t="s">
        <v>492</v>
      </c>
      <c r="BG129" s="120" t="s">
        <v>215</v>
      </c>
      <c r="BH129" s="120" t="s">
        <v>303</v>
      </c>
      <c r="BI129" s="120" t="s">
        <v>151</v>
      </c>
      <c r="BJ129" s="120" t="s">
        <v>369</v>
      </c>
      <c r="BK129" s="120" t="s">
        <v>673</v>
      </c>
      <c r="BL129" s="120" t="s">
        <v>893</v>
      </c>
      <c r="BM129" s="121" t="s">
        <v>388</v>
      </c>
      <c r="BN129" s="122" t="s">
        <v>828</v>
      </c>
      <c r="BO129" s="123" t="s">
        <v>1159</v>
      </c>
      <c r="BP129" s="123" t="s">
        <v>1015</v>
      </c>
      <c r="BQ129" s="123" t="s">
        <v>615</v>
      </c>
      <c r="BR129" s="123" t="s">
        <v>950</v>
      </c>
      <c r="BT129" s="22"/>
      <c r="BU129" s="29" t="s">
        <v>387</v>
      </c>
      <c r="BV129" s="30" t="s">
        <v>1030</v>
      </c>
      <c r="BW129" s="31">
        <f>L2+(121*L4)</f>
        <v>122</v>
      </c>
      <c r="BX129" s="22"/>
    </row>
    <row r="130" spans="1:76" x14ac:dyDescent="0.2">
      <c r="A130" s="3" t="s">
        <v>3</v>
      </c>
      <c r="B130" s="2">
        <f>B94</f>
        <v>13</v>
      </c>
      <c r="C130" s="2">
        <f>C95</f>
        <v>57</v>
      </c>
      <c r="D130" s="2">
        <f>D96</f>
        <v>87</v>
      </c>
      <c r="E130" s="2">
        <f>E97</f>
        <v>99</v>
      </c>
      <c r="F130" s="2">
        <f>F98</f>
        <v>146</v>
      </c>
      <c r="G130" s="2">
        <f>G99</f>
        <v>166</v>
      </c>
      <c r="H130" s="2">
        <f>H100</f>
        <v>204</v>
      </c>
      <c r="I130" s="2">
        <f>I101</f>
        <v>256</v>
      </c>
      <c r="J130" s="2">
        <f>J102</f>
        <v>268</v>
      </c>
      <c r="K130" s="2">
        <f>K103</f>
        <v>320</v>
      </c>
      <c r="L130" s="2">
        <f>L104</f>
        <v>338</v>
      </c>
      <c r="M130" s="2">
        <f>M105</f>
        <v>358</v>
      </c>
      <c r="N130" s="2">
        <f>N106</f>
        <v>407</v>
      </c>
      <c r="O130" s="2">
        <f>O107</f>
        <v>419</v>
      </c>
      <c r="P130" s="2">
        <f>P108</f>
        <v>461</v>
      </c>
      <c r="Q130" s="2">
        <f>Q109</f>
        <v>505</v>
      </c>
      <c r="R130" s="2">
        <f>R110</f>
        <v>529</v>
      </c>
      <c r="S130" s="2">
        <f>S111</f>
        <v>549</v>
      </c>
      <c r="T130" s="2">
        <f>T112</f>
        <v>587</v>
      </c>
      <c r="U130" s="2">
        <f>U113</f>
        <v>639</v>
      </c>
      <c r="V130" s="2">
        <f>V114</f>
        <v>654</v>
      </c>
      <c r="W130" s="2">
        <f>W115</f>
        <v>698</v>
      </c>
      <c r="X130" s="2">
        <f>X116</f>
        <v>728</v>
      </c>
      <c r="Y130" s="2">
        <f>Y117</f>
        <v>740</v>
      </c>
      <c r="Z130" s="2">
        <f>Z118</f>
        <v>792</v>
      </c>
      <c r="AA130" s="2">
        <f>AA119</f>
        <v>804</v>
      </c>
      <c r="AB130" s="2">
        <f>AB120</f>
        <v>846</v>
      </c>
      <c r="AC130" s="2">
        <f>AC121</f>
        <v>890</v>
      </c>
      <c r="AD130" s="2">
        <f>AD122</f>
        <v>907</v>
      </c>
      <c r="AE130" s="2">
        <f>AE123</f>
        <v>959</v>
      </c>
      <c r="AF130" s="2">
        <f>AF124</f>
        <v>977</v>
      </c>
      <c r="AG130" s="2">
        <f>AG125</f>
        <v>997</v>
      </c>
      <c r="AH130" s="217">
        <f t="shared" ref="AH130:AH133" si="25">SUM(B130:AG130)</f>
        <v>16400</v>
      </c>
      <c r="AI130" s="5">
        <f t="shared" ref="AI130:AI133" si="26">SUMSQ(B130:AG130)</f>
        <v>11201200</v>
      </c>
      <c r="AO130" s="77"/>
      <c r="AP130" s="77"/>
      <c r="AQ130" s="77"/>
      <c r="BC130" s="77"/>
      <c r="BD130" s="77"/>
      <c r="BJ130" s="77"/>
      <c r="BR130" s="2" t="s">
        <v>5</v>
      </c>
      <c r="BT130" s="22"/>
      <c r="BU130" s="29" t="s">
        <v>207</v>
      </c>
      <c r="BV130" s="30" t="s">
        <v>1030</v>
      </c>
      <c r="BW130" s="31">
        <f>L2+(122*L4)</f>
        <v>123</v>
      </c>
      <c r="BX130" s="22"/>
    </row>
    <row r="131" spans="1:76" x14ac:dyDescent="0.2">
      <c r="A131" s="3" t="s">
        <v>4</v>
      </c>
      <c r="B131" s="2">
        <f>B125</f>
        <v>28</v>
      </c>
      <c r="C131" s="2">
        <f>C124</f>
        <v>48</v>
      </c>
      <c r="D131" s="2">
        <f>D123</f>
        <v>66</v>
      </c>
      <c r="E131" s="2">
        <f>E122</f>
        <v>118</v>
      </c>
      <c r="F131" s="2">
        <f>F121</f>
        <v>135</v>
      </c>
      <c r="G131" s="2">
        <f>G120</f>
        <v>179</v>
      </c>
      <c r="H131" s="2">
        <f>H119</f>
        <v>221</v>
      </c>
      <c r="I131" s="2">
        <f>I118</f>
        <v>233</v>
      </c>
      <c r="J131" s="2">
        <f>J117</f>
        <v>285</v>
      </c>
      <c r="K131" s="2">
        <f>K116</f>
        <v>297</v>
      </c>
      <c r="L131" s="2">
        <f>L115</f>
        <v>327</v>
      </c>
      <c r="M131" s="2">
        <f>M114</f>
        <v>371</v>
      </c>
      <c r="N131" s="2">
        <f>N113</f>
        <v>386</v>
      </c>
      <c r="O131" s="2">
        <f>O112</f>
        <v>438</v>
      </c>
      <c r="P131" s="2">
        <f>P111</f>
        <v>476</v>
      </c>
      <c r="Q131" s="2">
        <f>Q110</f>
        <v>496</v>
      </c>
      <c r="R131" s="2">
        <f>R109</f>
        <v>520</v>
      </c>
      <c r="S131" s="2">
        <f>S108</f>
        <v>564</v>
      </c>
      <c r="T131" s="2">
        <f>T107</f>
        <v>606</v>
      </c>
      <c r="U131" s="2">
        <f>U106</f>
        <v>618</v>
      </c>
      <c r="V131" s="2">
        <f>V105</f>
        <v>667</v>
      </c>
      <c r="W131" s="2">
        <f>W104</f>
        <v>687</v>
      </c>
      <c r="X131" s="2">
        <f>X103</f>
        <v>705</v>
      </c>
      <c r="Y131" s="2">
        <f>Y102</f>
        <v>757</v>
      </c>
      <c r="Z131" s="2">
        <f>Z101</f>
        <v>769</v>
      </c>
      <c r="AA131" s="2">
        <f>AA100</f>
        <v>821</v>
      </c>
      <c r="AB131" s="2">
        <f>AB99</f>
        <v>859</v>
      </c>
      <c r="AC131" s="2">
        <f>AC98</f>
        <v>879</v>
      </c>
      <c r="AD131" s="2">
        <f>AD97</f>
        <v>926</v>
      </c>
      <c r="AE131" s="2">
        <f>AE96</f>
        <v>938</v>
      </c>
      <c r="AF131" s="2">
        <f>AF95</f>
        <v>968</v>
      </c>
      <c r="AG131" s="2">
        <f>AG94</f>
        <v>1012</v>
      </c>
      <c r="AH131" s="217">
        <f t="shared" si="25"/>
        <v>16400</v>
      </c>
      <c r="AI131" s="5">
        <f t="shared" si="26"/>
        <v>11201200</v>
      </c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T131" s="22"/>
      <c r="BU131" s="29" t="s">
        <v>21</v>
      </c>
      <c r="BV131" s="30" t="s">
        <v>1030</v>
      </c>
      <c r="BW131" s="31">
        <f>L2+(123*L4)</f>
        <v>124</v>
      </c>
      <c r="BX131" s="22"/>
    </row>
    <row r="132" spans="1:76" x14ac:dyDescent="0.2">
      <c r="A132" s="3" t="s">
        <v>6</v>
      </c>
      <c r="B132" s="2">
        <f>B110</f>
        <v>663</v>
      </c>
      <c r="C132" s="2">
        <f>C111</f>
        <v>675</v>
      </c>
      <c r="D132" s="2">
        <f>D112</f>
        <v>717</v>
      </c>
      <c r="E132" s="2">
        <f>E113</f>
        <v>761</v>
      </c>
      <c r="F132" s="2">
        <f>F114</f>
        <v>524</v>
      </c>
      <c r="G132" s="2">
        <f>G115</f>
        <v>576</v>
      </c>
      <c r="H132" s="2">
        <f>H116</f>
        <v>594</v>
      </c>
      <c r="I132" s="2">
        <f>I117</f>
        <v>614</v>
      </c>
      <c r="J132" s="2">
        <f>J118</f>
        <v>914</v>
      </c>
      <c r="K132" s="2">
        <f>K119</f>
        <v>934</v>
      </c>
      <c r="L132" s="2">
        <f>L120</f>
        <v>972</v>
      </c>
      <c r="M132" s="2">
        <f>M121</f>
        <v>1024</v>
      </c>
      <c r="N132" s="2">
        <f>N122</f>
        <v>781</v>
      </c>
      <c r="O132" s="2">
        <f>O123</f>
        <v>825</v>
      </c>
      <c r="P132" s="2">
        <f>P124</f>
        <v>855</v>
      </c>
      <c r="Q132" s="2">
        <f>Q125</f>
        <v>867</v>
      </c>
      <c r="R132" s="2">
        <f>R94</f>
        <v>139</v>
      </c>
      <c r="S132" s="2">
        <f>S95</f>
        <v>191</v>
      </c>
      <c r="T132" s="2">
        <f>T96</f>
        <v>209</v>
      </c>
      <c r="U132" s="2">
        <f>U97</f>
        <v>229</v>
      </c>
      <c r="V132" s="2">
        <f>V98</f>
        <v>24</v>
      </c>
      <c r="W132" s="2">
        <f>W99</f>
        <v>36</v>
      </c>
      <c r="X132" s="2">
        <f>X100</f>
        <v>78</v>
      </c>
      <c r="Y132" s="2">
        <f>Y101</f>
        <v>122</v>
      </c>
      <c r="Z132" s="2">
        <f>Z102</f>
        <v>398</v>
      </c>
      <c r="AA132" s="2">
        <f>AA103</f>
        <v>442</v>
      </c>
      <c r="AB132" s="2">
        <f>AB104</f>
        <v>472</v>
      </c>
      <c r="AC132" s="2">
        <f>AC105</f>
        <v>484</v>
      </c>
      <c r="AD132" s="2">
        <f>AD106</f>
        <v>273</v>
      </c>
      <c r="AE132" s="2">
        <f>AE107</f>
        <v>293</v>
      </c>
      <c r="AF132" s="2">
        <f>AF108</f>
        <v>331</v>
      </c>
      <c r="AG132" s="2">
        <f>AG109</f>
        <v>383</v>
      </c>
      <c r="AH132" s="217">
        <f t="shared" si="25"/>
        <v>16400</v>
      </c>
      <c r="AI132" s="5">
        <f t="shared" si="26"/>
        <v>11201200</v>
      </c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T132" s="22"/>
      <c r="BU132" s="29" t="s">
        <v>966</v>
      </c>
      <c r="BV132" s="30" t="s">
        <v>1030</v>
      </c>
      <c r="BW132" s="31">
        <f>L2+(124*L4)</f>
        <v>125</v>
      </c>
      <c r="BX132" s="22"/>
    </row>
    <row r="133" spans="1:76" x14ac:dyDescent="0.2">
      <c r="A133" s="3" t="s">
        <v>7</v>
      </c>
      <c r="B133" s="2">
        <f>B109</f>
        <v>642</v>
      </c>
      <c r="C133" s="2">
        <f>C108</f>
        <v>694</v>
      </c>
      <c r="D133" s="2">
        <f>D107</f>
        <v>732</v>
      </c>
      <c r="E133" s="2">
        <f>E106</f>
        <v>752</v>
      </c>
      <c r="F133" s="2">
        <f>F105</f>
        <v>541</v>
      </c>
      <c r="G133" s="2">
        <f>G104</f>
        <v>553</v>
      </c>
      <c r="H133" s="2">
        <f>H103</f>
        <v>583</v>
      </c>
      <c r="I133" s="2">
        <f>I102</f>
        <v>627</v>
      </c>
      <c r="J133" s="2">
        <f>J101</f>
        <v>903</v>
      </c>
      <c r="K133" s="2">
        <f>K100</f>
        <v>947</v>
      </c>
      <c r="L133" s="2">
        <f>L99</f>
        <v>989</v>
      </c>
      <c r="M133" s="2">
        <f>M98</f>
        <v>1001</v>
      </c>
      <c r="N133" s="2">
        <f>N97</f>
        <v>796</v>
      </c>
      <c r="O133" s="2">
        <f>O96</f>
        <v>816</v>
      </c>
      <c r="P133" s="2">
        <f>P95</f>
        <v>834</v>
      </c>
      <c r="Q133" s="2">
        <f>Q94</f>
        <v>886</v>
      </c>
      <c r="R133" s="2">
        <f>R125</f>
        <v>158</v>
      </c>
      <c r="S133" s="2">
        <f>S124</f>
        <v>170</v>
      </c>
      <c r="T133" s="2">
        <f>T123</f>
        <v>200</v>
      </c>
      <c r="U133" s="2">
        <f>U122</f>
        <v>244</v>
      </c>
      <c r="V133" s="2">
        <f>V121</f>
        <v>1</v>
      </c>
      <c r="W133" s="2">
        <f>W120</f>
        <v>53</v>
      </c>
      <c r="X133" s="2">
        <f>X119</f>
        <v>91</v>
      </c>
      <c r="Y133" s="2">
        <f>Y118</f>
        <v>111</v>
      </c>
      <c r="Z133" s="2">
        <f>Z117</f>
        <v>411</v>
      </c>
      <c r="AA133" s="2">
        <f>AA116</f>
        <v>431</v>
      </c>
      <c r="AB133" s="2">
        <f>AB115</f>
        <v>449</v>
      </c>
      <c r="AC133" s="2">
        <f>AC114</f>
        <v>501</v>
      </c>
      <c r="AD133" s="2">
        <f>AD113</f>
        <v>264</v>
      </c>
      <c r="AE133" s="2">
        <f>AE112</f>
        <v>308</v>
      </c>
      <c r="AF133" s="2">
        <f>AF111</f>
        <v>350</v>
      </c>
      <c r="AG133" s="2">
        <f>AG110</f>
        <v>362</v>
      </c>
      <c r="AH133" s="217">
        <f t="shared" si="25"/>
        <v>16400</v>
      </c>
      <c r="AI133" s="5">
        <f t="shared" si="26"/>
        <v>11201200</v>
      </c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T133" s="22"/>
      <c r="BU133" s="29" t="s">
        <v>780</v>
      </c>
      <c r="BV133" s="30" t="s">
        <v>1030</v>
      </c>
      <c r="BW133" s="31">
        <f>L2+(125*L4)</f>
        <v>126</v>
      </c>
      <c r="BX133" s="22"/>
    </row>
    <row r="134" spans="1:76" x14ac:dyDescent="0.2">
      <c r="A134" s="2"/>
      <c r="BT134" s="22"/>
      <c r="BU134" s="29" t="s">
        <v>712</v>
      </c>
      <c r="BV134" s="30" t="s">
        <v>1030</v>
      </c>
      <c r="BW134" s="31">
        <f>L2+(126*L4)</f>
        <v>127</v>
      </c>
      <c r="BX134" s="22"/>
    </row>
    <row r="135" spans="1:76" x14ac:dyDescent="0.2">
      <c r="A135" s="2"/>
      <c r="BT135" s="22"/>
      <c r="BU135" s="29" t="s">
        <v>643</v>
      </c>
      <c r="BV135" s="30" t="s">
        <v>1030</v>
      </c>
      <c r="BW135" s="31">
        <f>L2+(127*L4)</f>
        <v>128</v>
      </c>
      <c r="BX135" s="22"/>
    </row>
    <row r="136" spans="1:76" ht="13.5" thickBot="1" x14ac:dyDescent="0.25">
      <c r="A136" s="1" t="s">
        <v>5</v>
      </c>
      <c r="B136" s="1" t="s">
        <v>1222</v>
      </c>
      <c r="D136" s="94"/>
      <c r="BB136" s="32" t="s">
        <v>1165</v>
      </c>
      <c r="BT136" s="22"/>
      <c r="BU136" s="29" t="s">
        <v>814</v>
      </c>
      <c r="BV136" s="30" t="s">
        <v>1030</v>
      </c>
      <c r="BW136" s="31">
        <f>L2+(128*L4)</f>
        <v>129</v>
      </c>
      <c r="BX136" s="22"/>
    </row>
    <row r="137" spans="1:76" x14ac:dyDescent="0.2">
      <c r="A137" s="1">
        <v>1</v>
      </c>
      <c r="B137" s="193">
        <f>BW15</f>
        <v>8</v>
      </c>
      <c r="C137" s="194">
        <f>BW414</f>
        <v>407</v>
      </c>
      <c r="D137" s="177">
        <f>BW940</f>
        <v>933</v>
      </c>
      <c r="E137" s="177">
        <f>BW573</f>
        <v>566</v>
      </c>
      <c r="F137" s="177">
        <f>BW801</f>
        <v>794</v>
      </c>
      <c r="G137" s="177">
        <f>BW656</f>
        <v>649</v>
      </c>
      <c r="H137" s="177">
        <f>BW194</f>
        <v>187</v>
      </c>
      <c r="I137" s="177">
        <f>BW307</f>
        <v>300</v>
      </c>
      <c r="J137" s="177">
        <f>BW602</f>
        <v>595</v>
      </c>
      <c r="K137" s="177">
        <f>BW971</f>
        <v>964</v>
      </c>
      <c r="L137" s="177">
        <f>BW505</f>
        <v>498</v>
      </c>
      <c r="M137" s="177">
        <f>BW104</f>
        <v>97</v>
      </c>
      <c r="N137" s="177">
        <f>BW340</f>
        <v>333</v>
      </c>
      <c r="O137" s="177">
        <f>BW229</f>
        <v>222</v>
      </c>
      <c r="P137" s="189">
        <f>BW759</f>
        <v>752</v>
      </c>
      <c r="Q137" s="177">
        <f>BW902</f>
        <v>895</v>
      </c>
      <c r="R137" s="177">
        <f>BW137</f>
        <v>130</v>
      </c>
      <c r="S137" s="185">
        <f>BW280</f>
        <v>273</v>
      </c>
      <c r="T137" s="177">
        <f>BW810</f>
        <v>803</v>
      </c>
      <c r="U137" s="177">
        <f>BW699</f>
        <v>692</v>
      </c>
      <c r="V137" s="177">
        <f>BW935</f>
        <v>928</v>
      </c>
      <c r="W137" s="177">
        <f>BW534</f>
        <v>527</v>
      </c>
      <c r="X137" s="177">
        <f>BW68</f>
        <v>61</v>
      </c>
      <c r="Y137" s="177">
        <f>BW437</f>
        <v>430</v>
      </c>
      <c r="Z137" s="177">
        <f>BW732</f>
        <v>725</v>
      </c>
      <c r="AA137" s="177">
        <f>BW845</f>
        <v>838</v>
      </c>
      <c r="AB137" s="177">
        <f>BW383</f>
        <v>376</v>
      </c>
      <c r="AC137" s="177">
        <f>BW238</f>
        <v>231</v>
      </c>
      <c r="AD137" s="177">
        <f>BW466</f>
        <v>459</v>
      </c>
      <c r="AE137" s="177">
        <f>BW99</f>
        <v>92</v>
      </c>
      <c r="AF137" s="195">
        <f>BW625</f>
        <v>618</v>
      </c>
      <c r="AG137" s="196">
        <f>BW1024</f>
        <v>1017</v>
      </c>
      <c r="AH137" s="5">
        <f>SUM(B137:AG137)</f>
        <v>16400</v>
      </c>
      <c r="AI137" s="5">
        <f>SUMSQ(B137:AG137)</f>
        <v>11201200</v>
      </c>
      <c r="AJ137" s="2">
        <f t="shared" ref="AJ137:AJ168" si="27">B137^3+C137^3+D137^3+E137^3+F137^3+G137^3+H137^3+I137^3+J137^3+K137^3+L137^3+M137^3+N137^3+O137^3+P137^3+Q137^3+R137^3+S137^3+T137^3+U137^3+V137^3+W137^3+X137^3+Y137^3+Z137^3+AA137^3+AB137^3+AC137^3+AD137^3+AE137^3+AF137^3+AG137^3</f>
        <v>8606720000</v>
      </c>
      <c r="AK137" s="115">
        <f>SUMSQ(B137,C137,D137,E137,F137,G137,H137,I137,J137,K137,L137,M137,N137,O137,P137,Q137,B138,C138,D138,E138,F138,G138,H138,I138,J138,K138,L138,M138,N138,O138,P138,Q138)</f>
        <v>11201200</v>
      </c>
      <c r="AM137" s="256" t="s">
        <v>778</v>
      </c>
      <c r="AN137" s="124" t="s">
        <v>746</v>
      </c>
      <c r="AO137" s="124" t="s">
        <v>841</v>
      </c>
      <c r="AP137" s="124" t="s">
        <v>683</v>
      </c>
      <c r="AQ137" s="124" t="s">
        <v>904</v>
      </c>
      <c r="AR137" s="124" t="s">
        <v>619</v>
      </c>
      <c r="AS137" s="124" t="s">
        <v>967</v>
      </c>
      <c r="AT137" s="124" t="s">
        <v>555</v>
      </c>
      <c r="AU137" s="124" t="s">
        <v>461</v>
      </c>
      <c r="AV137" s="124" t="s">
        <v>49</v>
      </c>
      <c r="AW137" s="124" t="s">
        <v>397</v>
      </c>
      <c r="AX137" s="124" t="s">
        <v>3</v>
      </c>
      <c r="AY137" s="124" t="s">
        <v>333</v>
      </c>
      <c r="AZ137" s="124" t="s">
        <v>175</v>
      </c>
      <c r="BA137" s="124" t="s">
        <v>270</v>
      </c>
      <c r="BB137" s="124" t="s">
        <v>238</v>
      </c>
      <c r="BC137" s="124" t="s">
        <v>998</v>
      </c>
      <c r="BD137" s="124" t="s">
        <v>524</v>
      </c>
      <c r="BE137" s="124" t="s">
        <v>936</v>
      </c>
      <c r="BF137" s="124" t="s">
        <v>587</v>
      </c>
      <c r="BG137" s="124" t="s">
        <v>873</v>
      </c>
      <c r="BH137" s="124" t="s">
        <v>651</v>
      </c>
      <c r="BI137" s="124" t="s">
        <v>809</v>
      </c>
      <c r="BJ137" s="124" t="s">
        <v>715</v>
      </c>
      <c r="BK137" s="124" t="s">
        <v>301</v>
      </c>
      <c r="BL137" s="124" t="s">
        <v>206</v>
      </c>
      <c r="BM137" s="124" t="s">
        <v>365</v>
      </c>
      <c r="BN137" s="124" t="s">
        <v>144</v>
      </c>
      <c r="BO137" s="124" t="s">
        <v>429</v>
      </c>
      <c r="BP137" s="124" t="s">
        <v>81</v>
      </c>
      <c r="BQ137" s="124" t="s">
        <v>492</v>
      </c>
      <c r="BR137" s="125" t="s">
        <v>17</v>
      </c>
      <c r="BS137" s="24"/>
      <c r="BT137" s="22"/>
      <c r="BU137" s="29" t="s">
        <v>998</v>
      </c>
      <c r="BV137" s="30" t="s">
        <v>1030</v>
      </c>
      <c r="BW137" s="31">
        <f>L2+(129*L4)</f>
        <v>130</v>
      </c>
      <c r="BX137" s="22"/>
    </row>
    <row r="138" spans="1:76" x14ac:dyDescent="0.2">
      <c r="A138" s="1">
        <v>2</v>
      </c>
      <c r="B138" s="197">
        <f>BW426</f>
        <v>419</v>
      </c>
      <c r="C138" s="9">
        <f>BW59</f>
        <v>52</v>
      </c>
      <c r="D138" s="6">
        <f>BW521</f>
        <v>514</v>
      </c>
      <c r="E138" s="6">
        <f>BW920</f>
        <v>913</v>
      </c>
      <c r="F138" s="6">
        <f>BW708</f>
        <v>701</v>
      </c>
      <c r="G138" s="6">
        <f>BW821</f>
        <v>814</v>
      </c>
      <c r="H138" s="6">
        <f>BW295</f>
        <v>288</v>
      </c>
      <c r="I138" s="6">
        <f>BW150</f>
        <v>143</v>
      </c>
      <c r="J138" s="6">
        <f>BW1023</f>
        <v>1016</v>
      </c>
      <c r="K138" s="6">
        <f>BW622</f>
        <v>615</v>
      </c>
      <c r="L138" s="6">
        <f>BW92</f>
        <v>85</v>
      </c>
      <c r="M138" s="6">
        <f>BW461</f>
        <v>454</v>
      </c>
      <c r="N138" s="6">
        <f>BW241</f>
        <v>234</v>
      </c>
      <c r="O138" s="6">
        <f>BW384</f>
        <v>377</v>
      </c>
      <c r="P138" s="6">
        <f>BW850</f>
        <v>843</v>
      </c>
      <c r="Q138" s="11">
        <f>BW739</f>
        <v>732</v>
      </c>
      <c r="R138" s="12">
        <f>BW300</f>
        <v>293</v>
      </c>
      <c r="S138" s="6">
        <f>BW189</f>
        <v>182</v>
      </c>
      <c r="T138" s="6">
        <f>BW655</f>
        <v>648</v>
      </c>
      <c r="U138" s="6">
        <f>BW798</f>
        <v>791</v>
      </c>
      <c r="V138" s="6">
        <f>BW578</f>
        <v>571</v>
      </c>
      <c r="W138" s="6">
        <f>BW947</f>
        <v>940</v>
      </c>
      <c r="X138" s="6">
        <f>BW417</f>
        <v>410</v>
      </c>
      <c r="Y138" s="6">
        <f>BW16</f>
        <v>9</v>
      </c>
      <c r="Z138" s="6">
        <f>BW889</f>
        <v>882</v>
      </c>
      <c r="AA138" s="6">
        <f>BW744</f>
        <v>737</v>
      </c>
      <c r="AB138" s="6">
        <f>BW218</f>
        <v>211</v>
      </c>
      <c r="AC138" s="6">
        <f>BW331</f>
        <v>324</v>
      </c>
      <c r="AD138" s="6">
        <f>BW119</f>
        <v>112</v>
      </c>
      <c r="AE138" s="6">
        <f>BW518</f>
        <v>511</v>
      </c>
      <c r="AF138" s="6">
        <f>BW980</f>
        <v>973</v>
      </c>
      <c r="AG138" s="198">
        <f>BW613</f>
        <v>606</v>
      </c>
      <c r="AH138" s="5">
        <f t="shared" ref="AH138:AH168" si="28">SUM(B138:AG138)</f>
        <v>16400</v>
      </c>
      <c r="AI138" s="5">
        <f t="shared" ref="AI138:AI168" si="29">SUMSQ(B138:AG138)</f>
        <v>11201200</v>
      </c>
      <c r="AJ138" s="2">
        <f t="shared" si="27"/>
        <v>8606720000</v>
      </c>
      <c r="AK138" s="115">
        <f>SUMSQ(R137,S137,T137,U137,V137,W137,X137,Y137,Z137,AA137,AB137,AC137,AD137,AE137,AF137,AG137,R138,S138,T138,U138,V138,W138,X138,Y138,Z138,AA138,AB138,AC138,AD138,AE138,AF138,AG138)</f>
        <v>11201200</v>
      </c>
      <c r="AM138" s="127" t="s">
        <v>788</v>
      </c>
      <c r="AN138" s="118" t="s">
        <v>757</v>
      </c>
      <c r="AO138" s="118" t="s">
        <v>852</v>
      </c>
      <c r="AP138" s="118" t="s">
        <v>694</v>
      </c>
      <c r="AQ138" s="118" t="s">
        <v>915</v>
      </c>
      <c r="AR138" s="118" t="s">
        <v>630</v>
      </c>
      <c r="AS138" s="118" t="s">
        <v>977</v>
      </c>
      <c r="AT138" s="118" t="s">
        <v>566</v>
      </c>
      <c r="AU138" s="118" t="s">
        <v>472</v>
      </c>
      <c r="AV138" s="118" t="s">
        <v>60</v>
      </c>
      <c r="AW138" s="118" t="s">
        <v>408</v>
      </c>
      <c r="AX138" s="118" t="s">
        <v>123</v>
      </c>
      <c r="AY138" s="118" t="s">
        <v>344</v>
      </c>
      <c r="AZ138" s="118" t="s">
        <v>185</v>
      </c>
      <c r="BA138" s="118" t="s">
        <v>281</v>
      </c>
      <c r="BB138" s="118" t="s">
        <v>249</v>
      </c>
      <c r="BC138" s="118" t="s">
        <v>1009</v>
      </c>
      <c r="BD138" s="118" t="s">
        <v>535</v>
      </c>
      <c r="BE138" s="118" t="s">
        <v>947</v>
      </c>
      <c r="BF138" s="118" t="s">
        <v>598</v>
      </c>
      <c r="BG138" s="118" t="s">
        <v>883</v>
      </c>
      <c r="BH138" s="118" t="s">
        <v>662</v>
      </c>
      <c r="BI138" s="118" t="s">
        <v>820</v>
      </c>
      <c r="BJ138" s="118" t="s">
        <v>726</v>
      </c>
      <c r="BK138" s="118" t="s">
        <v>312</v>
      </c>
      <c r="BL138" s="118" t="s">
        <v>217</v>
      </c>
      <c r="BM138" s="118" t="s">
        <v>376</v>
      </c>
      <c r="BN138" s="118" t="s">
        <v>155</v>
      </c>
      <c r="BO138" s="118" t="s">
        <v>440</v>
      </c>
      <c r="BP138" s="118" t="s">
        <v>92</v>
      </c>
      <c r="BQ138" s="118" t="s">
        <v>503</v>
      </c>
      <c r="BR138" s="126" t="s">
        <v>28</v>
      </c>
      <c r="BS138" s="24"/>
      <c r="BT138" s="22"/>
      <c r="BU138" s="29" t="s">
        <v>610</v>
      </c>
      <c r="BV138" s="30" t="s">
        <v>1030</v>
      </c>
      <c r="BW138" s="31">
        <f>L2+(130*L4)</f>
        <v>131</v>
      </c>
      <c r="BX138" s="22"/>
    </row>
    <row r="139" spans="1:76" x14ac:dyDescent="0.2">
      <c r="A139" s="1">
        <v>3</v>
      </c>
      <c r="B139" s="178">
        <f>BW1030</f>
        <v>1023</v>
      </c>
      <c r="C139" s="6">
        <f>BW631</f>
        <v>624</v>
      </c>
      <c r="D139" s="9">
        <f>BW101</f>
        <v>94</v>
      </c>
      <c r="E139" s="7">
        <f>BW468</f>
        <v>461</v>
      </c>
      <c r="F139" s="6">
        <f>BW232</f>
        <v>225</v>
      </c>
      <c r="G139" s="6">
        <f>BW377</f>
        <v>370</v>
      </c>
      <c r="H139" s="6">
        <f>BW843</f>
        <v>836</v>
      </c>
      <c r="I139" s="6">
        <f>BW730</f>
        <v>723</v>
      </c>
      <c r="J139" s="6">
        <f>BW435</f>
        <v>428</v>
      </c>
      <c r="K139" s="6">
        <f>BW66</f>
        <v>59</v>
      </c>
      <c r="L139" s="6">
        <f>BW528</f>
        <v>521</v>
      </c>
      <c r="M139" s="6">
        <f>BW929</f>
        <v>922</v>
      </c>
      <c r="N139" s="11">
        <f>BW701</f>
        <v>694</v>
      </c>
      <c r="O139" s="6">
        <f>BW812</f>
        <v>805</v>
      </c>
      <c r="P139" s="6">
        <f>BW286</f>
        <v>279</v>
      </c>
      <c r="Q139" s="6">
        <f>BW143</f>
        <v>136</v>
      </c>
      <c r="R139" s="6">
        <f>BW896</f>
        <v>889</v>
      </c>
      <c r="S139" s="6">
        <f>BW753</f>
        <v>746</v>
      </c>
      <c r="T139" s="6">
        <f>BW227</f>
        <v>220</v>
      </c>
      <c r="U139" s="12">
        <f>BW338</f>
        <v>331</v>
      </c>
      <c r="V139" s="6">
        <f>BW110</f>
        <v>103</v>
      </c>
      <c r="W139" s="6">
        <f>BW511</f>
        <v>504</v>
      </c>
      <c r="X139" s="6">
        <f>BW973</f>
        <v>966</v>
      </c>
      <c r="Y139" s="6">
        <f>BW604</f>
        <v>597</v>
      </c>
      <c r="Z139" s="6">
        <f>BW309</f>
        <v>302</v>
      </c>
      <c r="AA139" s="6">
        <f>BW196</f>
        <v>189</v>
      </c>
      <c r="AB139" s="6">
        <f>BW662</f>
        <v>655</v>
      </c>
      <c r="AC139" s="6">
        <f>BW807</f>
        <v>800</v>
      </c>
      <c r="AD139" s="8">
        <f>BW571</f>
        <v>564</v>
      </c>
      <c r="AE139" s="6">
        <f>BW938</f>
        <v>931</v>
      </c>
      <c r="AF139" s="6">
        <f>BW408</f>
        <v>401</v>
      </c>
      <c r="AG139" s="179">
        <f>BW9</f>
        <v>2</v>
      </c>
      <c r="AH139" s="5">
        <f t="shared" si="28"/>
        <v>16400</v>
      </c>
      <c r="AI139" s="5">
        <f t="shared" si="29"/>
        <v>11201200</v>
      </c>
      <c r="AJ139" s="2">
        <f t="shared" si="27"/>
        <v>8606720000</v>
      </c>
      <c r="AK139" s="115">
        <f>SUMSQ(B139,C139,D139,E139,F139,G139,H139,I139,J139,K139,L139,M139,N139,O139,P139,Q139,B140,C140,D140,E140,F140,G140,H140,I140,J140,K140,L140,M140,N140,O140,P140,Q140)</f>
        <v>11201200</v>
      </c>
      <c r="AM139" s="127" t="s">
        <v>776</v>
      </c>
      <c r="AN139" s="118" t="s">
        <v>744</v>
      </c>
      <c r="AO139" s="118" t="s">
        <v>839</v>
      </c>
      <c r="AP139" s="118" t="s">
        <v>681</v>
      </c>
      <c r="AQ139" s="118" t="s">
        <v>902</v>
      </c>
      <c r="AR139" s="118" t="s">
        <v>617</v>
      </c>
      <c r="AS139" s="118" t="s">
        <v>965</v>
      </c>
      <c r="AT139" s="118" t="s">
        <v>553</v>
      </c>
      <c r="AU139" s="118" t="s">
        <v>459</v>
      </c>
      <c r="AV139" s="118" t="s">
        <v>47</v>
      </c>
      <c r="AW139" s="118" t="s">
        <v>395</v>
      </c>
      <c r="AX139" s="118" t="s">
        <v>111</v>
      </c>
      <c r="AY139" s="118" t="s">
        <v>331</v>
      </c>
      <c r="AZ139" s="118" t="s">
        <v>173</v>
      </c>
      <c r="BA139" s="118" t="s">
        <v>268</v>
      </c>
      <c r="BB139" s="118" t="s">
        <v>236</v>
      </c>
      <c r="BC139" s="118" t="s">
        <v>996</v>
      </c>
      <c r="BD139" s="118" t="s">
        <v>522</v>
      </c>
      <c r="BE139" s="118" t="s">
        <v>934</v>
      </c>
      <c r="BF139" s="118" t="s">
        <v>585</v>
      </c>
      <c r="BG139" s="118" t="s">
        <v>871</v>
      </c>
      <c r="BH139" s="118" t="s">
        <v>649</v>
      </c>
      <c r="BI139" s="118" t="s">
        <v>807</v>
      </c>
      <c r="BJ139" s="118" t="s">
        <v>713</v>
      </c>
      <c r="BK139" s="118" t="s">
        <v>299</v>
      </c>
      <c r="BL139" s="118" t="s">
        <v>204</v>
      </c>
      <c r="BM139" s="118" t="s">
        <v>363</v>
      </c>
      <c r="BN139" s="118" t="s">
        <v>142</v>
      </c>
      <c r="BO139" s="118" t="s">
        <v>427</v>
      </c>
      <c r="BP139" s="118" t="s">
        <v>79</v>
      </c>
      <c r="BQ139" s="118" t="s">
        <v>490</v>
      </c>
      <c r="BR139" s="126" t="s">
        <v>15</v>
      </c>
      <c r="BS139" s="24"/>
      <c r="BT139" s="22"/>
      <c r="BU139" s="29" t="s">
        <v>677</v>
      </c>
      <c r="BV139" s="30" t="s">
        <v>1030</v>
      </c>
      <c r="BW139" s="31">
        <f>L2+(131*L4)</f>
        <v>132</v>
      </c>
      <c r="BX139" s="22"/>
    </row>
    <row r="140" spans="1:76" x14ac:dyDescent="0.2">
      <c r="A140" s="1">
        <v>4</v>
      </c>
      <c r="B140" s="178">
        <f>BW611</f>
        <v>604</v>
      </c>
      <c r="C140" s="6">
        <f>BW978</f>
        <v>971</v>
      </c>
      <c r="D140" s="7">
        <f>BW512</f>
        <v>505</v>
      </c>
      <c r="E140" s="9">
        <f>BW113</f>
        <v>106</v>
      </c>
      <c r="F140" s="6">
        <f>BW333</f>
        <v>326</v>
      </c>
      <c r="G140" s="6">
        <f>BW220</f>
        <v>213</v>
      </c>
      <c r="H140" s="6">
        <f>BW750</f>
        <v>743</v>
      </c>
      <c r="I140" s="6">
        <f>BW895</f>
        <v>888</v>
      </c>
      <c r="J140" s="6">
        <f>BW22</f>
        <v>15</v>
      </c>
      <c r="K140" s="6">
        <f>BW423</f>
        <v>416</v>
      </c>
      <c r="L140" s="6">
        <f>BW949</f>
        <v>942</v>
      </c>
      <c r="M140" s="6">
        <f>BW580</f>
        <v>573</v>
      </c>
      <c r="N140" s="6">
        <f>BW792</f>
        <v>785</v>
      </c>
      <c r="O140" s="11">
        <f>BW649</f>
        <v>642</v>
      </c>
      <c r="P140" s="6">
        <f>BW187</f>
        <v>180</v>
      </c>
      <c r="Q140" s="6">
        <f>BW298</f>
        <v>291</v>
      </c>
      <c r="R140" s="6">
        <f>BW741</f>
        <v>734</v>
      </c>
      <c r="S140" s="6">
        <f>BW852</f>
        <v>845</v>
      </c>
      <c r="T140" s="12">
        <f>BW390</f>
        <v>383</v>
      </c>
      <c r="U140" s="6">
        <f>BW247</f>
        <v>240</v>
      </c>
      <c r="V140" s="6">
        <f>BW459</f>
        <v>452</v>
      </c>
      <c r="W140" s="6">
        <f>BW90</f>
        <v>83</v>
      </c>
      <c r="X140" s="6">
        <f>BW616</f>
        <v>609</v>
      </c>
      <c r="Y140" s="6">
        <f>BW1017</f>
        <v>1010</v>
      </c>
      <c r="Z140" s="6">
        <f>BW144</f>
        <v>137</v>
      </c>
      <c r="AA140" s="6">
        <f>BW289</f>
        <v>282</v>
      </c>
      <c r="AB140" s="6">
        <f>BW819</f>
        <v>812</v>
      </c>
      <c r="AC140" s="6">
        <f>BW706</f>
        <v>699</v>
      </c>
      <c r="AD140" s="6">
        <f>BW926</f>
        <v>919</v>
      </c>
      <c r="AE140" s="8">
        <f>BW527</f>
        <v>520</v>
      </c>
      <c r="AF140" s="6">
        <f>BW61</f>
        <v>54</v>
      </c>
      <c r="AG140" s="179">
        <f>BW428</f>
        <v>421</v>
      </c>
      <c r="AH140" s="5">
        <f t="shared" si="28"/>
        <v>16400</v>
      </c>
      <c r="AI140" s="5">
        <f t="shared" si="29"/>
        <v>11201200</v>
      </c>
      <c r="AJ140" s="2">
        <f t="shared" si="27"/>
        <v>8606720000</v>
      </c>
      <c r="AK140" s="115">
        <f>SUMSQ(R139,S139,T139,U139,V139,W139,X139,Y139,Z139,AA139,AB139,AC139,AD139,AE139,AF139,AG139,R140,S140,T140,U140,V140,W140,X140,Y140,Z140,AA140,AB140,AC140,AD140,AE140,AF140,AG140)</f>
        <v>11201200</v>
      </c>
      <c r="AM140" s="127" t="s">
        <v>790</v>
      </c>
      <c r="AN140" s="118" t="s">
        <v>759</v>
      </c>
      <c r="AO140" s="118" t="s">
        <v>854</v>
      </c>
      <c r="AP140" s="118" t="s">
        <v>696</v>
      </c>
      <c r="AQ140" s="118" t="s">
        <v>917</v>
      </c>
      <c r="AR140" s="118" t="s">
        <v>632</v>
      </c>
      <c r="AS140" s="118" t="s">
        <v>979</v>
      </c>
      <c r="AT140" s="118" t="s">
        <v>568</v>
      </c>
      <c r="AU140" s="118" t="s">
        <v>474</v>
      </c>
      <c r="AV140" s="118" t="s">
        <v>62</v>
      </c>
      <c r="AW140" s="118" t="s">
        <v>410</v>
      </c>
      <c r="AX140" s="118" t="s">
        <v>125</v>
      </c>
      <c r="AY140" s="118" t="s">
        <v>346</v>
      </c>
      <c r="AZ140" s="118" t="s">
        <v>187</v>
      </c>
      <c r="BA140" s="118" t="s">
        <v>283</v>
      </c>
      <c r="BB140" s="118" t="s">
        <v>251</v>
      </c>
      <c r="BC140" s="118" t="s">
        <v>1011</v>
      </c>
      <c r="BD140" s="118" t="s">
        <v>537</v>
      </c>
      <c r="BE140" s="118" t="s">
        <v>948</v>
      </c>
      <c r="BF140" s="118" t="s">
        <v>600</v>
      </c>
      <c r="BG140" s="118" t="s">
        <v>885</v>
      </c>
      <c r="BH140" s="118" t="s">
        <v>664</v>
      </c>
      <c r="BI140" s="118" t="s">
        <v>822</v>
      </c>
      <c r="BJ140" s="118" t="s">
        <v>728</v>
      </c>
      <c r="BK140" s="118" t="s">
        <v>314</v>
      </c>
      <c r="BL140" s="118" t="s">
        <v>219</v>
      </c>
      <c r="BM140" s="118" t="s">
        <v>378</v>
      </c>
      <c r="BN140" s="118" t="s">
        <v>157</v>
      </c>
      <c r="BO140" s="118" t="s">
        <v>442</v>
      </c>
      <c r="BP140" s="118" t="s">
        <v>94</v>
      </c>
      <c r="BQ140" s="118" t="s">
        <v>505</v>
      </c>
      <c r="BR140" s="126" t="s">
        <v>30</v>
      </c>
      <c r="BS140" s="24"/>
      <c r="BT140" s="22"/>
      <c r="BU140" s="29" t="s">
        <v>358</v>
      </c>
      <c r="BV140" s="30" t="s">
        <v>1030</v>
      </c>
      <c r="BW140" s="31">
        <f>L2+(132*L4)</f>
        <v>133</v>
      </c>
      <c r="BX140" s="22"/>
    </row>
    <row r="141" spans="1:76" x14ac:dyDescent="0.2">
      <c r="A141" s="1">
        <v>5</v>
      </c>
      <c r="B141" s="178">
        <f>BW908</f>
        <v>901</v>
      </c>
      <c r="C141" s="6">
        <f>BW541</f>
        <v>534</v>
      </c>
      <c r="D141" s="6">
        <f>BW47</f>
        <v>40</v>
      </c>
      <c r="E141" s="6">
        <f>BW446</f>
        <v>439</v>
      </c>
      <c r="F141" s="9">
        <f>BW162</f>
        <v>155</v>
      </c>
      <c r="G141" s="7">
        <f>BW275</f>
        <v>268</v>
      </c>
      <c r="H141" s="6">
        <f>BW833</f>
        <v>826</v>
      </c>
      <c r="I141" s="6">
        <f>BW688</f>
        <v>681</v>
      </c>
      <c r="J141" s="6">
        <f>BW473</f>
        <v>466</v>
      </c>
      <c r="K141" s="6">
        <f>BW72</f>
        <v>65</v>
      </c>
      <c r="L141" s="11">
        <f>BW634</f>
        <v>627</v>
      </c>
      <c r="M141" s="6">
        <f>BW1003</f>
        <v>996</v>
      </c>
      <c r="N141" s="6">
        <f>BW727</f>
        <v>720</v>
      </c>
      <c r="O141" s="6">
        <f>BW870</f>
        <v>863</v>
      </c>
      <c r="P141" s="6">
        <f>BW372</f>
        <v>365</v>
      </c>
      <c r="Q141" s="6">
        <f>BW261</f>
        <v>254</v>
      </c>
      <c r="R141" s="6">
        <f>BW778</f>
        <v>771</v>
      </c>
      <c r="S141" s="6">
        <f>BW667</f>
        <v>660</v>
      </c>
      <c r="T141" s="6">
        <f>BW169</f>
        <v>162</v>
      </c>
      <c r="U141" s="6">
        <f>BW312</f>
        <v>305</v>
      </c>
      <c r="V141" s="6">
        <f>BW36</f>
        <v>29</v>
      </c>
      <c r="W141" s="12">
        <f>BW405</f>
        <v>398</v>
      </c>
      <c r="X141" s="6">
        <f>BW967</f>
        <v>960</v>
      </c>
      <c r="Y141" s="6">
        <f>BW566</f>
        <v>559</v>
      </c>
      <c r="Z141" s="6">
        <f>BW351</f>
        <v>344</v>
      </c>
      <c r="AA141" s="6">
        <f>BW206</f>
        <v>199</v>
      </c>
      <c r="AB141" s="8">
        <f>BW764</f>
        <v>757</v>
      </c>
      <c r="AC141" s="6">
        <f>BW877</f>
        <v>870</v>
      </c>
      <c r="AD141" s="6">
        <f>BW593</f>
        <v>586</v>
      </c>
      <c r="AE141" s="6">
        <f>BW992</f>
        <v>985</v>
      </c>
      <c r="AF141" s="6">
        <f>BW498</f>
        <v>491</v>
      </c>
      <c r="AG141" s="179">
        <f>BW131</f>
        <v>124</v>
      </c>
      <c r="AH141" s="5">
        <f t="shared" si="28"/>
        <v>16400</v>
      </c>
      <c r="AI141" s="5">
        <f t="shared" si="29"/>
        <v>11201200</v>
      </c>
      <c r="AJ141" s="2">
        <f t="shared" si="27"/>
        <v>8606720000</v>
      </c>
      <c r="AK141" s="115">
        <f>SUMSQ(B141,C141,D141,E141,F141,G141,H141,I141,J141,K141,L141,M141,N141,O141,P141,Q141,B142,C142,D142,E142,F142,G142,H142,I142,J142,K142,L142,M142,N142,O142,P142,Q142)</f>
        <v>11201200</v>
      </c>
      <c r="AM141" s="127" t="s">
        <v>781</v>
      </c>
      <c r="AN141" s="118" t="s">
        <v>750</v>
      </c>
      <c r="AO141" s="118" t="s">
        <v>845</v>
      </c>
      <c r="AP141" s="118" t="s">
        <v>687</v>
      </c>
      <c r="AQ141" s="118" t="s">
        <v>908</v>
      </c>
      <c r="AR141" s="118" t="s">
        <v>623</v>
      </c>
      <c r="AS141" s="118" t="s">
        <v>970</v>
      </c>
      <c r="AT141" s="118" t="s">
        <v>559</v>
      </c>
      <c r="AU141" s="118" t="s">
        <v>465</v>
      </c>
      <c r="AV141" s="118" t="s">
        <v>53</v>
      </c>
      <c r="AW141" s="118" t="s">
        <v>401</v>
      </c>
      <c r="AX141" s="118" t="s">
        <v>116</v>
      </c>
      <c r="AY141" s="118" t="s">
        <v>337</v>
      </c>
      <c r="AZ141" s="118" t="s">
        <v>179</v>
      </c>
      <c r="BA141" s="118" t="s">
        <v>274</v>
      </c>
      <c r="BB141" s="118" t="s">
        <v>242</v>
      </c>
      <c r="BC141" s="118" t="s">
        <v>1002</v>
      </c>
      <c r="BD141" s="118" t="s">
        <v>528</v>
      </c>
      <c r="BE141" s="118" t="s">
        <v>940</v>
      </c>
      <c r="BF141" s="118" t="s">
        <v>591</v>
      </c>
      <c r="BG141" s="118" t="s">
        <v>877</v>
      </c>
      <c r="BH141" s="118" t="s">
        <v>655</v>
      </c>
      <c r="BI141" s="118" t="s">
        <v>813</v>
      </c>
      <c r="BJ141" s="118" t="s">
        <v>719</v>
      </c>
      <c r="BK141" s="118" t="s">
        <v>305</v>
      </c>
      <c r="BL141" s="118" t="s">
        <v>210</v>
      </c>
      <c r="BM141" s="118" t="s">
        <v>369</v>
      </c>
      <c r="BN141" s="118" t="s">
        <v>148</v>
      </c>
      <c r="BO141" s="118" t="s">
        <v>433</v>
      </c>
      <c r="BP141" s="118" t="s">
        <v>85</v>
      </c>
      <c r="BQ141" s="118" t="s">
        <v>496</v>
      </c>
      <c r="BR141" s="126" t="s">
        <v>21</v>
      </c>
      <c r="BS141" s="24"/>
      <c r="BT141" s="22"/>
      <c r="BU141" s="29" t="s">
        <v>425</v>
      </c>
      <c r="BV141" s="30" t="s">
        <v>1030</v>
      </c>
      <c r="BW141" s="31">
        <f>L2+(133*L4)</f>
        <v>134</v>
      </c>
      <c r="BX141" s="22"/>
    </row>
    <row r="142" spans="1:76" x14ac:dyDescent="0.2">
      <c r="A142" s="1">
        <v>6</v>
      </c>
      <c r="B142" s="178">
        <f>BW553</f>
        <v>546</v>
      </c>
      <c r="C142" s="6">
        <f>BW952</f>
        <v>945</v>
      </c>
      <c r="D142" s="6">
        <f>BW394</f>
        <v>387</v>
      </c>
      <c r="E142" s="6">
        <f>BW27</f>
        <v>20</v>
      </c>
      <c r="F142" s="7">
        <f>BW327</f>
        <v>320</v>
      </c>
      <c r="G142" s="9">
        <f>BW182</f>
        <v>175</v>
      </c>
      <c r="H142" s="6">
        <f>BW676</f>
        <v>669</v>
      </c>
      <c r="I142" s="6">
        <f>BW789</f>
        <v>782</v>
      </c>
      <c r="J142" s="6">
        <f>BW124</f>
        <v>117</v>
      </c>
      <c r="K142" s="6">
        <f>BW493</f>
        <v>486</v>
      </c>
      <c r="L142" s="6">
        <f>BW991</f>
        <v>984</v>
      </c>
      <c r="M142" s="11">
        <f>BW590</f>
        <v>583</v>
      </c>
      <c r="N142" s="6">
        <f>BW882</f>
        <v>875</v>
      </c>
      <c r="O142" s="6">
        <f>BW771</f>
        <v>764</v>
      </c>
      <c r="P142" s="6">
        <f>BW209</f>
        <v>202</v>
      </c>
      <c r="Q142" s="6">
        <f>BW352</f>
        <v>345</v>
      </c>
      <c r="R142" s="6">
        <f>BW687</f>
        <v>680</v>
      </c>
      <c r="S142" s="6">
        <f>BW830</f>
        <v>823</v>
      </c>
      <c r="T142" s="6">
        <f>BW268</f>
        <v>261</v>
      </c>
      <c r="U142" s="6">
        <f>BW157</f>
        <v>150</v>
      </c>
      <c r="V142" s="12">
        <f>BW449</f>
        <v>442</v>
      </c>
      <c r="W142" s="6">
        <f>BW48</f>
        <v>41</v>
      </c>
      <c r="X142" s="6">
        <f>BW546</f>
        <v>539</v>
      </c>
      <c r="Y142" s="6">
        <f>BW915</f>
        <v>908</v>
      </c>
      <c r="Z142" s="6">
        <f>BW250</f>
        <v>243</v>
      </c>
      <c r="AA142" s="6">
        <f>BW363</f>
        <v>356</v>
      </c>
      <c r="AB142" s="6">
        <f>BW857</f>
        <v>850</v>
      </c>
      <c r="AC142" s="8">
        <f>BW712</f>
        <v>705</v>
      </c>
      <c r="AD142" s="6">
        <f>BW1012</f>
        <v>1005</v>
      </c>
      <c r="AE142" s="6">
        <f>BW645</f>
        <v>638</v>
      </c>
      <c r="AF142" s="6">
        <f>BW87</f>
        <v>80</v>
      </c>
      <c r="AG142" s="179">
        <f>BW486</f>
        <v>479</v>
      </c>
      <c r="AH142" s="5">
        <f t="shared" si="28"/>
        <v>16400</v>
      </c>
      <c r="AI142" s="5">
        <f t="shared" si="29"/>
        <v>11201200</v>
      </c>
      <c r="AJ142" s="2">
        <f t="shared" si="27"/>
        <v>8606720000</v>
      </c>
      <c r="AK142" s="115">
        <f>SUMSQ(R141,S141,T141,U141,V141,W141,X141,Y141,Z141,AA141,AB141,AC141,AD141,AE141,AF141,AG141,R142,S142,T142,U142,V142,W142,X142,Y142,Z142,AA142,AB142,AC142,AD142,AE142,AF142,AG142)</f>
        <v>11201200</v>
      </c>
      <c r="AM142" s="127" t="s">
        <v>784</v>
      </c>
      <c r="AN142" s="118" t="s">
        <v>753</v>
      </c>
      <c r="AO142" s="118" t="s">
        <v>848</v>
      </c>
      <c r="AP142" s="118" t="s">
        <v>690</v>
      </c>
      <c r="AQ142" s="118" t="s">
        <v>911</v>
      </c>
      <c r="AR142" s="118" t="s">
        <v>626</v>
      </c>
      <c r="AS142" s="118" t="s">
        <v>973</v>
      </c>
      <c r="AT142" s="118" t="s">
        <v>562</v>
      </c>
      <c r="AU142" s="118" t="s">
        <v>468</v>
      </c>
      <c r="AV142" s="118" t="s">
        <v>56</v>
      </c>
      <c r="AW142" s="118" t="s">
        <v>404</v>
      </c>
      <c r="AX142" s="118" t="s">
        <v>119</v>
      </c>
      <c r="AY142" s="118" t="s">
        <v>340</v>
      </c>
      <c r="AZ142" s="118" t="s">
        <v>181</v>
      </c>
      <c r="BA142" s="118" t="s">
        <v>277</v>
      </c>
      <c r="BB142" s="118" t="s">
        <v>245</v>
      </c>
      <c r="BC142" s="118" t="s">
        <v>1005</v>
      </c>
      <c r="BD142" s="118" t="s">
        <v>531</v>
      </c>
      <c r="BE142" s="118" t="s">
        <v>943</v>
      </c>
      <c r="BF142" s="118" t="s">
        <v>594</v>
      </c>
      <c r="BG142" s="118" t="s">
        <v>880</v>
      </c>
      <c r="BH142" s="118" t="s">
        <v>658</v>
      </c>
      <c r="BI142" s="118" t="s">
        <v>816</v>
      </c>
      <c r="BJ142" s="118" t="s">
        <v>722</v>
      </c>
      <c r="BK142" s="118" t="s">
        <v>308</v>
      </c>
      <c r="BL142" s="118" t="s">
        <v>213</v>
      </c>
      <c r="BM142" s="118" t="s">
        <v>372</v>
      </c>
      <c r="BN142" s="118" t="s">
        <v>151</v>
      </c>
      <c r="BO142" s="118" t="s">
        <v>436</v>
      </c>
      <c r="BP142" s="118" t="s">
        <v>88</v>
      </c>
      <c r="BQ142" s="118" t="s">
        <v>499</v>
      </c>
      <c r="BR142" s="126" t="s">
        <v>24</v>
      </c>
      <c r="BS142" s="24"/>
      <c r="BT142" s="22"/>
      <c r="BU142" s="29" t="s">
        <v>52</v>
      </c>
      <c r="BV142" s="30" t="s">
        <v>1030</v>
      </c>
      <c r="BW142" s="31">
        <f>L2+(134*L4)</f>
        <v>135</v>
      </c>
      <c r="BX142" s="22"/>
    </row>
    <row r="143" spans="1:76" x14ac:dyDescent="0.2">
      <c r="A143" s="1">
        <v>7</v>
      </c>
      <c r="B143" s="178">
        <f>BW133</f>
        <v>126</v>
      </c>
      <c r="C143" s="6">
        <f>BW500</f>
        <v>493</v>
      </c>
      <c r="D143" s="6">
        <f>BW998</f>
        <v>991</v>
      </c>
      <c r="E143" s="6">
        <f>BW599</f>
        <v>592</v>
      </c>
      <c r="F143" s="6">
        <f>BW875</f>
        <v>868</v>
      </c>
      <c r="G143" s="6">
        <f>BW762</f>
        <v>755</v>
      </c>
      <c r="H143" s="9">
        <f>BW200</f>
        <v>193</v>
      </c>
      <c r="I143" s="7">
        <f>BW345</f>
        <v>338</v>
      </c>
      <c r="J143" s="11">
        <f>BW560</f>
        <v>553</v>
      </c>
      <c r="K143" s="6">
        <f>BW961</f>
        <v>954</v>
      </c>
      <c r="L143" s="6">
        <f>BW403</f>
        <v>396</v>
      </c>
      <c r="M143" s="6">
        <f>BW34</f>
        <v>27</v>
      </c>
      <c r="N143" s="6">
        <f>BW318</f>
        <v>311</v>
      </c>
      <c r="O143" s="6">
        <f>BW175</f>
        <v>168</v>
      </c>
      <c r="P143" s="6">
        <f>BW669</f>
        <v>662</v>
      </c>
      <c r="Q143" s="6">
        <f>BW780</f>
        <v>773</v>
      </c>
      <c r="R143" s="6">
        <f>BW259</f>
        <v>252</v>
      </c>
      <c r="S143" s="6">
        <f>BW370</f>
        <v>363</v>
      </c>
      <c r="T143" s="6">
        <f>BW864</f>
        <v>857</v>
      </c>
      <c r="U143" s="6">
        <f>BW721</f>
        <v>714</v>
      </c>
      <c r="V143" s="6">
        <f>BW1005</f>
        <v>998</v>
      </c>
      <c r="W143" s="6">
        <f>BW636</f>
        <v>629</v>
      </c>
      <c r="X143" s="6">
        <f>BW78</f>
        <v>71</v>
      </c>
      <c r="Y143" s="12">
        <f>BW479</f>
        <v>472</v>
      </c>
      <c r="Z143" s="8">
        <f>BW694</f>
        <v>687</v>
      </c>
      <c r="AA143" s="6">
        <f>BW839</f>
        <v>832</v>
      </c>
      <c r="AB143" s="6">
        <f>BW277</f>
        <v>270</v>
      </c>
      <c r="AC143" s="6">
        <f>BW164</f>
        <v>157</v>
      </c>
      <c r="AD143" s="6">
        <f>BW440</f>
        <v>433</v>
      </c>
      <c r="AE143" s="6">
        <f>BW41</f>
        <v>34</v>
      </c>
      <c r="AF143" s="6">
        <f>BW539</f>
        <v>532</v>
      </c>
      <c r="AG143" s="179">
        <f>BW906</f>
        <v>899</v>
      </c>
      <c r="AH143" s="5">
        <f t="shared" si="28"/>
        <v>16400</v>
      </c>
      <c r="AI143" s="5">
        <f t="shared" si="29"/>
        <v>11201200</v>
      </c>
      <c r="AJ143" s="2">
        <f t="shared" si="27"/>
        <v>8606720000</v>
      </c>
      <c r="AK143" s="115">
        <f>SUMSQ(B143,C143,D143,E143,F143,G143,H143,I143,J143,K143,L143,M143,N143,O143,P143,Q143,B144,C144,D144,E144,F144,G144,H144,I144,J144,K144,L144,M144,N144,O144,P144,Q144)</f>
        <v>11201200</v>
      </c>
      <c r="AM143" s="127" t="s">
        <v>780</v>
      </c>
      <c r="AN143" s="118" t="s">
        <v>748</v>
      </c>
      <c r="AO143" s="118" t="s">
        <v>843</v>
      </c>
      <c r="AP143" s="118" t="s">
        <v>685</v>
      </c>
      <c r="AQ143" s="118" t="s">
        <v>906</v>
      </c>
      <c r="AR143" s="118" t="s">
        <v>621</v>
      </c>
      <c r="AS143" s="118" t="s">
        <v>969</v>
      </c>
      <c r="AT143" s="118" t="s">
        <v>557</v>
      </c>
      <c r="AU143" s="118" t="s">
        <v>463</v>
      </c>
      <c r="AV143" s="118" t="s">
        <v>51</v>
      </c>
      <c r="AW143" s="118" t="s">
        <v>399</v>
      </c>
      <c r="AX143" s="118" t="s">
        <v>114</v>
      </c>
      <c r="AY143" s="118" t="s">
        <v>335</v>
      </c>
      <c r="AZ143" s="118" t="s">
        <v>177</v>
      </c>
      <c r="BA143" s="118" t="s">
        <v>272</v>
      </c>
      <c r="BB143" s="118" t="s">
        <v>240</v>
      </c>
      <c r="BC143" s="118" t="s">
        <v>1000</v>
      </c>
      <c r="BD143" s="118" t="s">
        <v>526</v>
      </c>
      <c r="BE143" s="118" t="s">
        <v>938</v>
      </c>
      <c r="BF143" s="118" t="s">
        <v>589</v>
      </c>
      <c r="BG143" s="118" t="s">
        <v>875</v>
      </c>
      <c r="BH143" s="118" t="s">
        <v>653</v>
      </c>
      <c r="BI143" s="118" t="s">
        <v>811</v>
      </c>
      <c r="BJ143" s="118" t="s">
        <v>717</v>
      </c>
      <c r="BK143" s="118" t="s">
        <v>303</v>
      </c>
      <c r="BL143" s="118" t="s">
        <v>208</v>
      </c>
      <c r="BM143" s="118" t="s">
        <v>367</v>
      </c>
      <c r="BN143" s="118" t="s">
        <v>146</v>
      </c>
      <c r="BO143" s="118" t="s">
        <v>431</v>
      </c>
      <c r="BP143" s="118" t="s">
        <v>83</v>
      </c>
      <c r="BQ143" s="118" t="s">
        <v>494</v>
      </c>
      <c r="BR143" s="126" t="s">
        <v>19</v>
      </c>
      <c r="BS143" s="24"/>
      <c r="BT143" s="22"/>
      <c r="BU143" s="29" t="s">
        <v>236</v>
      </c>
      <c r="BV143" s="30" t="s">
        <v>1030</v>
      </c>
      <c r="BW143" s="31">
        <f>L2+(135*L4)</f>
        <v>136</v>
      </c>
      <c r="BX143" s="22"/>
    </row>
    <row r="144" spans="1:76" x14ac:dyDescent="0.2">
      <c r="A144" s="1">
        <v>8</v>
      </c>
      <c r="B144" s="178">
        <f>BW480</f>
        <v>473</v>
      </c>
      <c r="C144" s="6">
        <f>BW81</f>
        <v>74</v>
      </c>
      <c r="D144" s="6">
        <f>BW643</f>
        <v>636</v>
      </c>
      <c r="E144" s="6">
        <f>BW1010</f>
        <v>1003</v>
      </c>
      <c r="F144" s="6">
        <f>BW718</f>
        <v>711</v>
      </c>
      <c r="G144" s="6">
        <f>BW863</f>
        <v>856</v>
      </c>
      <c r="H144" s="7">
        <f>BW365</f>
        <v>358</v>
      </c>
      <c r="I144" s="9">
        <f>BW252</f>
        <v>245</v>
      </c>
      <c r="J144" s="6">
        <f>BW917</f>
        <v>910</v>
      </c>
      <c r="K144" s="11">
        <f>BW548</f>
        <v>541</v>
      </c>
      <c r="L144" s="6">
        <f>BW54</f>
        <v>47</v>
      </c>
      <c r="M144" s="6">
        <f>BW455</f>
        <v>448</v>
      </c>
      <c r="N144" s="6">
        <f>BW155</f>
        <v>148</v>
      </c>
      <c r="O144" s="6">
        <f>BW266</f>
        <v>259</v>
      </c>
      <c r="P144" s="6">
        <f>BW824</f>
        <v>817</v>
      </c>
      <c r="Q144" s="6">
        <f>BW681</f>
        <v>674</v>
      </c>
      <c r="R144" s="6">
        <f>BW358</f>
        <v>351</v>
      </c>
      <c r="S144" s="6">
        <f>BW215</f>
        <v>208</v>
      </c>
      <c r="T144" s="6">
        <f>BW773</f>
        <v>766</v>
      </c>
      <c r="U144" s="6">
        <f>BW884</f>
        <v>877</v>
      </c>
      <c r="V144" s="6">
        <f>BW584</f>
        <v>577</v>
      </c>
      <c r="W144" s="6">
        <f>BW985</f>
        <v>978</v>
      </c>
      <c r="X144" s="12">
        <f>BW491</f>
        <v>484</v>
      </c>
      <c r="Y144" s="6">
        <f>BW122</f>
        <v>115</v>
      </c>
      <c r="Z144" s="6">
        <f>BW787</f>
        <v>780</v>
      </c>
      <c r="AA144" s="8">
        <f>BW674</f>
        <v>667</v>
      </c>
      <c r="AB144" s="6">
        <f>BW176</f>
        <v>169</v>
      </c>
      <c r="AC144" s="6">
        <f>BW321</f>
        <v>314</v>
      </c>
      <c r="AD144" s="6">
        <f>BW29</f>
        <v>22</v>
      </c>
      <c r="AE144" s="6">
        <f>BW396</f>
        <v>389</v>
      </c>
      <c r="AF144" s="6">
        <f>BW958</f>
        <v>951</v>
      </c>
      <c r="AG144" s="179">
        <f>BW559</f>
        <v>552</v>
      </c>
      <c r="AH144" s="5">
        <f t="shared" si="28"/>
        <v>16400</v>
      </c>
      <c r="AI144" s="5">
        <f t="shared" si="29"/>
        <v>11201200</v>
      </c>
      <c r="AJ144" s="2">
        <f t="shared" si="27"/>
        <v>8606720000</v>
      </c>
      <c r="AK144" s="115">
        <f>SUMSQ(R143,S143,T143,U143,V143,W143,X143,Y143,Z143,AA143,AB143,AC143,AD143,AE143,AF143,AG143,R144,S144,T144,U144,V144,W144,X144,Y144,Z144,AA144,AB144,AC144,AD144,AE144,AF144,AG144)</f>
        <v>11201200</v>
      </c>
      <c r="AM144" s="127" t="s">
        <v>786</v>
      </c>
      <c r="AN144" s="118" t="s">
        <v>755</v>
      </c>
      <c r="AO144" s="118" t="s">
        <v>850</v>
      </c>
      <c r="AP144" s="118" t="s">
        <v>692</v>
      </c>
      <c r="AQ144" s="118" t="s">
        <v>913</v>
      </c>
      <c r="AR144" s="118" t="s">
        <v>628</v>
      </c>
      <c r="AS144" s="118" t="s">
        <v>975</v>
      </c>
      <c r="AT144" s="118" t="s">
        <v>564</v>
      </c>
      <c r="AU144" s="118" t="s">
        <v>470</v>
      </c>
      <c r="AV144" s="118" t="s">
        <v>58</v>
      </c>
      <c r="AW144" s="118" t="s">
        <v>406</v>
      </c>
      <c r="AX144" s="118" t="s">
        <v>121</v>
      </c>
      <c r="AY144" s="118" t="s">
        <v>342</v>
      </c>
      <c r="AZ144" s="118" t="s">
        <v>183</v>
      </c>
      <c r="BA144" s="118" t="s">
        <v>279</v>
      </c>
      <c r="BB144" s="118" t="s">
        <v>247</v>
      </c>
      <c r="BC144" s="118" t="s">
        <v>1007</v>
      </c>
      <c r="BD144" s="118" t="s">
        <v>533</v>
      </c>
      <c r="BE144" s="118" t="s">
        <v>945</v>
      </c>
      <c r="BF144" s="118" t="s">
        <v>596</v>
      </c>
      <c r="BG144" s="118" t="s">
        <v>0</v>
      </c>
      <c r="BH144" s="118" t="s">
        <v>660</v>
      </c>
      <c r="BI144" s="118" t="s">
        <v>818</v>
      </c>
      <c r="BJ144" s="118" t="s">
        <v>724</v>
      </c>
      <c r="BK144" s="118" t="s">
        <v>310</v>
      </c>
      <c r="BL144" s="118" t="s">
        <v>215</v>
      </c>
      <c r="BM144" s="118" t="s">
        <v>374</v>
      </c>
      <c r="BN144" s="118" t="s">
        <v>153</v>
      </c>
      <c r="BO144" s="118" t="s">
        <v>438</v>
      </c>
      <c r="BP144" s="118" t="s">
        <v>90</v>
      </c>
      <c r="BQ144" s="118" t="s">
        <v>501</v>
      </c>
      <c r="BR144" s="126" t="s">
        <v>26</v>
      </c>
      <c r="BS144" s="24"/>
      <c r="BT144" s="22"/>
      <c r="BU144" s="29" t="s">
        <v>314</v>
      </c>
      <c r="BV144" s="30" t="s">
        <v>1030</v>
      </c>
      <c r="BW144" s="31">
        <f>L2+(136*L4)</f>
        <v>137</v>
      </c>
      <c r="BX144" s="22"/>
    </row>
    <row r="145" spans="1:76" x14ac:dyDescent="0.2">
      <c r="A145" s="1">
        <v>9</v>
      </c>
      <c r="B145" s="178">
        <f>BW861</f>
        <v>854</v>
      </c>
      <c r="C145" s="6">
        <f>BW716</f>
        <v>709</v>
      </c>
      <c r="D145" s="6">
        <f>BW254</f>
        <v>247</v>
      </c>
      <c r="E145" s="6">
        <f>BW367</f>
        <v>360</v>
      </c>
      <c r="F145" s="6">
        <f>BW83</f>
        <v>76</v>
      </c>
      <c r="G145" s="6">
        <f>BW482</f>
        <v>475</v>
      </c>
      <c r="H145" s="11">
        <f>BW1008</f>
        <v>1001</v>
      </c>
      <c r="I145" s="6">
        <f>BW641</f>
        <v>634</v>
      </c>
      <c r="J145" s="9">
        <f>BW264</f>
        <v>257</v>
      </c>
      <c r="K145" s="7">
        <f>BW153</f>
        <v>146</v>
      </c>
      <c r="L145" s="6">
        <f>BW683</f>
        <v>676</v>
      </c>
      <c r="M145" s="6">
        <f>BW826</f>
        <v>819</v>
      </c>
      <c r="N145" s="6">
        <f>BW550</f>
        <v>543</v>
      </c>
      <c r="O145" s="6">
        <f>BW919</f>
        <v>912</v>
      </c>
      <c r="P145" s="6">
        <f>BW453</f>
        <v>446</v>
      </c>
      <c r="Q145" s="6">
        <f>BW52</f>
        <v>45</v>
      </c>
      <c r="R145" s="6">
        <f>BW987</f>
        <v>980</v>
      </c>
      <c r="S145" s="6">
        <f>BW586</f>
        <v>579</v>
      </c>
      <c r="T145" s="6">
        <f>BW120</f>
        <v>113</v>
      </c>
      <c r="U145" s="6">
        <f>BW489</f>
        <v>482</v>
      </c>
      <c r="V145" s="6">
        <f>BW213</f>
        <v>206</v>
      </c>
      <c r="W145" s="6">
        <f>BW356</f>
        <v>349</v>
      </c>
      <c r="X145" s="8">
        <f>BW886</f>
        <v>879</v>
      </c>
      <c r="Y145" s="6">
        <f>BW775</f>
        <v>768</v>
      </c>
      <c r="Z145" s="6">
        <f>BW398</f>
        <v>391</v>
      </c>
      <c r="AA145" s="12">
        <f>BW31</f>
        <v>24</v>
      </c>
      <c r="AB145" s="6">
        <f>BW557</f>
        <v>550</v>
      </c>
      <c r="AC145" s="6">
        <f>BW956</f>
        <v>949</v>
      </c>
      <c r="AD145" s="6">
        <f>BW672</f>
        <v>665</v>
      </c>
      <c r="AE145" s="6">
        <f>BW785</f>
        <v>778</v>
      </c>
      <c r="AF145" s="6">
        <f>BW323</f>
        <v>316</v>
      </c>
      <c r="AG145" s="179">
        <f>BW178</f>
        <v>171</v>
      </c>
      <c r="AH145" s="5">
        <f t="shared" si="28"/>
        <v>16400</v>
      </c>
      <c r="AI145" s="5">
        <f t="shared" si="29"/>
        <v>11201200</v>
      </c>
      <c r="AJ145" s="2">
        <f t="shared" si="27"/>
        <v>8606720000</v>
      </c>
      <c r="AK145" s="115">
        <f>SUMSQ(B145,C145,D145,E145,F145,G145,H145,I145,J145,K145,L145,M145,N145,O145,P145,Q145,B146,C146,D146,E146,F146,G146,H146,I146,J146,K146,L146,M146,N146,O146,P146,Q146)</f>
        <v>11201200</v>
      </c>
      <c r="AM145" s="127" t="s">
        <v>796</v>
      </c>
      <c r="AN145" s="118" t="s">
        <v>765</v>
      </c>
      <c r="AO145" s="118" t="s">
        <v>860</v>
      </c>
      <c r="AP145" s="118" t="s">
        <v>702</v>
      </c>
      <c r="AQ145" s="118" t="s">
        <v>923</v>
      </c>
      <c r="AR145" s="118" t="s">
        <v>638</v>
      </c>
      <c r="AS145" s="118" t="s">
        <v>985</v>
      </c>
      <c r="AT145" s="118" t="s">
        <v>574</v>
      </c>
      <c r="AU145" s="118" t="s">
        <v>480</v>
      </c>
      <c r="AV145" s="118" t="s">
        <v>68</v>
      </c>
      <c r="AW145" s="118" t="s">
        <v>416</v>
      </c>
      <c r="AX145" s="118" t="s">
        <v>131</v>
      </c>
      <c r="AY145" s="118" t="s">
        <v>352</v>
      </c>
      <c r="AZ145" s="118" t="s">
        <v>193</v>
      </c>
      <c r="BA145" s="118" t="s">
        <v>289</v>
      </c>
      <c r="BB145" s="118" t="s">
        <v>257</v>
      </c>
      <c r="BC145" s="118" t="s">
        <v>1017</v>
      </c>
      <c r="BD145" s="118" t="s">
        <v>2</v>
      </c>
      <c r="BE145" s="118" t="s">
        <v>954</v>
      </c>
      <c r="BF145" s="118" t="s">
        <v>606</v>
      </c>
      <c r="BG145" s="118" t="s">
        <v>891</v>
      </c>
      <c r="BH145" s="118" t="s">
        <v>670</v>
      </c>
      <c r="BI145" s="118" t="s">
        <v>828</v>
      </c>
      <c r="BJ145" s="118" t="s">
        <v>734</v>
      </c>
      <c r="BK145" s="118" t="s">
        <v>320</v>
      </c>
      <c r="BL145" s="118" t="s">
        <v>225</v>
      </c>
      <c r="BM145" s="118" t="s">
        <v>384</v>
      </c>
      <c r="BN145" s="118" t="s">
        <v>163</v>
      </c>
      <c r="BO145" s="118" t="s">
        <v>448</v>
      </c>
      <c r="BP145" s="118" t="s">
        <v>100</v>
      </c>
      <c r="BQ145" s="118" t="s">
        <v>511</v>
      </c>
      <c r="BR145" s="126" t="s">
        <v>36</v>
      </c>
      <c r="BS145" s="24"/>
      <c r="BT145" s="22"/>
      <c r="BU145" s="29" t="s">
        <v>500</v>
      </c>
      <c r="BV145" s="30" t="s">
        <v>1030</v>
      </c>
      <c r="BW145" s="31">
        <f>L2+(137*L4)</f>
        <v>138</v>
      </c>
      <c r="BX145" s="22"/>
    </row>
    <row r="146" spans="1:76" x14ac:dyDescent="0.2">
      <c r="A146" s="1">
        <v>10</v>
      </c>
      <c r="B146" s="178">
        <f>BW760</f>
        <v>753</v>
      </c>
      <c r="C146" s="6">
        <f>BW873</f>
        <v>866</v>
      </c>
      <c r="D146" s="6">
        <f>BW347</f>
        <v>340</v>
      </c>
      <c r="E146" s="6">
        <f>BW202</f>
        <v>195</v>
      </c>
      <c r="F146" s="6">
        <f>BW502</f>
        <v>495</v>
      </c>
      <c r="G146" s="6">
        <f>BW135</f>
        <v>128</v>
      </c>
      <c r="H146" s="6">
        <f>BW597</f>
        <v>590</v>
      </c>
      <c r="I146" s="11">
        <f>BW996</f>
        <v>989</v>
      </c>
      <c r="J146" s="7">
        <f>BW173</f>
        <v>166</v>
      </c>
      <c r="K146" s="9">
        <f>BW316</f>
        <v>309</v>
      </c>
      <c r="L146" s="6">
        <f>BW782</f>
        <v>775</v>
      </c>
      <c r="M146" s="6">
        <f>BW671</f>
        <v>664</v>
      </c>
      <c r="N146" s="6">
        <f>BW963</f>
        <v>956</v>
      </c>
      <c r="O146" s="6">
        <f>BW562</f>
        <v>555</v>
      </c>
      <c r="P146" s="6">
        <f>BW32</f>
        <v>25</v>
      </c>
      <c r="Q146" s="6">
        <f>BW401</f>
        <v>394</v>
      </c>
      <c r="R146" s="6">
        <f>BW638</f>
        <v>631</v>
      </c>
      <c r="S146" s="6">
        <f>BW1007</f>
        <v>1000</v>
      </c>
      <c r="T146" s="6">
        <f>BW477</f>
        <v>470</v>
      </c>
      <c r="U146" s="6">
        <f>BW76</f>
        <v>69</v>
      </c>
      <c r="V146" s="6">
        <f>BW368</f>
        <v>361</v>
      </c>
      <c r="W146" s="6">
        <f>BW257</f>
        <v>250</v>
      </c>
      <c r="X146" s="6">
        <f>BW723</f>
        <v>716</v>
      </c>
      <c r="Y146" s="8">
        <f>BW866</f>
        <v>859</v>
      </c>
      <c r="Z146" s="12">
        <f>BW43</f>
        <v>36</v>
      </c>
      <c r="AA146" s="6">
        <f>BW442</f>
        <v>435</v>
      </c>
      <c r="AB146" s="6">
        <f>BW904</f>
        <v>897</v>
      </c>
      <c r="AC146" s="6">
        <f>BW537</f>
        <v>530</v>
      </c>
      <c r="AD146" s="6">
        <f>BW837</f>
        <v>830</v>
      </c>
      <c r="AE146" s="6">
        <f>BW692</f>
        <v>685</v>
      </c>
      <c r="AF146" s="6">
        <f>BW166</f>
        <v>159</v>
      </c>
      <c r="AG146" s="179">
        <f>BW279</f>
        <v>272</v>
      </c>
      <c r="AH146" s="5">
        <f t="shared" si="28"/>
        <v>16400</v>
      </c>
      <c r="AI146" s="5">
        <f t="shared" si="29"/>
        <v>11201200</v>
      </c>
      <c r="AJ146" s="2">
        <f t="shared" si="27"/>
        <v>8606720000</v>
      </c>
      <c r="AK146" s="115">
        <f>SUMSQ(R145,S145,T145,U145,V145,W145,X145,Y145,Z145,AA145,AB145,AC145,AD145,AE145,AF145,AG145,R146,S146,T146,U146,V146,W146,X146,Y146,Z146,AA146,AB146,AC146,AD146,AE146,AF146,AG146)</f>
        <v>11201200</v>
      </c>
      <c r="AM146" s="127" t="s">
        <v>801</v>
      </c>
      <c r="AN146" s="118" t="s">
        <v>770</v>
      </c>
      <c r="AO146" s="118" t="s">
        <v>865</v>
      </c>
      <c r="AP146" s="118" t="s">
        <v>707</v>
      </c>
      <c r="AQ146" s="118" t="s">
        <v>928</v>
      </c>
      <c r="AR146" s="118" t="s">
        <v>643</v>
      </c>
      <c r="AS146" s="118" t="s">
        <v>990</v>
      </c>
      <c r="AT146" s="118" t="s">
        <v>579</v>
      </c>
      <c r="AU146" s="118" t="s">
        <v>484</v>
      </c>
      <c r="AV146" s="118" t="s">
        <v>73</v>
      </c>
      <c r="AW146" s="118" t="s">
        <v>421</v>
      </c>
      <c r="AX146" s="118" t="s">
        <v>136</v>
      </c>
      <c r="AY146" s="118" t="s">
        <v>357</v>
      </c>
      <c r="AZ146" s="118" t="s">
        <v>198</v>
      </c>
      <c r="BA146" s="118" t="s">
        <v>294</v>
      </c>
      <c r="BB146" s="118" t="s">
        <v>262</v>
      </c>
      <c r="BC146" s="118" t="s">
        <v>1022</v>
      </c>
      <c r="BD146" s="118" t="s">
        <v>547</v>
      </c>
      <c r="BE146" s="118" t="s">
        <v>959</v>
      </c>
      <c r="BF146" s="118" t="s">
        <v>611</v>
      </c>
      <c r="BG146" s="118" t="s">
        <v>896</v>
      </c>
      <c r="BH146" s="118" t="s">
        <v>675</v>
      </c>
      <c r="BI146" s="118" t="s">
        <v>833</v>
      </c>
      <c r="BJ146" s="118" t="s">
        <v>388</v>
      </c>
      <c r="BK146" s="118" t="s">
        <v>325</v>
      </c>
      <c r="BL146" s="118" t="s">
        <v>230</v>
      </c>
      <c r="BM146" s="118" t="s">
        <v>389</v>
      </c>
      <c r="BN146" s="118" t="s">
        <v>167</v>
      </c>
      <c r="BO146" s="118" t="s">
        <v>453</v>
      </c>
      <c r="BP146" s="118" t="s">
        <v>105</v>
      </c>
      <c r="BQ146" s="118" t="s">
        <v>516</v>
      </c>
      <c r="BR146" s="126" t="s">
        <v>41</v>
      </c>
      <c r="BS146" s="24"/>
      <c r="BT146" s="22"/>
      <c r="BU146" s="29" t="s">
        <v>96</v>
      </c>
      <c r="BV146" s="30" t="s">
        <v>1030</v>
      </c>
      <c r="BW146" s="31">
        <f>L2+(138*L4)</f>
        <v>139</v>
      </c>
      <c r="BX146" s="22"/>
    </row>
    <row r="147" spans="1:76" x14ac:dyDescent="0.2">
      <c r="A147" s="1">
        <v>11</v>
      </c>
      <c r="B147" s="178">
        <f>BW180</f>
        <v>173</v>
      </c>
      <c r="C147" s="6">
        <f>BW325</f>
        <v>318</v>
      </c>
      <c r="D147" s="6">
        <f>BW791</f>
        <v>784</v>
      </c>
      <c r="E147" s="6">
        <f>BW678</f>
        <v>671</v>
      </c>
      <c r="F147" s="11">
        <f>BW954</f>
        <v>947</v>
      </c>
      <c r="G147" s="6">
        <f>BW555</f>
        <v>548</v>
      </c>
      <c r="H147" s="6">
        <f>BW25</f>
        <v>18</v>
      </c>
      <c r="I147" s="6">
        <f>BW392</f>
        <v>385</v>
      </c>
      <c r="J147" s="6">
        <f>BW769</f>
        <v>762</v>
      </c>
      <c r="K147" s="6">
        <f>BW880</f>
        <v>873</v>
      </c>
      <c r="L147" s="9">
        <f>BW354</f>
        <v>347</v>
      </c>
      <c r="M147" s="7">
        <f>BW211</f>
        <v>204</v>
      </c>
      <c r="N147" s="6">
        <f>BW495</f>
        <v>488</v>
      </c>
      <c r="O147" s="6">
        <f>BW126</f>
        <v>119</v>
      </c>
      <c r="P147" s="6">
        <f>BW588</f>
        <v>581</v>
      </c>
      <c r="Q147" s="6">
        <f>BW989</f>
        <v>982</v>
      </c>
      <c r="R147" s="6">
        <f>BW50</f>
        <v>43</v>
      </c>
      <c r="S147" s="6">
        <f>BW451</f>
        <v>444</v>
      </c>
      <c r="T147" s="6">
        <f>BW913</f>
        <v>906</v>
      </c>
      <c r="U147" s="6">
        <f>BW544</f>
        <v>537</v>
      </c>
      <c r="V147" s="8">
        <f>BW828</f>
        <v>821</v>
      </c>
      <c r="W147" s="6">
        <f>BW685</f>
        <v>678</v>
      </c>
      <c r="X147" s="6">
        <f>BW159</f>
        <v>152</v>
      </c>
      <c r="Y147" s="6">
        <f>BW270</f>
        <v>263</v>
      </c>
      <c r="Z147" s="6">
        <f>BW647</f>
        <v>640</v>
      </c>
      <c r="AA147" s="6">
        <f>BW1014</f>
        <v>1007</v>
      </c>
      <c r="AB147" s="6">
        <f>BW484</f>
        <v>477</v>
      </c>
      <c r="AC147" s="12">
        <f>BW85</f>
        <v>78</v>
      </c>
      <c r="AD147" s="6">
        <f>BW361</f>
        <v>354</v>
      </c>
      <c r="AE147" s="6">
        <f>BW248</f>
        <v>241</v>
      </c>
      <c r="AF147" s="6">
        <f>BW714</f>
        <v>707</v>
      </c>
      <c r="AG147" s="179">
        <f>BW859</f>
        <v>852</v>
      </c>
      <c r="AH147" s="5">
        <f t="shared" si="28"/>
        <v>16400</v>
      </c>
      <c r="AI147" s="5">
        <f t="shared" si="29"/>
        <v>11201200</v>
      </c>
      <c r="AJ147" s="2">
        <f t="shared" si="27"/>
        <v>8606720000</v>
      </c>
      <c r="AK147" s="115">
        <f>SUMSQ(B147,C147,D147,E147,F147,G147,H147,I147,J147,K147,L147,M147,N147,O147,P147,Q147,B148,C148,D148,E148,F148,G148,H148,I148,J148,K148,L148,M148,N148,O148,P148,Q148)</f>
        <v>11201200</v>
      </c>
      <c r="AM147" s="127" t="s">
        <v>798</v>
      </c>
      <c r="AN147" s="118" t="s">
        <v>767</v>
      </c>
      <c r="AO147" s="118" t="s">
        <v>862</v>
      </c>
      <c r="AP147" s="118" t="s">
        <v>704</v>
      </c>
      <c r="AQ147" s="118" t="s">
        <v>925</v>
      </c>
      <c r="AR147" s="118" t="s">
        <v>640</v>
      </c>
      <c r="AS147" s="118" t="s">
        <v>987</v>
      </c>
      <c r="AT147" s="118" t="s">
        <v>576</v>
      </c>
      <c r="AU147" s="118" t="s">
        <v>482</v>
      </c>
      <c r="AV147" s="118" t="s">
        <v>70</v>
      </c>
      <c r="AW147" s="118" t="s">
        <v>418</v>
      </c>
      <c r="AX147" s="118" t="s">
        <v>133</v>
      </c>
      <c r="AY147" s="118" t="s">
        <v>354</v>
      </c>
      <c r="AZ147" s="118" t="s">
        <v>195</v>
      </c>
      <c r="BA147" s="118" t="s">
        <v>291</v>
      </c>
      <c r="BB147" s="118" t="s">
        <v>259</v>
      </c>
      <c r="BC147" s="118" t="s">
        <v>1019</v>
      </c>
      <c r="BD147" s="118" t="s">
        <v>544</v>
      </c>
      <c r="BE147" s="118" t="s">
        <v>956</v>
      </c>
      <c r="BF147" s="118" t="s">
        <v>608</v>
      </c>
      <c r="BG147" s="118" t="s">
        <v>893</v>
      </c>
      <c r="BH147" s="118" t="s">
        <v>672</v>
      </c>
      <c r="BI147" s="118" t="s">
        <v>830</v>
      </c>
      <c r="BJ147" s="118" t="s">
        <v>736</v>
      </c>
      <c r="BK147" s="118" t="s">
        <v>322</v>
      </c>
      <c r="BL147" s="118" t="s">
        <v>227</v>
      </c>
      <c r="BM147" s="118" t="s">
        <v>386</v>
      </c>
      <c r="BN147" s="118" t="s">
        <v>164</v>
      </c>
      <c r="BO147" s="118" t="s">
        <v>450</v>
      </c>
      <c r="BP147" s="118" t="s">
        <v>102</v>
      </c>
      <c r="BQ147" s="118" t="s">
        <v>513</v>
      </c>
      <c r="BR147" s="126" t="s">
        <v>38</v>
      </c>
      <c r="BS147" s="24"/>
      <c r="BT147" s="22"/>
      <c r="BU147" s="29" t="s">
        <v>162</v>
      </c>
      <c r="BV147" s="30" t="s">
        <v>1030</v>
      </c>
      <c r="BW147" s="31">
        <f>L2+(139*L4)</f>
        <v>140</v>
      </c>
      <c r="BX147" s="22"/>
    </row>
    <row r="148" spans="1:76" x14ac:dyDescent="0.2">
      <c r="A148" s="1">
        <v>12</v>
      </c>
      <c r="B148" s="178">
        <f>BW273</f>
        <v>266</v>
      </c>
      <c r="C148" s="6">
        <f>BW160</f>
        <v>153</v>
      </c>
      <c r="D148" s="6">
        <f>BW690</f>
        <v>683</v>
      </c>
      <c r="E148" s="6">
        <f>BW835</f>
        <v>828</v>
      </c>
      <c r="F148" s="6">
        <f>BW543</f>
        <v>536</v>
      </c>
      <c r="G148" s="11">
        <f>BW910</f>
        <v>903</v>
      </c>
      <c r="H148" s="6">
        <f>BW444</f>
        <v>437</v>
      </c>
      <c r="I148" s="6">
        <f>BW45</f>
        <v>38</v>
      </c>
      <c r="J148" s="6">
        <f>BW868</f>
        <v>861</v>
      </c>
      <c r="K148" s="6">
        <f>BW725</f>
        <v>718</v>
      </c>
      <c r="L148" s="7">
        <f>BW263</f>
        <v>256</v>
      </c>
      <c r="M148" s="9">
        <f>BW374</f>
        <v>367</v>
      </c>
      <c r="N148" s="6">
        <f>BW74</f>
        <v>67</v>
      </c>
      <c r="O148" s="6">
        <f>BW475</f>
        <v>468</v>
      </c>
      <c r="P148" s="6">
        <f>BW1001</f>
        <v>994</v>
      </c>
      <c r="Q148" s="6">
        <f>BW632</f>
        <v>625</v>
      </c>
      <c r="R148" s="6">
        <f>BW407</f>
        <v>400</v>
      </c>
      <c r="S148" s="6">
        <f>BW38</f>
        <v>31</v>
      </c>
      <c r="T148" s="6">
        <f>BW564</f>
        <v>557</v>
      </c>
      <c r="U148" s="6">
        <f>BW965</f>
        <v>958</v>
      </c>
      <c r="V148" s="6">
        <f>BW665</f>
        <v>658</v>
      </c>
      <c r="W148" s="8">
        <f>BW776</f>
        <v>769</v>
      </c>
      <c r="X148" s="6">
        <f>BW314</f>
        <v>307</v>
      </c>
      <c r="Y148" s="6">
        <f>BW171</f>
        <v>164</v>
      </c>
      <c r="Z148" s="6">
        <f>BW994</f>
        <v>987</v>
      </c>
      <c r="AA148" s="6">
        <f>BW595</f>
        <v>588</v>
      </c>
      <c r="AB148" s="12">
        <f>BW129</f>
        <v>122</v>
      </c>
      <c r="AC148" s="6">
        <f>BW496</f>
        <v>489</v>
      </c>
      <c r="AD148" s="6">
        <f>BW204</f>
        <v>197</v>
      </c>
      <c r="AE148" s="6">
        <f>BW349</f>
        <v>342</v>
      </c>
      <c r="AF148" s="6">
        <f>BW879</f>
        <v>872</v>
      </c>
      <c r="AG148" s="179">
        <f>BW766</f>
        <v>759</v>
      </c>
      <c r="AH148" s="5">
        <f t="shared" si="28"/>
        <v>16400</v>
      </c>
      <c r="AI148" s="5">
        <f t="shared" si="29"/>
        <v>11201200</v>
      </c>
      <c r="AJ148" s="2">
        <f t="shared" si="27"/>
        <v>8606720000</v>
      </c>
      <c r="AK148" s="115">
        <f>SUMSQ(R147,S147,T147,U147,V147,W147,X147,Y147,Z147,AA147,AB147,AC147,AD147,AE147,AF147,AG147,R148,S148,T148,U148,V148,W148,X148,Y148,Z148,AA148,AB148,AC148,AD148,AE148,AF148,AG148)</f>
        <v>11201200</v>
      </c>
      <c r="AM148" s="127" t="s">
        <v>799</v>
      </c>
      <c r="AN148" s="118" t="s">
        <v>768</v>
      </c>
      <c r="AO148" s="118" t="s">
        <v>863</v>
      </c>
      <c r="AP148" s="118" t="s">
        <v>705</v>
      </c>
      <c r="AQ148" s="118" t="s">
        <v>926</v>
      </c>
      <c r="AR148" s="118" t="s">
        <v>641</v>
      </c>
      <c r="AS148" s="118" t="s">
        <v>988</v>
      </c>
      <c r="AT148" s="118" t="s">
        <v>577</v>
      </c>
      <c r="AU148" s="118" t="s">
        <v>483</v>
      </c>
      <c r="AV148" s="118" t="s">
        <v>71</v>
      </c>
      <c r="AW148" s="118" t="s">
        <v>419</v>
      </c>
      <c r="AX148" s="118" t="s">
        <v>134</v>
      </c>
      <c r="AY148" s="118" t="s">
        <v>355</v>
      </c>
      <c r="AZ148" s="118" t="s">
        <v>196</v>
      </c>
      <c r="BA148" s="118" t="s">
        <v>292</v>
      </c>
      <c r="BB148" s="118" t="s">
        <v>260</v>
      </c>
      <c r="BC148" s="118" t="s">
        <v>1020</v>
      </c>
      <c r="BD148" s="118" t="s">
        <v>545</v>
      </c>
      <c r="BE148" s="118" t="s">
        <v>957</v>
      </c>
      <c r="BF148" s="118" t="s">
        <v>609</v>
      </c>
      <c r="BG148" s="118" t="s">
        <v>894</v>
      </c>
      <c r="BH148" s="118" t="s">
        <v>673</v>
      </c>
      <c r="BI148" s="118" t="s">
        <v>831</v>
      </c>
      <c r="BJ148" s="118" t="s">
        <v>737</v>
      </c>
      <c r="BK148" s="118" t="s">
        <v>323</v>
      </c>
      <c r="BL148" s="118" t="s">
        <v>228</v>
      </c>
      <c r="BM148" s="118" t="s">
        <v>387</v>
      </c>
      <c r="BN148" s="118" t="s">
        <v>165</v>
      </c>
      <c r="BO148" s="118" t="s">
        <v>451</v>
      </c>
      <c r="BP148" s="118" t="s">
        <v>103</v>
      </c>
      <c r="BQ148" s="118" t="s">
        <v>514</v>
      </c>
      <c r="BR148" s="126" t="s">
        <v>39</v>
      </c>
      <c r="BS148" s="24"/>
      <c r="BT148" s="22"/>
      <c r="BU148" s="29" t="s">
        <v>858</v>
      </c>
      <c r="BV148" s="30" t="s">
        <v>1030</v>
      </c>
      <c r="BW148" s="31">
        <f>L2+(140*L4)</f>
        <v>141</v>
      </c>
      <c r="BX148" s="22"/>
    </row>
    <row r="149" spans="1:76" x14ac:dyDescent="0.2">
      <c r="A149" s="1">
        <v>13</v>
      </c>
      <c r="B149" s="178">
        <f>BW222</f>
        <v>215</v>
      </c>
      <c r="C149" s="6">
        <f>BW335</f>
        <v>328</v>
      </c>
      <c r="D149" s="11">
        <f>BW893</f>
        <v>886</v>
      </c>
      <c r="E149" s="6">
        <f>BW748</f>
        <v>741</v>
      </c>
      <c r="F149" s="6">
        <f>BW976</f>
        <v>969</v>
      </c>
      <c r="G149" s="6">
        <f>BW609</f>
        <v>602</v>
      </c>
      <c r="H149" s="6">
        <f>BW115</f>
        <v>108</v>
      </c>
      <c r="I149" s="6">
        <f>BW514</f>
        <v>507</v>
      </c>
      <c r="J149" s="6">
        <f>BW651</f>
        <v>644</v>
      </c>
      <c r="K149" s="6">
        <f>BW794</f>
        <v>787</v>
      </c>
      <c r="L149" s="6">
        <f>BW296</f>
        <v>289</v>
      </c>
      <c r="M149" s="6">
        <f>BW185</f>
        <v>178</v>
      </c>
      <c r="N149" s="9">
        <f>BW421</f>
        <v>414</v>
      </c>
      <c r="O149" s="7">
        <f>BW20</f>
        <v>13</v>
      </c>
      <c r="P149" s="6">
        <f>BW582</f>
        <v>575</v>
      </c>
      <c r="Q149" s="6">
        <f>BW951</f>
        <v>944</v>
      </c>
      <c r="R149" s="6">
        <f>BW88</f>
        <v>81</v>
      </c>
      <c r="S149" s="6">
        <f>BW457</f>
        <v>450</v>
      </c>
      <c r="T149" s="8">
        <f>BW1019</f>
        <v>1012</v>
      </c>
      <c r="U149" s="6">
        <f>BW618</f>
        <v>611</v>
      </c>
      <c r="V149" s="6">
        <f>BW854</f>
        <v>847</v>
      </c>
      <c r="W149" s="6">
        <f>BW743</f>
        <v>736</v>
      </c>
      <c r="X149" s="6">
        <f>BW245</f>
        <v>238</v>
      </c>
      <c r="Y149" s="6">
        <f>BW388</f>
        <v>381</v>
      </c>
      <c r="Z149" s="6">
        <f>BW525</f>
        <v>518</v>
      </c>
      <c r="AA149" s="6">
        <f>BW924</f>
        <v>917</v>
      </c>
      <c r="AB149" s="6">
        <f>BW430</f>
        <v>423</v>
      </c>
      <c r="AC149" s="6">
        <f>BW63</f>
        <v>56</v>
      </c>
      <c r="AD149" s="6">
        <f>BW291</f>
        <v>284</v>
      </c>
      <c r="AE149" s="12">
        <f>BW146</f>
        <v>139</v>
      </c>
      <c r="AF149" s="6">
        <f>BW704</f>
        <v>697</v>
      </c>
      <c r="AG149" s="179">
        <f>BW817</f>
        <v>810</v>
      </c>
      <c r="AH149" s="5">
        <f t="shared" si="28"/>
        <v>16400</v>
      </c>
      <c r="AI149" s="5">
        <f t="shared" si="29"/>
        <v>11201200</v>
      </c>
      <c r="AJ149" s="2">
        <f t="shared" si="27"/>
        <v>8606720000</v>
      </c>
      <c r="AK149" s="115">
        <f>SUMSQ(B149,C149,D149,E149,F149,G149,H149,I149,J149,K149,L149,M149,N149,O149,P149,Q149,B150,C150,D150,E150,F150,G150,H150,I150,J150,K150,L150,M150,N150,O150,P150,Q150)</f>
        <v>11201200</v>
      </c>
      <c r="AM149" s="127" t="s">
        <v>792</v>
      </c>
      <c r="AN149" s="118" t="s">
        <v>761</v>
      </c>
      <c r="AO149" s="118" t="s">
        <v>856</v>
      </c>
      <c r="AP149" s="118" t="s">
        <v>698</v>
      </c>
      <c r="AQ149" s="118" t="s">
        <v>919</v>
      </c>
      <c r="AR149" s="118" t="s">
        <v>634</v>
      </c>
      <c r="AS149" s="118" t="s">
        <v>981</v>
      </c>
      <c r="AT149" s="118" t="s">
        <v>570</v>
      </c>
      <c r="AU149" s="118" t="s">
        <v>476</v>
      </c>
      <c r="AV149" s="118" t="s">
        <v>64</v>
      </c>
      <c r="AW149" s="118" t="s">
        <v>412</v>
      </c>
      <c r="AX149" s="118" t="s">
        <v>127</v>
      </c>
      <c r="AY149" s="118" t="s">
        <v>348</v>
      </c>
      <c r="AZ149" s="118" t="s">
        <v>189</v>
      </c>
      <c r="BA149" s="118" t="s">
        <v>285</v>
      </c>
      <c r="BB149" s="118" t="s">
        <v>253</v>
      </c>
      <c r="BC149" s="118" t="s">
        <v>1013</v>
      </c>
      <c r="BD149" s="118" t="s">
        <v>539</v>
      </c>
      <c r="BE149" s="118" t="s">
        <v>950</v>
      </c>
      <c r="BF149" s="118" t="s">
        <v>602</v>
      </c>
      <c r="BG149" s="118" t="s">
        <v>887</v>
      </c>
      <c r="BH149" s="118" t="s">
        <v>666</v>
      </c>
      <c r="BI149" s="118" t="s">
        <v>824</v>
      </c>
      <c r="BJ149" s="118" t="s">
        <v>730</v>
      </c>
      <c r="BK149" s="118" t="s">
        <v>316</v>
      </c>
      <c r="BL149" s="118" t="s">
        <v>221</v>
      </c>
      <c r="BM149" s="118" t="s">
        <v>380</v>
      </c>
      <c r="BN149" s="118" t="s">
        <v>159</v>
      </c>
      <c r="BO149" s="118" t="s">
        <v>444</v>
      </c>
      <c r="BP149" s="118" t="s">
        <v>96</v>
      </c>
      <c r="BQ149" s="118" t="s">
        <v>507</v>
      </c>
      <c r="BR149" s="126" t="s">
        <v>32</v>
      </c>
      <c r="BS149" s="24"/>
      <c r="BT149" s="22"/>
      <c r="BU149" s="29" t="s">
        <v>924</v>
      </c>
      <c r="BV149" s="30" t="s">
        <v>1030</v>
      </c>
      <c r="BW149" s="31">
        <f>L2+(141*L4)</f>
        <v>142</v>
      </c>
      <c r="BX149" s="22"/>
    </row>
    <row r="150" spans="1:76" x14ac:dyDescent="0.2">
      <c r="A150" s="1">
        <v>14</v>
      </c>
      <c r="B150" s="178">
        <f>BW379</f>
        <v>372</v>
      </c>
      <c r="C150" s="6">
        <f>BW234</f>
        <v>227</v>
      </c>
      <c r="D150" s="6">
        <f>BW728</f>
        <v>721</v>
      </c>
      <c r="E150" s="11">
        <f>BW841</f>
        <v>834</v>
      </c>
      <c r="F150" s="6">
        <f>BW629</f>
        <v>622</v>
      </c>
      <c r="G150" s="6">
        <f>BW1028</f>
        <v>1021</v>
      </c>
      <c r="H150" s="6">
        <f>BW470</f>
        <v>463</v>
      </c>
      <c r="I150" s="6">
        <f>BW103</f>
        <v>96</v>
      </c>
      <c r="J150" s="6">
        <f>BW814</f>
        <v>807</v>
      </c>
      <c r="K150" s="6">
        <f>BW703</f>
        <v>696</v>
      </c>
      <c r="L150" s="6">
        <f>BW141</f>
        <v>134</v>
      </c>
      <c r="M150" s="6">
        <f>BW284</f>
        <v>277</v>
      </c>
      <c r="N150" s="7">
        <f>BW64</f>
        <v>57</v>
      </c>
      <c r="O150" s="9">
        <f>BW433</f>
        <v>426</v>
      </c>
      <c r="P150" s="6">
        <f>BW931</f>
        <v>924</v>
      </c>
      <c r="Q150" s="6">
        <f>BW530</f>
        <v>523</v>
      </c>
      <c r="R150" s="6">
        <f>BW509</f>
        <v>502</v>
      </c>
      <c r="S150" s="6">
        <f>BW108</f>
        <v>101</v>
      </c>
      <c r="T150" s="6">
        <f>BW606</f>
        <v>599</v>
      </c>
      <c r="U150" s="8">
        <f>BW975</f>
        <v>968</v>
      </c>
      <c r="V150" s="6">
        <f>BW755</f>
        <v>748</v>
      </c>
      <c r="W150" s="6">
        <f>BW898</f>
        <v>891</v>
      </c>
      <c r="X150" s="6">
        <f>BW336</f>
        <v>329</v>
      </c>
      <c r="Y150" s="6">
        <f>BW225</f>
        <v>218</v>
      </c>
      <c r="Z150" s="6">
        <f>BW936</f>
        <v>929</v>
      </c>
      <c r="AA150" s="6">
        <f>BW569</f>
        <v>562</v>
      </c>
      <c r="AB150" s="6">
        <f>BW11</f>
        <v>4</v>
      </c>
      <c r="AC150" s="6">
        <f>BW410</f>
        <v>403</v>
      </c>
      <c r="AD150" s="12">
        <f>BW198</f>
        <v>191</v>
      </c>
      <c r="AE150" s="6">
        <f>BW311</f>
        <v>304</v>
      </c>
      <c r="AF150" s="6">
        <f>BW805</f>
        <v>798</v>
      </c>
      <c r="AG150" s="179">
        <f>BW660</f>
        <v>653</v>
      </c>
      <c r="AH150" s="5">
        <f t="shared" si="28"/>
        <v>16400</v>
      </c>
      <c r="AI150" s="5">
        <f t="shared" si="29"/>
        <v>11201200</v>
      </c>
      <c r="AJ150" s="2">
        <f t="shared" si="27"/>
        <v>8606720000</v>
      </c>
      <c r="AK150" s="115">
        <f>SUMSQ(R149,S149,T149,U149,V149,W149,X149,Y149,Z149,AA149,AB149,AC149,AD149,AE149,AF149,AG149,R150,S150,T150,U150,V150,W150,X150,Y150,Z150,AA150,AB150,AC150,AD150,AE150,AF150,AG150)</f>
        <v>11201200</v>
      </c>
      <c r="AM150" s="127" t="s">
        <v>805</v>
      </c>
      <c r="AN150" s="118" t="s">
        <v>774</v>
      </c>
      <c r="AO150" s="118" t="s">
        <v>869</v>
      </c>
      <c r="AP150" s="118" t="s">
        <v>711</v>
      </c>
      <c r="AQ150" s="118" t="s">
        <v>932</v>
      </c>
      <c r="AR150" s="118" t="s">
        <v>647</v>
      </c>
      <c r="AS150" s="118" t="s">
        <v>994</v>
      </c>
      <c r="AT150" s="118" t="s">
        <v>583</v>
      </c>
      <c r="AU150" s="118" t="s">
        <v>488</v>
      </c>
      <c r="AV150" s="118" t="s">
        <v>77</v>
      </c>
      <c r="AW150" s="118" t="s">
        <v>425</v>
      </c>
      <c r="AX150" s="118" t="s">
        <v>140</v>
      </c>
      <c r="AY150" s="118" t="s">
        <v>361</v>
      </c>
      <c r="AZ150" s="118" t="s">
        <v>202</v>
      </c>
      <c r="BA150" s="118" t="s">
        <v>297</v>
      </c>
      <c r="BB150" s="118" t="s">
        <v>266</v>
      </c>
      <c r="BC150" s="118" t="s">
        <v>1026</v>
      </c>
      <c r="BD150" s="118" t="s">
        <v>551</v>
      </c>
      <c r="BE150" s="118" t="s">
        <v>963</v>
      </c>
      <c r="BF150" s="118" t="s">
        <v>615</v>
      </c>
      <c r="BG150" s="118" t="s">
        <v>900</v>
      </c>
      <c r="BH150" s="118" t="s">
        <v>679</v>
      </c>
      <c r="BI150" s="118" t="s">
        <v>837</v>
      </c>
      <c r="BJ150" s="118" t="s">
        <v>742</v>
      </c>
      <c r="BK150" s="118" t="s">
        <v>329</v>
      </c>
      <c r="BL150" s="118" t="s">
        <v>234</v>
      </c>
      <c r="BM150" s="118" t="s">
        <v>393</v>
      </c>
      <c r="BN150" s="118" t="s">
        <v>171</v>
      </c>
      <c r="BO150" s="118" t="s">
        <v>457</v>
      </c>
      <c r="BP150" s="118" t="s">
        <v>109</v>
      </c>
      <c r="BQ150" s="118" t="s">
        <v>520</v>
      </c>
      <c r="BR150" s="126" t="s">
        <v>45</v>
      </c>
      <c r="BS150" s="24"/>
      <c r="BT150" s="22"/>
      <c r="BU150" s="29" t="s">
        <v>566</v>
      </c>
      <c r="BV150" s="30" t="s">
        <v>1030</v>
      </c>
      <c r="BW150" s="31">
        <f>L2+(142*L4)</f>
        <v>143</v>
      </c>
      <c r="BX150" s="22"/>
    </row>
    <row r="151" spans="1:76" x14ac:dyDescent="0.2">
      <c r="A151" s="1">
        <v>15</v>
      </c>
      <c r="B151" s="190">
        <f>BW823</f>
        <v>816</v>
      </c>
      <c r="C151" s="6">
        <f>BW710</f>
        <v>703</v>
      </c>
      <c r="D151" s="6">
        <f>BW148</f>
        <v>141</v>
      </c>
      <c r="E151" s="6">
        <f>BW293</f>
        <v>286</v>
      </c>
      <c r="F151" s="6">
        <f>BW57</f>
        <v>50</v>
      </c>
      <c r="G151" s="6">
        <f>BW424</f>
        <v>417</v>
      </c>
      <c r="H151" s="6">
        <f>BW922</f>
        <v>915</v>
      </c>
      <c r="I151" s="6">
        <f>BW523</f>
        <v>516</v>
      </c>
      <c r="J151" s="6">
        <f>BW386</f>
        <v>379</v>
      </c>
      <c r="K151" s="6">
        <f>BW243</f>
        <v>236</v>
      </c>
      <c r="L151" s="6">
        <f>BW737</f>
        <v>730</v>
      </c>
      <c r="M151" s="6">
        <f>BW848</f>
        <v>841</v>
      </c>
      <c r="N151" s="6">
        <f>BW620</f>
        <v>613</v>
      </c>
      <c r="O151" s="6">
        <f>BW1021</f>
        <v>1014</v>
      </c>
      <c r="P151" s="9">
        <f>BW463</f>
        <v>456</v>
      </c>
      <c r="Q151" s="7">
        <f>BW94</f>
        <v>87</v>
      </c>
      <c r="R151" s="8">
        <f>BW945</f>
        <v>938</v>
      </c>
      <c r="S151" s="6">
        <f>BW576</f>
        <v>569</v>
      </c>
      <c r="T151" s="6">
        <f>BW18</f>
        <v>11</v>
      </c>
      <c r="U151" s="6">
        <f>BW419</f>
        <v>412</v>
      </c>
      <c r="V151" s="6">
        <f>BW191</f>
        <v>184</v>
      </c>
      <c r="W151" s="6">
        <f>BW302</f>
        <v>295</v>
      </c>
      <c r="X151" s="6">
        <f>BW796</f>
        <v>789</v>
      </c>
      <c r="Y151" s="6">
        <f>BW653</f>
        <v>646</v>
      </c>
      <c r="Z151" s="6">
        <f>BW516</f>
        <v>509</v>
      </c>
      <c r="AA151" s="6">
        <f>BW117</f>
        <v>110</v>
      </c>
      <c r="AB151" s="6">
        <f>BW615</f>
        <v>608</v>
      </c>
      <c r="AC151" s="6">
        <f>BW982</f>
        <v>975</v>
      </c>
      <c r="AD151" s="6">
        <f>BW746</f>
        <v>739</v>
      </c>
      <c r="AE151" s="6">
        <f>BW891</f>
        <v>884</v>
      </c>
      <c r="AF151" s="6">
        <f>BW329</f>
        <v>322</v>
      </c>
      <c r="AG151" s="186">
        <f>BW216</f>
        <v>209</v>
      </c>
      <c r="AH151" s="5">
        <f t="shared" si="28"/>
        <v>16400</v>
      </c>
      <c r="AI151" s="5">
        <f t="shared" si="29"/>
        <v>11201200</v>
      </c>
      <c r="AJ151" s="2">
        <f t="shared" si="27"/>
        <v>8606720000</v>
      </c>
      <c r="AK151" s="115">
        <f>SUMSQ(B151,C151,D151,E151,F151,G151,H151,I151,J151,K151,L151,M151,N151,O151,P151,Q151,B152,C152,D152,E152,F152,G152,H152,I152,J152,K152,L152,M152,N152,O152,P152,Q152)</f>
        <v>11201200</v>
      </c>
      <c r="AM151" s="127" t="s">
        <v>794</v>
      </c>
      <c r="AN151" s="118" t="s">
        <v>763</v>
      </c>
      <c r="AO151" s="118" t="s">
        <v>858</v>
      </c>
      <c r="AP151" s="118" t="s">
        <v>700</v>
      </c>
      <c r="AQ151" s="118" t="s">
        <v>921</v>
      </c>
      <c r="AR151" s="118" t="s">
        <v>636</v>
      </c>
      <c r="AS151" s="118" t="s">
        <v>983</v>
      </c>
      <c r="AT151" s="118" t="s">
        <v>572</v>
      </c>
      <c r="AU151" s="118" t="s">
        <v>478</v>
      </c>
      <c r="AV151" s="118" t="s">
        <v>66</v>
      </c>
      <c r="AW151" s="118" t="s">
        <v>414</v>
      </c>
      <c r="AX151" s="118" t="s">
        <v>129</v>
      </c>
      <c r="AY151" s="118" t="s">
        <v>350</v>
      </c>
      <c r="AZ151" s="118" t="s">
        <v>191</v>
      </c>
      <c r="BA151" s="118" t="s">
        <v>287</v>
      </c>
      <c r="BB151" s="118" t="s">
        <v>255</v>
      </c>
      <c r="BC151" s="118" t="s">
        <v>1015</v>
      </c>
      <c r="BD151" s="118" t="s">
        <v>541</v>
      </c>
      <c r="BE151" s="118" t="s">
        <v>952</v>
      </c>
      <c r="BF151" s="118" t="s">
        <v>604</v>
      </c>
      <c r="BG151" s="118" t="s">
        <v>889</v>
      </c>
      <c r="BH151" s="118" t="s">
        <v>668</v>
      </c>
      <c r="BI151" s="118" t="s">
        <v>826</v>
      </c>
      <c r="BJ151" s="118" t="s">
        <v>732</v>
      </c>
      <c r="BK151" s="118" t="s">
        <v>318</v>
      </c>
      <c r="BL151" s="118" t="s">
        <v>223</v>
      </c>
      <c r="BM151" s="118" t="s">
        <v>382</v>
      </c>
      <c r="BN151" s="118" t="s">
        <v>161</v>
      </c>
      <c r="BO151" s="118" t="s">
        <v>446</v>
      </c>
      <c r="BP151" s="118" t="s">
        <v>98</v>
      </c>
      <c r="BQ151" s="118" t="s">
        <v>509</v>
      </c>
      <c r="BR151" s="126" t="s">
        <v>34</v>
      </c>
      <c r="BS151" s="24"/>
      <c r="BT151" s="22"/>
      <c r="BU151" s="29" t="s">
        <v>752</v>
      </c>
      <c r="BV151" s="30" t="s">
        <v>1030</v>
      </c>
      <c r="BW151" s="31">
        <f>L2+(143*L4)</f>
        <v>144</v>
      </c>
      <c r="BX151" s="22"/>
    </row>
    <row r="152" spans="1:76" x14ac:dyDescent="0.2">
      <c r="A152" s="1">
        <v>16</v>
      </c>
      <c r="B152" s="178">
        <f>BW658</f>
        <v>651</v>
      </c>
      <c r="C152" s="11">
        <f>BW803</f>
        <v>796</v>
      </c>
      <c r="D152" s="6">
        <f>BW305</f>
        <v>298</v>
      </c>
      <c r="E152" s="6">
        <f>BW192</f>
        <v>185</v>
      </c>
      <c r="F152" s="6">
        <f>BW412</f>
        <v>405</v>
      </c>
      <c r="G152" s="6">
        <f>BW13</f>
        <v>6</v>
      </c>
      <c r="H152" s="6">
        <f>BW575</f>
        <v>568</v>
      </c>
      <c r="I152" s="6">
        <f>BW942</f>
        <v>935</v>
      </c>
      <c r="J152" s="6">
        <f>BW231</f>
        <v>224</v>
      </c>
      <c r="K152" s="6">
        <f>BW342</f>
        <v>335</v>
      </c>
      <c r="L152" s="6">
        <f>BW900</f>
        <v>893</v>
      </c>
      <c r="M152" s="6">
        <f>BW757</f>
        <v>750</v>
      </c>
      <c r="N152" s="6">
        <f>BW969</f>
        <v>962</v>
      </c>
      <c r="O152" s="6">
        <f>BW600</f>
        <v>593</v>
      </c>
      <c r="P152" s="7">
        <f>BW106</f>
        <v>99</v>
      </c>
      <c r="Q152" s="9">
        <f>BW507</f>
        <v>500</v>
      </c>
      <c r="R152" s="6">
        <f>BW532</f>
        <v>525</v>
      </c>
      <c r="S152" s="8">
        <f>BW933</f>
        <v>926</v>
      </c>
      <c r="T152" s="6">
        <f>BW439</f>
        <v>432</v>
      </c>
      <c r="U152" s="6">
        <f>BW70</f>
        <v>63</v>
      </c>
      <c r="V152" s="6">
        <f>BW282</f>
        <v>275</v>
      </c>
      <c r="W152" s="6">
        <f>BW139</f>
        <v>132</v>
      </c>
      <c r="X152" s="6">
        <f>BW697</f>
        <v>690</v>
      </c>
      <c r="Y152" s="6">
        <f>BW808</f>
        <v>801</v>
      </c>
      <c r="Z152" s="6">
        <f>BW97</f>
        <v>90</v>
      </c>
      <c r="AA152" s="6">
        <f>BW464</f>
        <v>457</v>
      </c>
      <c r="AB152" s="6">
        <f>BW1026</f>
        <v>1019</v>
      </c>
      <c r="AC152" s="6">
        <f>BW627</f>
        <v>620</v>
      </c>
      <c r="AD152" s="6">
        <f>BW847</f>
        <v>840</v>
      </c>
      <c r="AE152" s="6">
        <f>BW734</f>
        <v>727</v>
      </c>
      <c r="AF152" s="12">
        <f>BW236</f>
        <v>229</v>
      </c>
      <c r="AG152" s="179">
        <f>BW381</f>
        <v>374</v>
      </c>
      <c r="AH152" s="5">
        <f t="shared" si="28"/>
        <v>16400</v>
      </c>
      <c r="AI152" s="5">
        <f t="shared" si="29"/>
        <v>11201200</v>
      </c>
      <c r="AJ152" s="2">
        <f t="shared" si="27"/>
        <v>8606720000</v>
      </c>
      <c r="AK152" s="115">
        <f>SUMSQ(R151,S151,T151,U151,V151,W151,X151,Y151,Z151,AA151,AB151,AC151,AD151,AE151,AF151,AG151,R152,S152,T152,U152,V152,W152,X152,Y152,Z152,AA152,AB152,AC152,AD152,AE152,AF152,AG152)</f>
        <v>11201200</v>
      </c>
      <c r="AM152" s="127" t="s">
        <v>803</v>
      </c>
      <c r="AN152" s="118" t="s">
        <v>772</v>
      </c>
      <c r="AO152" s="118" t="s">
        <v>867</v>
      </c>
      <c r="AP152" s="118" t="s">
        <v>709</v>
      </c>
      <c r="AQ152" s="118" t="s">
        <v>930</v>
      </c>
      <c r="AR152" s="118" t="s">
        <v>645</v>
      </c>
      <c r="AS152" s="118" t="s">
        <v>992</v>
      </c>
      <c r="AT152" s="118" t="s">
        <v>581</v>
      </c>
      <c r="AU152" s="118" t="s">
        <v>486</v>
      </c>
      <c r="AV152" s="118" t="s">
        <v>75</v>
      </c>
      <c r="AW152" s="118" t="s">
        <v>423</v>
      </c>
      <c r="AX152" s="118" t="s">
        <v>138</v>
      </c>
      <c r="AY152" s="118" t="s">
        <v>359</v>
      </c>
      <c r="AZ152" s="118" t="s">
        <v>200</v>
      </c>
      <c r="BA152" s="118" t="s">
        <v>6</v>
      </c>
      <c r="BB152" s="118" t="s">
        <v>264</v>
      </c>
      <c r="BC152" s="118" t="s">
        <v>1024</v>
      </c>
      <c r="BD152" s="118" t="s">
        <v>549</v>
      </c>
      <c r="BE152" s="118" t="s">
        <v>961</v>
      </c>
      <c r="BF152" s="118" t="s">
        <v>613</v>
      </c>
      <c r="BG152" s="118" t="s">
        <v>898</v>
      </c>
      <c r="BH152" s="118" t="s">
        <v>677</v>
      </c>
      <c r="BI152" s="118" t="s">
        <v>835</v>
      </c>
      <c r="BJ152" s="118" t="s">
        <v>740</v>
      </c>
      <c r="BK152" s="118" t="s">
        <v>327</v>
      </c>
      <c r="BL152" s="118" t="s">
        <v>232</v>
      </c>
      <c r="BM152" s="118" t="s">
        <v>391</v>
      </c>
      <c r="BN152" s="118" t="s">
        <v>169</v>
      </c>
      <c r="BO152" s="118" t="s">
        <v>455</v>
      </c>
      <c r="BP152" s="118" t="s">
        <v>107</v>
      </c>
      <c r="BQ152" s="118" t="s">
        <v>518</v>
      </c>
      <c r="BR152" s="126" t="s">
        <v>43</v>
      </c>
      <c r="BS152" s="24"/>
      <c r="BT152" s="22"/>
      <c r="BU152" s="29" t="s">
        <v>252</v>
      </c>
      <c r="BV152" s="30" t="s">
        <v>1030</v>
      </c>
      <c r="BW152" s="31">
        <f>L2+(144*L4)</f>
        <v>145</v>
      </c>
      <c r="BX152" s="22"/>
    </row>
    <row r="153" spans="1:76" x14ac:dyDescent="0.2">
      <c r="A153" s="1">
        <v>17</v>
      </c>
      <c r="B153" s="178">
        <f>BW677</f>
        <v>670</v>
      </c>
      <c r="C153" s="12">
        <f>BW788</f>
        <v>781</v>
      </c>
      <c r="D153" s="6">
        <f>BW326</f>
        <v>319</v>
      </c>
      <c r="E153" s="6">
        <f>BW183</f>
        <v>176</v>
      </c>
      <c r="F153" s="6">
        <f>BW395</f>
        <v>388</v>
      </c>
      <c r="G153" s="6">
        <f>BW26</f>
        <v>19</v>
      </c>
      <c r="H153" s="6">
        <f>BW552</f>
        <v>545</v>
      </c>
      <c r="I153" s="6">
        <f>BW953</f>
        <v>946</v>
      </c>
      <c r="J153" s="6">
        <f>BW208</f>
        <v>201</v>
      </c>
      <c r="K153" s="6">
        <f>BW353</f>
        <v>346</v>
      </c>
      <c r="L153" s="6">
        <f>BW883</f>
        <v>876</v>
      </c>
      <c r="M153" s="6">
        <f>BW770</f>
        <v>763</v>
      </c>
      <c r="N153" s="6">
        <f>BW990</f>
        <v>983</v>
      </c>
      <c r="O153" s="6">
        <f>BW591</f>
        <v>584</v>
      </c>
      <c r="P153" s="8">
        <f>BW125</f>
        <v>118</v>
      </c>
      <c r="Q153" s="6">
        <f>BW492</f>
        <v>485</v>
      </c>
      <c r="R153" s="9">
        <f>BW547</f>
        <v>540</v>
      </c>
      <c r="S153" s="7">
        <f>BW914</f>
        <v>907</v>
      </c>
      <c r="T153" s="6">
        <f>BW448</f>
        <v>441</v>
      </c>
      <c r="U153" s="6">
        <f>BW49</f>
        <v>42</v>
      </c>
      <c r="V153" s="6">
        <f>BW269</f>
        <v>262</v>
      </c>
      <c r="W153" s="6">
        <f>BW156</f>
        <v>149</v>
      </c>
      <c r="X153" s="6">
        <f>BW686</f>
        <v>679</v>
      </c>
      <c r="Y153" s="6">
        <f>BW831</f>
        <v>824</v>
      </c>
      <c r="Z153" s="6">
        <f>BW86</f>
        <v>79</v>
      </c>
      <c r="AA153" s="6">
        <f>BW487</f>
        <v>480</v>
      </c>
      <c r="AB153" s="6">
        <f>BW1013</f>
        <v>1006</v>
      </c>
      <c r="AC153" s="6">
        <f>BW644</f>
        <v>637</v>
      </c>
      <c r="AD153" s="6">
        <f>BW856</f>
        <v>849</v>
      </c>
      <c r="AE153" s="6">
        <f>BW713</f>
        <v>706</v>
      </c>
      <c r="AF153" s="11">
        <f>BW251</f>
        <v>244</v>
      </c>
      <c r="AG153" s="179">
        <f>BW362</f>
        <v>355</v>
      </c>
      <c r="AH153" s="5">
        <f t="shared" si="28"/>
        <v>16400</v>
      </c>
      <c r="AI153" s="5">
        <f t="shared" si="29"/>
        <v>11201200</v>
      </c>
      <c r="AJ153" s="2">
        <f t="shared" si="27"/>
        <v>8606720000</v>
      </c>
      <c r="AK153" s="115">
        <f>SUMSQ(B153,C153,D153,E153,F153,G153,H153,I153,J153,K153,L153,M153,N153,O153,P153,Q153,B154,C154,D154,E154,F154,G154,H154,I154,J154,K154,L154,M154,N154,O154,P154,Q154)</f>
        <v>11201200</v>
      </c>
      <c r="AM153" s="127" t="s">
        <v>787</v>
      </c>
      <c r="AN153" s="118" t="s">
        <v>756</v>
      </c>
      <c r="AO153" s="118" t="s">
        <v>851</v>
      </c>
      <c r="AP153" s="118" t="s">
        <v>693</v>
      </c>
      <c r="AQ153" s="118" t="s">
        <v>914</v>
      </c>
      <c r="AR153" s="118" t="s">
        <v>629</v>
      </c>
      <c r="AS153" s="118" t="s">
        <v>976</v>
      </c>
      <c r="AT153" s="118" t="s">
        <v>565</v>
      </c>
      <c r="AU153" s="118" t="s">
        <v>471</v>
      </c>
      <c r="AV153" s="118" t="s">
        <v>59</v>
      </c>
      <c r="AW153" s="118" t="s">
        <v>407</v>
      </c>
      <c r="AX153" s="118" t="s">
        <v>122</v>
      </c>
      <c r="AY153" s="118" t="s">
        <v>343</v>
      </c>
      <c r="AZ153" s="118" t="s">
        <v>184</v>
      </c>
      <c r="BA153" s="118" t="s">
        <v>280</v>
      </c>
      <c r="BB153" s="118" t="s">
        <v>248</v>
      </c>
      <c r="BC153" s="118" t="s">
        <v>1008</v>
      </c>
      <c r="BD153" s="118" t="s">
        <v>534</v>
      </c>
      <c r="BE153" s="118" t="s">
        <v>946</v>
      </c>
      <c r="BF153" s="118" t="s">
        <v>597</v>
      </c>
      <c r="BG153" s="118" t="s">
        <v>882</v>
      </c>
      <c r="BH153" s="118" t="s">
        <v>661</v>
      </c>
      <c r="BI153" s="118" t="s">
        <v>819</v>
      </c>
      <c r="BJ153" s="118" t="s">
        <v>725</v>
      </c>
      <c r="BK153" s="118" t="s">
        <v>311</v>
      </c>
      <c r="BL153" s="118" t="s">
        <v>216</v>
      </c>
      <c r="BM153" s="118" t="s">
        <v>375</v>
      </c>
      <c r="BN153" s="118" t="s">
        <v>154</v>
      </c>
      <c r="BO153" s="118" t="s">
        <v>439</v>
      </c>
      <c r="BP153" s="118" t="s">
        <v>91</v>
      </c>
      <c r="BQ153" s="118" t="s">
        <v>502</v>
      </c>
      <c r="BR153" s="126" t="s">
        <v>27</v>
      </c>
      <c r="BS153" s="24"/>
      <c r="BT153" s="22"/>
      <c r="BU153" s="29" t="s">
        <v>68</v>
      </c>
      <c r="BV153" s="30" t="s">
        <v>1030</v>
      </c>
      <c r="BW153" s="31">
        <f>L2+(145*L4)</f>
        <v>146</v>
      </c>
      <c r="BX153" s="22"/>
    </row>
    <row r="154" spans="1:76" x14ac:dyDescent="0.2">
      <c r="A154" s="1">
        <v>18</v>
      </c>
      <c r="B154" s="188">
        <f>BW832</f>
        <v>825</v>
      </c>
      <c r="C154" s="6">
        <f>BW689</f>
        <v>682</v>
      </c>
      <c r="D154" s="6">
        <f>BW163</f>
        <v>156</v>
      </c>
      <c r="E154" s="6">
        <f>BW274</f>
        <v>267</v>
      </c>
      <c r="F154" s="6">
        <f>BW46</f>
        <v>39</v>
      </c>
      <c r="G154" s="6">
        <f>BW447</f>
        <v>440</v>
      </c>
      <c r="H154" s="6">
        <f>BW909</f>
        <v>902</v>
      </c>
      <c r="I154" s="6">
        <f>BW540</f>
        <v>533</v>
      </c>
      <c r="J154" s="6">
        <f>BW373</f>
        <v>366</v>
      </c>
      <c r="K154" s="6">
        <f>BW260</f>
        <v>253</v>
      </c>
      <c r="L154" s="6">
        <f>BW726</f>
        <v>719</v>
      </c>
      <c r="M154" s="6">
        <f>BW871</f>
        <v>864</v>
      </c>
      <c r="N154" s="6">
        <f>BW635</f>
        <v>628</v>
      </c>
      <c r="O154" s="6">
        <f>BW1002</f>
        <v>995</v>
      </c>
      <c r="P154" s="6">
        <f>BW472</f>
        <v>465</v>
      </c>
      <c r="Q154" s="8">
        <f>BW73</f>
        <v>66</v>
      </c>
      <c r="R154" s="7">
        <f>BW966</f>
        <v>959</v>
      </c>
      <c r="S154" s="9">
        <f>BW567</f>
        <v>560</v>
      </c>
      <c r="T154" s="6">
        <f>BW37</f>
        <v>30</v>
      </c>
      <c r="U154" s="6">
        <f>BW404</f>
        <v>397</v>
      </c>
      <c r="V154" s="6">
        <f>BW168</f>
        <v>161</v>
      </c>
      <c r="W154" s="6">
        <f>BW313</f>
        <v>306</v>
      </c>
      <c r="X154" s="6">
        <f>BW779</f>
        <v>772</v>
      </c>
      <c r="Y154" s="6">
        <f>BW666</f>
        <v>659</v>
      </c>
      <c r="Z154" s="6">
        <f>BW499</f>
        <v>492</v>
      </c>
      <c r="AA154" s="6">
        <f>BW130</f>
        <v>123</v>
      </c>
      <c r="AB154" s="6">
        <f>BW592</f>
        <v>585</v>
      </c>
      <c r="AC154" s="6">
        <f>BW993</f>
        <v>986</v>
      </c>
      <c r="AD154" s="6">
        <f>BW765</f>
        <v>758</v>
      </c>
      <c r="AE154" s="6">
        <f>BW876</f>
        <v>869</v>
      </c>
      <c r="AF154" s="6">
        <f>BW350</f>
        <v>343</v>
      </c>
      <c r="AG154" s="192">
        <f>BW207</f>
        <v>200</v>
      </c>
      <c r="AH154" s="5">
        <f t="shared" si="28"/>
        <v>16400</v>
      </c>
      <c r="AI154" s="5">
        <f t="shared" si="29"/>
        <v>11201200</v>
      </c>
      <c r="AJ154" s="2">
        <f t="shared" si="27"/>
        <v>8606720000</v>
      </c>
      <c r="AK154" s="115">
        <f>SUMSQ(R153,S153,T153,U153,V153,W153,X153,Y153,Z153,AA153,AB153,AC153,AD153,AE153,AF153,AG153,R154,S154,T154,U154,V154,W154,X154,Y154,Z154,AA154,AB154,AC154,AD154,AE154,AF154,AG154)</f>
        <v>11201200</v>
      </c>
      <c r="AM154" s="127" t="s">
        <v>779</v>
      </c>
      <c r="AN154" s="118" t="s">
        <v>747</v>
      </c>
      <c r="AO154" s="118" t="s">
        <v>842</v>
      </c>
      <c r="AP154" s="118" t="s">
        <v>684</v>
      </c>
      <c r="AQ154" s="118" t="s">
        <v>905</v>
      </c>
      <c r="AR154" s="118" t="s">
        <v>620</v>
      </c>
      <c r="AS154" s="118" t="s">
        <v>968</v>
      </c>
      <c r="AT154" s="118" t="s">
        <v>556</v>
      </c>
      <c r="AU154" s="118" t="s">
        <v>462</v>
      </c>
      <c r="AV154" s="118" t="s">
        <v>50</v>
      </c>
      <c r="AW154" s="118" t="s">
        <v>398</v>
      </c>
      <c r="AX154" s="118" t="s">
        <v>113</v>
      </c>
      <c r="AY154" s="118" t="s">
        <v>334</v>
      </c>
      <c r="AZ154" s="118" t="s">
        <v>176</v>
      </c>
      <c r="BA154" s="118" t="s">
        <v>271</v>
      </c>
      <c r="BB154" s="118" t="s">
        <v>239</v>
      </c>
      <c r="BC154" s="118" t="s">
        <v>999</v>
      </c>
      <c r="BD154" s="118" t="s">
        <v>525</v>
      </c>
      <c r="BE154" s="118" t="s">
        <v>937</v>
      </c>
      <c r="BF154" s="118" t="s">
        <v>588</v>
      </c>
      <c r="BG154" s="118" t="s">
        <v>874</v>
      </c>
      <c r="BH154" s="118" t="s">
        <v>652</v>
      </c>
      <c r="BI154" s="118" t="s">
        <v>810</v>
      </c>
      <c r="BJ154" s="118" t="s">
        <v>716</v>
      </c>
      <c r="BK154" s="118" t="s">
        <v>302</v>
      </c>
      <c r="BL154" s="118" t="s">
        <v>207</v>
      </c>
      <c r="BM154" s="118" t="s">
        <v>366</v>
      </c>
      <c r="BN154" s="118" t="s">
        <v>145</v>
      </c>
      <c r="BO154" s="118" t="s">
        <v>430</v>
      </c>
      <c r="BP154" s="118" t="s">
        <v>82</v>
      </c>
      <c r="BQ154" s="118" t="s">
        <v>493</v>
      </c>
      <c r="BR154" s="126" t="s">
        <v>18</v>
      </c>
      <c r="BS154" s="24"/>
      <c r="BT154" s="22"/>
      <c r="BU154" s="29" t="s">
        <v>409</v>
      </c>
      <c r="BV154" s="30" t="s">
        <v>1030</v>
      </c>
      <c r="BW154" s="31">
        <f>L2+(146*L4)</f>
        <v>147</v>
      </c>
      <c r="BX154" s="22"/>
    </row>
    <row r="155" spans="1:76" x14ac:dyDescent="0.2">
      <c r="A155" s="1">
        <v>19</v>
      </c>
      <c r="B155" s="178">
        <f>BW364</f>
        <v>357</v>
      </c>
      <c r="C155" s="6">
        <f>BW253</f>
        <v>246</v>
      </c>
      <c r="D155" s="6">
        <f>BW719</f>
        <v>712</v>
      </c>
      <c r="E155" s="12">
        <f>BW862</f>
        <v>855</v>
      </c>
      <c r="F155" s="6">
        <f>BW642</f>
        <v>635</v>
      </c>
      <c r="G155" s="6">
        <f>BW1011</f>
        <v>1004</v>
      </c>
      <c r="H155" s="6">
        <f>BW481</f>
        <v>474</v>
      </c>
      <c r="I155" s="6">
        <f>BW80</f>
        <v>73</v>
      </c>
      <c r="J155" s="6">
        <f>BW825</f>
        <v>818</v>
      </c>
      <c r="K155" s="6">
        <f>BW680</f>
        <v>673</v>
      </c>
      <c r="L155" s="6">
        <f>BW154</f>
        <v>147</v>
      </c>
      <c r="M155" s="6">
        <f>BW267</f>
        <v>260</v>
      </c>
      <c r="N155" s="8">
        <f>BW55</f>
        <v>48</v>
      </c>
      <c r="O155" s="6">
        <f>BW454</f>
        <v>447</v>
      </c>
      <c r="P155" s="6">
        <f>BW916</f>
        <v>909</v>
      </c>
      <c r="Q155" s="6">
        <f>BW549</f>
        <v>542</v>
      </c>
      <c r="R155" s="6">
        <f>BW490</f>
        <v>483</v>
      </c>
      <c r="S155" s="6">
        <f>BW123</f>
        <v>116</v>
      </c>
      <c r="T155" s="9">
        <f>BW585</f>
        <v>578</v>
      </c>
      <c r="U155" s="7">
        <f>BW984</f>
        <v>977</v>
      </c>
      <c r="V155" s="6">
        <f>BW772</f>
        <v>765</v>
      </c>
      <c r="W155" s="6">
        <f>BW885</f>
        <v>878</v>
      </c>
      <c r="X155" s="6">
        <f>BW359</f>
        <v>352</v>
      </c>
      <c r="Y155" s="6">
        <f>BW214</f>
        <v>207</v>
      </c>
      <c r="Z155" s="6">
        <f>BW959</f>
        <v>952</v>
      </c>
      <c r="AA155" s="6">
        <f>BW558</f>
        <v>551</v>
      </c>
      <c r="AB155" s="6">
        <f>BW28</f>
        <v>21</v>
      </c>
      <c r="AC155" s="6">
        <f>BW397</f>
        <v>390</v>
      </c>
      <c r="AD155" s="11">
        <f>BW177</f>
        <v>170</v>
      </c>
      <c r="AE155" s="6">
        <f>BW320</f>
        <v>313</v>
      </c>
      <c r="AF155" s="6">
        <f>BW786</f>
        <v>779</v>
      </c>
      <c r="AG155" s="179">
        <f>BW675</f>
        <v>668</v>
      </c>
      <c r="AH155" s="5">
        <f t="shared" si="28"/>
        <v>16400</v>
      </c>
      <c r="AI155" s="5">
        <f t="shared" si="29"/>
        <v>11201200</v>
      </c>
      <c r="AJ155" s="2">
        <f t="shared" si="27"/>
        <v>8606720000</v>
      </c>
      <c r="AK155" s="115">
        <f>SUMSQ(B155,C155,D155,E155,F155,G155,H155,I155,J155,K155,L155,M155,N155,O155,P155,Q155,B156,C156,D156,E156,F156,G156,H156,I156,J156,K156,L156,M156,N156,O156,P156,Q156)</f>
        <v>11201200</v>
      </c>
      <c r="AM155" s="127" t="s">
        <v>789</v>
      </c>
      <c r="AN155" s="118" t="s">
        <v>758</v>
      </c>
      <c r="AO155" s="118" t="s">
        <v>853</v>
      </c>
      <c r="AP155" s="118" t="s">
        <v>695</v>
      </c>
      <c r="AQ155" s="118" t="s">
        <v>916</v>
      </c>
      <c r="AR155" s="118" t="s">
        <v>631</v>
      </c>
      <c r="AS155" s="118" t="s">
        <v>978</v>
      </c>
      <c r="AT155" s="118" t="s">
        <v>567</v>
      </c>
      <c r="AU155" s="118" t="s">
        <v>473</v>
      </c>
      <c r="AV155" s="118" t="s">
        <v>61</v>
      </c>
      <c r="AW155" s="118" t="s">
        <v>409</v>
      </c>
      <c r="AX155" s="118" t="s">
        <v>124</v>
      </c>
      <c r="AY155" s="118" t="s">
        <v>345</v>
      </c>
      <c r="AZ155" s="118" t="s">
        <v>186</v>
      </c>
      <c r="BA155" s="118" t="s">
        <v>282</v>
      </c>
      <c r="BB155" s="118" t="s">
        <v>250</v>
      </c>
      <c r="BC155" s="118" t="s">
        <v>1010</v>
      </c>
      <c r="BD155" s="118" t="s">
        <v>536</v>
      </c>
      <c r="BE155" s="118" t="s">
        <v>1</v>
      </c>
      <c r="BF155" s="118" t="s">
        <v>599</v>
      </c>
      <c r="BG155" s="118" t="s">
        <v>884</v>
      </c>
      <c r="BH155" s="118" t="s">
        <v>663</v>
      </c>
      <c r="BI155" s="118" t="s">
        <v>821</v>
      </c>
      <c r="BJ155" s="118" t="s">
        <v>727</v>
      </c>
      <c r="BK155" s="118" t="s">
        <v>313</v>
      </c>
      <c r="BL155" s="118" t="s">
        <v>218</v>
      </c>
      <c r="BM155" s="118" t="s">
        <v>377</v>
      </c>
      <c r="BN155" s="118" t="s">
        <v>156</v>
      </c>
      <c r="BO155" s="118" t="s">
        <v>441</v>
      </c>
      <c r="BP155" s="118" t="s">
        <v>93</v>
      </c>
      <c r="BQ155" s="118" t="s">
        <v>504</v>
      </c>
      <c r="BR155" s="126" t="s">
        <v>29</v>
      </c>
      <c r="BS155" s="24"/>
      <c r="BT155" s="22"/>
      <c r="BU155" s="29" t="s">
        <v>342</v>
      </c>
      <c r="BV155" s="30" t="s">
        <v>1030</v>
      </c>
      <c r="BW155" s="31">
        <f>L2+(147*L4)</f>
        <v>148</v>
      </c>
      <c r="BX155" s="22"/>
    </row>
    <row r="156" spans="1:76" x14ac:dyDescent="0.2">
      <c r="A156" s="1">
        <v>20</v>
      </c>
      <c r="B156" s="178">
        <f>BW201</f>
        <v>194</v>
      </c>
      <c r="C156" s="6">
        <f>BW344</f>
        <v>337</v>
      </c>
      <c r="D156" s="12">
        <f>BW874</f>
        <v>867</v>
      </c>
      <c r="E156" s="6">
        <f>BW763</f>
        <v>756</v>
      </c>
      <c r="F156" s="6">
        <f>BW999</f>
        <v>992</v>
      </c>
      <c r="G156" s="6">
        <f>BW598</f>
        <v>591</v>
      </c>
      <c r="H156" s="6">
        <f>BW132</f>
        <v>125</v>
      </c>
      <c r="I156" s="6">
        <f>BW501</f>
        <v>494</v>
      </c>
      <c r="J156" s="6">
        <f>BW668</f>
        <v>661</v>
      </c>
      <c r="K156" s="6">
        <f>BW781</f>
        <v>774</v>
      </c>
      <c r="L156" s="6">
        <f>BW319</f>
        <v>312</v>
      </c>
      <c r="M156" s="6">
        <f>BW174</f>
        <v>167</v>
      </c>
      <c r="N156" s="6">
        <f>BW402</f>
        <v>395</v>
      </c>
      <c r="O156" s="8">
        <f>BW35</f>
        <v>28</v>
      </c>
      <c r="P156" s="6">
        <f>BW561</f>
        <v>554</v>
      </c>
      <c r="Q156" s="6">
        <f>BW960</f>
        <v>953</v>
      </c>
      <c r="R156" s="6">
        <f>BW79</f>
        <v>72</v>
      </c>
      <c r="S156" s="6">
        <f>BW478</f>
        <v>471</v>
      </c>
      <c r="T156" s="7">
        <f>BW1004</f>
        <v>997</v>
      </c>
      <c r="U156" s="9">
        <f>BW637</f>
        <v>630</v>
      </c>
      <c r="V156" s="6">
        <f>BW865</f>
        <v>858</v>
      </c>
      <c r="W156" s="6">
        <f>BW720</f>
        <v>713</v>
      </c>
      <c r="X156" s="6">
        <f>BW258</f>
        <v>251</v>
      </c>
      <c r="Y156" s="6">
        <f>BW371</f>
        <v>364</v>
      </c>
      <c r="Z156" s="6">
        <f>BW538</f>
        <v>531</v>
      </c>
      <c r="AA156" s="6">
        <f>BW907</f>
        <v>900</v>
      </c>
      <c r="AB156" s="6">
        <f>BW441</f>
        <v>434</v>
      </c>
      <c r="AC156" s="6">
        <f>BW40</f>
        <v>33</v>
      </c>
      <c r="AD156" s="6">
        <f>BW276</f>
        <v>269</v>
      </c>
      <c r="AE156" s="11">
        <f>BW165</f>
        <v>158</v>
      </c>
      <c r="AF156" s="6">
        <f>BW695</f>
        <v>688</v>
      </c>
      <c r="AG156" s="179">
        <f>BW838</f>
        <v>831</v>
      </c>
      <c r="AH156" s="5">
        <f t="shared" si="28"/>
        <v>16400</v>
      </c>
      <c r="AI156" s="5">
        <f t="shared" si="29"/>
        <v>11201200</v>
      </c>
      <c r="AJ156" s="2">
        <f t="shared" si="27"/>
        <v>8606720000</v>
      </c>
      <c r="AK156" s="115">
        <f>SUMSQ(R155,S155,T155,U155,V155,W155,X155,Y155,Z155,AA155,AB155,AC155,AD155,AE155,AF155,AG155,R156,S156,T156,U156,V156,W156,X156,Y156,Z156,AA156,AB156,AC156,AD156,AE156,AF156,AG156)</f>
        <v>11201200</v>
      </c>
      <c r="AM156" s="127" t="s">
        <v>777</v>
      </c>
      <c r="AN156" s="118" t="s">
        <v>745</v>
      </c>
      <c r="AO156" s="118" t="s">
        <v>840</v>
      </c>
      <c r="AP156" s="118" t="s">
        <v>682</v>
      </c>
      <c r="AQ156" s="118" t="s">
        <v>903</v>
      </c>
      <c r="AR156" s="118" t="s">
        <v>618</v>
      </c>
      <c r="AS156" s="118" t="s">
        <v>966</v>
      </c>
      <c r="AT156" s="118" t="s">
        <v>554</v>
      </c>
      <c r="AU156" s="118" t="s">
        <v>460</v>
      </c>
      <c r="AV156" s="118" t="s">
        <v>48</v>
      </c>
      <c r="AW156" s="118" t="s">
        <v>396</v>
      </c>
      <c r="AX156" s="118" t="s">
        <v>112</v>
      </c>
      <c r="AY156" s="118" t="s">
        <v>332</v>
      </c>
      <c r="AZ156" s="118" t="s">
        <v>174</v>
      </c>
      <c r="BA156" s="118" t="s">
        <v>269</v>
      </c>
      <c r="BB156" s="118" t="s">
        <v>237</v>
      </c>
      <c r="BC156" s="118" t="s">
        <v>997</v>
      </c>
      <c r="BD156" s="118" t="s">
        <v>523</v>
      </c>
      <c r="BE156" s="118" t="s">
        <v>1100</v>
      </c>
      <c r="BF156" s="118" t="s">
        <v>586</v>
      </c>
      <c r="BG156" s="118" t="s">
        <v>872</v>
      </c>
      <c r="BH156" s="118" t="s">
        <v>650</v>
      </c>
      <c r="BI156" s="118" t="s">
        <v>808</v>
      </c>
      <c r="BJ156" s="118" t="s">
        <v>714</v>
      </c>
      <c r="BK156" s="118" t="s">
        <v>300</v>
      </c>
      <c r="BL156" s="118" t="s">
        <v>205</v>
      </c>
      <c r="BM156" s="118" t="s">
        <v>364</v>
      </c>
      <c r="BN156" s="118" t="s">
        <v>143</v>
      </c>
      <c r="BO156" s="118" t="s">
        <v>428</v>
      </c>
      <c r="BP156" s="118" t="s">
        <v>80</v>
      </c>
      <c r="BQ156" s="118" t="s">
        <v>491</v>
      </c>
      <c r="BR156" s="126" t="s">
        <v>16</v>
      </c>
      <c r="BS156" s="24"/>
      <c r="BT156" s="22"/>
      <c r="BU156" s="29" t="s">
        <v>661</v>
      </c>
      <c r="BV156" s="30" t="s">
        <v>1030</v>
      </c>
      <c r="BW156" s="31">
        <f>L2+(148*L4)</f>
        <v>149</v>
      </c>
      <c r="BX156" s="22"/>
    </row>
    <row r="157" spans="1:76" x14ac:dyDescent="0.2">
      <c r="A157" s="1">
        <v>21</v>
      </c>
      <c r="B157" s="178">
        <f>BW294</f>
        <v>287</v>
      </c>
      <c r="C157" s="6">
        <f>BW151</f>
        <v>144</v>
      </c>
      <c r="D157" s="6">
        <f>BW709</f>
        <v>702</v>
      </c>
      <c r="E157" s="6">
        <f>BW820</f>
        <v>813</v>
      </c>
      <c r="F157" s="6">
        <f>BW520</f>
        <v>513</v>
      </c>
      <c r="G157" s="12">
        <f>BW921</f>
        <v>914</v>
      </c>
      <c r="H157" s="6">
        <f>BW427</f>
        <v>420</v>
      </c>
      <c r="I157" s="6">
        <f>BW58</f>
        <v>51</v>
      </c>
      <c r="J157" s="6">
        <f>BW851</f>
        <v>844</v>
      </c>
      <c r="K157" s="6">
        <f>BW738</f>
        <v>731</v>
      </c>
      <c r="L157" s="8">
        <f>BW240</f>
        <v>233</v>
      </c>
      <c r="M157" s="6">
        <f>BW385</f>
        <v>378</v>
      </c>
      <c r="N157" s="6">
        <f>BW93</f>
        <v>86</v>
      </c>
      <c r="O157" s="6">
        <f>BW460</f>
        <v>453</v>
      </c>
      <c r="P157" s="6">
        <f>BW1022</f>
        <v>1015</v>
      </c>
      <c r="Q157" s="6">
        <f>BW623</f>
        <v>616</v>
      </c>
      <c r="R157" s="6">
        <f>BW416</f>
        <v>409</v>
      </c>
      <c r="S157" s="6">
        <f>BW17</f>
        <v>10</v>
      </c>
      <c r="T157" s="6">
        <f>BW579</f>
        <v>572</v>
      </c>
      <c r="U157" s="6">
        <f>BW946</f>
        <v>939</v>
      </c>
      <c r="V157" s="9">
        <f>BW654</f>
        <v>647</v>
      </c>
      <c r="W157" s="7">
        <f>BW799</f>
        <v>792</v>
      </c>
      <c r="X157" s="6">
        <f>BW301</f>
        <v>294</v>
      </c>
      <c r="Y157" s="6">
        <f>BW188</f>
        <v>181</v>
      </c>
      <c r="Z157" s="6">
        <f>BW981</f>
        <v>974</v>
      </c>
      <c r="AA157" s="6">
        <f>BW612</f>
        <v>605</v>
      </c>
      <c r="AB157" s="11">
        <f>BW118</f>
        <v>111</v>
      </c>
      <c r="AC157" s="6">
        <f>BW519</f>
        <v>512</v>
      </c>
      <c r="AD157" s="6">
        <f>BW219</f>
        <v>212</v>
      </c>
      <c r="AE157" s="6">
        <f>BW330</f>
        <v>323</v>
      </c>
      <c r="AF157" s="6">
        <f>BW888</f>
        <v>881</v>
      </c>
      <c r="AG157" s="179">
        <f>BW745</f>
        <v>738</v>
      </c>
      <c r="AH157" s="5">
        <f t="shared" si="28"/>
        <v>16400</v>
      </c>
      <c r="AI157" s="5">
        <f t="shared" si="29"/>
        <v>11201200</v>
      </c>
      <c r="AJ157" s="2">
        <f t="shared" si="27"/>
        <v>8606720000</v>
      </c>
      <c r="AK157" s="115">
        <f>SUMSQ(B157,C157,D157,E157,F157,G157,H157,I157,J157,K157,L157,M157,N157,O157,P157,Q157,B158,C158,D158,E158,F158,G158,H158,I158,J158,K158,L158,M158,N158,O158,P158,Q158)</f>
        <v>11201200</v>
      </c>
      <c r="AM157" s="127" t="s">
        <v>783</v>
      </c>
      <c r="AN157" s="118" t="s">
        <v>752</v>
      </c>
      <c r="AO157" s="118" t="s">
        <v>847</v>
      </c>
      <c r="AP157" s="118" t="s">
        <v>689</v>
      </c>
      <c r="AQ157" s="118" t="s">
        <v>910</v>
      </c>
      <c r="AR157" s="118" t="s">
        <v>625</v>
      </c>
      <c r="AS157" s="118" t="s">
        <v>972</v>
      </c>
      <c r="AT157" s="118" t="s">
        <v>561</v>
      </c>
      <c r="AU157" s="118" t="s">
        <v>467</v>
      </c>
      <c r="AV157" s="118" t="s">
        <v>55</v>
      </c>
      <c r="AW157" s="118" t="s">
        <v>403</v>
      </c>
      <c r="AX157" s="118" t="s">
        <v>118</v>
      </c>
      <c r="AY157" s="118" t="s">
        <v>339</v>
      </c>
      <c r="AZ157" s="118" t="s">
        <v>180</v>
      </c>
      <c r="BA157" s="118" t="s">
        <v>276</v>
      </c>
      <c r="BB157" s="118" t="s">
        <v>244</v>
      </c>
      <c r="BC157" s="118" t="s">
        <v>1004</v>
      </c>
      <c r="BD157" s="118" t="s">
        <v>530</v>
      </c>
      <c r="BE157" s="118" t="s">
        <v>942</v>
      </c>
      <c r="BF157" s="118" t="s">
        <v>593</v>
      </c>
      <c r="BG157" s="118" t="s">
        <v>879</v>
      </c>
      <c r="BH157" s="118" t="s">
        <v>657</v>
      </c>
      <c r="BI157" s="118" t="s">
        <v>815</v>
      </c>
      <c r="BJ157" s="118" t="s">
        <v>721</v>
      </c>
      <c r="BK157" s="118" t="s">
        <v>307</v>
      </c>
      <c r="BL157" s="118" t="s">
        <v>212</v>
      </c>
      <c r="BM157" s="118" t="s">
        <v>371</v>
      </c>
      <c r="BN157" s="118" t="s">
        <v>150</v>
      </c>
      <c r="BO157" s="118" t="s">
        <v>435</v>
      </c>
      <c r="BP157" s="118" t="s">
        <v>87</v>
      </c>
      <c r="BQ157" s="118" t="s">
        <v>498</v>
      </c>
      <c r="BR157" s="126" t="s">
        <v>23</v>
      </c>
      <c r="BS157" s="24"/>
      <c r="BT157" s="22"/>
      <c r="BU157" s="29" t="s">
        <v>594</v>
      </c>
      <c r="BV157" s="30" t="s">
        <v>1030</v>
      </c>
      <c r="BW157" s="31">
        <f>L2+(149*L4)</f>
        <v>150</v>
      </c>
      <c r="BX157" s="22"/>
    </row>
    <row r="158" spans="1:76" x14ac:dyDescent="0.2">
      <c r="A158" s="1">
        <v>22</v>
      </c>
      <c r="B158" s="178">
        <f>BW195</f>
        <v>188</v>
      </c>
      <c r="C158" s="6">
        <f>BW306</f>
        <v>299</v>
      </c>
      <c r="D158" s="6">
        <f>BW800</f>
        <v>793</v>
      </c>
      <c r="E158" s="6">
        <f>BW657</f>
        <v>650</v>
      </c>
      <c r="F158" s="12">
        <f>BW941</f>
        <v>934</v>
      </c>
      <c r="G158" s="6">
        <f>BW572</f>
        <v>565</v>
      </c>
      <c r="H158" s="6">
        <f>BW14</f>
        <v>7</v>
      </c>
      <c r="I158" s="6">
        <f>BW415</f>
        <v>408</v>
      </c>
      <c r="J158" s="6">
        <f>BW758</f>
        <v>751</v>
      </c>
      <c r="K158" s="6">
        <f>BW903</f>
        <v>896</v>
      </c>
      <c r="L158" s="6">
        <f>BW341</f>
        <v>334</v>
      </c>
      <c r="M158" s="8">
        <f>BW228</f>
        <v>221</v>
      </c>
      <c r="N158" s="6">
        <f>BW504</f>
        <v>497</v>
      </c>
      <c r="O158" s="6">
        <f>BW105</f>
        <v>98</v>
      </c>
      <c r="P158" s="6">
        <f>BW603</f>
        <v>596</v>
      </c>
      <c r="Q158" s="6">
        <f>BW970</f>
        <v>963</v>
      </c>
      <c r="R158" s="6">
        <f>BW69</f>
        <v>62</v>
      </c>
      <c r="S158" s="6">
        <f>BW436</f>
        <v>429</v>
      </c>
      <c r="T158" s="6">
        <f>BW934</f>
        <v>927</v>
      </c>
      <c r="U158" s="6">
        <f>BW535</f>
        <v>528</v>
      </c>
      <c r="V158" s="7">
        <f>BW811</f>
        <v>804</v>
      </c>
      <c r="W158" s="9">
        <f>BW698</f>
        <v>691</v>
      </c>
      <c r="X158" s="6">
        <f>BW136</f>
        <v>129</v>
      </c>
      <c r="Y158" s="6">
        <f>BW281</f>
        <v>274</v>
      </c>
      <c r="Z158" s="6">
        <f>BW624</f>
        <v>617</v>
      </c>
      <c r="AA158" s="6">
        <f>BW1025</f>
        <v>1018</v>
      </c>
      <c r="AB158" s="6">
        <f>BW467</f>
        <v>460</v>
      </c>
      <c r="AC158" s="11">
        <f>BW98</f>
        <v>91</v>
      </c>
      <c r="AD158" s="6">
        <f>BW382</f>
        <v>375</v>
      </c>
      <c r="AE158" s="6">
        <f>BW239</f>
        <v>232</v>
      </c>
      <c r="AF158" s="6">
        <f>BW733</f>
        <v>726</v>
      </c>
      <c r="AG158" s="179">
        <f>BW844</f>
        <v>837</v>
      </c>
      <c r="AH158" s="5">
        <f t="shared" si="28"/>
        <v>16400</v>
      </c>
      <c r="AI158" s="5">
        <f t="shared" si="29"/>
        <v>11201200</v>
      </c>
      <c r="AJ158" s="2">
        <f t="shared" si="27"/>
        <v>8606720000</v>
      </c>
      <c r="AK158" s="115">
        <f>SUMSQ(R157,S157,T157,U157,V157,W157,X157,Y157,Z157,AA157,AB157,AC157,AD157,AE157,AF157,AG157,R158,S158,T158,U158,V158,W158,X158,Y158,Z158,AA158,AB158,AC158,AD158,AE158,AF158,AG158)</f>
        <v>11201200</v>
      </c>
      <c r="AM158" s="127" t="s">
        <v>782</v>
      </c>
      <c r="AN158" s="118" t="s">
        <v>751</v>
      </c>
      <c r="AO158" s="118" t="s">
        <v>846</v>
      </c>
      <c r="AP158" s="118" t="s">
        <v>688</v>
      </c>
      <c r="AQ158" s="118" t="s">
        <v>909</v>
      </c>
      <c r="AR158" s="118" t="s">
        <v>624</v>
      </c>
      <c r="AS158" s="118" t="s">
        <v>971</v>
      </c>
      <c r="AT158" s="118" t="s">
        <v>560</v>
      </c>
      <c r="AU158" s="118" t="s">
        <v>466</v>
      </c>
      <c r="AV158" s="118" t="s">
        <v>54</v>
      </c>
      <c r="AW158" s="118" t="s">
        <v>402</v>
      </c>
      <c r="AX158" s="118" t="s">
        <v>117</v>
      </c>
      <c r="AY158" s="118" t="s">
        <v>338</v>
      </c>
      <c r="AZ158" s="118" t="s">
        <v>4</v>
      </c>
      <c r="BA158" s="118" t="s">
        <v>275</v>
      </c>
      <c r="BB158" s="118" t="s">
        <v>243</v>
      </c>
      <c r="BC158" s="118" t="s">
        <v>1003</v>
      </c>
      <c r="BD158" s="118" t="s">
        <v>529</v>
      </c>
      <c r="BE158" s="118" t="s">
        <v>941</v>
      </c>
      <c r="BF158" s="118" t="s">
        <v>592</v>
      </c>
      <c r="BG158" s="118" t="s">
        <v>878</v>
      </c>
      <c r="BH158" s="118" t="s">
        <v>656</v>
      </c>
      <c r="BI158" s="118" t="s">
        <v>814</v>
      </c>
      <c r="BJ158" s="118" t="s">
        <v>720</v>
      </c>
      <c r="BK158" s="118" t="s">
        <v>306</v>
      </c>
      <c r="BL158" s="118" t="s">
        <v>211</v>
      </c>
      <c r="BM158" s="118" t="s">
        <v>370</v>
      </c>
      <c r="BN158" s="118" t="s">
        <v>149</v>
      </c>
      <c r="BO158" s="118" t="s">
        <v>434</v>
      </c>
      <c r="BP158" s="118" t="s">
        <v>86</v>
      </c>
      <c r="BQ158" s="118" t="s">
        <v>497</v>
      </c>
      <c r="BR158" s="126" t="s">
        <v>22</v>
      </c>
      <c r="BS158" s="24"/>
      <c r="BT158" s="22"/>
      <c r="BU158" s="29" t="s">
        <v>1014</v>
      </c>
      <c r="BV158" s="30" t="s">
        <v>1030</v>
      </c>
      <c r="BW158" s="31">
        <f>L2+(150*L4)</f>
        <v>151</v>
      </c>
      <c r="BX158" s="22"/>
    </row>
    <row r="159" spans="1:76" x14ac:dyDescent="0.2">
      <c r="A159" s="1">
        <v>23</v>
      </c>
      <c r="B159" s="178">
        <f>BW751</f>
        <v>744</v>
      </c>
      <c r="C159" s="6">
        <f>BW894</f>
        <v>887</v>
      </c>
      <c r="D159" s="6">
        <f>BW332</f>
        <v>325</v>
      </c>
      <c r="E159" s="6">
        <f>BW221</f>
        <v>214</v>
      </c>
      <c r="F159" s="6">
        <f>BW513</f>
        <v>506</v>
      </c>
      <c r="G159" s="6">
        <f>BW112</f>
        <v>105</v>
      </c>
      <c r="H159" s="6">
        <f>BW610</f>
        <v>603</v>
      </c>
      <c r="I159" s="12">
        <f>BW979</f>
        <v>972</v>
      </c>
      <c r="J159" s="8">
        <f>BW186</f>
        <v>179</v>
      </c>
      <c r="K159" s="6">
        <f>BW299</f>
        <v>292</v>
      </c>
      <c r="L159" s="6">
        <f>BW793</f>
        <v>786</v>
      </c>
      <c r="M159" s="6">
        <f>BW648</f>
        <v>641</v>
      </c>
      <c r="N159" s="6">
        <f>BW948</f>
        <v>941</v>
      </c>
      <c r="O159" s="6">
        <f>BW581</f>
        <v>574</v>
      </c>
      <c r="P159" s="6">
        <f>BW23</f>
        <v>16</v>
      </c>
      <c r="Q159" s="6">
        <f>BW422</f>
        <v>415</v>
      </c>
      <c r="R159" s="6">
        <f>BW617</f>
        <v>610</v>
      </c>
      <c r="S159" s="6">
        <f>BW1016</f>
        <v>1009</v>
      </c>
      <c r="T159" s="6">
        <f>BW458</f>
        <v>451</v>
      </c>
      <c r="U159" s="6">
        <f>BW91</f>
        <v>84</v>
      </c>
      <c r="V159" s="6">
        <f>BW391</f>
        <v>384</v>
      </c>
      <c r="W159" s="6">
        <f>BW246</f>
        <v>239</v>
      </c>
      <c r="X159" s="9">
        <f>BW740</f>
        <v>733</v>
      </c>
      <c r="Y159" s="7">
        <f>BW853</f>
        <v>846</v>
      </c>
      <c r="Z159" s="11">
        <f>BW60</f>
        <v>53</v>
      </c>
      <c r="AA159" s="6">
        <f>BW429</f>
        <v>422</v>
      </c>
      <c r="AB159" s="6">
        <f>BW927</f>
        <v>920</v>
      </c>
      <c r="AC159" s="6">
        <f>BW526</f>
        <v>519</v>
      </c>
      <c r="AD159" s="6">
        <f>BW818</f>
        <v>811</v>
      </c>
      <c r="AE159" s="6">
        <f>BW707</f>
        <v>700</v>
      </c>
      <c r="AF159" s="6">
        <f>BW145</f>
        <v>138</v>
      </c>
      <c r="AG159" s="179">
        <f>BW288</f>
        <v>281</v>
      </c>
      <c r="AH159" s="5">
        <f t="shared" si="28"/>
        <v>16400</v>
      </c>
      <c r="AI159" s="5">
        <f t="shared" si="29"/>
        <v>11201200</v>
      </c>
      <c r="AJ159" s="2">
        <f t="shared" si="27"/>
        <v>8606720000</v>
      </c>
      <c r="AK159" s="115">
        <f>SUMSQ(B159,C159,D159,E159,F159,G159,H159,I159,J159,K159,L159,M159,N159,O159,P159,Q159,B160,C160,D160,E160,F160,G160,H160,I160,J160,K160,L160,M160,N160,O160,P160,Q160)</f>
        <v>11201200</v>
      </c>
      <c r="AM159" s="127" t="s">
        <v>785</v>
      </c>
      <c r="AN159" s="118" t="s">
        <v>754</v>
      </c>
      <c r="AO159" s="118" t="s">
        <v>849</v>
      </c>
      <c r="AP159" s="118" t="s">
        <v>691</v>
      </c>
      <c r="AQ159" s="118" t="s">
        <v>912</v>
      </c>
      <c r="AR159" s="118" t="s">
        <v>627</v>
      </c>
      <c r="AS159" s="118" t="s">
        <v>974</v>
      </c>
      <c r="AT159" s="118" t="s">
        <v>563</v>
      </c>
      <c r="AU159" s="118" t="s">
        <v>469</v>
      </c>
      <c r="AV159" s="118" t="s">
        <v>57</v>
      </c>
      <c r="AW159" s="118" t="s">
        <v>405</v>
      </c>
      <c r="AX159" s="118" t="s">
        <v>120</v>
      </c>
      <c r="AY159" s="118" t="s">
        <v>341</v>
      </c>
      <c r="AZ159" s="118" t="s">
        <v>182</v>
      </c>
      <c r="BA159" s="118" t="s">
        <v>278</v>
      </c>
      <c r="BB159" s="118" t="s">
        <v>246</v>
      </c>
      <c r="BC159" s="118" t="s">
        <v>1006</v>
      </c>
      <c r="BD159" s="118" t="s">
        <v>532</v>
      </c>
      <c r="BE159" s="118" t="s">
        <v>944</v>
      </c>
      <c r="BF159" s="118" t="s">
        <v>595</v>
      </c>
      <c r="BG159" s="118" t="s">
        <v>881</v>
      </c>
      <c r="BH159" s="118" t="s">
        <v>659</v>
      </c>
      <c r="BI159" s="118" t="s">
        <v>817</v>
      </c>
      <c r="BJ159" s="118" t="s">
        <v>723</v>
      </c>
      <c r="BK159" s="118" t="s">
        <v>309</v>
      </c>
      <c r="BL159" s="118" t="s">
        <v>214</v>
      </c>
      <c r="BM159" s="118" t="s">
        <v>373</v>
      </c>
      <c r="BN159" s="118" t="s">
        <v>152</v>
      </c>
      <c r="BO159" s="118" t="s">
        <v>437</v>
      </c>
      <c r="BP159" s="118" t="s">
        <v>89</v>
      </c>
      <c r="BQ159" s="118" t="s">
        <v>500</v>
      </c>
      <c r="BR159" s="126" t="s">
        <v>25</v>
      </c>
      <c r="BS159" s="24"/>
      <c r="BT159" s="22"/>
      <c r="BU159" s="29" t="s">
        <v>830</v>
      </c>
      <c r="BV159" s="30" t="s">
        <v>1030</v>
      </c>
      <c r="BW159" s="31">
        <f>L2+(151*L4)</f>
        <v>152</v>
      </c>
      <c r="BX159" s="22"/>
    </row>
    <row r="160" spans="1:76" x14ac:dyDescent="0.2">
      <c r="A160" s="1">
        <v>24</v>
      </c>
      <c r="B160" s="178">
        <f>BW842</f>
        <v>835</v>
      </c>
      <c r="C160" s="6">
        <f>BW731</f>
        <v>724</v>
      </c>
      <c r="D160" s="6">
        <f>BW233</f>
        <v>226</v>
      </c>
      <c r="E160" s="6">
        <f>BW376</f>
        <v>369</v>
      </c>
      <c r="F160" s="6">
        <f>BW100</f>
        <v>93</v>
      </c>
      <c r="G160" s="6">
        <f>BW469</f>
        <v>462</v>
      </c>
      <c r="H160" s="12">
        <f>BW1031</f>
        <v>1024</v>
      </c>
      <c r="I160" s="6">
        <f>BW630</f>
        <v>623</v>
      </c>
      <c r="J160" s="6">
        <f>BW287</f>
        <v>280</v>
      </c>
      <c r="K160" s="8">
        <f>BW142</f>
        <v>135</v>
      </c>
      <c r="L160" s="6">
        <f>BW700</f>
        <v>693</v>
      </c>
      <c r="M160" s="6">
        <f>BW813</f>
        <v>806</v>
      </c>
      <c r="N160" s="6">
        <f>BW529</f>
        <v>522</v>
      </c>
      <c r="O160" s="6">
        <f>BW928</f>
        <v>921</v>
      </c>
      <c r="P160" s="6">
        <f>BW434</f>
        <v>427</v>
      </c>
      <c r="Q160" s="6">
        <f>BW67</f>
        <v>60</v>
      </c>
      <c r="R160" s="6">
        <f>BW972</f>
        <v>965</v>
      </c>
      <c r="S160" s="6">
        <f>BW605</f>
        <v>598</v>
      </c>
      <c r="T160" s="6">
        <f>BW111</f>
        <v>104</v>
      </c>
      <c r="U160" s="6">
        <f>BW510</f>
        <v>503</v>
      </c>
      <c r="V160" s="6">
        <f>BW226</f>
        <v>219</v>
      </c>
      <c r="W160" s="6">
        <f>BW339</f>
        <v>332</v>
      </c>
      <c r="X160" s="7">
        <f>BW897</f>
        <v>890</v>
      </c>
      <c r="Y160" s="9">
        <f>BW752</f>
        <v>745</v>
      </c>
      <c r="Z160" s="6">
        <f>BW409</f>
        <v>402</v>
      </c>
      <c r="AA160" s="11">
        <f>BW8</f>
        <v>1</v>
      </c>
      <c r="AB160" s="6">
        <f>BW570</f>
        <v>563</v>
      </c>
      <c r="AC160" s="6">
        <f>BW939</f>
        <v>932</v>
      </c>
      <c r="AD160" s="6">
        <f>BW663</f>
        <v>656</v>
      </c>
      <c r="AE160" s="6">
        <f>BW806</f>
        <v>799</v>
      </c>
      <c r="AF160" s="6">
        <f>BW308</f>
        <v>301</v>
      </c>
      <c r="AG160" s="179">
        <f>BW197</f>
        <v>190</v>
      </c>
      <c r="AH160" s="5">
        <f t="shared" si="28"/>
        <v>16400</v>
      </c>
      <c r="AI160" s="5">
        <f t="shared" si="29"/>
        <v>11201200</v>
      </c>
      <c r="AJ160" s="2">
        <f t="shared" si="27"/>
        <v>8606720000</v>
      </c>
      <c r="AK160" s="115">
        <f>SUMSQ(R159,S159,T159,U159,V159,W159,X159,Y159,Z159,AA159,AB159,AC159,AD159,AE159,AF159,AG159,R160,S160,T160,U160,V160,W160,X160,Y160,Z160,AA160,AB160,AC160,AD160,AE160,AF160,AG160)</f>
        <v>11201200</v>
      </c>
      <c r="AM160" s="127" t="s">
        <v>1031</v>
      </c>
      <c r="AN160" s="118" t="s">
        <v>749</v>
      </c>
      <c r="AO160" s="118" t="s">
        <v>844</v>
      </c>
      <c r="AP160" s="118" t="s">
        <v>686</v>
      </c>
      <c r="AQ160" s="118" t="s">
        <v>907</v>
      </c>
      <c r="AR160" s="118" t="s">
        <v>622</v>
      </c>
      <c r="AS160" s="118" t="s">
        <v>935</v>
      </c>
      <c r="AT160" s="118" t="s">
        <v>558</v>
      </c>
      <c r="AU160" s="118" t="s">
        <v>464</v>
      </c>
      <c r="AV160" s="118" t="s">
        <v>52</v>
      </c>
      <c r="AW160" s="118" t="s">
        <v>400</v>
      </c>
      <c r="AX160" s="118" t="s">
        <v>115</v>
      </c>
      <c r="AY160" s="118" t="s">
        <v>336</v>
      </c>
      <c r="AZ160" s="118" t="s">
        <v>178</v>
      </c>
      <c r="BA160" s="118" t="s">
        <v>273</v>
      </c>
      <c r="BB160" s="118" t="s">
        <v>241</v>
      </c>
      <c r="BC160" s="118" t="s">
        <v>1001</v>
      </c>
      <c r="BD160" s="118" t="s">
        <v>527</v>
      </c>
      <c r="BE160" s="118" t="s">
        <v>939</v>
      </c>
      <c r="BF160" s="118" t="s">
        <v>590</v>
      </c>
      <c r="BG160" s="118" t="s">
        <v>876</v>
      </c>
      <c r="BH160" s="118" t="s">
        <v>654</v>
      </c>
      <c r="BI160" s="118" t="s">
        <v>812</v>
      </c>
      <c r="BJ160" s="118" t="s">
        <v>718</v>
      </c>
      <c r="BK160" s="118" t="s">
        <v>304</v>
      </c>
      <c r="BL160" s="118" t="s">
        <v>209</v>
      </c>
      <c r="BM160" s="118" t="s">
        <v>368</v>
      </c>
      <c r="BN160" s="118" t="s">
        <v>147</v>
      </c>
      <c r="BO160" s="118" t="s">
        <v>432</v>
      </c>
      <c r="BP160" s="118" t="s">
        <v>84</v>
      </c>
      <c r="BQ160" s="118" t="s">
        <v>495</v>
      </c>
      <c r="BR160" s="126" t="s">
        <v>20</v>
      </c>
      <c r="BS160" s="24"/>
      <c r="BT160" s="22"/>
      <c r="BU160" s="29" t="s">
        <v>768</v>
      </c>
      <c r="BV160" s="30" t="s">
        <v>1030</v>
      </c>
      <c r="BW160" s="31">
        <f>L2+(152*L4)</f>
        <v>153</v>
      </c>
      <c r="BX160" s="22"/>
    </row>
    <row r="161" spans="1:76" x14ac:dyDescent="0.2">
      <c r="A161" s="1">
        <v>25</v>
      </c>
      <c r="B161" s="178">
        <f>BW471</f>
        <v>464</v>
      </c>
      <c r="C161" s="6">
        <f>BW102</f>
        <v>95</v>
      </c>
      <c r="D161" s="6">
        <f>BW628</f>
        <v>621</v>
      </c>
      <c r="E161" s="6">
        <f>BW1029</f>
        <v>1022</v>
      </c>
      <c r="F161" s="6">
        <f>BW729</f>
        <v>722</v>
      </c>
      <c r="G161" s="6">
        <f>BW840</f>
        <v>833</v>
      </c>
      <c r="H161" s="8">
        <f>BW378</f>
        <v>371</v>
      </c>
      <c r="I161" s="6">
        <f>BW235</f>
        <v>228</v>
      </c>
      <c r="J161" s="6">
        <f>BW930</f>
        <v>923</v>
      </c>
      <c r="K161" s="12">
        <f>BW531</f>
        <v>524</v>
      </c>
      <c r="L161" s="6">
        <f>BW65</f>
        <v>58</v>
      </c>
      <c r="M161" s="6">
        <f>BW432</f>
        <v>425</v>
      </c>
      <c r="N161" s="6">
        <f>BW140</f>
        <v>133</v>
      </c>
      <c r="O161" s="6">
        <f>BW285</f>
        <v>278</v>
      </c>
      <c r="P161" s="6">
        <f>BW815</f>
        <v>808</v>
      </c>
      <c r="Q161" s="6">
        <f>BW702</f>
        <v>695</v>
      </c>
      <c r="R161" s="6">
        <f>BW337</f>
        <v>330</v>
      </c>
      <c r="S161" s="6">
        <f>BW224</f>
        <v>217</v>
      </c>
      <c r="T161" s="6">
        <f>BW754</f>
        <v>747</v>
      </c>
      <c r="U161" s="6">
        <f>BW899</f>
        <v>892</v>
      </c>
      <c r="V161" s="6">
        <f>BW607</f>
        <v>600</v>
      </c>
      <c r="W161" s="6">
        <f>BW974</f>
        <v>967</v>
      </c>
      <c r="X161" s="11">
        <f>BW508</f>
        <v>501</v>
      </c>
      <c r="Y161" s="6">
        <f>BW109</f>
        <v>102</v>
      </c>
      <c r="Z161" s="9">
        <f>BW804</f>
        <v>797</v>
      </c>
      <c r="AA161" s="7">
        <f>BW661</f>
        <v>654</v>
      </c>
      <c r="AB161" s="6">
        <f>BW199</f>
        <v>192</v>
      </c>
      <c r="AC161" s="6">
        <f>BW310</f>
        <v>303</v>
      </c>
      <c r="AD161" s="6">
        <f>BW10</f>
        <v>3</v>
      </c>
      <c r="AE161" s="6">
        <f>BW411</f>
        <v>404</v>
      </c>
      <c r="AF161" s="6">
        <f>BW937</f>
        <v>930</v>
      </c>
      <c r="AG161" s="179">
        <f>BW568</f>
        <v>561</v>
      </c>
      <c r="AH161" s="5">
        <f t="shared" si="28"/>
        <v>16400</v>
      </c>
      <c r="AI161" s="5">
        <f t="shared" si="29"/>
        <v>11201200</v>
      </c>
      <c r="AJ161" s="2">
        <f t="shared" si="27"/>
        <v>8606720000</v>
      </c>
      <c r="AK161" s="115">
        <f>SUMSQ(B161,C161,D161,E161,F161,G161,H161,I161,J161,K161,L161,M161,N161,O161,P161,Q161,B162,C162,D162,E162,F162,G162,H162,I162,J162,K162,L162,M162,N162,O162,P162,Q162)</f>
        <v>11201200</v>
      </c>
      <c r="AM161" s="127" t="s">
        <v>802</v>
      </c>
      <c r="AN161" s="118" t="s">
        <v>771</v>
      </c>
      <c r="AO161" s="118" t="s">
        <v>866</v>
      </c>
      <c r="AP161" s="118" t="s">
        <v>708</v>
      </c>
      <c r="AQ161" s="118" t="s">
        <v>929</v>
      </c>
      <c r="AR161" s="118" t="s">
        <v>644</v>
      </c>
      <c r="AS161" s="118" t="s">
        <v>991</v>
      </c>
      <c r="AT161" s="118" t="s">
        <v>580</v>
      </c>
      <c r="AU161" s="118" t="s">
        <v>485</v>
      </c>
      <c r="AV161" s="118" t="s">
        <v>74</v>
      </c>
      <c r="AW161" s="118" t="s">
        <v>422</v>
      </c>
      <c r="AX161" s="118" t="s">
        <v>137</v>
      </c>
      <c r="AY161" s="118" t="s">
        <v>358</v>
      </c>
      <c r="AZ161" s="118" t="s">
        <v>199</v>
      </c>
      <c r="BA161" s="118" t="s">
        <v>295</v>
      </c>
      <c r="BB161" s="118" t="s">
        <v>263</v>
      </c>
      <c r="BC161" s="118" t="s">
        <v>1023</v>
      </c>
      <c r="BD161" s="118" t="s">
        <v>548</v>
      </c>
      <c r="BE161" s="118" t="s">
        <v>960</v>
      </c>
      <c r="BF161" s="118" t="s">
        <v>612</v>
      </c>
      <c r="BG161" s="118" t="s">
        <v>897</v>
      </c>
      <c r="BH161" s="118" t="s">
        <v>676</v>
      </c>
      <c r="BI161" s="118" t="s">
        <v>834</v>
      </c>
      <c r="BJ161" s="118" t="s">
        <v>739</v>
      </c>
      <c r="BK161" s="118" t="s">
        <v>326</v>
      </c>
      <c r="BL161" s="118" t="s">
        <v>231</v>
      </c>
      <c r="BM161" s="118" t="s">
        <v>390</v>
      </c>
      <c r="BN161" s="118" t="s">
        <v>168</v>
      </c>
      <c r="BO161" s="118" t="s">
        <v>454</v>
      </c>
      <c r="BP161" s="118" t="s">
        <v>106</v>
      </c>
      <c r="BQ161" s="118" t="s">
        <v>517</v>
      </c>
      <c r="BR161" s="126" t="s">
        <v>42</v>
      </c>
      <c r="BS161" s="24"/>
      <c r="BT161" s="22"/>
      <c r="BU161" s="29" t="s">
        <v>582</v>
      </c>
      <c r="BV161" s="30" t="s">
        <v>1030</v>
      </c>
      <c r="BW161" s="31">
        <f>L2+(153*L4)</f>
        <v>154</v>
      </c>
      <c r="BX161" s="22"/>
    </row>
    <row r="162" spans="1:76" x14ac:dyDescent="0.2">
      <c r="A162" s="1">
        <v>26</v>
      </c>
      <c r="B162" s="178">
        <f>BW114</f>
        <v>107</v>
      </c>
      <c r="C162" s="6">
        <f>BW515</f>
        <v>508</v>
      </c>
      <c r="D162" s="6">
        <f>BW977</f>
        <v>970</v>
      </c>
      <c r="E162" s="6">
        <f>BW608</f>
        <v>601</v>
      </c>
      <c r="F162" s="6">
        <f>BW892</f>
        <v>885</v>
      </c>
      <c r="G162" s="6">
        <f>BW749</f>
        <v>742</v>
      </c>
      <c r="H162" s="6">
        <f>BW223</f>
        <v>216</v>
      </c>
      <c r="I162" s="8">
        <f>BW334</f>
        <v>327</v>
      </c>
      <c r="J162" s="12">
        <f>BW583</f>
        <v>576</v>
      </c>
      <c r="K162" s="6">
        <f>BW950</f>
        <v>943</v>
      </c>
      <c r="L162" s="6">
        <f>BW420</f>
        <v>413</v>
      </c>
      <c r="M162" s="6">
        <f>BW21</f>
        <v>14</v>
      </c>
      <c r="N162" s="6">
        <f>BW297</f>
        <v>290</v>
      </c>
      <c r="O162" s="6">
        <f>BW184</f>
        <v>177</v>
      </c>
      <c r="P162" s="6">
        <f>BW650</f>
        <v>643</v>
      </c>
      <c r="Q162" s="6">
        <f>BW795</f>
        <v>788</v>
      </c>
      <c r="R162" s="6">
        <f>BW244</f>
        <v>237</v>
      </c>
      <c r="S162" s="6">
        <f>BW389</f>
        <v>382</v>
      </c>
      <c r="T162" s="6">
        <f>BW855</f>
        <v>848</v>
      </c>
      <c r="U162" s="6">
        <f>BW742</f>
        <v>735</v>
      </c>
      <c r="V162" s="6">
        <f>BW1018</f>
        <v>1011</v>
      </c>
      <c r="W162" s="6">
        <f>BW619</f>
        <v>612</v>
      </c>
      <c r="X162" s="6">
        <f>BW89</f>
        <v>82</v>
      </c>
      <c r="Y162" s="11">
        <f>BW456</f>
        <v>449</v>
      </c>
      <c r="Z162" s="7">
        <f>BW705</f>
        <v>698</v>
      </c>
      <c r="AA162" s="9">
        <f>BW816</f>
        <v>809</v>
      </c>
      <c r="AB162" s="6">
        <f>BW290</f>
        <v>283</v>
      </c>
      <c r="AC162" s="6">
        <f>BW147</f>
        <v>140</v>
      </c>
      <c r="AD162" s="6">
        <f>BW431</f>
        <v>424</v>
      </c>
      <c r="AE162" s="6">
        <f>BW62</f>
        <v>55</v>
      </c>
      <c r="AF162" s="6">
        <f>BW524</f>
        <v>517</v>
      </c>
      <c r="AG162" s="179">
        <f>BW925</f>
        <v>918</v>
      </c>
      <c r="AH162" s="5">
        <f t="shared" si="28"/>
        <v>16400</v>
      </c>
      <c r="AI162" s="5">
        <f t="shared" si="29"/>
        <v>11201200</v>
      </c>
      <c r="AJ162" s="2">
        <f t="shared" si="27"/>
        <v>8606720000</v>
      </c>
      <c r="AK162" s="115">
        <f>SUMSQ(R161,S161,T161,U161,V161,W161,X161,Y161,Z161,AA161,AB161,AC161,AD161,AE161,AF161,AG161,R162,S162,T162,U162,V162,W162,X162,Y162,Z162,AA162,AB162,AC162,AD162,AE162,AF162,AG162)</f>
        <v>11201200</v>
      </c>
      <c r="AM162" s="127" t="s">
        <v>795</v>
      </c>
      <c r="AN162" s="118" t="s">
        <v>764</v>
      </c>
      <c r="AO162" s="118" t="s">
        <v>859</v>
      </c>
      <c r="AP162" s="118" t="s">
        <v>701</v>
      </c>
      <c r="AQ162" s="118" t="s">
        <v>922</v>
      </c>
      <c r="AR162" s="118" t="s">
        <v>637</v>
      </c>
      <c r="AS162" s="118" t="s">
        <v>984</v>
      </c>
      <c r="AT162" s="118" t="s">
        <v>573</v>
      </c>
      <c r="AU162" s="118" t="s">
        <v>479</v>
      </c>
      <c r="AV162" s="118" t="s">
        <v>67</v>
      </c>
      <c r="AW162" s="118" t="s">
        <v>415</v>
      </c>
      <c r="AX162" s="118" t="s">
        <v>130</v>
      </c>
      <c r="AY162" s="118" t="s">
        <v>351</v>
      </c>
      <c r="AZ162" s="118" t="s">
        <v>192</v>
      </c>
      <c r="BA162" s="118" t="s">
        <v>288</v>
      </c>
      <c r="BB162" s="118" t="s">
        <v>256</v>
      </c>
      <c r="BC162" s="118" t="s">
        <v>1016</v>
      </c>
      <c r="BD162" s="118" t="s">
        <v>542</v>
      </c>
      <c r="BE162" s="118" t="s">
        <v>953</v>
      </c>
      <c r="BF162" s="118" t="s">
        <v>605</v>
      </c>
      <c r="BG162" s="118" t="s">
        <v>890</v>
      </c>
      <c r="BH162" s="118" t="s">
        <v>669</v>
      </c>
      <c r="BI162" s="118" t="s">
        <v>827</v>
      </c>
      <c r="BJ162" s="118" t="s">
        <v>733</v>
      </c>
      <c r="BK162" s="118" t="s">
        <v>319</v>
      </c>
      <c r="BL162" s="118" t="s">
        <v>224</v>
      </c>
      <c r="BM162" s="118" t="s">
        <v>383</v>
      </c>
      <c r="BN162" s="118" t="s">
        <v>162</v>
      </c>
      <c r="BO162" s="118" t="s">
        <v>447</v>
      </c>
      <c r="BP162" s="118" t="s">
        <v>99</v>
      </c>
      <c r="BQ162" s="118" t="s">
        <v>510</v>
      </c>
      <c r="BR162" s="126" t="s">
        <v>35</v>
      </c>
      <c r="BS162" s="24"/>
      <c r="BT162" s="22"/>
      <c r="BU162" s="29" t="s">
        <v>908</v>
      </c>
      <c r="BV162" s="30" t="s">
        <v>1030</v>
      </c>
      <c r="BW162" s="31">
        <f>L2+(154*L4)</f>
        <v>155</v>
      </c>
      <c r="BX162" s="22"/>
    </row>
    <row r="163" spans="1:76" x14ac:dyDescent="0.2">
      <c r="A163" s="1">
        <v>27</v>
      </c>
      <c r="B163" s="178">
        <f>BW574</f>
        <v>567</v>
      </c>
      <c r="C163" s="6">
        <f>BW943</f>
        <v>936</v>
      </c>
      <c r="D163" s="6">
        <f>BW413</f>
        <v>406</v>
      </c>
      <c r="E163" s="6">
        <f>BW12</f>
        <v>5</v>
      </c>
      <c r="F163" s="8">
        <f>BW304</f>
        <v>297</v>
      </c>
      <c r="G163" s="6">
        <f>BW193</f>
        <v>186</v>
      </c>
      <c r="H163" s="6">
        <f>BW659</f>
        <v>652</v>
      </c>
      <c r="I163" s="6">
        <f>BW802</f>
        <v>795</v>
      </c>
      <c r="J163" s="6">
        <f>BW107</f>
        <v>100</v>
      </c>
      <c r="K163" s="6">
        <f>BW506</f>
        <v>499</v>
      </c>
      <c r="L163" s="6">
        <f>BW968</f>
        <v>961</v>
      </c>
      <c r="M163" s="12">
        <f>BW601</f>
        <v>594</v>
      </c>
      <c r="N163" s="6">
        <f>BW901</f>
        <v>894</v>
      </c>
      <c r="O163" s="6">
        <f>BW756</f>
        <v>749</v>
      </c>
      <c r="P163" s="6">
        <f>BW230</f>
        <v>223</v>
      </c>
      <c r="Q163" s="6">
        <f>BW343</f>
        <v>336</v>
      </c>
      <c r="R163" s="6">
        <f>BW696</f>
        <v>689</v>
      </c>
      <c r="S163" s="6">
        <f>BW809</f>
        <v>802</v>
      </c>
      <c r="T163" s="6">
        <f>BW283</f>
        <v>276</v>
      </c>
      <c r="U163" s="6">
        <f>BW138</f>
        <v>131</v>
      </c>
      <c r="V163" s="11">
        <f>BW438</f>
        <v>431</v>
      </c>
      <c r="W163" s="6">
        <f>BW71</f>
        <v>64</v>
      </c>
      <c r="X163" s="6">
        <f>BW533</f>
        <v>526</v>
      </c>
      <c r="Y163" s="6">
        <f>BW932</f>
        <v>925</v>
      </c>
      <c r="Z163" s="6">
        <f>BW237</f>
        <v>230</v>
      </c>
      <c r="AA163" s="6">
        <f>BW380</f>
        <v>373</v>
      </c>
      <c r="AB163" s="9">
        <f>BW846</f>
        <v>839</v>
      </c>
      <c r="AC163" s="7">
        <f>BW735</f>
        <v>728</v>
      </c>
      <c r="AD163" s="6">
        <f>BW1027</f>
        <v>1020</v>
      </c>
      <c r="AE163" s="6">
        <f>BW626</f>
        <v>619</v>
      </c>
      <c r="AF163" s="6">
        <f>BW96</f>
        <v>89</v>
      </c>
      <c r="AG163" s="179">
        <f>BW465</f>
        <v>458</v>
      </c>
      <c r="AH163" s="5">
        <f t="shared" si="28"/>
        <v>16400</v>
      </c>
      <c r="AI163" s="5">
        <f t="shared" si="29"/>
        <v>11201200</v>
      </c>
      <c r="AJ163" s="2">
        <f t="shared" si="27"/>
        <v>8606720000</v>
      </c>
      <c r="AK163" s="115">
        <f>SUMSQ(B163,C163,D163,E163,F163,G163,H163,I163,J163,K163,L163,M163,N163,O163,P163,Q163,B164,C164,D164,E164,F164,G164,H164,I164,J164,K164,L164,M164,N164,O164,P164,Q164)</f>
        <v>11201200</v>
      </c>
      <c r="AM163" s="127" t="s">
        <v>800</v>
      </c>
      <c r="AN163" s="118" t="s">
        <v>769</v>
      </c>
      <c r="AO163" s="118" t="s">
        <v>864</v>
      </c>
      <c r="AP163" s="118" t="s">
        <v>706</v>
      </c>
      <c r="AQ163" s="118" t="s">
        <v>927</v>
      </c>
      <c r="AR163" s="118" t="s">
        <v>642</v>
      </c>
      <c r="AS163" s="118" t="s">
        <v>989</v>
      </c>
      <c r="AT163" s="118" t="s">
        <v>578</v>
      </c>
      <c r="AU163" s="118" t="s">
        <v>7</v>
      </c>
      <c r="AV163" s="118" t="s">
        <v>72</v>
      </c>
      <c r="AW163" s="118" t="s">
        <v>420</v>
      </c>
      <c r="AX163" s="118" t="s">
        <v>135</v>
      </c>
      <c r="AY163" s="118" t="s">
        <v>356</v>
      </c>
      <c r="AZ163" s="118" t="s">
        <v>197</v>
      </c>
      <c r="BA163" s="118" t="s">
        <v>293</v>
      </c>
      <c r="BB163" s="118" t="s">
        <v>261</v>
      </c>
      <c r="BC163" s="118" t="s">
        <v>1021</v>
      </c>
      <c r="BD163" s="118" t="s">
        <v>546</v>
      </c>
      <c r="BE163" s="118" t="s">
        <v>958</v>
      </c>
      <c r="BF163" s="118" t="s">
        <v>610</v>
      </c>
      <c r="BG163" s="118" t="s">
        <v>895</v>
      </c>
      <c r="BH163" s="118" t="s">
        <v>674</v>
      </c>
      <c r="BI163" s="118" t="s">
        <v>832</v>
      </c>
      <c r="BJ163" s="118" t="s">
        <v>738</v>
      </c>
      <c r="BK163" s="118" t="s">
        <v>324</v>
      </c>
      <c r="BL163" s="118" t="s">
        <v>229</v>
      </c>
      <c r="BM163" s="118" t="s">
        <v>388</v>
      </c>
      <c r="BN163" s="118" t="s">
        <v>166</v>
      </c>
      <c r="BO163" s="118" t="s">
        <v>452</v>
      </c>
      <c r="BP163" s="118" t="s">
        <v>104</v>
      </c>
      <c r="BQ163" s="118" t="s">
        <v>515</v>
      </c>
      <c r="BR163" s="126" t="s">
        <v>40</v>
      </c>
      <c r="BS163" s="24"/>
      <c r="BT163" s="22"/>
      <c r="BU163" s="29" t="s">
        <v>842</v>
      </c>
      <c r="BV163" s="30" t="s">
        <v>1030</v>
      </c>
      <c r="BW163" s="31">
        <f>L2+(155*L4)</f>
        <v>156</v>
      </c>
      <c r="BX163" s="22"/>
    </row>
    <row r="164" spans="1:76" x14ac:dyDescent="0.2">
      <c r="A164" s="1">
        <v>28</v>
      </c>
      <c r="B164" s="178">
        <f>BW923</f>
        <v>916</v>
      </c>
      <c r="C164" s="6">
        <f>BW522</f>
        <v>515</v>
      </c>
      <c r="D164" s="6">
        <f>BW56</f>
        <v>49</v>
      </c>
      <c r="E164" s="6">
        <f>BW425</f>
        <v>418</v>
      </c>
      <c r="F164" s="6">
        <f>BW149</f>
        <v>142</v>
      </c>
      <c r="G164" s="8">
        <f>BW292</f>
        <v>285</v>
      </c>
      <c r="H164" s="6">
        <f>BW822</f>
        <v>815</v>
      </c>
      <c r="I164" s="6">
        <f>BW711</f>
        <v>704</v>
      </c>
      <c r="J164" s="6">
        <f>BW462</f>
        <v>455</v>
      </c>
      <c r="K164" s="6">
        <f>BW95</f>
        <v>88</v>
      </c>
      <c r="L164" s="12">
        <f>BW621</f>
        <v>614</v>
      </c>
      <c r="M164" s="6">
        <f>BW1020</f>
        <v>1013</v>
      </c>
      <c r="N164" s="6">
        <f>BW736</f>
        <v>729</v>
      </c>
      <c r="O164" s="6">
        <f>BW849</f>
        <v>842</v>
      </c>
      <c r="P164" s="6">
        <f>BW387</f>
        <v>380</v>
      </c>
      <c r="Q164" s="6">
        <f>BW242</f>
        <v>235</v>
      </c>
      <c r="R164" s="6">
        <f>BW797</f>
        <v>790</v>
      </c>
      <c r="S164" s="6">
        <f>BW652</f>
        <v>645</v>
      </c>
      <c r="T164" s="6">
        <f>BW190</f>
        <v>183</v>
      </c>
      <c r="U164" s="6">
        <f>BW303</f>
        <v>296</v>
      </c>
      <c r="V164" s="6">
        <f>BW19</f>
        <v>12</v>
      </c>
      <c r="W164" s="11">
        <f>BW418</f>
        <v>411</v>
      </c>
      <c r="X164" s="6">
        <f>BW944</f>
        <v>937</v>
      </c>
      <c r="Y164" s="6">
        <f>BW577</f>
        <v>570</v>
      </c>
      <c r="Z164" s="6">
        <f>BW328</f>
        <v>321</v>
      </c>
      <c r="AA164" s="6">
        <f>BW217</f>
        <v>210</v>
      </c>
      <c r="AB164" s="7">
        <f>BW747</f>
        <v>740</v>
      </c>
      <c r="AC164" s="9">
        <f>BW890</f>
        <v>883</v>
      </c>
      <c r="AD164" s="6">
        <f>BW614</f>
        <v>607</v>
      </c>
      <c r="AE164" s="6">
        <f>BW983</f>
        <v>976</v>
      </c>
      <c r="AF164" s="6">
        <f>BW517</f>
        <v>510</v>
      </c>
      <c r="AG164" s="179">
        <f>BW116</f>
        <v>109</v>
      </c>
      <c r="AH164" s="5">
        <f t="shared" si="28"/>
        <v>16400</v>
      </c>
      <c r="AI164" s="5">
        <f t="shared" si="29"/>
        <v>11201200</v>
      </c>
      <c r="AJ164" s="2">
        <f t="shared" si="27"/>
        <v>8606720000</v>
      </c>
      <c r="AK164" s="115">
        <f>SUMSQ(R163,S163,T163,U163,V163,W163,X163,Y163,Z163,AA163,AB163,AC163,AD163,AE163,AF163,AG163,R164,S164,T164,U164,V164,W164,X164,Y164,Z164,AA164,AB164,AC164,AD164,AE164,AF164,AG164)</f>
        <v>11201200</v>
      </c>
      <c r="AM164" s="127" t="s">
        <v>797</v>
      </c>
      <c r="AN164" s="118" t="s">
        <v>766</v>
      </c>
      <c r="AO164" s="118" t="s">
        <v>861</v>
      </c>
      <c r="AP164" s="118" t="s">
        <v>703</v>
      </c>
      <c r="AQ164" s="118" t="s">
        <v>924</v>
      </c>
      <c r="AR164" s="118" t="s">
        <v>639</v>
      </c>
      <c r="AS164" s="118" t="s">
        <v>986</v>
      </c>
      <c r="AT164" s="118" t="s">
        <v>575</v>
      </c>
      <c r="AU164" s="118" t="s">
        <v>481</v>
      </c>
      <c r="AV164" s="118" t="s">
        <v>69</v>
      </c>
      <c r="AW164" s="118" t="s">
        <v>417</v>
      </c>
      <c r="AX164" s="118" t="s">
        <v>132</v>
      </c>
      <c r="AY164" s="118" t="s">
        <v>353</v>
      </c>
      <c r="AZ164" s="118" t="s">
        <v>194</v>
      </c>
      <c r="BA164" s="118" t="s">
        <v>290</v>
      </c>
      <c r="BB164" s="118" t="s">
        <v>258</v>
      </c>
      <c r="BC164" s="118" t="s">
        <v>1018</v>
      </c>
      <c r="BD164" s="118" t="s">
        <v>543</v>
      </c>
      <c r="BE164" s="118" t="s">
        <v>955</v>
      </c>
      <c r="BF164" s="118" t="s">
        <v>607</v>
      </c>
      <c r="BG164" s="118" t="s">
        <v>892</v>
      </c>
      <c r="BH164" s="118" t="s">
        <v>671</v>
      </c>
      <c r="BI164" s="118" t="s">
        <v>829</v>
      </c>
      <c r="BJ164" s="118" t="s">
        <v>735</v>
      </c>
      <c r="BK164" s="118" t="s">
        <v>321</v>
      </c>
      <c r="BL164" s="118" t="s">
        <v>226</v>
      </c>
      <c r="BM164" s="118" t="s">
        <v>385</v>
      </c>
      <c r="BN164" s="118" t="s">
        <v>70</v>
      </c>
      <c r="BO164" s="118" t="s">
        <v>449</v>
      </c>
      <c r="BP164" s="118" t="s">
        <v>101</v>
      </c>
      <c r="BQ164" s="118" t="s">
        <v>512</v>
      </c>
      <c r="BR164" s="126" t="s">
        <v>37</v>
      </c>
      <c r="BS164" s="24"/>
      <c r="BT164" s="22"/>
      <c r="BU164" s="29" t="s">
        <v>146</v>
      </c>
      <c r="BV164" s="30" t="s">
        <v>1030</v>
      </c>
      <c r="BW164" s="31">
        <f>L2+(156*L4)</f>
        <v>157</v>
      </c>
      <c r="BX164" s="22"/>
    </row>
    <row r="165" spans="1:76" x14ac:dyDescent="0.2">
      <c r="A165" s="1">
        <v>29</v>
      </c>
      <c r="B165" s="178">
        <f>BW596</f>
        <v>589</v>
      </c>
      <c r="C165" s="6">
        <f>BW997</f>
        <v>990</v>
      </c>
      <c r="D165" s="8">
        <f>BW503</f>
        <v>496</v>
      </c>
      <c r="E165" s="6">
        <f>BW134</f>
        <v>127</v>
      </c>
      <c r="F165" s="6">
        <f>BW346</f>
        <v>339</v>
      </c>
      <c r="G165" s="6">
        <f>BW203</f>
        <v>196</v>
      </c>
      <c r="H165" s="6">
        <f>BW761</f>
        <v>754</v>
      </c>
      <c r="I165" s="6">
        <f>BW872</f>
        <v>865</v>
      </c>
      <c r="J165" s="6">
        <f>BW33</f>
        <v>26</v>
      </c>
      <c r="K165" s="6">
        <f>BW400</f>
        <v>393</v>
      </c>
      <c r="L165" s="6">
        <f>BW962</f>
        <v>955</v>
      </c>
      <c r="M165" s="6">
        <f>BW563</f>
        <v>556</v>
      </c>
      <c r="N165" s="6">
        <f>BW783</f>
        <v>776</v>
      </c>
      <c r="O165" s="12">
        <f>BW670</f>
        <v>663</v>
      </c>
      <c r="P165" s="6">
        <f>BW172</f>
        <v>165</v>
      </c>
      <c r="Q165" s="6">
        <f>BW317</f>
        <v>310</v>
      </c>
      <c r="R165" s="6">
        <f>BW722</f>
        <v>715</v>
      </c>
      <c r="S165" s="6">
        <f>BW867</f>
        <v>860</v>
      </c>
      <c r="T165" s="11">
        <f>BW369</f>
        <v>362</v>
      </c>
      <c r="U165" s="6">
        <f>BW256</f>
        <v>249</v>
      </c>
      <c r="V165" s="6">
        <f>BW476</f>
        <v>469</v>
      </c>
      <c r="W165" s="6">
        <f>BW77</f>
        <v>70</v>
      </c>
      <c r="X165" s="6">
        <f>BW639</f>
        <v>632</v>
      </c>
      <c r="Y165" s="6">
        <f>BW1006</f>
        <v>999</v>
      </c>
      <c r="Z165" s="6">
        <f>BW167</f>
        <v>160</v>
      </c>
      <c r="AA165" s="6">
        <f>BW278</f>
        <v>271</v>
      </c>
      <c r="AB165" s="6">
        <f>BW836</f>
        <v>829</v>
      </c>
      <c r="AC165" s="6">
        <f>BW693</f>
        <v>686</v>
      </c>
      <c r="AD165" s="9">
        <f>BW905</f>
        <v>898</v>
      </c>
      <c r="AE165" s="7">
        <f>BW536</f>
        <v>529</v>
      </c>
      <c r="AF165" s="6">
        <f>BW42</f>
        <v>35</v>
      </c>
      <c r="AG165" s="179">
        <f>BW443</f>
        <v>436</v>
      </c>
      <c r="AH165" s="5">
        <f t="shared" si="28"/>
        <v>16400</v>
      </c>
      <c r="AI165" s="5">
        <f t="shared" si="29"/>
        <v>11201200</v>
      </c>
      <c r="AJ165" s="2">
        <f t="shared" si="27"/>
        <v>8606720000</v>
      </c>
      <c r="AK165" s="115">
        <f>SUMSQ(B165,C165,D165,E165,F165,G165,H165,I165,J165,K165,L165,M165,N165,O165,P165,Q165,B166,C166,D166,E166,F166,G166,H166,I166,J166,K166,L166,M166,N166,O166,P166,Q166)</f>
        <v>11201200</v>
      </c>
      <c r="AM165" s="127" t="s">
        <v>806</v>
      </c>
      <c r="AN165" s="118" t="s">
        <v>775</v>
      </c>
      <c r="AO165" s="118" t="s">
        <v>870</v>
      </c>
      <c r="AP165" s="118" t="s">
        <v>712</v>
      </c>
      <c r="AQ165" s="118" t="s">
        <v>933</v>
      </c>
      <c r="AR165" s="118" t="s">
        <v>648</v>
      </c>
      <c r="AS165" s="118" t="s">
        <v>995</v>
      </c>
      <c r="AT165" s="118" t="s">
        <v>584</v>
      </c>
      <c r="AU165" s="118" t="s">
        <v>489</v>
      </c>
      <c r="AV165" s="118" t="s">
        <v>78</v>
      </c>
      <c r="AW165" s="118" t="s">
        <v>426</v>
      </c>
      <c r="AX165" s="118" t="s">
        <v>141</v>
      </c>
      <c r="AY165" s="118" t="s">
        <v>362</v>
      </c>
      <c r="AZ165" s="118" t="s">
        <v>203</v>
      </c>
      <c r="BA165" s="118" t="s">
        <v>298</v>
      </c>
      <c r="BB165" s="118" t="s">
        <v>267</v>
      </c>
      <c r="BC165" s="118" t="s">
        <v>1027</v>
      </c>
      <c r="BD165" s="118" t="s">
        <v>552</v>
      </c>
      <c r="BE165" s="118" t="s">
        <v>964</v>
      </c>
      <c r="BF165" s="118" t="s">
        <v>616</v>
      </c>
      <c r="BG165" s="118" t="s">
        <v>901</v>
      </c>
      <c r="BH165" s="118" t="s">
        <v>680</v>
      </c>
      <c r="BI165" s="118" t="s">
        <v>838</v>
      </c>
      <c r="BJ165" s="118" t="s">
        <v>743</v>
      </c>
      <c r="BK165" s="118" t="s">
        <v>330</v>
      </c>
      <c r="BL165" s="118" t="s">
        <v>235</v>
      </c>
      <c r="BM165" s="118" t="s">
        <v>394</v>
      </c>
      <c r="BN165" s="118" t="s">
        <v>172</v>
      </c>
      <c r="BO165" s="118" t="s">
        <v>458</v>
      </c>
      <c r="BP165" s="118" t="s">
        <v>110</v>
      </c>
      <c r="BQ165" s="118" t="s">
        <v>521</v>
      </c>
      <c r="BR165" s="126" t="s">
        <v>46</v>
      </c>
      <c r="BS165" s="24"/>
      <c r="BT165" s="22"/>
      <c r="BU165" s="29" t="s">
        <v>80</v>
      </c>
      <c r="BV165" s="30" t="s">
        <v>1030</v>
      </c>
      <c r="BW165" s="31">
        <f>L2+(157*L4)</f>
        <v>158</v>
      </c>
      <c r="BX165" s="22"/>
    </row>
    <row r="166" spans="1:76" x14ac:dyDescent="0.2">
      <c r="A166" s="1">
        <v>30</v>
      </c>
      <c r="B166" s="178">
        <f>BW1009</f>
        <v>1002</v>
      </c>
      <c r="C166" s="6">
        <f>BW640</f>
        <v>633</v>
      </c>
      <c r="D166" s="6">
        <f>BW82</f>
        <v>75</v>
      </c>
      <c r="E166" s="8">
        <f>BW483</f>
        <v>476</v>
      </c>
      <c r="F166" s="6">
        <f>BW255</f>
        <v>248</v>
      </c>
      <c r="G166" s="6">
        <f>BW366</f>
        <v>359</v>
      </c>
      <c r="H166" s="6">
        <f>BW860</f>
        <v>853</v>
      </c>
      <c r="I166" s="6">
        <f>BW717</f>
        <v>710</v>
      </c>
      <c r="J166" s="6">
        <f>BW452</f>
        <v>445</v>
      </c>
      <c r="K166" s="6">
        <f>BW53</f>
        <v>46</v>
      </c>
      <c r="L166" s="6">
        <f>BW551</f>
        <v>544</v>
      </c>
      <c r="M166" s="6">
        <f>BW918</f>
        <v>911</v>
      </c>
      <c r="N166" s="12">
        <f>BW682</f>
        <v>675</v>
      </c>
      <c r="O166" s="6">
        <f>BW827</f>
        <v>820</v>
      </c>
      <c r="P166" s="6">
        <f>BW265</f>
        <v>258</v>
      </c>
      <c r="Q166" s="6">
        <f>BW152</f>
        <v>145</v>
      </c>
      <c r="R166" s="6">
        <f>BW887</f>
        <v>880</v>
      </c>
      <c r="S166" s="6">
        <f>BW774</f>
        <v>767</v>
      </c>
      <c r="T166" s="6">
        <f>BW212</f>
        <v>205</v>
      </c>
      <c r="U166" s="11">
        <f>BW357</f>
        <v>350</v>
      </c>
      <c r="V166" s="6">
        <f>BW121</f>
        <v>114</v>
      </c>
      <c r="W166" s="6">
        <f>BW488</f>
        <v>481</v>
      </c>
      <c r="X166" s="6">
        <f>BW986</f>
        <v>979</v>
      </c>
      <c r="Y166" s="6">
        <f>BW587</f>
        <v>580</v>
      </c>
      <c r="Z166" s="6">
        <f>BW322</f>
        <v>315</v>
      </c>
      <c r="AA166" s="6">
        <f>BW179</f>
        <v>172</v>
      </c>
      <c r="AB166" s="6">
        <f>BW673</f>
        <v>666</v>
      </c>
      <c r="AC166" s="6">
        <f>BW784</f>
        <v>777</v>
      </c>
      <c r="AD166" s="7">
        <f>BW556</f>
        <v>549</v>
      </c>
      <c r="AE166" s="9">
        <f>BW957</f>
        <v>950</v>
      </c>
      <c r="AF166" s="6">
        <f>BW399</f>
        <v>392</v>
      </c>
      <c r="AG166" s="179">
        <f>BW30</f>
        <v>23</v>
      </c>
      <c r="AH166" s="5">
        <f t="shared" si="28"/>
        <v>16400</v>
      </c>
      <c r="AI166" s="5">
        <f t="shared" si="29"/>
        <v>11201200</v>
      </c>
      <c r="AJ166" s="2">
        <f t="shared" si="27"/>
        <v>8606720000</v>
      </c>
      <c r="AK166" s="115">
        <f>SUMSQ(R165,S165,T165,U165,V165,W165,X165,Y165,Z165,AA165,AB165,AC165,AD165,AE165,AF165,AG165,R166,S166,T166,U166,V166,W166,X166,Y166,Z166,AA166,AB166,AC166,AD166,AE166,AF166,AG166)</f>
        <v>11201200</v>
      </c>
      <c r="AM166" s="127" t="s">
        <v>791</v>
      </c>
      <c r="AN166" s="118" t="s">
        <v>760</v>
      </c>
      <c r="AO166" s="118" t="s">
        <v>855</v>
      </c>
      <c r="AP166" s="118" t="s">
        <v>697</v>
      </c>
      <c r="AQ166" s="118" t="s">
        <v>918</v>
      </c>
      <c r="AR166" s="118" t="s">
        <v>633</v>
      </c>
      <c r="AS166" s="118" t="s">
        <v>980</v>
      </c>
      <c r="AT166" s="118" t="s">
        <v>569</v>
      </c>
      <c r="AU166" s="118" t="s">
        <v>475</v>
      </c>
      <c r="AV166" s="118" t="s">
        <v>63</v>
      </c>
      <c r="AW166" s="118" t="s">
        <v>411</v>
      </c>
      <c r="AX166" s="118" t="s">
        <v>126</v>
      </c>
      <c r="AY166" s="118" t="s">
        <v>347</v>
      </c>
      <c r="AZ166" s="118" t="s">
        <v>188</v>
      </c>
      <c r="BA166" s="118" t="s">
        <v>284</v>
      </c>
      <c r="BB166" s="118" t="s">
        <v>252</v>
      </c>
      <c r="BC166" s="118" t="s">
        <v>1012</v>
      </c>
      <c r="BD166" s="118" t="s">
        <v>538</v>
      </c>
      <c r="BE166" s="118" t="s">
        <v>949</v>
      </c>
      <c r="BF166" s="118" t="s">
        <v>601</v>
      </c>
      <c r="BG166" s="118" t="s">
        <v>886</v>
      </c>
      <c r="BH166" s="118" t="s">
        <v>665</v>
      </c>
      <c r="BI166" s="118" t="s">
        <v>823</v>
      </c>
      <c r="BJ166" s="118" t="s">
        <v>729</v>
      </c>
      <c r="BK166" s="118" t="s">
        <v>315</v>
      </c>
      <c r="BL166" s="118" t="s">
        <v>220</v>
      </c>
      <c r="BM166" s="118" t="s">
        <v>379</v>
      </c>
      <c r="BN166" s="118" t="s">
        <v>158</v>
      </c>
      <c r="BO166" s="118" t="s">
        <v>443</v>
      </c>
      <c r="BP166" s="118" t="s">
        <v>95</v>
      </c>
      <c r="BQ166" s="118" t="s">
        <v>506</v>
      </c>
      <c r="BR166" s="126" t="s">
        <v>31</v>
      </c>
      <c r="BS166" s="24"/>
      <c r="BT166" s="22"/>
      <c r="BU166" s="29" t="s">
        <v>516</v>
      </c>
      <c r="BV166" s="30" t="s">
        <v>1030</v>
      </c>
      <c r="BW166" s="31">
        <f>L2+(158*L4)</f>
        <v>159</v>
      </c>
      <c r="BX166" s="22"/>
    </row>
    <row r="167" spans="1:76" x14ac:dyDescent="0.2">
      <c r="A167" s="1">
        <v>31</v>
      </c>
      <c r="B167" s="199">
        <f>BW445</f>
        <v>438</v>
      </c>
      <c r="C167" s="6">
        <f>BW44</f>
        <v>37</v>
      </c>
      <c r="D167" s="6">
        <f>BW542</f>
        <v>535</v>
      </c>
      <c r="E167" s="6">
        <f>BW911</f>
        <v>904</v>
      </c>
      <c r="F167" s="6">
        <f>BW691</f>
        <v>684</v>
      </c>
      <c r="G167" s="6">
        <f>BW834</f>
        <v>827</v>
      </c>
      <c r="H167" s="6">
        <f>BW272</f>
        <v>265</v>
      </c>
      <c r="I167" s="6">
        <f>BW161</f>
        <v>154</v>
      </c>
      <c r="J167" s="6">
        <f>BW1000</f>
        <v>993</v>
      </c>
      <c r="K167" s="6">
        <f>BW633</f>
        <v>626</v>
      </c>
      <c r="L167" s="6">
        <f>BW75</f>
        <v>68</v>
      </c>
      <c r="M167" s="6">
        <f>BW474</f>
        <v>467</v>
      </c>
      <c r="N167" s="6">
        <f>BW262</f>
        <v>255</v>
      </c>
      <c r="O167" s="6">
        <f>BW375</f>
        <v>368</v>
      </c>
      <c r="P167" s="6">
        <f>BW869</f>
        <v>862</v>
      </c>
      <c r="Q167" s="12">
        <f>BW724</f>
        <v>717</v>
      </c>
      <c r="R167" s="11">
        <f>BW315</f>
        <v>308</v>
      </c>
      <c r="S167" s="6">
        <f>BW170</f>
        <v>163</v>
      </c>
      <c r="T167" s="6">
        <f>BW664</f>
        <v>657</v>
      </c>
      <c r="U167" s="6">
        <f>BW777</f>
        <v>770</v>
      </c>
      <c r="V167" s="6">
        <f>BW565</f>
        <v>558</v>
      </c>
      <c r="W167" s="6">
        <f>BW964</f>
        <v>957</v>
      </c>
      <c r="X167" s="6">
        <f>BW406</f>
        <v>399</v>
      </c>
      <c r="Y167" s="6">
        <f>BW39</f>
        <v>32</v>
      </c>
      <c r="Z167" s="6">
        <f>BW878</f>
        <v>871</v>
      </c>
      <c r="AA167" s="6">
        <f>BW767</f>
        <v>760</v>
      </c>
      <c r="AB167" s="6">
        <f>BW205</f>
        <v>198</v>
      </c>
      <c r="AC167" s="6">
        <f>BW348</f>
        <v>341</v>
      </c>
      <c r="AD167" s="6">
        <f>BW128</f>
        <v>121</v>
      </c>
      <c r="AE167" s="6">
        <f>BW497</f>
        <v>490</v>
      </c>
      <c r="AF167" s="9">
        <f>BW995</f>
        <v>988</v>
      </c>
      <c r="AG167" s="200">
        <f>BW594</f>
        <v>587</v>
      </c>
      <c r="AH167" s="5">
        <f t="shared" si="28"/>
        <v>16400</v>
      </c>
      <c r="AI167" s="5">
        <f t="shared" si="29"/>
        <v>11201200</v>
      </c>
      <c r="AJ167" s="2">
        <f t="shared" si="27"/>
        <v>8606720000</v>
      </c>
      <c r="AK167" s="115">
        <f>SUMSQ(B167,C167,D167,E167,F167,G167,H167,I167,J167,K167,L167,M167,N167,O167,P167,Q167,B168,C168,D168,E168,F168,G168,H168,I168,J168,K168,L168,M168,N168,O168,P168,Q168)</f>
        <v>11201200</v>
      </c>
      <c r="AM167" s="127" t="s">
        <v>804</v>
      </c>
      <c r="AN167" s="118" t="s">
        <v>773</v>
      </c>
      <c r="AO167" s="118" t="s">
        <v>868</v>
      </c>
      <c r="AP167" s="118" t="s">
        <v>710</v>
      </c>
      <c r="AQ167" s="118" t="s">
        <v>931</v>
      </c>
      <c r="AR167" s="118" t="s">
        <v>646</v>
      </c>
      <c r="AS167" s="118" t="s">
        <v>993</v>
      </c>
      <c r="AT167" s="118" t="s">
        <v>582</v>
      </c>
      <c r="AU167" s="118" t="s">
        <v>487</v>
      </c>
      <c r="AV167" s="118" t="s">
        <v>76</v>
      </c>
      <c r="AW167" s="118" t="s">
        <v>424</v>
      </c>
      <c r="AX167" s="118" t="s">
        <v>139</v>
      </c>
      <c r="AY167" s="118" t="s">
        <v>360</v>
      </c>
      <c r="AZ167" s="118" t="s">
        <v>201</v>
      </c>
      <c r="BA167" s="118" t="s">
        <v>296</v>
      </c>
      <c r="BB167" s="118" t="s">
        <v>265</v>
      </c>
      <c r="BC167" s="118" t="s">
        <v>1025</v>
      </c>
      <c r="BD167" s="118" t="s">
        <v>550</v>
      </c>
      <c r="BE167" s="118" t="s">
        <v>962</v>
      </c>
      <c r="BF167" s="118" t="s">
        <v>614</v>
      </c>
      <c r="BG167" s="118" t="s">
        <v>899</v>
      </c>
      <c r="BH167" s="118" t="s">
        <v>678</v>
      </c>
      <c r="BI167" s="118" t="s">
        <v>836</v>
      </c>
      <c r="BJ167" s="118" t="s">
        <v>741</v>
      </c>
      <c r="BK167" s="118" t="s">
        <v>328</v>
      </c>
      <c r="BL167" s="118" t="s">
        <v>233</v>
      </c>
      <c r="BM167" s="118" t="s">
        <v>392</v>
      </c>
      <c r="BN167" s="118" t="s">
        <v>170</v>
      </c>
      <c r="BO167" s="118" t="s">
        <v>456</v>
      </c>
      <c r="BP167" s="118" t="s">
        <v>108</v>
      </c>
      <c r="BQ167" s="118" t="s">
        <v>519</v>
      </c>
      <c r="BR167" s="126" t="s">
        <v>44</v>
      </c>
      <c r="BS167" s="24"/>
      <c r="BT167" s="22"/>
      <c r="BU167" s="29" t="s">
        <v>330</v>
      </c>
      <c r="BV167" s="30" t="s">
        <v>1030</v>
      </c>
      <c r="BW167" s="31">
        <f>L2+(159*L4)</f>
        <v>160</v>
      </c>
      <c r="BX167" s="22"/>
    </row>
    <row r="168" spans="1:76" ht="13.5" thickBot="1" x14ac:dyDescent="0.25">
      <c r="A168" s="1">
        <v>32</v>
      </c>
      <c r="B168" s="201">
        <f>BW24</f>
        <v>17</v>
      </c>
      <c r="C168" s="202">
        <f>BW393</f>
        <v>386</v>
      </c>
      <c r="D168" s="180">
        <f>BW955</f>
        <v>948</v>
      </c>
      <c r="E168" s="180">
        <f>BW554</f>
        <v>547</v>
      </c>
      <c r="F168" s="180">
        <f>BW790</f>
        <v>783</v>
      </c>
      <c r="G168" s="180">
        <f>BW679</f>
        <v>672</v>
      </c>
      <c r="H168" s="180">
        <f>BW181</f>
        <v>174</v>
      </c>
      <c r="I168" s="180">
        <f>BW324</f>
        <v>317</v>
      </c>
      <c r="J168" s="180">
        <f>BW589</f>
        <v>582</v>
      </c>
      <c r="K168" s="180">
        <f>BW988</f>
        <v>981</v>
      </c>
      <c r="L168" s="180">
        <f>BW494</f>
        <v>487</v>
      </c>
      <c r="M168" s="180">
        <f>BW127</f>
        <v>120</v>
      </c>
      <c r="N168" s="180">
        <f>BW355</f>
        <v>348</v>
      </c>
      <c r="O168" s="180">
        <f>BW210</f>
        <v>203</v>
      </c>
      <c r="P168" s="187">
        <f>BW768</f>
        <v>761</v>
      </c>
      <c r="Q168" s="180">
        <f>BW881</f>
        <v>874</v>
      </c>
      <c r="R168" s="180">
        <f>BW158</f>
        <v>151</v>
      </c>
      <c r="S168" s="191">
        <f>BW271</f>
        <v>264</v>
      </c>
      <c r="T168" s="180">
        <f>BW829</f>
        <v>822</v>
      </c>
      <c r="U168" s="180">
        <f>BW684</f>
        <v>677</v>
      </c>
      <c r="V168" s="180">
        <f>BW912</f>
        <v>905</v>
      </c>
      <c r="W168" s="180">
        <f>BW545</f>
        <v>538</v>
      </c>
      <c r="X168" s="180">
        <f>BW51</f>
        <v>44</v>
      </c>
      <c r="Y168" s="180">
        <f>BW450</f>
        <v>443</v>
      </c>
      <c r="Z168" s="180">
        <f>BW715</f>
        <v>708</v>
      </c>
      <c r="AA168" s="180">
        <f>BW858</f>
        <v>851</v>
      </c>
      <c r="AB168" s="180">
        <f>BW360</f>
        <v>353</v>
      </c>
      <c r="AC168" s="180">
        <f>BW249</f>
        <v>242</v>
      </c>
      <c r="AD168" s="180">
        <f>BW485</f>
        <v>478</v>
      </c>
      <c r="AE168" s="180">
        <f>BW84</f>
        <v>77</v>
      </c>
      <c r="AF168" s="203">
        <f>BW646</f>
        <v>639</v>
      </c>
      <c r="AG168" s="204">
        <f>BW1015</f>
        <v>1008</v>
      </c>
      <c r="AH168" s="5">
        <f t="shared" si="28"/>
        <v>16400</v>
      </c>
      <c r="AI168" s="5">
        <f t="shared" si="29"/>
        <v>11201200</v>
      </c>
      <c r="AJ168" s="2">
        <f t="shared" si="27"/>
        <v>8606720000</v>
      </c>
      <c r="AK168" s="115">
        <f>SUMSQ(R167,S167,T167,U167,V167,W167,X167,Y167,Z167,AA167,AB167,AC167,AD167,AE167,AF167,AG167,R168,S168,T168,U168,V168,W168,X168,Y168,Z168,AA168,AB168,AC168,AD168,AE168,AF168,AG168)</f>
        <v>11201200</v>
      </c>
      <c r="AM168" s="128" t="s">
        <v>793</v>
      </c>
      <c r="AN168" s="129" t="s">
        <v>762</v>
      </c>
      <c r="AO168" s="129" t="s">
        <v>857</v>
      </c>
      <c r="AP168" s="129" t="s">
        <v>699</v>
      </c>
      <c r="AQ168" s="129" t="s">
        <v>920</v>
      </c>
      <c r="AR168" s="129" t="s">
        <v>635</v>
      </c>
      <c r="AS168" s="129" t="s">
        <v>982</v>
      </c>
      <c r="AT168" s="129" t="s">
        <v>571</v>
      </c>
      <c r="AU168" s="129" t="s">
        <v>477</v>
      </c>
      <c r="AV168" s="129" t="s">
        <v>65</v>
      </c>
      <c r="AW168" s="129" t="s">
        <v>413</v>
      </c>
      <c r="AX168" s="129" t="s">
        <v>128</v>
      </c>
      <c r="AY168" s="129" t="s">
        <v>349</v>
      </c>
      <c r="AZ168" s="129" t="s">
        <v>190</v>
      </c>
      <c r="BA168" s="129" t="s">
        <v>286</v>
      </c>
      <c r="BB168" s="129" t="s">
        <v>254</v>
      </c>
      <c r="BC168" s="129" t="s">
        <v>1014</v>
      </c>
      <c r="BD168" s="129" t="s">
        <v>540</v>
      </c>
      <c r="BE168" s="129" t="s">
        <v>951</v>
      </c>
      <c r="BF168" s="129" t="s">
        <v>603</v>
      </c>
      <c r="BG168" s="129" t="s">
        <v>888</v>
      </c>
      <c r="BH168" s="129" t="s">
        <v>667</v>
      </c>
      <c r="BI168" s="129" t="s">
        <v>825</v>
      </c>
      <c r="BJ168" s="129" t="s">
        <v>731</v>
      </c>
      <c r="BK168" s="129" t="s">
        <v>317</v>
      </c>
      <c r="BL168" s="129" t="s">
        <v>222</v>
      </c>
      <c r="BM168" s="129" t="s">
        <v>381</v>
      </c>
      <c r="BN168" s="129" t="s">
        <v>160</v>
      </c>
      <c r="BO168" s="129" t="s">
        <v>445</v>
      </c>
      <c r="BP168" s="129" t="s">
        <v>97</v>
      </c>
      <c r="BQ168" s="129" t="s">
        <v>508</v>
      </c>
      <c r="BR168" s="257" t="s">
        <v>33</v>
      </c>
      <c r="BS168" s="24"/>
      <c r="BT168" s="22"/>
      <c r="BU168" s="29" t="s">
        <v>874</v>
      </c>
      <c r="BV168" s="30" t="s">
        <v>1030</v>
      </c>
      <c r="BW168" s="31">
        <f>L2+(160*L4)</f>
        <v>161</v>
      </c>
      <c r="BX168" s="22"/>
    </row>
    <row r="169" spans="1:76" x14ac:dyDescent="0.2">
      <c r="A169" s="3" t="s">
        <v>0</v>
      </c>
      <c r="B169" s="5">
        <f t="shared" ref="B169:I169" si="30">SUM(B137:B168)</f>
        <v>16400</v>
      </c>
      <c r="C169" s="5">
        <f t="shared" si="30"/>
        <v>16400</v>
      </c>
      <c r="D169" s="5">
        <f t="shared" si="30"/>
        <v>16400</v>
      </c>
      <c r="E169" s="5">
        <f t="shared" si="30"/>
        <v>16400</v>
      </c>
      <c r="F169" s="5">
        <f t="shared" si="30"/>
        <v>16400</v>
      </c>
      <c r="G169" s="5">
        <f t="shared" si="30"/>
        <v>16400</v>
      </c>
      <c r="H169" s="5">
        <f t="shared" si="30"/>
        <v>16400</v>
      </c>
      <c r="I169" s="5">
        <f t="shared" si="30"/>
        <v>16400</v>
      </c>
      <c r="J169" s="5">
        <f t="shared" ref="J169:AG169" si="31">SUM(J137:J168)</f>
        <v>16400</v>
      </c>
      <c r="K169" s="5">
        <f t="shared" si="31"/>
        <v>16400</v>
      </c>
      <c r="L169" s="5">
        <f t="shared" si="31"/>
        <v>16400</v>
      </c>
      <c r="M169" s="5">
        <f t="shared" si="31"/>
        <v>16400</v>
      </c>
      <c r="N169" s="5">
        <f t="shared" si="31"/>
        <v>16400</v>
      </c>
      <c r="O169" s="5">
        <f t="shared" si="31"/>
        <v>16400</v>
      </c>
      <c r="P169" s="5">
        <f t="shared" si="31"/>
        <v>16400</v>
      </c>
      <c r="Q169" s="5">
        <f t="shared" si="31"/>
        <v>16400</v>
      </c>
      <c r="R169" s="5">
        <f t="shared" si="31"/>
        <v>16400</v>
      </c>
      <c r="S169" s="5">
        <f t="shared" si="31"/>
        <v>16400</v>
      </c>
      <c r="T169" s="5">
        <f t="shared" si="31"/>
        <v>16400</v>
      </c>
      <c r="U169" s="5">
        <f t="shared" si="31"/>
        <v>16400</v>
      </c>
      <c r="V169" s="5">
        <f t="shared" si="31"/>
        <v>16400</v>
      </c>
      <c r="W169" s="5">
        <f t="shared" si="31"/>
        <v>16400</v>
      </c>
      <c r="X169" s="5">
        <f t="shared" si="31"/>
        <v>16400</v>
      </c>
      <c r="Y169" s="5">
        <f t="shared" si="31"/>
        <v>16400</v>
      </c>
      <c r="Z169" s="5">
        <f t="shared" si="31"/>
        <v>16400</v>
      </c>
      <c r="AA169" s="5">
        <f t="shared" si="31"/>
        <v>16400</v>
      </c>
      <c r="AB169" s="5">
        <f t="shared" si="31"/>
        <v>16400</v>
      </c>
      <c r="AC169" s="5">
        <f t="shared" si="31"/>
        <v>16400</v>
      </c>
      <c r="AD169" s="5">
        <f t="shared" si="31"/>
        <v>16400</v>
      </c>
      <c r="AE169" s="5">
        <f t="shared" si="31"/>
        <v>16400</v>
      </c>
      <c r="AF169" s="5">
        <f t="shared" si="31"/>
        <v>16400</v>
      </c>
      <c r="AG169" s="5">
        <f t="shared" si="31"/>
        <v>16400</v>
      </c>
      <c r="AH169" s="5"/>
      <c r="AI169" s="5"/>
      <c r="BT169" s="22"/>
      <c r="BU169" s="29" t="s">
        <v>940</v>
      </c>
      <c r="BV169" s="30" t="s">
        <v>1030</v>
      </c>
      <c r="BW169" s="31">
        <f>L2+(161*L4)</f>
        <v>162</v>
      </c>
      <c r="BX169" s="22"/>
    </row>
    <row r="170" spans="1:76" x14ac:dyDescent="0.2">
      <c r="A170" s="3" t="s">
        <v>1</v>
      </c>
      <c r="B170" s="5">
        <f t="shared" ref="B170:AG170" si="32">SUMSQ(B137:B168)</f>
        <v>11201200</v>
      </c>
      <c r="C170" s="5">
        <f t="shared" si="32"/>
        <v>11201200</v>
      </c>
      <c r="D170" s="5">
        <f t="shared" si="32"/>
        <v>11201200</v>
      </c>
      <c r="E170" s="5">
        <f t="shared" si="32"/>
        <v>11201200</v>
      </c>
      <c r="F170" s="5">
        <f t="shared" si="32"/>
        <v>11201200</v>
      </c>
      <c r="G170" s="5">
        <f t="shared" si="32"/>
        <v>11201200</v>
      </c>
      <c r="H170" s="5">
        <f t="shared" si="32"/>
        <v>11201200</v>
      </c>
      <c r="I170" s="5">
        <f t="shared" si="32"/>
        <v>11201200</v>
      </c>
      <c r="J170" s="5">
        <f t="shared" si="32"/>
        <v>11201200</v>
      </c>
      <c r="K170" s="5">
        <f t="shared" si="32"/>
        <v>11201200</v>
      </c>
      <c r="L170" s="5">
        <f t="shared" si="32"/>
        <v>11201200</v>
      </c>
      <c r="M170" s="5">
        <f t="shared" si="32"/>
        <v>11201200</v>
      </c>
      <c r="N170" s="5">
        <f t="shared" si="32"/>
        <v>11201200</v>
      </c>
      <c r="O170" s="5">
        <f t="shared" si="32"/>
        <v>11201200</v>
      </c>
      <c r="P170" s="5">
        <f t="shared" si="32"/>
        <v>11201200</v>
      </c>
      <c r="Q170" s="5">
        <f t="shared" si="32"/>
        <v>11201200</v>
      </c>
      <c r="R170" s="5">
        <f t="shared" si="32"/>
        <v>11201200</v>
      </c>
      <c r="S170" s="5">
        <f t="shared" si="32"/>
        <v>11201200</v>
      </c>
      <c r="T170" s="5">
        <f t="shared" si="32"/>
        <v>11201200</v>
      </c>
      <c r="U170" s="5">
        <f t="shared" si="32"/>
        <v>11201200</v>
      </c>
      <c r="V170" s="5">
        <f t="shared" si="32"/>
        <v>11201200</v>
      </c>
      <c r="W170" s="5">
        <f t="shared" si="32"/>
        <v>11201200</v>
      </c>
      <c r="X170" s="5">
        <f t="shared" si="32"/>
        <v>11201200</v>
      </c>
      <c r="Y170" s="5">
        <f t="shared" si="32"/>
        <v>11201200</v>
      </c>
      <c r="Z170" s="5">
        <f t="shared" si="32"/>
        <v>11201200</v>
      </c>
      <c r="AA170" s="5">
        <f t="shared" si="32"/>
        <v>11201200</v>
      </c>
      <c r="AB170" s="5">
        <f t="shared" si="32"/>
        <v>11201200</v>
      </c>
      <c r="AC170" s="5">
        <f t="shared" si="32"/>
        <v>11201200</v>
      </c>
      <c r="AD170" s="5">
        <f t="shared" si="32"/>
        <v>11201200</v>
      </c>
      <c r="AE170" s="5">
        <f t="shared" si="32"/>
        <v>11201200</v>
      </c>
      <c r="AF170" s="5">
        <f t="shared" si="32"/>
        <v>11201200</v>
      </c>
      <c r="AG170" s="5">
        <f t="shared" si="32"/>
        <v>11201200</v>
      </c>
      <c r="AH170" s="5"/>
      <c r="AI170" s="5"/>
      <c r="BT170" s="22"/>
      <c r="BU170" s="29" t="s">
        <v>550</v>
      </c>
      <c r="BV170" s="30" t="s">
        <v>1030</v>
      </c>
      <c r="BW170" s="31">
        <f>L2+(162*L4)</f>
        <v>163</v>
      </c>
      <c r="BX170" s="22"/>
    </row>
    <row r="171" spans="1:76" x14ac:dyDescent="0.2">
      <c r="A171" s="3" t="s">
        <v>2</v>
      </c>
      <c r="B171" s="2">
        <f t="shared" ref="B171:AG171" si="33"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si="33"/>
        <v>8606720000</v>
      </c>
      <c r="D171" s="2">
        <f t="shared" si="33"/>
        <v>8606720000</v>
      </c>
      <c r="E171" s="2">
        <f t="shared" si="33"/>
        <v>8606720000</v>
      </c>
      <c r="F171" s="2">
        <f t="shared" si="33"/>
        <v>8606720000</v>
      </c>
      <c r="G171" s="2">
        <f t="shared" si="33"/>
        <v>8606720000</v>
      </c>
      <c r="H171" s="2">
        <f t="shared" si="33"/>
        <v>8606720000</v>
      </c>
      <c r="I171" s="2">
        <f t="shared" si="33"/>
        <v>8606720000</v>
      </c>
      <c r="J171" s="2">
        <f t="shared" si="33"/>
        <v>8606720000</v>
      </c>
      <c r="K171" s="2">
        <f t="shared" si="33"/>
        <v>8606720000</v>
      </c>
      <c r="L171" s="2">
        <f t="shared" si="33"/>
        <v>8606720000</v>
      </c>
      <c r="M171" s="2">
        <f t="shared" si="33"/>
        <v>8606720000</v>
      </c>
      <c r="N171" s="2">
        <f t="shared" si="33"/>
        <v>8606720000</v>
      </c>
      <c r="O171" s="2">
        <f t="shared" si="33"/>
        <v>8606720000</v>
      </c>
      <c r="P171" s="2">
        <f t="shared" si="33"/>
        <v>8606720000</v>
      </c>
      <c r="Q171" s="2">
        <f t="shared" si="33"/>
        <v>8606720000</v>
      </c>
      <c r="R171" s="2">
        <f t="shared" si="33"/>
        <v>8606720000</v>
      </c>
      <c r="S171" s="2">
        <f t="shared" si="33"/>
        <v>8606720000</v>
      </c>
      <c r="T171" s="2">
        <f t="shared" si="33"/>
        <v>8606720000</v>
      </c>
      <c r="U171" s="2">
        <f t="shared" si="33"/>
        <v>8606720000</v>
      </c>
      <c r="V171" s="2">
        <f t="shared" si="33"/>
        <v>8606720000</v>
      </c>
      <c r="W171" s="2">
        <f t="shared" si="33"/>
        <v>8606720000</v>
      </c>
      <c r="X171" s="2">
        <f t="shared" si="33"/>
        <v>8606720000</v>
      </c>
      <c r="Y171" s="2">
        <f t="shared" si="33"/>
        <v>8606720000</v>
      </c>
      <c r="Z171" s="2">
        <f t="shared" si="33"/>
        <v>8606720000</v>
      </c>
      <c r="AA171" s="2">
        <f t="shared" si="33"/>
        <v>8606720000</v>
      </c>
      <c r="AB171" s="2">
        <f t="shared" si="33"/>
        <v>8606720000</v>
      </c>
      <c r="AC171" s="2">
        <f t="shared" si="33"/>
        <v>8606720000</v>
      </c>
      <c r="AD171" s="2">
        <f t="shared" si="33"/>
        <v>8606720000</v>
      </c>
      <c r="AE171" s="2">
        <f t="shared" si="33"/>
        <v>8606720000</v>
      </c>
      <c r="AF171" s="2">
        <f t="shared" si="33"/>
        <v>8606720000</v>
      </c>
      <c r="AG171" s="2">
        <f t="shared" si="33"/>
        <v>8606720000</v>
      </c>
      <c r="AH171" s="5"/>
      <c r="AI171" s="5"/>
      <c r="AL171" s="64" t="s">
        <v>1171</v>
      </c>
      <c r="AM171" s="120" t="s">
        <v>778</v>
      </c>
      <c r="AN171" s="120" t="s">
        <v>757</v>
      </c>
      <c r="AO171" s="120" t="s">
        <v>839</v>
      </c>
      <c r="AP171" s="120" t="s">
        <v>696</v>
      </c>
      <c r="AQ171" s="120" t="s">
        <v>908</v>
      </c>
      <c r="AR171" s="120" t="s">
        <v>626</v>
      </c>
      <c r="AS171" s="120" t="s">
        <v>969</v>
      </c>
      <c r="AT171" s="120" t="s">
        <v>564</v>
      </c>
      <c r="AU171" s="120" t="s">
        <v>480</v>
      </c>
      <c r="AV171" s="120" t="s">
        <v>73</v>
      </c>
      <c r="AW171" s="120" t="s">
        <v>418</v>
      </c>
      <c r="AX171" s="120" t="s">
        <v>134</v>
      </c>
      <c r="AY171" s="120" t="s">
        <v>348</v>
      </c>
      <c r="AZ171" s="120" t="s">
        <v>202</v>
      </c>
      <c r="BA171" s="120" t="s">
        <v>287</v>
      </c>
      <c r="BB171" s="120" t="s">
        <v>264</v>
      </c>
      <c r="BC171" s="120" t="s">
        <v>1008</v>
      </c>
      <c r="BD171" s="120" t="s">
        <v>525</v>
      </c>
      <c r="BE171" s="120" t="s">
        <v>1</v>
      </c>
      <c r="BF171" s="120" t="s">
        <v>586</v>
      </c>
      <c r="BG171" s="120" t="s">
        <v>879</v>
      </c>
      <c r="BH171" s="120" t="s">
        <v>656</v>
      </c>
      <c r="BI171" s="120" t="s">
        <v>817</v>
      </c>
      <c r="BJ171" s="120" t="s">
        <v>718</v>
      </c>
      <c r="BK171" s="120" t="s">
        <v>326</v>
      </c>
      <c r="BL171" s="120" t="s">
        <v>224</v>
      </c>
      <c r="BM171" s="121" t="s">
        <v>388</v>
      </c>
      <c r="BN171" s="122" t="s">
        <v>70</v>
      </c>
      <c r="BO171" s="123" t="s">
        <v>1130</v>
      </c>
      <c r="BP171" s="123" t="s">
        <v>95</v>
      </c>
      <c r="BQ171" s="123" t="s">
        <v>519</v>
      </c>
      <c r="BR171" s="123" t="s">
        <v>33</v>
      </c>
      <c r="BT171" s="22"/>
      <c r="BU171" s="29" t="s">
        <v>737</v>
      </c>
      <c r="BV171" s="30" t="s">
        <v>1030</v>
      </c>
      <c r="BW171" s="31">
        <f>L2+(163*L4)</f>
        <v>164</v>
      </c>
      <c r="BX171" s="22"/>
    </row>
    <row r="172" spans="1:76" x14ac:dyDescent="0.2">
      <c r="AH172" s="5"/>
      <c r="AI172" s="5"/>
      <c r="AL172" s="64" t="s">
        <v>1172</v>
      </c>
      <c r="AM172" s="120" t="s">
        <v>793</v>
      </c>
      <c r="AN172" s="120" t="s">
        <v>773</v>
      </c>
      <c r="AO172" s="120" t="s">
        <v>855</v>
      </c>
      <c r="AP172" s="120" t="s">
        <v>712</v>
      </c>
      <c r="AQ172" s="120" t="s">
        <v>924</v>
      </c>
      <c r="AR172" s="120" t="s">
        <v>642</v>
      </c>
      <c r="AS172" s="120" t="s">
        <v>984</v>
      </c>
      <c r="AT172" s="120" t="s">
        <v>580</v>
      </c>
      <c r="AU172" s="120" t="s">
        <v>464</v>
      </c>
      <c r="AV172" s="120" t="s">
        <v>57</v>
      </c>
      <c r="AW172" s="120" t="s">
        <v>402</v>
      </c>
      <c r="AX172" s="120" t="s">
        <v>118</v>
      </c>
      <c r="AY172" s="120" t="s">
        <v>332</v>
      </c>
      <c r="AZ172" s="120" t="s">
        <v>186</v>
      </c>
      <c r="BA172" s="120" t="s">
        <v>271</v>
      </c>
      <c r="BB172" s="120" t="s">
        <v>248</v>
      </c>
      <c r="BC172" s="120" t="s">
        <v>1024</v>
      </c>
      <c r="BD172" s="120" t="s">
        <v>541</v>
      </c>
      <c r="BE172" s="120" t="s">
        <v>963</v>
      </c>
      <c r="BF172" s="120" t="s">
        <v>602</v>
      </c>
      <c r="BG172" s="120" t="s">
        <v>894</v>
      </c>
      <c r="BH172" s="120" t="s">
        <v>672</v>
      </c>
      <c r="BI172" s="120" t="s">
        <v>833</v>
      </c>
      <c r="BJ172" s="120" t="s">
        <v>734</v>
      </c>
      <c r="BK172" s="120" t="s">
        <v>310</v>
      </c>
      <c r="BL172" s="120" t="s">
        <v>208</v>
      </c>
      <c r="BM172" s="121" t="s">
        <v>372</v>
      </c>
      <c r="BN172" s="122" t="s">
        <v>148</v>
      </c>
      <c r="BO172" s="123" t="s">
        <v>1140</v>
      </c>
      <c r="BP172" s="123" t="s">
        <v>79</v>
      </c>
      <c r="BQ172" s="123" t="s">
        <v>503</v>
      </c>
      <c r="BR172" s="123" t="s">
        <v>17</v>
      </c>
      <c r="BT172" s="22"/>
      <c r="BU172" s="29" t="s">
        <v>298</v>
      </c>
      <c r="BV172" s="30" t="s">
        <v>1030</v>
      </c>
      <c r="BW172" s="31">
        <f>L2+(164*L4)</f>
        <v>165</v>
      </c>
      <c r="BX172" s="22"/>
    </row>
    <row r="173" spans="1:76" x14ac:dyDescent="0.2">
      <c r="A173" s="3" t="s">
        <v>3</v>
      </c>
      <c r="B173" s="2">
        <f>B137</f>
        <v>8</v>
      </c>
      <c r="C173" s="2">
        <f>C138</f>
        <v>52</v>
      </c>
      <c r="D173" s="2">
        <f>D139</f>
        <v>94</v>
      </c>
      <c r="E173" s="2">
        <f>E140</f>
        <v>106</v>
      </c>
      <c r="F173" s="2">
        <f>F141</f>
        <v>155</v>
      </c>
      <c r="G173" s="2">
        <f>G142</f>
        <v>175</v>
      </c>
      <c r="H173" s="2">
        <f>H143</f>
        <v>193</v>
      </c>
      <c r="I173" s="2">
        <f>I144</f>
        <v>245</v>
      </c>
      <c r="J173" s="2">
        <f>J145</f>
        <v>257</v>
      </c>
      <c r="K173" s="2">
        <f>K146</f>
        <v>309</v>
      </c>
      <c r="L173" s="2">
        <f>L147</f>
        <v>347</v>
      </c>
      <c r="M173" s="2">
        <f>M148</f>
        <v>367</v>
      </c>
      <c r="N173" s="2">
        <f>N149</f>
        <v>414</v>
      </c>
      <c r="O173" s="2">
        <f>O150</f>
        <v>426</v>
      </c>
      <c r="P173" s="2">
        <f>P151</f>
        <v>456</v>
      </c>
      <c r="Q173" s="2">
        <f>Q152</f>
        <v>500</v>
      </c>
      <c r="R173" s="2">
        <f>R153</f>
        <v>540</v>
      </c>
      <c r="S173" s="2">
        <f>S154</f>
        <v>560</v>
      </c>
      <c r="T173" s="2">
        <f>T155</f>
        <v>578</v>
      </c>
      <c r="U173" s="2">
        <f>U156</f>
        <v>630</v>
      </c>
      <c r="V173" s="2">
        <f>V157</f>
        <v>647</v>
      </c>
      <c r="W173" s="2">
        <f>W158</f>
        <v>691</v>
      </c>
      <c r="X173" s="2">
        <f>X159</f>
        <v>733</v>
      </c>
      <c r="Y173" s="2">
        <f>Y160</f>
        <v>745</v>
      </c>
      <c r="Z173" s="2">
        <f>Z161</f>
        <v>797</v>
      </c>
      <c r="AA173" s="2">
        <f>AA162</f>
        <v>809</v>
      </c>
      <c r="AB173" s="2">
        <f>AB163</f>
        <v>839</v>
      </c>
      <c r="AC173" s="2">
        <f>AC164</f>
        <v>883</v>
      </c>
      <c r="AD173" s="2">
        <f>AD165</f>
        <v>898</v>
      </c>
      <c r="AE173" s="2">
        <f>AE166</f>
        <v>950</v>
      </c>
      <c r="AF173" s="2">
        <f>AF167</f>
        <v>988</v>
      </c>
      <c r="AG173" s="2">
        <f>AG168</f>
        <v>1008</v>
      </c>
      <c r="AH173" s="217">
        <f t="shared" ref="AH173:AH176" si="34">SUM(B173:AG173)</f>
        <v>16400</v>
      </c>
      <c r="AI173" s="5">
        <f t="shared" ref="AI173:AI176" si="35">SUMSQ(B173:AG173)</f>
        <v>11201200</v>
      </c>
      <c r="AO173" s="77"/>
      <c r="AP173" s="77"/>
      <c r="AQ173" s="77"/>
      <c r="BC173" s="77"/>
      <c r="BD173" s="77"/>
      <c r="BJ173" s="77"/>
      <c r="BR173" s="2" t="s">
        <v>5</v>
      </c>
      <c r="BT173" s="22"/>
      <c r="BU173" s="29" t="s">
        <v>484</v>
      </c>
      <c r="BV173" s="30" t="s">
        <v>1030</v>
      </c>
      <c r="BW173" s="31">
        <f>L2+(165*L4)</f>
        <v>166</v>
      </c>
      <c r="BX173" s="22"/>
    </row>
    <row r="174" spans="1:76" x14ac:dyDescent="0.2">
      <c r="A174" s="3" t="s">
        <v>4</v>
      </c>
      <c r="B174" s="2">
        <f>B168</f>
        <v>17</v>
      </c>
      <c r="C174" s="2">
        <f>C167</f>
        <v>37</v>
      </c>
      <c r="D174" s="2">
        <f>D166</f>
        <v>75</v>
      </c>
      <c r="E174" s="2">
        <f>E165</f>
        <v>127</v>
      </c>
      <c r="F174" s="2">
        <f>F164</f>
        <v>142</v>
      </c>
      <c r="G174" s="2">
        <f>G163</f>
        <v>186</v>
      </c>
      <c r="H174" s="2">
        <f>H162</f>
        <v>216</v>
      </c>
      <c r="I174" s="2">
        <f>I161</f>
        <v>228</v>
      </c>
      <c r="J174" s="2">
        <f>J160</f>
        <v>280</v>
      </c>
      <c r="K174" s="2">
        <f>K159</f>
        <v>292</v>
      </c>
      <c r="L174" s="2">
        <f>L158</f>
        <v>334</v>
      </c>
      <c r="M174" s="2">
        <f>M157</f>
        <v>378</v>
      </c>
      <c r="N174" s="2">
        <f>N156</f>
        <v>395</v>
      </c>
      <c r="O174" s="2">
        <f>O155</f>
        <v>447</v>
      </c>
      <c r="P174" s="2">
        <f>P154</f>
        <v>465</v>
      </c>
      <c r="Q174" s="2">
        <f>Q153</f>
        <v>485</v>
      </c>
      <c r="R174" s="2">
        <f>R152</f>
        <v>525</v>
      </c>
      <c r="S174" s="2">
        <f>S151</f>
        <v>569</v>
      </c>
      <c r="T174" s="2">
        <f>T150</f>
        <v>599</v>
      </c>
      <c r="U174" s="2">
        <f>U149</f>
        <v>611</v>
      </c>
      <c r="V174" s="2">
        <f>V148</f>
        <v>658</v>
      </c>
      <c r="W174" s="2">
        <f>W147</f>
        <v>678</v>
      </c>
      <c r="X174" s="2">
        <f>X146</f>
        <v>716</v>
      </c>
      <c r="Y174" s="2">
        <f>Y145</f>
        <v>768</v>
      </c>
      <c r="Z174" s="2">
        <f>Z144</f>
        <v>780</v>
      </c>
      <c r="AA174" s="2">
        <f>AA143</f>
        <v>832</v>
      </c>
      <c r="AB174" s="2">
        <f>AB142</f>
        <v>850</v>
      </c>
      <c r="AC174" s="2">
        <f>AC141</f>
        <v>870</v>
      </c>
      <c r="AD174" s="2">
        <f>AD140</f>
        <v>919</v>
      </c>
      <c r="AE174" s="2">
        <f>AE139</f>
        <v>931</v>
      </c>
      <c r="AF174" s="2">
        <f>AF138</f>
        <v>973</v>
      </c>
      <c r="AG174" s="2">
        <f>AG137</f>
        <v>1017</v>
      </c>
      <c r="AH174" s="217">
        <f t="shared" si="34"/>
        <v>16400</v>
      </c>
      <c r="AI174" s="5">
        <f t="shared" si="35"/>
        <v>11201200</v>
      </c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T174" s="22"/>
      <c r="BU174" s="29" t="s">
        <v>112</v>
      </c>
      <c r="BV174" s="30" t="s">
        <v>1030</v>
      </c>
      <c r="BW174" s="31">
        <f>L2+(166*L4)</f>
        <v>167</v>
      </c>
      <c r="BX174" s="22"/>
    </row>
    <row r="175" spans="1:76" x14ac:dyDescent="0.2">
      <c r="A175" s="3" t="s">
        <v>6</v>
      </c>
      <c r="B175" s="2">
        <f>B153</f>
        <v>670</v>
      </c>
      <c r="C175" s="2">
        <f>C154</f>
        <v>682</v>
      </c>
      <c r="D175" s="2">
        <f>D155</f>
        <v>712</v>
      </c>
      <c r="E175" s="2">
        <f>E156</f>
        <v>756</v>
      </c>
      <c r="F175" s="2">
        <f>F157</f>
        <v>513</v>
      </c>
      <c r="G175" s="2">
        <f>G158</f>
        <v>565</v>
      </c>
      <c r="H175" s="2">
        <f>H159</f>
        <v>603</v>
      </c>
      <c r="I175" s="2">
        <f>I160</f>
        <v>623</v>
      </c>
      <c r="J175" s="2">
        <f>J161</f>
        <v>923</v>
      </c>
      <c r="K175" s="2">
        <f>K162</f>
        <v>943</v>
      </c>
      <c r="L175" s="2">
        <f>L163</f>
        <v>961</v>
      </c>
      <c r="M175" s="2">
        <f>M164</f>
        <v>1013</v>
      </c>
      <c r="N175" s="2">
        <f>N165</f>
        <v>776</v>
      </c>
      <c r="O175" s="2">
        <f>O166</f>
        <v>820</v>
      </c>
      <c r="P175" s="2">
        <f>P167</f>
        <v>862</v>
      </c>
      <c r="Q175" s="2">
        <f>Q168</f>
        <v>874</v>
      </c>
      <c r="R175" s="2">
        <f>R137</f>
        <v>130</v>
      </c>
      <c r="S175" s="2">
        <f>S138</f>
        <v>182</v>
      </c>
      <c r="T175" s="2">
        <f>T139</f>
        <v>220</v>
      </c>
      <c r="U175" s="2">
        <f>U140</f>
        <v>240</v>
      </c>
      <c r="V175" s="2">
        <f>V141</f>
        <v>29</v>
      </c>
      <c r="W175" s="2">
        <f>W142</f>
        <v>41</v>
      </c>
      <c r="X175" s="2">
        <f>X143</f>
        <v>71</v>
      </c>
      <c r="Y175" s="2">
        <f>Y144</f>
        <v>115</v>
      </c>
      <c r="Z175" s="2">
        <f>Z145</f>
        <v>391</v>
      </c>
      <c r="AA175" s="2">
        <f>AA146</f>
        <v>435</v>
      </c>
      <c r="AB175" s="2">
        <f>AB147</f>
        <v>477</v>
      </c>
      <c r="AC175" s="2">
        <f>AC148</f>
        <v>489</v>
      </c>
      <c r="AD175" s="2">
        <f>AD149</f>
        <v>284</v>
      </c>
      <c r="AE175" s="2">
        <f>AE150</f>
        <v>304</v>
      </c>
      <c r="AF175" s="2">
        <f>AF151</f>
        <v>322</v>
      </c>
      <c r="AG175" s="2">
        <f>AG152</f>
        <v>374</v>
      </c>
      <c r="AH175" s="217">
        <f t="shared" si="34"/>
        <v>16400</v>
      </c>
      <c r="AI175" s="5">
        <f t="shared" si="35"/>
        <v>11201200</v>
      </c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T175" s="22"/>
      <c r="BU175" s="29" t="s">
        <v>177</v>
      </c>
      <c r="BV175" s="30" t="s">
        <v>1030</v>
      </c>
      <c r="BW175" s="31">
        <f>L2+(167*L4)</f>
        <v>168</v>
      </c>
      <c r="BX175" s="22"/>
    </row>
    <row r="176" spans="1:76" x14ac:dyDescent="0.2">
      <c r="A176" s="3" t="s">
        <v>7</v>
      </c>
      <c r="B176" s="2">
        <f>B152</f>
        <v>651</v>
      </c>
      <c r="C176" s="2">
        <f>C151</f>
        <v>703</v>
      </c>
      <c r="D176" s="2">
        <f>D150</f>
        <v>721</v>
      </c>
      <c r="E176" s="2">
        <f>E149</f>
        <v>741</v>
      </c>
      <c r="F176" s="2">
        <f>F148</f>
        <v>536</v>
      </c>
      <c r="G176" s="2">
        <f>G147</f>
        <v>548</v>
      </c>
      <c r="H176" s="2">
        <f>H146</f>
        <v>590</v>
      </c>
      <c r="I176" s="2">
        <f>I145</f>
        <v>634</v>
      </c>
      <c r="J176" s="2">
        <f>J144</f>
        <v>910</v>
      </c>
      <c r="K176" s="2">
        <f>K143</f>
        <v>954</v>
      </c>
      <c r="L176" s="2">
        <f>L142</f>
        <v>984</v>
      </c>
      <c r="M176" s="2">
        <f>M141</f>
        <v>996</v>
      </c>
      <c r="N176" s="2">
        <f>N140</f>
        <v>785</v>
      </c>
      <c r="O176" s="2">
        <f>O139</f>
        <v>805</v>
      </c>
      <c r="P176" s="2">
        <f>P138</f>
        <v>843</v>
      </c>
      <c r="Q176" s="2">
        <f>Q137</f>
        <v>895</v>
      </c>
      <c r="R176" s="2">
        <f>R168</f>
        <v>151</v>
      </c>
      <c r="S176" s="2">
        <f>S167</f>
        <v>163</v>
      </c>
      <c r="T176" s="2">
        <f>T166</f>
        <v>205</v>
      </c>
      <c r="U176" s="2">
        <f>U165</f>
        <v>249</v>
      </c>
      <c r="V176" s="2">
        <f>V164</f>
        <v>12</v>
      </c>
      <c r="W176" s="2">
        <f>W163</f>
        <v>64</v>
      </c>
      <c r="X176" s="2">
        <f>X162</f>
        <v>82</v>
      </c>
      <c r="Y176" s="2">
        <f>Y161</f>
        <v>102</v>
      </c>
      <c r="Z176" s="2">
        <f>Z160</f>
        <v>402</v>
      </c>
      <c r="AA176" s="2">
        <f>AA159</f>
        <v>422</v>
      </c>
      <c r="AB176" s="2">
        <f>AB158</f>
        <v>460</v>
      </c>
      <c r="AC176" s="2">
        <f>AC157</f>
        <v>512</v>
      </c>
      <c r="AD176" s="2">
        <f>AD156</f>
        <v>269</v>
      </c>
      <c r="AE176" s="2">
        <f>AE155</f>
        <v>313</v>
      </c>
      <c r="AF176" s="2">
        <f>AF154</f>
        <v>343</v>
      </c>
      <c r="AG176" s="2">
        <f>AG153</f>
        <v>355</v>
      </c>
      <c r="AH176" s="217">
        <f t="shared" si="34"/>
        <v>16400</v>
      </c>
      <c r="AI176" s="5">
        <f t="shared" si="35"/>
        <v>11201200</v>
      </c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T176" s="22"/>
      <c r="BU176" s="29" t="s">
        <v>374</v>
      </c>
      <c r="BV176" s="30" t="s">
        <v>1030</v>
      </c>
      <c r="BW176" s="31">
        <f>L2+(168*L4)</f>
        <v>169</v>
      </c>
      <c r="BX176" s="22"/>
    </row>
    <row r="177" spans="1:76" x14ac:dyDescent="0.2">
      <c r="BT177" s="22"/>
      <c r="BU177" s="29" t="s">
        <v>441</v>
      </c>
      <c r="BV177" s="30" t="s">
        <v>1030</v>
      </c>
      <c r="BW177" s="31">
        <f>L2+(169*L4)</f>
        <v>170</v>
      </c>
      <c r="BX177" s="22"/>
    </row>
    <row r="178" spans="1:76" x14ac:dyDescent="0.2">
      <c r="A178" s="1" t="s">
        <v>5</v>
      </c>
      <c r="B178" s="2" t="s">
        <v>5</v>
      </c>
      <c r="C178" s="2" t="s">
        <v>5</v>
      </c>
      <c r="BT178" s="22"/>
      <c r="BU178" s="29" t="s">
        <v>36</v>
      </c>
      <c r="BV178" s="30" t="s">
        <v>1030</v>
      </c>
      <c r="BW178" s="31">
        <f>L2+(170*L4)</f>
        <v>171</v>
      </c>
      <c r="BX178" s="22"/>
    </row>
    <row r="179" spans="1:76" ht="13.5" thickBot="1" x14ac:dyDescent="0.25">
      <c r="A179" s="1" t="s">
        <v>5</v>
      </c>
      <c r="B179" s="1" t="s">
        <v>1221</v>
      </c>
      <c r="E179" s="94" t="s">
        <v>1177</v>
      </c>
      <c r="BB179" s="32" t="s">
        <v>1194</v>
      </c>
      <c r="BT179" s="22"/>
      <c r="BU179" s="29" t="s">
        <v>220</v>
      </c>
      <c r="BV179" s="30" t="s">
        <v>1030</v>
      </c>
      <c r="BW179" s="31">
        <f>L2+(171*L4)</f>
        <v>172</v>
      </c>
      <c r="BX179" s="22"/>
    </row>
    <row r="180" spans="1:76" x14ac:dyDescent="0.2">
      <c r="A180" s="1">
        <v>1</v>
      </c>
      <c r="B180" s="181">
        <v>4</v>
      </c>
      <c r="C180" s="133">
        <v>403</v>
      </c>
      <c r="D180" s="177">
        <v>929</v>
      </c>
      <c r="E180" s="177">
        <v>562</v>
      </c>
      <c r="F180" s="177">
        <v>798</v>
      </c>
      <c r="G180" s="177">
        <v>653</v>
      </c>
      <c r="H180" s="177">
        <v>191</v>
      </c>
      <c r="I180" s="177">
        <v>304</v>
      </c>
      <c r="J180" s="177">
        <v>599</v>
      </c>
      <c r="K180" s="177">
        <v>968</v>
      </c>
      <c r="L180" s="177">
        <v>502</v>
      </c>
      <c r="M180" s="177">
        <v>101</v>
      </c>
      <c r="N180" s="177">
        <v>329</v>
      </c>
      <c r="O180" s="177">
        <v>218</v>
      </c>
      <c r="P180" s="177">
        <v>748</v>
      </c>
      <c r="Q180" s="189">
        <v>891</v>
      </c>
      <c r="R180" s="185">
        <v>134</v>
      </c>
      <c r="S180" s="177">
        <v>277</v>
      </c>
      <c r="T180" s="177">
        <v>807</v>
      </c>
      <c r="U180" s="177">
        <v>696</v>
      </c>
      <c r="V180" s="177">
        <v>924</v>
      </c>
      <c r="W180" s="177">
        <v>523</v>
      </c>
      <c r="X180" s="177">
        <v>57</v>
      </c>
      <c r="Y180" s="177">
        <v>426</v>
      </c>
      <c r="Z180" s="177">
        <v>721</v>
      </c>
      <c r="AA180" s="177">
        <v>834</v>
      </c>
      <c r="AB180" s="177">
        <v>372</v>
      </c>
      <c r="AC180" s="177">
        <v>227</v>
      </c>
      <c r="AD180" s="177">
        <v>463</v>
      </c>
      <c r="AE180" s="177">
        <v>96</v>
      </c>
      <c r="AF180" s="177">
        <v>622</v>
      </c>
      <c r="AG180" s="184">
        <v>1021</v>
      </c>
      <c r="AH180" s="5">
        <f>SUM(B180:AG180)</f>
        <v>16400</v>
      </c>
      <c r="AI180" s="5">
        <f>SUMSQ(B180:AG180)</f>
        <v>11201200</v>
      </c>
      <c r="AJ180" s="2">
        <f t="shared" ref="AJ180:AJ211" si="36">B180^3+C180^3+D180^3+E180^3+F180^3+G180^3+H180^3+I180^3+J180^3+K180^3+L180^3+M180^3+N180^3+O180^3+P180^3+Q180^3+R180^3+S180^3+T180^3+U180^3+V180^3+W180^3+X180^3+Y180^3+Z180^3+AA180^3+AB180^3+AC180^3+AD180^3+AE180^3+AF180^3+AG180^3</f>
        <v>8606720000</v>
      </c>
      <c r="AK180" s="115">
        <f>SUMSQ(B180,C180,D180,E180,F180,G180,H180,I180,J180,K180,L180,M180,N180,O180,P180,Q180,B181,C181,D181,E181,F181,G181,H181,I181,J181,K181,L181,M181,N181,O181,P181,Q181)</f>
        <v>11201200</v>
      </c>
      <c r="AM180" s="256" t="s">
        <v>393</v>
      </c>
      <c r="AN180" s="124" t="s">
        <v>171</v>
      </c>
      <c r="AO180" s="124" t="s">
        <v>329</v>
      </c>
      <c r="AP180" s="124" t="s">
        <v>234</v>
      </c>
      <c r="AQ180" s="124" t="s">
        <v>520</v>
      </c>
      <c r="AR180" s="124" t="s">
        <v>45</v>
      </c>
      <c r="AS180" s="124" t="s">
        <v>457</v>
      </c>
      <c r="AT180" s="124" t="s">
        <v>109</v>
      </c>
      <c r="AU180" s="124" t="s">
        <v>963</v>
      </c>
      <c r="AV180" s="124" t="s">
        <v>615</v>
      </c>
      <c r="AW180" s="124" t="s">
        <v>1026</v>
      </c>
      <c r="AX180" s="124" t="s">
        <v>551</v>
      </c>
      <c r="AY180" s="124" t="s">
        <v>837</v>
      </c>
      <c r="AZ180" s="124" t="s">
        <v>742</v>
      </c>
      <c r="BA180" s="124" t="s">
        <v>900</v>
      </c>
      <c r="BB180" s="124" t="s">
        <v>679</v>
      </c>
      <c r="BC180" s="124" t="s">
        <v>425</v>
      </c>
      <c r="BD180" s="124" t="s">
        <v>140</v>
      </c>
      <c r="BE180" s="124" t="s">
        <v>488</v>
      </c>
      <c r="BF180" s="124" t="s">
        <v>77</v>
      </c>
      <c r="BG180" s="124" t="s">
        <v>297</v>
      </c>
      <c r="BH180" s="124" t="s">
        <v>266</v>
      </c>
      <c r="BI180" s="124" t="s">
        <v>361</v>
      </c>
      <c r="BJ180" s="124" t="s">
        <v>202</v>
      </c>
      <c r="BK180" s="124" t="s">
        <v>869</v>
      </c>
      <c r="BL180" s="124" t="s">
        <v>711</v>
      </c>
      <c r="BM180" s="124" t="s">
        <v>805</v>
      </c>
      <c r="BN180" s="124" t="s">
        <v>774</v>
      </c>
      <c r="BO180" s="124" t="s">
        <v>994</v>
      </c>
      <c r="BP180" s="124" t="s">
        <v>583</v>
      </c>
      <c r="BQ180" s="124" t="s">
        <v>932</v>
      </c>
      <c r="BR180" s="125" t="s">
        <v>647</v>
      </c>
      <c r="BT180" s="22"/>
      <c r="BU180" s="29" t="s">
        <v>798</v>
      </c>
      <c r="BV180" s="30" t="s">
        <v>1030</v>
      </c>
      <c r="BW180" s="31">
        <f>L2+(172*L4)</f>
        <v>173</v>
      </c>
      <c r="BX180" s="22"/>
    </row>
    <row r="181" spans="1:76" x14ac:dyDescent="0.2">
      <c r="A181" s="1">
        <v>2</v>
      </c>
      <c r="B181" s="138">
        <v>423</v>
      </c>
      <c r="C181" s="7">
        <v>56</v>
      </c>
      <c r="D181" s="6">
        <v>518</v>
      </c>
      <c r="E181" s="6">
        <v>917</v>
      </c>
      <c r="F181" s="6">
        <v>697</v>
      </c>
      <c r="G181" s="6">
        <v>810</v>
      </c>
      <c r="H181" s="6">
        <v>284</v>
      </c>
      <c r="I181" s="6">
        <v>139</v>
      </c>
      <c r="J181" s="6">
        <v>1012</v>
      </c>
      <c r="K181" s="6">
        <v>611</v>
      </c>
      <c r="L181" s="6">
        <v>81</v>
      </c>
      <c r="M181" s="6">
        <v>450</v>
      </c>
      <c r="N181" s="6">
        <v>238</v>
      </c>
      <c r="O181" s="6">
        <v>381</v>
      </c>
      <c r="P181" s="11">
        <v>847</v>
      </c>
      <c r="Q181" s="6">
        <v>736</v>
      </c>
      <c r="R181" s="6">
        <v>289</v>
      </c>
      <c r="S181" s="12">
        <v>178</v>
      </c>
      <c r="T181" s="6">
        <v>644</v>
      </c>
      <c r="U181" s="6">
        <v>787</v>
      </c>
      <c r="V181" s="6">
        <v>575</v>
      </c>
      <c r="W181" s="6">
        <v>944</v>
      </c>
      <c r="X181" s="6">
        <v>414</v>
      </c>
      <c r="Y181" s="6">
        <v>13</v>
      </c>
      <c r="Z181" s="6">
        <v>886</v>
      </c>
      <c r="AA181" s="6">
        <v>741</v>
      </c>
      <c r="AB181" s="6">
        <v>215</v>
      </c>
      <c r="AC181" s="6">
        <v>328</v>
      </c>
      <c r="AD181" s="6">
        <v>108</v>
      </c>
      <c r="AE181" s="6">
        <v>507</v>
      </c>
      <c r="AF181" s="8">
        <v>969</v>
      </c>
      <c r="AG181" s="179">
        <v>602</v>
      </c>
      <c r="AH181" s="5">
        <f t="shared" ref="AH181:AH211" si="37">SUM(B181:AG181)</f>
        <v>16400</v>
      </c>
      <c r="AI181" s="5">
        <f t="shared" ref="AI181:AI211" si="38">SUMSQ(B181:AG181)</f>
        <v>11201200</v>
      </c>
      <c r="AJ181" s="2">
        <f t="shared" si="36"/>
        <v>8606720000</v>
      </c>
      <c r="AK181" s="115">
        <f>SUMSQ(R180,S180,T180,U180,V180,W180,X180,Y180,Z180,AA180,AB180,AC180,AD180,AE180,AF180,AG180,R181,S181,T181,U181,V181,W181,X181,Y181,Z181,AA181,AB181,AC181,AD181,AE181,AF181,AG181)</f>
        <v>11201200</v>
      </c>
      <c r="AM181" s="127" t="s">
        <v>380</v>
      </c>
      <c r="AN181" s="118" t="s">
        <v>159</v>
      </c>
      <c r="AO181" s="118" t="s">
        <v>316</v>
      </c>
      <c r="AP181" s="118" t="s">
        <v>221</v>
      </c>
      <c r="AQ181" s="118" t="s">
        <v>507</v>
      </c>
      <c r="AR181" s="118" t="s">
        <v>32</v>
      </c>
      <c r="AS181" s="118" t="s">
        <v>444</v>
      </c>
      <c r="AT181" s="118" t="s">
        <v>96</v>
      </c>
      <c r="AU181" s="118" t="s">
        <v>950</v>
      </c>
      <c r="AV181" s="118" t="s">
        <v>602</v>
      </c>
      <c r="AW181" s="118" t="s">
        <v>1013</v>
      </c>
      <c r="AX181" s="118" t="s">
        <v>539</v>
      </c>
      <c r="AY181" s="118" t="s">
        <v>824</v>
      </c>
      <c r="AZ181" s="118" t="s">
        <v>730</v>
      </c>
      <c r="BA181" s="118" t="s">
        <v>887</v>
      </c>
      <c r="BB181" s="118" t="s">
        <v>666</v>
      </c>
      <c r="BC181" s="118" t="s">
        <v>412</v>
      </c>
      <c r="BD181" s="118" t="s">
        <v>127</v>
      </c>
      <c r="BE181" s="118" t="s">
        <v>476</v>
      </c>
      <c r="BF181" s="118" t="s">
        <v>64</v>
      </c>
      <c r="BG181" s="118" t="s">
        <v>285</v>
      </c>
      <c r="BH181" s="118" t="s">
        <v>253</v>
      </c>
      <c r="BI181" s="118" t="s">
        <v>348</v>
      </c>
      <c r="BJ181" s="118" t="s">
        <v>189</v>
      </c>
      <c r="BK181" s="118" t="s">
        <v>856</v>
      </c>
      <c r="BL181" s="118" t="s">
        <v>698</v>
      </c>
      <c r="BM181" s="118" t="s">
        <v>792</v>
      </c>
      <c r="BN181" s="118" t="s">
        <v>761</v>
      </c>
      <c r="BO181" s="118" t="s">
        <v>981</v>
      </c>
      <c r="BP181" s="118" t="s">
        <v>570</v>
      </c>
      <c r="BQ181" s="118" t="s">
        <v>919</v>
      </c>
      <c r="BR181" s="126" t="s">
        <v>634</v>
      </c>
      <c r="BT181" s="22"/>
      <c r="BU181" s="29" t="s">
        <v>982</v>
      </c>
      <c r="BV181" s="30" t="s">
        <v>1030</v>
      </c>
      <c r="BW181" s="31">
        <f>L2+(173*L4)</f>
        <v>174</v>
      </c>
      <c r="BX181" s="22"/>
    </row>
    <row r="182" spans="1:76" x14ac:dyDescent="0.2">
      <c r="A182" s="1">
        <v>3</v>
      </c>
      <c r="B182" s="178">
        <v>1019</v>
      </c>
      <c r="C182" s="6">
        <v>620</v>
      </c>
      <c r="D182" s="7">
        <v>90</v>
      </c>
      <c r="E182" s="9">
        <v>457</v>
      </c>
      <c r="F182" s="6">
        <v>229</v>
      </c>
      <c r="G182" s="6">
        <v>374</v>
      </c>
      <c r="H182" s="6">
        <v>840</v>
      </c>
      <c r="I182" s="6">
        <v>727</v>
      </c>
      <c r="J182" s="6">
        <v>432</v>
      </c>
      <c r="K182" s="6">
        <v>63</v>
      </c>
      <c r="L182" s="6">
        <v>525</v>
      </c>
      <c r="M182" s="6">
        <v>926</v>
      </c>
      <c r="N182" s="6">
        <v>690</v>
      </c>
      <c r="O182" s="11">
        <v>801</v>
      </c>
      <c r="P182" s="6">
        <v>275</v>
      </c>
      <c r="Q182" s="6">
        <v>132</v>
      </c>
      <c r="R182" s="6">
        <v>893</v>
      </c>
      <c r="S182" s="6">
        <v>750</v>
      </c>
      <c r="T182" s="12">
        <v>224</v>
      </c>
      <c r="U182" s="6">
        <v>335</v>
      </c>
      <c r="V182" s="6">
        <v>99</v>
      </c>
      <c r="W182" s="6">
        <v>500</v>
      </c>
      <c r="X182" s="6">
        <v>962</v>
      </c>
      <c r="Y182" s="6">
        <v>593</v>
      </c>
      <c r="Z182" s="6">
        <v>298</v>
      </c>
      <c r="AA182" s="6">
        <v>185</v>
      </c>
      <c r="AB182" s="6">
        <v>651</v>
      </c>
      <c r="AC182" s="6">
        <v>796</v>
      </c>
      <c r="AD182" s="6">
        <v>568</v>
      </c>
      <c r="AE182" s="8">
        <v>935</v>
      </c>
      <c r="AF182" s="6">
        <v>405</v>
      </c>
      <c r="AG182" s="179">
        <v>6</v>
      </c>
      <c r="AH182" s="5">
        <f t="shared" si="37"/>
        <v>16400</v>
      </c>
      <c r="AI182" s="5">
        <f t="shared" si="38"/>
        <v>11201200</v>
      </c>
      <c r="AJ182" s="2">
        <f t="shared" si="36"/>
        <v>8606720000</v>
      </c>
      <c r="AK182" s="115">
        <f>SUMSQ(B182,C182,D182,E182,F182,G182,H182,I182,J182,K182,L182,M182,N182,O182,P182,Q182,B183,C183,D183,E183,F183,G183,H183,I183,J183,K183,L183,M183,N183,O183,P183,Q183)</f>
        <v>11201200</v>
      </c>
      <c r="AM182" s="127" t="s">
        <v>391</v>
      </c>
      <c r="AN182" s="118" t="s">
        <v>169</v>
      </c>
      <c r="AO182" s="118" t="s">
        <v>327</v>
      </c>
      <c r="AP182" s="118" t="s">
        <v>232</v>
      </c>
      <c r="AQ182" s="118" t="s">
        <v>518</v>
      </c>
      <c r="AR182" s="118" t="s">
        <v>43</v>
      </c>
      <c r="AS182" s="118" t="s">
        <v>455</v>
      </c>
      <c r="AT182" s="118" t="s">
        <v>107</v>
      </c>
      <c r="AU182" s="118" t="s">
        <v>961</v>
      </c>
      <c r="AV182" s="118" t="s">
        <v>613</v>
      </c>
      <c r="AW182" s="118" t="s">
        <v>1024</v>
      </c>
      <c r="AX182" s="118" t="s">
        <v>549</v>
      </c>
      <c r="AY182" s="118" t="s">
        <v>835</v>
      </c>
      <c r="AZ182" s="118" t="s">
        <v>740</v>
      </c>
      <c r="BA182" s="118" t="s">
        <v>898</v>
      </c>
      <c r="BB182" s="118" t="s">
        <v>677</v>
      </c>
      <c r="BC182" s="118" t="s">
        <v>423</v>
      </c>
      <c r="BD182" s="118" t="s">
        <v>138</v>
      </c>
      <c r="BE182" s="118" t="s">
        <v>486</v>
      </c>
      <c r="BF182" s="118" t="s">
        <v>75</v>
      </c>
      <c r="BG182" s="118" t="s">
        <v>6</v>
      </c>
      <c r="BH182" s="118" t="s">
        <v>264</v>
      </c>
      <c r="BI182" s="118" t="s">
        <v>359</v>
      </c>
      <c r="BJ182" s="118" t="s">
        <v>200</v>
      </c>
      <c r="BK182" s="118" t="s">
        <v>867</v>
      </c>
      <c r="BL182" s="118" t="s">
        <v>709</v>
      </c>
      <c r="BM182" s="118" t="s">
        <v>803</v>
      </c>
      <c r="BN182" s="118" t="s">
        <v>772</v>
      </c>
      <c r="BO182" s="118" t="s">
        <v>992</v>
      </c>
      <c r="BP182" s="118" t="s">
        <v>581</v>
      </c>
      <c r="BQ182" s="118" t="s">
        <v>930</v>
      </c>
      <c r="BR182" s="126" t="s">
        <v>645</v>
      </c>
      <c r="BT182" s="22"/>
      <c r="BU182" s="29" t="s">
        <v>626</v>
      </c>
      <c r="BV182" s="30" t="s">
        <v>1030</v>
      </c>
      <c r="BW182" s="31">
        <f>L2+(174*L4)</f>
        <v>175</v>
      </c>
      <c r="BX182" s="22"/>
    </row>
    <row r="183" spans="1:76" x14ac:dyDescent="0.2">
      <c r="A183" s="1">
        <v>4</v>
      </c>
      <c r="B183" s="178">
        <v>608</v>
      </c>
      <c r="C183" s="6">
        <v>975</v>
      </c>
      <c r="D183" s="9">
        <v>509</v>
      </c>
      <c r="E183" s="7">
        <v>110</v>
      </c>
      <c r="F183" s="6">
        <v>322</v>
      </c>
      <c r="G183" s="6">
        <v>209</v>
      </c>
      <c r="H183" s="6">
        <v>739</v>
      </c>
      <c r="I183" s="6">
        <v>884</v>
      </c>
      <c r="J183" s="6">
        <v>11</v>
      </c>
      <c r="K183" s="6">
        <v>412</v>
      </c>
      <c r="L183" s="6">
        <v>938</v>
      </c>
      <c r="M183" s="6">
        <v>569</v>
      </c>
      <c r="N183" s="11">
        <v>789</v>
      </c>
      <c r="O183" s="6">
        <v>646</v>
      </c>
      <c r="P183" s="6">
        <v>184</v>
      </c>
      <c r="Q183" s="6">
        <v>295</v>
      </c>
      <c r="R183" s="6">
        <v>730</v>
      </c>
      <c r="S183" s="6">
        <v>841</v>
      </c>
      <c r="T183" s="6">
        <v>379</v>
      </c>
      <c r="U183" s="12">
        <v>236</v>
      </c>
      <c r="V183" s="6">
        <v>456</v>
      </c>
      <c r="W183" s="6">
        <v>87</v>
      </c>
      <c r="X183" s="6">
        <v>613</v>
      </c>
      <c r="Y183" s="6">
        <v>1014</v>
      </c>
      <c r="Z183" s="6">
        <v>141</v>
      </c>
      <c r="AA183" s="6">
        <v>286</v>
      </c>
      <c r="AB183" s="6">
        <v>816</v>
      </c>
      <c r="AC183" s="6">
        <v>703</v>
      </c>
      <c r="AD183" s="8">
        <v>915</v>
      </c>
      <c r="AE183" s="6">
        <v>516</v>
      </c>
      <c r="AF183" s="6">
        <v>50</v>
      </c>
      <c r="AG183" s="179">
        <v>417</v>
      </c>
      <c r="AH183" s="5">
        <f t="shared" si="37"/>
        <v>16400</v>
      </c>
      <c r="AI183" s="5">
        <f t="shared" si="38"/>
        <v>11201200</v>
      </c>
      <c r="AJ183" s="2">
        <f t="shared" si="36"/>
        <v>8606720000</v>
      </c>
      <c r="AK183" s="115">
        <f>SUMSQ(R182,S182,T182,U182,V182,W182,X182,Y182,Z182,AA182,AB182,AC182,AD182,AE182,AF182,AG182,R183,S183,T183,U183,V183,W183,X183,Y183,Z183,AA183,AB183,AC183,AD183,AE183,AF183,AG183)</f>
        <v>11201200</v>
      </c>
      <c r="AM183" s="127" t="s">
        <v>382</v>
      </c>
      <c r="AN183" s="118" t="s">
        <v>161</v>
      </c>
      <c r="AO183" s="118" t="s">
        <v>318</v>
      </c>
      <c r="AP183" s="118" t="s">
        <v>223</v>
      </c>
      <c r="AQ183" s="118" t="s">
        <v>509</v>
      </c>
      <c r="AR183" s="118" t="s">
        <v>34</v>
      </c>
      <c r="AS183" s="118" t="s">
        <v>446</v>
      </c>
      <c r="AT183" s="118" t="s">
        <v>98</v>
      </c>
      <c r="AU183" s="118" t="s">
        <v>952</v>
      </c>
      <c r="AV183" s="118" t="s">
        <v>604</v>
      </c>
      <c r="AW183" s="118" t="s">
        <v>1015</v>
      </c>
      <c r="AX183" s="118" t="s">
        <v>541</v>
      </c>
      <c r="AY183" s="118" t="s">
        <v>826</v>
      </c>
      <c r="AZ183" s="118" t="s">
        <v>732</v>
      </c>
      <c r="BA183" s="118" t="s">
        <v>889</v>
      </c>
      <c r="BB183" s="118" t="s">
        <v>668</v>
      </c>
      <c r="BC183" s="118" t="s">
        <v>414</v>
      </c>
      <c r="BD183" s="118" t="s">
        <v>129</v>
      </c>
      <c r="BE183" s="118" t="s">
        <v>478</v>
      </c>
      <c r="BF183" s="118" t="s">
        <v>66</v>
      </c>
      <c r="BG183" s="118" t="s">
        <v>287</v>
      </c>
      <c r="BH183" s="118" t="s">
        <v>255</v>
      </c>
      <c r="BI183" s="118" t="s">
        <v>350</v>
      </c>
      <c r="BJ183" s="118" t="s">
        <v>191</v>
      </c>
      <c r="BK183" s="118" t="s">
        <v>858</v>
      </c>
      <c r="BL183" s="118" t="s">
        <v>700</v>
      </c>
      <c r="BM183" s="118" t="s">
        <v>794</v>
      </c>
      <c r="BN183" s="118" t="s">
        <v>763</v>
      </c>
      <c r="BO183" s="118" t="s">
        <v>983</v>
      </c>
      <c r="BP183" s="118" t="s">
        <v>572</v>
      </c>
      <c r="BQ183" s="118" t="s">
        <v>921</v>
      </c>
      <c r="BR183" s="126" t="s">
        <v>636</v>
      </c>
      <c r="BT183" s="22"/>
      <c r="BU183" s="29" t="s">
        <v>693</v>
      </c>
      <c r="BV183" s="30" t="s">
        <v>1030</v>
      </c>
      <c r="BW183" s="31">
        <f>L2+(175*L4)</f>
        <v>176</v>
      </c>
      <c r="BX183" s="22"/>
    </row>
    <row r="184" spans="1:76" x14ac:dyDescent="0.2">
      <c r="A184" s="1">
        <v>5</v>
      </c>
      <c r="B184" s="178">
        <v>897</v>
      </c>
      <c r="C184" s="6">
        <v>530</v>
      </c>
      <c r="D184" s="6">
        <v>36</v>
      </c>
      <c r="E184" s="6">
        <v>435</v>
      </c>
      <c r="F184" s="7">
        <v>159</v>
      </c>
      <c r="G184" s="9">
        <v>272</v>
      </c>
      <c r="H184" s="6">
        <v>830</v>
      </c>
      <c r="I184" s="6">
        <v>685</v>
      </c>
      <c r="J184" s="6">
        <v>470</v>
      </c>
      <c r="K184" s="6">
        <v>69</v>
      </c>
      <c r="L184" s="6">
        <v>631</v>
      </c>
      <c r="M184" s="11">
        <v>1000</v>
      </c>
      <c r="N184" s="6">
        <v>716</v>
      </c>
      <c r="O184" s="6">
        <v>859</v>
      </c>
      <c r="P184" s="6">
        <v>361</v>
      </c>
      <c r="Q184" s="6">
        <v>250</v>
      </c>
      <c r="R184" s="6">
        <v>775</v>
      </c>
      <c r="S184" s="6">
        <v>664</v>
      </c>
      <c r="T184" s="6">
        <v>166</v>
      </c>
      <c r="U184" s="6">
        <v>309</v>
      </c>
      <c r="V184" s="12">
        <v>25</v>
      </c>
      <c r="W184" s="6">
        <v>394</v>
      </c>
      <c r="X184" s="6">
        <v>956</v>
      </c>
      <c r="Y184" s="6">
        <v>555</v>
      </c>
      <c r="Z184" s="6">
        <v>340</v>
      </c>
      <c r="AA184" s="6">
        <v>195</v>
      </c>
      <c r="AB184" s="6">
        <v>753</v>
      </c>
      <c r="AC184" s="8">
        <v>866</v>
      </c>
      <c r="AD184" s="6">
        <v>590</v>
      </c>
      <c r="AE184" s="6">
        <v>989</v>
      </c>
      <c r="AF184" s="6">
        <v>495</v>
      </c>
      <c r="AG184" s="179">
        <v>128</v>
      </c>
      <c r="AH184" s="5">
        <f t="shared" si="37"/>
        <v>16400</v>
      </c>
      <c r="AI184" s="5">
        <f t="shared" si="38"/>
        <v>11201200</v>
      </c>
      <c r="AJ184" s="2">
        <f t="shared" si="36"/>
        <v>8606720000</v>
      </c>
      <c r="AK184" s="115">
        <f>SUMSQ(B184,C184,D184,E184,F184,G184,H184,I184,J184,K184,L184,M184,N184,O184,P184,Q184,B185,C185,D185,E185,F185,G185,H185,I185,J185,K185,L185,M185,N185,O185,P185,Q185)</f>
        <v>11201200</v>
      </c>
      <c r="AM184" s="127" t="s">
        <v>389</v>
      </c>
      <c r="AN184" s="118" t="s">
        <v>167</v>
      </c>
      <c r="AO184" s="118" t="s">
        <v>325</v>
      </c>
      <c r="AP184" s="118" t="s">
        <v>230</v>
      </c>
      <c r="AQ184" s="118" t="s">
        <v>516</v>
      </c>
      <c r="AR184" s="118" t="s">
        <v>41</v>
      </c>
      <c r="AS184" s="118" t="s">
        <v>453</v>
      </c>
      <c r="AT184" s="118" t="s">
        <v>105</v>
      </c>
      <c r="AU184" s="118" t="s">
        <v>959</v>
      </c>
      <c r="AV184" s="118" t="s">
        <v>611</v>
      </c>
      <c r="AW184" s="118" t="s">
        <v>1022</v>
      </c>
      <c r="AX184" s="118" t="s">
        <v>547</v>
      </c>
      <c r="AY184" s="118" t="s">
        <v>833</v>
      </c>
      <c r="AZ184" s="118" t="s">
        <v>388</v>
      </c>
      <c r="BA184" s="118" t="s">
        <v>896</v>
      </c>
      <c r="BB184" s="118" t="s">
        <v>675</v>
      </c>
      <c r="BC184" s="118" t="s">
        <v>421</v>
      </c>
      <c r="BD184" s="118" t="s">
        <v>136</v>
      </c>
      <c r="BE184" s="118" t="s">
        <v>484</v>
      </c>
      <c r="BF184" s="118" t="s">
        <v>73</v>
      </c>
      <c r="BG184" s="118" t="s">
        <v>294</v>
      </c>
      <c r="BH184" s="118" t="s">
        <v>262</v>
      </c>
      <c r="BI184" s="118" t="s">
        <v>357</v>
      </c>
      <c r="BJ184" s="118" t="s">
        <v>198</v>
      </c>
      <c r="BK184" s="118" t="s">
        <v>865</v>
      </c>
      <c r="BL184" s="118" t="s">
        <v>707</v>
      </c>
      <c r="BM184" s="118" t="s">
        <v>801</v>
      </c>
      <c r="BN184" s="118" t="s">
        <v>770</v>
      </c>
      <c r="BO184" s="118" t="s">
        <v>990</v>
      </c>
      <c r="BP184" s="118" t="s">
        <v>579</v>
      </c>
      <c r="BQ184" s="118" t="s">
        <v>928</v>
      </c>
      <c r="BR184" s="126" t="s">
        <v>643</v>
      </c>
      <c r="BT184" s="22"/>
      <c r="BU184" s="29" t="s">
        <v>192</v>
      </c>
      <c r="BV184" s="30" t="s">
        <v>1030</v>
      </c>
      <c r="BW184" s="31">
        <f>L2+(176*L4)</f>
        <v>177</v>
      </c>
      <c r="BX184" s="22"/>
    </row>
    <row r="185" spans="1:76" x14ac:dyDescent="0.2">
      <c r="A185" s="1">
        <v>6</v>
      </c>
      <c r="B185" s="178">
        <v>550</v>
      </c>
      <c r="C185" s="6">
        <v>949</v>
      </c>
      <c r="D185" s="6">
        <v>391</v>
      </c>
      <c r="E185" s="6">
        <v>24</v>
      </c>
      <c r="F185" s="9">
        <v>316</v>
      </c>
      <c r="G185" s="7">
        <v>171</v>
      </c>
      <c r="H185" s="6">
        <v>665</v>
      </c>
      <c r="I185" s="6">
        <v>778</v>
      </c>
      <c r="J185" s="6">
        <v>113</v>
      </c>
      <c r="K185" s="6">
        <v>482</v>
      </c>
      <c r="L185" s="11">
        <v>980</v>
      </c>
      <c r="M185" s="6">
        <v>579</v>
      </c>
      <c r="N185" s="6">
        <v>879</v>
      </c>
      <c r="O185" s="6">
        <v>768</v>
      </c>
      <c r="P185" s="6">
        <v>206</v>
      </c>
      <c r="Q185" s="6">
        <v>349</v>
      </c>
      <c r="R185" s="6">
        <v>676</v>
      </c>
      <c r="S185" s="6">
        <v>819</v>
      </c>
      <c r="T185" s="6">
        <v>257</v>
      </c>
      <c r="U185" s="6">
        <v>146</v>
      </c>
      <c r="V185" s="6">
        <v>446</v>
      </c>
      <c r="W185" s="12">
        <v>45</v>
      </c>
      <c r="X185" s="6">
        <v>543</v>
      </c>
      <c r="Y185" s="6">
        <v>912</v>
      </c>
      <c r="Z185" s="6">
        <v>247</v>
      </c>
      <c r="AA185" s="6">
        <v>360</v>
      </c>
      <c r="AB185" s="8">
        <v>854</v>
      </c>
      <c r="AC185" s="6">
        <v>709</v>
      </c>
      <c r="AD185" s="6">
        <v>1001</v>
      </c>
      <c r="AE185" s="6">
        <v>634</v>
      </c>
      <c r="AF185" s="6">
        <v>76</v>
      </c>
      <c r="AG185" s="179">
        <v>475</v>
      </c>
      <c r="AH185" s="5">
        <f t="shared" si="37"/>
        <v>16400</v>
      </c>
      <c r="AI185" s="5">
        <f t="shared" si="38"/>
        <v>11201200</v>
      </c>
      <c r="AJ185" s="2">
        <f t="shared" si="36"/>
        <v>8606720000</v>
      </c>
      <c r="AK185" s="115">
        <f>SUMSQ(R184,S184,T184,U184,V184,W184,X184,Y184,Z184,AA184,AB184,AC184,AD184,AE184,AF184,AG184,R185,S185,T185,U185,V185,W185,X185,Y185,Z185,AA185,AB185,AC185,AD185,AE185,AF185,AG185)</f>
        <v>11201200</v>
      </c>
      <c r="AM185" s="127" t="s">
        <v>384</v>
      </c>
      <c r="AN185" s="118" t="s">
        <v>163</v>
      </c>
      <c r="AO185" s="118" t="s">
        <v>320</v>
      </c>
      <c r="AP185" s="118" t="s">
        <v>225</v>
      </c>
      <c r="AQ185" s="118" t="s">
        <v>511</v>
      </c>
      <c r="AR185" s="118" t="s">
        <v>36</v>
      </c>
      <c r="AS185" s="118" t="s">
        <v>448</v>
      </c>
      <c r="AT185" s="118" t="s">
        <v>100</v>
      </c>
      <c r="AU185" s="118" t="s">
        <v>954</v>
      </c>
      <c r="AV185" s="118" t="s">
        <v>606</v>
      </c>
      <c r="AW185" s="118" t="s">
        <v>1017</v>
      </c>
      <c r="AX185" s="118" t="s">
        <v>2</v>
      </c>
      <c r="AY185" s="118" t="s">
        <v>828</v>
      </c>
      <c r="AZ185" s="118" t="s">
        <v>734</v>
      </c>
      <c r="BA185" s="118" t="s">
        <v>891</v>
      </c>
      <c r="BB185" s="118" t="s">
        <v>670</v>
      </c>
      <c r="BC185" s="118" t="s">
        <v>416</v>
      </c>
      <c r="BD185" s="118" t="s">
        <v>131</v>
      </c>
      <c r="BE185" s="118" t="s">
        <v>480</v>
      </c>
      <c r="BF185" s="118" t="s">
        <v>68</v>
      </c>
      <c r="BG185" s="118" t="s">
        <v>289</v>
      </c>
      <c r="BH185" s="118" t="s">
        <v>257</v>
      </c>
      <c r="BI185" s="118" t="s">
        <v>352</v>
      </c>
      <c r="BJ185" s="118" t="s">
        <v>193</v>
      </c>
      <c r="BK185" s="118" t="s">
        <v>860</v>
      </c>
      <c r="BL185" s="118" t="s">
        <v>702</v>
      </c>
      <c r="BM185" s="118" t="s">
        <v>796</v>
      </c>
      <c r="BN185" s="118" t="s">
        <v>765</v>
      </c>
      <c r="BO185" s="118" t="s">
        <v>985</v>
      </c>
      <c r="BP185" s="118" t="s">
        <v>574</v>
      </c>
      <c r="BQ185" s="118" t="s">
        <v>923</v>
      </c>
      <c r="BR185" s="126" t="s">
        <v>638</v>
      </c>
      <c r="BT185" s="22"/>
      <c r="BU185" s="29" t="s">
        <v>127</v>
      </c>
      <c r="BV185" s="30" t="s">
        <v>1030</v>
      </c>
      <c r="BW185" s="31">
        <f>L2+(177*L4)</f>
        <v>178</v>
      </c>
      <c r="BX185" s="22"/>
    </row>
    <row r="186" spans="1:76" x14ac:dyDescent="0.2">
      <c r="A186" s="1">
        <v>7</v>
      </c>
      <c r="B186" s="178">
        <v>122</v>
      </c>
      <c r="C186" s="6">
        <v>489</v>
      </c>
      <c r="D186" s="6">
        <v>987</v>
      </c>
      <c r="E186" s="6">
        <v>588</v>
      </c>
      <c r="F186" s="6">
        <v>872</v>
      </c>
      <c r="G186" s="6">
        <v>759</v>
      </c>
      <c r="H186" s="7">
        <v>197</v>
      </c>
      <c r="I186" s="9">
        <v>342</v>
      </c>
      <c r="J186" s="6">
        <v>557</v>
      </c>
      <c r="K186" s="11">
        <v>958</v>
      </c>
      <c r="L186" s="6">
        <v>400</v>
      </c>
      <c r="M186" s="6">
        <v>31</v>
      </c>
      <c r="N186" s="6">
        <v>307</v>
      </c>
      <c r="O186" s="6">
        <v>164</v>
      </c>
      <c r="P186" s="6">
        <v>658</v>
      </c>
      <c r="Q186" s="6">
        <v>769</v>
      </c>
      <c r="R186" s="6">
        <v>256</v>
      </c>
      <c r="S186" s="6">
        <v>367</v>
      </c>
      <c r="T186" s="6">
        <v>861</v>
      </c>
      <c r="U186" s="6">
        <v>718</v>
      </c>
      <c r="V186" s="6">
        <v>994</v>
      </c>
      <c r="W186" s="6">
        <v>625</v>
      </c>
      <c r="X186" s="12">
        <v>67</v>
      </c>
      <c r="Y186" s="6">
        <v>468</v>
      </c>
      <c r="Z186" s="6">
        <v>683</v>
      </c>
      <c r="AA186" s="8">
        <v>828</v>
      </c>
      <c r="AB186" s="6">
        <v>266</v>
      </c>
      <c r="AC186" s="6">
        <v>153</v>
      </c>
      <c r="AD186" s="6">
        <v>437</v>
      </c>
      <c r="AE186" s="6">
        <v>38</v>
      </c>
      <c r="AF186" s="6">
        <v>536</v>
      </c>
      <c r="AG186" s="179">
        <v>903</v>
      </c>
      <c r="AH186" s="5">
        <f t="shared" si="37"/>
        <v>16400</v>
      </c>
      <c r="AI186" s="5">
        <f t="shared" si="38"/>
        <v>11201200</v>
      </c>
      <c r="AJ186" s="2">
        <f t="shared" si="36"/>
        <v>8606720000</v>
      </c>
      <c r="AK186" s="115">
        <f>SUMSQ(B186,C186,D186,E186,F186,G186,H186,I186,J186,K186,L186,M186,N186,O186,P186,Q186,B187,C187,D187,E187,F187,G187,H187,I187,J187,K187,L187,M187,N187,O187,P187,Q187)</f>
        <v>11201200</v>
      </c>
      <c r="AM186" s="127" t="s">
        <v>387</v>
      </c>
      <c r="AN186" s="118" t="s">
        <v>165</v>
      </c>
      <c r="AO186" s="118" t="s">
        <v>323</v>
      </c>
      <c r="AP186" s="118" t="s">
        <v>228</v>
      </c>
      <c r="AQ186" s="118" t="s">
        <v>514</v>
      </c>
      <c r="AR186" s="118" t="s">
        <v>39</v>
      </c>
      <c r="AS186" s="118" t="s">
        <v>451</v>
      </c>
      <c r="AT186" s="118" t="s">
        <v>103</v>
      </c>
      <c r="AU186" s="118" t="s">
        <v>957</v>
      </c>
      <c r="AV186" s="118" t="s">
        <v>609</v>
      </c>
      <c r="AW186" s="118" t="s">
        <v>1020</v>
      </c>
      <c r="AX186" s="118" t="s">
        <v>545</v>
      </c>
      <c r="AY186" s="118" t="s">
        <v>831</v>
      </c>
      <c r="AZ186" s="118" t="s">
        <v>737</v>
      </c>
      <c r="BA186" s="118" t="s">
        <v>894</v>
      </c>
      <c r="BB186" s="118" t="s">
        <v>673</v>
      </c>
      <c r="BC186" s="118" t="s">
        <v>419</v>
      </c>
      <c r="BD186" s="118" t="s">
        <v>134</v>
      </c>
      <c r="BE186" s="118" t="s">
        <v>483</v>
      </c>
      <c r="BF186" s="118" t="s">
        <v>71</v>
      </c>
      <c r="BG186" s="118" t="s">
        <v>292</v>
      </c>
      <c r="BH186" s="118" t="s">
        <v>260</v>
      </c>
      <c r="BI186" s="118" t="s">
        <v>355</v>
      </c>
      <c r="BJ186" s="118" t="s">
        <v>196</v>
      </c>
      <c r="BK186" s="118" t="s">
        <v>863</v>
      </c>
      <c r="BL186" s="118" t="s">
        <v>705</v>
      </c>
      <c r="BM186" s="118" t="s">
        <v>799</v>
      </c>
      <c r="BN186" s="118" t="s">
        <v>768</v>
      </c>
      <c r="BO186" s="118" t="s">
        <v>988</v>
      </c>
      <c r="BP186" s="118" t="s">
        <v>577</v>
      </c>
      <c r="BQ186" s="118" t="s">
        <v>926</v>
      </c>
      <c r="BR186" s="126" t="s">
        <v>641</v>
      </c>
      <c r="BT186" s="22"/>
      <c r="BU186" s="29" t="s">
        <v>469</v>
      </c>
      <c r="BV186" s="30" t="s">
        <v>1030</v>
      </c>
      <c r="BW186" s="31">
        <f>L2+(178*L4)</f>
        <v>179</v>
      </c>
      <c r="BX186" s="22"/>
    </row>
    <row r="187" spans="1:76" x14ac:dyDescent="0.2">
      <c r="A187" s="1">
        <v>8</v>
      </c>
      <c r="B187" s="178">
        <v>477</v>
      </c>
      <c r="C187" s="6">
        <v>78</v>
      </c>
      <c r="D187" s="6">
        <v>640</v>
      </c>
      <c r="E187" s="6">
        <v>1007</v>
      </c>
      <c r="F187" s="6">
        <v>707</v>
      </c>
      <c r="G187" s="6">
        <v>852</v>
      </c>
      <c r="H187" s="9">
        <v>354</v>
      </c>
      <c r="I187" s="7">
        <v>241</v>
      </c>
      <c r="J187" s="11">
        <v>906</v>
      </c>
      <c r="K187" s="6">
        <v>537</v>
      </c>
      <c r="L187" s="6">
        <v>43</v>
      </c>
      <c r="M187" s="6">
        <v>444</v>
      </c>
      <c r="N187" s="6">
        <v>152</v>
      </c>
      <c r="O187" s="6">
        <v>263</v>
      </c>
      <c r="P187" s="6">
        <v>821</v>
      </c>
      <c r="Q187" s="6">
        <v>678</v>
      </c>
      <c r="R187" s="6">
        <v>347</v>
      </c>
      <c r="S187" s="6">
        <v>204</v>
      </c>
      <c r="T187" s="6">
        <v>762</v>
      </c>
      <c r="U187" s="6">
        <v>873</v>
      </c>
      <c r="V187" s="6">
        <v>581</v>
      </c>
      <c r="W187" s="6">
        <v>982</v>
      </c>
      <c r="X187" s="6">
        <v>488</v>
      </c>
      <c r="Y187" s="12">
        <v>119</v>
      </c>
      <c r="Z187" s="8">
        <v>784</v>
      </c>
      <c r="AA187" s="6">
        <v>671</v>
      </c>
      <c r="AB187" s="6">
        <v>173</v>
      </c>
      <c r="AC187" s="6">
        <v>318</v>
      </c>
      <c r="AD187" s="6">
        <v>18</v>
      </c>
      <c r="AE187" s="6">
        <v>385</v>
      </c>
      <c r="AF187" s="6">
        <v>947</v>
      </c>
      <c r="AG187" s="179">
        <v>548</v>
      </c>
      <c r="AH187" s="5">
        <f t="shared" si="37"/>
        <v>16400</v>
      </c>
      <c r="AI187" s="5">
        <f t="shared" si="38"/>
        <v>11201200</v>
      </c>
      <c r="AJ187" s="2">
        <f t="shared" si="36"/>
        <v>8606720000</v>
      </c>
      <c r="AK187" s="115">
        <f>SUMSQ(R186,S186,T186,U186,V186,W186,X186,Y186,Z186,AA186,AB186,AC186,AD186,AE186,AF186,AG186,R187,S187,T187,U187,V187,W187,X187,Y187,Z187,AA187,AB187,AC187,AD187,AE187,AF187,AG187)</f>
        <v>11201200</v>
      </c>
      <c r="AM187" s="127" t="s">
        <v>386</v>
      </c>
      <c r="AN187" s="118" t="s">
        <v>164</v>
      </c>
      <c r="AO187" s="118" t="s">
        <v>322</v>
      </c>
      <c r="AP187" s="118" t="s">
        <v>227</v>
      </c>
      <c r="AQ187" s="118" t="s">
        <v>513</v>
      </c>
      <c r="AR187" s="118" t="s">
        <v>38</v>
      </c>
      <c r="AS187" s="118" t="s">
        <v>450</v>
      </c>
      <c r="AT187" s="118" t="s">
        <v>102</v>
      </c>
      <c r="AU187" s="118" t="s">
        <v>956</v>
      </c>
      <c r="AV187" s="118" t="s">
        <v>608</v>
      </c>
      <c r="AW187" s="118" t="s">
        <v>1019</v>
      </c>
      <c r="AX187" s="118" t="s">
        <v>544</v>
      </c>
      <c r="AY187" s="118" t="s">
        <v>830</v>
      </c>
      <c r="AZ187" s="118" t="s">
        <v>736</v>
      </c>
      <c r="BA187" s="118" t="s">
        <v>893</v>
      </c>
      <c r="BB187" s="118" t="s">
        <v>672</v>
      </c>
      <c r="BC187" s="118" t="s">
        <v>418</v>
      </c>
      <c r="BD187" s="118" t="s">
        <v>133</v>
      </c>
      <c r="BE187" s="118" t="s">
        <v>482</v>
      </c>
      <c r="BF187" s="118" t="s">
        <v>70</v>
      </c>
      <c r="BG187" s="118" t="s">
        <v>291</v>
      </c>
      <c r="BH187" s="118" t="s">
        <v>259</v>
      </c>
      <c r="BI187" s="118" t="s">
        <v>354</v>
      </c>
      <c r="BJ187" s="118" t="s">
        <v>195</v>
      </c>
      <c r="BK187" s="118" t="s">
        <v>862</v>
      </c>
      <c r="BL187" s="118" t="s">
        <v>704</v>
      </c>
      <c r="BM187" s="118" t="s">
        <v>798</v>
      </c>
      <c r="BN187" s="118" t="s">
        <v>767</v>
      </c>
      <c r="BO187" s="118" t="s">
        <v>987</v>
      </c>
      <c r="BP187" s="118" t="s">
        <v>576</v>
      </c>
      <c r="BQ187" s="118" t="s">
        <v>925</v>
      </c>
      <c r="BR187" s="126" t="s">
        <v>640</v>
      </c>
      <c r="BT187" s="22"/>
      <c r="BU187" s="29" t="s">
        <v>283</v>
      </c>
      <c r="BV187" s="30" t="s">
        <v>1030</v>
      </c>
      <c r="BW187" s="31">
        <f>L2+(179*L4)</f>
        <v>180</v>
      </c>
      <c r="BX187" s="22"/>
    </row>
    <row r="188" spans="1:76" x14ac:dyDescent="0.2">
      <c r="A188" s="1">
        <v>9</v>
      </c>
      <c r="B188" s="178">
        <v>850</v>
      </c>
      <c r="C188" s="6">
        <v>705</v>
      </c>
      <c r="D188" s="6">
        <v>243</v>
      </c>
      <c r="E188" s="6">
        <v>356</v>
      </c>
      <c r="F188" s="6">
        <v>80</v>
      </c>
      <c r="G188" s="6">
        <v>479</v>
      </c>
      <c r="H188" s="6">
        <v>1005</v>
      </c>
      <c r="I188" s="11">
        <v>638</v>
      </c>
      <c r="J188" s="7">
        <v>261</v>
      </c>
      <c r="K188" s="9">
        <v>150</v>
      </c>
      <c r="L188" s="6">
        <v>680</v>
      </c>
      <c r="M188" s="6">
        <v>823</v>
      </c>
      <c r="N188" s="6">
        <v>539</v>
      </c>
      <c r="O188" s="6">
        <v>908</v>
      </c>
      <c r="P188" s="6">
        <v>442</v>
      </c>
      <c r="Q188" s="6">
        <v>41</v>
      </c>
      <c r="R188" s="6">
        <v>984</v>
      </c>
      <c r="S188" s="6">
        <v>583</v>
      </c>
      <c r="T188" s="6">
        <v>117</v>
      </c>
      <c r="U188" s="6">
        <v>486</v>
      </c>
      <c r="V188" s="6">
        <v>202</v>
      </c>
      <c r="W188" s="6">
        <v>345</v>
      </c>
      <c r="X188" s="6">
        <v>875</v>
      </c>
      <c r="Y188" s="8">
        <v>764</v>
      </c>
      <c r="Z188" s="12">
        <v>387</v>
      </c>
      <c r="AA188" s="6">
        <v>20</v>
      </c>
      <c r="AB188" s="6">
        <v>546</v>
      </c>
      <c r="AC188" s="6">
        <v>945</v>
      </c>
      <c r="AD188" s="6">
        <v>669</v>
      </c>
      <c r="AE188" s="6">
        <v>782</v>
      </c>
      <c r="AF188" s="6">
        <v>320</v>
      </c>
      <c r="AG188" s="179">
        <v>175</v>
      </c>
      <c r="AH188" s="5">
        <f t="shared" si="37"/>
        <v>16400</v>
      </c>
      <c r="AI188" s="5">
        <f t="shared" si="38"/>
        <v>11201200</v>
      </c>
      <c r="AJ188" s="2">
        <f t="shared" si="36"/>
        <v>8606720000</v>
      </c>
      <c r="AK188" s="115">
        <f>SUMSQ(B188,C188,D188,E188,F188,G188,H188,I188,J188,K188,L188,M188,N188,O188,P188,Q188,B189,C189,D189,E189,F189,G189,H189,I189,J189,K189,L189,M189,N189,O189,P189,Q189)</f>
        <v>11201200</v>
      </c>
      <c r="AM188" s="127" t="s">
        <v>372</v>
      </c>
      <c r="AN188" s="118" t="s">
        <v>151</v>
      </c>
      <c r="AO188" s="118" t="s">
        <v>308</v>
      </c>
      <c r="AP188" s="118" t="s">
        <v>213</v>
      </c>
      <c r="AQ188" s="118" t="s">
        <v>499</v>
      </c>
      <c r="AR188" s="118" t="s">
        <v>24</v>
      </c>
      <c r="AS188" s="118" t="s">
        <v>436</v>
      </c>
      <c r="AT188" s="118" t="s">
        <v>88</v>
      </c>
      <c r="AU188" s="118" t="s">
        <v>943</v>
      </c>
      <c r="AV188" s="118" t="s">
        <v>594</v>
      </c>
      <c r="AW188" s="118" t="s">
        <v>1005</v>
      </c>
      <c r="AX188" s="118" t="s">
        <v>531</v>
      </c>
      <c r="AY188" s="118" t="s">
        <v>816</v>
      </c>
      <c r="AZ188" s="118" t="s">
        <v>722</v>
      </c>
      <c r="BA188" s="118" t="s">
        <v>880</v>
      </c>
      <c r="BB188" s="118" t="s">
        <v>658</v>
      </c>
      <c r="BC188" s="118" t="s">
        <v>404</v>
      </c>
      <c r="BD188" s="118" t="s">
        <v>119</v>
      </c>
      <c r="BE188" s="118" t="s">
        <v>468</v>
      </c>
      <c r="BF188" s="118" t="s">
        <v>56</v>
      </c>
      <c r="BG188" s="118" t="s">
        <v>277</v>
      </c>
      <c r="BH188" s="118" t="s">
        <v>245</v>
      </c>
      <c r="BI188" s="118" t="s">
        <v>340</v>
      </c>
      <c r="BJ188" s="118" t="s">
        <v>181</v>
      </c>
      <c r="BK188" s="118" t="s">
        <v>848</v>
      </c>
      <c r="BL188" s="118" t="s">
        <v>690</v>
      </c>
      <c r="BM188" s="118" t="s">
        <v>784</v>
      </c>
      <c r="BN188" s="118" t="s">
        <v>753</v>
      </c>
      <c r="BO188" s="118" t="s">
        <v>973</v>
      </c>
      <c r="BP188" s="118" t="s">
        <v>562</v>
      </c>
      <c r="BQ188" s="118" t="s">
        <v>911</v>
      </c>
      <c r="BR188" s="126" t="s">
        <v>626</v>
      </c>
      <c r="BT188" s="22"/>
      <c r="BU188" s="29" t="s">
        <v>721</v>
      </c>
      <c r="BV188" s="30" t="s">
        <v>1030</v>
      </c>
      <c r="BW188" s="31">
        <f>L2+(180*L4)</f>
        <v>181</v>
      </c>
      <c r="BX188" s="22"/>
    </row>
    <row r="189" spans="1:76" x14ac:dyDescent="0.2">
      <c r="A189" s="1">
        <v>10</v>
      </c>
      <c r="B189" s="178">
        <v>757</v>
      </c>
      <c r="C189" s="6">
        <v>870</v>
      </c>
      <c r="D189" s="6">
        <v>344</v>
      </c>
      <c r="E189" s="6">
        <v>199</v>
      </c>
      <c r="F189" s="6">
        <v>491</v>
      </c>
      <c r="G189" s="6">
        <v>124</v>
      </c>
      <c r="H189" s="11">
        <v>586</v>
      </c>
      <c r="I189" s="6">
        <v>985</v>
      </c>
      <c r="J189" s="9">
        <v>162</v>
      </c>
      <c r="K189" s="7">
        <v>305</v>
      </c>
      <c r="L189" s="6">
        <v>771</v>
      </c>
      <c r="M189" s="6">
        <v>660</v>
      </c>
      <c r="N189" s="6">
        <v>960</v>
      </c>
      <c r="O189" s="6">
        <v>559</v>
      </c>
      <c r="P189" s="6">
        <v>29</v>
      </c>
      <c r="Q189" s="6">
        <v>398</v>
      </c>
      <c r="R189" s="6">
        <v>627</v>
      </c>
      <c r="S189" s="6">
        <v>996</v>
      </c>
      <c r="T189" s="6">
        <v>466</v>
      </c>
      <c r="U189" s="6">
        <v>65</v>
      </c>
      <c r="V189" s="6">
        <v>365</v>
      </c>
      <c r="W189" s="6">
        <v>254</v>
      </c>
      <c r="X189" s="8">
        <v>720</v>
      </c>
      <c r="Y189" s="6">
        <v>863</v>
      </c>
      <c r="Z189" s="6">
        <v>40</v>
      </c>
      <c r="AA189" s="12">
        <v>439</v>
      </c>
      <c r="AB189" s="6">
        <v>901</v>
      </c>
      <c r="AC189" s="6">
        <v>534</v>
      </c>
      <c r="AD189" s="6">
        <v>826</v>
      </c>
      <c r="AE189" s="6">
        <v>681</v>
      </c>
      <c r="AF189" s="6">
        <v>155</v>
      </c>
      <c r="AG189" s="179">
        <v>268</v>
      </c>
      <c r="AH189" s="5">
        <f t="shared" si="37"/>
        <v>16400</v>
      </c>
      <c r="AI189" s="5">
        <f t="shared" si="38"/>
        <v>11201200</v>
      </c>
      <c r="AJ189" s="2">
        <f t="shared" si="36"/>
        <v>8606720000</v>
      </c>
      <c r="AK189" s="115">
        <f>SUMSQ(R188,S188,T188,U188,V188,W188,X188,Y188,Z188,AA188,AB188,AC188,AD188,AE188,AF188,AG188,R189,S189,T189,U189,V189,W189,X189,Y189,Z189,AA189,AB189,AC189,AD189,AE189,AF189,AG189)</f>
        <v>11201200</v>
      </c>
      <c r="AM189" s="127" t="s">
        <v>369</v>
      </c>
      <c r="AN189" s="118" t="s">
        <v>148</v>
      </c>
      <c r="AO189" s="118" t="s">
        <v>305</v>
      </c>
      <c r="AP189" s="118" t="s">
        <v>210</v>
      </c>
      <c r="AQ189" s="118" t="s">
        <v>496</v>
      </c>
      <c r="AR189" s="118" t="s">
        <v>21</v>
      </c>
      <c r="AS189" s="118" t="s">
        <v>433</v>
      </c>
      <c r="AT189" s="118" t="s">
        <v>85</v>
      </c>
      <c r="AU189" s="118" t="s">
        <v>940</v>
      </c>
      <c r="AV189" s="118" t="s">
        <v>591</v>
      </c>
      <c r="AW189" s="118" t="s">
        <v>1002</v>
      </c>
      <c r="AX189" s="118" t="s">
        <v>528</v>
      </c>
      <c r="AY189" s="118" t="s">
        <v>813</v>
      </c>
      <c r="AZ189" s="118" t="s">
        <v>719</v>
      </c>
      <c r="BA189" s="118" t="s">
        <v>877</v>
      </c>
      <c r="BB189" s="118" t="s">
        <v>655</v>
      </c>
      <c r="BC189" s="118" t="s">
        <v>401</v>
      </c>
      <c r="BD189" s="118" t="s">
        <v>116</v>
      </c>
      <c r="BE189" s="118" t="s">
        <v>465</v>
      </c>
      <c r="BF189" s="118" t="s">
        <v>53</v>
      </c>
      <c r="BG189" s="118" t="s">
        <v>274</v>
      </c>
      <c r="BH189" s="118" t="s">
        <v>242</v>
      </c>
      <c r="BI189" s="118" t="s">
        <v>337</v>
      </c>
      <c r="BJ189" s="118" t="s">
        <v>179</v>
      </c>
      <c r="BK189" s="118" t="s">
        <v>845</v>
      </c>
      <c r="BL189" s="118" t="s">
        <v>687</v>
      </c>
      <c r="BM189" s="118" t="s">
        <v>781</v>
      </c>
      <c r="BN189" s="118" t="s">
        <v>750</v>
      </c>
      <c r="BO189" s="118" t="s">
        <v>970</v>
      </c>
      <c r="BP189" s="118" t="s">
        <v>559</v>
      </c>
      <c r="BQ189" s="118" t="s">
        <v>908</v>
      </c>
      <c r="BR189" s="126" t="s">
        <v>623</v>
      </c>
      <c r="BT189" s="22"/>
      <c r="BU189" s="29" t="s">
        <v>535</v>
      </c>
      <c r="BV189" s="30" t="s">
        <v>1030</v>
      </c>
      <c r="BW189" s="31">
        <f>L2+(181*L4)</f>
        <v>182</v>
      </c>
      <c r="BX189" s="22"/>
    </row>
    <row r="190" spans="1:76" x14ac:dyDescent="0.2">
      <c r="A190" s="1">
        <v>11</v>
      </c>
      <c r="B190" s="178">
        <v>169</v>
      </c>
      <c r="C190" s="6">
        <v>314</v>
      </c>
      <c r="D190" s="6">
        <v>780</v>
      </c>
      <c r="E190" s="6">
        <v>667</v>
      </c>
      <c r="F190" s="6">
        <v>951</v>
      </c>
      <c r="G190" s="11">
        <v>552</v>
      </c>
      <c r="H190" s="6">
        <v>22</v>
      </c>
      <c r="I190" s="6">
        <v>389</v>
      </c>
      <c r="J190" s="6">
        <v>766</v>
      </c>
      <c r="K190" s="6">
        <v>877</v>
      </c>
      <c r="L190" s="7">
        <v>351</v>
      </c>
      <c r="M190" s="9">
        <v>208</v>
      </c>
      <c r="N190" s="6">
        <v>484</v>
      </c>
      <c r="O190" s="6">
        <v>115</v>
      </c>
      <c r="P190" s="6">
        <v>577</v>
      </c>
      <c r="Q190" s="6">
        <v>978</v>
      </c>
      <c r="R190" s="6">
        <v>47</v>
      </c>
      <c r="S190" s="6">
        <v>448</v>
      </c>
      <c r="T190" s="6">
        <v>910</v>
      </c>
      <c r="U190" s="6">
        <v>541</v>
      </c>
      <c r="V190" s="6">
        <v>817</v>
      </c>
      <c r="W190" s="8">
        <v>674</v>
      </c>
      <c r="X190" s="6">
        <v>148</v>
      </c>
      <c r="Y190" s="6">
        <v>259</v>
      </c>
      <c r="Z190" s="6">
        <v>636</v>
      </c>
      <c r="AA190" s="6">
        <v>1003</v>
      </c>
      <c r="AB190" s="12">
        <v>473</v>
      </c>
      <c r="AC190" s="6">
        <v>74</v>
      </c>
      <c r="AD190" s="6">
        <v>358</v>
      </c>
      <c r="AE190" s="6">
        <v>245</v>
      </c>
      <c r="AF190" s="6">
        <v>711</v>
      </c>
      <c r="AG190" s="179">
        <v>856</v>
      </c>
      <c r="AH190" s="5">
        <f t="shared" si="37"/>
        <v>16400</v>
      </c>
      <c r="AI190" s="5">
        <f t="shared" si="38"/>
        <v>11201200</v>
      </c>
      <c r="AJ190" s="2">
        <f t="shared" si="36"/>
        <v>8606720000</v>
      </c>
      <c r="AK190" s="115">
        <f>SUMSQ(B190,C190,D190,E190,F190,G190,H190,I190,J190,K190,L190,M190,N190,O190,P190,Q190,B191,C191,D191,E191,F191,G191,H191,I191,J191,K191,L191,M191,N191,O191,P191,Q191)</f>
        <v>11201200</v>
      </c>
      <c r="AM190" s="127" t="s">
        <v>374</v>
      </c>
      <c r="AN190" s="118" t="s">
        <v>153</v>
      </c>
      <c r="AO190" s="118" t="s">
        <v>310</v>
      </c>
      <c r="AP190" s="118" t="s">
        <v>215</v>
      </c>
      <c r="AQ190" s="118" t="s">
        <v>501</v>
      </c>
      <c r="AR190" s="118" t="s">
        <v>26</v>
      </c>
      <c r="AS190" s="118" t="s">
        <v>438</v>
      </c>
      <c r="AT190" s="118" t="s">
        <v>90</v>
      </c>
      <c r="AU190" s="118" t="s">
        <v>945</v>
      </c>
      <c r="AV190" s="118" t="s">
        <v>596</v>
      </c>
      <c r="AW190" s="118" t="s">
        <v>1007</v>
      </c>
      <c r="AX190" s="118" t="s">
        <v>533</v>
      </c>
      <c r="AY190" s="118" t="s">
        <v>818</v>
      </c>
      <c r="AZ190" s="118" t="s">
        <v>724</v>
      </c>
      <c r="BA190" s="118" t="s">
        <v>0</v>
      </c>
      <c r="BB190" s="118" t="s">
        <v>660</v>
      </c>
      <c r="BC190" s="118" t="s">
        <v>406</v>
      </c>
      <c r="BD190" s="118" t="s">
        <v>121</v>
      </c>
      <c r="BE190" s="118" t="s">
        <v>470</v>
      </c>
      <c r="BF190" s="118" t="s">
        <v>58</v>
      </c>
      <c r="BG190" s="118" t="s">
        <v>279</v>
      </c>
      <c r="BH190" s="118" t="s">
        <v>247</v>
      </c>
      <c r="BI190" s="118" t="s">
        <v>342</v>
      </c>
      <c r="BJ190" s="118" t="s">
        <v>183</v>
      </c>
      <c r="BK190" s="118" t="s">
        <v>850</v>
      </c>
      <c r="BL190" s="118" t="s">
        <v>692</v>
      </c>
      <c r="BM190" s="118" t="s">
        <v>786</v>
      </c>
      <c r="BN190" s="118" t="s">
        <v>755</v>
      </c>
      <c r="BO190" s="118" t="s">
        <v>975</v>
      </c>
      <c r="BP190" s="118" t="s">
        <v>564</v>
      </c>
      <c r="BQ190" s="118" t="s">
        <v>913</v>
      </c>
      <c r="BR190" s="126" t="s">
        <v>628</v>
      </c>
      <c r="BT190" s="22"/>
      <c r="BU190" s="29" t="s">
        <v>955</v>
      </c>
      <c r="BV190" s="30" t="s">
        <v>1030</v>
      </c>
      <c r="BW190" s="31">
        <f>L2+(182*L4)</f>
        <v>183</v>
      </c>
      <c r="BX190" s="22"/>
    </row>
    <row r="191" spans="1:76" x14ac:dyDescent="0.2">
      <c r="A191" s="1">
        <v>12</v>
      </c>
      <c r="B191" s="178">
        <v>270</v>
      </c>
      <c r="C191" s="6">
        <v>157</v>
      </c>
      <c r="D191" s="6">
        <v>687</v>
      </c>
      <c r="E191" s="6">
        <v>832</v>
      </c>
      <c r="F191" s="11">
        <v>532</v>
      </c>
      <c r="G191" s="6">
        <v>899</v>
      </c>
      <c r="H191" s="6">
        <v>433</v>
      </c>
      <c r="I191" s="6">
        <v>34</v>
      </c>
      <c r="J191" s="6">
        <v>857</v>
      </c>
      <c r="K191" s="6">
        <v>714</v>
      </c>
      <c r="L191" s="9">
        <v>252</v>
      </c>
      <c r="M191" s="7">
        <v>363</v>
      </c>
      <c r="N191" s="6">
        <v>71</v>
      </c>
      <c r="O191" s="6">
        <v>472</v>
      </c>
      <c r="P191" s="6">
        <v>998</v>
      </c>
      <c r="Q191" s="6">
        <v>629</v>
      </c>
      <c r="R191" s="6">
        <v>396</v>
      </c>
      <c r="S191" s="6">
        <v>27</v>
      </c>
      <c r="T191" s="6">
        <v>553</v>
      </c>
      <c r="U191" s="6">
        <v>954</v>
      </c>
      <c r="V191" s="8">
        <v>662</v>
      </c>
      <c r="W191" s="6">
        <v>773</v>
      </c>
      <c r="X191" s="6">
        <v>311</v>
      </c>
      <c r="Y191" s="6">
        <v>168</v>
      </c>
      <c r="Z191" s="6">
        <v>991</v>
      </c>
      <c r="AA191" s="6">
        <v>592</v>
      </c>
      <c r="AB191" s="6">
        <v>126</v>
      </c>
      <c r="AC191" s="12">
        <v>493</v>
      </c>
      <c r="AD191" s="6">
        <v>193</v>
      </c>
      <c r="AE191" s="6">
        <v>338</v>
      </c>
      <c r="AF191" s="6">
        <v>868</v>
      </c>
      <c r="AG191" s="179">
        <v>755</v>
      </c>
      <c r="AH191" s="5">
        <f t="shared" si="37"/>
        <v>16400</v>
      </c>
      <c r="AI191" s="5">
        <f t="shared" si="38"/>
        <v>11201200</v>
      </c>
      <c r="AJ191" s="2">
        <f t="shared" si="36"/>
        <v>8606720000</v>
      </c>
      <c r="AK191" s="115">
        <f>SUMSQ(R190,S190,T190,U190,V190,W190,X190,Y190,Z190,AA190,AB190,AC190,AD190,AE190,AF190,AG190,R191,S191,T191,U191,V191,W191,X191,Y191,Z191,AA191,AB191,AC191,AD191,AE191,AF191,AG191)</f>
        <v>11201200</v>
      </c>
      <c r="AM191" s="127" t="s">
        <v>367</v>
      </c>
      <c r="AN191" s="118" t="s">
        <v>146</v>
      </c>
      <c r="AO191" s="118" t="s">
        <v>303</v>
      </c>
      <c r="AP191" s="118" t="s">
        <v>208</v>
      </c>
      <c r="AQ191" s="118" t="s">
        <v>494</v>
      </c>
      <c r="AR191" s="118" t="s">
        <v>19</v>
      </c>
      <c r="AS191" s="118" t="s">
        <v>431</v>
      </c>
      <c r="AT191" s="118" t="s">
        <v>83</v>
      </c>
      <c r="AU191" s="118" t="s">
        <v>938</v>
      </c>
      <c r="AV191" s="118" t="s">
        <v>589</v>
      </c>
      <c r="AW191" s="118" t="s">
        <v>1000</v>
      </c>
      <c r="AX191" s="118" t="s">
        <v>526</v>
      </c>
      <c r="AY191" s="118" t="s">
        <v>811</v>
      </c>
      <c r="AZ191" s="118" t="s">
        <v>717</v>
      </c>
      <c r="BA191" s="118" t="s">
        <v>875</v>
      </c>
      <c r="BB191" s="118" t="s">
        <v>653</v>
      </c>
      <c r="BC191" s="118" t="s">
        <v>399</v>
      </c>
      <c r="BD191" s="118" t="s">
        <v>114</v>
      </c>
      <c r="BE191" s="118" t="s">
        <v>463</v>
      </c>
      <c r="BF191" s="118" t="s">
        <v>51</v>
      </c>
      <c r="BG191" s="118" t="s">
        <v>272</v>
      </c>
      <c r="BH191" s="118" t="s">
        <v>240</v>
      </c>
      <c r="BI191" s="118" t="s">
        <v>335</v>
      </c>
      <c r="BJ191" s="118" t="s">
        <v>177</v>
      </c>
      <c r="BK191" s="118" t="s">
        <v>843</v>
      </c>
      <c r="BL191" s="118" t="s">
        <v>685</v>
      </c>
      <c r="BM191" s="118" t="s">
        <v>780</v>
      </c>
      <c r="BN191" s="118" t="s">
        <v>748</v>
      </c>
      <c r="BO191" s="118" t="s">
        <v>969</v>
      </c>
      <c r="BP191" s="118" t="s">
        <v>557</v>
      </c>
      <c r="BQ191" s="118" t="s">
        <v>906</v>
      </c>
      <c r="BR191" s="126" t="s">
        <v>621</v>
      </c>
      <c r="BT191" s="22"/>
      <c r="BU191" s="29" t="s">
        <v>889</v>
      </c>
      <c r="BV191" s="54" t="s">
        <v>1030</v>
      </c>
      <c r="BW191" s="31">
        <f>L2+(183*L4)</f>
        <v>184</v>
      </c>
      <c r="BX191" s="22"/>
    </row>
    <row r="192" spans="1:76" x14ac:dyDescent="0.2">
      <c r="A192" s="1">
        <v>13</v>
      </c>
      <c r="B192" s="178">
        <v>211</v>
      </c>
      <c r="C192" s="6">
        <v>324</v>
      </c>
      <c r="D192" s="6">
        <v>882</v>
      </c>
      <c r="E192" s="11">
        <v>737</v>
      </c>
      <c r="F192" s="6">
        <v>973</v>
      </c>
      <c r="G192" s="6">
        <v>606</v>
      </c>
      <c r="H192" s="6">
        <v>112</v>
      </c>
      <c r="I192" s="6">
        <v>511</v>
      </c>
      <c r="J192" s="6">
        <v>648</v>
      </c>
      <c r="K192" s="6">
        <v>791</v>
      </c>
      <c r="L192" s="6">
        <v>293</v>
      </c>
      <c r="M192" s="6">
        <v>182</v>
      </c>
      <c r="N192" s="7">
        <v>410</v>
      </c>
      <c r="O192" s="9">
        <v>9</v>
      </c>
      <c r="P192" s="6">
        <v>571</v>
      </c>
      <c r="Q192" s="6">
        <v>940</v>
      </c>
      <c r="R192" s="6">
        <v>85</v>
      </c>
      <c r="S192" s="6">
        <v>454</v>
      </c>
      <c r="T192" s="6">
        <v>1016</v>
      </c>
      <c r="U192" s="8">
        <v>615</v>
      </c>
      <c r="V192" s="6">
        <v>843</v>
      </c>
      <c r="W192" s="6">
        <v>732</v>
      </c>
      <c r="X192" s="6">
        <v>234</v>
      </c>
      <c r="Y192" s="6">
        <v>377</v>
      </c>
      <c r="Z192" s="6">
        <v>514</v>
      </c>
      <c r="AA192" s="6">
        <v>913</v>
      </c>
      <c r="AB192" s="6">
        <v>419</v>
      </c>
      <c r="AC192" s="6">
        <v>52</v>
      </c>
      <c r="AD192" s="12">
        <v>288</v>
      </c>
      <c r="AE192" s="6">
        <v>143</v>
      </c>
      <c r="AF192" s="6">
        <v>701</v>
      </c>
      <c r="AG192" s="179">
        <v>814</v>
      </c>
      <c r="AH192" s="5">
        <f t="shared" si="37"/>
        <v>16400</v>
      </c>
      <c r="AI192" s="5">
        <f t="shared" si="38"/>
        <v>11201200</v>
      </c>
      <c r="AJ192" s="2">
        <f t="shared" si="36"/>
        <v>8606720000</v>
      </c>
      <c r="AK192" s="115">
        <f>SUMSQ(B192,C192,D192,E192,F192,G192,H192,I192,J192,K192,L192,M192,N192,O192,P192,Q192,B193,C193,D193,E193,F193,G193,H193,I193,J193,K193,L193,M193,N193,O193,P193,Q193)</f>
        <v>11201200</v>
      </c>
      <c r="AM192" s="127" t="s">
        <v>376</v>
      </c>
      <c r="AN192" s="118" t="s">
        <v>155</v>
      </c>
      <c r="AO192" s="118" t="s">
        <v>312</v>
      </c>
      <c r="AP192" s="118" t="s">
        <v>217</v>
      </c>
      <c r="AQ192" s="118" t="s">
        <v>503</v>
      </c>
      <c r="AR192" s="118" t="s">
        <v>28</v>
      </c>
      <c r="AS192" s="118" t="s">
        <v>440</v>
      </c>
      <c r="AT192" s="118" t="s">
        <v>92</v>
      </c>
      <c r="AU192" s="118" t="s">
        <v>947</v>
      </c>
      <c r="AV192" s="118" t="s">
        <v>598</v>
      </c>
      <c r="AW192" s="118" t="s">
        <v>1009</v>
      </c>
      <c r="AX192" s="118" t="s">
        <v>535</v>
      </c>
      <c r="AY192" s="118" t="s">
        <v>820</v>
      </c>
      <c r="AZ192" s="118" t="s">
        <v>726</v>
      </c>
      <c r="BA192" s="118" t="s">
        <v>883</v>
      </c>
      <c r="BB192" s="118" t="s">
        <v>662</v>
      </c>
      <c r="BC192" s="118" t="s">
        <v>408</v>
      </c>
      <c r="BD192" s="118" t="s">
        <v>123</v>
      </c>
      <c r="BE192" s="118" t="s">
        <v>472</v>
      </c>
      <c r="BF192" s="118" t="s">
        <v>60</v>
      </c>
      <c r="BG192" s="118" t="s">
        <v>281</v>
      </c>
      <c r="BH192" s="118" t="s">
        <v>249</v>
      </c>
      <c r="BI192" s="118" t="s">
        <v>344</v>
      </c>
      <c r="BJ192" s="118" t="s">
        <v>185</v>
      </c>
      <c r="BK192" s="118" t="s">
        <v>852</v>
      </c>
      <c r="BL192" s="118" t="s">
        <v>694</v>
      </c>
      <c r="BM192" s="118" t="s">
        <v>788</v>
      </c>
      <c r="BN192" s="118" t="s">
        <v>757</v>
      </c>
      <c r="BO192" s="118" t="s">
        <v>977</v>
      </c>
      <c r="BP192" s="118" t="s">
        <v>566</v>
      </c>
      <c r="BQ192" s="118" t="s">
        <v>915</v>
      </c>
      <c r="BR192" s="126" t="s">
        <v>630</v>
      </c>
      <c r="BT192" s="22"/>
      <c r="BU192" s="29" t="s">
        <v>709</v>
      </c>
      <c r="BV192" s="30" t="s">
        <v>1030</v>
      </c>
      <c r="BW192" s="31">
        <f>L2+(184*L4)</f>
        <v>185</v>
      </c>
      <c r="BX192" s="22"/>
    </row>
    <row r="193" spans="1:76" x14ac:dyDescent="0.2">
      <c r="A193" s="1">
        <v>14</v>
      </c>
      <c r="B193" s="178">
        <v>376</v>
      </c>
      <c r="C193" s="6">
        <v>231</v>
      </c>
      <c r="D193" s="11">
        <v>725</v>
      </c>
      <c r="E193" s="6">
        <v>838</v>
      </c>
      <c r="F193" s="6">
        <v>618</v>
      </c>
      <c r="G193" s="6">
        <v>1017</v>
      </c>
      <c r="H193" s="6">
        <v>459</v>
      </c>
      <c r="I193" s="6">
        <v>92</v>
      </c>
      <c r="J193" s="6">
        <v>803</v>
      </c>
      <c r="K193" s="6">
        <v>692</v>
      </c>
      <c r="L193" s="6">
        <v>130</v>
      </c>
      <c r="M193" s="6">
        <v>273</v>
      </c>
      <c r="N193" s="9">
        <v>61</v>
      </c>
      <c r="O193" s="7">
        <v>430</v>
      </c>
      <c r="P193" s="6">
        <v>928</v>
      </c>
      <c r="Q193" s="6">
        <v>527</v>
      </c>
      <c r="R193" s="6">
        <v>498</v>
      </c>
      <c r="S193" s="6">
        <v>97</v>
      </c>
      <c r="T193" s="8">
        <v>595</v>
      </c>
      <c r="U193" s="6">
        <v>964</v>
      </c>
      <c r="V193" s="6">
        <v>752</v>
      </c>
      <c r="W193" s="6">
        <v>895</v>
      </c>
      <c r="X193" s="6">
        <v>333</v>
      </c>
      <c r="Y193" s="6">
        <v>222</v>
      </c>
      <c r="Z193" s="6">
        <v>933</v>
      </c>
      <c r="AA193" s="6">
        <v>566</v>
      </c>
      <c r="AB193" s="6">
        <v>8</v>
      </c>
      <c r="AC193" s="6">
        <v>407</v>
      </c>
      <c r="AD193" s="6">
        <v>187</v>
      </c>
      <c r="AE193" s="12">
        <v>300</v>
      </c>
      <c r="AF193" s="6">
        <v>794</v>
      </c>
      <c r="AG193" s="179">
        <v>649</v>
      </c>
      <c r="AH193" s="5">
        <f t="shared" si="37"/>
        <v>16400</v>
      </c>
      <c r="AI193" s="5">
        <f t="shared" si="38"/>
        <v>11201200</v>
      </c>
      <c r="AJ193" s="2">
        <f t="shared" si="36"/>
        <v>8606720000</v>
      </c>
      <c r="AK193" s="115">
        <f>SUMSQ(R192,S192,T192,U192,V192,W192,X192,Y192,Z192,AA192,AB192,AC192,AD192,AE192,AF192,AG192,R193,S193,T193,U193,V193,W193,X193,Y193,Z193,AA193,AB193,AC193,AD193,AE193,AF193,AG193)</f>
        <v>11201200</v>
      </c>
      <c r="AM193" s="127" t="s">
        <v>365</v>
      </c>
      <c r="AN193" s="118" t="s">
        <v>144</v>
      </c>
      <c r="AO193" s="118" t="s">
        <v>301</v>
      </c>
      <c r="AP193" s="118" t="s">
        <v>206</v>
      </c>
      <c r="AQ193" s="118" t="s">
        <v>492</v>
      </c>
      <c r="AR193" s="118" t="s">
        <v>17</v>
      </c>
      <c r="AS193" s="118" t="s">
        <v>429</v>
      </c>
      <c r="AT193" s="118" t="s">
        <v>81</v>
      </c>
      <c r="AU193" s="118" t="s">
        <v>936</v>
      </c>
      <c r="AV193" s="118" t="s">
        <v>587</v>
      </c>
      <c r="AW193" s="118" t="s">
        <v>998</v>
      </c>
      <c r="AX193" s="118" t="s">
        <v>524</v>
      </c>
      <c r="AY193" s="118" t="s">
        <v>809</v>
      </c>
      <c r="AZ193" s="118" t="s">
        <v>715</v>
      </c>
      <c r="BA193" s="118" t="s">
        <v>873</v>
      </c>
      <c r="BB193" s="118" t="s">
        <v>651</v>
      </c>
      <c r="BC193" s="118" t="s">
        <v>397</v>
      </c>
      <c r="BD193" s="118" t="s">
        <v>3</v>
      </c>
      <c r="BE193" s="118" t="s">
        <v>461</v>
      </c>
      <c r="BF193" s="118" t="s">
        <v>49</v>
      </c>
      <c r="BG193" s="118" t="s">
        <v>270</v>
      </c>
      <c r="BH193" s="118" t="s">
        <v>238</v>
      </c>
      <c r="BI193" s="118" t="s">
        <v>333</v>
      </c>
      <c r="BJ193" s="118" t="s">
        <v>175</v>
      </c>
      <c r="BK193" s="118" t="s">
        <v>841</v>
      </c>
      <c r="BL193" s="118" t="s">
        <v>683</v>
      </c>
      <c r="BM193" s="118" t="s">
        <v>778</v>
      </c>
      <c r="BN193" s="118" t="s">
        <v>746</v>
      </c>
      <c r="BO193" s="118" t="s">
        <v>967</v>
      </c>
      <c r="BP193" s="118" t="s">
        <v>555</v>
      </c>
      <c r="BQ193" s="118" t="s">
        <v>904</v>
      </c>
      <c r="BR193" s="126" t="s">
        <v>619</v>
      </c>
      <c r="BT193" s="22"/>
      <c r="BU193" s="29" t="s">
        <v>642</v>
      </c>
      <c r="BV193" s="30" t="s">
        <v>1030</v>
      </c>
      <c r="BW193" s="31">
        <f>L2+(185*L4)</f>
        <v>186</v>
      </c>
      <c r="BX193" s="22"/>
    </row>
    <row r="194" spans="1:76" x14ac:dyDescent="0.2">
      <c r="A194" s="1">
        <v>15</v>
      </c>
      <c r="B194" s="178">
        <v>812</v>
      </c>
      <c r="C194" s="11">
        <v>699</v>
      </c>
      <c r="D194" s="6">
        <v>137</v>
      </c>
      <c r="E194" s="6">
        <v>282</v>
      </c>
      <c r="F194" s="6">
        <v>54</v>
      </c>
      <c r="G194" s="6">
        <v>421</v>
      </c>
      <c r="H194" s="6">
        <v>919</v>
      </c>
      <c r="I194" s="6">
        <v>520</v>
      </c>
      <c r="J194" s="6">
        <v>383</v>
      </c>
      <c r="K194" s="6">
        <v>240</v>
      </c>
      <c r="L194" s="6">
        <v>734</v>
      </c>
      <c r="M194" s="6">
        <v>845</v>
      </c>
      <c r="N194" s="6">
        <v>609</v>
      </c>
      <c r="O194" s="6">
        <v>1010</v>
      </c>
      <c r="P194" s="7">
        <v>452</v>
      </c>
      <c r="Q194" s="9">
        <v>83</v>
      </c>
      <c r="R194" s="6">
        <v>942</v>
      </c>
      <c r="S194" s="8">
        <v>573</v>
      </c>
      <c r="T194" s="6">
        <v>15</v>
      </c>
      <c r="U194" s="6">
        <v>416</v>
      </c>
      <c r="V194" s="6">
        <v>180</v>
      </c>
      <c r="W194" s="6">
        <v>291</v>
      </c>
      <c r="X194" s="6">
        <v>785</v>
      </c>
      <c r="Y194" s="6">
        <v>642</v>
      </c>
      <c r="Z194" s="6">
        <v>505</v>
      </c>
      <c r="AA194" s="6">
        <v>106</v>
      </c>
      <c r="AB194" s="6">
        <v>604</v>
      </c>
      <c r="AC194" s="6">
        <v>971</v>
      </c>
      <c r="AD194" s="6">
        <v>743</v>
      </c>
      <c r="AE194" s="6">
        <v>888</v>
      </c>
      <c r="AF194" s="12">
        <v>326</v>
      </c>
      <c r="AG194" s="179">
        <v>213</v>
      </c>
      <c r="AH194" s="5">
        <f t="shared" si="37"/>
        <v>16400</v>
      </c>
      <c r="AI194" s="5">
        <f t="shared" si="38"/>
        <v>11201200</v>
      </c>
      <c r="AJ194" s="2">
        <f t="shared" si="36"/>
        <v>8606720000</v>
      </c>
      <c r="AK194" s="115">
        <f>SUMSQ(B194,C194,D194,E194,F194,G194,H194,I194,J194,K194,L194,M194,N194,O194,P194,Q194,B195,C195,D195,E195,F195,G195,H195,I195,J195,K195,L195,M195,N195,O195,P195,Q195)</f>
        <v>11201200</v>
      </c>
      <c r="AM194" s="127" t="s">
        <v>378</v>
      </c>
      <c r="AN194" s="118" t="s">
        <v>157</v>
      </c>
      <c r="AO194" s="118" t="s">
        <v>314</v>
      </c>
      <c r="AP194" s="118" t="s">
        <v>219</v>
      </c>
      <c r="AQ194" s="118" t="s">
        <v>505</v>
      </c>
      <c r="AR194" s="118" t="s">
        <v>30</v>
      </c>
      <c r="AS194" s="118" t="s">
        <v>442</v>
      </c>
      <c r="AT194" s="118" t="s">
        <v>94</v>
      </c>
      <c r="AU194" s="118" t="s">
        <v>948</v>
      </c>
      <c r="AV194" s="118" t="s">
        <v>600</v>
      </c>
      <c r="AW194" s="118" t="s">
        <v>1011</v>
      </c>
      <c r="AX194" s="118" t="s">
        <v>537</v>
      </c>
      <c r="AY194" s="118" t="s">
        <v>822</v>
      </c>
      <c r="AZ194" s="118" t="s">
        <v>728</v>
      </c>
      <c r="BA194" s="118" t="s">
        <v>885</v>
      </c>
      <c r="BB194" s="118" t="s">
        <v>664</v>
      </c>
      <c r="BC194" s="118" t="s">
        <v>410</v>
      </c>
      <c r="BD194" s="118" t="s">
        <v>125</v>
      </c>
      <c r="BE194" s="118" t="s">
        <v>474</v>
      </c>
      <c r="BF194" s="118" t="s">
        <v>62</v>
      </c>
      <c r="BG194" s="118" t="s">
        <v>283</v>
      </c>
      <c r="BH194" s="118" t="s">
        <v>251</v>
      </c>
      <c r="BI194" s="118" t="s">
        <v>346</v>
      </c>
      <c r="BJ194" s="118" t="s">
        <v>187</v>
      </c>
      <c r="BK194" s="118" t="s">
        <v>854</v>
      </c>
      <c r="BL194" s="118" t="s">
        <v>696</v>
      </c>
      <c r="BM194" s="118" t="s">
        <v>790</v>
      </c>
      <c r="BN194" s="118" t="s">
        <v>759</v>
      </c>
      <c r="BO194" s="118" t="s">
        <v>979</v>
      </c>
      <c r="BP194" s="118" t="s">
        <v>568</v>
      </c>
      <c r="BQ194" s="118" t="s">
        <v>917</v>
      </c>
      <c r="BR194" s="126" t="s">
        <v>632</v>
      </c>
      <c r="BT194" s="22"/>
      <c r="BU194" s="29" t="s">
        <v>967</v>
      </c>
      <c r="BV194" s="30" t="s">
        <v>1030</v>
      </c>
      <c r="BW194" s="31">
        <f>L2+(186*L4)</f>
        <v>187</v>
      </c>
      <c r="BX194" s="22"/>
    </row>
    <row r="195" spans="1:76" x14ac:dyDescent="0.2">
      <c r="A195" s="1">
        <v>16</v>
      </c>
      <c r="B195" s="190">
        <v>655</v>
      </c>
      <c r="C195" s="6">
        <v>800</v>
      </c>
      <c r="D195" s="6">
        <v>302</v>
      </c>
      <c r="E195" s="6">
        <v>189</v>
      </c>
      <c r="F195" s="6">
        <v>401</v>
      </c>
      <c r="G195" s="6">
        <v>2</v>
      </c>
      <c r="H195" s="6">
        <v>564</v>
      </c>
      <c r="I195" s="6">
        <v>931</v>
      </c>
      <c r="J195" s="6">
        <v>220</v>
      </c>
      <c r="K195" s="6">
        <v>331</v>
      </c>
      <c r="L195" s="6">
        <v>889</v>
      </c>
      <c r="M195" s="6">
        <v>746</v>
      </c>
      <c r="N195" s="6">
        <v>966</v>
      </c>
      <c r="O195" s="6">
        <v>597</v>
      </c>
      <c r="P195" s="9">
        <v>103</v>
      </c>
      <c r="Q195" s="7">
        <v>504</v>
      </c>
      <c r="R195" s="8">
        <v>521</v>
      </c>
      <c r="S195" s="6">
        <v>922</v>
      </c>
      <c r="T195" s="6">
        <v>428</v>
      </c>
      <c r="U195" s="6">
        <v>59</v>
      </c>
      <c r="V195" s="6">
        <v>279</v>
      </c>
      <c r="W195" s="6">
        <v>136</v>
      </c>
      <c r="X195" s="6">
        <v>694</v>
      </c>
      <c r="Y195" s="6">
        <v>805</v>
      </c>
      <c r="Z195" s="6">
        <v>94</v>
      </c>
      <c r="AA195" s="6">
        <v>461</v>
      </c>
      <c r="AB195" s="6">
        <v>1023</v>
      </c>
      <c r="AC195" s="6">
        <v>624</v>
      </c>
      <c r="AD195" s="6">
        <v>836</v>
      </c>
      <c r="AE195" s="6">
        <v>723</v>
      </c>
      <c r="AF195" s="6">
        <v>225</v>
      </c>
      <c r="AG195" s="186">
        <v>370</v>
      </c>
      <c r="AH195" s="5">
        <f t="shared" si="37"/>
        <v>16400</v>
      </c>
      <c r="AI195" s="5">
        <f t="shared" si="38"/>
        <v>11201200</v>
      </c>
      <c r="AJ195" s="2">
        <f t="shared" si="36"/>
        <v>8606720000</v>
      </c>
      <c r="AK195" s="115">
        <f>SUMSQ(R194,S194,T194,U194,V194,W194,X194,Y194,Z194,AA194,AB194,AC194,AD194,AE194,AF194,AG194,R195,S195,T195,U195,V195,W195,X195,Y195,Z195,AA195,AB195,AC195,AD195,AE195,AF195,AG195)</f>
        <v>11201200</v>
      </c>
      <c r="AM195" s="127" t="s">
        <v>363</v>
      </c>
      <c r="AN195" s="118" t="s">
        <v>142</v>
      </c>
      <c r="AO195" s="118" t="s">
        <v>299</v>
      </c>
      <c r="AP195" s="118" t="s">
        <v>204</v>
      </c>
      <c r="AQ195" s="118" t="s">
        <v>490</v>
      </c>
      <c r="AR195" s="118" t="s">
        <v>15</v>
      </c>
      <c r="AS195" s="118" t="s">
        <v>427</v>
      </c>
      <c r="AT195" s="118" t="s">
        <v>79</v>
      </c>
      <c r="AU195" s="118" t="s">
        <v>934</v>
      </c>
      <c r="AV195" s="118" t="s">
        <v>585</v>
      </c>
      <c r="AW195" s="118" t="s">
        <v>996</v>
      </c>
      <c r="AX195" s="118" t="s">
        <v>522</v>
      </c>
      <c r="AY195" s="118" t="s">
        <v>807</v>
      </c>
      <c r="AZ195" s="118" t="s">
        <v>713</v>
      </c>
      <c r="BA195" s="118" t="s">
        <v>871</v>
      </c>
      <c r="BB195" s="118" t="s">
        <v>649</v>
      </c>
      <c r="BC195" s="118" t="s">
        <v>395</v>
      </c>
      <c r="BD195" s="118" t="s">
        <v>111</v>
      </c>
      <c r="BE195" s="118" t="s">
        <v>459</v>
      </c>
      <c r="BF195" s="118" t="s">
        <v>47</v>
      </c>
      <c r="BG195" s="118" t="s">
        <v>268</v>
      </c>
      <c r="BH195" s="118" t="s">
        <v>236</v>
      </c>
      <c r="BI195" s="118" t="s">
        <v>331</v>
      </c>
      <c r="BJ195" s="118" t="s">
        <v>173</v>
      </c>
      <c r="BK195" s="118" t="s">
        <v>839</v>
      </c>
      <c r="BL195" s="118" t="s">
        <v>681</v>
      </c>
      <c r="BM195" s="118" t="s">
        <v>776</v>
      </c>
      <c r="BN195" s="118" t="s">
        <v>744</v>
      </c>
      <c r="BO195" s="118" t="s">
        <v>965</v>
      </c>
      <c r="BP195" s="118" t="s">
        <v>553</v>
      </c>
      <c r="BQ195" s="118" t="s">
        <v>902</v>
      </c>
      <c r="BR195" s="126" t="s">
        <v>617</v>
      </c>
      <c r="BT195" s="22"/>
      <c r="BU195" s="29" t="s">
        <v>782</v>
      </c>
      <c r="BV195" s="30" t="s">
        <v>1030</v>
      </c>
      <c r="BW195" s="31">
        <f>L2+(187*L4)</f>
        <v>188</v>
      </c>
      <c r="BX195" s="22"/>
    </row>
    <row r="196" spans="1:76" x14ac:dyDescent="0.2">
      <c r="A196" s="1">
        <v>17</v>
      </c>
      <c r="B196" s="188">
        <v>666</v>
      </c>
      <c r="C196" s="6">
        <v>777</v>
      </c>
      <c r="D196" s="6">
        <v>315</v>
      </c>
      <c r="E196" s="6">
        <v>172</v>
      </c>
      <c r="F196" s="6">
        <v>392</v>
      </c>
      <c r="G196" s="6">
        <v>23</v>
      </c>
      <c r="H196" s="6">
        <v>549</v>
      </c>
      <c r="I196" s="6">
        <v>950</v>
      </c>
      <c r="J196" s="6">
        <v>205</v>
      </c>
      <c r="K196" s="6">
        <v>350</v>
      </c>
      <c r="L196" s="6">
        <v>880</v>
      </c>
      <c r="M196" s="6">
        <v>767</v>
      </c>
      <c r="N196" s="6">
        <v>979</v>
      </c>
      <c r="O196" s="6">
        <v>580</v>
      </c>
      <c r="P196" s="6">
        <v>114</v>
      </c>
      <c r="Q196" s="8">
        <v>481</v>
      </c>
      <c r="R196" s="7">
        <v>544</v>
      </c>
      <c r="S196" s="9">
        <v>911</v>
      </c>
      <c r="T196" s="6">
        <v>445</v>
      </c>
      <c r="U196" s="6">
        <v>46</v>
      </c>
      <c r="V196" s="6">
        <v>258</v>
      </c>
      <c r="W196" s="6">
        <v>145</v>
      </c>
      <c r="X196" s="6">
        <v>675</v>
      </c>
      <c r="Y196" s="6">
        <v>820</v>
      </c>
      <c r="Z196" s="6">
        <v>75</v>
      </c>
      <c r="AA196" s="6">
        <v>476</v>
      </c>
      <c r="AB196" s="6">
        <v>1002</v>
      </c>
      <c r="AC196" s="6">
        <v>633</v>
      </c>
      <c r="AD196" s="6">
        <v>853</v>
      </c>
      <c r="AE196" s="6">
        <v>710</v>
      </c>
      <c r="AF196" s="6">
        <v>248</v>
      </c>
      <c r="AG196" s="192">
        <v>359</v>
      </c>
      <c r="AH196" s="5">
        <f t="shared" si="37"/>
        <v>16400</v>
      </c>
      <c r="AI196" s="5">
        <f t="shared" si="38"/>
        <v>11201200</v>
      </c>
      <c r="AJ196" s="2">
        <f t="shared" si="36"/>
        <v>8606720000</v>
      </c>
      <c r="AK196" s="115">
        <f>SUMSQ(B196,C196,D196,E196,F196,G196,H196,I196,J196,K196,L196,M196,N196,O196,P196,Q196,B197,C197,D197,E197,F197,G197,H197,I197,J197,K197,L197,M197,N197,O197,P197,Q197)</f>
        <v>11201200</v>
      </c>
      <c r="AM196" s="127" t="s">
        <v>379</v>
      </c>
      <c r="AN196" s="118" t="s">
        <v>158</v>
      </c>
      <c r="AO196" s="118" t="s">
        <v>315</v>
      </c>
      <c r="AP196" s="118" t="s">
        <v>220</v>
      </c>
      <c r="AQ196" s="118" t="s">
        <v>506</v>
      </c>
      <c r="AR196" s="118" t="s">
        <v>31</v>
      </c>
      <c r="AS196" s="118" t="s">
        <v>443</v>
      </c>
      <c r="AT196" s="118" t="s">
        <v>95</v>
      </c>
      <c r="AU196" s="118" t="s">
        <v>949</v>
      </c>
      <c r="AV196" s="118" t="s">
        <v>601</v>
      </c>
      <c r="AW196" s="118" t="s">
        <v>1012</v>
      </c>
      <c r="AX196" s="118" t="s">
        <v>538</v>
      </c>
      <c r="AY196" s="118" t="s">
        <v>823</v>
      </c>
      <c r="AZ196" s="118" t="s">
        <v>729</v>
      </c>
      <c r="BA196" s="118" t="s">
        <v>886</v>
      </c>
      <c r="BB196" s="118" t="s">
        <v>665</v>
      </c>
      <c r="BC196" s="118" t="s">
        <v>411</v>
      </c>
      <c r="BD196" s="118" t="s">
        <v>126</v>
      </c>
      <c r="BE196" s="118" t="s">
        <v>475</v>
      </c>
      <c r="BF196" s="118" t="s">
        <v>63</v>
      </c>
      <c r="BG196" s="118" t="s">
        <v>284</v>
      </c>
      <c r="BH196" s="118" t="s">
        <v>252</v>
      </c>
      <c r="BI196" s="118" t="s">
        <v>347</v>
      </c>
      <c r="BJ196" s="118" t="s">
        <v>188</v>
      </c>
      <c r="BK196" s="118" t="s">
        <v>855</v>
      </c>
      <c r="BL196" s="118" t="s">
        <v>697</v>
      </c>
      <c r="BM196" s="118" t="s">
        <v>791</v>
      </c>
      <c r="BN196" s="118" t="s">
        <v>760</v>
      </c>
      <c r="BO196" s="118" t="s">
        <v>980</v>
      </c>
      <c r="BP196" s="118" t="s">
        <v>569</v>
      </c>
      <c r="BQ196" s="118" t="s">
        <v>918</v>
      </c>
      <c r="BR196" s="126" t="s">
        <v>633</v>
      </c>
      <c r="BT196" s="22"/>
      <c r="BU196" s="29" t="s">
        <v>204</v>
      </c>
      <c r="BV196" s="30" t="s">
        <v>1030</v>
      </c>
      <c r="BW196" s="31">
        <f>L2+(188*L4)</f>
        <v>189</v>
      </c>
      <c r="BX196" s="22"/>
    </row>
    <row r="197" spans="1:76" x14ac:dyDescent="0.2">
      <c r="A197" s="1">
        <v>18</v>
      </c>
      <c r="B197" s="178">
        <v>829</v>
      </c>
      <c r="C197" s="12">
        <v>686</v>
      </c>
      <c r="D197" s="6">
        <v>160</v>
      </c>
      <c r="E197" s="6">
        <v>271</v>
      </c>
      <c r="F197" s="6">
        <v>35</v>
      </c>
      <c r="G197" s="6">
        <v>436</v>
      </c>
      <c r="H197" s="6">
        <v>898</v>
      </c>
      <c r="I197" s="6">
        <v>529</v>
      </c>
      <c r="J197" s="6">
        <v>362</v>
      </c>
      <c r="K197" s="6">
        <v>249</v>
      </c>
      <c r="L197" s="6">
        <v>715</v>
      </c>
      <c r="M197" s="6">
        <v>860</v>
      </c>
      <c r="N197" s="6">
        <v>632</v>
      </c>
      <c r="O197" s="6">
        <v>999</v>
      </c>
      <c r="P197" s="8">
        <v>469</v>
      </c>
      <c r="Q197" s="6">
        <v>70</v>
      </c>
      <c r="R197" s="9">
        <v>955</v>
      </c>
      <c r="S197" s="7">
        <v>556</v>
      </c>
      <c r="T197" s="6">
        <v>26</v>
      </c>
      <c r="U197" s="6">
        <v>393</v>
      </c>
      <c r="V197" s="6">
        <v>165</v>
      </c>
      <c r="W197" s="6">
        <v>310</v>
      </c>
      <c r="X197" s="6">
        <v>776</v>
      </c>
      <c r="Y197" s="6">
        <v>663</v>
      </c>
      <c r="Z197" s="6">
        <v>496</v>
      </c>
      <c r="AA197" s="6">
        <v>127</v>
      </c>
      <c r="AB197" s="6">
        <v>589</v>
      </c>
      <c r="AC197" s="6">
        <v>990</v>
      </c>
      <c r="AD197" s="6">
        <v>754</v>
      </c>
      <c r="AE197" s="6">
        <v>865</v>
      </c>
      <c r="AF197" s="11">
        <v>339</v>
      </c>
      <c r="AG197" s="179">
        <v>196</v>
      </c>
      <c r="AH197" s="5">
        <f t="shared" si="37"/>
        <v>16400</v>
      </c>
      <c r="AI197" s="5">
        <f t="shared" si="38"/>
        <v>11201200</v>
      </c>
      <c r="AJ197" s="2">
        <f t="shared" si="36"/>
        <v>8606720000</v>
      </c>
      <c r="AK197" s="115">
        <f>SUMSQ(R196,S196,T196,U196,V196,W196,X196,Y196,Z196,AA196,AB196,AC196,AD196,AE196,AF196,AG196,R197,S197,T197,U197,V197,W197,X197,Y197,Z197,AA197,AB197,AC197,AD197,AE197,AF197,AG197)</f>
        <v>11201200</v>
      </c>
      <c r="AM197" s="127" t="s">
        <v>394</v>
      </c>
      <c r="AN197" s="118" t="s">
        <v>172</v>
      </c>
      <c r="AO197" s="118" t="s">
        <v>330</v>
      </c>
      <c r="AP197" s="118" t="s">
        <v>235</v>
      </c>
      <c r="AQ197" s="118" t="s">
        <v>521</v>
      </c>
      <c r="AR197" s="118" t="s">
        <v>46</v>
      </c>
      <c r="AS197" s="118" t="s">
        <v>458</v>
      </c>
      <c r="AT197" s="118" t="s">
        <v>110</v>
      </c>
      <c r="AU197" s="118" t="s">
        <v>964</v>
      </c>
      <c r="AV197" s="118" t="s">
        <v>616</v>
      </c>
      <c r="AW197" s="118" t="s">
        <v>1027</v>
      </c>
      <c r="AX197" s="118" t="s">
        <v>552</v>
      </c>
      <c r="AY197" s="118" t="s">
        <v>838</v>
      </c>
      <c r="AZ197" s="118" t="s">
        <v>743</v>
      </c>
      <c r="BA197" s="118" t="s">
        <v>901</v>
      </c>
      <c r="BB197" s="118" t="s">
        <v>680</v>
      </c>
      <c r="BC197" s="118" t="s">
        <v>426</v>
      </c>
      <c r="BD197" s="118" t="s">
        <v>141</v>
      </c>
      <c r="BE197" s="118" t="s">
        <v>489</v>
      </c>
      <c r="BF197" s="118" t="s">
        <v>78</v>
      </c>
      <c r="BG197" s="118" t="s">
        <v>298</v>
      </c>
      <c r="BH197" s="118" t="s">
        <v>267</v>
      </c>
      <c r="BI197" s="118" t="s">
        <v>362</v>
      </c>
      <c r="BJ197" s="118" t="s">
        <v>203</v>
      </c>
      <c r="BK197" s="118" t="s">
        <v>870</v>
      </c>
      <c r="BL197" s="118" t="s">
        <v>712</v>
      </c>
      <c r="BM197" s="118" t="s">
        <v>806</v>
      </c>
      <c r="BN197" s="118" t="s">
        <v>775</v>
      </c>
      <c r="BO197" s="118" t="s">
        <v>995</v>
      </c>
      <c r="BP197" s="118" t="s">
        <v>584</v>
      </c>
      <c r="BQ197" s="118" t="s">
        <v>933</v>
      </c>
      <c r="BR197" s="126" t="s">
        <v>648</v>
      </c>
      <c r="BT197" s="22"/>
      <c r="BU197" s="29" t="s">
        <v>20</v>
      </c>
      <c r="BV197" s="30" t="s">
        <v>1030</v>
      </c>
      <c r="BW197" s="31">
        <f>L2+(189*L4)</f>
        <v>190</v>
      </c>
      <c r="BX197" s="22"/>
    </row>
    <row r="198" spans="1:76" x14ac:dyDescent="0.2">
      <c r="A198" s="1">
        <v>19</v>
      </c>
      <c r="B198" s="178">
        <v>353</v>
      </c>
      <c r="C198" s="6">
        <v>242</v>
      </c>
      <c r="D198" s="12">
        <v>708</v>
      </c>
      <c r="E198" s="6">
        <v>851</v>
      </c>
      <c r="F198" s="6">
        <v>639</v>
      </c>
      <c r="G198" s="6">
        <v>1008</v>
      </c>
      <c r="H198" s="6">
        <v>478</v>
      </c>
      <c r="I198" s="6">
        <v>77</v>
      </c>
      <c r="J198" s="6">
        <v>822</v>
      </c>
      <c r="K198" s="6">
        <v>677</v>
      </c>
      <c r="L198" s="6">
        <v>151</v>
      </c>
      <c r="M198" s="6">
        <v>264</v>
      </c>
      <c r="N198" s="6">
        <v>44</v>
      </c>
      <c r="O198" s="8">
        <v>443</v>
      </c>
      <c r="P198" s="6">
        <v>905</v>
      </c>
      <c r="Q198" s="6">
        <v>538</v>
      </c>
      <c r="R198" s="6">
        <v>487</v>
      </c>
      <c r="S198" s="6">
        <v>120</v>
      </c>
      <c r="T198" s="7">
        <v>582</v>
      </c>
      <c r="U198" s="9">
        <v>981</v>
      </c>
      <c r="V198" s="6">
        <v>761</v>
      </c>
      <c r="W198" s="6">
        <v>874</v>
      </c>
      <c r="X198" s="6">
        <v>348</v>
      </c>
      <c r="Y198" s="6">
        <v>203</v>
      </c>
      <c r="Z198" s="6">
        <v>948</v>
      </c>
      <c r="AA198" s="6">
        <v>547</v>
      </c>
      <c r="AB198" s="6">
        <v>17</v>
      </c>
      <c r="AC198" s="6">
        <v>386</v>
      </c>
      <c r="AD198" s="6">
        <v>174</v>
      </c>
      <c r="AE198" s="11">
        <v>317</v>
      </c>
      <c r="AF198" s="6">
        <v>783</v>
      </c>
      <c r="AG198" s="179">
        <v>672</v>
      </c>
      <c r="AH198" s="5">
        <f t="shared" si="37"/>
        <v>16400</v>
      </c>
      <c r="AI198" s="5">
        <f t="shared" si="38"/>
        <v>11201200</v>
      </c>
      <c r="AJ198" s="2">
        <f t="shared" si="36"/>
        <v>8606720000</v>
      </c>
      <c r="AK198" s="115">
        <f>SUMSQ(B198,C198,D198,E198,F198,G198,H198,I198,J198,K198,L198,M198,N198,O198,P198,Q198,B199,C199,D199,E199,F199,G199,H199,I199,J199,K199,L199,M199,N199,O199,P199,Q199)</f>
        <v>11201200</v>
      </c>
      <c r="AM198" s="127" t="s">
        <v>381</v>
      </c>
      <c r="AN198" s="118" t="s">
        <v>160</v>
      </c>
      <c r="AO198" s="118" t="s">
        <v>317</v>
      </c>
      <c r="AP198" s="118" t="s">
        <v>222</v>
      </c>
      <c r="AQ198" s="118" t="s">
        <v>508</v>
      </c>
      <c r="AR198" s="118" t="s">
        <v>33</v>
      </c>
      <c r="AS198" s="118" t="s">
        <v>445</v>
      </c>
      <c r="AT198" s="118" t="s">
        <v>97</v>
      </c>
      <c r="AU198" s="118" t="s">
        <v>951</v>
      </c>
      <c r="AV198" s="118" t="s">
        <v>603</v>
      </c>
      <c r="AW198" s="118" t="s">
        <v>1014</v>
      </c>
      <c r="AX198" s="118" t="s">
        <v>540</v>
      </c>
      <c r="AY198" s="118" t="s">
        <v>825</v>
      </c>
      <c r="AZ198" s="118" t="s">
        <v>731</v>
      </c>
      <c r="BA198" s="118" t="s">
        <v>888</v>
      </c>
      <c r="BB198" s="118" t="s">
        <v>667</v>
      </c>
      <c r="BC198" s="118" t="s">
        <v>413</v>
      </c>
      <c r="BD198" s="118" t="s">
        <v>128</v>
      </c>
      <c r="BE198" s="118" t="s">
        <v>477</v>
      </c>
      <c r="BF198" s="118" t="s">
        <v>65</v>
      </c>
      <c r="BG198" s="118" t="s">
        <v>286</v>
      </c>
      <c r="BH198" s="118" t="s">
        <v>254</v>
      </c>
      <c r="BI198" s="118" t="s">
        <v>349</v>
      </c>
      <c r="BJ198" s="118" t="s">
        <v>190</v>
      </c>
      <c r="BK198" s="118" t="s">
        <v>857</v>
      </c>
      <c r="BL198" s="118" t="s">
        <v>699</v>
      </c>
      <c r="BM198" s="118" t="s">
        <v>793</v>
      </c>
      <c r="BN198" s="118" t="s">
        <v>762</v>
      </c>
      <c r="BO198" s="118" t="s">
        <v>982</v>
      </c>
      <c r="BP198" s="118" t="s">
        <v>571</v>
      </c>
      <c r="BQ198" s="118" t="s">
        <v>920</v>
      </c>
      <c r="BR198" s="126" t="s">
        <v>635</v>
      </c>
      <c r="BT198" s="22"/>
      <c r="BU198" s="29" t="s">
        <v>457</v>
      </c>
      <c r="BV198" s="30" t="s">
        <v>1030</v>
      </c>
      <c r="BW198" s="31">
        <f>L2+(190*L4)</f>
        <v>191</v>
      </c>
      <c r="BX198" s="22"/>
    </row>
    <row r="199" spans="1:76" x14ac:dyDescent="0.2">
      <c r="A199" s="1">
        <v>20</v>
      </c>
      <c r="B199" s="178">
        <v>198</v>
      </c>
      <c r="C199" s="6">
        <v>341</v>
      </c>
      <c r="D199" s="6">
        <v>871</v>
      </c>
      <c r="E199" s="12">
        <v>760</v>
      </c>
      <c r="F199" s="6">
        <v>988</v>
      </c>
      <c r="G199" s="6">
        <v>587</v>
      </c>
      <c r="H199" s="6">
        <v>121</v>
      </c>
      <c r="I199" s="6">
        <v>490</v>
      </c>
      <c r="J199" s="6">
        <v>657</v>
      </c>
      <c r="K199" s="6">
        <v>770</v>
      </c>
      <c r="L199" s="6">
        <v>308</v>
      </c>
      <c r="M199" s="6">
        <v>163</v>
      </c>
      <c r="N199" s="8">
        <v>399</v>
      </c>
      <c r="O199" s="6">
        <v>32</v>
      </c>
      <c r="P199" s="6">
        <v>558</v>
      </c>
      <c r="Q199" s="6">
        <v>957</v>
      </c>
      <c r="R199" s="6">
        <v>68</v>
      </c>
      <c r="S199" s="6">
        <v>467</v>
      </c>
      <c r="T199" s="9">
        <v>993</v>
      </c>
      <c r="U199" s="7">
        <v>626</v>
      </c>
      <c r="V199" s="6">
        <v>862</v>
      </c>
      <c r="W199" s="6">
        <v>717</v>
      </c>
      <c r="X199" s="6">
        <v>255</v>
      </c>
      <c r="Y199" s="6">
        <v>368</v>
      </c>
      <c r="Z199" s="6">
        <v>535</v>
      </c>
      <c r="AA199" s="6">
        <v>904</v>
      </c>
      <c r="AB199" s="6">
        <v>438</v>
      </c>
      <c r="AC199" s="6">
        <v>37</v>
      </c>
      <c r="AD199" s="11">
        <v>265</v>
      </c>
      <c r="AE199" s="6">
        <v>154</v>
      </c>
      <c r="AF199" s="6">
        <v>684</v>
      </c>
      <c r="AG199" s="179">
        <v>827</v>
      </c>
      <c r="AH199" s="5">
        <f t="shared" si="37"/>
        <v>16400</v>
      </c>
      <c r="AI199" s="5">
        <f t="shared" si="38"/>
        <v>11201200</v>
      </c>
      <c r="AJ199" s="2">
        <f t="shared" si="36"/>
        <v>8606720000</v>
      </c>
      <c r="AK199" s="115">
        <f>SUMSQ(R198,S198,T198,U198,V198,W198,X198,Y198,Z198,AA198,AB198,AC198,AD198,AE198,AF198,AG198,R199,S199,T199,U199,V199,W199,X199,Y199,Z199,AA199,AB199,AC199,AD199,AE199,AF199,AG199)</f>
        <v>11201200</v>
      </c>
      <c r="AM199" s="127" t="s">
        <v>392</v>
      </c>
      <c r="AN199" s="118" t="s">
        <v>170</v>
      </c>
      <c r="AO199" s="118" t="s">
        <v>328</v>
      </c>
      <c r="AP199" s="118" t="s">
        <v>233</v>
      </c>
      <c r="AQ199" s="118" t="s">
        <v>519</v>
      </c>
      <c r="AR199" s="118" t="s">
        <v>44</v>
      </c>
      <c r="AS199" s="118" t="s">
        <v>456</v>
      </c>
      <c r="AT199" s="118" t="s">
        <v>108</v>
      </c>
      <c r="AU199" s="118" t="s">
        <v>962</v>
      </c>
      <c r="AV199" s="118" t="s">
        <v>614</v>
      </c>
      <c r="AW199" s="118" t="s">
        <v>1025</v>
      </c>
      <c r="AX199" s="118" t="s">
        <v>550</v>
      </c>
      <c r="AY199" s="118" t="s">
        <v>836</v>
      </c>
      <c r="AZ199" s="118" t="s">
        <v>741</v>
      </c>
      <c r="BA199" s="118" t="s">
        <v>899</v>
      </c>
      <c r="BB199" s="118" t="s">
        <v>678</v>
      </c>
      <c r="BC199" s="118" t="s">
        <v>424</v>
      </c>
      <c r="BD199" s="118" t="s">
        <v>139</v>
      </c>
      <c r="BE199" s="118" t="s">
        <v>487</v>
      </c>
      <c r="BF199" s="118" t="s">
        <v>76</v>
      </c>
      <c r="BG199" s="118" t="s">
        <v>296</v>
      </c>
      <c r="BH199" s="118" t="s">
        <v>265</v>
      </c>
      <c r="BI199" s="118" t="s">
        <v>360</v>
      </c>
      <c r="BJ199" s="118" t="s">
        <v>201</v>
      </c>
      <c r="BK199" s="118" t="s">
        <v>868</v>
      </c>
      <c r="BL199" s="118" t="s">
        <v>710</v>
      </c>
      <c r="BM199" s="118" t="s">
        <v>804</v>
      </c>
      <c r="BN199" s="118" t="s">
        <v>773</v>
      </c>
      <c r="BO199" s="118" t="s">
        <v>993</v>
      </c>
      <c r="BP199" s="118" t="s">
        <v>582</v>
      </c>
      <c r="BQ199" s="118" t="s">
        <v>931</v>
      </c>
      <c r="BR199" s="126" t="s">
        <v>646</v>
      </c>
      <c r="BT199" s="22"/>
      <c r="BU199" s="29" t="s">
        <v>390</v>
      </c>
      <c r="BV199" s="30" t="s">
        <v>1030</v>
      </c>
      <c r="BW199" s="31">
        <f>L2+(191*L4)</f>
        <v>192</v>
      </c>
      <c r="BX199" s="22"/>
    </row>
    <row r="200" spans="1:76" x14ac:dyDescent="0.2">
      <c r="A200" s="1">
        <v>21</v>
      </c>
      <c r="B200" s="178">
        <v>283</v>
      </c>
      <c r="C200" s="6">
        <v>140</v>
      </c>
      <c r="D200" s="6">
        <v>698</v>
      </c>
      <c r="E200" s="6">
        <v>809</v>
      </c>
      <c r="F200" s="12">
        <v>517</v>
      </c>
      <c r="G200" s="6">
        <v>918</v>
      </c>
      <c r="H200" s="6">
        <v>424</v>
      </c>
      <c r="I200" s="6">
        <v>55</v>
      </c>
      <c r="J200" s="6">
        <v>848</v>
      </c>
      <c r="K200" s="6">
        <v>735</v>
      </c>
      <c r="L200" s="6">
        <v>237</v>
      </c>
      <c r="M200" s="8">
        <v>382</v>
      </c>
      <c r="N200" s="6">
        <v>82</v>
      </c>
      <c r="O200" s="6">
        <v>449</v>
      </c>
      <c r="P200" s="6">
        <v>1011</v>
      </c>
      <c r="Q200" s="6">
        <v>612</v>
      </c>
      <c r="R200" s="6">
        <v>413</v>
      </c>
      <c r="S200" s="6">
        <v>14</v>
      </c>
      <c r="T200" s="6">
        <v>576</v>
      </c>
      <c r="U200" s="6">
        <v>943</v>
      </c>
      <c r="V200" s="7">
        <v>643</v>
      </c>
      <c r="W200" s="9">
        <v>788</v>
      </c>
      <c r="X200" s="6">
        <v>290</v>
      </c>
      <c r="Y200" s="6">
        <v>177</v>
      </c>
      <c r="Z200" s="6">
        <v>970</v>
      </c>
      <c r="AA200" s="6">
        <v>601</v>
      </c>
      <c r="AB200" s="6">
        <v>107</v>
      </c>
      <c r="AC200" s="11">
        <v>508</v>
      </c>
      <c r="AD200" s="6">
        <v>216</v>
      </c>
      <c r="AE200" s="6">
        <v>327</v>
      </c>
      <c r="AF200" s="6">
        <v>885</v>
      </c>
      <c r="AG200" s="179">
        <v>742</v>
      </c>
      <c r="AH200" s="5">
        <f t="shared" si="37"/>
        <v>16400</v>
      </c>
      <c r="AI200" s="5">
        <f t="shared" si="38"/>
        <v>11201200</v>
      </c>
      <c r="AJ200" s="2">
        <f t="shared" si="36"/>
        <v>8606720000</v>
      </c>
      <c r="AK200" s="115">
        <f>SUMSQ(B200,C200,D200,E200,F200,G200,H200,I200,J200,K200,L200,M200,N200,O200,P200,Q200,B201,C201,D201,E201,F201,G201,H201,I201,J201,K201,L201,M201,N201,O201,P201,Q201)</f>
        <v>11201200</v>
      </c>
      <c r="AM200" s="127" t="s">
        <v>383</v>
      </c>
      <c r="AN200" s="118" t="s">
        <v>162</v>
      </c>
      <c r="AO200" s="118" t="s">
        <v>319</v>
      </c>
      <c r="AP200" s="118" t="s">
        <v>224</v>
      </c>
      <c r="AQ200" s="118" t="s">
        <v>510</v>
      </c>
      <c r="AR200" s="118" t="s">
        <v>35</v>
      </c>
      <c r="AS200" s="118" t="s">
        <v>447</v>
      </c>
      <c r="AT200" s="118" t="s">
        <v>99</v>
      </c>
      <c r="AU200" s="118" t="s">
        <v>953</v>
      </c>
      <c r="AV200" s="118" t="s">
        <v>605</v>
      </c>
      <c r="AW200" s="118" t="s">
        <v>1016</v>
      </c>
      <c r="AX200" s="118" t="s">
        <v>542</v>
      </c>
      <c r="AY200" s="118" t="s">
        <v>827</v>
      </c>
      <c r="AZ200" s="118" t="s">
        <v>733</v>
      </c>
      <c r="BA200" s="118" t="s">
        <v>890</v>
      </c>
      <c r="BB200" s="118" t="s">
        <v>669</v>
      </c>
      <c r="BC200" s="118" t="s">
        <v>415</v>
      </c>
      <c r="BD200" s="118" t="s">
        <v>130</v>
      </c>
      <c r="BE200" s="118" t="s">
        <v>479</v>
      </c>
      <c r="BF200" s="118" t="s">
        <v>67</v>
      </c>
      <c r="BG200" s="118" t="s">
        <v>288</v>
      </c>
      <c r="BH200" s="118" t="s">
        <v>256</v>
      </c>
      <c r="BI200" s="118" t="s">
        <v>351</v>
      </c>
      <c r="BJ200" s="118" t="s">
        <v>192</v>
      </c>
      <c r="BK200" s="118" t="s">
        <v>859</v>
      </c>
      <c r="BL200" s="118" t="s">
        <v>701</v>
      </c>
      <c r="BM200" s="118" t="s">
        <v>795</v>
      </c>
      <c r="BN200" s="118" t="s">
        <v>764</v>
      </c>
      <c r="BO200" s="118" t="s">
        <v>984</v>
      </c>
      <c r="BP200" s="118" t="s">
        <v>573</v>
      </c>
      <c r="BQ200" s="118" t="s">
        <v>922</v>
      </c>
      <c r="BR200" s="126" t="s">
        <v>637</v>
      </c>
      <c r="BT200" s="22"/>
      <c r="BU200" s="29" t="s">
        <v>969</v>
      </c>
      <c r="BV200" s="30" t="s">
        <v>1030</v>
      </c>
      <c r="BW200" s="31">
        <f>L2+(192*L4)</f>
        <v>193</v>
      </c>
      <c r="BX200" s="22"/>
    </row>
    <row r="201" spans="1:76" x14ac:dyDescent="0.2">
      <c r="A201" s="1">
        <v>22</v>
      </c>
      <c r="B201" s="178">
        <v>192</v>
      </c>
      <c r="C201" s="6">
        <v>303</v>
      </c>
      <c r="D201" s="6">
        <v>797</v>
      </c>
      <c r="E201" s="6">
        <v>654</v>
      </c>
      <c r="F201" s="6">
        <v>930</v>
      </c>
      <c r="G201" s="12">
        <v>561</v>
      </c>
      <c r="H201" s="6">
        <v>3</v>
      </c>
      <c r="I201" s="6">
        <v>404</v>
      </c>
      <c r="J201" s="6">
        <v>747</v>
      </c>
      <c r="K201" s="6">
        <v>892</v>
      </c>
      <c r="L201" s="8">
        <v>330</v>
      </c>
      <c r="M201" s="6">
        <v>217</v>
      </c>
      <c r="N201" s="6">
        <v>501</v>
      </c>
      <c r="O201" s="6">
        <v>102</v>
      </c>
      <c r="P201" s="6">
        <v>600</v>
      </c>
      <c r="Q201" s="6">
        <v>967</v>
      </c>
      <c r="R201" s="6">
        <v>58</v>
      </c>
      <c r="S201" s="6">
        <v>425</v>
      </c>
      <c r="T201" s="6">
        <v>923</v>
      </c>
      <c r="U201" s="6">
        <v>524</v>
      </c>
      <c r="V201" s="9">
        <v>808</v>
      </c>
      <c r="W201" s="7">
        <v>695</v>
      </c>
      <c r="X201" s="6">
        <v>133</v>
      </c>
      <c r="Y201" s="6">
        <v>278</v>
      </c>
      <c r="Z201" s="6">
        <v>621</v>
      </c>
      <c r="AA201" s="6">
        <v>1022</v>
      </c>
      <c r="AB201" s="11">
        <v>464</v>
      </c>
      <c r="AC201" s="6">
        <v>95</v>
      </c>
      <c r="AD201" s="6">
        <v>371</v>
      </c>
      <c r="AE201" s="6">
        <v>228</v>
      </c>
      <c r="AF201" s="6">
        <v>722</v>
      </c>
      <c r="AG201" s="179">
        <v>833</v>
      </c>
      <c r="AH201" s="5">
        <f t="shared" si="37"/>
        <v>16400</v>
      </c>
      <c r="AI201" s="5">
        <f t="shared" si="38"/>
        <v>11201200</v>
      </c>
      <c r="AJ201" s="2">
        <f t="shared" si="36"/>
        <v>8606720000</v>
      </c>
      <c r="AK201" s="115">
        <f>SUMSQ(R200,S200,T200,U200,V200,W200,X200,Y200,Z200,AA200,AB200,AC200,AD200,AE200,AF200,AG200,R201,S201,T201,U201,V201,W201,X201,Y201,Z201,AA201,AB201,AC201,AD201,AE201,AF201,AG201)</f>
        <v>11201200</v>
      </c>
      <c r="AM201" s="127" t="s">
        <v>390</v>
      </c>
      <c r="AN201" s="118" t="s">
        <v>168</v>
      </c>
      <c r="AO201" s="118" t="s">
        <v>326</v>
      </c>
      <c r="AP201" s="118" t="s">
        <v>231</v>
      </c>
      <c r="AQ201" s="118" t="s">
        <v>517</v>
      </c>
      <c r="AR201" s="118" t="s">
        <v>42</v>
      </c>
      <c r="AS201" s="118" t="s">
        <v>454</v>
      </c>
      <c r="AT201" s="118" t="s">
        <v>106</v>
      </c>
      <c r="AU201" s="118" t="s">
        <v>960</v>
      </c>
      <c r="AV201" s="118" t="s">
        <v>612</v>
      </c>
      <c r="AW201" s="118" t="s">
        <v>1023</v>
      </c>
      <c r="AX201" s="118" t="s">
        <v>548</v>
      </c>
      <c r="AY201" s="118" t="s">
        <v>834</v>
      </c>
      <c r="AZ201" s="118" t="s">
        <v>739</v>
      </c>
      <c r="BA201" s="118" t="s">
        <v>897</v>
      </c>
      <c r="BB201" s="118" t="s">
        <v>676</v>
      </c>
      <c r="BC201" s="118" t="s">
        <v>422</v>
      </c>
      <c r="BD201" s="118" t="s">
        <v>137</v>
      </c>
      <c r="BE201" s="118" t="s">
        <v>485</v>
      </c>
      <c r="BF201" s="118" t="s">
        <v>74</v>
      </c>
      <c r="BG201" s="118" t="s">
        <v>295</v>
      </c>
      <c r="BH201" s="118" t="s">
        <v>263</v>
      </c>
      <c r="BI201" s="118" t="s">
        <v>358</v>
      </c>
      <c r="BJ201" s="118" t="s">
        <v>199</v>
      </c>
      <c r="BK201" s="118" t="s">
        <v>866</v>
      </c>
      <c r="BL201" s="118" t="s">
        <v>708</v>
      </c>
      <c r="BM201" s="118" t="s">
        <v>802</v>
      </c>
      <c r="BN201" s="118" t="s">
        <v>771</v>
      </c>
      <c r="BO201" s="118" t="s">
        <v>991</v>
      </c>
      <c r="BP201" s="118" t="s">
        <v>580</v>
      </c>
      <c r="BQ201" s="118" t="s">
        <v>929</v>
      </c>
      <c r="BR201" s="126" t="s">
        <v>644</v>
      </c>
      <c r="BT201" s="22"/>
      <c r="BU201" s="29" t="s">
        <v>777</v>
      </c>
      <c r="BV201" s="30" t="s">
        <v>1030</v>
      </c>
      <c r="BW201" s="31">
        <f>L2+(193*L4)</f>
        <v>194</v>
      </c>
      <c r="BX201" s="22"/>
    </row>
    <row r="202" spans="1:76" x14ac:dyDescent="0.2">
      <c r="A202" s="1">
        <v>23</v>
      </c>
      <c r="B202" s="178">
        <v>740</v>
      </c>
      <c r="C202" s="6">
        <v>883</v>
      </c>
      <c r="D202" s="6">
        <v>321</v>
      </c>
      <c r="E202" s="6">
        <v>210</v>
      </c>
      <c r="F202" s="6">
        <v>510</v>
      </c>
      <c r="G202" s="6">
        <v>109</v>
      </c>
      <c r="H202" s="12">
        <v>607</v>
      </c>
      <c r="I202" s="6">
        <v>976</v>
      </c>
      <c r="J202" s="6">
        <v>183</v>
      </c>
      <c r="K202" s="8">
        <v>296</v>
      </c>
      <c r="L202" s="6">
        <v>790</v>
      </c>
      <c r="M202" s="6">
        <v>645</v>
      </c>
      <c r="N202" s="6">
        <v>937</v>
      </c>
      <c r="O202" s="6">
        <v>570</v>
      </c>
      <c r="P202" s="6">
        <v>12</v>
      </c>
      <c r="Q202" s="6">
        <v>411</v>
      </c>
      <c r="R202" s="6">
        <v>614</v>
      </c>
      <c r="S202" s="6">
        <v>1013</v>
      </c>
      <c r="T202" s="6">
        <v>455</v>
      </c>
      <c r="U202" s="6">
        <v>88</v>
      </c>
      <c r="V202" s="6">
        <v>380</v>
      </c>
      <c r="W202" s="6">
        <v>235</v>
      </c>
      <c r="X202" s="7">
        <v>729</v>
      </c>
      <c r="Y202" s="9">
        <v>842</v>
      </c>
      <c r="Z202" s="6">
        <v>49</v>
      </c>
      <c r="AA202" s="11">
        <v>418</v>
      </c>
      <c r="AB202" s="6">
        <v>916</v>
      </c>
      <c r="AC202" s="6">
        <v>515</v>
      </c>
      <c r="AD202" s="6">
        <v>815</v>
      </c>
      <c r="AE202" s="6">
        <v>704</v>
      </c>
      <c r="AF202" s="6">
        <v>142</v>
      </c>
      <c r="AG202" s="179">
        <v>285</v>
      </c>
      <c r="AH202" s="5">
        <f t="shared" si="37"/>
        <v>16400</v>
      </c>
      <c r="AI202" s="5">
        <f t="shared" si="38"/>
        <v>11201200</v>
      </c>
      <c r="AJ202" s="2">
        <f t="shared" si="36"/>
        <v>8606720000</v>
      </c>
      <c r="AK202" s="115">
        <f>SUMSQ(B202,C202,D202,E202,F202,G202,H202,I202,J202,K202,L202,M202,N202,O202,P202,Q202,B203,C203,D203,E203,F203,G203,H203,I203,J203,K203,L203,M203,N203,O203,P203,Q203)</f>
        <v>11201200</v>
      </c>
      <c r="AM202" s="127" t="s">
        <v>385</v>
      </c>
      <c r="AN202" s="118" t="s">
        <v>70</v>
      </c>
      <c r="AO202" s="118" t="s">
        <v>321</v>
      </c>
      <c r="AP202" s="118" t="s">
        <v>226</v>
      </c>
      <c r="AQ202" s="118" t="s">
        <v>512</v>
      </c>
      <c r="AR202" s="118" t="s">
        <v>37</v>
      </c>
      <c r="AS202" s="118" t="s">
        <v>449</v>
      </c>
      <c r="AT202" s="118" t="s">
        <v>101</v>
      </c>
      <c r="AU202" s="118" t="s">
        <v>955</v>
      </c>
      <c r="AV202" s="118" t="s">
        <v>607</v>
      </c>
      <c r="AW202" s="118" t="s">
        <v>1018</v>
      </c>
      <c r="AX202" s="118" t="s">
        <v>543</v>
      </c>
      <c r="AY202" s="118" t="s">
        <v>829</v>
      </c>
      <c r="AZ202" s="118" t="s">
        <v>735</v>
      </c>
      <c r="BA202" s="118" t="s">
        <v>892</v>
      </c>
      <c r="BB202" s="118" t="s">
        <v>671</v>
      </c>
      <c r="BC202" s="118" t="s">
        <v>417</v>
      </c>
      <c r="BD202" s="118" t="s">
        <v>132</v>
      </c>
      <c r="BE202" s="118" t="s">
        <v>481</v>
      </c>
      <c r="BF202" s="118" t="s">
        <v>69</v>
      </c>
      <c r="BG202" s="118" t="s">
        <v>290</v>
      </c>
      <c r="BH202" s="118" t="s">
        <v>258</v>
      </c>
      <c r="BI202" s="118" t="s">
        <v>353</v>
      </c>
      <c r="BJ202" s="118" t="s">
        <v>194</v>
      </c>
      <c r="BK202" s="118" t="s">
        <v>861</v>
      </c>
      <c r="BL202" s="118" t="s">
        <v>703</v>
      </c>
      <c r="BM202" s="118" t="s">
        <v>797</v>
      </c>
      <c r="BN202" s="118" t="s">
        <v>766</v>
      </c>
      <c r="BO202" s="118" t="s">
        <v>986</v>
      </c>
      <c r="BP202" s="118" t="s">
        <v>575</v>
      </c>
      <c r="BQ202" s="118" t="s">
        <v>924</v>
      </c>
      <c r="BR202" s="126" t="s">
        <v>639</v>
      </c>
      <c r="BT202" s="22"/>
      <c r="BU202" s="29" t="s">
        <v>707</v>
      </c>
      <c r="BV202" s="30" t="s">
        <v>1030</v>
      </c>
      <c r="BW202" s="31">
        <f>L2+(194*L4)</f>
        <v>195</v>
      </c>
      <c r="BX202" s="22"/>
    </row>
    <row r="203" spans="1:76" x14ac:dyDescent="0.2">
      <c r="A203" s="1">
        <v>24</v>
      </c>
      <c r="B203" s="178">
        <v>839</v>
      </c>
      <c r="C203" s="6">
        <v>728</v>
      </c>
      <c r="D203" s="6">
        <v>230</v>
      </c>
      <c r="E203" s="6">
        <v>373</v>
      </c>
      <c r="F203" s="6">
        <v>89</v>
      </c>
      <c r="G203" s="6">
        <v>458</v>
      </c>
      <c r="H203" s="6">
        <v>1020</v>
      </c>
      <c r="I203" s="12">
        <v>619</v>
      </c>
      <c r="J203" s="8">
        <v>276</v>
      </c>
      <c r="K203" s="6">
        <v>131</v>
      </c>
      <c r="L203" s="6">
        <v>689</v>
      </c>
      <c r="M203" s="6">
        <v>802</v>
      </c>
      <c r="N203" s="6">
        <v>526</v>
      </c>
      <c r="O203" s="6">
        <v>925</v>
      </c>
      <c r="P203" s="6">
        <v>431</v>
      </c>
      <c r="Q203" s="6">
        <v>64</v>
      </c>
      <c r="R203" s="6">
        <v>961</v>
      </c>
      <c r="S203" s="6">
        <v>594</v>
      </c>
      <c r="T203" s="6">
        <v>100</v>
      </c>
      <c r="U203" s="6">
        <v>499</v>
      </c>
      <c r="V203" s="6">
        <v>223</v>
      </c>
      <c r="W203" s="6">
        <v>336</v>
      </c>
      <c r="X203" s="9">
        <v>894</v>
      </c>
      <c r="Y203" s="7">
        <v>749</v>
      </c>
      <c r="Z203" s="11">
        <v>406</v>
      </c>
      <c r="AA203" s="6">
        <v>5</v>
      </c>
      <c r="AB203" s="6">
        <v>567</v>
      </c>
      <c r="AC203" s="6">
        <v>936</v>
      </c>
      <c r="AD203" s="6">
        <v>652</v>
      </c>
      <c r="AE203" s="6">
        <v>795</v>
      </c>
      <c r="AF203" s="6">
        <v>297</v>
      </c>
      <c r="AG203" s="179">
        <v>186</v>
      </c>
      <c r="AH203" s="5">
        <f t="shared" si="37"/>
        <v>16400</v>
      </c>
      <c r="AI203" s="5">
        <f t="shared" si="38"/>
        <v>11201200</v>
      </c>
      <c r="AJ203" s="2">
        <f t="shared" si="36"/>
        <v>8606720000</v>
      </c>
      <c r="AK203" s="115">
        <f>SUMSQ(R202,S202,T202,U202,V202,W202,X202,Y202,Z202,AA202,AB202,AC202,AD202,AE202,AF202,AG202,R203,S203,T203,U203,V203,W203,X203,Y203,Z203,AA203,AB203,AC203,AD203,AE203,AF203,AG203)</f>
        <v>11201200</v>
      </c>
      <c r="AM203" s="127" t="s">
        <v>388</v>
      </c>
      <c r="AN203" s="118" t="s">
        <v>166</v>
      </c>
      <c r="AO203" s="118" t="s">
        <v>324</v>
      </c>
      <c r="AP203" s="118" t="s">
        <v>229</v>
      </c>
      <c r="AQ203" s="118" t="s">
        <v>515</v>
      </c>
      <c r="AR203" s="118" t="s">
        <v>40</v>
      </c>
      <c r="AS203" s="118" t="s">
        <v>452</v>
      </c>
      <c r="AT203" s="118" t="s">
        <v>104</v>
      </c>
      <c r="AU203" s="118" t="s">
        <v>958</v>
      </c>
      <c r="AV203" s="118" t="s">
        <v>610</v>
      </c>
      <c r="AW203" s="118" t="s">
        <v>1021</v>
      </c>
      <c r="AX203" s="118" t="s">
        <v>546</v>
      </c>
      <c r="AY203" s="118" t="s">
        <v>832</v>
      </c>
      <c r="AZ203" s="118" t="s">
        <v>738</v>
      </c>
      <c r="BA203" s="118" t="s">
        <v>895</v>
      </c>
      <c r="BB203" s="118" t="s">
        <v>674</v>
      </c>
      <c r="BC203" s="118" t="s">
        <v>420</v>
      </c>
      <c r="BD203" s="118" t="s">
        <v>135</v>
      </c>
      <c r="BE203" s="118" t="s">
        <v>7</v>
      </c>
      <c r="BF203" s="118" t="s">
        <v>72</v>
      </c>
      <c r="BG203" s="118" t="s">
        <v>293</v>
      </c>
      <c r="BH203" s="118" t="s">
        <v>261</v>
      </c>
      <c r="BI203" s="118" t="s">
        <v>356</v>
      </c>
      <c r="BJ203" s="118" t="s">
        <v>197</v>
      </c>
      <c r="BK203" s="118" t="s">
        <v>864</v>
      </c>
      <c r="BL203" s="118" t="s">
        <v>706</v>
      </c>
      <c r="BM203" s="118" t="s">
        <v>800</v>
      </c>
      <c r="BN203" s="118" t="s">
        <v>769</v>
      </c>
      <c r="BO203" s="118" t="s">
        <v>989</v>
      </c>
      <c r="BP203" s="118" t="s">
        <v>578</v>
      </c>
      <c r="BQ203" s="118" t="s">
        <v>927</v>
      </c>
      <c r="BR203" s="126" t="s">
        <v>642</v>
      </c>
      <c r="BT203" s="22"/>
      <c r="BU203" s="29" t="s">
        <v>648</v>
      </c>
      <c r="BV203" s="30" t="s">
        <v>1030</v>
      </c>
      <c r="BW203" s="31">
        <f>L2+(195*L4)</f>
        <v>196</v>
      </c>
      <c r="BX203" s="22"/>
    </row>
    <row r="204" spans="1:76" x14ac:dyDescent="0.2">
      <c r="A204" s="1">
        <v>25</v>
      </c>
      <c r="B204" s="178">
        <v>460</v>
      </c>
      <c r="C204" s="6">
        <v>91</v>
      </c>
      <c r="D204" s="6">
        <v>617</v>
      </c>
      <c r="E204" s="6">
        <v>1018</v>
      </c>
      <c r="F204" s="6">
        <v>726</v>
      </c>
      <c r="G204" s="6">
        <v>837</v>
      </c>
      <c r="H204" s="6">
        <v>375</v>
      </c>
      <c r="I204" s="8">
        <v>232</v>
      </c>
      <c r="J204" s="12">
        <v>927</v>
      </c>
      <c r="K204" s="6">
        <v>528</v>
      </c>
      <c r="L204" s="6">
        <v>62</v>
      </c>
      <c r="M204" s="6">
        <v>429</v>
      </c>
      <c r="N204" s="6">
        <v>129</v>
      </c>
      <c r="O204" s="6">
        <v>274</v>
      </c>
      <c r="P204" s="6">
        <v>804</v>
      </c>
      <c r="Q204" s="6">
        <v>691</v>
      </c>
      <c r="R204" s="6">
        <v>334</v>
      </c>
      <c r="S204" s="6">
        <v>221</v>
      </c>
      <c r="T204" s="6">
        <v>751</v>
      </c>
      <c r="U204" s="6">
        <v>896</v>
      </c>
      <c r="V204" s="6">
        <v>596</v>
      </c>
      <c r="W204" s="6">
        <v>963</v>
      </c>
      <c r="X204" s="6">
        <v>497</v>
      </c>
      <c r="Y204" s="11">
        <v>98</v>
      </c>
      <c r="Z204" s="7">
        <v>793</v>
      </c>
      <c r="AA204" s="9">
        <v>650</v>
      </c>
      <c r="AB204" s="6">
        <v>188</v>
      </c>
      <c r="AC204" s="6">
        <v>299</v>
      </c>
      <c r="AD204" s="6">
        <v>7</v>
      </c>
      <c r="AE204" s="6">
        <v>408</v>
      </c>
      <c r="AF204" s="6">
        <v>934</v>
      </c>
      <c r="AG204" s="179">
        <v>565</v>
      </c>
      <c r="AH204" s="5">
        <f t="shared" si="37"/>
        <v>16400</v>
      </c>
      <c r="AI204" s="5">
        <f t="shared" si="38"/>
        <v>11201200</v>
      </c>
      <c r="AJ204" s="2">
        <f t="shared" si="36"/>
        <v>8606720000</v>
      </c>
      <c r="AK204" s="115">
        <f>SUMSQ(B204,C204,D204,E204,F204,G204,H204,I204,J204,K204,L204,M204,N204,O204,P204,Q204,B205,C205,D205,E205,F205,G205,H205,I205,J205,K205,L205,M205,N205,O205,P205,Q205)</f>
        <v>11201200</v>
      </c>
      <c r="AM204" s="127" t="s">
        <v>370</v>
      </c>
      <c r="AN204" s="118" t="s">
        <v>149</v>
      </c>
      <c r="AO204" s="118" t="s">
        <v>306</v>
      </c>
      <c r="AP204" s="118" t="s">
        <v>211</v>
      </c>
      <c r="AQ204" s="118" t="s">
        <v>497</v>
      </c>
      <c r="AR204" s="118" t="s">
        <v>22</v>
      </c>
      <c r="AS204" s="118" t="s">
        <v>434</v>
      </c>
      <c r="AT204" s="118" t="s">
        <v>86</v>
      </c>
      <c r="AU204" s="118" t="s">
        <v>941</v>
      </c>
      <c r="AV204" s="118" t="s">
        <v>592</v>
      </c>
      <c r="AW204" s="118" t="s">
        <v>1003</v>
      </c>
      <c r="AX204" s="118" t="s">
        <v>529</v>
      </c>
      <c r="AY204" s="118" t="s">
        <v>814</v>
      </c>
      <c r="AZ204" s="118" t="s">
        <v>720</v>
      </c>
      <c r="BA204" s="118" t="s">
        <v>878</v>
      </c>
      <c r="BB204" s="118" t="s">
        <v>656</v>
      </c>
      <c r="BC204" s="118" t="s">
        <v>402</v>
      </c>
      <c r="BD204" s="118" t="s">
        <v>117</v>
      </c>
      <c r="BE204" s="118" t="s">
        <v>466</v>
      </c>
      <c r="BF204" s="118" t="s">
        <v>54</v>
      </c>
      <c r="BG204" s="118" t="s">
        <v>275</v>
      </c>
      <c r="BH204" s="118" t="s">
        <v>243</v>
      </c>
      <c r="BI204" s="118" t="s">
        <v>338</v>
      </c>
      <c r="BJ204" s="118" t="s">
        <v>4</v>
      </c>
      <c r="BK204" s="118" t="s">
        <v>846</v>
      </c>
      <c r="BL204" s="118" t="s">
        <v>688</v>
      </c>
      <c r="BM204" s="118" t="s">
        <v>782</v>
      </c>
      <c r="BN204" s="118" t="s">
        <v>751</v>
      </c>
      <c r="BO204" s="118" t="s">
        <v>971</v>
      </c>
      <c r="BP204" s="118" t="s">
        <v>560</v>
      </c>
      <c r="BQ204" s="118" t="s">
        <v>909</v>
      </c>
      <c r="BR204" s="126" t="s">
        <v>624</v>
      </c>
      <c r="BT204" s="22"/>
      <c r="BU204" s="29" t="s">
        <v>451</v>
      </c>
      <c r="BV204" s="30" t="s">
        <v>1030</v>
      </c>
      <c r="BW204" s="31">
        <f>L2+(196*L4)</f>
        <v>197</v>
      </c>
      <c r="BX204" s="22"/>
    </row>
    <row r="205" spans="1:76" x14ac:dyDescent="0.2">
      <c r="A205" s="1">
        <v>26</v>
      </c>
      <c r="B205" s="178">
        <v>111</v>
      </c>
      <c r="C205" s="6">
        <v>512</v>
      </c>
      <c r="D205" s="6">
        <v>974</v>
      </c>
      <c r="E205" s="6">
        <v>605</v>
      </c>
      <c r="F205" s="6">
        <v>881</v>
      </c>
      <c r="G205" s="6">
        <v>738</v>
      </c>
      <c r="H205" s="8">
        <v>212</v>
      </c>
      <c r="I205" s="6">
        <v>323</v>
      </c>
      <c r="J205" s="6">
        <v>572</v>
      </c>
      <c r="K205" s="12">
        <v>939</v>
      </c>
      <c r="L205" s="6">
        <v>409</v>
      </c>
      <c r="M205" s="6">
        <v>10</v>
      </c>
      <c r="N205" s="6">
        <v>294</v>
      </c>
      <c r="O205" s="6">
        <v>181</v>
      </c>
      <c r="P205" s="6">
        <v>647</v>
      </c>
      <c r="Q205" s="6">
        <v>792</v>
      </c>
      <c r="R205" s="6">
        <v>233</v>
      </c>
      <c r="S205" s="6">
        <v>378</v>
      </c>
      <c r="T205" s="6">
        <v>844</v>
      </c>
      <c r="U205" s="6">
        <v>731</v>
      </c>
      <c r="V205" s="6">
        <v>1015</v>
      </c>
      <c r="W205" s="6">
        <v>616</v>
      </c>
      <c r="X205" s="11">
        <v>86</v>
      </c>
      <c r="Y205" s="6">
        <v>453</v>
      </c>
      <c r="Z205" s="9">
        <v>702</v>
      </c>
      <c r="AA205" s="7">
        <v>813</v>
      </c>
      <c r="AB205" s="6">
        <v>287</v>
      </c>
      <c r="AC205" s="6">
        <v>144</v>
      </c>
      <c r="AD205" s="6">
        <v>420</v>
      </c>
      <c r="AE205" s="6">
        <v>51</v>
      </c>
      <c r="AF205" s="6">
        <v>513</v>
      </c>
      <c r="AG205" s="179">
        <v>914</v>
      </c>
      <c r="AH205" s="5">
        <f t="shared" si="37"/>
        <v>16400</v>
      </c>
      <c r="AI205" s="5">
        <f t="shared" si="38"/>
        <v>11201200</v>
      </c>
      <c r="AJ205" s="2">
        <f t="shared" si="36"/>
        <v>8606720000</v>
      </c>
      <c r="AK205" s="115">
        <f>SUMSQ(R204,S204,T204,U204,V204,W204,X204,Y204,Z204,AA204,AB204,AC204,AD204,AE204,AF204,AG204,R205,S205,T205,U205,V205,W205,X205,Y205,Z205,AA205,AB205,AC205,AD205,AE205,AF205,AG205)</f>
        <v>11201200</v>
      </c>
      <c r="AM205" s="127" t="s">
        <v>371</v>
      </c>
      <c r="AN205" s="118" t="s">
        <v>150</v>
      </c>
      <c r="AO205" s="118" t="s">
        <v>307</v>
      </c>
      <c r="AP205" s="118" t="s">
        <v>212</v>
      </c>
      <c r="AQ205" s="118" t="s">
        <v>498</v>
      </c>
      <c r="AR205" s="118" t="s">
        <v>23</v>
      </c>
      <c r="AS205" s="118" t="s">
        <v>435</v>
      </c>
      <c r="AT205" s="118" t="s">
        <v>87</v>
      </c>
      <c r="AU205" s="118" t="s">
        <v>942</v>
      </c>
      <c r="AV205" s="118" t="s">
        <v>593</v>
      </c>
      <c r="AW205" s="118" t="s">
        <v>1004</v>
      </c>
      <c r="AX205" s="118" t="s">
        <v>530</v>
      </c>
      <c r="AY205" s="118" t="s">
        <v>815</v>
      </c>
      <c r="AZ205" s="118" t="s">
        <v>721</v>
      </c>
      <c r="BA205" s="118" t="s">
        <v>879</v>
      </c>
      <c r="BB205" s="118" t="s">
        <v>657</v>
      </c>
      <c r="BC205" s="118" t="s">
        <v>403</v>
      </c>
      <c r="BD205" s="118" t="s">
        <v>118</v>
      </c>
      <c r="BE205" s="118" t="s">
        <v>467</v>
      </c>
      <c r="BF205" s="118" t="s">
        <v>55</v>
      </c>
      <c r="BG205" s="118" t="s">
        <v>276</v>
      </c>
      <c r="BH205" s="118" t="s">
        <v>244</v>
      </c>
      <c r="BI205" s="118" t="s">
        <v>339</v>
      </c>
      <c r="BJ205" s="118" t="s">
        <v>180</v>
      </c>
      <c r="BK205" s="118" t="s">
        <v>847</v>
      </c>
      <c r="BL205" s="118" t="s">
        <v>689</v>
      </c>
      <c r="BM205" s="118" t="s">
        <v>783</v>
      </c>
      <c r="BN205" s="118" t="s">
        <v>752</v>
      </c>
      <c r="BO205" s="118" t="s">
        <v>972</v>
      </c>
      <c r="BP205" s="118" t="s">
        <v>561</v>
      </c>
      <c r="BQ205" s="118" t="s">
        <v>910</v>
      </c>
      <c r="BR205" s="126" t="s">
        <v>625</v>
      </c>
      <c r="BT205" s="22"/>
      <c r="BU205" s="29" t="s">
        <v>392</v>
      </c>
      <c r="BV205" s="30" t="s">
        <v>1030</v>
      </c>
      <c r="BW205" s="31">
        <f>L2+(197*L4)</f>
        <v>198</v>
      </c>
      <c r="BX205" s="22"/>
    </row>
    <row r="206" spans="1:76" x14ac:dyDescent="0.2">
      <c r="A206" s="1">
        <v>27</v>
      </c>
      <c r="B206" s="178">
        <v>563</v>
      </c>
      <c r="C206" s="6">
        <v>932</v>
      </c>
      <c r="D206" s="6">
        <v>402</v>
      </c>
      <c r="E206" s="6">
        <v>1</v>
      </c>
      <c r="F206" s="6">
        <v>301</v>
      </c>
      <c r="G206" s="8">
        <v>190</v>
      </c>
      <c r="H206" s="6">
        <v>656</v>
      </c>
      <c r="I206" s="6">
        <v>799</v>
      </c>
      <c r="J206" s="6">
        <v>104</v>
      </c>
      <c r="K206" s="6">
        <v>503</v>
      </c>
      <c r="L206" s="12">
        <v>965</v>
      </c>
      <c r="M206" s="6">
        <v>598</v>
      </c>
      <c r="N206" s="6">
        <v>890</v>
      </c>
      <c r="O206" s="6">
        <v>745</v>
      </c>
      <c r="P206" s="6">
        <v>219</v>
      </c>
      <c r="Q206" s="6">
        <v>332</v>
      </c>
      <c r="R206" s="6">
        <v>693</v>
      </c>
      <c r="S206" s="6">
        <v>806</v>
      </c>
      <c r="T206" s="6">
        <v>280</v>
      </c>
      <c r="U206" s="6">
        <v>135</v>
      </c>
      <c r="V206" s="6">
        <v>427</v>
      </c>
      <c r="W206" s="11">
        <v>60</v>
      </c>
      <c r="X206" s="6">
        <v>522</v>
      </c>
      <c r="Y206" s="6">
        <v>921</v>
      </c>
      <c r="Z206" s="6">
        <v>226</v>
      </c>
      <c r="AA206" s="6">
        <v>369</v>
      </c>
      <c r="AB206" s="7">
        <v>835</v>
      </c>
      <c r="AC206" s="9">
        <v>724</v>
      </c>
      <c r="AD206" s="6">
        <v>1024</v>
      </c>
      <c r="AE206" s="6">
        <v>623</v>
      </c>
      <c r="AF206" s="6">
        <v>93</v>
      </c>
      <c r="AG206" s="179">
        <v>462</v>
      </c>
      <c r="AH206" s="5">
        <f t="shared" si="37"/>
        <v>16400</v>
      </c>
      <c r="AI206" s="5">
        <f t="shared" si="38"/>
        <v>11201200</v>
      </c>
      <c r="AJ206" s="2">
        <f t="shared" si="36"/>
        <v>8606720000</v>
      </c>
      <c r="AK206" s="115">
        <f>SUMSQ(B206,C206,D206,E206,F206,G206,H206,I206,J206,K206,L206,M206,N206,O206,P206,Q206,B207,C207,D207,E207,F207,G207,H207,I207,J207,K207,L207,M207,N207,O207,P207,Q207)</f>
        <v>11201200</v>
      </c>
      <c r="AM206" s="127" t="s">
        <v>368</v>
      </c>
      <c r="AN206" s="118" t="s">
        <v>147</v>
      </c>
      <c r="AO206" s="118" t="s">
        <v>304</v>
      </c>
      <c r="AP206" s="118" t="s">
        <v>209</v>
      </c>
      <c r="AQ206" s="118" t="s">
        <v>495</v>
      </c>
      <c r="AR206" s="118" t="s">
        <v>20</v>
      </c>
      <c r="AS206" s="118" t="s">
        <v>432</v>
      </c>
      <c r="AT206" s="118" t="s">
        <v>84</v>
      </c>
      <c r="AU206" s="118" t="s">
        <v>939</v>
      </c>
      <c r="AV206" s="118" t="s">
        <v>590</v>
      </c>
      <c r="AW206" s="118" t="s">
        <v>1001</v>
      </c>
      <c r="AX206" s="118" t="s">
        <v>527</v>
      </c>
      <c r="AY206" s="118" t="s">
        <v>812</v>
      </c>
      <c r="AZ206" s="118" t="s">
        <v>718</v>
      </c>
      <c r="BA206" s="118" t="s">
        <v>876</v>
      </c>
      <c r="BB206" s="118" t="s">
        <v>654</v>
      </c>
      <c r="BC206" s="118" t="s">
        <v>400</v>
      </c>
      <c r="BD206" s="118" t="s">
        <v>115</v>
      </c>
      <c r="BE206" s="118" t="s">
        <v>464</v>
      </c>
      <c r="BF206" s="118" t="s">
        <v>52</v>
      </c>
      <c r="BG206" s="118" t="s">
        <v>273</v>
      </c>
      <c r="BH206" s="118" t="s">
        <v>241</v>
      </c>
      <c r="BI206" s="118" t="s">
        <v>336</v>
      </c>
      <c r="BJ206" s="118" t="s">
        <v>178</v>
      </c>
      <c r="BK206" s="118" t="s">
        <v>844</v>
      </c>
      <c r="BL206" s="118" t="s">
        <v>686</v>
      </c>
      <c r="BM206" s="118" t="s">
        <v>1031</v>
      </c>
      <c r="BN206" s="118" t="s">
        <v>749</v>
      </c>
      <c r="BO206" s="118" t="s">
        <v>935</v>
      </c>
      <c r="BP206" s="118" t="s">
        <v>558</v>
      </c>
      <c r="BQ206" s="118" t="s">
        <v>907</v>
      </c>
      <c r="BR206" s="126" t="s">
        <v>622</v>
      </c>
      <c r="BT206" s="22"/>
      <c r="BU206" s="55" t="s">
        <v>210</v>
      </c>
      <c r="BV206" s="30" t="s">
        <v>1030</v>
      </c>
      <c r="BW206" s="31">
        <f>L2+(198*L4)</f>
        <v>199</v>
      </c>
      <c r="BX206" s="22"/>
    </row>
    <row r="207" spans="1:76" x14ac:dyDescent="0.2">
      <c r="A207" s="1">
        <v>28</v>
      </c>
      <c r="B207" s="178">
        <v>920</v>
      </c>
      <c r="C207" s="6">
        <v>519</v>
      </c>
      <c r="D207" s="6">
        <v>53</v>
      </c>
      <c r="E207" s="6">
        <v>422</v>
      </c>
      <c r="F207" s="8">
        <v>138</v>
      </c>
      <c r="G207" s="6">
        <v>281</v>
      </c>
      <c r="H207" s="6">
        <v>811</v>
      </c>
      <c r="I207" s="6">
        <v>700</v>
      </c>
      <c r="J207" s="6">
        <v>451</v>
      </c>
      <c r="K207" s="6">
        <v>84</v>
      </c>
      <c r="L207" s="6">
        <v>610</v>
      </c>
      <c r="M207" s="12">
        <v>1009</v>
      </c>
      <c r="N207" s="6">
        <v>733</v>
      </c>
      <c r="O207" s="6">
        <v>846</v>
      </c>
      <c r="P207" s="6">
        <v>384</v>
      </c>
      <c r="Q207" s="6">
        <v>239</v>
      </c>
      <c r="R207" s="6">
        <v>786</v>
      </c>
      <c r="S207" s="6">
        <v>641</v>
      </c>
      <c r="T207" s="6">
        <v>179</v>
      </c>
      <c r="U207" s="6">
        <v>292</v>
      </c>
      <c r="V207" s="11">
        <v>16</v>
      </c>
      <c r="W207" s="6">
        <v>415</v>
      </c>
      <c r="X207" s="6">
        <v>941</v>
      </c>
      <c r="Y207" s="6">
        <v>574</v>
      </c>
      <c r="Z207" s="6">
        <v>325</v>
      </c>
      <c r="AA207" s="6">
        <v>214</v>
      </c>
      <c r="AB207" s="9">
        <v>744</v>
      </c>
      <c r="AC207" s="7">
        <v>887</v>
      </c>
      <c r="AD207" s="6">
        <v>603</v>
      </c>
      <c r="AE207" s="6">
        <v>972</v>
      </c>
      <c r="AF207" s="6">
        <v>506</v>
      </c>
      <c r="AG207" s="179">
        <v>105</v>
      </c>
      <c r="AH207" s="5">
        <f t="shared" si="37"/>
        <v>16400</v>
      </c>
      <c r="AI207" s="5">
        <f t="shared" si="38"/>
        <v>11201200</v>
      </c>
      <c r="AJ207" s="2">
        <f t="shared" si="36"/>
        <v>8606720000</v>
      </c>
      <c r="AK207" s="115">
        <f>SUMSQ(R206,S206,T206,U206,V206,W206,X206,Y206,Z206,AA206,AB206,AC206,AD206,AE206,AF206,AG206,R207,S207,T207,U207,V207,W207,X207,Y207,Z207,AA207,AB207,AC207,AD207,AE207,AF207,AG207)</f>
        <v>11201200</v>
      </c>
      <c r="AM207" s="127" t="s">
        <v>373</v>
      </c>
      <c r="AN207" s="118" t="s">
        <v>152</v>
      </c>
      <c r="AO207" s="118" t="s">
        <v>309</v>
      </c>
      <c r="AP207" s="118" t="s">
        <v>214</v>
      </c>
      <c r="AQ207" s="118" t="s">
        <v>500</v>
      </c>
      <c r="AR207" s="118" t="s">
        <v>25</v>
      </c>
      <c r="AS207" s="118" t="s">
        <v>437</v>
      </c>
      <c r="AT207" s="118" t="s">
        <v>89</v>
      </c>
      <c r="AU207" s="118" t="s">
        <v>944</v>
      </c>
      <c r="AV207" s="118" t="s">
        <v>595</v>
      </c>
      <c r="AW207" s="118" t="s">
        <v>1006</v>
      </c>
      <c r="AX207" s="118" t="s">
        <v>532</v>
      </c>
      <c r="AY207" s="118" t="s">
        <v>817</v>
      </c>
      <c r="AZ207" s="118" t="s">
        <v>723</v>
      </c>
      <c r="BA207" s="118" t="s">
        <v>881</v>
      </c>
      <c r="BB207" s="118" t="s">
        <v>659</v>
      </c>
      <c r="BC207" s="118" t="s">
        <v>405</v>
      </c>
      <c r="BD207" s="118" t="s">
        <v>120</v>
      </c>
      <c r="BE207" s="118" t="s">
        <v>469</v>
      </c>
      <c r="BF207" s="118" t="s">
        <v>57</v>
      </c>
      <c r="BG207" s="118" t="s">
        <v>278</v>
      </c>
      <c r="BH207" s="118" t="s">
        <v>246</v>
      </c>
      <c r="BI207" s="118" t="s">
        <v>341</v>
      </c>
      <c r="BJ207" s="118" t="s">
        <v>182</v>
      </c>
      <c r="BK207" s="118" t="s">
        <v>849</v>
      </c>
      <c r="BL207" s="118" t="s">
        <v>691</v>
      </c>
      <c r="BM207" s="118" t="s">
        <v>785</v>
      </c>
      <c r="BN207" s="118" t="s">
        <v>754</v>
      </c>
      <c r="BO207" s="118" t="s">
        <v>974</v>
      </c>
      <c r="BP207" s="118" t="s">
        <v>563</v>
      </c>
      <c r="BQ207" s="118" t="s">
        <v>912</v>
      </c>
      <c r="BR207" s="126" t="s">
        <v>627</v>
      </c>
      <c r="BT207" s="22"/>
      <c r="BU207" s="29" t="s">
        <v>18</v>
      </c>
      <c r="BV207" s="30" t="s">
        <v>1030</v>
      </c>
      <c r="BW207" s="31">
        <f>L2+(199*L4)</f>
        <v>200</v>
      </c>
      <c r="BX207" s="22"/>
    </row>
    <row r="208" spans="1:76" x14ac:dyDescent="0.2">
      <c r="A208" s="1">
        <v>29</v>
      </c>
      <c r="B208" s="178">
        <v>585</v>
      </c>
      <c r="C208" s="6">
        <v>986</v>
      </c>
      <c r="D208" s="6">
        <v>492</v>
      </c>
      <c r="E208" s="8">
        <v>123</v>
      </c>
      <c r="F208" s="6">
        <v>343</v>
      </c>
      <c r="G208" s="6">
        <v>200</v>
      </c>
      <c r="H208" s="6">
        <v>758</v>
      </c>
      <c r="I208" s="6">
        <v>869</v>
      </c>
      <c r="J208" s="6">
        <v>30</v>
      </c>
      <c r="K208" s="6">
        <v>397</v>
      </c>
      <c r="L208" s="6">
        <v>959</v>
      </c>
      <c r="M208" s="6">
        <v>560</v>
      </c>
      <c r="N208" s="12">
        <v>772</v>
      </c>
      <c r="O208" s="6">
        <v>659</v>
      </c>
      <c r="P208" s="6">
        <v>161</v>
      </c>
      <c r="Q208" s="6">
        <v>306</v>
      </c>
      <c r="R208" s="6">
        <v>719</v>
      </c>
      <c r="S208" s="6">
        <v>864</v>
      </c>
      <c r="T208" s="6">
        <v>366</v>
      </c>
      <c r="U208" s="11">
        <v>253</v>
      </c>
      <c r="V208" s="6">
        <v>465</v>
      </c>
      <c r="W208" s="6">
        <v>66</v>
      </c>
      <c r="X208" s="6">
        <v>628</v>
      </c>
      <c r="Y208" s="6">
        <v>995</v>
      </c>
      <c r="Z208" s="6">
        <v>156</v>
      </c>
      <c r="AA208" s="6">
        <v>267</v>
      </c>
      <c r="AB208" s="6">
        <v>825</v>
      </c>
      <c r="AC208" s="6">
        <v>682</v>
      </c>
      <c r="AD208" s="7">
        <v>902</v>
      </c>
      <c r="AE208" s="9">
        <v>533</v>
      </c>
      <c r="AF208" s="6">
        <v>39</v>
      </c>
      <c r="AG208" s="179">
        <v>440</v>
      </c>
      <c r="AH208" s="5">
        <f t="shared" si="37"/>
        <v>16400</v>
      </c>
      <c r="AI208" s="5">
        <f t="shared" si="38"/>
        <v>11201200</v>
      </c>
      <c r="AJ208" s="2">
        <f>B208^3+C208^3+D208^3+E208^3+F208^3+G208^3+H208^3+I208^3+J208^3+K208^3+L208^3+M208^3+N208^3+O208^3+P208^3+Q208^3+R208^3+S208^3+T208^3+U208^3+V208^3+W208^3+X208^3+Y208^3+Z208^3+AA208^3+AB208^3+AC208^3+AD208^3+AE208^3+AF208^3+AG208^3</f>
        <v>8606720000</v>
      </c>
      <c r="AK208" s="115">
        <f>SUMSQ(B208,C208,D208,E208,F208,G208,H208,I208,J208,K208,L208,M208,N208,O208,P208,Q208,B209,C209,D209,E209,F209,G209,H209,I209,J209,K209,L209,M209,N209,O209,P209,Q209)</f>
        <v>11201200</v>
      </c>
      <c r="AM208" s="127" t="s">
        <v>366</v>
      </c>
      <c r="AN208" s="118" t="s">
        <v>145</v>
      </c>
      <c r="AO208" s="118" t="s">
        <v>302</v>
      </c>
      <c r="AP208" s="118" t="s">
        <v>207</v>
      </c>
      <c r="AQ208" s="118" t="s">
        <v>493</v>
      </c>
      <c r="AR208" s="118" t="s">
        <v>18</v>
      </c>
      <c r="AS208" s="118" t="s">
        <v>430</v>
      </c>
      <c r="AT208" s="118" t="s">
        <v>82</v>
      </c>
      <c r="AU208" s="118" t="s">
        <v>937</v>
      </c>
      <c r="AV208" s="118" t="s">
        <v>588</v>
      </c>
      <c r="AW208" s="118" t="s">
        <v>999</v>
      </c>
      <c r="AX208" s="118" t="s">
        <v>525</v>
      </c>
      <c r="AY208" s="118" t="s">
        <v>810</v>
      </c>
      <c r="AZ208" s="118" t="s">
        <v>716</v>
      </c>
      <c r="BA208" s="118" t="s">
        <v>874</v>
      </c>
      <c r="BB208" s="118" t="s">
        <v>652</v>
      </c>
      <c r="BC208" s="118" t="s">
        <v>398</v>
      </c>
      <c r="BD208" s="118" t="s">
        <v>113</v>
      </c>
      <c r="BE208" s="118" t="s">
        <v>462</v>
      </c>
      <c r="BF208" s="118" t="s">
        <v>50</v>
      </c>
      <c r="BG208" s="118" t="s">
        <v>271</v>
      </c>
      <c r="BH208" s="118" t="s">
        <v>239</v>
      </c>
      <c r="BI208" s="118" t="s">
        <v>334</v>
      </c>
      <c r="BJ208" s="118" t="s">
        <v>176</v>
      </c>
      <c r="BK208" s="118" t="s">
        <v>842</v>
      </c>
      <c r="BL208" s="118" t="s">
        <v>684</v>
      </c>
      <c r="BM208" s="118" t="s">
        <v>779</v>
      </c>
      <c r="BN208" s="118" t="s">
        <v>747</v>
      </c>
      <c r="BO208" s="118" t="s">
        <v>968</v>
      </c>
      <c r="BP208" s="118" t="s">
        <v>556</v>
      </c>
      <c r="BQ208" s="118" t="s">
        <v>905</v>
      </c>
      <c r="BR208" s="126" t="s">
        <v>620</v>
      </c>
      <c r="BT208" s="22"/>
      <c r="BU208" s="29" t="s">
        <v>471</v>
      </c>
      <c r="BV208" s="30" t="s">
        <v>1030</v>
      </c>
      <c r="BW208" s="31">
        <f>L2+(200*L4)</f>
        <v>201</v>
      </c>
      <c r="BX208" s="22"/>
    </row>
    <row r="209" spans="1:76" x14ac:dyDescent="0.2">
      <c r="A209" s="1">
        <v>30</v>
      </c>
      <c r="B209" s="178">
        <v>1006</v>
      </c>
      <c r="C209" s="6">
        <v>637</v>
      </c>
      <c r="D209" s="8">
        <v>79</v>
      </c>
      <c r="E209" s="6">
        <v>480</v>
      </c>
      <c r="F209" s="6">
        <v>244</v>
      </c>
      <c r="G209" s="6">
        <v>355</v>
      </c>
      <c r="H209" s="6">
        <v>849</v>
      </c>
      <c r="I209" s="6">
        <v>706</v>
      </c>
      <c r="J209" s="6">
        <v>441</v>
      </c>
      <c r="K209" s="6">
        <v>42</v>
      </c>
      <c r="L209" s="6">
        <v>540</v>
      </c>
      <c r="M209" s="6">
        <v>907</v>
      </c>
      <c r="N209" s="6">
        <v>679</v>
      </c>
      <c r="O209" s="12">
        <v>824</v>
      </c>
      <c r="P209" s="6">
        <v>262</v>
      </c>
      <c r="Q209" s="6">
        <v>149</v>
      </c>
      <c r="R209" s="6">
        <v>876</v>
      </c>
      <c r="S209" s="6">
        <v>763</v>
      </c>
      <c r="T209" s="11">
        <v>201</v>
      </c>
      <c r="U209" s="6">
        <v>346</v>
      </c>
      <c r="V209" s="6">
        <v>118</v>
      </c>
      <c r="W209" s="6">
        <v>485</v>
      </c>
      <c r="X209" s="6">
        <v>983</v>
      </c>
      <c r="Y209" s="6">
        <v>584</v>
      </c>
      <c r="Z209" s="6">
        <v>319</v>
      </c>
      <c r="AA209" s="6">
        <v>176</v>
      </c>
      <c r="AB209" s="6">
        <v>670</v>
      </c>
      <c r="AC209" s="6">
        <v>781</v>
      </c>
      <c r="AD209" s="9">
        <v>545</v>
      </c>
      <c r="AE209" s="7">
        <v>946</v>
      </c>
      <c r="AF209" s="6">
        <v>388</v>
      </c>
      <c r="AG209" s="179">
        <v>19</v>
      </c>
      <c r="AH209" s="5">
        <f t="shared" si="37"/>
        <v>16400</v>
      </c>
      <c r="AI209" s="5">
        <f t="shared" si="38"/>
        <v>11201200</v>
      </c>
      <c r="AJ209" s="2">
        <f t="shared" si="36"/>
        <v>8606720000</v>
      </c>
      <c r="AK209" s="115">
        <f>SUMSQ(R208,S208,T208,U208,V208,W208,X208,Y208,Z208,AA208,AB208,AC208,AD208,AE208,AF208,AG208,R209,S209,T209,U209,V209,W209,X209,Y209,Z209,AA209,AB209,AC209,AD209,AE209,AF209,AG209)</f>
        <v>11201200</v>
      </c>
      <c r="AM209" s="127" t="s">
        <v>375</v>
      </c>
      <c r="AN209" s="118" t="s">
        <v>154</v>
      </c>
      <c r="AO209" s="118" t="s">
        <v>311</v>
      </c>
      <c r="AP209" s="118" t="s">
        <v>216</v>
      </c>
      <c r="AQ209" s="118" t="s">
        <v>502</v>
      </c>
      <c r="AR209" s="118" t="s">
        <v>27</v>
      </c>
      <c r="AS209" s="118" t="s">
        <v>439</v>
      </c>
      <c r="AT209" s="118" t="s">
        <v>91</v>
      </c>
      <c r="AU209" s="118" t="s">
        <v>946</v>
      </c>
      <c r="AV209" s="118" t="s">
        <v>597</v>
      </c>
      <c r="AW209" s="118" t="s">
        <v>1008</v>
      </c>
      <c r="AX209" s="118" t="s">
        <v>534</v>
      </c>
      <c r="AY209" s="118" t="s">
        <v>819</v>
      </c>
      <c r="AZ209" s="118" t="s">
        <v>725</v>
      </c>
      <c r="BA209" s="118" t="s">
        <v>882</v>
      </c>
      <c r="BB209" s="118" t="s">
        <v>661</v>
      </c>
      <c r="BC209" s="118" t="s">
        <v>407</v>
      </c>
      <c r="BD209" s="118" t="s">
        <v>122</v>
      </c>
      <c r="BE209" s="118" t="s">
        <v>471</v>
      </c>
      <c r="BF209" s="118" t="s">
        <v>59</v>
      </c>
      <c r="BG209" s="118" t="s">
        <v>280</v>
      </c>
      <c r="BH209" s="118" t="s">
        <v>248</v>
      </c>
      <c r="BI209" s="118" t="s">
        <v>343</v>
      </c>
      <c r="BJ209" s="118" t="s">
        <v>184</v>
      </c>
      <c r="BK209" s="118" t="s">
        <v>851</v>
      </c>
      <c r="BL209" s="118" t="s">
        <v>693</v>
      </c>
      <c r="BM209" s="118" t="s">
        <v>787</v>
      </c>
      <c r="BN209" s="118" t="s">
        <v>756</v>
      </c>
      <c r="BO209" s="118" t="s">
        <v>976</v>
      </c>
      <c r="BP209" s="118" t="s">
        <v>565</v>
      </c>
      <c r="BQ209" s="118" t="s">
        <v>914</v>
      </c>
      <c r="BR209" s="126" t="s">
        <v>629</v>
      </c>
      <c r="BT209" s="22"/>
      <c r="BU209" s="29" t="s">
        <v>277</v>
      </c>
      <c r="BV209" s="30" t="s">
        <v>1030</v>
      </c>
      <c r="BW209" s="31">
        <f>L2+(201*L4)</f>
        <v>202</v>
      </c>
      <c r="BX209" s="22"/>
    </row>
    <row r="210" spans="1:76" x14ac:dyDescent="0.2">
      <c r="A210" s="1">
        <v>31</v>
      </c>
      <c r="B210" s="178">
        <v>434</v>
      </c>
      <c r="C210" s="8">
        <v>33</v>
      </c>
      <c r="D210" s="6">
        <v>531</v>
      </c>
      <c r="E210" s="6">
        <v>900</v>
      </c>
      <c r="F210" s="6">
        <v>688</v>
      </c>
      <c r="G210" s="6">
        <v>831</v>
      </c>
      <c r="H210" s="6">
        <v>269</v>
      </c>
      <c r="I210" s="6">
        <v>158</v>
      </c>
      <c r="J210" s="6">
        <v>997</v>
      </c>
      <c r="K210" s="6">
        <v>630</v>
      </c>
      <c r="L210" s="6">
        <v>72</v>
      </c>
      <c r="M210" s="6">
        <v>471</v>
      </c>
      <c r="N210" s="6">
        <v>251</v>
      </c>
      <c r="O210" s="6">
        <v>364</v>
      </c>
      <c r="P210" s="12">
        <v>858</v>
      </c>
      <c r="Q210" s="6">
        <v>713</v>
      </c>
      <c r="R210" s="6">
        <v>312</v>
      </c>
      <c r="S210" s="11">
        <v>167</v>
      </c>
      <c r="T210" s="6">
        <v>661</v>
      </c>
      <c r="U210" s="6">
        <v>774</v>
      </c>
      <c r="V210" s="6">
        <v>554</v>
      </c>
      <c r="W210" s="6">
        <v>953</v>
      </c>
      <c r="X210" s="6">
        <v>395</v>
      </c>
      <c r="Y210" s="6">
        <v>28</v>
      </c>
      <c r="Z210" s="6">
        <v>867</v>
      </c>
      <c r="AA210" s="6">
        <v>756</v>
      </c>
      <c r="AB210" s="6">
        <v>194</v>
      </c>
      <c r="AC210" s="6">
        <v>337</v>
      </c>
      <c r="AD210" s="6">
        <v>125</v>
      </c>
      <c r="AE210" s="6">
        <v>494</v>
      </c>
      <c r="AF210" s="7">
        <v>992</v>
      </c>
      <c r="AG210" s="145">
        <v>591</v>
      </c>
      <c r="AH210" s="5">
        <f t="shared" si="37"/>
        <v>16400</v>
      </c>
      <c r="AI210" s="5">
        <f t="shared" si="38"/>
        <v>11201200</v>
      </c>
      <c r="AJ210" s="2">
        <f t="shared" si="36"/>
        <v>8606720000</v>
      </c>
      <c r="AK210" s="115">
        <f>SUMSQ(B210,C210,D210,E210,F210,G210,H210,I210,J210,K210,L210,M210,N210,O210,P210,Q210,B211,C211,D211,E211,F211,G211,H211,I211,J211,K211,L211,M211,N211,O211,P211,Q211)</f>
        <v>11201200</v>
      </c>
      <c r="AM210" s="127" t="s">
        <v>364</v>
      </c>
      <c r="AN210" s="118" t="s">
        <v>143</v>
      </c>
      <c r="AO210" s="118" t="s">
        <v>300</v>
      </c>
      <c r="AP210" s="118" t="s">
        <v>205</v>
      </c>
      <c r="AQ210" s="118" t="s">
        <v>491</v>
      </c>
      <c r="AR210" s="118" t="s">
        <v>16</v>
      </c>
      <c r="AS210" s="118" t="s">
        <v>428</v>
      </c>
      <c r="AT210" s="118" t="s">
        <v>80</v>
      </c>
      <c r="AU210" s="118" t="s">
        <v>1100</v>
      </c>
      <c r="AV210" s="118" t="s">
        <v>586</v>
      </c>
      <c r="AW210" s="118" t="s">
        <v>997</v>
      </c>
      <c r="AX210" s="118" t="s">
        <v>523</v>
      </c>
      <c r="AY210" s="118" t="s">
        <v>808</v>
      </c>
      <c r="AZ210" s="118" t="s">
        <v>714</v>
      </c>
      <c r="BA210" s="118" t="s">
        <v>872</v>
      </c>
      <c r="BB210" s="118" t="s">
        <v>650</v>
      </c>
      <c r="BC210" s="118" t="s">
        <v>396</v>
      </c>
      <c r="BD210" s="118" t="s">
        <v>112</v>
      </c>
      <c r="BE210" s="118" t="s">
        <v>460</v>
      </c>
      <c r="BF210" s="118" t="s">
        <v>48</v>
      </c>
      <c r="BG210" s="118" t="s">
        <v>269</v>
      </c>
      <c r="BH210" s="118" t="s">
        <v>237</v>
      </c>
      <c r="BI210" s="118" t="s">
        <v>332</v>
      </c>
      <c r="BJ210" s="118" t="s">
        <v>174</v>
      </c>
      <c r="BK210" s="118" t="s">
        <v>840</v>
      </c>
      <c r="BL210" s="118" t="s">
        <v>682</v>
      </c>
      <c r="BM210" s="118" t="s">
        <v>777</v>
      </c>
      <c r="BN210" s="118" t="s">
        <v>745</v>
      </c>
      <c r="BO210" s="118" t="s">
        <v>966</v>
      </c>
      <c r="BP210" s="118" t="s">
        <v>554</v>
      </c>
      <c r="BQ210" s="118" t="s">
        <v>903</v>
      </c>
      <c r="BR210" s="126" t="s">
        <v>618</v>
      </c>
      <c r="BT210" s="22"/>
      <c r="BU210" s="29" t="s">
        <v>190</v>
      </c>
      <c r="BV210" s="30" t="s">
        <v>1030</v>
      </c>
      <c r="BW210" s="31">
        <f>L2+(202*L4)</f>
        <v>203</v>
      </c>
      <c r="BX210" s="22"/>
    </row>
    <row r="211" spans="1:76" ht="13.5" thickBot="1" x14ac:dyDescent="0.25">
      <c r="A211" s="1">
        <v>32</v>
      </c>
      <c r="B211" s="183">
        <v>21</v>
      </c>
      <c r="C211" s="180">
        <v>390</v>
      </c>
      <c r="D211" s="180">
        <v>952</v>
      </c>
      <c r="E211" s="180">
        <v>551</v>
      </c>
      <c r="F211" s="180">
        <v>779</v>
      </c>
      <c r="G211" s="180">
        <v>668</v>
      </c>
      <c r="H211" s="180">
        <v>170</v>
      </c>
      <c r="I211" s="180">
        <v>313</v>
      </c>
      <c r="J211" s="180">
        <v>578</v>
      </c>
      <c r="K211" s="180">
        <v>977</v>
      </c>
      <c r="L211" s="180">
        <v>483</v>
      </c>
      <c r="M211" s="180">
        <v>116</v>
      </c>
      <c r="N211" s="180">
        <v>352</v>
      </c>
      <c r="O211" s="180">
        <v>207</v>
      </c>
      <c r="P211" s="180">
        <v>765</v>
      </c>
      <c r="Q211" s="187">
        <v>878</v>
      </c>
      <c r="R211" s="191">
        <v>147</v>
      </c>
      <c r="S211" s="180">
        <v>260</v>
      </c>
      <c r="T211" s="180">
        <v>818</v>
      </c>
      <c r="U211" s="180">
        <v>673</v>
      </c>
      <c r="V211" s="180">
        <v>909</v>
      </c>
      <c r="W211" s="180">
        <v>542</v>
      </c>
      <c r="X211" s="180">
        <v>48</v>
      </c>
      <c r="Y211" s="180">
        <v>447</v>
      </c>
      <c r="Z211" s="180">
        <v>712</v>
      </c>
      <c r="AA211" s="180">
        <v>855</v>
      </c>
      <c r="AB211" s="180">
        <v>357</v>
      </c>
      <c r="AC211" s="180">
        <v>246</v>
      </c>
      <c r="AD211" s="180">
        <v>474</v>
      </c>
      <c r="AE211" s="180">
        <v>73</v>
      </c>
      <c r="AF211" s="150">
        <v>635</v>
      </c>
      <c r="AG211" s="182">
        <v>1004</v>
      </c>
      <c r="AH211" s="5">
        <f t="shared" si="37"/>
        <v>16400</v>
      </c>
      <c r="AI211" s="5">
        <f t="shared" si="38"/>
        <v>11201200</v>
      </c>
      <c r="AJ211" s="2">
        <f t="shared" si="36"/>
        <v>8606720000</v>
      </c>
      <c r="AK211" s="115">
        <f>SUMSQ(R210,S210,T210,U210,V210,W210,X210,Y210,Z210,AA210,AB210,AC210,AD210,AE210,AF210,AG210,R211,S211,T211,U211,V211,W211,X211,Y211,Z211,AA211,AB211,AC211,AD211,AE211,AF211,AG211)</f>
        <v>11201200</v>
      </c>
      <c r="AM211" s="128" t="s">
        <v>377</v>
      </c>
      <c r="AN211" s="129" t="s">
        <v>156</v>
      </c>
      <c r="AO211" s="129" t="s">
        <v>313</v>
      </c>
      <c r="AP211" s="129" t="s">
        <v>218</v>
      </c>
      <c r="AQ211" s="129" t="s">
        <v>504</v>
      </c>
      <c r="AR211" s="129" t="s">
        <v>29</v>
      </c>
      <c r="AS211" s="129" t="s">
        <v>441</v>
      </c>
      <c r="AT211" s="129" t="s">
        <v>93</v>
      </c>
      <c r="AU211" s="129" t="s">
        <v>1</v>
      </c>
      <c r="AV211" s="129" t="s">
        <v>599</v>
      </c>
      <c r="AW211" s="129" t="s">
        <v>1010</v>
      </c>
      <c r="AX211" s="129" t="s">
        <v>536</v>
      </c>
      <c r="AY211" s="129" t="s">
        <v>821</v>
      </c>
      <c r="AZ211" s="129" t="s">
        <v>727</v>
      </c>
      <c r="BA211" s="129" t="s">
        <v>884</v>
      </c>
      <c r="BB211" s="129" t="s">
        <v>663</v>
      </c>
      <c r="BC211" s="129" t="s">
        <v>409</v>
      </c>
      <c r="BD211" s="129" t="s">
        <v>124</v>
      </c>
      <c r="BE211" s="129" t="s">
        <v>473</v>
      </c>
      <c r="BF211" s="129" t="s">
        <v>61</v>
      </c>
      <c r="BG211" s="129" t="s">
        <v>282</v>
      </c>
      <c r="BH211" s="129" t="s">
        <v>250</v>
      </c>
      <c r="BI211" s="129" t="s">
        <v>345</v>
      </c>
      <c r="BJ211" s="129" t="s">
        <v>186</v>
      </c>
      <c r="BK211" s="129" t="s">
        <v>853</v>
      </c>
      <c r="BL211" s="129" t="s">
        <v>695</v>
      </c>
      <c r="BM211" s="129" t="s">
        <v>789</v>
      </c>
      <c r="BN211" s="129" t="s">
        <v>758</v>
      </c>
      <c r="BO211" s="129" t="s">
        <v>978</v>
      </c>
      <c r="BP211" s="129" t="s">
        <v>567</v>
      </c>
      <c r="BQ211" s="129" t="s">
        <v>916</v>
      </c>
      <c r="BR211" s="257" t="s">
        <v>631</v>
      </c>
      <c r="BT211" s="22"/>
      <c r="BU211" s="29" t="s">
        <v>133</v>
      </c>
      <c r="BV211" s="30" t="s">
        <v>1030</v>
      </c>
      <c r="BW211" s="31">
        <f>L2+(203*L4)</f>
        <v>204</v>
      </c>
      <c r="BX211" s="22"/>
    </row>
    <row r="212" spans="1:76" x14ac:dyDescent="0.2">
      <c r="A212" s="3" t="s">
        <v>0</v>
      </c>
      <c r="B212" s="5">
        <f t="shared" ref="B212:I212" si="39">SUM(B180:B211)</f>
        <v>16400</v>
      </c>
      <c r="C212" s="5">
        <f t="shared" si="39"/>
        <v>16400</v>
      </c>
      <c r="D212" s="5">
        <f t="shared" si="39"/>
        <v>16400</v>
      </c>
      <c r="E212" s="5">
        <f t="shared" si="39"/>
        <v>16400</v>
      </c>
      <c r="F212" s="5">
        <f t="shared" si="39"/>
        <v>16400</v>
      </c>
      <c r="G212" s="5">
        <f t="shared" si="39"/>
        <v>16400</v>
      </c>
      <c r="H212" s="5">
        <f t="shared" si="39"/>
        <v>16400</v>
      </c>
      <c r="I212" s="5">
        <f t="shared" si="39"/>
        <v>16400</v>
      </c>
      <c r="J212" s="5">
        <f t="shared" ref="J212:AG212" si="40">SUM(J180:J211)</f>
        <v>16400</v>
      </c>
      <c r="K212" s="5">
        <f t="shared" si="40"/>
        <v>16400</v>
      </c>
      <c r="L212" s="5">
        <f t="shared" si="40"/>
        <v>16400</v>
      </c>
      <c r="M212" s="5">
        <f t="shared" si="40"/>
        <v>16400</v>
      </c>
      <c r="N212" s="5">
        <f t="shared" si="40"/>
        <v>16400</v>
      </c>
      <c r="O212" s="5">
        <f t="shared" si="40"/>
        <v>16400</v>
      </c>
      <c r="P212" s="5">
        <f t="shared" si="40"/>
        <v>16400</v>
      </c>
      <c r="Q212" s="5">
        <f t="shared" si="40"/>
        <v>16400</v>
      </c>
      <c r="R212" s="5">
        <f t="shared" si="40"/>
        <v>16400</v>
      </c>
      <c r="S212" s="5">
        <f t="shared" si="40"/>
        <v>16400</v>
      </c>
      <c r="T212" s="5">
        <f t="shared" si="40"/>
        <v>16400</v>
      </c>
      <c r="U212" s="5">
        <f t="shared" si="40"/>
        <v>16400</v>
      </c>
      <c r="V212" s="5">
        <f t="shared" si="40"/>
        <v>16400</v>
      </c>
      <c r="W212" s="5">
        <f t="shared" si="40"/>
        <v>16400</v>
      </c>
      <c r="X212" s="5">
        <f t="shared" si="40"/>
        <v>16400</v>
      </c>
      <c r="Y212" s="5">
        <f t="shared" si="40"/>
        <v>16400</v>
      </c>
      <c r="Z212" s="5">
        <f t="shared" si="40"/>
        <v>16400</v>
      </c>
      <c r="AA212" s="5">
        <f t="shared" si="40"/>
        <v>16400</v>
      </c>
      <c r="AB212" s="5">
        <f t="shared" si="40"/>
        <v>16400</v>
      </c>
      <c r="AC212" s="5">
        <f t="shared" si="40"/>
        <v>16400</v>
      </c>
      <c r="AD212" s="5">
        <f t="shared" si="40"/>
        <v>16400</v>
      </c>
      <c r="AE212" s="5">
        <f t="shared" si="40"/>
        <v>16400</v>
      </c>
      <c r="AF212" s="5">
        <f t="shared" si="40"/>
        <v>16400</v>
      </c>
      <c r="AG212" s="5">
        <f t="shared" si="40"/>
        <v>16400</v>
      </c>
      <c r="AH212" s="5"/>
      <c r="AI212" s="5"/>
      <c r="BT212" s="22"/>
      <c r="BU212" s="29" t="s">
        <v>949</v>
      </c>
      <c r="BV212" s="30" t="s">
        <v>1030</v>
      </c>
      <c r="BW212" s="31">
        <f>L2+(204*L4)</f>
        <v>205</v>
      </c>
      <c r="BX212" s="22"/>
    </row>
    <row r="213" spans="1:76" x14ac:dyDescent="0.2">
      <c r="A213" s="3" t="s">
        <v>1</v>
      </c>
      <c r="B213" s="5">
        <f t="shared" ref="B213:AG213" si="41">SUMSQ(B180:B211)</f>
        <v>11201200</v>
      </c>
      <c r="C213" s="5">
        <f t="shared" si="41"/>
        <v>11201200</v>
      </c>
      <c r="D213" s="5">
        <f t="shared" si="41"/>
        <v>11201200</v>
      </c>
      <c r="E213" s="5">
        <f t="shared" si="41"/>
        <v>11201200</v>
      </c>
      <c r="F213" s="5">
        <f t="shared" si="41"/>
        <v>11201200</v>
      </c>
      <c r="G213" s="5">
        <f t="shared" si="41"/>
        <v>11201200</v>
      </c>
      <c r="H213" s="5">
        <f t="shared" si="41"/>
        <v>11201200</v>
      </c>
      <c r="I213" s="5">
        <f t="shared" si="41"/>
        <v>11201200</v>
      </c>
      <c r="J213" s="5">
        <f t="shared" si="41"/>
        <v>11201200</v>
      </c>
      <c r="K213" s="5">
        <f t="shared" si="41"/>
        <v>11201200</v>
      </c>
      <c r="L213" s="5">
        <f t="shared" si="41"/>
        <v>11201200</v>
      </c>
      <c r="M213" s="5">
        <f t="shared" si="41"/>
        <v>11201200</v>
      </c>
      <c r="N213" s="5">
        <f t="shared" si="41"/>
        <v>11201200</v>
      </c>
      <c r="O213" s="5">
        <f t="shared" si="41"/>
        <v>11201200</v>
      </c>
      <c r="P213" s="5">
        <f t="shared" si="41"/>
        <v>11201200</v>
      </c>
      <c r="Q213" s="5">
        <f t="shared" si="41"/>
        <v>11201200</v>
      </c>
      <c r="R213" s="5">
        <f t="shared" si="41"/>
        <v>11201200</v>
      </c>
      <c r="S213" s="5">
        <f t="shared" si="41"/>
        <v>11201200</v>
      </c>
      <c r="T213" s="5">
        <f t="shared" si="41"/>
        <v>11201200</v>
      </c>
      <c r="U213" s="5">
        <f t="shared" si="41"/>
        <v>11201200</v>
      </c>
      <c r="V213" s="5">
        <f t="shared" si="41"/>
        <v>11201200</v>
      </c>
      <c r="W213" s="5">
        <f t="shared" si="41"/>
        <v>11201200</v>
      </c>
      <c r="X213" s="5">
        <f t="shared" si="41"/>
        <v>11201200</v>
      </c>
      <c r="Y213" s="5">
        <f t="shared" si="41"/>
        <v>11201200</v>
      </c>
      <c r="Z213" s="5">
        <f t="shared" si="41"/>
        <v>11201200</v>
      </c>
      <c r="AA213" s="5">
        <f t="shared" si="41"/>
        <v>11201200</v>
      </c>
      <c r="AB213" s="5">
        <f t="shared" si="41"/>
        <v>11201200</v>
      </c>
      <c r="AC213" s="5">
        <f t="shared" si="41"/>
        <v>11201200</v>
      </c>
      <c r="AD213" s="5">
        <f t="shared" si="41"/>
        <v>11201200</v>
      </c>
      <c r="AE213" s="5">
        <f t="shared" si="41"/>
        <v>11201200</v>
      </c>
      <c r="AF213" s="5">
        <f t="shared" si="41"/>
        <v>11201200</v>
      </c>
      <c r="AG213" s="5">
        <f t="shared" si="41"/>
        <v>11201200</v>
      </c>
      <c r="AH213" s="5"/>
      <c r="AI213" s="114">
        <f>C180^2+B181^2+E182^2+D183^2+G184^2+F185^2+I186^2+H187^2+K188^2+J189^2+M190^2+L191^2+O192^2+N193^2+Q194^2+P195^2+S196^2+R197^2+U198^2+T199^2+W200^2+V201^2+Y202^2+X203^2+AA204^2+Z205^2+AC206^2+AB207^2+AE208^2+AD209^2+AG210^2+AF211^2</f>
        <v>11201200</v>
      </c>
      <c r="BT213" s="22"/>
      <c r="BU213" s="29" t="s">
        <v>891</v>
      </c>
      <c r="BV213" s="30" t="s">
        <v>1030</v>
      </c>
      <c r="BW213" s="31">
        <f>L2+(205*L4)</f>
        <v>206</v>
      </c>
      <c r="BX213" s="22"/>
    </row>
    <row r="214" spans="1:76" x14ac:dyDescent="0.2">
      <c r="A214" s="3" t="s">
        <v>2</v>
      </c>
      <c r="B214" s="2">
        <f t="shared" ref="B214:AG214" si="42"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si="42"/>
        <v>8606720000</v>
      </c>
      <c r="D214" s="2">
        <f t="shared" si="42"/>
        <v>8606720000</v>
      </c>
      <c r="E214" s="2">
        <f t="shared" si="42"/>
        <v>8606720000</v>
      </c>
      <c r="F214" s="2">
        <f t="shared" si="42"/>
        <v>8606720000</v>
      </c>
      <c r="G214" s="2">
        <f t="shared" si="42"/>
        <v>8606720000</v>
      </c>
      <c r="H214" s="2">
        <f t="shared" si="42"/>
        <v>8606720000</v>
      </c>
      <c r="I214" s="2">
        <f t="shared" si="42"/>
        <v>8606720000</v>
      </c>
      <c r="J214" s="2">
        <f t="shared" si="42"/>
        <v>8606720000</v>
      </c>
      <c r="K214" s="2">
        <f t="shared" si="42"/>
        <v>8606720000</v>
      </c>
      <c r="L214" s="2">
        <f t="shared" si="42"/>
        <v>8606720000</v>
      </c>
      <c r="M214" s="2">
        <f t="shared" si="42"/>
        <v>8606720000</v>
      </c>
      <c r="N214" s="2">
        <f t="shared" si="42"/>
        <v>8606720000</v>
      </c>
      <c r="O214" s="2">
        <f t="shared" si="42"/>
        <v>8606720000</v>
      </c>
      <c r="P214" s="2">
        <f t="shared" si="42"/>
        <v>8606720000</v>
      </c>
      <c r="Q214" s="2">
        <f t="shared" si="42"/>
        <v>8606720000</v>
      </c>
      <c r="R214" s="2">
        <f t="shared" si="42"/>
        <v>8606720000</v>
      </c>
      <c r="S214" s="2">
        <f t="shared" si="42"/>
        <v>8606720000</v>
      </c>
      <c r="T214" s="2">
        <f t="shared" si="42"/>
        <v>8606720000</v>
      </c>
      <c r="U214" s="2">
        <f t="shared" si="42"/>
        <v>8606720000</v>
      </c>
      <c r="V214" s="2">
        <f t="shared" si="42"/>
        <v>8606720000</v>
      </c>
      <c r="W214" s="2">
        <f t="shared" si="42"/>
        <v>8606720000</v>
      </c>
      <c r="X214" s="2">
        <f t="shared" si="42"/>
        <v>8606720000</v>
      </c>
      <c r="Y214" s="2">
        <f t="shared" si="42"/>
        <v>8606720000</v>
      </c>
      <c r="Z214" s="2">
        <f t="shared" si="42"/>
        <v>8606720000</v>
      </c>
      <c r="AA214" s="2">
        <f t="shared" si="42"/>
        <v>8606720000</v>
      </c>
      <c r="AB214" s="2">
        <f t="shared" si="42"/>
        <v>8606720000</v>
      </c>
      <c r="AC214" s="2">
        <f t="shared" si="42"/>
        <v>8606720000</v>
      </c>
      <c r="AD214" s="2">
        <f t="shared" si="42"/>
        <v>8606720000</v>
      </c>
      <c r="AE214" s="2">
        <f t="shared" si="42"/>
        <v>8606720000</v>
      </c>
      <c r="AF214" s="2">
        <f t="shared" si="42"/>
        <v>8606720000</v>
      </c>
      <c r="AG214" s="2">
        <f t="shared" si="42"/>
        <v>8606720000</v>
      </c>
      <c r="AH214" s="5"/>
      <c r="AI214" s="5"/>
      <c r="AL214" s="64" t="s">
        <v>1171</v>
      </c>
      <c r="AM214" s="120" t="s">
        <v>1114</v>
      </c>
      <c r="AN214" s="120" t="s">
        <v>1195</v>
      </c>
      <c r="AO214" s="120" t="s">
        <v>1196</v>
      </c>
      <c r="AP214" s="120" t="s">
        <v>1197</v>
      </c>
      <c r="AQ214" s="120" t="s">
        <v>1118</v>
      </c>
      <c r="AR214" s="120" t="s">
        <v>1198</v>
      </c>
      <c r="AS214" s="120" t="s">
        <v>1199</v>
      </c>
      <c r="AT214" s="120" t="s">
        <v>1200</v>
      </c>
      <c r="AU214" s="120" t="s">
        <v>1120</v>
      </c>
      <c r="AV214" s="120" t="s">
        <v>1201</v>
      </c>
      <c r="AW214" s="120" t="s">
        <v>1123</v>
      </c>
      <c r="AX214" s="120" t="s">
        <v>1121</v>
      </c>
      <c r="AY214" s="120" t="s">
        <v>1116</v>
      </c>
      <c r="AZ214" s="120" t="s">
        <v>1202</v>
      </c>
      <c r="BA214" s="120" t="s">
        <v>1203</v>
      </c>
      <c r="BB214" s="120" t="s">
        <v>1204</v>
      </c>
      <c r="BC214" s="120" t="s">
        <v>1205</v>
      </c>
      <c r="BD214" s="120" t="s">
        <v>1206</v>
      </c>
      <c r="BE214" s="120" t="s">
        <v>1207</v>
      </c>
      <c r="BF214" s="120" t="s">
        <v>1208</v>
      </c>
      <c r="BG214" s="120" t="s">
        <v>1209</v>
      </c>
      <c r="BH214" s="120" t="s">
        <v>1210</v>
      </c>
      <c r="BI214" s="120" t="s">
        <v>1211</v>
      </c>
      <c r="BJ214" s="120" t="s">
        <v>1212</v>
      </c>
      <c r="BK214" s="120" t="s">
        <v>1213</v>
      </c>
      <c r="BL214" s="120" t="s">
        <v>1214</v>
      </c>
      <c r="BM214" s="121" t="s">
        <v>1117</v>
      </c>
      <c r="BN214" s="122" t="s">
        <v>1115</v>
      </c>
      <c r="BO214" s="123" t="s">
        <v>1135</v>
      </c>
      <c r="BP214" s="123" t="s">
        <v>1122</v>
      </c>
      <c r="BQ214" s="123" t="s">
        <v>1124</v>
      </c>
      <c r="BR214" s="123" t="s">
        <v>1119</v>
      </c>
      <c r="BT214" s="22"/>
      <c r="BU214" s="29" t="s">
        <v>727</v>
      </c>
      <c r="BV214" s="30" t="s">
        <v>1030</v>
      </c>
      <c r="BW214" s="31">
        <f>L2+(206*L4)</f>
        <v>207</v>
      </c>
      <c r="BX214" s="22"/>
    </row>
    <row r="215" spans="1:76" x14ac:dyDescent="0.2">
      <c r="AH215" s="5"/>
      <c r="AI215" s="5"/>
      <c r="AL215" s="64" t="s">
        <v>1172</v>
      </c>
      <c r="AM215" s="120" t="s">
        <v>1114</v>
      </c>
      <c r="AN215" s="120" t="s">
        <v>1195</v>
      </c>
      <c r="AO215" s="120" t="s">
        <v>1196</v>
      </c>
      <c r="AP215" s="120" t="s">
        <v>1197</v>
      </c>
      <c r="AQ215" s="120" t="s">
        <v>1118</v>
      </c>
      <c r="AR215" s="120" t="s">
        <v>1198</v>
      </c>
      <c r="AS215" s="120" t="s">
        <v>1199</v>
      </c>
      <c r="AT215" s="120" t="s">
        <v>1200</v>
      </c>
      <c r="AU215" s="120" t="s">
        <v>1120</v>
      </c>
      <c r="AV215" s="120" t="s">
        <v>1201</v>
      </c>
      <c r="AW215" s="120" t="s">
        <v>1123</v>
      </c>
      <c r="AX215" s="120" t="s">
        <v>1121</v>
      </c>
      <c r="AY215" s="120" t="s">
        <v>1116</v>
      </c>
      <c r="AZ215" s="120" t="s">
        <v>1202</v>
      </c>
      <c r="BA215" s="120" t="s">
        <v>1203</v>
      </c>
      <c r="BB215" s="120" t="s">
        <v>1204</v>
      </c>
      <c r="BC215" s="120" t="s">
        <v>1205</v>
      </c>
      <c r="BD215" s="120" t="s">
        <v>1206</v>
      </c>
      <c r="BE215" s="120" t="s">
        <v>1207</v>
      </c>
      <c r="BF215" s="120" t="s">
        <v>1208</v>
      </c>
      <c r="BG215" s="120" t="s">
        <v>1209</v>
      </c>
      <c r="BH215" s="120" t="s">
        <v>1210</v>
      </c>
      <c r="BI215" s="120" t="s">
        <v>1211</v>
      </c>
      <c r="BJ215" s="120" t="s">
        <v>1212</v>
      </c>
      <c r="BK215" s="120" t="s">
        <v>1213</v>
      </c>
      <c r="BL215" s="120" t="s">
        <v>1214</v>
      </c>
      <c r="BM215" s="121" t="s">
        <v>1117</v>
      </c>
      <c r="BN215" s="122" t="s">
        <v>1115</v>
      </c>
      <c r="BO215" s="123" t="s">
        <v>1135</v>
      </c>
      <c r="BP215" s="123" t="s">
        <v>1122</v>
      </c>
      <c r="BQ215" s="123" t="s">
        <v>1124</v>
      </c>
      <c r="BR215" s="123" t="s">
        <v>1119</v>
      </c>
      <c r="BT215" s="22"/>
      <c r="BU215" s="29" t="s">
        <v>533</v>
      </c>
      <c r="BV215" s="30" t="s">
        <v>1030</v>
      </c>
      <c r="BW215" s="31">
        <f>L2+(207*L4)</f>
        <v>208</v>
      </c>
      <c r="BX215" s="22"/>
    </row>
    <row r="216" spans="1:76" x14ac:dyDescent="0.2">
      <c r="A216" s="3" t="s">
        <v>3</v>
      </c>
      <c r="B216" s="2">
        <f>B180</f>
        <v>4</v>
      </c>
      <c r="C216" s="2">
        <f>C181</f>
        <v>56</v>
      </c>
      <c r="D216" s="2">
        <f>D182</f>
        <v>90</v>
      </c>
      <c r="E216" s="2">
        <f>E183</f>
        <v>110</v>
      </c>
      <c r="F216" s="2">
        <f>F184</f>
        <v>159</v>
      </c>
      <c r="G216" s="2">
        <f>G185</f>
        <v>171</v>
      </c>
      <c r="H216" s="2">
        <f>H186</f>
        <v>197</v>
      </c>
      <c r="I216" s="2">
        <f>I187</f>
        <v>241</v>
      </c>
      <c r="J216" s="2">
        <f>J188</f>
        <v>261</v>
      </c>
      <c r="K216" s="2">
        <f>K189</f>
        <v>305</v>
      </c>
      <c r="L216" s="2">
        <f>L190</f>
        <v>351</v>
      </c>
      <c r="M216" s="2">
        <f>M191</f>
        <v>363</v>
      </c>
      <c r="N216" s="2">
        <f>N192</f>
        <v>410</v>
      </c>
      <c r="O216" s="2">
        <f>O193</f>
        <v>430</v>
      </c>
      <c r="P216" s="2">
        <f>P194</f>
        <v>452</v>
      </c>
      <c r="Q216" s="2">
        <f>Q195</f>
        <v>504</v>
      </c>
      <c r="R216" s="2">
        <f>R196</f>
        <v>544</v>
      </c>
      <c r="S216" s="2">
        <f>S197</f>
        <v>556</v>
      </c>
      <c r="T216" s="2">
        <f>T198</f>
        <v>582</v>
      </c>
      <c r="U216" s="2">
        <f>U199</f>
        <v>626</v>
      </c>
      <c r="V216" s="2">
        <f>V200</f>
        <v>643</v>
      </c>
      <c r="W216" s="2">
        <f>W201</f>
        <v>695</v>
      </c>
      <c r="X216" s="2">
        <f>X202</f>
        <v>729</v>
      </c>
      <c r="Y216" s="2">
        <f>Y203</f>
        <v>749</v>
      </c>
      <c r="Z216" s="2">
        <f>Z204</f>
        <v>793</v>
      </c>
      <c r="AA216" s="2">
        <f>AA205</f>
        <v>813</v>
      </c>
      <c r="AB216" s="2">
        <f>AB206</f>
        <v>835</v>
      </c>
      <c r="AC216" s="2">
        <f>AC207</f>
        <v>887</v>
      </c>
      <c r="AD216" s="2">
        <f>AD208</f>
        <v>902</v>
      </c>
      <c r="AE216" s="2">
        <f>AE209</f>
        <v>946</v>
      </c>
      <c r="AF216" s="2">
        <f>AF210</f>
        <v>992</v>
      </c>
      <c r="AG216" s="2">
        <f>AG211</f>
        <v>1004</v>
      </c>
      <c r="AH216" s="217">
        <f t="shared" ref="AH216:AH219" si="43">SUM(B216:AG216)</f>
        <v>16400</v>
      </c>
      <c r="AI216" s="5">
        <f t="shared" ref="AI216:AI219" si="44">SUMSQ(B216:AG216)</f>
        <v>11201200</v>
      </c>
      <c r="AO216" s="77"/>
      <c r="AP216" s="77"/>
      <c r="AQ216" s="77"/>
      <c r="BC216" s="77"/>
      <c r="BD216" s="77"/>
      <c r="BJ216" s="77"/>
      <c r="BR216" s="2" t="s">
        <v>5</v>
      </c>
      <c r="BT216" s="22"/>
      <c r="BU216" s="29" t="s">
        <v>34</v>
      </c>
      <c r="BV216" s="30" t="s">
        <v>1030</v>
      </c>
      <c r="BW216" s="31">
        <f>L2+(208*L4)</f>
        <v>209</v>
      </c>
      <c r="BX216" s="22"/>
    </row>
    <row r="217" spans="1:76" x14ac:dyDescent="0.2">
      <c r="A217" s="3" t="s">
        <v>4</v>
      </c>
      <c r="B217" s="2">
        <f>B211</f>
        <v>21</v>
      </c>
      <c r="C217" s="2">
        <f>C210</f>
        <v>33</v>
      </c>
      <c r="D217" s="2">
        <f>D209</f>
        <v>79</v>
      </c>
      <c r="E217" s="2">
        <f>E208</f>
        <v>123</v>
      </c>
      <c r="F217" s="2">
        <f>F207</f>
        <v>138</v>
      </c>
      <c r="G217" s="2">
        <f>G206</f>
        <v>190</v>
      </c>
      <c r="H217" s="2">
        <f>H205</f>
        <v>212</v>
      </c>
      <c r="I217" s="2">
        <f>I204</f>
        <v>232</v>
      </c>
      <c r="J217" s="2">
        <f>J203</f>
        <v>276</v>
      </c>
      <c r="K217" s="2">
        <f>K202</f>
        <v>296</v>
      </c>
      <c r="L217" s="2">
        <f>L201</f>
        <v>330</v>
      </c>
      <c r="M217" s="2">
        <f>M200</f>
        <v>382</v>
      </c>
      <c r="N217" s="2">
        <f>N199</f>
        <v>399</v>
      </c>
      <c r="O217" s="2">
        <f>O198</f>
        <v>443</v>
      </c>
      <c r="P217" s="2">
        <f>P197</f>
        <v>469</v>
      </c>
      <c r="Q217" s="2">
        <f>Q196</f>
        <v>481</v>
      </c>
      <c r="R217" s="2">
        <f>R195</f>
        <v>521</v>
      </c>
      <c r="S217" s="2">
        <f>S194</f>
        <v>573</v>
      </c>
      <c r="T217" s="2">
        <f>T193</f>
        <v>595</v>
      </c>
      <c r="U217" s="2">
        <f>U192</f>
        <v>615</v>
      </c>
      <c r="V217" s="2">
        <f>V191</f>
        <v>662</v>
      </c>
      <c r="W217" s="2">
        <f>W190</f>
        <v>674</v>
      </c>
      <c r="X217" s="2">
        <f>X189</f>
        <v>720</v>
      </c>
      <c r="Y217" s="2">
        <f>Y188</f>
        <v>764</v>
      </c>
      <c r="Z217" s="2">
        <f>Z187</f>
        <v>784</v>
      </c>
      <c r="AA217" s="2">
        <f>AA186</f>
        <v>828</v>
      </c>
      <c r="AB217" s="2">
        <f>AB185</f>
        <v>854</v>
      </c>
      <c r="AC217" s="2">
        <f>AC184</f>
        <v>866</v>
      </c>
      <c r="AD217" s="2">
        <f>AD183</f>
        <v>915</v>
      </c>
      <c r="AE217" s="2">
        <f>AE182</f>
        <v>935</v>
      </c>
      <c r="AF217" s="2">
        <f>AF181</f>
        <v>969</v>
      </c>
      <c r="AG217" s="2">
        <f>AG180</f>
        <v>1021</v>
      </c>
      <c r="AH217" s="217">
        <f t="shared" si="43"/>
        <v>16400</v>
      </c>
      <c r="AI217" s="5">
        <f t="shared" si="44"/>
        <v>11201200</v>
      </c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T217" s="22"/>
      <c r="BU217" s="29" t="s">
        <v>226</v>
      </c>
      <c r="BV217" s="30" t="s">
        <v>1030</v>
      </c>
      <c r="BW217" s="31">
        <f>L2+(209*L4)</f>
        <v>210</v>
      </c>
      <c r="BX217" s="22"/>
    </row>
    <row r="218" spans="1:76" x14ac:dyDescent="0.2">
      <c r="A218" s="3" t="s">
        <v>6</v>
      </c>
      <c r="B218" s="2">
        <f>B196</f>
        <v>666</v>
      </c>
      <c r="C218" s="2">
        <f>C197</f>
        <v>686</v>
      </c>
      <c r="D218" s="2">
        <f>D198</f>
        <v>708</v>
      </c>
      <c r="E218" s="2">
        <f>E199</f>
        <v>760</v>
      </c>
      <c r="F218" s="2">
        <f>F200</f>
        <v>517</v>
      </c>
      <c r="G218" s="2">
        <f>G201</f>
        <v>561</v>
      </c>
      <c r="H218" s="2">
        <f>H202</f>
        <v>607</v>
      </c>
      <c r="I218" s="2">
        <f>I203</f>
        <v>619</v>
      </c>
      <c r="J218" s="2">
        <f>J204</f>
        <v>927</v>
      </c>
      <c r="K218" s="2">
        <f>K205</f>
        <v>939</v>
      </c>
      <c r="L218" s="2">
        <f>L206</f>
        <v>965</v>
      </c>
      <c r="M218" s="2">
        <f>M207</f>
        <v>1009</v>
      </c>
      <c r="N218" s="2">
        <f>N208</f>
        <v>772</v>
      </c>
      <c r="O218" s="2">
        <f>O209</f>
        <v>824</v>
      </c>
      <c r="P218" s="2">
        <f>P210</f>
        <v>858</v>
      </c>
      <c r="Q218" s="2">
        <f>Q211</f>
        <v>878</v>
      </c>
      <c r="R218" s="2">
        <f>R180</f>
        <v>134</v>
      </c>
      <c r="S218" s="2">
        <f>S181</f>
        <v>178</v>
      </c>
      <c r="T218" s="2">
        <f>T182</f>
        <v>224</v>
      </c>
      <c r="U218" s="2">
        <f>U183</f>
        <v>236</v>
      </c>
      <c r="V218" s="2">
        <f>V184</f>
        <v>25</v>
      </c>
      <c r="W218" s="2">
        <f>W185</f>
        <v>45</v>
      </c>
      <c r="X218" s="2">
        <f>X186</f>
        <v>67</v>
      </c>
      <c r="Y218" s="2">
        <f>Y187</f>
        <v>119</v>
      </c>
      <c r="Z218" s="2">
        <f>Z188</f>
        <v>387</v>
      </c>
      <c r="AA218" s="2">
        <f>AA189</f>
        <v>439</v>
      </c>
      <c r="AB218" s="2">
        <f>AB190</f>
        <v>473</v>
      </c>
      <c r="AC218" s="2">
        <f>AC191</f>
        <v>493</v>
      </c>
      <c r="AD218" s="2">
        <f>AD192</f>
        <v>288</v>
      </c>
      <c r="AE218" s="2">
        <f>AE193</f>
        <v>300</v>
      </c>
      <c r="AF218" s="2">
        <f>AF194</f>
        <v>326</v>
      </c>
      <c r="AG218" s="2">
        <f>AG195</f>
        <v>370</v>
      </c>
      <c r="AH218" s="217">
        <f t="shared" si="43"/>
        <v>16400</v>
      </c>
      <c r="AI218" s="5">
        <f t="shared" si="44"/>
        <v>11201200</v>
      </c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T218" s="22"/>
      <c r="BU218" s="29" t="s">
        <v>376</v>
      </c>
      <c r="BV218" s="30" t="s">
        <v>1030</v>
      </c>
      <c r="BW218" s="31">
        <f>L2+(210*L4)</f>
        <v>211</v>
      </c>
      <c r="BX218" s="22"/>
    </row>
    <row r="219" spans="1:76" x14ac:dyDescent="0.2">
      <c r="A219" s="3" t="s">
        <v>7</v>
      </c>
      <c r="B219" s="2">
        <f>B195</f>
        <v>655</v>
      </c>
      <c r="C219" s="2">
        <f>C194</f>
        <v>699</v>
      </c>
      <c r="D219" s="2">
        <f>D193</f>
        <v>725</v>
      </c>
      <c r="E219" s="2">
        <f>E192</f>
        <v>737</v>
      </c>
      <c r="F219" s="2">
        <f>F191</f>
        <v>532</v>
      </c>
      <c r="G219" s="2">
        <f>G190</f>
        <v>552</v>
      </c>
      <c r="H219" s="2">
        <f>H189</f>
        <v>586</v>
      </c>
      <c r="I219" s="2">
        <f>I188</f>
        <v>638</v>
      </c>
      <c r="J219" s="2">
        <f>J187</f>
        <v>906</v>
      </c>
      <c r="K219" s="2">
        <f>K186</f>
        <v>958</v>
      </c>
      <c r="L219" s="2">
        <f>L185</f>
        <v>980</v>
      </c>
      <c r="M219" s="2">
        <f>M184</f>
        <v>1000</v>
      </c>
      <c r="N219" s="2">
        <f>N183</f>
        <v>789</v>
      </c>
      <c r="O219" s="2">
        <f>O182</f>
        <v>801</v>
      </c>
      <c r="P219" s="2">
        <f>P181</f>
        <v>847</v>
      </c>
      <c r="Q219" s="2">
        <f>Q180</f>
        <v>891</v>
      </c>
      <c r="R219" s="2">
        <f>R211</f>
        <v>147</v>
      </c>
      <c r="S219" s="2">
        <f>S210</f>
        <v>167</v>
      </c>
      <c r="T219" s="2">
        <f>T209</f>
        <v>201</v>
      </c>
      <c r="U219" s="2">
        <f>U208</f>
        <v>253</v>
      </c>
      <c r="V219" s="2">
        <f>V207</f>
        <v>16</v>
      </c>
      <c r="W219" s="2">
        <f>W206</f>
        <v>60</v>
      </c>
      <c r="X219" s="2">
        <f>X205</f>
        <v>86</v>
      </c>
      <c r="Y219" s="2">
        <f>Y204</f>
        <v>98</v>
      </c>
      <c r="Z219" s="2">
        <f>Z203</f>
        <v>406</v>
      </c>
      <c r="AA219" s="2">
        <f>AA202</f>
        <v>418</v>
      </c>
      <c r="AB219" s="2">
        <f>AB201</f>
        <v>464</v>
      </c>
      <c r="AC219" s="2">
        <f>AC200</f>
        <v>508</v>
      </c>
      <c r="AD219" s="2">
        <f>AD199</f>
        <v>265</v>
      </c>
      <c r="AE219" s="2">
        <f>AE198</f>
        <v>317</v>
      </c>
      <c r="AF219" s="2">
        <f>AF197</f>
        <v>339</v>
      </c>
      <c r="AG219" s="2">
        <f>AG196</f>
        <v>359</v>
      </c>
      <c r="AH219" s="217">
        <f t="shared" si="43"/>
        <v>16400</v>
      </c>
      <c r="AI219" s="5">
        <f t="shared" si="44"/>
        <v>11201200</v>
      </c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T219" s="22"/>
      <c r="BU219" s="29" t="s">
        <v>435</v>
      </c>
      <c r="BV219" s="30" t="s">
        <v>1030</v>
      </c>
      <c r="BW219" s="31">
        <f>L2+(211*L4)</f>
        <v>212</v>
      </c>
      <c r="BX219" s="22"/>
    </row>
    <row r="220" spans="1:76" x14ac:dyDescent="0.2">
      <c r="BT220" s="22"/>
      <c r="BU220" s="29" t="s">
        <v>632</v>
      </c>
      <c r="BV220" s="30" t="s">
        <v>1030</v>
      </c>
      <c r="BW220" s="31">
        <f>L2+(212*L4)</f>
        <v>213</v>
      </c>
      <c r="BX220" s="22"/>
    </row>
    <row r="221" spans="1:76" x14ac:dyDescent="0.2">
      <c r="BT221" s="22"/>
      <c r="BU221" s="29" t="s">
        <v>691</v>
      </c>
      <c r="BV221" s="30" t="s">
        <v>1030</v>
      </c>
      <c r="BW221" s="31">
        <f>L2+(213*L4)</f>
        <v>214</v>
      </c>
      <c r="BX221" s="22"/>
    </row>
    <row r="222" spans="1:76" ht="13.5" thickBot="1" x14ac:dyDescent="0.25">
      <c r="A222" s="1" t="s">
        <v>5</v>
      </c>
      <c r="B222" s="1" t="s">
        <v>1220</v>
      </c>
      <c r="D222" s="131"/>
      <c r="BB222" s="32" t="s">
        <v>1215</v>
      </c>
      <c r="BT222" s="22"/>
      <c r="BU222" s="29" t="s">
        <v>792</v>
      </c>
      <c r="BV222" s="30" t="s">
        <v>1030</v>
      </c>
      <c r="BW222" s="31">
        <f>L2+(214*L4)</f>
        <v>215</v>
      </c>
      <c r="BX222" s="22"/>
    </row>
    <row r="223" spans="1:76" x14ac:dyDescent="0.2">
      <c r="A223" s="1">
        <v>1</v>
      </c>
      <c r="B223" s="193">
        <v>9</v>
      </c>
      <c r="C223" s="194">
        <v>410</v>
      </c>
      <c r="D223" s="177">
        <v>940</v>
      </c>
      <c r="E223" s="177">
        <v>571</v>
      </c>
      <c r="F223" s="177">
        <v>791</v>
      </c>
      <c r="G223" s="177">
        <v>648</v>
      </c>
      <c r="H223" s="177">
        <v>182</v>
      </c>
      <c r="I223" s="177">
        <v>293</v>
      </c>
      <c r="J223" s="177">
        <v>606</v>
      </c>
      <c r="K223" s="177">
        <v>973</v>
      </c>
      <c r="L223" s="177">
        <v>511</v>
      </c>
      <c r="M223" s="177">
        <v>112</v>
      </c>
      <c r="N223" s="177">
        <v>324</v>
      </c>
      <c r="O223" s="177">
        <v>211</v>
      </c>
      <c r="P223" s="189">
        <v>737</v>
      </c>
      <c r="Q223" s="177">
        <v>882</v>
      </c>
      <c r="R223" s="177">
        <v>143</v>
      </c>
      <c r="S223" s="185">
        <v>288</v>
      </c>
      <c r="T223" s="177">
        <v>814</v>
      </c>
      <c r="U223" s="177">
        <v>701</v>
      </c>
      <c r="V223" s="177">
        <v>913</v>
      </c>
      <c r="W223" s="177">
        <v>514</v>
      </c>
      <c r="X223" s="177">
        <v>52</v>
      </c>
      <c r="Y223" s="177">
        <v>419</v>
      </c>
      <c r="Z223" s="177">
        <v>732</v>
      </c>
      <c r="AA223" s="177">
        <v>843</v>
      </c>
      <c r="AB223" s="177">
        <v>377</v>
      </c>
      <c r="AC223" s="177">
        <v>234</v>
      </c>
      <c r="AD223" s="177">
        <v>454</v>
      </c>
      <c r="AE223" s="177">
        <v>85</v>
      </c>
      <c r="AF223" s="195">
        <v>615</v>
      </c>
      <c r="AG223" s="196">
        <v>1016</v>
      </c>
      <c r="AH223" s="5">
        <f>SUM(B223:AG223)</f>
        <v>16400</v>
      </c>
      <c r="AI223" s="5">
        <f>SUMSQ(B223:AG223)</f>
        <v>11201200</v>
      </c>
      <c r="AJ223" s="2">
        <f t="shared" ref="AJ223:AJ250" si="45">B223^3+C223^3+D223^3+E223^3+F223^3+G223^3+H223^3+I223^3+J223^3+K223^3+L223^3+M223^3+N223^3+O223^3+P223^3+Q223^3+R223^3+S223^3+T223^3+U223^3+V223^3+W223^3+X223^3+Y223^3+Z223^3+AA223^3+AB223^3+AC223^3+AD223^3+AE223^3+AF223^3+AG223^3</f>
        <v>8606720000</v>
      </c>
      <c r="AK223" s="115">
        <f>SUMSQ(B223,C223,D223,E223,F223,G223,H223,I223,J223,K223,L223,M223,N223,O223,P223,Q223,B224,C224,D224,E224,F224,G224,H224,I224,J224,K224,L224,M224,N224,O224,P224,Q224)</f>
        <v>11201200</v>
      </c>
      <c r="AM223" s="256" t="s">
        <v>726</v>
      </c>
      <c r="AN223" s="124" t="s">
        <v>820</v>
      </c>
      <c r="AO223" s="124" t="s">
        <v>662</v>
      </c>
      <c r="AP223" s="124" t="s">
        <v>883</v>
      </c>
      <c r="AQ223" s="124" t="s">
        <v>598</v>
      </c>
      <c r="AR223" s="124" t="s">
        <v>947</v>
      </c>
      <c r="AS223" s="124" t="s">
        <v>535</v>
      </c>
      <c r="AT223" s="124" t="s">
        <v>1009</v>
      </c>
      <c r="AU223" s="124" t="s">
        <v>28</v>
      </c>
      <c r="AV223" s="124" t="s">
        <v>503</v>
      </c>
      <c r="AW223" s="124" t="s">
        <v>92</v>
      </c>
      <c r="AX223" s="124" t="s">
        <v>440</v>
      </c>
      <c r="AY223" s="124" t="s">
        <v>155</v>
      </c>
      <c r="AZ223" s="124" t="s">
        <v>376</v>
      </c>
      <c r="BA223" s="124" t="s">
        <v>217</v>
      </c>
      <c r="BB223" s="124" t="s">
        <v>312</v>
      </c>
      <c r="BC223" s="124" t="s">
        <v>566</v>
      </c>
      <c r="BD223" s="124" t="s">
        <v>977</v>
      </c>
      <c r="BE223" s="124" t="s">
        <v>630</v>
      </c>
      <c r="BF223" s="124" t="s">
        <v>915</v>
      </c>
      <c r="BG223" s="124" t="s">
        <v>694</v>
      </c>
      <c r="BH223" s="124" t="s">
        <v>852</v>
      </c>
      <c r="BI223" s="124" t="s">
        <v>757</v>
      </c>
      <c r="BJ223" s="124" t="s">
        <v>788</v>
      </c>
      <c r="BK223" s="124" t="s">
        <v>249</v>
      </c>
      <c r="BL223" s="124" t="s">
        <v>281</v>
      </c>
      <c r="BM223" s="124" t="s">
        <v>185</v>
      </c>
      <c r="BN223" s="124" t="s">
        <v>344</v>
      </c>
      <c r="BO223" s="124" t="s">
        <v>123</v>
      </c>
      <c r="BP223" s="124" t="s">
        <v>408</v>
      </c>
      <c r="BQ223" s="124" t="s">
        <v>60</v>
      </c>
      <c r="BR223" s="125" t="s">
        <v>472</v>
      </c>
      <c r="BT223" s="22"/>
      <c r="BU223" s="29" t="s">
        <v>984</v>
      </c>
      <c r="BV223" s="30" t="s">
        <v>1030</v>
      </c>
      <c r="BW223" s="31">
        <f>L2+(215*L4)</f>
        <v>216</v>
      </c>
      <c r="BX223" s="22"/>
    </row>
    <row r="224" spans="1:76" x14ac:dyDescent="0.2">
      <c r="A224" s="1">
        <v>2</v>
      </c>
      <c r="B224" s="197">
        <v>430</v>
      </c>
      <c r="C224" s="9">
        <v>61</v>
      </c>
      <c r="D224" s="6">
        <v>527</v>
      </c>
      <c r="E224" s="6">
        <v>928</v>
      </c>
      <c r="F224" s="6">
        <v>692</v>
      </c>
      <c r="G224" s="6">
        <v>803</v>
      </c>
      <c r="H224" s="6">
        <v>273</v>
      </c>
      <c r="I224" s="6">
        <v>130</v>
      </c>
      <c r="J224" s="6">
        <v>1017</v>
      </c>
      <c r="K224" s="6">
        <v>618</v>
      </c>
      <c r="L224" s="6">
        <v>92</v>
      </c>
      <c r="M224" s="6">
        <v>459</v>
      </c>
      <c r="N224" s="6">
        <v>231</v>
      </c>
      <c r="O224" s="6">
        <v>376</v>
      </c>
      <c r="P224" s="6">
        <v>838</v>
      </c>
      <c r="Q224" s="11">
        <v>725</v>
      </c>
      <c r="R224" s="12">
        <v>300</v>
      </c>
      <c r="S224" s="6">
        <v>187</v>
      </c>
      <c r="T224" s="6">
        <v>649</v>
      </c>
      <c r="U224" s="6">
        <v>794</v>
      </c>
      <c r="V224" s="6">
        <v>566</v>
      </c>
      <c r="W224" s="6">
        <v>933</v>
      </c>
      <c r="X224" s="6">
        <v>407</v>
      </c>
      <c r="Y224" s="6">
        <v>8</v>
      </c>
      <c r="Z224" s="6">
        <v>895</v>
      </c>
      <c r="AA224" s="6">
        <v>752</v>
      </c>
      <c r="AB224" s="6">
        <v>222</v>
      </c>
      <c r="AC224" s="6">
        <v>333</v>
      </c>
      <c r="AD224" s="6">
        <v>97</v>
      </c>
      <c r="AE224" s="6">
        <v>498</v>
      </c>
      <c r="AF224" s="6">
        <v>964</v>
      </c>
      <c r="AG224" s="198">
        <v>595</v>
      </c>
      <c r="AH224" s="5">
        <f t="shared" ref="AH224:AH254" si="46">SUM(B224:AG224)</f>
        <v>16400</v>
      </c>
      <c r="AI224" s="5">
        <f t="shared" ref="AI224:AI254" si="47">SUMSQ(B224:AG224)</f>
        <v>11201200</v>
      </c>
      <c r="AJ224" s="2">
        <f t="shared" si="45"/>
        <v>8606720000</v>
      </c>
      <c r="AK224" s="115">
        <f>SUMSQ(R223,S223,T223,U223,V223,W223,X223,Y223,Z223,AA223,AB223,AC223,AD223,AE223,AF223,AG223,R224,S224,T224,U224,V224,W224,X224,Y224,Z224,AA224,AB224,AC224,AD224,AE224,AF224,AG224)</f>
        <v>11201200</v>
      </c>
      <c r="AM224" s="127" t="s">
        <v>715</v>
      </c>
      <c r="AN224" s="118" t="s">
        <v>809</v>
      </c>
      <c r="AO224" s="118" t="s">
        <v>651</v>
      </c>
      <c r="AP224" s="118" t="s">
        <v>873</v>
      </c>
      <c r="AQ224" s="118" t="s">
        <v>587</v>
      </c>
      <c r="AR224" s="118" t="s">
        <v>936</v>
      </c>
      <c r="AS224" s="118" t="s">
        <v>524</v>
      </c>
      <c r="AT224" s="118" t="s">
        <v>998</v>
      </c>
      <c r="AU224" s="118" t="s">
        <v>17</v>
      </c>
      <c r="AV224" s="118" t="s">
        <v>492</v>
      </c>
      <c r="AW224" s="118" t="s">
        <v>81</v>
      </c>
      <c r="AX224" s="118" t="s">
        <v>429</v>
      </c>
      <c r="AY224" s="118" t="s">
        <v>144</v>
      </c>
      <c r="AZ224" s="118" t="s">
        <v>365</v>
      </c>
      <c r="BA224" s="118" t="s">
        <v>206</v>
      </c>
      <c r="BB224" s="118" t="s">
        <v>301</v>
      </c>
      <c r="BC224" s="118" t="s">
        <v>555</v>
      </c>
      <c r="BD224" s="118" t="s">
        <v>967</v>
      </c>
      <c r="BE224" s="118" t="s">
        <v>619</v>
      </c>
      <c r="BF224" s="118" t="s">
        <v>904</v>
      </c>
      <c r="BG224" s="118" t="s">
        <v>683</v>
      </c>
      <c r="BH224" s="118" t="s">
        <v>841</v>
      </c>
      <c r="BI224" s="118" t="s">
        <v>746</v>
      </c>
      <c r="BJ224" s="118" t="s">
        <v>778</v>
      </c>
      <c r="BK224" s="118" t="s">
        <v>238</v>
      </c>
      <c r="BL224" s="118" t="s">
        <v>270</v>
      </c>
      <c r="BM224" s="118" t="s">
        <v>175</v>
      </c>
      <c r="BN224" s="118" t="s">
        <v>333</v>
      </c>
      <c r="BO224" s="118" t="s">
        <v>3</v>
      </c>
      <c r="BP224" s="118" t="s">
        <v>397</v>
      </c>
      <c r="BQ224" s="118" t="s">
        <v>49</v>
      </c>
      <c r="BR224" s="126" t="s">
        <v>461</v>
      </c>
      <c r="BT224" s="22"/>
      <c r="BU224" s="29" t="s">
        <v>548</v>
      </c>
      <c r="BV224" s="30" t="s">
        <v>1030</v>
      </c>
      <c r="BW224" s="31">
        <f>L2+(216*L4)</f>
        <v>217</v>
      </c>
      <c r="BX224" s="22"/>
    </row>
    <row r="225" spans="1:76" x14ac:dyDescent="0.2">
      <c r="A225" s="1">
        <v>3</v>
      </c>
      <c r="B225" s="178">
        <v>1010</v>
      </c>
      <c r="C225" s="6">
        <v>609</v>
      </c>
      <c r="D225" s="9">
        <v>83</v>
      </c>
      <c r="E225" s="7">
        <v>452</v>
      </c>
      <c r="F225" s="6">
        <v>240</v>
      </c>
      <c r="G225" s="6">
        <v>383</v>
      </c>
      <c r="H225" s="6">
        <v>845</v>
      </c>
      <c r="I225" s="6">
        <v>734</v>
      </c>
      <c r="J225" s="6">
        <v>421</v>
      </c>
      <c r="K225" s="6">
        <v>54</v>
      </c>
      <c r="L225" s="6">
        <v>520</v>
      </c>
      <c r="M225" s="6">
        <v>919</v>
      </c>
      <c r="N225" s="11">
        <v>699</v>
      </c>
      <c r="O225" s="6">
        <v>812</v>
      </c>
      <c r="P225" s="6">
        <v>282</v>
      </c>
      <c r="Q225" s="6">
        <v>137</v>
      </c>
      <c r="R225" s="6">
        <v>888</v>
      </c>
      <c r="S225" s="6">
        <v>743</v>
      </c>
      <c r="T225" s="6">
        <v>213</v>
      </c>
      <c r="U225" s="12">
        <v>326</v>
      </c>
      <c r="V225" s="6">
        <v>106</v>
      </c>
      <c r="W225" s="6">
        <v>505</v>
      </c>
      <c r="X225" s="6">
        <v>971</v>
      </c>
      <c r="Y225" s="6">
        <v>604</v>
      </c>
      <c r="Z225" s="6">
        <v>291</v>
      </c>
      <c r="AA225" s="6">
        <v>180</v>
      </c>
      <c r="AB225" s="6">
        <v>642</v>
      </c>
      <c r="AC225" s="6">
        <v>785</v>
      </c>
      <c r="AD225" s="8">
        <v>573</v>
      </c>
      <c r="AE225" s="6">
        <v>942</v>
      </c>
      <c r="AF225" s="6">
        <v>416</v>
      </c>
      <c r="AG225" s="179">
        <v>15</v>
      </c>
      <c r="AH225" s="5">
        <f t="shared" si="46"/>
        <v>16400</v>
      </c>
      <c r="AI225" s="5">
        <f t="shared" si="47"/>
        <v>11201200</v>
      </c>
      <c r="AJ225" s="2">
        <f t="shared" si="45"/>
        <v>8606720000</v>
      </c>
      <c r="AK225" s="115">
        <f>SUMSQ(B225,C225,D225,E225,F225,G225,H225,I225,J225,K225,L225,M225,N225,O225,P225,Q225,B226,C226,D226,E226,F226,G226,H226,I226,J226,K226,L226,M226,N226,O226,P226,Q226)</f>
        <v>11201200</v>
      </c>
      <c r="AM225" s="127" t="s">
        <v>728</v>
      </c>
      <c r="AN225" s="118" t="s">
        <v>822</v>
      </c>
      <c r="AO225" s="118" t="s">
        <v>664</v>
      </c>
      <c r="AP225" s="118" t="s">
        <v>885</v>
      </c>
      <c r="AQ225" s="118" t="s">
        <v>600</v>
      </c>
      <c r="AR225" s="118" t="s">
        <v>948</v>
      </c>
      <c r="AS225" s="118" t="s">
        <v>537</v>
      </c>
      <c r="AT225" s="118" t="s">
        <v>1011</v>
      </c>
      <c r="AU225" s="118" t="s">
        <v>30</v>
      </c>
      <c r="AV225" s="118" t="s">
        <v>505</v>
      </c>
      <c r="AW225" s="118" t="s">
        <v>94</v>
      </c>
      <c r="AX225" s="118" t="s">
        <v>442</v>
      </c>
      <c r="AY225" s="118" t="s">
        <v>157</v>
      </c>
      <c r="AZ225" s="118" t="s">
        <v>378</v>
      </c>
      <c r="BA225" s="118" t="s">
        <v>219</v>
      </c>
      <c r="BB225" s="118" t="s">
        <v>314</v>
      </c>
      <c r="BC225" s="118" t="s">
        <v>568</v>
      </c>
      <c r="BD225" s="118" t="s">
        <v>979</v>
      </c>
      <c r="BE225" s="118" t="s">
        <v>632</v>
      </c>
      <c r="BF225" s="118" t="s">
        <v>917</v>
      </c>
      <c r="BG225" s="118" t="s">
        <v>696</v>
      </c>
      <c r="BH225" s="118" t="s">
        <v>854</v>
      </c>
      <c r="BI225" s="118" t="s">
        <v>759</v>
      </c>
      <c r="BJ225" s="118" t="s">
        <v>790</v>
      </c>
      <c r="BK225" s="118" t="s">
        <v>251</v>
      </c>
      <c r="BL225" s="118" t="s">
        <v>283</v>
      </c>
      <c r="BM225" s="118" t="s">
        <v>187</v>
      </c>
      <c r="BN225" s="118" t="s">
        <v>346</v>
      </c>
      <c r="BO225" s="118" t="s">
        <v>125</v>
      </c>
      <c r="BP225" s="118" t="s">
        <v>410</v>
      </c>
      <c r="BQ225" s="118" t="s">
        <v>62</v>
      </c>
      <c r="BR225" s="126" t="s">
        <v>474</v>
      </c>
      <c r="BT225" s="22"/>
      <c r="BU225" s="29" t="s">
        <v>742</v>
      </c>
      <c r="BV225" s="30" t="s">
        <v>1030</v>
      </c>
      <c r="BW225" s="31">
        <f>L2+(217*L4)</f>
        <v>218</v>
      </c>
      <c r="BX225" s="22"/>
    </row>
    <row r="226" spans="1:76" x14ac:dyDescent="0.2">
      <c r="A226" s="1">
        <v>4</v>
      </c>
      <c r="B226" s="178">
        <v>597</v>
      </c>
      <c r="C226" s="6">
        <v>966</v>
      </c>
      <c r="D226" s="7">
        <v>504</v>
      </c>
      <c r="E226" s="9">
        <v>103</v>
      </c>
      <c r="F226" s="6">
        <v>331</v>
      </c>
      <c r="G226" s="6">
        <v>220</v>
      </c>
      <c r="H226" s="6">
        <v>746</v>
      </c>
      <c r="I226" s="6">
        <v>889</v>
      </c>
      <c r="J226" s="6">
        <v>2</v>
      </c>
      <c r="K226" s="6">
        <v>401</v>
      </c>
      <c r="L226" s="6">
        <v>931</v>
      </c>
      <c r="M226" s="6">
        <v>564</v>
      </c>
      <c r="N226" s="6">
        <v>800</v>
      </c>
      <c r="O226" s="11">
        <v>655</v>
      </c>
      <c r="P226" s="6">
        <v>189</v>
      </c>
      <c r="Q226" s="6">
        <v>302</v>
      </c>
      <c r="R226" s="6">
        <v>723</v>
      </c>
      <c r="S226" s="6">
        <v>836</v>
      </c>
      <c r="T226" s="12">
        <v>370</v>
      </c>
      <c r="U226" s="6">
        <v>225</v>
      </c>
      <c r="V226" s="6">
        <v>461</v>
      </c>
      <c r="W226" s="6">
        <v>94</v>
      </c>
      <c r="X226" s="6">
        <v>624</v>
      </c>
      <c r="Y226" s="6">
        <v>1023</v>
      </c>
      <c r="Z226" s="6">
        <v>136</v>
      </c>
      <c r="AA226" s="6">
        <v>279</v>
      </c>
      <c r="AB226" s="6">
        <v>805</v>
      </c>
      <c r="AC226" s="6">
        <v>694</v>
      </c>
      <c r="AD226" s="6">
        <v>922</v>
      </c>
      <c r="AE226" s="8">
        <v>521</v>
      </c>
      <c r="AF226" s="6">
        <v>59</v>
      </c>
      <c r="AG226" s="179">
        <v>428</v>
      </c>
      <c r="AH226" s="5">
        <f t="shared" si="46"/>
        <v>16400</v>
      </c>
      <c r="AI226" s="5">
        <f t="shared" si="47"/>
        <v>11201200</v>
      </c>
      <c r="AJ226" s="2">
        <f t="shared" si="45"/>
        <v>8606720000</v>
      </c>
      <c r="AK226" s="115">
        <f>SUMSQ(R225,S225,T225,U225,V225,W225,X225,Y225,Z225,AA225,AB225,AC225,AD225,AE225,AF225,AG225,R226,S226,T226,U226,V226,W226,X226,Y226,Z226,AA226,AB226,AC226,AD226,AE226,AF226,AG226)</f>
        <v>11201200</v>
      </c>
      <c r="AM226" s="127" t="s">
        <v>713</v>
      </c>
      <c r="AN226" s="118" t="s">
        <v>807</v>
      </c>
      <c r="AO226" s="118" t="s">
        <v>649</v>
      </c>
      <c r="AP226" s="118" t="s">
        <v>871</v>
      </c>
      <c r="AQ226" s="118" t="s">
        <v>585</v>
      </c>
      <c r="AR226" s="118" t="s">
        <v>934</v>
      </c>
      <c r="AS226" s="118" t="s">
        <v>522</v>
      </c>
      <c r="AT226" s="118" t="s">
        <v>996</v>
      </c>
      <c r="AU226" s="118" t="s">
        <v>15</v>
      </c>
      <c r="AV226" s="118" t="s">
        <v>490</v>
      </c>
      <c r="AW226" s="118" t="s">
        <v>79</v>
      </c>
      <c r="AX226" s="118" t="s">
        <v>427</v>
      </c>
      <c r="AY226" s="118" t="s">
        <v>142</v>
      </c>
      <c r="AZ226" s="118" t="s">
        <v>363</v>
      </c>
      <c r="BA226" s="118" t="s">
        <v>204</v>
      </c>
      <c r="BB226" s="118" t="s">
        <v>299</v>
      </c>
      <c r="BC226" s="118" t="s">
        <v>553</v>
      </c>
      <c r="BD226" s="118" t="s">
        <v>965</v>
      </c>
      <c r="BE226" s="118" t="s">
        <v>617</v>
      </c>
      <c r="BF226" s="118" t="s">
        <v>902</v>
      </c>
      <c r="BG226" s="118" t="s">
        <v>681</v>
      </c>
      <c r="BH226" s="118" t="s">
        <v>839</v>
      </c>
      <c r="BI226" s="118" t="s">
        <v>744</v>
      </c>
      <c r="BJ226" s="118" t="s">
        <v>776</v>
      </c>
      <c r="BK226" s="118" t="s">
        <v>236</v>
      </c>
      <c r="BL226" s="118" t="s">
        <v>268</v>
      </c>
      <c r="BM226" s="118" t="s">
        <v>173</v>
      </c>
      <c r="BN226" s="118" t="s">
        <v>331</v>
      </c>
      <c r="BO226" s="118" t="s">
        <v>111</v>
      </c>
      <c r="BP226" s="118" t="s">
        <v>395</v>
      </c>
      <c r="BQ226" s="118" t="s">
        <v>47</v>
      </c>
      <c r="BR226" s="126" t="s">
        <v>459</v>
      </c>
      <c r="BT226" s="22"/>
      <c r="BU226" s="29" t="s">
        <v>876</v>
      </c>
      <c r="BV226" s="30" t="s">
        <v>1030</v>
      </c>
      <c r="BW226" s="31">
        <f>L2+(218*L4)</f>
        <v>219</v>
      </c>
      <c r="BX226" s="22"/>
    </row>
    <row r="227" spans="1:76" x14ac:dyDescent="0.2">
      <c r="A227" s="1">
        <v>5</v>
      </c>
      <c r="B227" s="178">
        <v>908</v>
      </c>
      <c r="C227" s="6">
        <v>539</v>
      </c>
      <c r="D227" s="6">
        <v>41</v>
      </c>
      <c r="E227" s="6">
        <v>442</v>
      </c>
      <c r="F227" s="9">
        <v>150</v>
      </c>
      <c r="G227" s="7">
        <v>261</v>
      </c>
      <c r="H227" s="6">
        <v>823</v>
      </c>
      <c r="I227" s="6">
        <v>680</v>
      </c>
      <c r="J227" s="6">
        <v>479</v>
      </c>
      <c r="K227" s="6">
        <v>80</v>
      </c>
      <c r="L227" s="11">
        <v>638</v>
      </c>
      <c r="M227" s="6">
        <v>1005</v>
      </c>
      <c r="N227" s="6">
        <v>705</v>
      </c>
      <c r="O227" s="6">
        <v>850</v>
      </c>
      <c r="P227" s="6">
        <v>356</v>
      </c>
      <c r="Q227" s="6">
        <v>243</v>
      </c>
      <c r="R227" s="6">
        <v>782</v>
      </c>
      <c r="S227" s="6">
        <v>669</v>
      </c>
      <c r="T227" s="6">
        <v>175</v>
      </c>
      <c r="U227" s="6">
        <v>320</v>
      </c>
      <c r="V227" s="6">
        <v>20</v>
      </c>
      <c r="W227" s="12">
        <v>387</v>
      </c>
      <c r="X227" s="6">
        <v>945</v>
      </c>
      <c r="Y227" s="6">
        <v>546</v>
      </c>
      <c r="Z227" s="6">
        <v>345</v>
      </c>
      <c r="AA227" s="6">
        <v>202</v>
      </c>
      <c r="AB227" s="8">
        <v>764</v>
      </c>
      <c r="AC227" s="6">
        <v>875</v>
      </c>
      <c r="AD227" s="6">
        <v>583</v>
      </c>
      <c r="AE227" s="6">
        <v>984</v>
      </c>
      <c r="AF227" s="6">
        <v>486</v>
      </c>
      <c r="AG227" s="179">
        <v>117</v>
      </c>
      <c r="AH227" s="5">
        <f t="shared" si="46"/>
        <v>16400</v>
      </c>
      <c r="AI227" s="5">
        <f t="shared" si="47"/>
        <v>11201200</v>
      </c>
      <c r="AJ227" s="2">
        <f t="shared" si="45"/>
        <v>8606720000</v>
      </c>
      <c r="AK227" s="115">
        <f>SUMSQ(B227,C227,D227,E227,F227,G227,H227,I227,J227,K227,L227,M227,N227,O227,P227,Q227,B228,C228,D228,E228,F228,G228,H228,I228,J228,K228,L228,M228,N228,O228,P228,Q228)</f>
        <v>11201200</v>
      </c>
      <c r="AM227" s="127" t="s">
        <v>722</v>
      </c>
      <c r="AN227" s="118" t="s">
        <v>816</v>
      </c>
      <c r="AO227" s="118" t="s">
        <v>658</v>
      </c>
      <c r="AP227" s="118" t="s">
        <v>880</v>
      </c>
      <c r="AQ227" s="118" t="s">
        <v>594</v>
      </c>
      <c r="AR227" s="118" t="s">
        <v>943</v>
      </c>
      <c r="AS227" s="118" t="s">
        <v>531</v>
      </c>
      <c r="AT227" s="118" t="s">
        <v>1005</v>
      </c>
      <c r="AU227" s="118" t="s">
        <v>24</v>
      </c>
      <c r="AV227" s="118" t="s">
        <v>499</v>
      </c>
      <c r="AW227" s="118" t="s">
        <v>88</v>
      </c>
      <c r="AX227" s="118" t="s">
        <v>436</v>
      </c>
      <c r="AY227" s="118" t="s">
        <v>151</v>
      </c>
      <c r="AZ227" s="118" t="s">
        <v>372</v>
      </c>
      <c r="BA227" s="118" t="s">
        <v>213</v>
      </c>
      <c r="BB227" s="118" t="s">
        <v>308</v>
      </c>
      <c r="BC227" s="118" t="s">
        <v>562</v>
      </c>
      <c r="BD227" s="118" t="s">
        <v>973</v>
      </c>
      <c r="BE227" s="118" t="s">
        <v>626</v>
      </c>
      <c r="BF227" s="118" t="s">
        <v>911</v>
      </c>
      <c r="BG227" s="118" t="s">
        <v>690</v>
      </c>
      <c r="BH227" s="118" t="s">
        <v>848</v>
      </c>
      <c r="BI227" s="118" t="s">
        <v>753</v>
      </c>
      <c r="BJ227" s="118" t="s">
        <v>784</v>
      </c>
      <c r="BK227" s="118" t="s">
        <v>245</v>
      </c>
      <c r="BL227" s="118" t="s">
        <v>277</v>
      </c>
      <c r="BM227" s="118" t="s">
        <v>181</v>
      </c>
      <c r="BN227" s="118" t="s">
        <v>340</v>
      </c>
      <c r="BO227" s="118" t="s">
        <v>119</v>
      </c>
      <c r="BP227" s="118" t="s">
        <v>404</v>
      </c>
      <c r="BQ227" s="118" t="s">
        <v>56</v>
      </c>
      <c r="BR227" s="126" t="s">
        <v>468</v>
      </c>
      <c r="BT227" s="22"/>
      <c r="BU227" s="29" t="s">
        <v>934</v>
      </c>
      <c r="BV227" s="30" t="s">
        <v>1030</v>
      </c>
      <c r="BW227" s="31">
        <f>L2+(219*L4)</f>
        <v>220</v>
      </c>
      <c r="BX227" s="22"/>
    </row>
    <row r="228" spans="1:76" x14ac:dyDescent="0.2">
      <c r="A228" s="1">
        <v>6</v>
      </c>
      <c r="B228" s="178">
        <v>559</v>
      </c>
      <c r="C228" s="6">
        <v>960</v>
      </c>
      <c r="D228" s="6">
        <v>398</v>
      </c>
      <c r="E228" s="6">
        <v>29</v>
      </c>
      <c r="F228" s="7">
        <v>305</v>
      </c>
      <c r="G228" s="9">
        <v>162</v>
      </c>
      <c r="H228" s="6">
        <v>660</v>
      </c>
      <c r="I228" s="6">
        <v>771</v>
      </c>
      <c r="J228" s="6">
        <v>124</v>
      </c>
      <c r="K228" s="6">
        <v>491</v>
      </c>
      <c r="L228" s="6">
        <v>985</v>
      </c>
      <c r="M228" s="11">
        <v>586</v>
      </c>
      <c r="N228" s="6">
        <v>870</v>
      </c>
      <c r="O228" s="6">
        <v>757</v>
      </c>
      <c r="P228" s="6">
        <v>199</v>
      </c>
      <c r="Q228" s="6">
        <v>344</v>
      </c>
      <c r="R228" s="6">
        <v>681</v>
      </c>
      <c r="S228" s="6">
        <v>826</v>
      </c>
      <c r="T228" s="6">
        <v>268</v>
      </c>
      <c r="U228" s="6">
        <v>155</v>
      </c>
      <c r="V228" s="12">
        <v>439</v>
      </c>
      <c r="W228" s="6">
        <v>40</v>
      </c>
      <c r="X228" s="6">
        <v>534</v>
      </c>
      <c r="Y228" s="6">
        <v>901</v>
      </c>
      <c r="Z228" s="6">
        <v>254</v>
      </c>
      <c r="AA228" s="6">
        <v>365</v>
      </c>
      <c r="AB228" s="6">
        <v>863</v>
      </c>
      <c r="AC228" s="8">
        <v>720</v>
      </c>
      <c r="AD228" s="6">
        <v>996</v>
      </c>
      <c r="AE228" s="6">
        <v>627</v>
      </c>
      <c r="AF228" s="6">
        <v>65</v>
      </c>
      <c r="AG228" s="179">
        <v>466</v>
      </c>
      <c r="AH228" s="5">
        <f t="shared" si="46"/>
        <v>16400</v>
      </c>
      <c r="AI228" s="5">
        <f t="shared" si="47"/>
        <v>11201200</v>
      </c>
      <c r="AJ228" s="2">
        <f t="shared" si="45"/>
        <v>8606720000</v>
      </c>
      <c r="AK228" s="115">
        <f>SUMSQ(R227,S227,T227,U227,V227,W227,X227,Y227,Z227,AA227,AB227,AC227,AD227,AE227,AF227,AG227,R228,S228,T228,U228,V228,W228,X228,Y228,Z228,AA228,AB228,AC228,AD228,AE228,AF228,AG228)</f>
        <v>11201200</v>
      </c>
      <c r="AM228" s="127" t="s">
        <v>719</v>
      </c>
      <c r="AN228" s="118" t="s">
        <v>813</v>
      </c>
      <c r="AO228" s="118" t="s">
        <v>655</v>
      </c>
      <c r="AP228" s="118" t="s">
        <v>877</v>
      </c>
      <c r="AQ228" s="118" t="s">
        <v>591</v>
      </c>
      <c r="AR228" s="118" t="s">
        <v>940</v>
      </c>
      <c r="AS228" s="118" t="s">
        <v>528</v>
      </c>
      <c r="AT228" s="118" t="s">
        <v>1002</v>
      </c>
      <c r="AU228" s="118" t="s">
        <v>21</v>
      </c>
      <c r="AV228" s="118" t="s">
        <v>496</v>
      </c>
      <c r="AW228" s="118" t="s">
        <v>85</v>
      </c>
      <c r="AX228" s="118" t="s">
        <v>433</v>
      </c>
      <c r="AY228" s="118" t="s">
        <v>148</v>
      </c>
      <c r="AZ228" s="118" t="s">
        <v>369</v>
      </c>
      <c r="BA228" s="118" t="s">
        <v>210</v>
      </c>
      <c r="BB228" s="118" t="s">
        <v>305</v>
      </c>
      <c r="BC228" s="118" t="s">
        <v>559</v>
      </c>
      <c r="BD228" s="118" t="s">
        <v>970</v>
      </c>
      <c r="BE228" s="118" t="s">
        <v>623</v>
      </c>
      <c r="BF228" s="118" t="s">
        <v>908</v>
      </c>
      <c r="BG228" s="118" t="s">
        <v>687</v>
      </c>
      <c r="BH228" s="118" t="s">
        <v>845</v>
      </c>
      <c r="BI228" s="118" t="s">
        <v>750</v>
      </c>
      <c r="BJ228" s="118" t="s">
        <v>781</v>
      </c>
      <c r="BK228" s="118" t="s">
        <v>242</v>
      </c>
      <c r="BL228" s="118" t="s">
        <v>274</v>
      </c>
      <c r="BM228" s="118" t="s">
        <v>179</v>
      </c>
      <c r="BN228" s="118" t="s">
        <v>337</v>
      </c>
      <c r="BO228" s="118" t="s">
        <v>116</v>
      </c>
      <c r="BP228" s="118" t="s">
        <v>401</v>
      </c>
      <c r="BQ228" s="118" t="s">
        <v>53</v>
      </c>
      <c r="BR228" s="126" t="s">
        <v>465</v>
      </c>
      <c r="BT228" s="22"/>
      <c r="BU228" s="29" t="s">
        <v>117</v>
      </c>
      <c r="BV228" s="30" t="s">
        <v>1030</v>
      </c>
      <c r="BW228" s="31">
        <f>L2+(220*L4)</f>
        <v>221</v>
      </c>
      <c r="BX228" s="22"/>
    </row>
    <row r="229" spans="1:76" x14ac:dyDescent="0.2">
      <c r="A229" s="1">
        <v>7</v>
      </c>
      <c r="B229" s="178">
        <v>115</v>
      </c>
      <c r="C229" s="6">
        <v>484</v>
      </c>
      <c r="D229" s="6">
        <v>978</v>
      </c>
      <c r="E229" s="6">
        <v>577</v>
      </c>
      <c r="F229" s="6">
        <v>877</v>
      </c>
      <c r="G229" s="6">
        <v>766</v>
      </c>
      <c r="H229" s="9">
        <v>208</v>
      </c>
      <c r="I229" s="7">
        <v>351</v>
      </c>
      <c r="J229" s="11">
        <v>552</v>
      </c>
      <c r="K229" s="6">
        <v>951</v>
      </c>
      <c r="L229" s="6">
        <v>389</v>
      </c>
      <c r="M229" s="6">
        <v>22</v>
      </c>
      <c r="N229" s="6">
        <v>314</v>
      </c>
      <c r="O229" s="6">
        <v>169</v>
      </c>
      <c r="P229" s="6">
        <v>667</v>
      </c>
      <c r="Q229" s="6">
        <v>780</v>
      </c>
      <c r="R229" s="6">
        <v>245</v>
      </c>
      <c r="S229" s="6">
        <v>358</v>
      </c>
      <c r="T229" s="6">
        <v>856</v>
      </c>
      <c r="U229" s="6">
        <v>711</v>
      </c>
      <c r="V229" s="6">
        <v>1003</v>
      </c>
      <c r="W229" s="6">
        <v>636</v>
      </c>
      <c r="X229" s="6">
        <v>74</v>
      </c>
      <c r="Y229" s="12">
        <v>473</v>
      </c>
      <c r="Z229" s="8">
        <v>674</v>
      </c>
      <c r="AA229" s="6">
        <v>817</v>
      </c>
      <c r="AB229" s="6">
        <v>259</v>
      </c>
      <c r="AC229" s="6">
        <v>148</v>
      </c>
      <c r="AD229" s="6">
        <v>448</v>
      </c>
      <c r="AE229" s="6">
        <v>47</v>
      </c>
      <c r="AF229" s="6">
        <v>541</v>
      </c>
      <c r="AG229" s="179">
        <v>910</v>
      </c>
      <c r="AH229" s="5">
        <f t="shared" si="46"/>
        <v>16400</v>
      </c>
      <c r="AI229" s="5">
        <f t="shared" si="47"/>
        <v>11201200</v>
      </c>
      <c r="AJ229" s="2">
        <f t="shared" si="45"/>
        <v>8606720000</v>
      </c>
      <c r="AK229" s="115">
        <f>SUMSQ(B229,C229,D229,E229,F229,G229,H229,I229,J229,K229,L229,M229,N229,O229,P229,Q229,B230,C230,D230,E230,F230,G230,H230,I230,J230,K230,L230,M230,N230,O230,P230,Q230)</f>
        <v>11201200</v>
      </c>
      <c r="AM229" s="127" t="s">
        <v>724</v>
      </c>
      <c r="AN229" s="118" t="s">
        <v>818</v>
      </c>
      <c r="AO229" s="118" t="s">
        <v>660</v>
      </c>
      <c r="AP229" s="118" t="s">
        <v>0</v>
      </c>
      <c r="AQ229" s="118" t="s">
        <v>596</v>
      </c>
      <c r="AR229" s="118" t="s">
        <v>945</v>
      </c>
      <c r="AS229" s="118" t="s">
        <v>533</v>
      </c>
      <c r="AT229" s="118" t="s">
        <v>1007</v>
      </c>
      <c r="AU229" s="118" t="s">
        <v>26</v>
      </c>
      <c r="AV229" s="118" t="s">
        <v>501</v>
      </c>
      <c r="AW229" s="118" t="s">
        <v>90</v>
      </c>
      <c r="AX229" s="118" t="s">
        <v>438</v>
      </c>
      <c r="AY229" s="118" t="s">
        <v>153</v>
      </c>
      <c r="AZ229" s="118" t="s">
        <v>374</v>
      </c>
      <c r="BA229" s="118" t="s">
        <v>215</v>
      </c>
      <c r="BB229" s="118" t="s">
        <v>310</v>
      </c>
      <c r="BC229" s="118" t="s">
        <v>564</v>
      </c>
      <c r="BD229" s="118" t="s">
        <v>975</v>
      </c>
      <c r="BE229" s="118" t="s">
        <v>628</v>
      </c>
      <c r="BF229" s="118" t="s">
        <v>913</v>
      </c>
      <c r="BG229" s="118" t="s">
        <v>692</v>
      </c>
      <c r="BH229" s="118" t="s">
        <v>850</v>
      </c>
      <c r="BI229" s="118" t="s">
        <v>755</v>
      </c>
      <c r="BJ229" s="118" t="s">
        <v>786</v>
      </c>
      <c r="BK229" s="118" t="s">
        <v>247</v>
      </c>
      <c r="BL229" s="118" t="s">
        <v>279</v>
      </c>
      <c r="BM229" s="118" t="s">
        <v>183</v>
      </c>
      <c r="BN229" s="118" t="s">
        <v>342</v>
      </c>
      <c r="BO229" s="118" t="s">
        <v>121</v>
      </c>
      <c r="BP229" s="118" t="s">
        <v>406</v>
      </c>
      <c r="BQ229" s="118" t="s">
        <v>58</v>
      </c>
      <c r="BR229" s="126" t="s">
        <v>470</v>
      </c>
      <c r="BT229" s="22"/>
      <c r="BU229" s="29" t="s">
        <v>175</v>
      </c>
      <c r="BV229" s="30" t="s">
        <v>1030</v>
      </c>
      <c r="BW229" s="31">
        <f>L2+(221*L4)</f>
        <v>222</v>
      </c>
      <c r="BX229" s="22"/>
    </row>
    <row r="230" spans="1:76" x14ac:dyDescent="0.2">
      <c r="A230" s="1">
        <v>8</v>
      </c>
      <c r="B230" s="178">
        <v>472</v>
      </c>
      <c r="C230" s="6">
        <v>71</v>
      </c>
      <c r="D230" s="6">
        <v>629</v>
      </c>
      <c r="E230" s="6">
        <v>998</v>
      </c>
      <c r="F230" s="6">
        <v>714</v>
      </c>
      <c r="G230" s="6">
        <v>857</v>
      </c>
      <c r="H230" s="7">
        <v>363</v>
      </c>
      <c r="I230" s="9">
        <v>252</v>
      </c>
      <c r="J230" s="6">
        <v>899</v>
      </c>
      <c r="K230" s="11">
        <v>532</v>
      </c>
      <c r="L230" s="6">
        <v>34</v>
      </c>
      <c r="M230" s="6">
        <v>433</v>
      </c>
      <c r="N230" s="6">
        <v>157</v>
      </c>
      <c r="O230" s="6">
        <v>270</v>
      </c>
      <c r="P230" s="6">
        <v>832</v>
      </c>
      <c r="Q230" s="6">
        <v>687</v>
      </c>
      <c r="R230" s="6">
        <v>338</v>
      </c>
      <c r="S230" s="6">
        <v>193</v>
      </c>
      <c r="T230" s="6">
        <v>755</v>
      </c>
      <c r="U230" s="6">
        <v>868</v>
      </c>
      <c r="V230" s="6">
        <v>592</v>
      </c>
      <c r="W230" s="6">
        <v>991</v>
      </c>
      <c r="X230" s="12">
        <v>493</v>
      </c>
      <c r="Y230" s="6">
        <v>126</v>
      </c>
      <c r="Z230" s="6">
        <v>773</v>
      </c>
      <c r="AA230" s="8">
        <v>662</v>
      </c>
      <c r="AB230" s="6">
        <v>168</v>
      </c>
      <c r="AC230" s="6">
        <v>311</v>
      </c>
      <c r="AD230" s="6">
        <v>27</v>
      </c>
      <c r="AE230" s="6">
        <v>396</v>
      </c>
      <c r="AF230" s="6">
        <v>954</v>
      </c>
      <c r="AG230" s="179">
        <v>553</v>
      </c>
      <c r="AH230" s="5">
        <f t="shared" si="46"/>
        <v>16400</v>
      </c>
      <c r="AI230" s="5">
        <f t="shared" si="47"/>
        <v>11201200</v>
      </c>
      <c r="AJ230" s="2">
        <f t="shared" si="45"/>
        <v>8606720000</v>
      </c>
      <c r="AK230" s="115">
        <f>SUMSQ(R229,S229,T229,U229,V229,W229,X229,Y229,Z229,AA229,AB229,AC229,AD229,AE229,AF229,AG229,R230,S230,T230,U230,V230,W230,X230,Y230,Z230,AA230,AB230,AC230,AD230,AE230,AF230,AG230)</f>
        <v>11201200</v>
      </c>
      <c r="AM230" s="127" t="s">
        <v>717</v>
      </c>
      <c r="AN230" s="118" t="s">
        <v>811</v>
      </c>
      <c r="AO230" s="118" t="s">
        <v>653</v>
      </c>
      <c r="AP230" s="118" t="s">
        <v>875</v>
      </c>
      <c r="AQ230" s="118" t="s">
        <v>589</v>
      </c>
      <c r="AR230" s="118" t="s">
        <v>938</v>
      </c>
      <c r="AS230" s="118" t="s">
        <v>526</v>
      </c>
      <c r="AT230" s="118" t="s">
        <v>1000</v>
      </c>
      <c r="AU230" s="118" t="s">
        <v>19</v>
      </c>
      <c r="AV230" s="118" t="s">
        <v>494</v>
      </c>
      <c r="AW230" s="118" t="s">
        <v>83</v>
      </c>
      <c r="AX230" s="118" t="s">
        <v>431</v>
      </c>
      <c r="AY230" s="118" t="s">
        <v>146</v>
      </c>
      <c r="AZ230" s="118" t="s">
        <v>367</v>
      </c>
      <c r="BA230" s="118" t="s">
        <v>208</v>
      </c>
      <c r="BB230" s="118" t="s">
        <v>303</v>
      </c>
      <c r="BC230" s="118" t="s">
        <v>557</v>
      </c>
      <c r="BD230" s="118" t="s">
        <v>969</v>
      </c>
      <c r="BE230" s="118" t="s">
        <v>621</v>
      </c>
      <c r="BF230" s="118" t="s">
        <v>906</v>
      </c>
      <c r="BG230" s="118" t="s">
        <v>685</v>
      </c>
      <c r="BH230" s="118" t="s">
        <v>843</v>
      </c>
      <c r="BI230" s="118" t="s">
        <v>748</v>
      </c>
      <c r="BJ230" s="118" t="s">
        <v>780</v>
      </c>
      <c r="BK230" s="118" t="s">
        <v>240</v>
      </c>
      <c r="BL230" s="118" t="s">
        <v>272</v>
      </c>
      <c r="BM230" s="118" t="s">
        <v>177</v>
      </c>
      <c r="BN230" s="118" t="s">
        <v>335</v>
      </c>
      <c r="BO230" s="118" t="s">
        <v>114</v>
      </c>
      <c r="BP230" s="118" t="s">
        <v>399</v>
      </c>
      <c r="BQ230" s="118" t="s">
        <v>51</v>
      </c>
      <c r="BR230" s="126" t="s">
        <v>463</v>
      </c>
      <c r="BT230" s="22"/>
      <c r="BU230" s="29" t="s">
        <v>293</v>
      </c>
      <c r="BV230" s="30" t="s">
        <v>1030</v>
      </c>
      <c r="BW230" s="31">
        <f>L2+(222*L4)</f>
        <v>223</v>
      </c>
      <c r="BX230" s="22"/>
    </row>
    <row r="231" spans="1:76" x14ac:dyDescent="0.2">
      <c r="A231" s="1">
        <v>9</v>
      </c>
      <c r="B231" s="178">
        <v>859</v>
      </c>
      <c r="C231" s="6">
        <v>716</v>
      </c>
      <c r="D231" s="6">
        <v>250</v>
      </c>
      <c r="E231" s="6">
        <v>361</v>
      </c>
      <c r="F231" s="6">
        <v>69</v>
      </c>
      <c r="G231" s="6">
        <v>470</v>
      </c>
      <c r="H231" s="11">
        <v>1000</v>
      </c>
      <c r="I231" s="6">
        <v>631</v>
      </c>
      <c r="J231" s="9">
        <v>272</v>
      </c>
      <c r="K231" s="7">
        <v>159</v>
      </c>
      <c r="L231" s="6">
        <v>685</v>
      </c>
      <c r="M231" s="6">
        <v>830</v>
      </c>
      <c r="N231" s="6">
        <v>530</v>
      </c>
      <c r="O231" s="6">
        <v>897</v>
      </c>
      <c r="P231" s="6">
        <v>435</v>
      </c>
      <c r="Q231" s="6">
        <v>36</v>
      </c>
      <c r="R231" s="6">
        <v>989</v>
      </c>
      <c r="S231" s="6">
        <v>590</v>
      </c>
      <c r="T231" s="6">
        <v>128</v>
      </c>
      <c r="U231" s="6">
        <v>495</v>
      </c>
      <c r="V231" s="6">
        <v>195</v>
      </c>
      <c r="W231" s="6">
        <v>340</v>
      </c>
      <c r="X231" s="8">
        <v>866</v>
      </c>
      <c r="Y231" s="6">
        <v>753</v>
      </c>
      <c r="Z231" s="6">
        <v>394</v>
      </c>
      <c r="AA231" s="12">
        <v>25</v>
      </c>
      <c r="AB231" s="6">
        <v>555</v>
      </c>
      <c r="AC231" s="6">
        <v>956</v>
      </c>
      <c r="AD231" s="6">
        <v>664</v>
      </c>
      <c r="AE231" s="6">
        <v>775</v>
      </c>
      <c r="AF231" s="6">
        <v>309</v>
      </c>
      <c r="AG231" s="179">
        <v>166</v>
      </c>
      <c r="AH231" s="5">
        <f t="shared" si="46"/>
        <v>16400</v>
      </c>
      <c r="AI231" s="5">
        <f t="shared" si="47"/>
        <v>11201200</v>
      </c>
      <c r="AJ231" s="2">
        <f t="shared" si="45"/>
        <v>8606720000</v>
      </c>
      <c r="AK231" s="115">
        <f>SUMSQ(B231,C231,D231,E231,F231,G231,H231,I231,J231,K231,L231,M231,N231,O231,P231,Q231,B232,C232,D232,E232,F232,G232,H232,I232,J232,K232,L232,M232,N232,O232,P232,Q232)</f>
        <v>11201200</v>
      </c>
      <c r="AM231" s="127" t="s">
        <v>388</v>
      </c>
      <c r="AN231" s="118" t="s">
        <v>833</v>
      </c>
      <c r="AO231" s="118" t="s">
        <v>675</v>
      </c>
      <c r="AP231" s="118" t="s">
        <v>896</v>
      </c>
      <c r="AQ231" s="118" t="s">
        <v>611</v>
      </c>
      <c r="AR231" s="118" t="s">
        <v>959</v>
      </c>
      <c r="AS231" s="118" t="s">
        <v>547</v>
      </c>
      <c r="AT231" s="118" t="s">
        <v>1022</v>
      </c>
      <c r="AU231" s="118" t="s">
        <v>41</v>
      </c>
      <c r="AV231" s="118" t="s">
        <v>516</v>
      </c>
      <c r="AW231" s="118" t="s">
        <v>105</v>
      </c>
      <c r="AX231" s="118" t="s">
        <v>453</v>
      </c>
      <c r="AY231" s="118" t="s">
        <v>167</v>
      </c>
      <c r="AZ231" s="118" t="s">
        <v>389</v>
      </c>
      <c r="BA231" s="118" t="s">
        <v>230</v>
      </c>
      <c r="BB231" s="118" t="s">
        <v>325</v>
      </c>
      <c r="BC231" s="118" t="s">
        <v>579</v>
      </c>
      <c r="BD231" s="118" t="s">
        <v>990</v>
      </c>
      <c r="BE231" s="118" t="s">
        <v>643</v>
      </c>
      <c r="BF231" s="118" t="s">
        <v>928</v>
      </c>
      <c r="BG231" s="118" t="s">
        <v>707</v>
      </c>
      <c r="BH231" s="118" t="s">
        <v>865</v>
      </c>
      <c r="BI231" s="118" t="s">
        <v>770</v>
      </c>
      <c r="BJ231" s="118" t="s">
        <v>801</v>
      </c>
      <c r="BK231" s="118" t="s">
        <v>262</v>
      </c>
      <c r="BL231" s="118" t="s">
        <v>294</v>
      </c>
      <c r="BM231" s="118" t="s">
        <v>198</v>
      </c>
      <c r="BN231" s="118" t="s">
        <v>357</v>
      </c>
      <c r="BO231" s="118" t="s">
        <v>136</v>
      </c>
      <c r="BP231" s="118" t="s">
        <v>421</v>
      </c>
      <c r="BQ231" s="118" t="s">
        <v>73</v>
      </c>
      <c r="BR231" s="126" t="s">
        <v>484</v>
      </c>
      <c r="BT231" s="22"/>
      <c r="BU231" s="29" t="s">
        <v>486</v>
      </c>
      <c r="BV231" s="30" t="s">
        <v>1030</v>
      </c>
      <c r="BW231" s="31">
        <f>L2+(223*L4)</f>
        <v>224</v>
      </c>
      <c r="BX231" s="22"/>
    </row>
    <row r="232" spans="1:76" x14ac:dyDescent="0.2">
      <c r="A232" s="1">
        <v>10</v>
      </c>
      <c r="B232" s="178">
        <v>768</v>
      </c>
      <c r="C232" s="6">
        <v>879</v>
      </c>
      <c r="D232" s="6">
        <v>349</v>
      </c>
      <c r="E232" s="6">
        <v>206</v>
      </c>
      <c r="F232" s="6">
        <v>482</v>
      </c>
      <c r="G232" s="6">
        <v>113</v>
      </c>
      <c r="H232" s="6">
        <v>579</v>
      </c>
      <c r="I232" s="11">
        <v>980</v>
      </c>
      <c r="J232" s="7">
        <v>171</v>
      </c>
      <c r="K232" s="9">
        <v>316</v>
      </c>
      <c r="L232" s="6">
        <v>778</v>
      </c>
      <c r="M232" s="6">
        <v>665</v>
      </c>
      <c r="N232" s="6">
        <v>949</v>
      </c>
      <c r="O232" s="6">
        <v>550</v>
      </c>
      <c r="P232" s="6">
        <v>24</v>
      </c>
      <c r="Q232" s="6">
        <v>391</v>
      </c>
      <c r="R232" s="6">
        <v>634</v>
      </c>
      <c r="S232" s="6">
        <v>1001</v>
      </c>
      <c r="T232" s="6">
        <v>475</v>
      </c>
      <c r="U232" s="6">
        <v>76</v>
      </c>
      <c r="V232" s="6">
        <v>360</v>
      </c>
      <c r="W232" s="6">
        <v>247</v>
      </c>
      <c r="X232" s="6">
        <v>709</v>
      </c>
      <c r="Y232" s="8">
        <v>854</v>
      </c>
      <c r="Z232" s="12">
        <v>45</v>
      </c>
      <c r="AA232" s="6">
        <v>446</v>
      </c>
      <c r="AB232" s="6">
        <v>912</v>
      </c>
      <c r="AC232" s="6">
        <v>543</v>
      </c>
      <c r="AD232" s="6">
        <v>819</v>
      </c>
      <c r="AE232" s="6">
        <v>676</v>
      </c>
      <c r="AF232" s="6">
        <v>146</v>
      </c>
      <c r="AG232" s="179">
        <v>257</v>
      </c>
      <c r="AH232" s="5">
        <f t="shared" si="46"/>
        <v>16400</v>
      </c>
      <c r="AI232" s="5">
        <f t="shared" si="47"/>
        <v>11201200</v>
      </c>
      <c r="AJ232" s="2">
        <f t="shared" si="45"/>
        <v>8606720000</v>
      </c>
      <c r="AK232" s="115">
        <f>SUMSQ(R231,S231,T231,U231,V231,W231,X231,Y231,Z231,AA231,AB231,AC231,AD231,AE231,AF231,AG231,R232,S232,T232,U232,V232,W232,X232,Y232,Z232,AA232,AB232,AC232,AD232,AE232,AF232,AG232)</f>
        <v>11201200</v>
      </c>
      <c r="AM232" s="127" t="s">
        <v>734</v>
      </c>
      <c r="AN232" s="118" t="s">
        <v>828</v>
      </c>
      <c r="AO232" s="118" t="s">
        <v>670</v>
      </c>
      <c r="AP232" s="118" t="s">
        <v>891</v>
      </c>
      <c r="AQ232" s="118" t="s">
        <v>606</v>
      </c>
      <c r="AR232" s="118" t="s">
        <v>954</v>
      </c>
      <c r="AS232" s="118" t="s">
        <v>2</v>
      </c>
      <c r="AT232" s="118" t="s">
        <v>1017</v>
      </c>
      <c r="AU232" s="118" t="s">
        <v>36</v>
      </c>
      <c r="AV232" s="118" t="s">
        <v>511</v>
      </c>
      <c r="AW232" s="118" t="s">
        <v>100</v>
      </c>
      <c r="AX232" s="118" t="s">
        <v>448</v>
      </c>
      <c r="AY232" s="118" t="s">
        <v>163</v>
      </c>
      <c r="AZ232" s="118" t="s">
        <v>384</v>
      </c>
      <c r="BA232" s="118" t="s">
        <v>225</v>
      </c>
      <c r="BB232" s="118" t="s">
        <v>320</v>
      </c>
      <c r="BC232" s="118" t="s">
        <v>574</v>
      </c>
      <c r="BD232" s="118" t="s">
        <v>985</v>
      </c>
      <c r="BE232" s="118" t="s">
        <v>638</v>
      </c>
      <c r="BF232" s="118" t="s">
        <v>923</v>
      </c>
      <c r="BG232" s="118" t="s">
        <v>702</v>
      </c>
      <c r="BH232" s="118" t="s">
        <v>860</v>
      </c>
      <c r="BI232" s="118" t="s">
        <v>765</v>
      </c>
      <c r="BJ232" s="118" t="s">
        <v>796</v>
      </c>
      <c r="BK232" s="118" t="s">
        <v>257</v>
      </c>
      <c r="BL232" s="118" t="s">
        <v>289</v>
      </c>
      <c r="BM232" s="118" t="s">
        <v>193</v>
      </c>
      <c r="BN232" s="118" t="s">
        <v>352</v>
      </c>
      <c r="BO232" s="118" t="s">
        <v>131</v>
      </c>
      <c r="BP232" s="118" t="s">
        <v>416</v>
      </c>
      <c r="BQ232" s="118" t="s">
        <v>68</v>
      </c>
      <c r="BR232" s="126" t="s">
        <v>480</v>
      </c>
      <c r="BT232" s="22"/>
      <c r="BU232" s="29" t="s">
        <v>902</v>
      </c>
      <c r="BV232" s="30" t="s">
        <v>1030</v>
      </c>
      <c r="BW232" s="31">
        <f>L2+(224*L4)</f>
        <v>225</v>
      </c>
      <c r="BX232" s="22"/>
    </row>
    <row r="233" spans="1:76" x14ac:dyDescent="0.2">
      <c r="A233" s="1">
        <v>11</v>
      </c>
      <c r="B233" s="178">
        <v>164</v>
      </c>
      <c r="C233" s="6">
        <v>307</v>
      </c>
      <c r="D233" s="6">
        <v>769</v>
      </c>
      <c r="E233" s="6">
        <v>658</v>
      </c>
      <c r="F233" s="11">
        <v>958</v>
      </c>
      <c r="G233" s="6">
        <v>557</v>
      </c>
      <c r="H233" s="6">
        <v>31</v>
      </c>
      <c r="I233" s="6">
        <v>400</v>
      </c>
      <c r="J233" s="6">
        <v>759</v>
      </c>
      <c r="K233" s="6">
        <v>872</v>
      </c>
      <c r="L233" s="9">
        <v>342</v>
      </c>
      <c r="M233" s="7">
        <v>197</v>
      </c>
      <c r="N233" s="6">
        <v>489</v>
      </c>
      <c r="O233" s="6">
        <v>122</v>
      </c>
      <c r="P233" s="6">
        <v>588</v>
      </c>
      <c r="Q233" s="6">
        <v>987</v>
      </c>
      <c r="R233" s="6">
        <v>38</v>
      </c>
      <c r="S233" s="6">
        <v>437</v>
      </c>
      <c r="T233" s="6">
        <v>903</v>
      </c>
      <c r="U233" s="6">
        <v>536</v>
      </c>
      <c r="V233" s="8">
        <v>828</v>
      </c>
      <c r="W233" s="6">
        <v>683</v>
      </c>
      <c r="X233" s="6">
        <v>153</v>
      </c>
      <c r="Y233" s="6">
        <v>266</v>
      </c>
      <c r="Z233" s="6">
        <v>625</v>
      </c>
      <c r="AA233" s="6">
        <v>994</v>
      </c>
      <c r="AB233" s="6">
        <v>468</v>
      </c>
      <c r="AC233" s="12">
        <v>67</v>
      </c>
      <c r="AD233" s="6">
        <v>367</v>
      </c>
      <c r="AE233" s="6">
        <v>256</v>
      </c>
      <c r="AF233" s="6">
        <v>718</v>
      </c>
      <c r="AG233" s="179">
        <v>861</v>
      </c>
      <c r="AH233" s="5">
        <f t="shared" si="46"/>
        <v>16400</v>
      </c>
      <c r="AI233" s="5">
        <f t="shared" si="47"/>
        <v>11201200</v>
      </c>
      <c r="AJ233" s="2">
        <f t="shared" si="45"/>
        <v>8606720000</v>
      </c>
      <c r="AK233" s="115">
        <f>SUMSQ(B233,C233,D233,E233,F233,G233,H233,I233,J233,K233,L233,M233,N233,O233,P233,Q233,B234,C234,D234,E234,F234,G234,H234,I234,J234,K234,L234,M234,N234,O234,P234,Q234)</f>
        <v>11201200</v>
      </c>
      <c r="AM233" s="127" t="s">
        <v>737</v>
      </c>
      <c r="AN233" s="118" t="s">
        <v>831</v>
      </c>
      <c r="AO233" s="118" t="s">
        <v>673</v>
      </c>
      <c r="AP233" s="118" t="s">
        <v>894</v>
      </c>
      <c r="AQ233" s="118" t="s">
        <v>609</v>
      </c>
      <c r="AR233" s="118" t="s">
        <v>957</v>
      </c>
      <c r="AS233" s="118" t="s">
        <v>545</v>
      </c>
      <c r="AT233" s="118" t="s">
        <v>1020</v>
      </c>
      <c r="AU233" s="118" t="s">
        <v>39</v>
      </c>
      <c r="AV233" s="118" t="s">
        <v>514</v>
      </c>
      <c r="AW233" s="118" t="s">
        <v>103</v>
      </c>
      <c r="AX233" s="118" t="s">
        <v>451</v>
      </c>
      <c r="AY233" s="118" t="s">
        <v>165</v>
      </c>
      <c r="AZ233" s="118" t="s">
        <v>387</v>
      </c>
      <c r="BA233" s="118" t="s">
        <v>228</v>
      </c>
      <c r="BB233" s="118" t="s">
        <v>323</v>
      </c>
      <c r="BC233" s="118" t="s">
        <v>577</v>
      </c>
      <c r="BD233" s="118" t="s">
        <v>988</v>
      </c>
      <c r="BE233" s="118" t="s">
        <v>641</v>
      </c>
      <c r="BF233" s="118" t="s">
        <v>926</v>
      </c>
      <c r="BG233" s="118" t="s">
        <v>705</v>
      </c>
      <c r="BH233" s="118" t="s">
        <v>863</v>
      </c>
      <c r="BI233" s="118" t="s">
        <v>768</v>
      </c>
      <c r="BJ233" s="118" t="s">
        <v>799</v>
      </c>
      <c r="BK233" s="118" t="s">
        <v>260</v>
      </c>
      <c r="BL233" s="118" t="s">
        <v>292</v>
      </c>
      <c r="BM233" s="118" t="s">
        <v>196</v>
      </c>
      <c r="BN233" s="118" t="s">
        <v>355</v>
      </c>
      <c r="BO233" s="118" t="s">
        <v>134</v>
      </c>
      <c r="BP233" s="118" t="s">
        <v>419</v>
      </c>
      <c r="BQ233" s="118" t="s">
        <v>71</v>
      </c>
      <c r="BR233" s="126" t="s">
        <v>483</v>
      </c>
      <c r="BT233" s="22"/>
      <c r="BU233" s="29" t="s">
        <v>844</v>
      </c>
      <c r="BV233" s="30" t="s">
        <v>1030</v>
      </c>
      <c r="BW233" s="31">
        <f>L2+(225*L4)</f>
        <v>226</v>
      </c>
      <c r="BX233" s="22"/>
    </row>
    <row r="234" spans="1:76" x14ac:dyDescent="0.2">
      <c r="A234" s="1">
        <v>12</v>
      </c>
      <c r="B234" s="178">
        <v>263</v>
      </c>
      <c r="C234" s="6">
        <v>152</v>
      </c>
      <c r="D234" s="6">
        <v>678</v>
      </c>
      <c r="E234" s="6">
        <v>821</v>
      </c>
      <c r="F234" s="6">
        <v>537</v>
      </c>
      <c r="G234" s="11">
        <v>906</v>
      </c>
      <c r="H234" s="6">
        <v>444</v>
      </c>
      <c r="I234" s="6">
        <v>43</v>
      </c>
      <c r="J234" s="6">
        <v>852</v>
      </c>
      <c r="K234" s="6">
        <v>707</v>
      </c>
      <c r="L234" s="7">
        <v>241</v>
      </c>
      <c r="M234" s="9">
        <v>354</v>
      </c>
      <c r="N234" s="6">
        <v>78</v>
      </c>
      <c r="O234" s="6">
        <v>477</v>
      </c>
      <c r="P234" s="6">
        <v>1007</v>
      </c>
      <c r="Q234" s="6">
        <v>640</v>
      </c>
      <c r="R234" s="6">
        <v>385</v>
      </c>
      <c r="S234" s="6">
        <v>18</v>
      </c>
      <c r="T234" s="6">
        <v>548</v>
      </c>
      <c r="U234" s="6">
        <v>947</v>
      </c>
      <c r="V234" s="6">
        <v>671</v>
      </c>
      <c r="W234" s="8">
        <v>784</v>
      </c>
      <c r="X234" s="6">
        <v>318</v>
      </c>
      <c r="Y234" s="6">
        <v>173</v>
      </c>
      <c r="Z234" s="6">
        <v>982</v>
      </c>
      <c r="AA234" s="6">
        <v>581</v>
      </c>
      <c r="AB234" s="12">
        <v>119</v>
      </c>
      <c r="AC234" s="6">
        <v>488</v>
      </c>
      <c r="AD234" s="6">
        <v>204</v>
      </c>
      <c r="AE234" s="6">
        <v>347</v>
      </c>
      <c r="AF234" s="6">
        <v>873</v>
      </c>
      <c r="AG234" s="179">
        <v>762</v>
      </c>
      <c r="AH234" s="5">
        <f t="shared" si="46"/>
        <v>16400</v>
      </c>
      <c r="AI234" s="5">
        <f t="shared" si="47"/>
        <v>11201200</v>
      </c>
      <c r="AJ234" s="2">
        <f t="shared" si="45"/>
        <v>8606720000</v>
      </c>
      <c r="AK234" s="115">
        <f>SUMSQ(R233,S233,T233,U233,V233,W233,X233,Y233,Z233,AA233,AB233,AC233,AD233,AE233,AF233,AG233,R234,S234,T234,U234,V234,W234,X234,Y234,Z234,AA234,AB234,AC234,AD234,AE234,AF234,AG234)</f>
        <v>11201200</v>
      </c>
      <c r="AM234" s="127" t="s">
        <v>736</v>
      </c>
      <c r="AN234" s="118" t="s">
        <v>830</v>
      </c>
      <c r="AO234" s="118" t="s">
        <v>672</v>
      </c>
      <c r="AP234" s="118" t="s">
        <v>893</v>
      </c>
      <c r="AQ234" s="118" t="s">
        <v>608</v>
      </c>
      <c r="AR234" s="118" t="s">
        <v>956</v>
      </c>
      <c r="AS234" s="118" t="s">
        <v>544</v>
      </c>
      <c r="AT234" s="118" t="s">
        <v>1019</v>
      </c>
      <c r="AU234" s="118" t="s">
        <v>38</v>
      </c>
      <c r="AV234" s="118" t="s">
        <v>513</v>
      </c>
      <c r="AW234" s="118" t="s">
        <v>102</v>
      </c>
      <c r="AX234" s="118" t="s">
        <v>450</v>
      </c>
      <c r="AY234" s="118" t="s">
        <v>164</v>
      </c>
      <c r="AZ234" s="118" t="s">
        <v>386</v>
      </c>
      <c r="BA234" s="118" t="s">
        <v>227</v>
      </c>
      <c r="BB234" s="118" t="s">
        <v>322</v>
      </c>
      <c r="BC234" s="118" t="s">
        <v>576</v>
      </c>
      <c r="BD234" s="118" t="s">
        <v>987</v>
      </c>
      <c r="BE234" s="118" t="s">
        <v>640</v>
      </c>
      <c r="BF234" s="118" t="s">
        <v>925</v>
      </c>
      <c r="BG234" s="118" t="s">
        <v>704</v>
      </c>
      <c r="BH234" s="118" t="s">
        <v>862</v>
      </c>
      <c r="BI234" s="118" t="s">
        <v>767</v>
      </c>
      <c r="BJ234" s="118" t="s">
        <v>798</v>
      </c>
      <c r="BK234" s="118" t="s">
        <v>259</v>
      </c>
      <c r="BL234" s="118" t="s">
        <v>291</v>
      </c>
      <c r="BM234" s="118" t="s">
        <v>195</v>
      </c>
      <c r="BN234" s="118" t="s">
        <v>354</v>
      </c>
      <c r="BO234" s="118" t="s">
        <v>133</v>
      </c>
      <c r="BP234" s="118" t="s">
        <v>418</v>
      </c>
      <c r="BQ234" s="118" t="s">
        <v>70</v>
      </c>
      <c r="BR234" s="126" t="s">
        <v>482</v>
      </c>
      <c r="BT234" s="22"/>
      <c r="BU234" s="29" t="s">
        <v>774</v>
      </c>
      <c r="BV234" s="30" t="s">
        <v>1030</v>
      </c>
      <c r="BW234" s="31">
        <f>L2+(226*L4)</f>
        <v>227</v>
      </c>
      <c r="BX234" s="22"/>
    </row>
    <row r="235" spans="1:76" x14ac:dyDescent="0.2">
      <c r="A235" s="1">
        <v>13</v>
      </c>
      <c r="B235" s="178">
        <v>218</v>
      </c>
      <c r="C235" s="6">
        <v>329</v>
      </c>
      <c r="D235" s="11">
        <v>891</v>
      </c>
      <c r="E235" s="6">
        <v>748</v>
      </c>
      <c r="F235" s="6">
        <v>968</v>
      </c>
      <c r="G235" s="6">
        <v>599</v>
      </c>
      <c r="H235" s="6">
        <v>101</v>
      </c>
      <c r="I235" s="6">
        <v>502</v>
      </c>
      <c r="J235" s="6">
        <v>653</v>
      </c>
      <c r="K235" s="6">
        <v>798</v>
      </c>
      <c r="L235" s="6">
        <v>304</v>
      </c>
      <c r="M235" s="6">
        <v>191</v>
      </c>
      <c r="N235" s="9">
        <v>403</v>
      </c>
      <c r="O235" s="7">
        <v>4</v>
      </c>
      <c r="P235" s="6">
        <v>562</v>
      </c>
      <c r="Q235" s="6">
        <v>929</v>
      </c>
      <c r="R235" s="6">
        <v>96</v>
      </c>
      <c r="S235" s="6">
        <v>463</v>
      </c>
      <c r="T235" s="8">
        <v>1021</v>
      </c>
      <c r="U235" s="6">
        <v>622</v>
      </c>
      <c r="V235" s="6">
        <v>834</v>
      </c>
      <c r="W235" s="6">
        <v>721</v>
      </c>
      <c r="X235" s="6">
        <v>227</v>
      </c>
      <c r="Y235" s="6">
        <v>372</v>
      </c>
      <c r="Z235" s="6">
        <v>523</v>
      </c>
      <c r="AA235" s="6">
        <v>924</v>
      </c>
      <c r="AB235" s="6">
        <v>426</v>
      </c>
      <c r="AC235" s="6">
        <v>57</v>
      </c>
      <c r="AD235" s="6">
        <v>277</v>
      </c>
      <c r="AE235" s="12">
        <v>134</v>
      </c>
      <c r="AF235" s="6">
        <v>696</v>
      </c>
      <c r="AG235" s="179">
        <v>807</v>
      </c>
      <c r="AH235" s="5">
        <f t="shared" si="46"/>
        <v>16400</v>
      </c>
      <c r="AI235" s="5">
        <f t="shared" si="47"/>
        <v>11201200</v>
      </c>
      <c r="AJ235" s="2">
        <f t="shared" si="45"/>
        <v>8606720000</v>
      </c>
      <c r="AK235" s="115">
        <f>SUMSQ(B235,C235,D235,E235,F235,G235,H235,I235,J235,K235,L235,M235,N235,O235,P235,Q235,B236,C236,D236,E236,F236,G236,H236,I236,J236,K236,L236,M236,N236,O236,P236,Q236)</f>
        <v>11201200</v>
      </c>
      <c r="AM235" s="127" t="s">
        <v>742</v>
      </c>
      <c r="AN235" s="118" t="s">
        <v>837</v>
      </c>
      <c r="AO235" s="118" t="s">
        <v>679</v>
      </c>
      <c r="AP235" s="118" t="s">
        <v>900</v>
      </c>
      <c r="AQ235" s="118" t="s">
        <v>615</v>
      </c>
      <c r="AR235" s="118" t="s">
        <v>963</v>
      </c>
      <c r="AS235" s="118" t="s">
        <v>551</v>
      </c>
      <c r="AT235" s="118" t="s">
        <v>1026</v>
      </c>
      <c r="AU235" s="118" t="s">
        <v>45</v>
      </c>
      <c r="AV235" s="118" t="s">
        <v>520</v>
      </c>
      <c r="AW235" s="118" t="s">
        <v>109</v>
      </c>
      <c r="AX235" s="118" t="s">
        <v>457</v>
      </c>
      <c r="AY235" s="118" t="s">
        <v>171</v>
      </c>
      <c r="AZ235" s="118" t="s">
        <v>393</v>
      </c>
      <c r="BA235" s="118" t="s">
        <v>234</v>
      </c>
      <c r="BB235" s="118" t="s">
        <v>329</v>
      </c>
      <c r="BC235" s="118" t="s">
        <v>583</v>
      </c>
      <c r="BD235" s="118" t="s">
        <v>994</v>
      </c>
      <c r="BE235" s="118" t="s">
        <v>647</v>
      </c>
      <c r="BF235" s="118" t="s">
        <v>932</v>
      </c>
      <c r="BG235" s="118" t="s">
        <v>711</v>
      </c>
      <c r="BH235" s="118" t="s">
        <v>869</v>
      </c>
      <c r="BI235" s="118" t="s">
        <v>774</v>
      </c>
      <c r="BJ235" s="118" t="s">
        <v>805</v>
      </c>
      <c r="BK235" s="118" t="s">
        <v>266</v>
      </c>
      <c r="BL235" s="118" t="s">
        <v>297</v>
      </c>
      <c r="BM235" s="118" t="s">
        <v>202</v>
      </c>
      <c r="BN235" s="118" t="s">
        <v>361</v>
      </c>
      <c r="BO235" s="118" t="s">
        <v>140</v>
      </c>
      <c r="BP235" s="118" t="s">
        <v>425</v>
      </c>
      <c r="BQ235" s="118" t="s">
        <v>77</v>
      </c>
      <c r="BR235" s="126" t="s">
        <v>488</v>
      </c>
      <c r="BT235" s="22"/>
      <c r="BU235" s="29" t="s">
        <v>580</v>
      </c>
      <c r="BV235" s="30" t="s">
        <v>1030</v>
      </c>
      <c r="BW235" s="31">
        <f>L2+(227*L4)</f>
        <v>228</v>
      </c>
      <c r="BX235" s="22"/>
    </row>
    <row r="236" spans="1:76" x14ac:dyDescent="0.2">
      <c r="A236" s="1">
        <v>14</v>
      </c>
      <c r="B236" s="178">
        <v>381</v>
      </c>
      <c r="C236" s="6">
        <v>238</v>
      </c>
      <c r="D236" s="6">
        <v>736</v>
      </c>
      <c r="E236" s="11">
        <v>847</v>
      </c>
      <c r="F236" s="6">
        <v>611</v>
      </c>
      <c r="G236" s="6">
        <v>1012</v>
      </c>
      <c r="H236" s="6">
        <v>450</v>
      </c>
      <c r="I236" s="6">
        <v>81</v>
      </c>
      <c r="J236" s="6">
        <v>810</v>
      </c>
      <c r="K236" s="6">
        <v>697</v>
      </c>
      <c r="L236" s="6">
        <v>139</v>
      </c>
      <c r="M236" s="6">
        <v>284</v>
      </c>
      <c r="N236" s="7">
        <v>56</v>
      </c>
      <c r="O236" s="9">
        <v>423</v>
      </c>
      <c r="P236" s="6">
        <v>917</v>
      </c>
      <c r="Q236" s="6">
        <v>518</v>
      </c>
      <c r="R236" s="6">
        <v>507</v>
      </c>
      <c r="S236" s="6">
        <v>108</v>
      </c>
      <c r="T236" s="6">
        <v>602</v>
      </c>
      <c r="U236" s="8">
        <v>969</v>
      </c>
      <c r="V236" s="6">
        <v>741</v>
      </c>
      <c r="W236" s="6">
        <v>886</v>
      </c>
      <c r="X236" s="6">
        <v>328</v>
      </c>
      <c r="Y236" s="6">
        <v>215</v>
      </c>
      <c r="Z236" s="6">
        <v>944</v>
      </c>
      <c r="AA236" s="6">
        <v>575</v>
      </c>
      <c r="AB236" s="6">
        <v>13</v>
      </c>
      <c r="AC236" s="6">
        <v>414</v>
      </c>
      <c r="AD236" s="12">
        <v>178</v>
      </c>
      <c r="AE236" s="6">
        <v>289</v>
      </c>
      <c r="AF236" s="6">
        <v>787</v>
      </c>
      <c r="AG236" s="179">
        <v>644</v>
      </c>
      <c r="AH236" s="5">
        <f t="shared" si="46"/>
        <v>16400</v>
      </c>
      <c r="AI236" s="5">
        <f t="shared" si="47"/>
        <v>11201200</v>
      </c>
      <c r="AJ236" s="2">
        <f t="shared" si="45"/>
        <v>8606720000</v>
      </c>
      <c r="AK236" s="115">
        <f>SUMSQ(R235,S235,T235,U235,V235,W235,X235,Y235,Z235,AA235,AB235,AC235,AD235,AE235,AF235,AG235,R236,S236,T236,U236,V236,W236,X236,Y236,Z236,AA236,AB236,AC236,AD236,AE236,AF236,AG236)</f>
        <v>11201200</v>
      </c>
      <c r="AM236" s="127" t="s">
        <v>730</v>
      </c>
      <c r="AN236" s="118" t="s">
        <v>824</v>
      </c>
      <c r="AO236" s="118" t="s">
        <v>666</v>
      </c>
      <c r="AP236" s="118" t="s">
        <v>887</v>
      </c>
      <c r="AQ236" s="118" t="s">
        <v>602</v>
      </c>
      <c r="AR236" s="118" t="s">
        <v>950</v>
      </c>
      <c r="AS236" s="118" t="s">
        <v>539</v>
      </c>
      <c r="AT236" s="118" t="s">
        <v>1013</v>
      </c>
      <c r="AU236" s="118" t="s">
        <v>32</v>
      </c>
      <c r="AV236" s="118" t="s">
        <v>507</v>
      </c>
      <c r="AW236" s="118" t="s">
        <v>96</v>
      </c>
      <c r="AX236" s="118" t="s">
        <v>444</v>
      </c>
      <c r="AY236" s="118" t="s">
        <v>159</v>
      </c>
      <c r="AZ236" s="118" t="s">
        <v>380</v>
      </c>
      <c r="BA236" s="118" t="s">
        <v>221</v>
      </c>
      <c r="BB236" s="118" t="s">
        <v>316</v>
      </c>
      <c r="BC236" s="118" t="s">
        <v>570</v>
      </c>
      <c r="BD236" s="118" t="s">
        <v>981</v>
      </c>
      <c r="BE236" s="118" t="s">
        <v>634</v>
      </c>
      <c r="BF236" s="118" t="s">
        <v>919</v>
      </c>
      <c r="BG236" s="118" t="s">
        <v>698</v>
      </c>
      <c r="BH236" s="118" t="s">
        <v>856</v>
      </c>
      <c r="BI236" s="118" t="s">
        <v>761</v>
      </c>
      <c r="BJ236" s="118" t="s">
        <v>792</v>
      </c>
      <c r="BK236" s="118" t="s">
        <v>253</v>
      </c>
      <c r="BL236" s="118" t="s">
        <v>285</v>
      </c>
      <c r="BM236" s="118" t="s">
        <v>189</v>
      </c>
      <c r="BN236" s="118" t="s">
        <v>348</v>
      </c>
      <c r="BO236" s="118" t="s">
        <v>127</v>
      </c>
      <c r="BP236" s="118" t="s">
        <v>412</v>
      </c>
      <c r="BQ236" s="118" t="s">
        <v>64</v>
      </c>
      <c r="BR236" s="126" t="s">
        <v>476</v>
      </c>
      <c r="BT236" s="22"/>
      <c r="BU236" s="29" t="s">
        <v>518</v>
      </c>
      <c r="BV236" s="30" t="s">
        <v>1030</v>
      </c>
      <c r="BW236" s="31">
        <f>L2+(228*L4)</f>
        <v>229</v>
      </c>
      <c r="BX236" s="22"/>
    </row>
    <row r="237" spans="1:76" x14ac:dyDescent="0.2">
      <c r="A237" s="1">
        <v>15</v>
      </c>
      <c r="B237" s="190">
        <v>801</v>
      </c>
      <c r="C237" s="6">
        <v>690</v>
      </c>
      <c r="D237" s="6">
        <v>132</v>
      </c>
      <c r="E237" s="6">
        <v>275</v>
      </c>
      <c r="F237" s="6">
        <v>63</v>
      </c>
      <c r="G237" s="6">
        <v>432</v>
      </c>
      <c r="H237" s="6">
        <v>926</v>
      </c>
      <c r="I237" s="6">
        <v>525</v>
      </c>
      <c r="J237" s="6">
        <v>374</v>
      </c>
      <c r="K237" s="6">
        <v>229</v>
      </c>
      <c r="L237" s="6">
        <v>727</v>
      </c>
      <c r="M237" s="6">
        <v>840</v>
      </c>
      <c r="N237" s="6">
        <v>620</v>
      </c>
      <c r="O237" s="6">
        <v>1019</v>
      </c>
      <c r="P237" s="9">
        <v>457</v>
      </c>
      <c r="Q237" s="7">
        <v>90</v>
      </c>
      <c r="R237" s="8">
        <v>935</v>
      </c>
      <c r="S237" s="6">
        <v>568</v>
      </c>
      <c r="T237" s="6">
        <v>6</v>
      </c>
      <c r="U237" s="6">
        <v>405</v>
      </c>
      <c r="V237" s="6">
        <v>185</v>
      </c>
      <c r="W237" s="6">
        <v>298</v>
      </c>
      <c r="X237" s="6">
        <v>796</v>
      </c>
      <c r="Y237" s="6">
        <v>651</v>
      </c>
      <c r="Z237" s="6">
        <v>500</v>
      </c>
      <c r="AA237" s="6">
        <v>99</v>
      </c>
      <c r="AB237" s="6">
        <v>593</v>
      </c>
      <c r="AC237" s="6">
        <v>962</v>
      </c>
      <c r="AD237" s="6">
        <v>750</v>
      </c>
      <c r="AE237" s="6">
        <v>893</v>
      </c>
      <c r="AF237" s="6">
        <v>335</v>
      </c>
      <c r="AG237" s="186">
        <v>224</v>
      </c>
      <c r="AH237" s="5">
        <f t="shared" si="46"/>
        <v>16400</v>
      </c>
      <c r="AI237" s="5">
        <f t="shared" si="47"/>
        <v>11201200</v>
      </c>
      <c r="AJ237" s="2">
        <f t="shared" si="45"/>
        <v>8606720000</v>
      </c>
      <c r="AK237" s="115">
        <f>SUMSQ(B237,C237,D237,E237,F237,G237,H237,I237,J237,K237,L237,M237,N237,O237,P237,Q237,B238,C238,D238,E238,F238,G238,H238,I238,J238,K238,L238,M238,N238,O238,P238,Q238)</f>
        <v>11201200</v>
      </c>
      <c r="AM237" s="127" t="s">
        <v>740</v>
      </c>
      <c r="AN237" s="118" t="s">
        <v>835</v>
      </c>
      <c r="AO237" s="118" t="s">
        <v>677</v>
      </c>
      <c r="AP237" s="118" t="s">
        <v>898</v>
      </c>
      <c r="AQ237" s="118" t="s">
        <v>613</v>
      </c>
      <c r="AR237" s="118" t="s">
        <v>961</v>
      </c>
      <c r="AS237" s="118" t="s">
        <v>549</v>
      </c>
      <c r="AT237" s="118" t="s">
        <v>1024</v>
      </c>
      <c r="AU237" s="118" t="s">
        <v>43</v>
      </c>
      <c r="AV237" s="118" t="s">
        <v>518</v>
      </c>
      <c r="AW237" s="118" t="s">
        <v>107</v>
      </c>
      <c r="AX237" s="118" t="s">
        <v>455</v>
      </c>
      <c r="AY237" s="118" t="s">
        <v>169</v>
      </c>
      <c r="AZ237" s="118" t="s">
        <v>391</v>
      </c>
      <c r="BA237" s="118" t="s">
        <v>232</v>
      </c>
      <c r="BB237" s="118" t="s">
        <v>327</v>
      </c>
      <c r="BC237" s="118" t="s">
        <v>581</v>
      </c>
      <c r="BD237" s="118" t="s">
        <v>992</v>
      </c>
      <c r="BE237" s="118" t="s">
        <v>645</v>
      </c>
      <c r="BF237" s="118" t="s">
        <v>930</v>
      </c>
      <c r="BG237" s="118" t="s">
        <v>709</v>
      </c>
      <c r="BH237" s="118" t="s">
        <v>867</v>
      </c>
      <c r="BI237" s="118" t="s">
        <v>772</v>
      </c>
      <c r="BJ237" s="118" t="s">
        <v>803</v>
      </c>
      <c r="BK237" s="118" t="s">
        <v>264</v>
      </c>
      <c r="BL237" s="118" t="s">
        <v>6</v>
      </c>
      <c r="BM237" s="118" t="s">
        <v>200</v>
      </c>
      <c r="BN237" s="118" t="s">
        <v>359</v>
      </c>
      <c r="BO237" s="118" t="s">
        <v>138</v>
      </c>
      <c r="BP237" s="118" t="s">
        <v>423</v>
      </c>
      <c r="BQ237" s="118" t="s">
        <v>75</v>
      </c>
      <c r="BR237" s="126" t="s">
        <v>486</v>
      </c>
      <c r="BT237" s="22"/>
      <c r="BU237" s="29" t="s">
        <v>324</v>
      </c>
      <c r="BV237" s="30" t="s">
        <v>1030</v>
      </c>
      <c r="BW237" s="31">
        <f>L2+(229*L4)</f>
        <v>230</v>
      </c>
      <c r="BX237" s="22"/>
    </row>
    <row r="238" spans="1:76" x14ac:dyDescent="0.2">
      <c r="A238" s="1">
        <v>16</v>
      </c>
      <c r="B238" s="178">
        <v>646</v>
      </c>
      <c r="C238" s="11">
        <v>789</v>
      </c>
      <c r="D238" s="6">
        <v>295</v>
      </c>
      <c r="E238" s="6">
        <v>184</v>
      </c>
      <c r="F238" s="6">
        <v>412</v>
      </c>
      <c r="G238" s="6">
        <v>11</v>
      </c>
      <c r="H238" s="6">
        <v>569</v>
      </c>
      <c r="I238" s="6">
        <v>938</v>
      </c>
      <c r="J238" s="6">
        <v>209</v>
      </c>
      <c r="K238" s="6">
        <v>322</v>
      </c>
      <c r="L238" s="6">
        <v>884</v>
      </c>
      <c r="M238" s="6">
        <v>739</v>
      </c>
      <c r="N238" s="6">
        <v>975</v>
      </c>
      <c r="O238" s="6">
        <v>608</v>
      </c>
      <c r="P238" s="7">
        <v>110</v>
      </c>
      <c r="Q238" s="9">
        <v>509</v>
      </c>
      <c r="R238" s="6">
        <v>516</v>
      </c>
      <c r="S238" s="8">
        <v>915</v>
      </c>
      <c r="T238" s="6">
        <v>417</v>
      </c>
      <c r="U238" s="6">
        <v>50</v>
      </c>
      <c r="V238" s="6">
        <v>286</v>
      </c>
      <c r="W238" s="6">
        <v>141</v>
      </c>
      <c r="X238" s="6">
        <v>703</v>
      </c>
      <c r="Y238" s="6">
        <v>816</v>
      </c>
      <c r="Z238" s="6">
        <v>87</v>
      </c>
      <c r="AA238" s="6">
        <v>456</v>
      </c>
      <c r="AB238" s="6">
        <v>1014</v>
      </c>
      <c r="AC238" s="6">
        <v>613</v>
      </c>
      <c r="AD238" s="6">
        <v>841</v>
      </c>
      <c r="AE238" s="6">
        <v>730</v>
      </c>
      <c r="AF238" s="12">
        <v>236</v>
      </c>
      <c r="AG238" s="179">
        <v>379</v>
      </c>
      <c r="AH238" s="5">
        <f t="shared" si="46"/>
        <v>16400</v>
      </c>
      <c r="AI238" s="5">
        <f t="shared" si="47"/>
        <v>11201200</v>
      </c>
      <c r="AJ238" s="2">
        <f t="shared" si="45"/>
        <v>8606720000</v>
      </c>
      <c r="AK238" s="115">
        <f>SUMSQ(R237,S237,T237,U237,V237,W237,X237,Y237,Z237,AA237,AB237,AC237,AD237,AE237,AF237,AG237,R238,S238,T238,U238,V238,W238,X238,Y238,Z238,AA238,AB238,AC238,AD238,AE238,AF238,AG238)</f>
        <v>11201200</v>
      </c>
      <c r="AM238" s="127" t="s">
        <v>732</v>
      </c>
      <c r="AN238" s="118" t="s">
        <v>826</v>
      </c>
      <c r="AO238" s="118" t="s">
        <v>668</v>
      </c>
      <c r="AP238" s="118" t="s">
        <v>889</v>
      </c>
      <c r="AQ238" s="118" t="s">
        <v>604</v>
      </c>
      <c r="AR238" s="118" t="s">
        <v>952</v>
      </c>
      <c r="AS238" s="118" t="s">
        <v>541</v>
      </c>
      <c r="AT238" s="118" t="s">
        <v>1015</v>
      </c>
      <c r="AU238" s="118" t="s">
        <v>34</v>
      </c>
      <c r="AV238" s="118" t="s">
        <v>509</v>
      </c>
      <c r="AW238" s="118" t="s">
        <v>98</v>
      </c>
      <c r="AX238" s="118" t="s">
        <v>446</v>
      </c>
      <c r="AY238" s="118" t="s">
        <v>161</v>
      </c>
      <c r="AZ238" s="118" t="s">
        <v>382</v>
      </c>
      <c r="BA238" s="118" t="s">
        <v>223</v>
      </c>
      <c r="BB238" s="118" t="s">
        <v>318</v>
      </c>
      <c r="BC238" s="118" t="s">
        <v>572</v>
      </c>
      <c r="BD238" s="118" t="s">
        <v>983</v>
      </c>
      <c r="BE238" s="118" t="s">
        <v>636</v>
      </c>
      <c r="BF238" s="118" t="s">
        <v>921</v>
      </c>
      <c r="BG238" s="118" t="s">
        <v>700</v>
      </c>
      <c r="BH238" s="118" t="s">
        <v>858</v>
      </c>
      <c r="BI238" s="118" t="s">
        <v>763</v>
      </c>
      <c r="BJ238" s="118" t="s">
        <v>794</v>
      </c>
      <c r="BK238" s="118" t="s">
        <v>255</v>
      </c>
      <c r="BL238" s="118" t="s">
        <v>287</v>
      </c>
      <c r="BM238" s="118" t="s">
        <v>191</v>
      </c>
      <c r="BN238" s="118" t="s">
        <v>350</v>
      </c>
      <c r="BO238" s="118" t="s">
        <v>129</v>
      </c>
      <c r="BP238" s="118" t="s">
        <v>414</v>
      </c>
      <c r="BQ238" s="118" t="s">
        <v>66</v>
      </c>
      <c r="BR238" s="126" t="s">
        <v>478</v>
      </c>
      <c r="BT238" s="22"/>
      <c r="BU238" s="29" t="s">
        <v>144</v>
      </c>
      <c r="BV238" s="30" t="s">
        <v>1030</v>
      </c>
      <c r="BW238" s="31">
        <f>L2+(230*L4)</f>
        <v>231</v>
      </c>
      <c r="BX238" s="22"/>
    </row>
    <row r="239" spans="1:76" x14ac:dyDescent="0.2">
      <c r="A239" s="1">
        <v>17</v>
      </c>
      <c r="B239" s="178">
        <v>659</v>
      </c>
      <c r="C239" s="12">
        <v>772</v>
      </c>
      <c r="D239" s="6">
        <v>306</v>
      </c>
      <c r="E239" s="6">
        <v>161</v>
      </c>
      <c r="F239" s="6">
        <v>397</v>
      </c>
      <c r="G239" s="6">
        <v>30</v>
      </c>
      <c r="H239" s="6">
        <v>560</v>
      </c>
      <c r="I239" s="6">
        <v>959</v>
      </c>
      <c r="J239" s="6">
        <v>200</v>
      </c>
      <c r="K239" s="6">
        <v>343</v>
      </c>
      <c r="L239" s="6">
        <v>869</v>
      </c>
      <c r="M239" s="6">
        <v>758</v>
      </c>
      <c r="N239" s="6">
        <v>986</v>
      </c>
      <c r="O239" s="6">
        <v>585</v>
      </c>
      <c r="P239" s="8">
        <v>123</v>
      </c>
      <c r="Q239" s="6">
        <v>492</v>
      </c>
      <c r="R239" s="9">
        <v>533</v>
      </c>
      <c r="S239" s="7">
        <v>902</v>
      </c>
      <c r="T239" s="6">
        <v>440</v>
      </c>
      <c r="U239" s="6">
        <v>39</v>
      </c>
      <c r="V239" s="6">
        <v>267</v>
      </c>
      <c r="W239" s="6">
        <v>156</v>
      </c>
      <c r="X239" s="6">
        <v>682</v>
      </c>
      <c r="Y239" s="6">
        <v>825</v>
      </c>
      <c r="Z239" s="6">
        <v>66</v>
      </c>
      <c r="AA239" s="6">
        <v>465</v>
      </c>
      <c r="AB239" s="6">
        <v>995</v>
      </c>
      <c r="AC239" s="6">
        <v>628</v>
      </c>
      <c r="AD239" s="6">
        <v>864</v>
      </c>
      <c r="AE239" s="6">
        <v>719</v>
      </c>
      <c r="AF239" s="11">
        <v>253</v>
      </c>
      <c r="AG239" s="179">
        <v>366</v>
      </c>
      <c r="AH239" s="5">
        <f t="shared" si="46"/>
        <v>16400</v>
      </c>
      <c r="AI239" s="5">
        <f t="shared" si="47"/>
        <v>11201200</v>
      </c>
      <c r="AJ239" s="2">
        <f t="shared" si="45"/>
        <v>8606720000</v>
      </c>
      <c r="AK239" s="115">
        <f>SUMSQ(B239,C239,D239,E239,F239,G239,H239,I239,J239,K239,L239,M239,N239,O239,P239,Q239,B240,C240,D240,E240,F240,G240,H240,I240,J240,K240,L240,M240,N240,O240,P240,Q240)</f>
        <v>11201200</v>
      </c>
      <c r="AM239" s="127" t="s">
        <v>716</v>
      </c>
      <c r="AN239" s="118" t="s">
        <v>810</v>
      </c>
      <c r="AO239" s="118" t="s">
        <v>652</v>
      </c>
      <c r="AP239" s="118" t="s">
        <v>874</v>
      </c>
      <c r="AQ239" s="118" t="s">
        <v>588</v>
      </c>
      <c r="AR239" s="118" t="s">
        <v>937</v>
      </c>
      <c r="AS239" s="118" t="s">
        <v>525</v>
      </c>
      <c r="AT239" s="118" t="s">
        <v>999</v>
      </c>
      <c r="AU239" s="118" t="s">
        <v>18</v>
      </c>
      <c r="AV239" s="118" t="s">
        <v>493</v>
      </c>
      <c r="AW239" s="118" t="s">
        <v>82</v>
      </c>
      <c r="AX239" s="118" t="s">
        <v>430</v>
      </c>
      <c r="AY239" s="118" t="s">
        <v>145</v>
      </c>
      <c r="AZ239" s="118" t="s">
        <v>366</v>
      </c>
      <c r="BA239" s="118" t="s">
        <v>207</v>
      </c>
      <c r="BB239" s="118" t="s">
        <v>302</v>
      </c>
      <c r="BC239" s="118" t="s">
        <v>556</v>
      </c>
      <c r="BD239" s="118" t="s">
        <v>968</v>
      </c>
      <c r="BE239" s="118" t="s">
        <v>620</v>
      </c>
      <c r="BF239" s="118" t="s">
        <v>905</v>
      </c>
      <c r="BG239" s="118" t="s">
        <v>684</v>
      </c>
      <c r="BH239" s="118" t="s">
        <v>842</v>
      </c>
      <c r="BI239" s="118" t="s">
        <v>747</v>
      </c>
      <c r="BJ239" s="118" t="s">
        <v>779</v>
      </c>
      <c r="BK239" s="118" t="s">
        <v>239</v>
      </c>
      <c r="BL239" s="118" t="s">
        <v>271</v>
      </c>
      <c r="BM239" s="118" t="s">
        <v>176</v>
      </c>
      <c r="BN239" s="118" t="s">
        <v>334</v>
      </c>
      <c r="BO239" s="118" t="s">
        <v>113</v>
      </c>
      <c r="BP239" s="118" t="s">
        <v>398</v>
      </c>
      <c r="BQ239" s="118" t="s">
        <v>50</v>
      </c>
      <c r="BR239" s="126" t="s">
        <v>462</v>
      </c>
      <c r="BT239" s="22"/>
      <c r="BU239" s="29" t="s">
        <v>86</v>
      </c>
      <c r="BV239" s="30" t="s">
        <v>1030</v>
      </c>
      <c r="BW239" s="31">
        <f>L2+(231*L4)</f>
        <v>232</v>
      </c>
      <c r="BX239" s="22"/>
    </row>
    <row r="240" spans="1:76" x14ac:dyDescent="0.2">
      <c r="A240" s="1">
        <v>18</v>
      </c>
      <c r="B240" s="188">
        <v>824</v>
      </c>
      <c r="C240" s="6">
        <v>679</v>
      </c>
      <c r="D240" s="6">
        <v>149</v>
      </c>
      <c r="E240" s="6">
        <v>262</v>
      </c>
      <c r="F240" s="6">
        <v>42</v>
      </c>
      <c r="G240" s="6">
        <v>441</v>
      </c>
      <c r="H240" s="6">
        <v>907</v>
      </c>
      <c r="I240" s="6">
        <v>540</v>
      </c>
      <c r="J240" s="6">
        <v>355</v>
      </c>
      <c r="K240" s="6">
        <v>244</v>
      </c>
      <c r="L240" s="6">
        <v>706</v>
      </c>
      <c r="M240" s="6">
        <v>849</v>
      </c>
      <c r="N240" s="6">
        <v>637</v>
      </c>
      <c r="O240" s="6">
        <v>1006</v>
      </c>
      <c r="P240" s="6">
        <v>480</v>
      </c>
      <c r="Q240" s="8">
        <v>79</v>
      </c>
      <c r="R240" s="7">
        <v>946</v>
      </c>
      <c r="S240" s="9">
        <v>545</v>
      </c>
      <c r="T240" s="6">
        <v>19</v>
      </c>
      <c r="U240" s="6">
        <v>388</v>
      </c>
      <c r="V240" s="6">
        <v>176</v>
      </c>
      <c r="W240" s="6">
        <v>319</v>
      </c>
      <c r="X240" s="6">
        <v>781</v>
      </c>
      <c r="Y240" s="6">
        <v>670</v>
      </c>
      <c r="Z240" s="6">
        <v>485</v>
      </c>
      <c r="AA240" s="6">
        <v>118</v>
      </c>
      <c r="AB240" s="6">
        <v>584</v>
      </c>
      <c r="AC240" s="6">
        <v>983</v>
      </c>
      <c r="AD240" s="6">
        <v>763</v>
      </c>
      <c r="AE240" s="6">
        <v>876</v>
      </c>
      <c r="AF240" s="6">
        <v>346</v>
      </c>
      <c r="AG240" s="192">
        <v>201</v>
      </c>
      <c r="AH240" s="5">
        <f t="shared" si="46"/>
        <v>16400</v>
      </c>
      <c r="AI240" s="5">
        <f t="shared" si="47"/>
        <v>11201200</v>
      </c>
      <c r="AJ240" s="2">
        <f t="shared" si="45"/>
        <v>8606720000</v>
      </c>
      <c r="AK240" s="115">
        <f>SUMSQ(R239,S239,T239,U239,V239,W239,X239,Y239,Z239,AA239,AB239,AC239,AD239,AE239,AF239,AG239,R240,S240,T240,U240,V240,W240,X240,Y240,Z240,AA240,AB240,AC240,AD240,AE240,AF240,AG240)</f>
        <v>11201200</v>
      </c>
      <c r="AM240" s="127" t="s">
        <v>725</v>
      </c>
      <c r="AN240" s="118" t="s">
        <v>819</v>
      </c>
      <c r="AO240" s="118" t="s">
        <v>661</v>
      </c>
      <c r="AP240" s="118" t="s">
        <v>882</v>
      </c>
      <c r="AQ240" s="118" t="s">
        <v>597</v>
      </c>
      <c r="AR240" s="118" t="s">
        <v>946</v>
      </c>
      <c r="AS240" s="118" t="s">
        <v>534</v>
      </c>
      <c r="AT240" s="118" t="s">
        <v>1008</v>
      </c>
      <c r="AU240" s="118" t="s">
        <v>27</v>
      </c>
      <c r="AV240" s="118" t="s">
        <v>502</v>
      </c>
      <c r="AW240" s="118" t="s">
        <v>91</v>
      </c>
      <c r="AX240" s="118" t="s">
        <v>439</v>
      </c>
      <c r="AY240" s="118" t="s">
        <v>154</v>
      </c>
      <c r="AZ240" s="118" t="s">
        <v>375</v>
      </c>
      <c r="BA240" s="118" t="s">
        <v>216</v>
      </c>
      <c r="BB240" s="118" t="s">
        <v>311</v>
      </c>
      <c r="BC240" s="118" t="s">
        <v>565</v>
      </c>
      <c r="BD240" s="118" t="s">
        <v>976</v>
      </c>
      <c r="BE240" s="118" t="s">
        <v>629</v>
      </c>
      <c r="BF240" s="118" t="s">
        <v>914</v>
      </c>
      <c r="BG240" s="118" t="s">
        <v>693</v>
      </c>
      <c r="BH240" s="118" t="s">
        <v>851</v>
      </c>
      <c r="BI240" s="118" t="s">
        <v>756</v>
      </c>
      <c r="BJ240" s="118" t="s">
        <v>787</v>
      </c>
      <c r="BK240" s="118" t="s">
        <v>248</v>
      </c>
      <c r="BL240" s="118" t="s">
        <v>280</v>
      </c>
      <c r="BM240" s="118" t="s">
        <v>184</v>
      </c>
      <c r="BN240" s="118" t="s">
        <v>343</v>
      </c>
      <c r="BO240" s="118" t="s">
        <v>122</v>
      </c>
      <c r="BP240" s="118" t="s">
        <v>407</v>
      </c>
      <c r="BQ240" s="118" t="s">
        <v>59</v>
      </c>
      <c r="BR240" s="126" t="s">
        <v>471</v>
      </c>
      <c r="BT240" s="22"/>
      <c r="BU240" s="29" t="s">
        <v>403</v>
      </c>
      <c r="BV240" s="30" t="s">
        <v>1030</v>
      </c>
      <c r="BW240" s="31">
        <f>L2+(232*L4)</f>
        <v>233</v>
      </c>
      <c r="BX240" s="22"/>
    </row>
    <row r="241" spans="1:76" x14ac:dyDescent="0.2">
      <c r="A241" s="1">
        <v>19</v>
      </c>
      <c r="B241" s="178">
        <v>364</v>
      </c>
      <c r="C241" s="6">
        <v>251</v>
      </c>
      <c r="D241" s="6">
        <v>713</v>
      </c>
      <c r="E241" s="12">
        <v>858</v>
      </c>
      <c r="F241" s="6">
        <v>630</v>
      </c>
      <c r="G241" s="6">
        <v>997</v>
      </c>
      <c r="H241" s="6">
        <v>471</v>
      </c>
      <c r="I241" s="6">
        <v>72</v>
      </c>
      <c r="J241" s="6">
        <v>831</v>
      </c>
      <c r="K241" s="6">
        <v>688</v>
      </c>
      <c r="L241" s="6">
        <v>158</v>
      </c>
      <c r="M241" s="6">
        <v>269</v>
      </c>
      <c r="N241" s="8">
        <v>33</v>
      </c>
      <c r="O241" s="6">
        <v>434</v>
      </c>
      <c r="P241" s="6">
        <v>900</v>
      </c>
      <c r="Q241" s="6">
        <v>531</v>
      </c>
      <c r="R241" s="6">
        <v>494</v>
      </c>
      <c r="S241" s="6">
        <v>125</v>
      </c>
      <c r="T241" s="9">
        <v>591</v>
      </c>
      <c r="U241" s="7">
        <v>992</v>
      </c>
      <c r="V241" s="6">
        <v>756</v>
      </c>
      <c r="W241" s="6">
        <v>867</v>
      </c>
      <c r="X241" s="6">
        <v>337</v>
      </c>
      <c r="Y241" s="6">
        <v>194</v>
      </c>
      <c r="Z241" s="6">
        <v>953</v>
      </c>
      <c r="AA241" s="6">
        <v>554</v>
      </c>
      <c r="AB241" s="6">
        <v>28</v>
      </c>
      <c r="AC241" s="6">
        <v>395</v>
      </c>
      <c r="AD241" s="11">
        <v>167</v>
      </c>
      <c r="AE241" s="6">
        <v>312</v>
      </c>
      <c r="AF241" s="6">
        <v>774</v>
      </c>
      <c r="AG241" s="179">
        <v>661</v>
      </c>
      <c r="AH241" s="5">
        <f t="shared" si="46"/>
        <v>16400</v>
      </c>
      <c r="AI241" s="5">
        <f t="shared" si="47"/>
        <v>11201200</v>
      </c>
      <c r="AJ241" s="2">
        <f t="shared" si="45"/>
        <v>8606720000</v>
      </c>
      <c r="AK241" s="115">
        <f>SUMSQ(B241,C241,D241,E241,F241,G241,H241,I241,J241,K241,L241,M241,N241,O241,P241,Q241,B242,C242,D242,E242,F242,G242,H242,I242,J242,K242,L242,M242,N242,O242,P242,Q242)</f>
        <v>11201200</v>
      </c>
      <c r="AM241" s="127" t="s">
        <v>714</v>
      </c>
      <c r="AN241" s="118" t="s">
        <v>808</v>
      </c>
      <c r="AO241" s="118" t="s">
        <v>650</v>
      </c>
      <c r="AP241" s="118" t="s">
        <v>872</v>
      </c>
      <c r="AQ241" s="118" t="s">
        <v>586</v>
      </c>
      <c r="AR241" s="118" t="s">
        <v>1100</v>
      </c>
      <c r="AS241" s="118" t="s">
        <v>523</v>
      </c>
      <c r="AT241" s="118" t="s">
        <v>997</v>
      </c>
      <c r="AU241" s="118" t="s">
        <v>16</v>
      </c>
      <c r="AV241" s="118" t="s">
        <v>491</v>
      </c>
      <c r="AW241" s="118" t="s">
        <v>80</v>
      </c>
      <c r="AX241" s="118" t="s">
        <v>428</v>
      </c>
      <c r="AY241" s="118" t="s">
        <v>143</v>
      </c>
      <c r="AZ241" s="118" t="s">
        <v>364</v>
      </c>
      <c r="BA241" s="118" t="s">
        <v>205</v>
      </c>
      <c r="BB241" s="118" t="s">
        <v>300</v>
      </c>
      <c r="BC241" s="118" t="s">
        <v>554</v>
      </c>
      <c r="BD241" s="118" t="s">
        <v>966</v>
      </c>
      <c r="BE241" s="118" t="s">
        <v>618</v>
      </c>
      <c r="BF241" s="118" t="s">
        <v>903</v>
      </c>
      <c r="BG241" s="118" t="s">
        <v>682</v>
      </c>
      <c r="BH241" s="118" t="s">
        <v>840</v>
      </c>
      <c r="BI241" s="118" t="s">
        <v>745</v>
      </c>
      <c r="BJ241" s="118" t="s">
        <v>777</v>
      </c>
      <c r="BK241" s="118" t="s">
        <v>237</v>
      </c>
      <c r="BL241" s="118" t="s">
        <v>269</v>
      </c>
      <c r="BM241" s="118" t="s">
        <v>174</v>
      </c>
      <c r="BN241" s="118" t="s">
        <v>332</v>
      </c>
      <c r="BO241" s="118" t="s">
        <v>112</v>
      </c>
      <c r="BP241" s="118" t="s">
        <v>396</v>
      </c>
      <c r="BQ241" s="118" t="s">
        <v>48</v>
      </c>
      <c r="BR241" s="126" t="s">
        <v>460</v>
      </c>
      <c r="BT241" s="22"/>
      <c r="BU241" s="29" t="s">
        <v>344</v>
      </c>
      <c r="BV241" s="30" t="s">
        <v>1030</v>
      </c>
      <c r="BW241" s="31">
        <f>L2+(233*L4)</f>
        <v>234</v>
      </c>
      <c r="BX241" s="22"/>
    </row>
    <row r="242" spans="1:76" x14ac:dyDescent="0.2">
      <c r="A242" s="1">
        <v>20</v>
      </c>
      <c r="B242" s="178">
        <v>207</v>
      </c>
      <c r="C242" s="6">
        <v>352</v>
      </c>
      <c r="D242" s="12">
        <v>878</v>
      </c>
      <c r="E242" s="6">
        <v>765</v>
      </c>
      <c r="F242" s="6">
        <v>977</v>
      </c>
      <c r="G242" s="6">
        <v>578</v>
      </c>
      <c r="H242" s="6">
        <v>116</v>
      </c>
      <c r="I242" s="6">
        <v>483</v>
      </c>
      <c r="J242" s="6">
        <v>668</v>
      </c>
      <c r="K242" s="6">
        <v>779</v>
      </c>
      <c r="L242" s="6">
        <v>313</v>
      </c>
      <c r="M242" s="6">
        <v>170</v>
      </c>
      <c r="N242" s="6">
        <v>390</v>
      </c>
      <c r="O242" s="8">
        <v>21</v>
      </c>
      <c r="P242" s="6">
        <v>551</v>
      </c>
      <c r="Q242" s="6">
        <v>952</v>
      </c>
      <c r="R242" s="6">
        <v>73</v>
      </c>
      <c r="S242" s="6">
        <v>474</v>
      </c>
      <c r="T242" s="7">
        <v>1004</v>
      </c>
      <c r="U242" s="9">
        <v>635</v>
      </c>
      <c r="V242" s="6">
        <v>855</v>
      </c>
      <c r="W242" s="6">
        <v>712</v>
      </c>
      <c r="X242" s="6">
        <v>246</v>
      </c>
      <c r="Y242" s="6">
        <v>357</v>
      </c>
      <c r="Z242" s="6">
        <v>542</v>
      </c>
      <c r="AA242" s="6">
        <v>909</v>
      </c>
      <c r="AB242" s="6">
        <v>447</v>
      </c>
      <c r="AC242" s="6">
        <v>48</v>
      </c>
      <c r="AD242" s="6">
        <v>260</v>
      </c>
      <c r="AE242" s="11">
        <v>147</v>
      </c>
      <c r="AF242" s="6">
        <v>673</v>
      </c>
      <c r="AG242" s="179">
        <v>818</v>
      </c>
      <c r="AH242" s="5">
        <f t="shared" si="46"/>
        <v>16400</v>
      </c>
      <c r="AI242" s="5">
        <f t="shared" si="47"/>
        <v>11201200</v>
      </c>
      <c r="AJ242" s="2">
        <f t="shared" si="45"/>
        <v>8606720000</v>
      </c>
      <c r="AK242" s="115">
        <f>SUMSQ(R241,S241,T241,U241,V241,W241,X241,Y241,Z241,AA241,AB241,AC241,AD241,AE241,AF241,AG241,R242,S242,T242,U242,V242,W242,X242,Y242,Z242,AA242,AB242,AC242,AD242,AE242,AF242,AG242)</f>
        <v>11201200</v>
      </c>
      <c r="AM242" s="127" t="s">
        <v>727</v>
      </c>
      <c r="AN242" s="118" t="s">
        <v>821</v>
      </c>
      <c r="AO242" s="118" t="s">
        <v>663</v>
      </c>
      <c r="AP242" s="118" t="s">
        <v>884</v>
      </c>
      <c r="AQ242" s="118" t="s">
        <v>599</v>
      </c>
      <c r="AR242" s="118" t="s">
        <v>1</v>
      </c>
      <c r="AS242" s="118" t="s">
        <v>536</v>
      </c>
      <c r="AT242" s="118" t="s">
        <v>1010</v>
      </c>
      <c r="AU242" s="118" t="s">
        <v>29</v>
      </c>
      <c r="AV242" s="118" t="s">
        <v>504</v>
      </c>
      <c r="AW242" s="118" t="s">
        <v>93</v>
      </c>
      <c r="AX242" s="118" t="s">
        <v>441</v>
      </c>
      <c r="AY242" s="118" t="s">
        <v>156</v>
      </c>
      <c r="AZ242" s="118" t="s">
        <v>377</v>
      </c>
      <c r="BA242" s="118" t="s">
        <v>218</v>
      </c>
      <c r="BB242" s="118" t="s">
        <v>313</v>
      </c>
      <c r="BC242" s="118" t="s">
        <v>567</v>
      </c>
      <c r="BD242" s="118" t="s">
        <v>978</v>
      </c>
      <c r="BE242" s="118" t="s">
        <v>631</v>
      </c>
      <c r="BF242" s="118" t="s">
        <v>916</v>
      </c>
      <c r="BG242" s="118" t="s">
        <v>695</v>
      </c>
      <c r="BH242" s="118" t="s">
        <v>853</v>
      </c>
      <c r="BI242" s="118" t="s">
        <v>758</v>
      </c>
      <c r="BJ242" s="118" t="s">
        <v>789</v>
      </c>
      <c r="BK242" s="118" t="s">
        <v>250</v>
      </c>
      <c r="BL242" s="118" t="s">
        <v>282</v>
      </c>
      <c r="BM242" s="118" t="s">
        <v>186</v>
      </c>
      <c r="BN242" s="118" t="s">
        <v>345</v>
      </c>
      <c r="BO242" s="118" t="s">
        <v>124</v>
      </c>
      <c r="BP242" s="118" t="s">
        <v>409</v>
      </c>
      <c r="BQ242" s="118" t="s">
        <v>61</v>
      </c>
      <c r="BR242" s="126" t="s">
        <v>473</v>
      </c>
      <c r="BT242" s="22"/>
      <c r="BU242" s="29" t="s">
        <v>258</v>
      </c>
      <c r="BV242" s="30" t="s">
        <v>1030</v>
      </c>
      <c r="BW242" s="31">
        <f>L2+(234*L4)</f>
        <v>235</v>
      </c>
      <c r="BX242" s="22"/>
    </row>
    <row r="243" spans="1:76" x14ac:dyDescent="0.2">
      <c r="A243" s="1">
        <v>21</v>
      </c>
      <c r="B243" s="178">
        <v>274</v>
      </c>
      <c r="C243" s="6">
        <v>129</v>
      </c>
      <c r="D243" s="6">
        <v>691</v>
      </c>
      <c r="E243" s="6">
        <v>804</v>
      </c>
      <c r="F243" s="6">
        <v>528</v>
      </c>
      <c r="G243" s="12">
        <v>927</v>
      </c>
      <c r="H243" s="6">
        <v>429</v>
      </c>
      <c r="I243" s="6">
        <v>62</v>
      </c>
      <c r="J243" s="6">
        <v>837</v>
      </c>
      <c r="K243" s="6">
        <v>726</v>
      </c>
      <c r="L243" s="8">
        <v>232</v>
      </c>
      <c r="M243" s="6">
        <v>375</v>
      </c>
      <c r="N243" s="6">
        <v>91</v>
      </c>
      <c r="O243" s="6">
        <v>460</v>
      </c>
      <c r="P243" s="6">
        <v>1018</v>
      </c>
      <c r="Q243" s="6">
        <v>617</v>
      </c>
      <c r="R243" s="6">
        <v>408</v>
      </c>
      <c r="S243" s="6">
        <v>7</v>
      </c>
      <c r="T243" s="6">
        <v>565</v>
      </c>
      <c r="U243" s="6">
        <v>934</v>
      </c>
      <c r="V243" s="9">
        <v>650</v>
      </c>
      <c r="W243" s="7">
        <v>793</v>
      </c>
      <c r="X243" s="6">
        <v>299</v>
      </c>
      <c r="Y243" s="6">
        <v>188</v>
      </c>
      <c r="Z243" s="6">
        <v>963</v>
      </c>
      <c r="AA243" s="6">
        <v>596</v>
      </c>
      <c r="AB243" s="11">
        <v>98</v>
      </c>
      <c r="AC243" s="6">
        <v>497</v>
      </c>
      <c r="AD243" s="6">
        <v>221</v>
      </c>
      <c r="AE243" s="6">
        <v>334</v>
      </c>
      <c r="AF243" s="6">
        <v>896</v>
      </c>
      <c r="AG243" s="179">
        <v>751</v>
      </c>
      <c r="AH243" s="5">
        <f t="shared" si="46"/>
        <v>16400</v>
      </c>
      <c r="AI243" s="5">
        <f t="shared" si="47"/>
        <v>11201200</v>
      </c>
      <c r="AJ243" s="2">
        <f t="shared" si="45"/>
        <v>8606720000</v>
      </c>
      <c r="AK243" s="115">
        <f>SUMSQ(B243,C243,D243,E243,F243,G243,H243,I243,J243,K243,L243,M243,N243,O243,P243,Q243,B244,C244,D244,E244,F244,G244,H244,I244,J244,K244,L244,M244,N244,O244,P244,Q244)</f>
        <v>11201200</v>
      </c>
      <c r="AM243" s="127" t="s">
        <v>720</v>
      </c>
      <c r="AN243" s="118" t="s">
        <v>814</v>
      </c>
      <c r="AO243" s="118" t="s">
        <v>656</v>
      </c>
      <c r="AP243" s="118" t="s">
        <v>878</v>
      </c>
      <c r="AQ243" s="118" t="s">
        <v>592</v>
      </c>
      <c r="AR243" s="118" t="s">
        <v>941</v>
      </c>
      <c r="AS243" s="118" t="s">
        <v>529</v>
      </c>
      <c r="AT243" s="118" t="s">
        <v>1003</v>
      </c>
      <c r="AU243" s="118" t="s">
        <v>22</v>
      </c>
      <c r="AV243" s="118" t="s">
        <v>497</v>
      </c>
      <c r="AW243" s="118" t="s">
        <v>86</v>
      </c>
      <c r="AX243" s="118" t="s">
        <v>434</v>
      </c>
      <c r="AY243" s="118" t="s">
        <v>149</v>
      </c>
      <c r="AZ243" s="118" t="s">
        <v>370</v>
      </c>
      <c r="BA243" s="118" t="s">
        <v>211</v>
      </c>
      <c r="BB243" s="118" t="s">
        <v>306</v>
      </c>
      <c r="BC243" s="118" t="s">
        <v>560</v>
      </c>
      <c r="BD243" s="118" t="s">
        <v>971</v>
      </c>
      <c r="BE243" s="118" t="s">
        <v>624</v>
      </c>
      <c r="BF243" s="118" t="s">
        <v>909</v>
      </c>
      <c r="BG243" s="118" t="s">
        <v>688</v>
      </c>
      <c r="BH243" s="118" t="s">
        <v>846</v>
      </c>
      <c r="BI243" s="118" t="s">
        <v>751</v>
      </c>
      <c r="BJ243" s="118" t="s">
        <v>782</v>
      </c>
      <c r="BK243" s="118" t="s">
        <v>243</v>
      </c>
      <c r="BL243" s="118" t="s">
        <v>275</v>
      </c>
      <c r="BM243" s="118" t="s">
        <v>4</v>
      </c>
      <c r="BN243" s="118" t="s">
        <v>338</v>
      </c>
      <c r="BO243" s="118" t="s">
        <v>117</v>
      </c>
      <c r="BP243" s="118" t="s">
        <v>402</v>
      </c>
      <c r="BQ243" s="118" t="s">
        <v>54</v>
      </c>
      <c r="BR243" s="126" t="s">
        <v>466</v>
      </c>
      <c r="BT243" s="22"/>
      <c r="BU243" s="29" t="s">
        <v>66</v>
      </c>
      <c r="BV243" s="30" t="s">
        <v>1030</v>
      </c>
      <c r="BW243" s="31">
        <f>L2+(235*L4)</f>
        <v>236</v>
      </c>
      <c r="BX243" s="22"/>
    </row>
    <row r="244" spans="1:76" x14ac:dyDescent="0.2">
      <c r="A244" s="1">
        <v>22</v>
      </c>
      <c r="B244" s="178">
        <v>181</v>
      </c>
      <c r="C244" s="6">
        <v>294</v>
      </c>
      <c r="D244" s="6">
        <v>792</v>
      </c>
      <c r="E244" s="6">
        <v>647</v>
      </c>
      <c r="F244" s="12">
        <v>939</v>
      </c>
      <c r="G244" s="6">
        <v>572</v>
      </c>
      <c r="H244" s="6">
        <v>10</v>
      </c>
      <c r="I244" s="6">
        <v>409</v>
      </c>
      <c r="J244" s="6">
        <v>738</v>
      </c>
      <c r="K244" s="6">
        <v>881</v>
      </c>
      <c r="L244" s="6">
        <v>323</v>
      </c>
      <c r="M244" s="8">
        <v>212</v>
      </c>
      <c r="N244" s="6">
        <v>512</v>
      </c>
      <c r="O244" s="6">
        <v>111</v>
      </c>
      <c r="P244" s="6">
        <v>605</v>
      </c>
      <c r="Q244" s="6">
        <v>974</v>
      </c>
      <c r="R244" s="6">
        <v>51</v>
      </c>
      <c r="S244" s="6">
        <v>420</v>
      </c>
      <c r="T244" s="6">
        <v>914</v>
      </c>
      <c r="U244" s="6">
        <v>513</v>
      </c>
      <c r="V244" s="7">
        <v>813</v>
      </c>
      <c r="W244" s="9">
        <v>702</v>
      </c>
      <c r="X244" s="6">
        <v>144</v>
      </c>
      <c r="Y244" s="6">
        <v>287</v>
      </c>
      <c r="Z244" s="6">
        <v>616</v>
      </c>
      <c r="AA244" s="6">
        <v>1015</v>
      </c>
      <c r="AB244" s="6">
        <v>453</v>
      </c>
      <c r="AC244" s="11">
        <v>86</v>
      </c>
      <c r="AD244" s="6">
        <v>378</v>
      </c>
      <c r="AE244" s="6">
        <v>233</v>
      </c>
      <c r="AF244" s="6">
        <v>731</v>
      </c>
      <c r="AG244" s="179">
        <v>844</v>
      </c>
      <c r="AH244" s="5">
        <f t="shared" si="46"/>
        <v>16400</v>
      </c>
      <c r="AI244" s="5">
        <f t="shared" si="47"/>
        <v>11201200</v>
      </c>
      <c r="AJ244" s="2">
        <f t="shared" si="45"/>
        <v>8606720000</v>
      </c>
      <c r="AK244" s="115">
        <f>SUMSQ(R243,S243,T243,U243,V243,W243,X243,Y243,Z243,AA243,AB243,AC243,AD243,AE243,AF243,AG243,R244,S244,T244,U244,V244,W244,X244,Y244,Z244,AA244,AB244,AC244,AD244,AE244,AF244,AG244)</f>
        <v>11201200</v>
      </c>
      <c r="AM244" s="127" t="s">
        <v>721</v>
      </c>
      <c r="AN244" s="118" t="s">
        <v>815</v>
      </c>
      <c r="AO244" s="118" t="s">
        <v>657</v>
      </c>
      <c r="AP244" s="118" t="s">
        <v>879</v>
      </c>
      <c r="AQ244" s="118" t="s">
        <v>593</v>
      </c>
      <c r="AR244" s="118" t="s">
        <v>942</v>
      </c>
      <c r="AS244" s="118" t="s">
        <v>530</v>
      </c>
      <c r="AT244" s="118" t="s">
        <v>1004</v>
      </c>
      <c r="AU244" s="118" t="s">
        <v>23</v>
      </c>
      <c r="AV244" s="118" t="s">
        <v>498</v>
      </c>
      <c r="AW244" s="118" t="s">
        <v>87</v>
      </c>
      <c r="AX244" s="118" t="s">
        <v>435</v>
      </c>
      <c r="AY244" s="118" t="s">
        <v>150</v>
      </c>
      <c r="AZ244" s="118" t="s">
        <v>371</v>
      </c>
      <c r="BA244" s="118" t="s">
        <v>212</v>
      </c>
      <c r="BB244" s="118" t="s">
        <v>307</v>
      </c>
      <c r="BC244" s="118" t="s">
        <v>561</v>
      </c>
      <c r="BD244" s="118" t="s">
        <v>972</v>
      </c>
      <c r="BE244" s="118" t="s">
        <v>625</v>
      </c>
      <c r="BF244" s="118" t="s">
        <v>910</v>
      </c>
      <c r="BG244" s="118" t="s">
        <v>689</v>
      </c>
      <c r="BH244" s="118" t="s">
        <v>847</v>
      </c>
      <c r="BI244" s="118" t="s">
        <v>752</v>
      </c>
      <c r="BJ244" s="118" t="s">
        <v>783</v>
      </c>
      <c r="BK244" s="118" t="s">
        <v>244</v>
      </c>
      <c r="BL244" s="118" t="s">
        <v>276</v>
      </c>
      <c r="BM244" s="118" t="s">
        <v>180</v>
      </c>
      <c r="BN244" s="118" t="s">
        <v>339</v>
      </c>
      <c r="BO244" s="118" t="s">
        <v>118</v>
      </c>
      <c r="BP244" s="118" t="s">
        <v>403</v>
      </c>
      <c r="BQ244" s="118" t="s">
        <v>55</v>
      </c>
      <c r="BR244" s="126" t="s">
        <v>467</v>
      </c>
      <c r="BT244" s="22"/>
      <c r="BU244" s="29" t="s">
        <v>1016</v>
      </c>
      <c r="BV244" s="30" t="s">
        <v>1030</v>
      </c>
      <c r="BW244" s="31">
        <f>L2+(236*L4)</f>
        <v>237</v>
      </c>
      <c r="BX244" s="22"/>
    </row>
    <row r="245" spans="1:76" x14ac:dyDescent="0.2">
      <c r="A245" s="1">
        <v>23</v>
      </c>
      <c r="B245" s="178">
        <v>745</v>
      </c>
      <c r="C245" s="6">
        <v>890</v>
      </c>
      <c r="D245" s="6">
        <v>332</v>
      </c>
      <c r="E245" s="6">
        <v>219</v>
      </c>
      <c r="F245" s="6">
        <v>503</v>
      </c>
      <c r="G245" s="6">
        <v>104</v>
      </c>
      <c r="H245" s="6">
        <v>598</v>
      </c>
      <c r="I245" s="12">
        <v>965</v>
      </c>
      <c r="J245" s="8">
        <v>190</v>
      </c>
      <c r="K245" s="6">
        <v>301</v>
      </c>
      <c r="L245" s="6">
        <v>799</v>
      </c>
      <c r="M245" s="6">
        <v>656</v>
      </c>
      <c r="N245" s="6">
        <v>932</v>
      </c>
      <c r="O245" s="6">
        <v>563</v>
      </c>
      <c r="P245" s="6">
        <v>1</v>
      </c>
      <c r="Q245" s="6">
        <v>402</v>
      </c>
      <c r="R245" s="6">
        <v>623</v>
      </c>
      <c r="S245" s="6">
        <v>1024</v>
      </c>
      <c r="T245" s="6">
        <v>462</v>
      </c>
      <c r="U245" s="6">
        <v>93</v>
      </c>
      <c r="V245" s="6">
        <v>369</v>
      </c>
      <c r="W245" s="6">
        <v>226</v>
      </c>
      <c r="X245" s="9">
        <v>724</v>
      </c>
      <c r="Y245" s="7">
        <v>835</v>
      </c>
      <c r="Z245" s="11">
        <v>60</v>
      </c>
      <c r="AA245" s="6">
        <v>427</v>
      </c>
      <c r="AB245" s="6">
        <v>921</v>
      </c>
      <c r="AC245" s="6">
        <v>522</v>
      </c>
      <c r="AD245" s="6">
        <v>806</v>
      </c>
      <c r="AE245" s="6">
        <v>693</v>
      </c>
      <c r="AF245" s="6">
        <v>135</v>
      </c>
      <c r="AG245" s="179">
        <v>280</v>
      </c>
      <c r="AH245" s="5">
        <f t="shared" si="46"/>
        <v>16400</v>
      </c>
      <c r="AI245" s="5">
        <f t="shared" si="47"/>
        <v>11201200</v>
      </c>
      <c r="AJ245" s="2">
        <f t="shared" si="45"/>
        <v>8606720000</v>
      </c>
      <c r="AK245" s="115">
        <f>SUMSQ(B245,C245,D245,E245,F245,G245,H245,I245,J245,K245,L245,M245,N245,O245,P245,Q245,B246,C246,D246,E246,F246,G246,H246,I246,J246,K246,L246,M246,N246,O246,P246,Q246)</f>
        <v>11201200</v>
      </c>
      <c r="AM245" s="127" t="s">
        <v>718</v>
      </c>
      <c r="AN245" s="118" t="s">
        <v>812</v>
      </c>
      <c r="AO245" s="118" t="s">
        <v>654</v>
      </c>
      <c r="AP245" s="118" t="s">
        <v>876</v>
      </c>
      <c r="AQ245" s="118" t="s">
        <v>590</v>
      </c>
      <c r="AR245" s="118" t="s">
        <v>939</v>
      </c>
      <c r="AS245" s="118" t="s">
        <v>527</v>
      </c>
      <c r="AT245" s="118" t="s">
        <v>1001</v>
      </c>
      <c r="AU245" s="118" t="s">
        <v>20</v>
      </c>
      <c r="AV245" s="118" t="s">
        <v>495</v>
      </c>
      <c r="AW245" s="118" t="s">
        <v>84</v>
      </c>
      <c r="AX245" s="118" t="s">
        <v>432</v>
      </c>
      <c r="AY245" s="118" t="s">
        <v>147</v>
      </c>
      <c r="AZ245" s="118" t="s">
        <v>368</v>
      </c>
      <c r="BA245" s="118" t="s">
        <v>209</v>
      </c>
      <c r="BB245" s="118" t="s">
        <v>304</v>
      </c>
      <c r="BC245" s="118" t="s">
        <v>558</v>
      </c>
      <c r="BD245" s="118" t="s">
        <v>935</v>
      </c>
      <c r="BE245" s="118" t="s">
        <v>622</v>
      </c>
      <c r="BF245" s="118" t="s">
        <v>907</v>
      </c>
      <c r="BG245" s="118" t="s">
        <v>686</v>
      </c>
      <c r="BH245" s="118" t="s">
        <v>844</v>
      </c>
      <c r="BI245" s="118" t="s">
        <v>749</v>
      </c>
      <c r="BJ245" s="118" t="s">
        <v>1031</v>
      </c>
      <c r="BK245" s="118" t="s">
        <v>241</v>
      </c>
      <c r="BL245" s="118" t="s">
        <v>273</v>
      </c>
      <c r="BM245" s="118" t="s">
        <v>178</v>
      </c>
      <c r="BN245" s="118" t="s">
        <v>336</v>
      </c>
      <c r="BO245" s="118" t="s">
        <v>115</v>
      </c>
      <c r="BP245" s="118" t="s">
        <v>400</v>
      </c>
      <c r="BQ245" s="118" t="s">
        <v>52</v>
      </c>
      <c r="BR245" s="126" t="s">
        <v>464</v>
      </c>
      <c r="BT245" s="22"/>
      <c r="BU245" s="29" t="s">
        <v>824</v>
      </c>
      <c r="BV245" s="30" t="s">
        <v>1030</v>
      </c>
      <c r="BW245" s="31">
        <f>L2+(237*L4)</f>
        <v>238</v>
      </c>
      <c r="BX245" s="22"/>
    </row>
    <row r="246" spans="1:76" x14ac:dyDescent="0.2">
      <c r="A246" s="1">
        <v>24</v>
      </c>
      <c r="B246" s="178">
        <v>846</v>
      </c>
      <c r="C246" s="6">
        <v>733</v>
      </c>
      <c r="D246" s="6">
        <v>239</v>
      </c>
      <c r="E246" s="6">
        <v>384</v>
      </c>
      <c r="F246" s="6">
        <v>84</v>
      </c>
      <c r="G246" s="6">
        <v>451</v>
      </c>
      <c r="H246" s="12">
        <v>1009</v>
      </c>
      <c r="I246" s="6">
        <v>610</v>
      </c>
      <c r="J246" s="6">
        <v>281</v>
      </c>
      <c r="K246" s="8">
        <v>138</v>
      </c>
      <c r="L246" s="6">
        <v>700</v>
      </c>
      <c r="M246" s="6">
        <v>811</v>
      </c>
      <c r="N246" s="6">
        <v>519</v>
      </c>
      <c r="O246" s="6">
        <v>920</v>
      </c>
      <c r="P246" s="6">
        <v>422</v>
      </c>
      <c r="Q246" s="6">
        <v>53</v>
      </c>
      <c r="R246" s="6">
        <v>972</v>
      </c>
      <c r="S246" s="6">
        <v>603</v>
      </c>
      <c r="T246" s="6">
        <v>105</v>
      </c>
      <c r="U246" s="6">
        <v>506</v>
      </c>
      <c r="V246" s="6">
        <v>214</v>
      </c>
      <c r="W246" s="6">
        <v>325</v>
      </c>
      <c r="X246" s="7">
        <v>887</v>
      </c>
      <c r="Y246" s="9">
        <v>744</v>
      </c>
      <c r="Z246" s="6">
        <v>415</v>
      </c>
      <c r="AA246" s="11">
        <v>16</v>
      </c>
      <c r="AB246" s="6">
        <v>574</v>
      </c>
      <c r="AC246" s="6">
        <v>941</v>
      </c>
      <c r="AD246" s="6">
        <v>641</v>
      </c>
      <c r="AE246" s="6">
        <v>786</v>
      </c>
      <c r="AF246" s="6">
        <v>292</v>
      </c>
      <c r="AG246" s="179">
        <v>179</v>
      </c>
      <c r="AH246" s="5">
        <f t="shared" si="46"/>
        <v>16400</v>
      </c>
      <c r="AI246" s="5">
        <f t="shared" si="47"/>
        <v>11201200</v>
      </c>
      <c r="AJ246" s="2">
        <f t="shared" si="45"/>
        <v>8606720000</v>
      </c>
      <c r="AK246" s="115">
        <f>SUMSQ(R245,S245,T245,U245,V245,W245,X245,Y245,Z245,AA245,AB245,AC245,AD245,AE245,AF245,AG245,R246,S246,T246,U246,V246,W246,X246,Y246,Z246,AA246,AB246,AC246,AD246,AE246,AF246,AG246)</f>
        <v>11201200</v>
      </c>
      <c r="AM246" s="127" t="s">
        <v>723</v>
      </c>
      <c r="AN246" s="118" t="s">
        <v>817</v>
      </c>
      <c r="AO246" s="118" t="s">
        <v>659</v>
      </c>
      <c r="AP246" s="118" t="s">
        <v>881</v>
      </c>
      <c r="AQ246" s="118" t="s">
        <v>595</v>
      </c>
      <c r="AR246" s="118" t="s">
        <v>944</v>
      </c>
      <c r="AS246" s="118" t="s">
        <v>532</v>
      </c>
      <c r="AT246" s="118" t="s">
        <v>1006</v>
      </c>
      <c r="AU246" s="118" t="s">
        <v>25</v>
      </c>
      <c r="AV246" s="118" t="s">
        <v>500</v>
      </c>
      <c r="AW246" s="118" t="s">
        <v>89</v>
      </c>
      <c r="AX246" s="118" t="s">
        <v>437</v>
      </c>
      <c r="AY246" s="118" t="s">
        <v>152</v>
      </c>
      <c r="AZ246" s="118" t="s">
        <v>373</v>
      </c>
      <c r="BA246" s="118" t="s">
        <v>214</v>
      </c>
      <c r="BB246" s="118" t="s">
        <v>309</v>
      </c>
      <c r="BC246" s="118" t="s">
        <v>563</v>
      </c>
      <c r="BD246" s="118" t="s">
        <v>974</v>
      </c>
      <c r="BE246" s="118" t="s">
        <v>627</v>
      </c>
      <c r="BF246" s="118" t="s">
        <v>912</v>
      </c>
      <c r="BG246" s="118" t="s">
        <v>691</v>
      </c>
      <c r="BH246" s="118" t="s">
        <v>849</v>
      </c>
      <c r="BI246" s="118" t="s">
        <v>754</v>
      </c>
      <c r="BJ246" s="118" t="s">
        <v>785</v>
      </c>
      <c r="BK246" s="118" t="s">
        <v>246</v>
      </c>
      <c r="BL246" s="118" t="s">
        <v>278</v>
      </c>
      <c r="BM246" s="118" t="s">
        <v>182</v>
      </c>
      <c r="BN246" s="118" t="s">
        <v>341</v>
      </c>
      <c r="BO246" s="118" t="s">
        <v>120</v>
      </c>
      <c r="BP246" s="118" t="s">
        <v>405</v>
      </c>
      <c r="BQ246" s="118" t="s">
        <v>57</v>
      </c>
      <c r="BR246" s="126" t="s">
        <v>469</v>
      </c>
      <c r="BT246" s="22"/>
      <c r="BU246" s="29" t="s">
        <v>659</v>
      </c>
      <c r="BV246" s="30" t="s">
        <v>1030</v>
      </c>
      <c r="BW246" s="31">
        <f>L2+(238*L4)</f>
        <v>239</v>
      </c>
      <c r="BX246" s="22"/>
    </row>
    <row r="247" spans="1:76" x14ac:dyDescent="0.2">
      <c r="A247" s="1">
        <v>25</v>
      </c>
      <c r="B247" s="178">
        <v>449</v>
      </c>
      <c r="C247" s="6">
        <v>82</v>
      </c>
      <c r="D247" s="6">
        <v>612</v>
      </c>
      <c r="E247" s="6">
        <v>1011</v>
      </c>
      <c r="F247" s="6">
        <v>735</v>
      </c>
      <c r="G247" s="6">
        <v>848</v>
      </c>
      <c r="H247" s="8">
        <v>382</v>
      </c>
      <c r="I247" s="6">
        <v>237</v>
      </c>
      <c r="J247" s="6">
        <v>918</v>
      </c>
      <c r="K247" s="12">
        <v>517</v>
      </c>
      <c r="L247" s="6">
        <v>55</v>
      </c>
      <c r="M247" s="6">
        <v>424</v>
      </c>
      <c r="N247" s="6">
        <v>140</v>
      </c>
      <c r="O247" s="6">
        <v>283</v>
      </c>
      <c r="P247" s="6">
        <v>809</v>
      </c>
      <c r="Q247" s="6">
        <v>698</v>
      </c>
      <c r="R247" s="6">
        <v>327</v>
      </c>
      <c r="S247" s="6">
        <v>216</v>
      </c>
      <c r="T247" s="6">
        <v>742</v>
      </c>
      <c r="U247" s="6">
        <v>885</v>
      </c>
      <c r="V247" s="6">
        <v>601</v>
      </c>
      <c r="W247" s="6">
        <v>970</v>
      </c>
      <c r="X247" s="11">
        <v>508</v>
      </c>
      <c r="Y247" s="6">
        <v>107</v>
      </c>
      <c r="Z247" s="9">
        <v>788</v>
      </c>
      <c r="AA247" s="7">
        <v>643</v>
      </c>
      <c r="AB247" s="6">
        <v>177</v>
      </c>
      <c r="AC247" s="6">
        <v>290</v>
      </c>
      <c r="AD247" s="6">
        <v>14</v>
      </c>
      <c r="AE247" s="6">
        <v>413</v>
      </c>
      <c r="AF247" s="6">
        <v>943</v>
      </c>
      <c r="AG247" s="179">
        <v>576</v>
      </c>
      <c r="AH247" s="5">
        <f t="shared" si="46"/>
        <v>16400</v>
      </c>
      <c r="AI247" s="5">
        <f t="shared" si="47"/>
        <v>11201200</v>
      </c>
      <c r="AJ247" s="2">
        <f t="shared" si="45"/>
        <v>8606720000</v>
      </c>
      <c r="AK247" s="115">
        <f>SUMSQ(B247,C247,D247,E247,F247,G247,H247,I247,J247,K247,L247,M247,N247,O247,P247,Q247,B248,C248,D248,E248,F248,G248,H248,I248,J248,K248,L248,M248,N248,O248,P248,Q248)</f>
        <v>11201200</v>
      </c>
      <c r="AM247" s="127" t="s">
        <v>733</v>
      </c>
      <c r="AN247" s="118" t="s">
        <v>827</v>
      </c>
      <c r="AO247" s="118" t="s">
        <v>669</v>
      </c>
      <c r="AP247" s="118" t="s">
        <v>890</v>
      </c>
      <c r="AQ247" s="118" t="s">
        <v>605</v>
      </c>
      <c r="AR247" s="118" t="s">
        <v>953</v>
      </c>
      <c r="AS247" s="118" t="s">
        <v>542</v>
      </c>
      <c r="AT247" s="118" t="s">
        <v>1016</v>
      </c>
      <c r="AU247" s="118" t="s">
        <v>35</v>
      </c>
      <c r="AV247" s="118" t="s">
        <v>510</v>
      </c>
      <c r="AW247" s="118" t="s">
        <v>99</v>
      </c>
      <c r="AX247" s="118" t="s">
        <v>447</v>
      </c>
      <c r="AY247" s="118" t="s">
        <v>162</v>
      </c>
      <c r="AZ247" s="118" t="s">
        <v>383</v>
      </c>
      <c r="BA247" s="118" t="s">
        <v>224</v>
      </c>
      <c r="BB247" s="118" t="s">
        <v>319</v>
      </c>
      <c r="BC247" s="118" t="s">
        <v>573</v>
      </c>
      <c r="BD247" s="118" t="s">
        <v>984</v>
      </c>
      <c r="BE247" s="118" t="s">
        <v>637</v>
      </c>
      <c r="BF247" s="118" t="s">
        <v>922</v>
      </c>
      <c r="BG247" s="118" t="s">
        <v>701</v>
      </c>
      <c r="BH247" s="118" t="s">
        <v>859</v>
      </c>
      <c r="BI247" s="118" t="s">
        <v>764</v>
      </c>
      <c r="BJ247" s="118" t="s">
        <v>795</v>
      </c>
      <c r="BK247" s="118" t="s">
        <v>256</v>
      </c>
      <c r="BL247" s="118" t="s">
        <v>288</v>
      </c>
      <c r="BM247" s="118" t="s">
        <v>192</v>
      </c>
      <c r="BN247" s="118" t="s">
        <v>351</v>
      </c>
      <c r="BO247" s="118" t="s">
        <v>130</v>
      </c>
      <c r="BP247" s="118" t="s">
        <v>415</v>
      </c>
      <c r="BQ247" s="118" t="s">
        <v>67</v>
      </c>
      <c r="BR247" s="126" t="s">
        <v>479</v>
      </c>
      <c r="BT247" s="22"/>
      <c r="BU247" s="29" t="s">
        <v>600</v>
      </c>
      <c r="BV247" s="30" t="s">
        <v>1030</v>
      </c>
      <c r="BW247" s="31">
        <f>L2+(239*L4)</f>
        <v>240</v>
      </c>
      <c r="BX247" s="22"/>
    </row>
    <row r="248" spans="1:76" x14ac:dyDescent="0.2">
      <c r="A248" s="1">
        <v>26</v>
      </c>
      <c r="B248" s="178">
        <v>102</v>
      </c>
      <c r="C248" s="6">
        <v>501</v>
      </c>
      <c r="D248" s="6">
        <v>967</v>
      </c>
      <c r="E248" s="6">
        <v>600</v>
      </c>
      <c r="F248" s="6">
        <v>892</v>
      </c>
      <c r="G248" s="6">
        <v>747</v>
      </c>
      <c r="H248" s="6">
        <v>217</v>
      </c>
      <c r="I248" s="8">
        <v>330</v>
      </c>
      <c r="J248" s="12">
        <v>561</v>
      </c>
      <c r="K248" s="6">
        <v>930</v>
      </c>
      <c r="L248" s="6">
        <v>404</v>
      </c>
      <c r="M248" s="6">
        <v>3</v>
      </c>
      <c r="N248" s="6">
        <v>303</v>
      </c>
      <c r="O248" s="6">
        <v>192</v>
      </c>
      <c r="P248" s="6">
        <v>654</v>
      </c>
      <c r="Q248" s="6">
        <v>797</v>
      </c>
      <c r="R248" s="6">
        <v>228</v>
      </c>
      <c r="S248" s="6">
        <v>371</v>
      </c>
      <c r="T248" s="6">
        <v>833</v>
      </c>
      <c r="U248" s="6">
        <v>722</v>
      </c>
      <c r="V248" s="6">
        <v>1022</v>
      </c>
      <c r="W248" s="6">
        <v>621</v>
      </c>
      <c r="X248" s="6">
        <v>95</v>
      </c>
      <c r="Y248" s="11">
        <v>464</v>
      </c>
      <c r="Z248" s="7">
        <v>695</v>
      </c>
      <c r="AA248" s="9">
        <v>808</v>
      </c>
      <c r="AB248" s="6">
        <v>278</v>
      </c>
      <c r="AC248" s="6">
        <v>133</v>
      </c>
      <c r="AD248" s="6">
        <v>425</v>
      </c>
      <c r="AE248" s="6">
        <v>58</v>
      </c>
      <c r="AF248" s="6">
        <v>524</v>
      </c>
      <c r="AG248" s="179">
        <v>923</v>
      </c>
      <c r="AH248" s="5">
        <f t="shared" si="46"/>
        <v>16400</v>
      </c>
      <c r="AI248" s="5">
        <f t="shared" si="47"/>
        <v>11201200</v>
      </c>
      <c r="AJ248" s="2">
        <f t="shared" si="45"/>
        <v>8606720000</v>
      </c>
      <c r="AK248" s="115">
        <f>SUMSQ(R247,S247,T247,U247,V247,W247,X247,Y247,Z247,AA247,AB247,AC247,AD247,AE247,AF247,AG247,R248,S248,T248,U248,V248,W248,X248,Y248,Z248,AA248,AB248,AC248,AD248,AE248,AF248,AG248)</f>
        <v>11201200</v>
      </c>
      <c r="AM248" s="127" t="s">
        <v>739</v>
      </c>
      <c r="AN248" s="118" t="s">
        <v>834</v>
      </c>
      <c r="AO248" s="118" t="s">
        <v>676</v>
      </c>
      <c r="AP248" s="118" t="s">
        <v>897</v>
      </c>
      <c r="AQ248" s="118" t="s">
        <v>612</v>
      </c>
      <c r="AR248" s="118" t="s">
        <v>960</v>
      </c>
      <c r="AS248" s="118" t="s">
        <v>548</v>
      </c>
      <c r="AT248" s="118" t="s">
        <v>1023</v>
      </c>
      <c r="AU248" s="118" t="s">
        <v>42</v>
      </c>
      <c r="AV248" s="118" t="s">
        <v>517</v>
      </c>
      <c r="AW248" s="118" t="s">
        <v>106</v>
      </c>
      <c r="AX248" s="118" t="s">
        <v>454</v>
      </c>
      <c r="AY248" s="118" t="s">
        <v>168</v>
      </c>
      <c r="AZ248" s="118" t="s">
        <v>390</v>
      </c>
      <c r="BA248" s="118" t="s">
        <v>231</v>
      </c>
      <c r="BB248" s="118" t="s">
        <v>326</v>
      </c>
      <c r="BC248" s="118" t="s">
        <v>580</v>
      </c>
      <c r="BD248" s="118" t="s">
        <v>991</v>
      </c>
      <c r="BE248" s="118" t="s">
        <v>644</v>
      </c>
      <c r="BF248" s="118" t="s">
        <v>929</v>
      </c>
      <c r="BG248" s="118" t="s">
        <v>708</v>
      </c>
      <c r="BH248" s="118" t="s">
        <v>866</v>
      </c>
      <c r="BI248" s="118" t="s">
        <v>771</v>
      </c>
      <c r="BJ248" s="118" t="s">
        <v>802</v>
      </c>
      <c r="BK248" s="118" t="s">
        <v>263</v>
      </c>
      <c r="BL248" s="118" t="s">
        <v>295</v>
      </c>
      <c r="BM248" s="118" t="s">
        <v>199</v>
      </c>
      <c r="BN248" s="118" t="s">
        <v>358</v>
      </c>
      <c r="BO248" s="118" t="s">
        <v>137</v>
      </c>
      <c r="BP248" s="118" t="s">
        <v>422</v>
      </c>
      <c r="BQ248" s="118" t="s">
        <v>74</v>
      </c>
      <c r="BR248" s="126" t="s">
        <v>485</v>
      </c>
      <c r="BT248" s="22"/>
      <c r="BU248" s="29" t="s">
        <v>102</v>
      </c>
      <c r="BV248" s="30" t="s">
        <v>1030</v>
      </c>
      <c r="BW248" s="31">
        <f>L2+(240*L4)</f>
        <v>241</v>
      </c>
      <c r="BX248" s="22"/>
    </row>
    <row r="249" spans="1:76" x14ac:dyDescent="0.2">
      <c r="A249" s="1">
        <v>27</v>
      </c>
      <c r="B249" s="178">
        <v>570</v>
      </c>
      <c r="C249" s="6">
        <v>937</v>
      </c>
      <c r="D249" s="6">
        <v>411</v>
      </c>
      <c r="E249" s="6">
        <v>12</v>
      </c>
      <c r="F249" s="8">
        <v>296</v>
      </c>
      <c r="G249" s="6">
        <v>183</v>
      </c>
      <c r="H249" s="6">
        <v>645</v>
      </c>
      <c r="I249" s="6">
        <v>790</v>
      </c>
      <c r="J249" s="6">
        <v>109</v>
      </c>
      <c r="K249" s="6">
        <v>510</v>
      </c>
      <c r="L249" s="6">
        <v>976</v>
      </c>
      <c r="M249" s="12">
        <v>607</v>
      </c>
      <c r="N249" s="6">
        <v>883</v>
      </c>
      <c r="O249" s="6">
        <v>740</v>
      </c>
      <c r="P249" s="6">
        <v>210</v>
      </c>
      <c r="Q249" s="6">
        <v>321</v>
      </c>
      <c r="R249" s="6">
        <v>704</v>
      </c>
      <c r="S249" s="6">
        <v>815</v>
      </c>
      <c r="T249" s="6">
        <v>285</v>
      </c>
      <c r="U249" s="6">
        <v>142</v>
      </c>
      <c r="V249" s="11">
        <v>418</v>
      </c>
      <c r="W249" s="6">
        <v>49</v>
      </c>
      <c r="X249" s="6">
        <v>515</v>
      </c>
      <c r="Y249" s="6">
        <v>916</v>
      </c>
      <c r="Z249" s="6">
        <v>235</v>
      </c>
      <c r="AA249" s="6">
        <v>380</v>
      </c>
      <c r="AB249" s="9">
        <v>842</v>
      </c>
      <c r="AC249" s="7">
        <v>729</v>
      </c>
      <c r="AD249" s="6">
        <v>1013</v>
      </c>
      <c r="AE249" s="6">
        <v>614</v>
      </c>
      <c r="AF249" s="6">
        <v>88</v>
      </c>
      <c r="AG249" s="179">
        <v>455</v>
      </c>
      <c r="AH249" s="5">
        <f t="shared" si="46"/>
        <v>16400</v>
      </c>
      <c r="AI249" s="5">
        <f t="shared" si="47"/>
        <v>11201200</v>
      </c>
      <c r="AJ249" s="2">
        <f t="shared" si="45"/>
        <v>8606720000</v>
      </c>
      <c r="AK249" s="115">
        <f>SUMSQ(B249,C249,D249,E249,F249,G249,H249,I249,J249,K249,L249,M249,N249,O249,P249,Q249,B250,C250,D250,E250,F250,G250,H250,I250,J250,K250,L250,M250,N250,O250,P250,Q250)</f>
        <v>11201200</v>
      </c>
      <c r="AM249" s="127" t="s">
        <v>735</v>
      </c>
      <c r="AN249" s="118" t="s">
        <v>829</v>
      </c>
      <c r="AO249" s="118" t="s">
        <v>671</v>
      </c>
      <c r="AP249" s="118" t="s">
        <v>892</v>
      </c>
      <c r="AQ249" s="118" t="s">
        <v>607</v>
      </c>
      <c r="AR249" s="118" t="s">
        <v>955</v>
      </c>
      <c r="AS249" s="118" t="s">
        <v>543</v>
      </c>
      <c r="AT249" s="118" t="s">
        <v>1018</v>
      </c>
      <c r="AU249" s="118" t="s">
        <v>37</v>
      </c>
      <c r="AV249" s="118" t="s">
        <v>512</v>
      </c>
      <c r="AW249" s="118" t="s">
        <v>101</v>
      </c>
      <c r="AX249" s="118" t="s">
        <v>449</v>
      </c>
      <c r="AY249" s="118" t="s">
        <v>70</v>
      </c>
      <c r="AZ249" s="118" t="s">
        <v>385</v>
      </c>
      <c r="BA249" s="118" t="s">
        <v>226</v>
      </c>
      <c r="BB249" s="118" t="s">
        <v>321</v>
      </c>
      <c r="BC249" s="118" t="s">
        <v>575</v>
      </c>
      <c r="BD249" s="118" t="s">
        <v>986</v>
      </c>
      <c r="BE249" s="118" t="s">
        <v>639</v>
      </c>
      <c r="BF249" s="118" t="s">
        <v>924</v>
      </c>
      <c r="BG249" s="118" t="s">
        <v>703</v>
      </c>
      <c r="BH249" s="118" t="s">
        <v>861</v>
      </c>
      <c r="BI249" s="118" t="s">
        <v>766</v>
      </c>
      <c r="BJ249" s="118" t="s">
        <v>797</v>
      </c>
      <c r="BK249" s="118" t="s">
        <v>258</v>
      </c>
      <c r="BL249" s="118" t="s">
        <v>290</v>
      </c>
      <c r="BM249" s="118" t="s">
        <v>194</v>
      </c>
      <c r="BN249" s="118" t="s">
        <v>353</v>
      </c>
      <c r="BO249" s="118" t="s">
        <v>132</v>
      </c>
      <c r="BP249" s="118" t="s">
        <v>417</v>
      </c>
      <c r="BQ249" s="118" t="s">
        <v>69</v>
      </c>
      <c r="BR249" s="126" t="s">
        <v>481</v>
      </c>
      <c r="BT249" s="22"/>
      <c r="BU249" s="29" t="s">
        <v>160</v>
      </c>
      <c r="BV249" s="30" t="s">
        <v>1030</v>
      </c>
      <c r="BW249" s="31">
        <f>L2+(241*L4)</f>
        <v>242</v>
      </c>
      <c r="BX249" s="22"/>
    </row>
    <row r="250" spans="1:76" x14ac:dyDescent="0.2">
      <c r="A250" s="1">
        <v>28</v>
      </c>
      <c r="B250" s="178">
        <v>925</v>
      </c>
      <c r="C250" s="6">
        <v>526</v>
      </c>
      <c r="D250" s="6">
        <v>64</v>
      </c>
      <c r="E250" s="6">
        <v>431</v>
      </c>
      <c r="F250" s="6">
        <v>131</v>
      </c>
      <c r="G250" s="8">
        <v>276</v>
      </c>
      <c r="H250" s="6">
        <v>802</v>
      </c>
      <c r="I250" s="6">
        <v>689</v>
      </c>
      <c r="J250" s="6">
        <v>458</v>
      </c>
      <c r="K250" s="6">
        <v>89</v>
      </c>
      <c r="L250" s="12">
        <v>619</v>
      </c>
      <c r="M250" s="6">
        <v>1020</v>
      </c>
      <c r="N250" s="6">
        <v>728</v>
      </c>
      <c r="O250" s="6">
        <v>839</v>
      </c>
      <c r="P250" s="6">
        <v>373</v>
      </c>
      <c r="Q250" s="6">
        <v>230</v>
      </c>
      <c r="R250" s="6">
        <v>795</v>
      </c>
      <c r="S250" s="6">
        <v>652</v>
      </c>
      <c r="T250" s="6">
        <v>186</v>
      </c>
      <c r="U250" s="6">
        <v>297</v>
      </c>
      <c r="V250" s="6">
        <v>5</v>
      </c>
      <c r="W250" s="11">
        <v>406</v>
      </c>
      <c r="X250" s="6">
        <v>936</v>
      </c>
      <c r="Y250" s="6">
        <v>567</v>
      </c>
      <c r="Z250" s="6">
        <v>336</v>
      </c>
      <c r="AA250" s="6">
        <v>223</v>
      </c>
      <c r="AB250" s="7">
        <v>749</v>
      </c>
      <c r="AC250" s="9">
        <v>894</v>
      </c>
      <c r="AD250" s="6">
        <v>594</v>
      </c>
      <c r="AE250" s="6">
        <v>961</v>
      </c>
      <c r="AF250" s="6">
        <v>499</v>
      </c>
      <c r="AG250" s="179">
        <v>100</v>
      </c>
      <c r="AH250" s="5">
        <f t="shared" si="46"/>
        <v>16400</v>
      </c>
      <c r="AI250" s="5">
        <f t="shared" si="47"/>
        <v>11201200</v>
      </c>
      <c r="AJ250" s="2">
        <f t="shared" si="45"/>
        <v>8606720000</v>
      </c>
      <c r="AK250" s="115">
        <f>SUMSQ(R249,S249,T249,U249,V249,W249,X249,Y249,Z249,AA249,AB249,AC249,AD249,AE249,AF249,AG249,R250,S250,T250,U250,V250,W250,X250,Y250,Z250,AA250,AB250,AC250,AD250,AE250,AF250,AG250)</f>
        <v>11201200</v>
      </c>
      <c r="AM250" s="127" t="s">
        <v>738</v>
      </c>
      <c r="AN250" s="118" t="s">
        <v>832</v>
      </c>
      <c r="AO250" s="118" t="s">
        <v>674</v>
      </c>
      <c r="AP250" s="118" t="s">
        <v>895</v>
      </c>
      <c r="AQ250" s="118" t="s">
        <v>610</v>
      </c>
      <c r="AR250" s="118" t="s">
        <v>958</v>
      </c>
      <c r="AS250" s="118" t="s">
        <v>546</v>
      </c>
      <c r="AT250" s="118" t="s">
        <v>1021</v>
      </c>
      <c r="AU250" s="118" t="s">
        <v>40</v>
      </c>
      <c r="AV250" s="118" t="s">
        <v>515</v>
      </c>
      <c r="AW250" s="118" t="s">
        <v>104</v>
      </c>
      <c r="AX250" s="118" t="s">
        <v>452</v>
      </c>
      <c r="AY250" s="118" t="s">
        <v>166</v>
      </c>
      <c r="AZ250" s="118" t="s">
        <v>388</v>
      </c>
      <c r="BA250" s="118" t="s">
        <v>229</v>
      </c>
      <c r="BB250" s="118" t="s">
        <v>324</v>
      </c>
      <c r="BC250" s="118" t="s">
        <v>578</v>
      </c>
      <c r="BD250" s="118" t="s">
        <v>989</v>
      </c>
      <c r="BE250" s="118" t="s">
        <v>642</v>
      </c>
      <c r="BF250" s="118" t="s">
        <v>927</v>
      </c>
      <c r="BG250" s="118" t="s">
        <v>706</v>
      </c>
      <c r="BH250" s="118" t="s">
        <v>864</v>
      </c>
      <c r="BI250" s="118" t="s">
        <v>769</v>
      </c>
      <c r="BJ250" s="118" t="s">
        <v>800</v>
      </c>
      <c r="BK250" s="118" t="s">
        <v>261</v>
      </c>
      <c r="BL250" s="118" t="s">
        <v>293</v>
      </c>
      <c r="BM250" s="118" t="s">
        <v>197</v>
      </c>
      <c r="BN250" s="118" t="s">
        <v>356</v>
      </c>
      <c r="BO250" s="118" t="s">
        <v>135</v>
      </c>
      <c r="BP250" s="118" t="s">
        <v>420</v>
      </c>
      <c r="BQ250" s="118" t="s">
        <v>72</v>
      </c>
      <c r="BR250" s="126" t="s">
        <v>7</v>
      </c>
      <c r="BT250" s="22"/>
      <c r="BU250" s="29" t="s">
        <v>308</v>
      </c>
      <c r="BV250" s="30" t="s">
        <v>1030</v>
      </c>
      <c r="BW250" s="31">
        <f>L2+(242*L4)</f>
        <v>243</v>
      </c>
      <c r="BX250" s="22"/>
    </row>
    <row r="251" spans="1:76" x14ac:dyDescent="0.2">
      <c r="A251" s="1">
        <v>29</v>
      </c>
      <c r="B251" s="178">
        <v>580</v>
      </c>
      <c r="C251" s="6">
        <v>979</v>
      </c>
      <c r="D251" s="8">
        <v>481</v>
      </c>
      <c r="E251" s="6">
        <v>114</v>
      </c>
      <c r="F251" s="6">
        <v>350</v>
      </c>
      <c r="G251" s="6">
        <v>205</v>
      </c>
      <c r="H251" s="6">
        <v>767</v>
      </c>
      <c r="I251" s="6">
        <v>880</v>
      </c>
      <c r="J251" s="6">
        <v>23</v>
      </c>
      <c r="K251" s="6">
        <v>392</v>
      </c>
      <c r="L251" s="6">
        <v>950</v>
      </c>
      <c r="M251" s="6">
        <v>549</v>
      </c>
      <c r="N251" s="6">
        <v>777</v>
      </c>
      <c r="O251" s="12">
        <v>666</v>
      </c>
      <c r="P251" s="6">
        <v>172</v>
      </c>
      <c r="Q251" s="6">
        <v>315</v>
      </c>
      <c r="R251" s="6">
        <v>710</v>
      </c>
      <c r="S251" s="6">
        <v>853</v>
      </c>
      <c r="T251" s="11">
        <v>359</v>
      </c>
      <c r="U251" s="6">
        <v>248</v>
      </c>
      <c r="V251" s="6">
        <v>476</v>
      </c>
      <c r="W251" s="6">
        <v>75</v>
      </c>
      <c r="X251" s="6">
        <v>633</v>
      </c>
      <c r="Y251" s="6">
        <v>1002</v>
      </c>
      <c r="Z251" s="6">
        <v>145</v>
      </c>
      <c r="AA251" s="6">
        <v>258</v>
      </c>
      <c r="AB251" s="6">
        <v>820</v>
      </c>
      <c r="AC251" s="6">
        <v>675</v>
      </c>
      <c r="AD251" s="9">
        <v>911</v>
      </c>
      <c r="AE251" s="7">
        <v>544</v>
      </c>
      <c r="AF251" s="6">
        <v>46</v>
      </c>
      <c r="AG251" s="179">
        <v>445</v>
      </c>
      <c r="AH251" s="5">
        <f t="shared" si="46"/>
        <v>16400</v>
      </c>
      <c r="AI251" s="5">
        <f t="shared" si="47"/>
        <v>11201200</v>
      </c>
      <c r="AJ251" s="2">
        <f>B251^3+C251^3+D251^3+E251^3+F251^3+G251^3+H251^3+I251^3+J251^3+K251^3+L251^3+M251^3+N251^3+O251^3+P251^3+Q251^3+R251^3+S251^3+T251^3+U251^3+V251^3+W251^3+X251^3+Y251^3+Z251^3+AA251^3+AB251^3+AC251^3+AD251^3+AE251^3+AF251^3+AG251^3</f>
        <v>8606720000</v>
      </c>
      <c r="AK251" s="115">
        <f>SUMSQ(B251,C251,D251,E251,F251,G251,H251,I251,J251,K251,L251,M251,N251,O251,P251,Q251,B252,C252,D252,E252,F252,G252,H252,I252,J252,K252,L252,M252,N252,O252,P252,Q252)</f>
        <v>11201200</v>
      </c>
      <c r="AM251" s="127" t="s">
        <v>729</v>
      </c>
      <c r="AN251" s="118" t="s">
        <v>823</v>
      </c>
      <c r="AO251" s="118" t="s">
        <v>665</v>
      </c>
      <c r="AP251" s="118" t="s">
        <v>886</v>
      </c>
      <c r="AQ251" s="118" t="s">
        <v>601</v>
      </c>
      <c r="AR251" s="118" t="s">
        <v>949</v>
      </c>
      <c r="AS251" s="118" t="s">
        <v>538</v>
      </c>
      <c r="AT251" s="118" t="s">
        <v>1012</v>
      </c>
      <c r="AU251" s="118" t="s">
        <v>31</v>
      </c>
      <c r="AV251" s="118" t="s">
        <v>506</v>
      </c>
      <c r="AW251" s="118" t="s">
        <v>95</v>
      </c>
      <c r="AX251" s="118" t="s">
        <v>443</v>
      </c>
      <c r="AY251" s="118" t="s">
        <v>158</v>
      </c>
      <c r="AZ251" s="118" t="s">
        <v>379</v>
      </c>
      <c r="BA251" s="118" t="s">
        <v>220</v>
      </c>
      <c r="BB251" s="118" t="s">
        <v>315</v>
      </c>
      <c r="BC251" s="118" t="s">
        <v>569</v>
      </c>
      <c r="BD251" s="118" t="s">
        <v>980</v>
      </c>
      <c r="BE251" s="118" t="s">
        <v>633</v>
      </c>
      <c r="BF251" s="118" t="s">
        <v>918</v>
      </c>
      <c r="BG251" s="118" t="s">
        <v>697</v>
      </c>
      <c r="BH251" s="118" t="s">
        <v>855</v>
      </c>
      <c r="BI251" s="118" t="s">
        <v>760</v>
      </c>
      <c r="BJ251" s="118" t="s">
        <v>791</v>
      </c>
      <c r="BK251" s="118" t="s">
        <v>252</v>
      </c>
      <c r="BL251" s="118" t="s">
        <v>284</v>
      </c>
      <c r="BM251" s="118" t="s">
        <v>188</v>
      </c>
      <c r="BN251" s="118" t="s">
        <v>347</v>
      </c>
      <c r="BO251" s="118" t="s">
        <v>126</v>
      </c>
      <c r="BP251" s="118" t="s">
        <v>411</v>
      </c>
      <c r="BQ251" s="118" t="s">
        <v>63</v>
      </c>
      <c r="BR251" s="126" t="s">
        <v>475</v>
      </c>
      <c r="BT251" s="22"/>
      <c r="BU251" s="29" t="s">
        <v>502</v>
      </c>
      <c r="BV251" s="30" t="s">
        <v>1030</v>
      </c>
      <c r="BW251" s="31">
        <f>L2+(243*L4)</f>
        <v>244</v>
      </c>
      <c r="BX251" s="22"/>
    </row>
    <row r="252" spans="1:76" x14ac:dyDescent="0.2">
      <c r="A252" s="1">
        <v>30</v>
      </c>
      <c r="B252" s="178">
        <v>999</v>
      </c>
      <c r="C252" s="6">
        <v>632</v>
      </c>
      <c r="D252" s="6">
        <v>70</v>
      </c>
      <c r="E252" s="8">
        <v>469</v>
      </c>
      <c r="F252" s="6">
        <v>249</v>
      </c>
      <c r="G252" s="6">
        <v>362</v>
      </c>
      <c r="H252" s="6">
        <v>860</v>
      </c>
      <c r="I252" s="6">
        <v>715</v>
      </c>
      <c r="J252" s="6">
        <v>436</v>
      </c>
      <c r="K252" s="6">
        <v>35</v>
      </c>
      <c r="L252" s="6">
        <v>529</v>
      </c>
      <c r="M252" s="6">
        <v>898</v>
      </c>
      <c r="N252" s="12">
        <v>686</v>
      </c>
      <c r="O252" s="6">
        <v>829</v>
      </c>
      <c r="P252" s="6">
        <v>271</v>
      </c>
      <c r="Q252" s="6">
        <v>160</v>
      </c>
      <c r="R252" s="6">
        <v>865</v>
      </c>
      <c r="S252" s="6">
        <v>754</v>
      </c>
      <c r="T252" s="6">
        <v>196</v>
      </c>
      <c r="U252" s="11">
        <v>339</v>
      </c>
      <c r="V252" s="6">
        <v>127</v>
      </c>
      <c r="W252" s="6">
        <v>496</v>
      </c>
      <c r="X252" s="6">
        <v>990</v>
      </c>
      <c r="Y252" s="6">
        <v>589</v>
      </c>
      <c r="Z252" s="6">
        <v>310</v>
      </c>
      <c r="AA252" s="6">
        <v>165</v>
      </c>
      <c r="AB252" s="6">
        <v>663</v>
      </c>
      <c r="AC252" s="6">
        <v>776</v>
      </c>
      <c r="AD252" s="7">
        <v>556</v>
      </c>
      <c r="AE252" s="9">
        <v>955</v>
      </c>
      <c r="AF252" s="6">
        <v>393</v>
      </c>
      <c r="AG252" s="179">
        <v>26</v>
      </c>
      <c r="AH252" s="5">
        <f t="shared" si="46"/>
        <v>16400</v>
      </c>
      <c r="AI252" s="5">
        <f t="shared" si="47"/>
        <v>11201200</v>
      </c>
      <c r="AJ252" s="2">
        <f t="shared" ref="AJ252:AJ254" si="48">B252^3+C252^3+D252^3+E252^3+F252^3+G252^3+H252^3+I252^3+J252^3+K252^3+L252^3+M252^3+N252^3+O252^3+P252^3+Q252^3+R252^3+S252^3+T252^3+U252^3+V252^3+W252^3+X252^3+Y252^3+Z252^3+AA252^3+AB252^3+AC252^3+AD252^3+AE252^3+AF252^3+AG252^3</f>
        <v>8606720000</v>
      </c>
      <c r="AK252" s="115">
        <f>SUMSQ(R251,S251,T251,U251,V251,W251,X251,Y251,Z251,AA251,AB251,AC251,AD251,AE251,AF251,AG251,R252,S252,T252,U252,V252,W252,X252,Y252,Z252,AA252,AB252,AC252,AD252,AE252,AF252,AG252)</f>
        <v>11201200</v>
      </c>
      <c r="AM252" s="127" t="s">
        <v>743</v>
      </c>
      <c r="AN252" s="118" t="s">
        <v>838</v>
      </c>
      <c r="AO252" s="118" t="s">
        <v>680</v>
      </c>
      <c r="AP252" s="118" t="s">
        <v>901</v>
      </c>
      <c r="AQ252" s="118" t="s">
        <v>616</v>
      </c>
      <c r="AR252" s="118" t="s">
        <v>964</v>
      </c>
      <c r="AS252" s="118" t="s">
        <v>552</v>
      </c>
      <c r="AT252" s="118" t="s">
        <v>1027</v>
      </c>
      <c r="AU252" s="118" t="s">
        <v>46</v>
      </c>
      <c r="AV252" s="118" t="s">
        <v>521</v>
      </c>
      <c r="AW252" s="118" t="s">
        <v>110</v>
      </c>
      <c r="AX252" s="118" t="s">
        <v>458</v>
      </c>
      <c r="AY252" s="118" t="s">
        <v>172</v>
      </c>
      <c r="AZ252" s="118" t="s">
        <v>394</v>
      </c>
      <c r="BA252" s="118" t="s">
        <v>235</v>
      </c>
      <c r="BB252" s="118" t="s">
        <v>330</v>
      </c>
      <c r="BC252" s="118" t="s">
        <v>584</v>
      </c>
      <c r="BD252" s="118" t="s">
        <v>995</v>
      </c>
      <c r="BE252" s="118" t="s">
        <v>648</v>
      </c>
      <c r="BF252" s="118" t="s">
        <v>933</v>
      </c>
      <c r="BG252" s="118" t="s">
        <v>712</v>
      </c>
      <c r="BH252" s="118" t="s">
        <v>870</v>
      </c>
      <c r="BI252" s="118" t="s">
        <v>775</v>
      </c>
      <c r="BJ252" s="118" t="s">
        <v>806</v>
      </c>
      <c r="BK252" s="118" t="s">
        <v>267</v>
      </c>
      <c r="BL252" s="118" t="s">
        <v>298</v>
      </c>
      <c r="BM252" s="118" t="s">
        <v>203</v>
      </c>
      <c r="BN252" s="118" t="s">
        <v>362</v>
      </c>
      <c r="BO252" s="118" t="s">
        <v>141</v>
      </c>
      <c r="BP252" s="118" t="s">
        <v>426</v>
      </c>
      <c r="BQ252" s="118" t="s">
        <v>78</v>
      </c>
      <c r="BR252" s="126" t="s">
        <v>489</v>
      </c>
      <c r="BT252" s="22"/>
      <c r="BU252" s="29" t="s">
        <v>564</v>
      </c>
      <c r="BV252" s="30" t="s">
        <v>1030</v>
      </c>
      <c r="BW252" s="31">
        <f>L2+(244*L4)</f>
        <v>245</v>
      </c>
      <c r="BX252" s="22"/>
    </row>
    <row r="253" spans="1:76" x14ac:dyDescent="0.2">
      <c r="A253" s="1">
        <v>31</v>
      </c>
      <c r="B253" s="199">
        <v>443</v>
      </c>
      <c r="C253" s="6">
        <v>44</v>
      </c>
      <c r="D253" s="6">
        <v>538</v>
      </c>
      <c r="E253" s="6">
        <v>905</v>
      </c>
      <c r="F253" s="6">
        <v>677</v>
      </c>
      <c r="G253" s="6">
        <v>822</v>
      </c>
      <c r="H253" s="6">
        <v>264</v>
      </c>
      <c r="I253" s="6">
        <v>151</v>
      </c>
      <c r="J253" s="6">
        <v>1008</v>
      </c>
      <c r="K253" s="6">
        <v>639</v>
      </c>
      <c r="L253" s="6">
        <v>77</v>
      </c>
      <c r="M253" s="6">
        <v>478</v>
      </c>
      <c r="N253" s="6">
        <v>242</v>
      </c>
      <c r="O253" s="6">
        <v>353</v>
      </c>
      <c r="P253" s="6">
        <v>851</v>
      </c>
      <c r="Q253" s="12">
        <v>708</v>
      </c>
      <c r="R253" s="11">
        <v>317</v>
      </c>
      <c r="S253" s="6">
        <v>174</v>
      </c>
      <c r="T253" s="6">
        <v>672</v>
      </c>
      <c r="U253" s="6">
        <v>783</v>
      </c>
      <c r="V253" s="6">
        <v>547</v>
      </c>
      <c r="W253" s="6">
        <v>948</v>
      </c>
      <c r="X253" s="6">
        <v>386</v>
      </c>
      <c r="Y253" s="6">
        <v>17</v>
      </c>
      <c r="Z253" s="6">
        <v>874</v>
      </c>
      <c r="AA253" s="6">
        <v>761</v>
      </c>
      <c r="AB253" s="6">
        <v>203</v>
      </c>
      <c r="AC253" s="6">
        <v>348</v>
      </c>
      <c r="AD253" s="6">
        <v>120</v>
      </c>
      <c r="AE253" s="6">
        <v>487</v>
      </c>
      <c r="AF253" s="9">
        <v>981</v>
      </c>
      <c r="AG253" s="200">
        <v>582</v>
      </c>
      <c r="AH253" s="5">
        <f t="shared" si="46"/>
        <v>16400</v>
      </c>
      <c r="AI253" s="5">
        <f t="shared" si="47"/>
        <v>11201200</v>
      </c>
      <c r="AJ253" s="2">
        <f t="shared" si="48"/>
        <v>8606720000</v>
      </c>
      <c r="AK253" s="115">
        <f>SUMSQ(B253,C253,D253,E253,F253,G253,H253,I253,J253,K253,L253,M253,N253,O253,P253,Q253,B254,C254,D254,E254,F254,G254,H254,I254,J254,K254,L254,M254,N254,O254,P254,Q254)</f>
        <v>11201200</v>
      </c>
      <c r="AM253" s="127" t="s">
        <v>731</v>
      </c>
      <c r="AN253" s="118" t="s">
        <v>825</v>
      </c>
      <c r="AO253" s="118" t="s">
        <v>667</v>
      </c>
      <c r="AP253" s="118" t="s">
        <v>888</v>
      </c>
      <c r="AQ253" s="118" t="s">
        <v>603</v>
      </c>
      <c r="AR253" s="118" t="s">
        <v>951</v>
      </c>
      <c r="AS253" s="118" t="s">
        <v>540</v>
      </c>
      <c r="AT253" s="118" t="s">
        <v>1014</v>
      </c>
      <c r="AU253" s="118" t="s">
        <v>33</v>
      </c>
      <c r="AV253" s="118" t="s">
        <v>508</v>
      </c>
      <c r="AW253" s="118" t="s">
        <v>97</v>
      </c>
      <c r="AX253" s="118" t="s">
        <v>445</v>
      </c>
      <c r="AY253" s="118" t="s">
        <v>160</v>
      </c>
      <c r="AZ253" s="118" t="s">
        <v>381</v>
      </c>
      <c r="BA253" s="118" t="s">
        <v>222</v>
      </c>
      <c r="BB253" s="118" t="s">
        <v>317</v>
      </c>
      <c r="BC253" s="118" t="s">
        <v>571</v>
      </c>
      <c r="BD253" s="118" t="s">
        <v>982</v>
      </c>
      <c r="BE253" s="118" t="s">
        <v>635</v>
      </c>
      <c r="BF253" s="118" t="s">
        <v>920</v>
      </c>
      <c r="BG253" s="118" t="s">
        <v>699</v>
      </c>
      <c r="BH253" s="118" t="s">
        <v>857</v>
      </c>
      <c r="BI253" s="118" t="s">
        <v>762</v>
      </c>
      <c r="BJ253" s="118" t="s">
        <v>793</v>
      </c>
      <c r="BK253" s="118" t="s">
        <v>254</v>
      </c>
      <c r="BL253" s="118" t="s">
        <v>286</v>
      </c>
      <c r="BM253" s="118" t="s">
        <v>190</v>
      </c>
      <c r="BN253" s="118" t="s">
        <v>349</v>
      </c>
      <c r="BO253" s="118" t="s">
        <v>128</v>
      </c>
      <c r="BP253" s="118" t="s">
        <v>413</v>
      </c>
      <c r="BQ253" s="118" t="s">
        <v>65</v>
      </c>
      <c r="BR253" s="126" t="s">
        <v>477</v>
      </c>
      <c r="BT253" s="22"/>
      <c r="BU253" s="29" t="s">
        <v>758</v>
      </c>
      <c r="BV253" s="30" t="s">
        <v>1030</v>
      </c>
      <c r="BW253" s="31">
        <f>L2+(245*L4)</f>
        <v>246</v>
      </c>
      <c r="BX253" s="22"/>
    </row>
    <row r="254" spans="1:76" ht="13.5" thickBot="1" x14ac:dyDescent="0.25">
      <c r="A254" s="1">
        <v>32</v>
      </c>
      <c r="B254" s="201">
        <v>32</v>
      </c>
      <c r="C254" s="202">
        <v>399</v>
      </c>
      <c r="D254" s="180">
        <v>957</v>
      </c>
      <c r="E254" s="180">
        <v>558</v>
      </c>
      <c r="F254" s="180">
        <v>770</v>
      </c>
      <c r="G254" s="180">
        <v>657</v>
      </c>
      <c r="H254" s="180">
        <v>163</v>
      </c>
      <c r="I254" s="180">
        <v>308</v>
      </c>
      <c r="J254" s="180">
        <v>587</v>
      </c>
      <c r="K254" s="180">
        <v>988</v>
      </c>
      <c r="L254" s="180">
        <v>490</v>
      </c>
      <c r="M254" s="180">
        <v>121</v>
      </c>
      <c r="N254" s="180">
        <v>341</v>
      </c>
      <c r="O254" s="180">
        <v>198</v>
      </c>
      <c r="P254" s="187">
        <v>760</v>
      </c>
      <c r="Q254" s="180">
        <v>871</v>
      </c>
      <c r="R254" s="180">
        <v>154</v>
      </c>
      <c r="S254" s="191">
        <v>265</v>
      </c>
      <c r="T254" s="180">
        <v>827</v>
      </c>
      <c r="U254" s="180">
        <v>684</v>
      </c>
      <c r="V254" s="180">
        <v>904</v>
      </c>
      <c r="W254" s="180">
        <v>535</v>
      </c>
      <c r="X254" s="180">
        <v>37</v>
      </c>
      <c r="Y254" s="180">
        <v>438</v>
      </c>
      <c r="Z254" s="180">
        <v>717</v>
      </c>
      <c r="AA254" s="180">
        <v>862</v>
      </c>
      <c r="AB254" s="180">
        <v>368</v>
      </c>
      <c r="AC254" s="180">
        <v>255</v>
      </c>
      <c r="AD254" s="180">
        <v>467</v>
      </c>
      <c r="AE254" s="180">
        <v>68</v>
      </c>
      <c r="AF254" s="203">
        <v>626</v>
      </c>
      <c r="AG254" s="204">
        <v>993</v>
      </c>
      <c r="AH254" s="5">
        <f t="shared" si="46"/>
        <v>16400</v>
      </c>
      <c r="AI254" s="5">
        <f t="shared" si="47"/>
        <v>11201200</v>
      </c>
      <c r="AJ254" s="2">
        <f t="shared" si="48"/>
        <v>8606720000</v>
      </c>
      <c r="AK254" s="115">
        <f>SUMSQ(R253,S253,T253,U253,V253,W253,X253,Y253,Z253,AA253,AB253,AC253,AD253,AE253,AF253,AG253,R254,S254,T254,U254,V254,W254,X254,Y254,Z254,AA254,AB254,AC254,AD254,AE254,AF254,AG254)</f>
        <v>11201200</v>
      </c>
      <c r="AM254" s="128" t="s">
        <v>741</v>
      </c>
      <c r="AN254" s="129" t="s">
        <v>836</v>
      </c>
      <c r="AO254" s="129" t="s">
        <v>678</v>
      </c>
      <c r="AP254" s="129" t="s">
        <v>899</v>
      </c>
      <c r="AQ254" s="129" t="s">
        <v>614</v>
      </c>
      <c r="AR254" s="129" t="s">
        <v>962</v>
      </c>
      <c r="AS254" s="129" t="s">
        <v>550</v>
      </c>
      <c r="AT254" s="129" t="s">
        <v>1025</v>
      </c>
      <c r="AU254" s="129" t="s">
        <v>44</v>
      </c>
      <c r="AV254" s="129" t="s">
        <v>519</v>
      </c>
      <c r="AW254" s="129" t="s">
        <v>108</v>
      </c>
      <c r="AX254" s="129" t="s">
        <v>456</v>
      </c>
      <c r="AY254" s="129" t="s">
        <v>170</v>
      </c>
      <c r="AZ254" s="129" t="s">
        <v>392</v>
      </c>
      <c r="BA254" s="129" t="s">
        <v>233</v>
      </c>
      <c r="BB254" s="129" t="s">
        <v>328</v>
      </c>
      <c r="BC254" s="129" t="s">
        <v>582</v>
      </c>
      <c r="BD254" s="129" t="s">
        <v>993</v>
      </c>
      <c r="BE254" s="129" t="s">
        <v>646</v>
      </c>
      <c r="BF254" s="129" t="s">
        <v>931</v>
      </c>
      <c r="BG254" s="129" t="s">
        <v>710</v>
      </c>
      <c r="BH254" s="129" t="s">
        <v>868</v>
      </c>
      <c r="BI254" s="129" t="s">
        <v>773</v>
      </c>
      <c r="BJ254" s="129" t="s">
        <v>804</v>
      </c>
      <c r="BK254" s="129" t="s">
        <v>265</v>
      </c>
      <c r="BL254" s="129" t="s">
        <v>296</v>
      </c>
      <c r="BM254" s="129" t="s">
        <v>201</v>
      </c>
      <c r="BN254" s="129" t="s">
        <v>360</v>
      </c>
      <c r="BO254" s="129" t="s">
        <v>139</v>
      </c>
      <c r="BP254" s="129" t="s">
        <v>424</v>
      </c>
      <c r="BQ254" s="129" t="s">
        <v>76</v>
      </c>
      <c r="BR254" s="257" t="s">
        <v>487</v>
      </c>
      <c r="BT254" s="22"/>
      <c r="BU254" s="29" t="s">
        <v>860</v>
      </c>
      <c r="BV254" s="30" t="s">
        <v>1030</v>
      </c>
      <c r="BW254" s="31">
        <f>L2+(246*L4)</f>
        <v>247</v>
      </c>
      <c r="BX254" s="22"/>
    </row>
    <row r="255" spans="1:76" x14ac:dyDescent="0.2">
      <c r="A255" s="3" t="s">
        <v>0</v>
      </c>
      <c r="B255" s="5">
        <f t="shared" ref="B255:I255" si="49">SUM(B223:B254)</f>
        <v>16400</v>
      </c>
      <c r="C255" s="5">
        <f t="shared" si="49"/>
        <v>16400</v>
      </c>
      <c r="D255" s="5">
        <f t="shared" si="49"/>
        <v>16400</v>
      </c>
      <c r="E255" s="5">
        <f t="shared" si="49"/>
        <v>16400</v>
      </c>
      <c r="F255" s="5">
        <f t="shared" si="49"/>
        <v>16400</v>
      </c>
      <c r="G255" s="5">
        <f t="shared" si="49"/>
        <v>16400</v>
      </c>
      <c r="H255" s="5">
        <f t="shared" si="49"/>
        <v>16400</v>
      </c>
      <c r="I255" s="5">
        <f t="shared" si="49"/>
        <v>16400</v>
      </c>
      <c r="J255" s="5">
        <f t="shared" ref="J255:AG255" si="50">SUM(J223:J254)</f>
        <v>16400</v>
      </c>
      <c r="K255" s="5">
        <f t="shared" si="50"/>
        <v>16400</v>
      </c>
      <c r="L255" s="5">
        <f t="shared" si="50"/>
        <v>16400</v>
      </c>
      <c r="M255" s="5">
        <f t="shared" si="50"/>
        <v>16400</v>
      </c>
      <c r="N255" s="5">
        <f t="shared" si="50"/>
        <v>16400</v>
      </c>
      <c r="O255" s="5">
        <f t="shared" si="50"/>
        <v>16400</v>
      </c>
      <c r="P255" s="5">
        <f t="shared" si="50"/>
        <v>16400</v>
      </c>
      <c r="Q255" s="5">
        <f t="shared" si="50"/>
        <v>16400</v>
      </c>
      <c r="R255" s="5">
        <f t="shared" si="50"/>
        <v>16400</v>
      </c>
      <c r="S255" s="5">
        <f t="shared" si="50"/>
        <v>16400</v>
      </c>
      <c r="T255" s="5">
        <f t="shared" si="50"/>
        <v>16400</v>
      </c>
      <c r="U255" s="5">
        <f t="shared" si="50"/>
        <v>16400</v>
      </c>
      <c r="V255" s="5">
        <f t="shared" si="50"/>
        <v>16400</v>
      </c>
      <c r="W255" s="5">
        <f t="shared" si="50"/>
        <v>16400</v>
      </c>
      <c r="X255" s="5">
        <f t="shared" si="50"/>
        <v>16400</v>
      </c>
      <c r="Y255" s="5">
        <f t="shared" si="50"/>
        <v>16400</v>
      </c>
      <c r="Z255" s="5">
        <f t="shared" si="50"/>
        <v>16400</v>
      </c>
      <c r="AA255" s="5">
        <f t="shared" si="50"/>
        <v>16400</v>
      </c>
      <c r="AB255" s="5">
        <f t="shared" si="50"/>
        <v>16400</v>
      </c>
      <c r="AC255" s="5">
        <f t="shared" si="50"/>
        <v>16400</v>
      </c>
      <c r="AD255" s="5">
        <f t="shared" si="50"/>
        <v>16400</v>
      </c>
      <c r="AE255" s="5">
        <f t="shared" si="50"/>
        <v>16400</v>
      </c>
      <c r="AF255" s="5">
        <f t="shared" si="50"/>
        <v>16400</v>
      </c>
      <c r="AG255" s="5">
        <f t="shared" si="50"/>
        <v>16400</v>
      </c>
      <c r="AH255" s="5"/>
      <c r="AI255" s="5"/>
      <c r="BT255" s="22"/>
      <c r="BU255" s="29" t="s">
        <v>918</v>
      </c>
      <c r="BV255" s="30" t="s">
        <v>1030</v>
      </c>
      <c r="BW255" s="31">
        <f>L2+(247*L4)</f>
        <v>248</v>
      </c>
      <c r="BX255" s="22"/>
    </row>
    <row r="256" spans="1:76" x14ac:dyDescent="0.2">
      <c r="A256" s="3" t="s">
        <v>1</v>
      </c>
      <c r="B256" s="5">
        <f t="shared" ref="B256:AG256" si="51">SUMSQ(B223:B254)</f>
        <v>11201200</v>
      </c>
      <c r="C256" s="5">
        <f t="shared" si="51"/>
        <v>11201200</v>
      </c>
      <c r="D256" s="5">
        <f t="shared" si="51"/>
        <v>11201200</v>
      </c>
      <c r="E256" s="5">
        <f t="shared" si="51"/>
        <v>11201200</v>
      </c>
      <c r="F256" s="5">
        <f t="shared" si="51"/>
        <v>11201200</v>
      </c>
      <c r="G256" s="5">
        <f t="shared" si="51"/>
        <v>11201200</v>
      </c>
      <c r="H256" s="5">
        <f t="shared" si="51"/>
        <v>11201200</v>
      </c>
      <c r="I256" s="5">
        <f t="shared" si="51"/>
        <v>11201200</v>
      </c>
      <c r="J256" s="5">
        <f t="shared" si="51"/>
        <v>11201200</v>
      </c>
      <c r="K256" s="5">
        <f t="shared" si="51"/>
        <v>11201200</v>
      </c>
      <c r="L256" s="5">
        <f t="shared" si="51"/>
        <v>11201200</v>
      </c>
      <c r="M256" s="5">
        <f t="shared" si="51"/>
        <v>11201200</v>
      </c>
      <c r="N256" s="5">
        <f t="shared" si="51"/>
        <v>11201200</v>
      </c>
      <c r="O256" s="5">
        <f t="shared" si="51"/>
        <v>11201200</v>
      </c>
      <c r="P256" s="5">
        <f t="shared" si="51"/>
        <v>11201200</v>
      </c>
      <c r="Q256" s="5">
        <f t="shared" si="51"/>
        <v>11201200</v>
      </c>
      <c r="R256" s="5">
        <f t="shared" si="51"/>
        <v>11201200</v>
      </c>
      <c r="S256" s="5">
        <f t="shared" si="51"/>
        <v>11201200</v>
      </c>
      <c r="T256" s="5">
        <f t="shared" si="51"/>
        <v>11201200</v>
      </c>
      <c r="U256" s="5">
        <f t="shared" si="51"/>
        <v>11201200</v>
      </c>
      <c r="V256" s="5">
        <f t="shared" si="51"/>
        <v>11201200</v>
      </c>
      <c r="W256" s="5">
        <f t="shared" si="51"/>
        <v>11201200</v>
      </c>
      <c r="X256" s="5">
        <f t="shared" si="51"/>
        <v>11201200</v>
      </c>
      <c r="Y256" s="5">
        <f t="shared" si="51"/>
        <v>11201200</v>
      </c>
      <c r="Z256" s="5">
        <f t="shared" si="51"/>
        <v>11201200</v>
      </c>
      <c r="AA256" s="5">
        <f t="shared" si="51"/>
        <v>11201200</v>
      </c>
      <c r="AB256" s="5">
        <f t="shared" si="51"/>
        <v>11201200</v>
      </c>
      <c r="AC256" s="5">
        <f t="shared" si="51"/>
        <v>11201200</v>
      </c>
      <c r="AD256" s="5">
        <f t="shared" si="51"/>
        <v>11201200</v>
      </c>
      <c r="AE256" s="5">
        <f t="shared" si="51"/>
        <v>11201200</v>
      </c>
      <c r="AF256" s="5">
        <f t="shared" si="51"/>
        <v>11201200</v>
      </c>
      <c r="AG256" s="5">
        <f t="shared" si="51"/>
        <v>11201200</v>
      </c>
      <c r="AH256" s="5"/>
      <c r="AI256" s="5"/>
      <c r="BT256" s="22"/>
      <c r="BU256" s="29" t="s">
        <v>616</v>
      </c>
      <c r="BV256" s="30" t="s">
        <v>1030</v>
      </c>
      <c r="BW256" s="31">
        <f>L2+(248*L4)</f>
        <v>249</v>
      </c>
      <c r="BX256" s="22"/>
    </row>
    <row r="257" spans="1:76" x14ac:dyDescent="0.2">
      <c r="A257" s="3" t="s">
        <v>2</v>
      </c>
      <c r="B257" s="2">
        <f t="shared" ref="B257:AG257" si="52"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si="52"/>
        <v>8606720000</v>
      </c>
      <c r="D257" s="2">
        <f t="shared" si="52"/>
        <v>8606720000</v>
      </c>
      <c r="E257" s="2">
        <f t="shared" si="52"/>
        <v>8606720000</v>
      </c>
      <c r="F257" s="2">
        <f t="shared" si="52"/>
        <v>8606720000</v>
      </c>
      <c r="G257" s="2">
        <f t="shared" si="52"/>
        <v>8606720000</v>
      </c>
      <c r="H257" s="2">
        <f t="shared" si="52"/>
        <v>8606720000</v>
      </c>
      <c r="I257" s="2">
        <f t="shared" si="52"/>
        <v>8606720000</v>
      </c>
      <c r="J257" s="2">
        <f t="shared" si="52"/>
        <v>8606720000</v>
      </c>
      <c r="K257" s="2">
        <f t="shared" si="52"/>
        <v>8606720000</v>
      </c>
      <c r="L257" s="2">
        <f t="shared" si="52"/>
        <v>8606720000</v>
      </c>
      <c r="M257" s="2">
        <f t="shared" si="52"/>
        <v>8606720000</v>
      </c>
      <c r="N257" s="2">
        <f t="shared" si="52"/>
        <v>8606720000</v>
      </c>
      <c r="O257" s="2">
        <f t="shared" si="52"/>
        <v>8606720000</v>
      </c>
      <c r="P257" s="2">
        <f t="shared" si="52"/>
        <v>8606720000</v>
      </c>
      <c r="Q257" s="2">
        <f t="shared" si="52"/>
        <v>8606720000</v>
      </c>
      <c r="R257" s="2">
        <f t="shared" si="52"/>
        <v>8606720000</v>
      </c>
      <c r="S257" s="2">
        <f t="shared" si="52"/>
        <v>8606720000</v>
      </c>
      <c r="T257" s="2">
        <f t="shared" si="52"/>
        <v>8606720000</v>
      </c>
      <c r="U257" s="2">
        <f t="shared" si="52"/>
        <v>8606720000</v>
      </c>
      <c r="V257" s="2">
        <f t="shared" si="52"/>
        <v>8606720000</v>
      </c>
      <c r="W257" s="2">
        <f t="shared" si="52"/>
        <v>8606720000</v>
      </c>
      <c r="X257" s="2">
        <f t="shared" si="52"/>
        <v>8606720000</v>
      </c>
      <c r="Y257" s="2">
        <f t="shared" si="52"/>
        <v>8606720000</v>
      </c>
      <c r="Z257" s="2">
        <f t="shared" si="52"/>
        <v>8606720000</v>
      </c>
      <c r="AA257" s="2">
        <f t="shared" si="52"/>
        <v>8606720000</v>
      </c>
      <c r="AB257" s="2">
        <f t="shared" si="52"/>
        <v>8606720000</v>
      </c>
      <c r="AC257" s="2">
        <f t="shared" si="52"/>
        <v>8606720000</v>
      </c>
      <c r="AD257" s="2">
        <f t="shared" si="52"/>
        <v>8606720000</v>
      </c>
      <c r="AE257" s="2">
        <f t="shared" si="52"/>
        <v>8606720000</v>
      </c>
      <c r="AF257" s="2">
        <f t="shared" si="52"/>
        <v>8606720000</v>
      </c>
      <c r="AG257" s="2">
        <f t="shared" si="52"/>
        <v>8606720000</v>
      </c>
      <c r="AH257" s="5"/>
      <c r="AI257" s="5"/>
      <c r="AL257" s="64" t="s">
        <v>1171</v>
      </c>
      <c r="AM257" s="120" t="s">
        <v>1114</v>
      </c>
      <c r="AN257" s="120" t="s">
        <v>1195</v>
      </c>
      <c r="AO257" s="120" t="s">
        <v>1196</v>
      </c>
      <c r="AP257" s="120" t="s">
        <v>1197</v>
      </c>
      <c r="AQ257" s="120" t="s">
        <v>1118</v>
      </c>
      <c r="AR257" s="120" t="s">
        <v>1198</v>
      </c>
      <c r="AS257" s="120" t="s">
        <v>1199</v>
      </c>
      <c r="AT257" s="120" t="s">
        <v>1200</v>
      </c>
      <c r="AU257" s="120" t="s">
        <v>1120</v>
      </c>
      <c r="AV257" s="120" t="s">
        <v>1201</v>
      </c>
      <c r="AW257" s="120" t="s">
        <v>1123</v>
      </c>
      <c r="AX257" s="120" t="s">
        <v>1121</v>
      </c>
      <c r="AY257" s="120" t="s">
        <v>1116</v>
      </c>
      <c r="AZ257" s="120" t="s">
        <v>1202</v>
      </c>
      <c r="BA257" s="120" t="s">
        <v>1203</v>
      </c>
      <c r="BB257" s="120" t="s">
        <v>1204</v>
      </c>
      <c r="BC257" s="120" t="s">
        <v>1205</v>
      </c>
      <c r="BD257" s="120" t="s">
        <v>1206</v>
      </c>
      <c r="BE257" s="120" t="s">
        <v>1207</v>
      </c>
      <c r="BF257" s="120" t="s">
        <v>1208</v>
      </c>
      <c r="BG257" s="120" t="s">
        <v>1209</v>
      </c>
      <c r="BH257" s="120" t="s">
        <v>1210</v>
      </c>
      <c r="BI257" s="120" t="s">
        <v>1211</v>
      </c>
      <c r="BJ257" s="120" t="s">
        <v>1212</v>
      </c>
      <c r="BK257" s="120" t="s">
        <v>1213</v>
      </c>
      <c r="BL257" s="120" t="s">
        <v>1214</v>
      </c>
      <c r="BM257" s="121" t="s">
        <v>1117</v>
      </c>
      <c r="BN257" s="122" t="s">
        <v>1115</v>
      </c>
      <c r="BO257" s="123" t="s">
        <v>1135</v>
      </c>
      <c r="BP257" s="123" t="s">
        <v>1122</v>
      </c>
      <c r="BQ257" s="123" t="s">
        <v>1124</v>
      </c>
      <c r="BR257" s="123" t="s">
        <v>1119</v>
      </c>
      <c r="BT257" s="22"/>
      <c r="BU257" s="29" t="s">
        <v>675</v>
      </c>
      <c r="BV257" s="30" t="s">
        <v>1030</v>
      </c>
      <c r="BW257" s="31">
        <f>L2+(249*L4)</f>
        <v>250</v>
      </c>
      <c r="BX257" s="22"/>
    </row>
    <row r="258" spans="1:76" x14ac:dyDescent="0.2">
      <c r="AH258" s="5"/>
      <c r="AI258" s="5"/>
      <c r="AL258" s="64" t="s">
        <v>1172</v>
      </c>
      <c r="AM258" s="120" t="s">
        <v>1114</v>
      </c>
      <c r="AN258" s="120" t="s">
        <v>1195</v>
      </c>
      <c r="AO258" s="120" t="s">
        <v>1196</v>
      </c>
      <c r="AP258" s="120" t="s">
        <v>1197</v>
      </c>
      <c r="AQ258" s="120" t="s">
        <v>1118</v>
      </c>
      <c r="AR258" s="120" t="s">
        <v>1198</v>
      </c>
      <c r="AS258" s="120" t="s">
        <v>1199</v>
      </c>
      <c r="AT258" s="120" t="s">
        <v>1200</v>
      </c>
      <c r="AU258" s="120" t="s">
        <v>1120</v>
      </c>
      <c r="AV258" s="120" t="s">
        <v>1201</v>
      </c>
      <c r="AW258" s="120" t="s">
        <v>1123</v>
      </c>
      <c r="AX258" s="120" t="s">
        <v>1121</v>
      </c>
      <c r="AY258" s="120" t="s">
        <v>1116</v>
      </c>
      <c r="AZ258" s="120" t="s">
        <v>1202</v>
      </c>
      <c r="BA258" s="120" t="s">
        <v>1203</v>
      </c>
      <c r="BB258" s="120" t="s">
        <v>1204</v>
      </c>
      <c r="BC258" s="120" t="s">
        <v>1205</v>
      </c>
      <c r="BD258" s="120" t="s">
        <v>1206</v>
      </c>
      <c r="BE258" s="120" t="s">
        <v>1207</v>
      </c>
      <c r="BF258" s="120" t="s">
        <v>1208</v>
      </c>
      <c r="BG258" s="120" t="s">
        <v>1209</v>
      </c>
      <c r="BH258" s="120" t="s">
        <v>1210</v>
      </c>
      <c r="BI258" s="120" t="s">
        <v>1211</v>
      </c>
      <c r="BJ258" s="120" t="s">
        <v>1212</v>
      </c>
      <c r="BK258" s="120" t="s">
        <v>1213</v>
      </c>
      <c r="BL258" s="120" t="s">
        <v>1214</v>
      </c>
      <c r="BM258" s="121" t="s">
        <v>1117</v>
      </c>
      <c r="BN258" s="122" t="s">
        <v>1115</v>
      </c>
      <c r="BO258" s="123" t="s">
        <v>1135</v>
      </c>
      <c r="BP258" s="123" t="s">
        <v>1122</v>
      </c>
      <c r="BQ258" s="123" t="s">
        <v>1124</v>
      </c>
      <c r="BR258" s="123" t="s">
        <v>1119</v>
      </c>
      <c r="BT258" s="22"/>
      <c r="BU258" s="29" t="s">
        <v>808</v>
      </c>
      <c r="BV258" s="30" t="s">
        <v>1030</v>
      </c>
      <c r="BW258" s="31">
        <f>L2+(250*L4)</f>
        <v>251</v>
      </c>
      <c r="BX258" s="22"/>
    </row>
    <row r="259" spans="1:76" x14ac:dyDescent="0.2">
      <c r="A259" s="3" t="s">
        <v>3</v>
      </c>
      <c r="B259" s="2">
        <f>B223</f>
        <v>9</v>
      </c>
      <c r="C259" s="2">
        <f>C224</f>
        <v>61</v>
      </c>
      <c r="D259" s="2">
        <f>D225</f>
        <v>83</v>
      </c>
      <c r="E259" s="2">
        <f>E226</f>
        <v>103</v>
      </c>
      <c r="F259" s="2">
        <f>F227</f>
        <v>150</v>
      </c>
      <c r="G259" s="2">
        <f>G228</f>
        <v>162</v>
      </c>
      <c r="H259" s="2">
        <f>H229</f>
        <v>208</v>
      </c>
      <c r="I259" s="2">
        <f>I230</f>
        <v>252</v>
      </c>
      <c r="J259" s="2">
        <f>J231</f>
        <v>272</v>
      </c>
      <c r="K259" s="2">
        <f>K232</f>
        <v>316</v>
      </c>
      <c r="L259" s="2">
        <f>L233</f>
        <v>342</v>
      </c>
      <c r="M259" s="2">
        <f>M234</f>
        <v>354</v>
      </c>
      <c r="N259" s="2">
        <f>N235</f>
        <v>403</v>
      </c>
      <c r="O259" s="2">
        <f>O236</f>
        <v>423</v>
      </c>
      <c r="P259" s="2">
        <f>P237</f>
        <v>457</v>
      </c>
      <c r="Q259" s="2">
        <f>Q238</f>
        <v>509</v>
      </c>
      <c r="R259" s="2">
        <f>R239</f>
        <v>533</v>
      </c>
      <c r="S259" s="2">
        <f>S240</f>
        <v>545</v>
      </c>
      <c r="T259" s="2">
        <f>T241</f>
        <v>591</v>
      </c>
      <c r="U259" s="2">
        <f>U242</f>
        <v>635</v>
      </c>
      <c r="V259" s="2">
        <f>V243</f>
        <v>650</v>
      </c>
      <c r="W259" s="2">
        <f>W244</f>
        <v>702</v>
      </c>
      <c r="X259" s="2">
        <f>X245</f>
        <v>724</v>
      </c>
      <c r="Y259" s="2">
        <f>Y246</f>
        <v>744</v>
      </c>
      <c r="Z259" s="2">
        <f>Z247</f>
        <v>788</v>
      </c>
      <c r="AA259" s="2">
        <f>AA248</f>
        <v>808</v>
      </c>
      <c r="AB259" s="2">
        <f>AB249</f>
        <v>842</v>
      </c>
      <c r="AC259" s="2">
        <f>AC250</f>
        <v>894</v>
      </c>
      <c r="AD259" s="2">
        <f>AD251</f>
        <v>911</v>
      </c>
      <c r="AE259" s="2">
        <f>AE252</f>
        <v>955</v>
      </c>
      <c r="AF259" s="2">
        <f>AF253</f>
        <v>981</v>
      </c>
      <c r="AG259" s="2">
        <f>AG254</f>
        <v>993</v>
      </c>
      <c r="AH259" s="217">
        <f t="shared" ref="AH259:AH262" si="53">SUM(B259:AG259)</f>
        <v>16400</v>
      </c>
      <c r="AI259" s="5">
        <f t="shared" ref="AI259:AI262" si="54">SUMSQ(B259:AG259)</f>
        <v>11201200</v>
      </c>
      <c r="AO259" s="77"/>
      <c r="AP259" s="77"/>
      <c r="AQ259" s="77"/>
      <c r="BC259" s="77"/>
      <c r="BD259" s="77"/>
      <c r="BJ259" s="77"/>
      <c r="BR259" s="2" t="s">
        <v>5</v>
      </c>
      <c r="BT259" s="22"/>
      <c r="BU259" s="29" t="s">
        <v>1000</v>
      </c>
      <c r="BV259" s="30" t="s">
        <v>1030</v>
      </c>
      <c r="BW259" s="31">
        <f>L2+(251*L4)</f>
        <v>252</v>
      </c>
      <c r="BX259" s="22"/>
    </row>
    <row r="260" spans="1:76" x14ac:dyDescent="0.2">
      <c r="A260" s="3" t="s">
        <v>4</v>
      </c>
      <c r="B260" s="2">
        <f>B254</f>
        <v>32</v>
      </c>
      <c r="C260" s="2">
        <f>C253</f>
        <v>44</v>
      </c>
      <c r="D260" s="2">
        <f>D252</f>
        <v>70</v>
      </c>
      <c r="E260" s="2">
        <f>E251</f>
        <v>114</v>
      </c>
      <c r="F260" s="2">
        <f>F250</f>
        <v>131</v>
      </c>
      <c r="G260" s="2">
        <f>G249</f>
        <v>183</v>
      </c>
      <c r="H260" s="2">
        <f>H248</f>
        <v>217</v>
      </c>
      <c r="I260" s="2">
        <f>I247</f>
        <v>237</v>
      </c>
      <c r="J260" s="2">
        <f>J246</f>
        <v>281</v>
      </c>
      <c r="K260" s="2">
        <f>K245</f>
        <v>301</v>
      </c>
      <c r="L260" s="2">
        <f>L244</f>
        <v>323</v>
      </c>
      <c r="M260" s="2">
        <f>M243</f>
        <v>375</v>
      </c>
      <c r="N260" s="2">
        <f>N242</f>
        <v>390</v>
      </c>
      <c r="O260" s="2">
        <f>O241</f>
        <v>434</v>
      </c>
      <c r="P260" s="2">
        <f>P240</f>
        <v>480</v>
      </c>
      <c r="Q260" s="2">
        <f>Q239</f>
        <v>492</v>
      </c>
      <c r="R260" s="2">
        <f>R238</f>
        <v>516</v>
      </c>
      <c r="S260" s="2">
        <f>S237</f>
        <v>568</v>
      </c>
      <c r="T260" s="2">
        <f>T236</f>
        <v>602</v>
      </c>
      <c r="U260" s="2">
        <f>U235</f>
        <v>622</v>
      </c>
      <c r="V260" s="2">
        <f>V234</f>
        <v>671</v>
      </c>
      <c r="W260" s="2">
        <f>W233</f>
        <v>683</v>
      </c>
      <c r="X260" s="2">
        <f>X232</f>
        <v>709</v>
      </c>
      <c r="Y260" s="2">
        <f>Y231</f>
        <v>753</v>
      </c>
      <c r="Z260" s="2">
        <f>Z230</f>
        <v>773</v>
      </c>
      <c r="AA260" s="2">
        <f>AA229</f>
        <v>817</v>
      </c>
      <c r="AB260" s="2">
        <f>AB228</f>
        <v>863</v>
      </c>
      <c r="AC260" s="2">
        <f>AC227</f>
        <v>875</v>
      </c>
      <c r="AD260" s="2">
        <f>AD226</f>
        <v>922</v>
      </c>
      <c r="AE260" s="2">
        <f>AE225</f>
        <v>942</v>
      </c>
      <c r="AF260" s="2">
        <f>AF224</f>
        <v>964</v>
      </c>
      <c r="AG260" s="2">
        <f>AG223</f>
        <v>1016</v>
      </c>
      <c r="AH260" s="217">
        <f t="shared" si="53"/>
        <v>16400</v>
      </c>
      <c r="AI260" s="5">
        <f t="shared" si="54"/>
        <v>11201200</v>
      </c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78"/>
      <c r="BO260" s="78"/>
      <c r="BP260" s="78"/>
      <c r="BQ260" s="78"/>
      <c r="BR260" s="78"/>
      <c r="BT260" s="22"/>
      <c r="BU260" s="29" t="s">
        <v>50</v>
      </c>
      <c r="BV260" s="30" t="s">
        <v>1030</v>
      </c>
      <c r="BW260" s="31">
        <f>L2+(252*L4)</f>
        <v>253</v>
      </c>
      <c r="BX260" s="22"/>
    </row>
    <row r="261" spans="1:76" x14ac:dyDescent="0.2">
      <c r="A261" s="3" t="s">
        <v>6</v>
      </c>
      <c r="B261" s="2">
        <f>B239</f>
        <v>659</v>
      </c>
      <c r="C261" s="2">
        <f>C240</f>
        <v>679</v>
      </c>
      <c r="D261" s="2">
        <f>D241</f>
        <v>713</v>
      </c>
      <c r="E261" s="2">
        <f>E242</f>
        <v>765</v>
      </c>
      <c r="F261" s="2">
        <f>F243</f>
        <v>528</v>
      </c>
      <c r="G261" s="2">
        <f>G244</f>
        <v>572</v>
      </c>
      <c r="H261" s="2">
        <f>H245</f>
        <v>598</v>
      </c>
      <c r="I261" s="2">
        <f>I246</f>
        <v>610</v>
      </c>
      <c r="J261" s="2">
        <f>J247</f>
        <v>918</v>
      </c>
      <c r="K261" s="2">
        <f>K248</f>
        <v>930</v>
      </c>
      <c r="L261" s="2">
        <f>L249</f>
        <v>976</v>
      </c>
      <c r="M261" s="2">
        <f>M250</f>
        <v>1020</v>
      </c>
      <c r="N261" s="2">
        <f>N251</f>
        <v>777</v>
      </c>
      <c r="O261" s="2">
        <f>O252</f>
        <v>829</v>
      </c>
      <c r="P261" s="2">
        <f>P253</f>
        <v>851</v>
      </c>
      <c r="Q261" s="2">
        <f>Q254</f>
        <v>871</v>
      </c>
      <c r="R261" s="2">
        <f>R223</f>
        <v>143</v>
      </c>
      <c r="S261" s="2">
        <f>S224</f>
        <v>187</v>
      </c>
      <c r="T261" s="2">
        <f>T225</f>
        <v>213</v>
      </c>
      <c r="U261" s="2">
        <f>U226</f>
        <v>225</v>
      </c>
      <c r="V261" s="2">
        <f>V227</f>
        <v>20</v>
      </c>
      <c r="W261" s="2">
        <f>W228</f>
        <v>40</v>
      </c>
      <c r="X261" s="2">
        <f>X229</f>
        <v>74</v>
      </c>
      <c r="Y261" s="2">
        <f>Y230</f>
        <v>126</v>
      </c>
      <c r="Z261" s="2">
        <f>Z231</f>
        <v>394</v>
      </c>
      <c r="AA261" s="2">
        <f>AA232</f>
        <v>446</v>
      </c>
      <c r="AB261" s="2">
        <f>AB233</f>
        <v>468</v>
      </c>
      <c r="AC261" s="2">
        <f>AC234</f>
        <v>488</v>
      </c>
      <c r="AD261" s="2">
        <f>AD235</f>
        <v>277</v>
      </c>
      <c r="AE261" s="2">
        <f>AE236</f>
        <v>289</v>
      </c>
      <c r="AF261" s="2">
        <f>AF237</f>
        <v>335</v>
      </c>
      <c r="AG261" s="2">
        <f>AG238</f>
        <v>379</v>
      </c>
      <c r="AH261" s="217">
        <f t="shared" si="53"/>
        <v>16400</v>
      </c>
      <c r="AI261" s="5">
        <f t="shared" si="54"/>
        <v>11201200</v>
      </c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78"/>
      <c r="BO261" s="78"/>
      <c r="BP261" s="78"/>
      <c r="BQ261" s="78"/>
      <c r="BR261" s="78"/>
      <c r="BT261" s="22"/>
      <c r="BU261" s="29" t="s">
        <v>242</v>
      </c>
      <c r="BV261" s="30" t="s">
        <v>1030</v>
      </c>
      <c r="BW261" s="31">
        <f>L2+(253*L4)</f>
        <v>254</v>
      </c>
      <c r="BX261" s="22"/>
    </row>
    <row r="262" spans="1:76" x14ac:dyDescent="0.2">
      <c r="A262" s="3" t="s">
        <v>7</v>
      </c>
      <c r="B262" s="2">
        <f>B238</f>
        <v>646</v>
      </c>
      <c r="C262" s="2">
        <f>C237</f>
        <v>690</v>
      </c>
      <c r="D262" s="2">
        <f>D236</f>
        <v>736</v>
      </c>
      <c r="E262" s="2">
        <f>E235</f>
        <v>748</v>
      </c>
      <c r="F262" s="2">
        <f>F234</f>
        <v>537</v>
      </c>
      <c r="G262" s="2">
        <f>G233</f>
        <v>557</v>
      </c>
      <c r="H262" s="2">
        <f>H232</f>
        <v>579</v>
      </c>
      <c r="I262" s="2">
        <f>I231</f>
        <v>631</v>
      </c>
      <c r="J262" s="2">
        <f>J230</f>
        <v>899</v>
      </c>
      <c r="K262" s="2">
        <f>K229</f>
        <v>951</v>
      </c>
      <c r="L262" s="2">
        <f>L228</f>
        <v>985</v>
      </c>
      <c r="M262" s="2">
        <f>M227</f>
        <v>1005</v>
      </c>
      <c r="N262" s="2">
        <f>N226</f>
        <v>800</v>
      </c>
      <c r="O262" s="2">
        <f>O225</f>
        <v>812</v>
      </c>
      <c r="P262" s="2">
        <f>P224</f>
        <v>838</v>
      </c>
      <c r="Q262" s="2">
        <f>Q223</f>
        <v>882</v>
      </c>
      <c r="R262" s="2">
        <f>R254</f>
        <v>154</v>
      </c>
      <c r="S262" s="2">
        <f>S253</f>
        <v>174</v>
      </c>
      <c r="T262" s="2">
        <f>T252</f>
        <v>196</v>
      </c>
      <c r="U262" s="2">
        <f>U251</f>
        <v>248</v>
      </c>
      <c r="V262" s="2">
        <f>V250</f>
        <v>5</v>
      </c>
      <c r="W262" s="2">
        <f>W249</f>
        <v>49</v>
      </c>
      <c r="X262" s="2">
        <f>X248</f>
        <v>95</v>
      </c>
      <c r="Y262" s="2">
        <f>Y247</f>
        <v>107</v>
      </c>
      <c r="Z262" s="2">
        <f>Z246</f>
        <v>415</v>
      </c>
      <c r="AA262" s="2">
        <f>AA245</f>
        <v>427</v>
      </c>
      <c r="AB262" s="2">
        <f>AB244</f>
        <v>453</v>
      </c>
      <c r="AC262" s="2">
        <f>AC243</f>
        <v>497</v>
      </c>
      <c r="AD262" s="2">
        <f>AD242</f>
        <v>260</v>
      </c>
      <c r="AE262" s="2">
        <f>AE241</f>
        <v>312</v>
      </c>
      <c r="AF262" s="2">
        <f>AF240</f>
        <v>346</v>
      </c>
      <c r="AG262" s="2">
        <f>AG239</f>
        <v>366</v>
      </c>
      <c r="AH262" s="217">
        <f t="shared" si="53"/>
        <v>16400</v>
      </c>
      <c r="AI262" s="5">
        <f t="shared" si="54"/>
        <v>11201200</v>
      </c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78"/>
      <c r="BO262" s="78"/>
      <c r="BP262" s="78"/>
      <c r="BQ262" s="78"/>
      <c r="BR262" s="78"/>
      <c r="BT262" s="22"/>
      <c r="BU262" s="29" t="s">
        <v>360</v>
      </c>
      <c r="BV262" s="30" t="s">
        <v>1030</v>
      </c>
      <c r="BW262" s="31">
        <f>L2+(254*L4)</f>
        <v>255</v>
      </c>
      <c r="BX262" s="22"/>
    </row>
    <row r="263" spans="1:76" x14ac:dyDescent="0.2">
      <c r="BT263" s="22"/>
      <c r="BU263" s="29" t="s">
        <v>419</v>
      </c>
      <c r="BV263" s="30" t="s">
        <v>1030</v>
      </c>
      <c r="BW263" s="31">
        <f>L2+(255*L4)</f>
        <v>256</v>
      </c>
      <c r="BX263" s="22"/>
    </row>
    <row r="264" spans="1:76" x14ac:dyDescent="0.2">
      <c r="BT264" s="22"/>
      <c r="BU264" s="29" t="s">
        <v>480</v>
      </c>
      <c r="BV264" s="30" t="s">
        <v>1030</v>
      </c>
      <c r="BW264" s="31">
        <f>L2+(256*L4)</f>
        <v>257</v>
      </c>
      <c r="BX264" s="22"/>
    </row>
    <row r="265" spans="1:76" ht="13.5" thickBot="1" x14ac:dyDescent="0.25">
      <c r="A265" s="1" t="s">
        <v>5</v>
      </c>
      <c r="B265" s="1" t="s">
        <v>1219</v>
      </c>
      <c r="E265" s="131" t="s">
        <v>1177</v>
      </c>
      <c r="BB265" s="32" t="s">
        <v>1216</v>
      </c>
      <c r="BT265" s="22"/>
      <c r="BU265" s="29" t="s">
        <v>284</v>
      </c>
      <c r="BV265" s="30" t="s">
        <v>1030</v>
      </c>
      <c r="BW265" s="31">
        <f>L2+(257*L4)</f>
        <v>258</v>
      </c>
      <c r="BX265" s="22"/>
    </row>
    <row r="266" spans="1:76" x14ac:dyDescent="0.2">
      <c r="A266" s="1">
        <v>1</v>
      </c>
      <c r="B266" s="181">
        <v>15</v>
      </c>
      <c r="C266" s="133">
        <v>416</v>
      </c>
      <c r="D266" s="177">
        <v>942</v>
      </c>
      <c r="E266" s="177">
        <v>573</v>
      </c>
      <c r="F266" s="177">
        <v>785</v>
      </c>
      <c r="G266" s="177">
        <v>642</v>
      </c>
      <c r="H266" s="177">
        <v>180</v>
      </c>
      <c r="I266" s="177">
        <v>291</v>
      </c>
      <c r="J266" s="177">
        <v>604</v>
      </c>
      <c r="K266" s="177">
        <v>971</v>
      </c>
      <c r="L266" s="177">
        <v>505</v>
      </c>
      <c r="M266" s="177">
        <v>106</v>
      </c>
      <c r="N266" s="177">
        <v>326</v>
      </c>
      <c r="O266" s="177">
        <v>213</v>
      </c>
      <c r="P266" s="177">
        <v>743</v>
      </c>
      <c r="Q266" s="189">
        <v>888</v>
      </c>
      <c r="R266" s="185">
        <v>137</v>
      </c>
      <c r="S266" s="177">
        <v>282</v>
      </c>
      <c r="T266" s="177">
        <v>812</v>
      </c>
      <c r="U266" s="177">
        <v>699</v>
      </c>
      <c r="V266" s="177">
        <v>919</v>
      </c>
      <c r="W266" s="177">
        <v>520</v>
      </c>
      <c r="X266" s="177">
        <v>54</v>
      </c>
      <c r="Y266" s="177">
        <v>421</v>
      </c>
      <c r="Z266" s="177">
        <v>734</v>
      </c>
      <c r="AA266" s="177">
        <v>845</v>
      </c>
      <c r="AB266" s="177">
        <v>383</v>
      </c>
      <c r="AC266" s="177">
        <v>240</v>
      </c>
      <c r="AD266" s="177">
        <v>452</v>
      </c>
      <c r="AE266" s="177">
        <v>83</v>
      </c>
      <c r="AF266" s="177">
        <v>609</v>
      </c>
      <c r="AG266" s="184">
        <v>1010</v>
      </c>
      <c r="AH266" s="5">
        <f>SUM(B266:AG266)</f>
        <v>16400</v>
      </c>
      <c r="AI266" s="5">
        <f>SUMSQ(B266:AG266)</f>
        <v>11201200</v>
      </c>
      <c r="AJ266" s="2">
        <f t="shared" ref="AJ266:AJ293" si="55">B266^3+C266^3+D266^3+E266^3+F266^3+G266^3+H266^3+I266^3+J266^3+K266^3+L266^3+M266^3+N266^3+O266^3+P266^3+Q266^3+R266^3+S266^3+T266^3+U266^3+V266^3+W266^3+X266^3+Y266^3+Z266^3+AA266^3+AB266^3+AC266^3+AD266^3+AE266^3+AF266^3+AG266^3</f>
        <v>8606720000</v>
      </c>
      <c r="AK266" s="115">
        <f>SUMSQ(B266,C266,D266,E266,F266,G266,H266,I266,J266,K266,L266,M266,N266,O266,P266,Q266,B267,C267,D267,E267,F267,G267,H267,I267,J267,K267,L267,M267,N267,O267,P267,Q267)</f>
        <v>11201200</v>
      </c>
      <c r="AM266" s="256" t="s">
        <v>474</v>
      </c>
      <c r="AN266" s="124" t="s">
        <v>62</v>
      </c>
      <c r="AO266" s="124" t="s">
        <v>410</v>
      </c>
      <c r="AP266" s="124" t="s">
        <v>125</v>
      </c>
      <c r="AQ266" s="124" t="s">
        <v>346</v>
      </c>
      <c r="AR266" s="124" t="s">
        <v>187</v>
      </c>
      <c r="AS266" s="124" t="s">
        <v>283</v>
      </c>
      <c r="AT266" s="124" t="s">
        <v>251</v>
      </c>
      <c r="AU266" s="124" t="s">
        <v>790</v>
      </c>
      <c r="AV266" s="124" t="s">
        <v>759</v>
      </c>
      <c r="AW266" s="124" t="s">
        <v>854</v>
      </c>
      <c r="AX266" s="124" t="s">
        <v>696</v>
      </c>
      <c r="AY266" s="124" t="s">
        <v>917</v>
      </c>
      <c r="AZ266" s="124" t="s">
        <v>632</v>
      </c>
      <c r="BA266" s="124" t="s">
        <v>979</v>
      </c>
      <c r="BB266" s="124" t="s">
        <v>568</v>
      </c>
      <c r="BC266" s="124" t="s">
        <v>314</v>
      </c>
      <c r="BD266" s="124" t="s">
        <v>219</v>
      </c>
      <c r="BE266" s="124" t="s">
        <v>378</v>
      </c>
      <c r="BF266" s="124" t="s">
        <v>157</v>
      </c>
      <c r="BG266" s="124" t="s">
        <v>442</v>
      </c>
      <c r="BH266" s="124" t="s">
        <v>94</v>
      </c>
      <c r="BI266" s="124" t="s">
        <v>505</v>
      </c>
      <c r="BJ266" s="124" t="s">
        <v>30</v>
      </c>
      <c r="BK266" s="124" t="s">
        <v>1011</v>
      </c>
      <c r="BL266" s="124" t="s">
        <v>537</v>
      </c>
      <c r="BM266" s="124" t="s">
        <v>948</v>
      </c>
      <c r="BN266" s="124" t="s">
        <v>600</v>
      </c>
      <c r="BO266" s="124" t="s">
        <v>885</v>
      </c>
      <c r="BP266" s="124" t="s">
        <v>664</v>
      </c>
      <c r="BQ266" s="124" t="s">
        <v>822</v>
      </c>
      <c r="BR266" s="125" t="s">
        <v>728</v>
      </c>
      <c r="BT266" s="22"/>
      <c r="BU266" s="29" t="s">
        <v>183</v>
      </c>
      <c r="BV266" s="30" t="s">
        <v>1030</v>
      </c>
      <c r="BW266" s="31">
        <f>L2+(258*L4)</f>
        <v>259</v>
      </c>
      <c r="BX266" s="22"/>
    </row>
    <row r="267" spans="1:76" x14ac:dyDescent="0.2">
      <c r="A267" s="1">
        <v>2</v>
      </c>
      <c r="B267" s="138">
        <v>428</v>
      </c>
      <c r="C267" s="7">
        <v>59</v>
      </c>
      <c r="D267" s="6">
        <v>521</v>
      </c>
      <c r="E267" s="6">
        <v>922</v>
      </c>
      <c r="F267" s="6">
        <v>694</v>
      </c>
      <c r="G267" s="6">
        <v>805</v>
      </c>
      <c r="H267" s="6">
        <v>279</v>
      </c>
      <c r="I267" s="6">
        <v>136</v>
      </c>
      <c r="J267" s="6">
        <v>1023</v>
      </c>
      <c r="K267" s="6">
        <v>624</v>
      </c>
      <c r="L267" s="6">
        <v>94</v>
      </c>
      <c r="M267" s="6">
        <v>461</v>
      </c>
      <c r="N267" s="6">
        <v>225</v>
      </c>
      <c r="O267" s="6">
        <v>370</v>
      </c>
      <c r="P267" s="11">
        <v>836</v>
      </c>
      <c r="Q267" s="6">
        <v>723</v>
      </c>
      <c r="R267" s="6">
        <v>302</v>
      </c>
      <c r="S267" s="12">
        <v>189</v>
      </c>
      <c r="T267" s="6">
        <v>655</v>
      </c>
      <c r="U267" s="6">
        <v>800</v>
      </c>
      <c r="V267" s="6">
        <v>564</v>
      </c>
      <c r="W267" s="6">
        <v>931</v>
      </c>
      <c r="X267" s="6">
        <v>401</v>
      </c>
      <c r="Y267" s="6">
        <v>2</v>
      </c>
      <c r="Z267" s="6">
        <v>889</v>
      </c>
      <c r="AA267" s="6">
        <v>746</v>
      </c>
      <c r="AB267" s="6">
        <v>220</v>
      </c>
      <c r="AC267" s="6">
        <v>331</v>
      </c>
      <c r="AD267" s="6">
        <v>103</v>
      </c>
      <c r="AE267" s="6">
        <v>504</v>
      </c>
      <c r="AF267" s="8">
        <v>966</v>
      </c>
      <c r="AG267" s="179">
        <v>597</v>
      </c>
      <c r="AH267" s="5">
        <f t="shared" ref="AH267:AH297" si="56">SUM(B267:AG267)</f>
        <v>16400</v>
      </c>
      <c r="AI267" s="5">
        <f t="shared" ref="AI267:AI297" si="57">SUMSQ(B267:AG267)</f>
        <v>11201200</v>
      </c>
      <c r="AJ267" s="2">
        <f t="shared" si="55"/>
        <v>8606720000</v>
      </c>
      <c r="AK267" s="115">
        <f>SUMSQ(R266,S266,T266,U266,V266,W266,X266,Y266,Z266,AA266,AB266,AC266,AD266,AE266,AF266,AG266,R267,S267,T267,U267,V267,W267,X267,Y267,Z267,AA267,AB267,AC267,AD267,AE267,AF267,AG267)</f>
        <v>11201200</v>
      </c>
      <c r="AM267" s="127" t="s">
        <v>459</v>
      </c>
      <c r="AN267" s="118" t="s">
        <v>47</v>
      </c>
      <c r="AO267" s="118" t="s">
        <v>395</v>
      </c>
      <c r="AP267" s="118" t="s">
        <v>111</v>
      </c>
      <c r="AQ267" s="118" t="s">
        <v>331</v>
      </c>
      <c r="AR267" s="118" t="s">
        <v>173</v>
      </c>
      <c r="AS267" s="118" t="s">
        <v>268</v>
      </c>
      <c r="AT267" s="118" t="s">
        <v>236</v>
      </c>
      <c r="AU267" s="118" t="s">
        <v>776</v>
      </c>
      <c r="AV267" s="118" t="s">
        <v>744</v>
      </c>
      <c r="AW267" s="118" t="s">
        <v>839</v>
      </c>
      <c r="AX267" s="118" t="s">
        <v>681</v>
      </c>
      <c r="AY267" s="118" t="s">
        <v>902</v>
      </c>
      <c r="AZ267" s="118" t="s">
        <v>617</v>
      </c>
      <c r="BA267" s="118" t="s">
        <v>965</v>
      </c>
      <c r="BB267" s="118" t="s">
        <v>553</v>
      </c>
      <c r="BC267" s="118" t="s">
        <v>299</v>
      </c>
      <c r="BD267" s="118" t="s">
        <v>204</v>
      </c>
      <c r="BE267" s="118" t="s">
        <v>363</v>
      </c>
      <c r="BF267" s="118" t="s">
        <v>142</v>
      </c>
      <c r="BG267" s="118" t="s">
        <v>427</v>
      </c>
      <c r="BH267" s="118" t="s">
        <v>79</v>
      </c>
      <c r="BI267" s="118" t="s">
        <v>490</v>
      </c>
      <c r="BJ267" s="118" t="s">
        <v>15</v>
      </c>
      <c r="BK267" s="118" t="s">
        <v>996</v>
      </c>
      <c r="BL267" s="118" t="s">
        <v>522</v>
      </c>
      <c r="BM267" s="118" t="s">
        <v>934</v>
      </c>
      <c r="BN267" s="118" t="s">
        <v>585</v>
      </c>
      <c r="BO267" s="118" t="s">
        <v>871</v>
      </c>
      <c r="BP267" s="118" t="s">
        <v>649</v>
      </c>
      <c r="BQ267" s="118" t="s">
        <v>807</v>
      </c>
      <c r="BR267" s="126" t="s">
        <v>713</v>
      </c>
      <c r="BT267" s="22"/>
      <c r="BU267" s="29" t="s">
        <v>124</v>
      </c>
      <c r="BV267" s="30" t="s">
        <v>1030</v>
      </c>
      <c r="BW267" s="31">
        <f>L2+(259*L4)</f>
        <v>260</v>
      </c>
      <c r="BX267" s="22"/>
    </row>
    <row r="268" spans="1:76" x14ac:dyDescent="0.2">
      <c r="A268" s="1">
        <v>3</v>
      </c>
      <c r="B268" s="178">
        <v>1016</v>
      </c>
      <c r="C268" s="6">
        <v>615</v>
      </c>
      <c r="D268" s="7">
        <v>85</v>
      </c>
      <c r="E268" s="9">
        <v>454</v>
      </c>
      <c r="F268" s="6">
        <v>234</v>
      </c>
      <c r="G268" s="6">
        <v>377</v>
      </c>
      <c r="H268" s="6">
        <v>843</v>
      </c>
      <c r="I268" s="6">
        <v>732</v>
      </c>
      <c r="J268" s="6">
        <v>419</v>
      </c>
      <c r="K268" s="6">
        <v>52</v>
      </c>
      <c r="L268" s="6">
        <v>514</v>
      </c>
      <c r="M268" s="6">
        <v>913</v>
      </c>
      <c r="N268" s="6">
        <v>701</v>
      </c>
      <c r="O268" s="11">
        <v>814</v>
      </c>
      <c r="P268" s="6">
        <v>288</v>
      </c>
      <c r="Q268" s="6">
        <v>143</v>
      </c>
      <c r="R268" s="6">
        <v>882</v>
      </c>
      <c r="S268" s="6">
        <v>737</v>
      </c>
      <c r="T268" s="12">
        <v>211</v>
      </c>
      <c r="U268" s="6">
        <v>324</v>
      </c>
      <c r="V268" s="6">
        <v>112</v>
      </c>
      <c r="W268" s="6">
        <v>511</v>
      </c>
      <c r="X268" s="6">
        <v>973</v>
      </c>
      <c r="Y268" s="6">
        <v>606</v>
      </c>
      <c r="Z268" s="6">
        <v>293</v>
      </c>
      <c r="AA268" s="6">
        <v>182</v>
      </c>
      <c r="AB268" s="6">
        <v>648</v>
      </c>
      <c r="AC268" s="6">
        <v>791</v>
      </c>
      <c r="AD268" s="6">
        <v>571</v>
      </c>
      <c r="AE268" s="8">
        <v>940</v>
      </c>
      <c r="AF268" s="6">
        <v>410</v>
      </c>
      <c r="AG268" s="179">
        <v>9</v>
      </c>
      <c r="AH268" s="5">
        <f t="shared" si="56"/>
        <v>16400</v>
      </c>
      <c r="AI268" s="5">
        <f t="shared" si="57"/>
        <v>11201200</v>
      </c>
      <c r="AJ268" s="2">
        <f t="shared" si="55"/>
        <v>8606720000</v>
      </c>
      <c r="AK268" s="115">
        <f>SUMSQ(B268,C268,D268,E268,F268,G268,H268,I268,J268,K268,L268,M268,N268,O268,P268,Q268,B269,C269,D269,E269,F269,G269,H269,I269,J269,K269,L269,M269,N269,O269,P269,Q269)</f>
        <v>11201200</v>
      </c>
      <c r="AM268" s="127" t="s">
        <v>472</v>
      </c>
      <c r="AN268" s="118" t="s">
        <v>60</v>
      </c>
      <c r="AO268" s="118" t="s">
        <v>408</v>
      </c>
      <c r="AP268" s="118" t="s">
        <v>123</v>
      </c>
      <c r="AQ268" s="118" t="s">
        <v>344</v>
      </c>
      <c r="AR268" s="118" t="s">
        <v>185</v>
      </c>
      <c r="AS268" s="118" t="s">
        <v>281</v>
      </c>
      <c r="AT268" s="118" t="s">
        <v>249</v>
      </c>
      <c r="AU268" s="118" t="s">
        <v>788</v>
      </c>
      <c r="AV268" s="118" t="s">
        <v>757</v>
      </c>
      <c r="AW268" s="118" t="s">
        <v>852</v>
      </c>
      <c r="AX268" s="118" t="s">
        <v>694</v>
      </c>
      <c r="AY268" s="118" t="s">
        <v>915</v>
      </c>
      <c r="AZ268" s="118" t="s">
        <v>630</v>
      </c>
      <c r="BA268" s="118" t="s">
        <v>977</v>
      </c>
      <c r="BB268" s="118" t="s">
        <v>566</v>
      </c>
      <c r="BC268" s="118" t="s">
        <v>312</v>
      </c>
      <c r="BD268" s="118" t="s">
        <v>217</v>
      </c>
      <c r="BE268" s="118" t="s">
        <v>376</v>
      </c>
      <c r="BF268" s="118" t="s">
        <v>155</v>
      </c>
      <c r="BG268" s="118" t="s">
        <v>440</v>
      </c>
      <c r="BH268" s="118" t="s">
        <v>92</v>
      </c>
      <c r="BI268" s="118" t="s">
        <v>503</v>
      </c>
      <c r="BJ268" s="118" t="s">
        <v>28</v>
      </c>
      <c r="BK268" s="118" t="s">
        <v>1009</v>
      </c>
      <c r="BL268" s="118" t="s">
        <v>535</v>
      </c>
      <c r="BM268" s="118" t="s">
        <v>947</v>
      </c>
      <c r="BN268" s="118" t="s">
        <v>598</v>
      </c>
      <c r="BO268" s="118" t="s">
        <v>883</v>
      </c>
      <c r="BP268" s="118" t="s">
        <v>662</v>
      </c>
      <c r="BQ268" s="118" t="s">
        <v>820</v>
      </c>
      <c r="BR268" s="126" t="s">
        <v>726</v>
      </c>
      <c r="BT268" s="22"/>
      <c r="BU268" s="29" t="s">
        <v>943</v>
      </c>
      <c r="BV268" s="54" t="s">
        <v>1030</v>
      </c>
      <c r="BW268" s="31">
        <f>L2+(260*L4)</f>
        <v>261</v>
      </c>
      <c r="BX268" s="22"/>
    </row>
    <row r="269" spans="1:76" x14ac:dyDescent="0.2">
      <c r="A269" s="1">
        <v>4</v>
      </c>
      <c r="B269" s="178">
        <v>595</v>
      </c>
      <c r="C269" s="6">
        <v>964</v>
      </c>
      <c r="D269" s="9">
        <v>498</v>
      </c>
      <c r="E269" s="7">
        <v>97</v>
      </c>
      <c r="F269" s="6">
        <v>333</v>
      </c>
      <c r="G269" s="6">
        <v>222</v>
      </c>
      <c r="H269" s="6">
        <v>752</v>
      </c>
      <c r="I269" s="6">
        <v>895</v>
      </c>
      <c r="J269" s="6">
        <v>8</v>
      </c>
      <c r="K269" s="6">
        <v>407</v>
      </c>
      <c r="L269" s="6">
        <v>933</v>
      </c>
      <c r="M269" s="6">
        <v>566</v>
      </c>
      <c r="N269" s="11">
        <v>794</v>
      </c>
      <c r="O269" s="6">
        <v>649</v>
      </c>
      <c r="P269" s="6">
        <v>187</v>
      </c>
      <c r="Q269" s="6">
        <v>300</v>
      </c>
      <c r="R269" s="6">
        <v>725</v>
      </c>
      <c r="S269" s="6">
        <v>838</v>
      </c>
      <c r="T269" s="6">
        <v>376</v>
      </c>
      <c r="U269" s="12">
        <v>231</v>
      </c>
      <c r="V269" s="6">
        <v>459</v>
      </c>
      <c r="W269" s="6">
        <v>92</v>
      </c>
      <c r="X269" s="6">
        <v>618</v>
      </c>
      <c r="Y269" s="6">
        <v>1017</v>
      </c>
      <c r="Z269" s="6">
        <v>130</v>
      </c>
      <c r="AA269" s="6">
        <v>273</v>
      </c>
      <c r="AB269" s="6">
        <v>803</v>
      </c>
      <c r="AC269" s="6">
        <v>692</v>
      </c>
      <c r="AD269" s="8">
        <v>928</v>
      </c>
      <c r="AE269" s="6">
        <v>527</v>
      </c>
      <c r="AF269" s="6">
        <v>61</v>
      </c>
      <c r="AG269" s="179">
        <v>430</v>
      </c>
      <c r="AH269" s="5">
        <f t="shared" si="56"/>
        <v>16400</v>
      </c>
      <c r="AI269" s="5">
        <f t="shared" si="57"/>
        <v>11201200</v>
      </c>
      <c r="AJ269" s="2">
        <f t="shared" si="55"/>
        <v>8606720000</v>
      </c>
      <c r="AK269" s="115">
        <f>SUMSQ(R268,S268,T268,U268,V268,W268,X268,Y268,Z268,AA268,AB268,AC268,AD268,AE268,AF268,AG268,R269,S269,T269,U269,V269,W269,X269,Y269,Z269,AA269,AB269,AC269,AD269,AE269,AF269,AG269)</f>
        <v>11201200</v>
      </c>
      <c r="AM269" s="127" t="s">
        <v>461</v>
      </c>
      <c r="AN269" s="118" t="s">
        <v>49</v>
      </c>
      <c r="AO269" s="118" t="s">
        <v>397</v>
      </c>
      <c r="AP269" s="118" t="s">
        <v>3</v>
      </c>
      <c r="AQ269" s="118" t="s">
        <v>333</v>
      </c>
      <c r="AR269" s="118" t="s">
        <v>175</v>
      </c>
      <c r="AS269" s="118" t="s">
        <v>270</v>
      </c>
      <c r="AT269" s="118" t="s">
        <v>238</v>
      </c>
      <c r="AU269" s="118" t="s">
        <v>778</v>
      </c>
      <c r="AV269" s="118" t="s">
        <v>746</v>
      </c>
      <c r="AW269" s="118" t="s">
        <v>841</v>
      </c>
      <c r="AX269" s="118" t="s">
        <v>683</v>
      </c>
      <c r="AY269" s="118" t="s">
        <v>904</v>
      </c>
      <c r="AZ269" s="118" t="s">
        <v>619</v>
      </c>
      <c r="BA269" s="118" t="s">
        <v>967</v>
      </c>
      <c r="BB269" s="118" t="s">
        <v>555</v>
      </c>
      <c r="BC269" s="118" t="s">
        <v>301</v>
      </c>
      <c r="BD269" s="118" t="s">
        <v>206</v>
      </c>
      <c r="BE269" s="118" t="s">
        <v>365</v>
      </c>
      <c r="BF269" s="118" t="s">
        <v>144</v>
      </c>
      <c r="BG269" s="118" t="s">
        <v>429</v>
      </c>
      <c r="BH269" s="118" t="s">
        <v>81</v>
      </c>
      <c r="BI269" s="118" t="s">
        <v>492</v>
      </c>
      <c r="BJ269" s="118" t="s">
        <v>17</v>
      </c>
      <c r="BK269" s="118" t="s">
        <v>998</v>
      </c>
      <c r="BL269" s="118" t="s">
        <v>524</v>
      </c>
      <c r="BM269" s="118" t="s">
        <v>936</v>
      </c>
      <c r="BN269" s="118" t="s">
        <v>587</v>
      </c>
      <c r="BO269" s="118" t="s">
        <v>873</v>
      </c>
      <c r="BP269" s="118" t="s">
        <v>651</v>
      </c>
      <c r="BQ269" s="118" t="s">
        <v>809</v>
      </c>
      <c r="BR269" s="126" t="s">
        <v>715</v>
      </c>
      <c r="BT269" s="22"/>
      <c r="BU269" s="29" t="s">
        <v>882</v>
      </c>
      <c r="BV269" s="30" t="s">
        <v>1030</v>
      </c>
      <c r="BW269" s="31">
        <f>L2+(261*L4)</f>
        <v>262</v>
      </c>
      <c r="BX269" s="22"/>
    </row>
    <row r="270" spans="1:76" x14ac:dyDescent="0.2">
      <c r="A270" s="1">
        <v>5</v>
      </c>
      <c r="B270" s="178">
        <v>910</v>
      </c>
      <c r="C270" s="6">
        <v>541</v>
      </c>
      <c r="D270" s="6">
        <v>47</v>
      </c>
      <c r="E270" s="6">
        <v>448</v>
      </c>
      <c r="F270" s="7">
        <v>148</v>
      </c>
      <c r="G270" s="9">
        <v>259</v>
      </c>
      <c r="H270" s="6">
        <v>817</v>
      </c>
      <c r="I270" s="6">
        <v>674</v>
      </c>
      <c r="J270" s="6">
        <v>473</v>
      </c>
      <c r="K270" s="6">
        <v>74</v>
      </c>
      <c r="L270" s="6">
        <v>636</v>
      </c>
      <c r="M270" s="11">
        <v>1003</v>
      </c>
      <c r="N270" s="6">
        <v>711</v>
      </c>
      <c r="O270" s="6">
        <v>856</v>
      </c>
      <c r="P270" s="6">
        <v>358</v>
      </c>
      <c r="Q270" s="6">
        <v>245</v>
      </c>
      <c r="R270" s="6">
        <v>780</v>
      </c>
      <c r="S270" s="6">
        <v>667</v>
      </c>
      <c r="T270" s="6">
        <v>169</v>
      </c>
      <c r="U270" s="6">
        <v>314</v>
      </c>
      <c r="V270" s="12">
        <v>22</v>
      </c>
      <c r="W270" s="6">
        <v>389</v>
      </c>
      <c r="X270" s="6">
        <v>951</v>
      </c>
      <c r="Y270" s="6">
        <v>552</v>
      </c>
      <c r="Z270" s="6">
        <v>351</v>
      </c>
      <c r="AA270" s="6">
        <v>208</v>
      </c>
      <c r="AB270" s="6">
        <v>766</v>
      </c>
      <c r="AC270" s="8">
        <v>877</v>
      </c>
      <c r="AD270" s="6">
        <v>577</v>
      </c>
      <c r="AE270" s="6">
        <v>978</v>
      </c>
      <c r="AF270" s="6">
        <v>484</v>
      </c>
      <c r="AG270" s="179">
        <v>115</v>
      </c>
      <c r="AH270" s="5">
        <f t="shared" si="56"/>
        <v>16400</v>
      </c>
      <c r="AI270" s="5">
        <f t="shared" si="57"/>
        <v>11201200</v>
      </c>
      <c r="AJ270" s="2">
        <f t="shared" si="55"/>
        <v>8606720000</v>
      </c>
      <c r="AK270" s="115">
        <f>SUMSQ(B270,C270,D270,E270,F270,G270,H270,I270,J270,K270,L270,M270,N270,O270,P270,Q270,B271,C271,D271,E271,F271,G271,H271,I271,J271,K271,L271,M271,N271,O271,P271,Q271)</f>
        <v>11201200</v>
      </c>
      <c r="AM270" s="127" t="s">
        <v>470</v>
      </c>
      <c r="AN270" s="118" t="s">
        <v>58</v>
      </c>
      <c r="AO270" s="118" t="s">
        <v>406</v>
      </c>
      <c r="AP270" s="118" t="s">
        <v>121</v>
      </c>
      <c r="AQ270" s="118" t="s">
        <v>342</v>
      </c>
      <c r="AR270" s="118" t="s">
        <v>183</v>
      </c>
      <c r="AS270" s="118" t="s">
        <v>279</v>
      </c>
      <c r="AT270" s="118" t="s">
        <v>247</v>
      </c>
      <c r="AU270" s="118" t="s">
        <v>786</v>
      </c>
      <c r="AV270" s="118" t="s">
        <v>755</v>
      </c>
      <c r="AW270" s="118" t="s">
        <v>850</v>
      </c>
      <c r="AX270" s="118" t="s">
        <v>692</v>
      </c>
      <c r="AY270" s="118" t="s">
        <v>913</v>
      </c>
      <c r="AZ270" s="118" t="s">
        <v>628</v>
      </c>
      <c r="BA270" s="118" t="s">
        <v>975</v>
      </c>
      <c r="BB270" s="118" t="s">
        <v>564</v>
      </c>
      <c r="BC270" s="118" t="s">
        <v>310</v>
      </c>
      <c r="BD270" s="118" t="s">
        <v>215</v>
      </c>
      <c r="BE270" s="118" t="s">
        <v>374</v>
      </c>
      <c r="BF270" s="118" t="s">
        <v>153</v>
      </c>
      <c r="BG270" s="118" t="s">
        <v>438</v>
      </c>
      <c r="BH270" s="118" t="s">
        <v>90</v>
      </c>
      <c r="BI270" s="118" t="s">
        <v>501</v>
      </c>
      <c r="BJ270" s="118" t="s">
        <v>26</v>
      </c>
      <c r="BK270" s="118" t="s">
        <v>1007</v>
      </c>
      <c r="BL270" s="118" t="s">
        <v>533</v>
      </c>
      <c r="BM270" s="118" t="s">
        <v>945</v>
      </c>
      <c r="BN270" s="118" t="s">
        <v>596</v>
      </c>
      <c r="BO270" s="118" t="s">
        <v>0</v>
      </c>
      <c r="BP270" s="118" t="s">
        <v>660</v>
      </c>
      <c r="BQ270" s="118" t="s">
        <v>818</v>
      </c>
      <c r="BR270" s="126" t="s">
        <v>724</v>
      </c>
      <c r="BT270" s="22"/>
      <c r="BU270" s="29" t="s">
        <v>736</v>
      </c>
      <c r="BV270" s="30" t="s">
        <v>1030</v>
      </c>
      <c r="BW270" s="31">
        <f>L2+(262*L4)</f>
        <v>263</v>
      </c>
      <c r="BX270" s="22"/>
    </row>
    <row r="271" spans="1:76" x14ac:dyDescent="0.2">
      <c r="A271" s="1">
        <v>6</v>
      </c>
      <c r="B271" s="178">
        <v>553</v>
      </c>
      <c r="C271" s="6">
        <v>954</v>
      </c>
      <c r="D271" s="6">
        <v>396</v>
      </c>
      <c r="E271" s="6">
        <v>27</v>
      </c>
      <c r="F271" s="9">
        <v>311</v>
      </c>
      <c r="G271" s="7">
        <v>168</v>
      </c>
      <c r="H271" s="6">
        <v>662</v>
      </c>
      <c r="I271" s="6">
        <v>773</v>
      </c>
      <c r="J271" s="6">
        <v>126</v>
      </c>
      <c r="K271" s="6">
        <v>493</v>
      </c>
      <c r="L271" s="11">
        <v>991</v>
      </c>
      <c r="M271" s="6">
        <v>592</v>
      </c>
      <c r="N271" s="6">
        <v>868</v>
      </c>
      <c r="O271" s="6">
        <v>755</v>
      </c>
      <c r="P271" s="6">
        <v>193</v>
      </c>
      <c r="Q271" s="6">
        <v>338</v>
      </c>
      <c r="R271" s="6">
        <v>687</v>
      </c>
      <c r="S271" s="6">
        <v>832</v>
      </c>
      <c r="T271" s="6">
        <v>270</v>
      </c>
      <c r="U271" s="6">
        <v>157</v>
      </c>
      <c r="V271" s="6">
        <v>433</v>
      </c>
      <c r="W271" s="12">
        <v>34</v>
      </c>
      <c r="X271" s="6">
        <v>532</v>
      </c>
      <c r="Y271" s="6">
        <v>899</v>
      </c>
      <c r="Z271" s="6">
        <v>252</v>
      </c>
      <c r="AA271" s="6">
        <v>363</v>
      </c>
      <c r="AB271" s="8">
        <v>857</v>
      </c>
      <c r="AC271" s="6">
        <v>714</v>
      </c>
      <c r="AD271" s="6">
        <v>998</v>
      </c>
      <c r="AE271" s="6">
        <v>629</v>
      </c>
      <c r="AF271" s="6">
        <v>71</v>
      </c>
      <c r="AG271" s="179">
        <v>472</v>
      </c>
      <c r="AH271" s="5">
        <f t="shared" si="56"/>
        <v>16400</v>
      </c>
      <c r="AI271" s="5">
        <f t="shared" si="57"/>
        <v>11201200</v>
      </c>
      <c r="AJ271" s="2">
        <f t="shared" si="55"/>
        <v>8606720000</v>
      </c>
      <c r="AK271" s="115">
        <f>SUMSQ(R270,S270,T270,U270,V270,W270,X270,Y270,Z270,AA270,AB270,AC270,AD270,AE270,AF270,AG270,R271,S271,T271,U271,V271,W271,X271,Y271,Z271,AA271,AB271,AC271,AD271,AE271,AF271,AG271)</f>
        <v>11201200</v>
      </c>
      <c r="AM271" s="127" t="s">
        <v>463</v>
      </c>
      <c r="AN271" s="118" t="s">
        <v>51</v>
      </c>
      <c r="AO271" s="118" t="s">
        <v>399</v>
      </c>
      <c r="AP271" s="118" t="s">
        <v>114</v>
      </c>
      <c r="AQ271" s="118" t="s">
        <v>335</v>
      </c>
      <c r="AR271" s="118" t="s">
        <v>177</v>
      </c>
      <c r="AS271" s="118" t="s">
        <v>272</v>
      </c>
      <c r="AT271" s="118" t="s">
        <v>240</v>
      </c>
      <c r="AU271" s="118" t="s">
        <v>780</v>
      </c>
      <c r="AV271" s="118" t="s">
        <v>748</v>
      </c>
      <c r="AW271" s="118" t="s">
        <v>843</v>
      </c>
      <c r="AX271" s="118" t="s">
        <v>685</v>
      </c>
      <c r="AY271" s="118" t="s">
        <v>906</v>
      </c>
      <c r="AZ271" s="118" t="s">
        <v>621</v>
      </c>
      <c r="BA271" s="118" t="s">
        <v>969</v>
      </c>
      <c r="BB271" s="118" t="s">
        <v>557</v>
      </c>
      <c r="BC271" s="118" t="s">
        <v>303</v>
      </c>
      <c r="BD271" s="118" t="s">
        <v>208</v>
      </c>
      <c r="BE271" s="118" t="s">
        <v>367</v>
      </c>
      <c r="BF271" s="118" t="s">
        <v>146</v>
      </c>
      <c r="BG271" s="118" t="s">
        <v>431</v>
      </c>
      <c r="BH271" s="118" t="s">
        <v>83</v>
      </c>
      <c r="BI271" s="118" t="s">
        <v>494</v>
      </c>
      <c r="BJ271" s="118" t="s">
        <v>19</v>
      </c>
      <c r="BK271" s="118" t="s">
        <v>1000</v>
      </c>
      <c r="BL271" s="118" t="s">
        <v>526</v>
      </c>
      <c r="BM271" s="118" t="s">
        <v>938</v>
      </c>
      <c r="BN271" s="118" t="s">
        <v>589</v>
      </c>
      <c r="BO271" s="118" t="s">
        <v>875</v>
      </c>
      <c r="BP271" s="118" t="s">
        <v>653</v>
      </c>
      <c r="BQ271" s="118" t="s">
        <v>811</v>
      </c>
      <c r="BR271" s="126" t="s">
        <v>717</v>
      </c>
      <c r="BT271" s="22"/>
      <c r="BU271" s="29" t="s">
        <v>540</v>
      </c>
      <c r="BV271" s="30" t="s">
        <v>1030</v>
      </c>
      <c r="BW271" s="31">
        <f>L2+(263*L4)</f>
        <v>264</v>
      </c>
      <c r="BX271" s="22"/>
    </row>
    <row r="272" spans="1:76" x14ac:dyDescent="0.2">
      <c r="A272" s="1">
        <v>7</v>
      </c>
      <c r="B272" s="178">
        <v>117</v>
      </c>
      <c r="C272" s="6">
        <v>486</v>
      </c>
      <c r="D272" s="6">
        <v>984</v>
      </c>
      <c r="E272" s="6">
        <v>583</v>
      </c>
      <c r="F272" s="6">
        <v>875</v>
      </c>
      <c r="G272" s="6">
        <v>764</v>
      </c>
      <c r="H272" s="7">
        <v>202</v>
      </c>
      <c r="I272" s="9">
        <v>345</v>
      </c>
      <c r="J272" s="6">
        <v>546</v>
      </c>
      <c r="K272" s="11">
        <v>945</v>
      </c>
      <c r="L272" s="6">
        <v>387</v>
      </c>
      <c r="M272" s="6">
        <v>20</v>
      </c>
      <c r="N272" s="6">
        <v>320</v>
      </c>
      <c r="O272" s="6">
        <v>175</v>
      </c>
      <c r="P272" s="6">
        <v>669</v>
      </c>
      <c r="Q272" s="6">
        <v>782</v>
      </c>
      <c r="R272" s="6">
        <v>243</v>
      </c>
      <c r="S272" s="6">
        <v>356</v>
      </c>
      <c r="T272" s="6">
        <v>850</v>
      </c>
      <c r="U272" s="6">
        <v>705</v>
      </c>
      <c r="V272" s="6">
        <v>1005</v>
      </c>
      <c r="W272" s="6">
        <v>638</v>
      </c>
      <c r="X272" s="12">
        <v>80</v>
      </c>
      <c r="Y272" s="6">
        <v>479</v>
      </c>
      <c r="Z272" s="6">
        <v>680</v>
      </c>
      <c r="AA272" s="8">
        <v>823</v>
      </c>
      <c r="AB272" s="6">
        <v>261</v>
      </c>
      <c r="AC272" s="6">
        <v>150</v>
      </c>
      <c r="AD272" s="6">
        <v>442</v>
      </c>
      <c r="AE272" s="6">
        <v>41</v>
      </c>
      <c r="AF272" s="6">
        <v>539</v>
      </c>
      <c r="AG272" s="179">
        <v>908</v>
      </c>
      <c r="AH272" s="5">
        <f t="shared" si="56"/>
        <v>16400</v>
      </c>
      <c r="AI272" s="5">
        <f t="shared" si="57"/>
        <v>11201200</v>
      </c>
      <c r="AJ272" s="2">
        <f t="shared" si="55"/>
        <v>8606720000</v>
      </c>
      <c r="AK272" s="115">
        <f>SUMSQ(B272,C272,D272,E272,F272,G272,H272,I272,J272,K272,L272,M272,N272,O272,P272,Q272,B273,C273,D273,E273,F273,G273,H273,I273,J273,K273,L273,M273,N273,O273,P273,Q273)</f>
        <v>11201200</v>
      </c>
      <c r="AM272" s="127" t="s">
        <v>468</v>
      </c>
      <c r="AN272" s="118" t="s">
        <v>56</v>
      </c>
      <c r="AO272" s="118" t="s">
        <v>404</v>
      </c>
      <c r="AP272" s="118" t="s">
        <v>119</v>
      </c>
      <c r="AQ272" s="118" t="s">
        <v>340</v>
      </c>
      <c r="AR272" s="118" t="s">
        <v>181</v>
      </c>
      <c r="AS272" s="118" t="s">
        <v>277</v>
      </c>
      <c r="AT272" s="118" t="s">
        <v>245</v>
      </c>
      <c r="AU272" s="118" t="s">
        <v>784</v>
      </c>
      <c r="AV272" s="118" t="s">
        <v>753</v>
      </c>
      <c r="AW272" s="118" t="s">
        <v>848</v>
      </c>
      <c r="AX272" s="118" t="s">
        <v>690</v>
      </c>
      <c r="AY272" s="118" t="s">
        <v>911</v>
      </c>
      <c r="AZ272" s="118" t="s">
        <v>626</v>
      </c>
      <c r="BA272" s="118" t="s">
        <v>973</v>
      </c>
      <c r="BB272" s="118" t="s">
        <v>562</v>
      </c>
      <c r="BC272" s="118" t="s">
        <v>308</v>
      </c>
      <c r="BD272" s="118" t="s">
        <v>213</v>
      </c>
      <c r="BE272" s="118" t="s">
        <v>372</v>
      </c>
      <c r="BF272" s="118" t="s">
        <v>151</v>
      </c>
      <c r="BG272" s="118" t="s">
        <v>436</v>
      </c>
      <c r="BH272" s="118" t="s">
        <v>88</v>
      </c>
      <c r="BI272" s="118" t="s">
        <v>499</v>
      </c>
      <c r="BJ272" s="118" t="s">
        <v>24</v>
      </c>
      <c r="BK272" s="118" t="s">
        <v>1005</v>
      </c>
      <c r="BL272" s="118" t="s">
        <v>531</v>
      </c>
      <c r="BM272" s="118" t="s">
        <v>943</v>
      </c>
      <c r="BN272" s="118" t="s">
        <v>594</v>
      </c>
      <c r="BO272" s="118" t="s">
        <v>880</v>
      </c>
      <c r="BP272" s="118" t="s">
        <v>658</v>
      </c>
      <c r="BQ272" s="118" t="s">
        <v>816</v>
      </c>
      <c r="BR272" s="126" t="s">
        <v>722</v>
      </c>
      <c r="BT272" s="22"/>
      <c r="BU272" s="29" t="s">
        <v>993</v>
      </c>
      <c r="BV272" s="30" t="s">
        <v>1030</v>
      </c>
      <c r="BW272" s="31">
        <f>L2+(264*L4)</f>
        <v>265</v>
      </c>
      <c r="BX272" s="22"/>
    </row>
    <row r="273" spans="1:76" x14ac:dyDescent="0.2">
      <c r="A273" s="1">
        <v>8</v>
      </c>
      <c r="B273" s="178">
        <v>466</v>
      </c>
      <c r="C273" s="6">
        <v>65</v>
      </c>
      <c r="D273" s="6">
        <v>627</v>
      </c>
      <c r="E273" s="6">
        <v>996</v>
      </c>
      <c r="F273" s="6">
        <v>720</v>
      </c>
      <c r="G273" s="6">
        <v>863</v>
      </c>
      <c r="H273" s="9">
        <v>365</v>
      </c>
      <c r="I273" s="7">
        <v>254</v>
      </c>
      <c r="J273" s="11">
        <v>901</v>
      </c>
      <c r="K273" s="6">
        <v>534</v>
      </c>
      <c r="L273" s="6">
        <v>40</v>
      </c>
      <c r="M273" s="6">
        <v>439</v>
      </c>
      <c r="N273" s="6">
        <v>155</v>
      </c>
      <c r="O273" s="6">
        <v>268</v>
      </c>
      <c r="P273" s="6">
        <v>826</v>
      </c>
      <c r="Q273" s="6">
        <v>681</v>
      </c>
      <c r="R273" s="6">
        <v>344</v>
      </c>
      <c r="S273" s="6">
        <v>199</v>
      </c>
      <c r="T273" s="6">
        <v>757</v>
      </c>
      <c r="U273" s="6">
        <v>870</v>
      </c>
      <c r="V273" s="6">
        <v>586</v>
      </c>
      <c r="W273" s="6">
        <v>985</v>
      </c>
      <c r="X273" s="6">
        <v>491</v>
      </c>
      <c r="Y273" s="12">
        <v>124</v>
      </c>
      <c r="Z273" s="8">
        <v>771</v>
      </c>
      <c r="AA273" s="6">
        <v>660</v>
      </c>
      <c r="AB273" s="6">
        <v>162</v>
      </c>
      <c r="AC273" s="6">
        <v>305</v>
      </c>
      <c r="AD273" s="6">
        <v>29</v>
      </c>
      <c r="AE273" s="6">
        <v>398</v>
      </c>
      <c r="AF273" s="6">
        <v>960</v>
      </c>
      <c r="AG273" s="179">
        <v>559</v>
      </c>
      <c r="AH273" s="5">
        <f t="shared" si="56"/>
        <v>16400</v>
      </c>
      <c r="AI273" s="5">
        <f t="shared" si="57"/>
        <v>11201200</v>
      </c>
      <c r="AJ273" s="2">
        <f t="shared" si="55"/>
        <v>8606720000</v>
      </c>
      <c r="AK273" s="115">
        <f>SUMSQ(R272,S272,T272,U272,V272,W272,X272,Y272,Z272,AA272,AB272,AC272,AD272,AE272,AF272,AG272,R273,S273,T273,U273,V273,W273,X273,Y273,Z273,AA273,AB273,AC273,AD273,AE273,AF273,AG273)</f>
        <v>11201200</v>
      </c>
      <c r="AM273" s="127" t="s">
        <v>465</v>
      </c>
      <c r="AN273" s="118" t="s">
        <v>53</v>
      </c>
      <c r="AO273" s="118" t="s">
        <v>401</v>
      </c>
      <c r="AP273" s="118" t="s">
        <v>116</v>
      </c>
      <c r="AQ273" s="118" t="s">
        <v>337</v>
      </c>
      <c r="AR273" s="118" t="s">
        <v>179</v>
      </c>
      <c r="AS273" s="118" t="s">
        <v>274</v>
      </c>
      <c r="AT273" s="118" t="s">
        <v>242</v>
      </c>
      <c r="AU273" s="118" t="s">
        <v>781</v>
      </c>
      <c r="AV273" s="118" t="s">
        <v>750</v>
      </c>
      <c r="AW273" s="118" t="s">
        <v>845</v>
      </c>
      <c r="AX273" s="118" t="s">
        <v>687</v>
      </c>
      <c r="AY273" s="118" t="s">
        <v>908</v>
      </c>
      <c r="AZ273" s="118" t="s">
        <v>623</v>
      </c>
      <c r="BA273" s="118" t="s">
        <v>970</v>
      </c>
      <c r="BB273" s="118" t="s">
        <v>559</v>
      </c>
      <c r="BC273" s="118" t="s">
        <v>305</v>
      </c>
      <c r="BD273" s="118" t="s">
        <v>210</v>
      </c>
      <c r="BE273" s="118" t="s">
        <v>369</v>
      </c>
      <c r="BF273" s="118" t="s">
        <v>148</v>
      </c>
      <c r="BG273" s="118" t="s">
        <v>433</v>
      </c>
      <c r="BH273" s="118" t="s">
        <v>85</v>
      </c>
      <c r="BI273" s="118" t="s">
        <v>496</v>
      </c>
      <c r="BJ273" s="118" t="s">
        <v>21</v>
      </c>
      <c r="BK273" s="118" t="s">
        <v>1002</v>
      </c>
      <c r="BL273" s="118" t="s">
        <v>528</v>
      </c>
      <c r="BM273" s="118" t="s">
        <v>940</v>
      </c>
      <c r="BN273" s="118" t="s">
        <v>591</v>
      </c>
      <c r="BO273" s="118" t="s">
        <v>877</v>
      </c>
      <c r="BP273" s="118" t="s">
        <v>655</v>
      </c>
      <c r="BQ273" s="118" t="s">
        <v>813</v>
      </c>
      <c r="BR273" s="126" t="s">
        <v>719</v>
      </c>
      <c r="BT273" s="22"/>
      <c r="BU273" s="29" t="s">
        <v>799</v>
      </c>
      <c r="BV273" s="30" t="s">
        <v>1030</v>
      </c>
      <c r="BW273" s="31">
        <f>L2+(265*L4)</f>
        <v>266</v>
      </c>
      <c r="BX273" s="22"/>
    </row>
    <row r="274" spans="1:76" x14ac:dyDescent="0.2">
      <c r="A274" s="1">
        <v>9</v>
      </c>
      <c r="B274" s="178">
        <v>861</v>
      </c>
      <c r="C274" s="6">
        <v>718</v>
      </c>
      <c r="D274" s="6">
        <v>256</v>
      </c>
      <c r="E274" s="6">
        <v>367</v>
      </c>
      <c r="F274" s="6">
        <v>67</v>
      </c>
      <c r="G274" s="6">
        <v>468</v>
      </c>
      <c r="H274" s="6">
        <v>994</v>
      </c>
      <c r="I274" s="11">
        <v>625</v>
      </c>
      <c r="J274" s="7">
        <v>266</v>
      </c>
      <c r="K274" s="9">
        <v>153</v>
      </c>
      <c r="L274" s="6">
        <v>683</v>
      </c>
      <c r="M274" s="6">
        <v>828</v>
      </c>
      <c r="N274" s="6">
        <v>536</v>
      </c>
      <c r="O274" s="6">
        <v>903</v>
      </c>
      <c r="P274" s="6">
        <v>437</v>
      </c>
      <c r="Q274" s="6">
        <v>38</v>
      </c>
      <c r="R274" s="6">
        <v>987</v>
      </c>
      <c r="S274" s="6">
        <v>588</v>
      </c>
      <c r="T274" s="6">
        <v>122</v>
      </c>
      <c r="U274" s="6">
        <v>489</v>
      </c>
      <c r="V274" s="6">
        <v>197</v>
      </c>
      <c r="W274" s="6">
        <v>342</v>
      </c>
      <c r="X274" s="6">
        <v>872</v>
      </c>
      <c r="Y274" s="8">
        <v>759</v>
      </c>
      <c r="Z274" s="12">
        <v>400</v>
      </c>
      <c r="AA274" s="6">
        <v>31</v>
      </c>
      <c r="AB274" s="6">
        <v>557</v>
      </c>
      <c r="AC274" s="6">
        <v>958</v>
      </c>
      <c r="AD274" s="6">
        <v>658</v>
      </c>
      <c r="AE274" s="6">
        <v>769</v>
      </c>
      <c r="AF274" s="6">
        <v>307</v>
      </c>
      <c r="AG274" s="179">
        <v>164</v>
      </c>
      <c r="AH274" s="5">
        <f t="shared" si="56"/>
        <v>16400</v>
      </c>
      <c r="AI274" s="5">
        <f t="shared" si="57"/>
        <v>11201200</v>
      </c>
      <c r="AJ274" s="2">
        <f t="shared" si="55"/>
        <v>8606720000</v>
      </c>
      <c r="AK274" s="115">
        <f>SUMSQ(B274,C274,D274,E274,F274,G274,H274,I274,J274,K274,L274,M274,N274,O274,P274,Q274,B275,C275,D275,E275,F275,G275,H275,I275,J275,K275,L275,M275,N275,O275,P275,Q275)</f>
        <v>11201200</v>
      </c>
      <c r="AM274" s="127" t="s">
        <v>483</v>
      </c>
      <c r="AN274" s="118" t="s">
        <v>71</v>
      </c>
      <c r="AO274" s="118" t="s">
        <v>419</v>
      </c>
      <c r="AP274" s="118" t="s">
        <v>134</v>
      </c>
      <c r="AQ274" s="118" t="s">
        <v>355</v>
      </c>
      <c r="AR274" s="118" t="s">
        <v>196</v>
      </c>
      <c r="AS274" s="118" t="s">
        <v>292</v>
      </c>
      <c r="AT274" s="118" t="s">
        <v>260</v>
      </c>
      <c r="AU274" s="118" t="s">
        <v>799</v>
      </c>
      <c r="AV274" s="118" t="s">
        <v>768</v>
      </c>
      <c r="AW274" s="118" t="s">
        <v>863</v>
      </c>
      <c r="AX274" s="118" t="s">
        <v>705</v>
      </c>
      <c r="AY274" s="118" t="s">
        <v>926</v>
      </c>
      <c r="AZ274" s="118" t="s">
        <v>641</v>
      </c>
      <c r="BA274" s="118" t="s">
        <v>988</v>
      </c>
      <c r="BB274" s="118" t="s">
        <v>577</v>
      </c>
      <c r="BC274" s="118" t="s">
        <v>323</v>
      </c>
      <c r="BD274" s="118" t="s">
        <v>228</v>
      </c>
      <c r="BE274" s="118" t="s">
        <v>387</v>
      </c>
      <c r="BF274" s="118" t="s">
        <v>165</v>
      </c>
      <c r="BG274" s="118" t="s">
        <v>451</v>
      </c>
      <c r="BH274" s="118" t="s">
        <v>103</v>
      </c>
      <c r="BI274" s="118" t="s">
        <v>514</v>
      </c>
      <c r="BJ274" s="118" t="s">
        <v>39</v>
      </c>
      <c r="BK274" s="118" t="s">
        <v>1020</v>
      </c>
      <c r="BL274" s="118" t="s">
        <v>545</v>
      </c>
      <c r="BM274" s="118" t="s">
        <v>957</v>
      </c>
      <c r="BN274" s="118" t="s">
        <v>609</v>
      </c>
      <c r="BO274" s="118" t="s">
        <v>894</v>
      </c>
      <c r="BP274" s="118" t="s">
        <v>673</v>
      </c>
      <c r="BQ274" s="118" t="s">
        <v>831</v>
      </c>
      <c r="BR274" s="126" t="s">
        <v>737</v>
      </c>
      <c r="BT274" s="22"/>
      <c r="BU274" s="29" t="s">
        <v>684</v>
      </c>
      <c r="BV274" s="30" t="s">
        <v>1030</v>
      </c>
      <c r="BW274" s="31">
        <f>L2+(266*L4)</f>
        <v>267</v>
      </c>
      <c r="BX274" s="22"/>
    </row>
    <row r="275" spans="1:76" x14ac:dyDescent="0.2">
      <c r="A275" s="1">
        <v>10</v>
      </c>
      <c r="B275" s="178">
        <v>762</v>
      </c>
      <c r="C275" s="6">
        <v>873</v>
      </c>
      <c r="D275" s="6">
        <v>347</v>
      </c>
      <c r="E275" s="6">
        <v>204</v>
      </c>
      <c r="F275" s="6">
        <v>488</v>
      </c>
      <c r="G275" s="6">
        <v>119</v>
      </c>
      <c r="H275" s="11">
        <v>581</v>
      </c>
      <c r="I275" s="6">
        <v>982</v>
      </c>
      <c r="J275" s="9">
        <v>173</v>
      </c>
      <c r="K275" s="7">
        <v>318</v>
      </c>
      <c r="L275" s="6">
        <v>784</v>
      </c>
      <c r="M275" s="6">
        <v>671</v>
      </c>
      <c r="N275" s="6">
        <v>947</v>
      </c>
      <c r="O275" s="6">
        <v>548</v>
      </c>
      <c r="P275" s="6">
        <v>18</v>
      </c>
      <c r="Q275" s="6">
        <v>385</v>
      </c>
      <c r="R275" s="6">
        <v>640</v>
      </c>
      <c r="S275" s="6">
        <v>1007</v>
      </c>
      <c r="T275" s="6">
        <v>477</v>
      </c>
      <c r="U275" s="6">
        <v>78</v>
      </c>
      <c r="V275" s="6">
        <v>354</v>
      </c>
      <c r="W275" s="6">
        <v>241</v>
      </c>
      <c r="X275" s="8">
        <v>707</v>
      </c>
      <c r="Y275" s="6">
        <v>852</v>
      </c>
      <c r="Z275" s="6">
        <v>43</v>
      </c>
      <c r="AA275" s="12">
        <v>444</v>
      </c>
      <c r="AB275" s="6">
        <v>906</v>
      </c>
      <c r="AC275" s="6">
        <v>537</v>
      </c>
      <c r="AD275" s="6">
        <v>821</v>
      </c>
      <c r="AE275" s="6">
        <v>678</v>
      </c>
      <c r="AF275" s="6">
        <v>152</v>
      </c>
      <c r="AG275" s="179">
        <v>263</v>
      </c>
      <c r="AH275" s="5">
        <f t="shared" si="56"/>
        <v>16400</v>
      </c>
      <c r="AI275" s="5">
        <f t="shared" si="57"/>
        <v>11201200</v>
      </c>
      <c r="AJ275" s="2">
        <f t="shared" si="55"/>
        <v>8606720000</v>
      </c>
      <c r="AK275" s="115">
        <f>SUMSQ(R274,S274,T274,U274,V274,W274,X274,Y274,Z274,AA274,AB274,AC274,AD274,AE274,AF274,AG274,R275,S275,T275,U275,V275,W275,X275,Y275,Z275,AA275,AB275,AC275,AD275,AE275,AF275,AG275)</f>
        <v>11201200</v>
      </c>
      <c r="AM275" s="127" t="s">
        <v>482</v>
      </c>
      <c r="AN275" s="118" t="s">
        <v>70</v>
      </c>
      <c r="AO275" s="118" t="s">
        <v>418</v>
      </c>
      <c r="AP275" s="118" t="s">
        <v>133</v>
      </c>
      <c r="AQ275" s="118" t="s">
        <v>354</v>
      </c>
      <c r="AR275" s="118" t="s">
        <v>195</v>
      </c>
      <c r="AS275" s="118" t="s">
        <v>291</v>
      </c>
      <c r="AT275" s="118" t="s">
        <v>259</v>
      </c>
      <c r="AU275" s="118" t="s">
        <v>798</v>
      </c>
      <c r="AV275" s="118" t="s">
        <v>767</v>
      </c>
      <c r="AW275" s="118" t="s">
        <v>862</v>
      </c>
      <c r="AX275" s="118" t="s">
        <v>704</v>
      </c>
      <c r="AY275" s="118" t="s">
        <v>925</v>
      </c>
      <c r="AZ275" s="118" t="s">
        <v>640</v>
      </c>
      <c r="BA275" s="118" t="s">
        <v>987</v>
      </c>
      <c r="BB275" s="118" t="s">
        <v>576</v>
      </c>
      <c r="BC275" s="118" t="s">
        <v>322</v>
      </c>
      <c r="BD275" s="118" t="s">
        <v>227</v>
      </c>
      <c r="BE275" s="118" t="s">
        <v>386</v>
      </c>
      <c r="BF275" s="118" t="s">
        <v>164</v>
      </c>
      <c r="BG275" s="118" t="s">
        <v>450</v>
      </c>
      <c r="BH275" s="118" t="s">
        <v>102</v>
      </c>
      <c r="BI275" s="118" t="s">
        <v>513</v>
      </c>
      <c r="BJ275" s="118" t="s">
        <v>38</v>
      </c>
      <c r="BK275" s="118" t="s">
        <v>1019</v>
      </c>
      <c r="BL275" s="118" t="s">
        <v>544</v>
      </c>
      <c r="BM275" s="118" t="s">
        <v>956</v>
      </c>
      <c r="BN275" s="118" t="s">
        <v>608</v>
      </c>
      <c r="BO275" s="118" t="s">
        <v>893</v>
      </c>
      <c r="BP275" s="118" t="s">
        <v>672</v>
      </c>
      <c r="BQ275" s="118" t="s">
        <v>830</v>
      </c>
      <c r="BR275" s="126" t="s">
        <v>736</v>
      </c>
      <c r="BT275" s="22"/>
      <c r="BU275" s="29" t="s">
        <v>623</v>
      </c>
      <c r="BV275" s="30" t="s">
        <v>1030</v>
      </c>
      <c r="BW275" s="31">
        <f>L2+(267*L4)</f>
        <v>268</v>
      </c>
      <c r="BX275" s="22"/>
    </row>
    <row r="276" spans="1:76" x14ac:dyDescent="0.2">
      <c r="A276" s="1">
        <v>11</v>
      </c>
      <c r="B276" s="178">
        <v>166</v>
      </c>
      <c r="C276" s="6">
        <v>309</v>
      </c>
      <c r="D276" s="6">
        <v>775</v>
      </c>
      <c r="E276" s="6">
        <v>664</v>
      </c>
      <c r="F276" s="6">
        <v>956</v>
      </c>
      <c r="G276" s="11">
        <v>555</v>
      </c>
      <c r="H276" s="6">
        <v>25</v>
      </c>
      <c r="I276" s="6">
        <v>394</v>
      </c>
      <c r="J276" s="6">
        <v>753</v>
      </c>
      <c r="K276" s="6">
        <v>866</v>
      </c>
      <c r="L276" s="7">
        <v>340</v>
      </c>
      <c r="M276" s="9">
        <v>195</v>
      </c>
      <c r="N276" s="6">
        <v>495</v>
      </c>
      <c r="O276" s="6">
        <v>128</v>
      </c>
      <c r="P276" s="6">
        <v>590</v>
      </c>
      <c r="Q276" s="6">
        <v>989</v>
      </c>
      <c r="R276" s="6">
        <v>36</v>
      </c>
      <c r="S276" s="6">
        <v>435</v>
      </c>
      <c r="T276" s="6">
        <v>897</v>
      </c>
      <c r="U276" s="6">
        <v>530</v>
      </c>
      <c r="V276" s="6">
        <v>830</v>
      </c>
      <c r="W276" s="8">
        <v>685</v>
      </c>
      <c r="X276" s="6">
        <v>159</v>
      </c>
      <c r="Y276" s="6">
        <v>272</v>
      </c>
      <c r="Z276" s="6">
        <v>631</v>
      </c>
      <c r="AA276" s="6">
        <v>1000</v>
      </c>
      <c r="AB276" s="12">
        <v>470</v>
      </c>
      <c r="AC276" s="6">
        <v>69</v>
      </c>
      <c r="AD276" s="6">
        <v>361</v>
      </c>
      <c r="AE276" s="6">
        <v>250</v>
      </c>
      <c r="AF276" s="6">
        <v>716</v>
      </c>
      <c r="AG276" s="179">
        <v>859</v>
      </c>
      <c r="AH276" s="5">
        <f t="shared" si="56"/>
        <v>16400</v>
      </c>
      <c r="AI276" s="5">
        <f t="shared" si="57"/>
        <v>11201200</v>
      </c>
      <c r="AJ276" s="2">
        <f t="shared" si="55"/>
        <v>8606720000</v>
      </c>
      <c r="AK276" s="115">
        <f>SUMSQ(B276,C276,D276,E276,F276,G276,H276,I276,J276,K276,L276,M276,N276,O276,P276,Q276,B277,C277,D277,E277,F277,G277,H277,I277,J277,K277,L277,M277,N277,O277,P277,Q277)</f>
        <v>11201200</v>
      </c>
      <c r="AM276" s="127" t="s">
        <v>484</v>
      </c>
      <c r="AN276" s="118" t="s">
        <v>73</v>
      </c>
      <c r="AO276" s="118" t="s">
        <v>421</v>
      </c>
      <c r="AP276" s="118" t="s">
        <v>136</v>
      </c>
      <c r="AQ276" s="118" t="s">
        <v>357</v>
      </c>
      <c r="AR276" s="118" t="s">
        <v>198</v>
      </c>
      <c r="AS276" s="118" t="s">
        <v>294</v>
      </c>
      <c r="AT276" s="118" t="s">
        <v>262</v>
      </c>
      <c r="AU276" s="118" t="s">
        <v>801</v>
      </c>
      <c r="AV276" s="118" t="s">
        <v>770</v>
      </c>
      <c r="AW276" s="118" t="s">
        <v>865</v>
      </c>
      <c r="AX276" s="118" t="s">
        <v>707</v>
      </c>
      <c r="AY276" s="118" t="s">
        <v>928</v>
      </c>
      <c r="AZ276" s="118" t="s">
        <v>643</v>
      </c>
      <c r="BA276" s="118" t="s">
        <v>990</v>
      </c>
      <c r="BB276" s="118" t="s">
        <v>579</v>
      </c>
      <c r="BC276" s="118" t="s">
        <v>325</v>
      </c>
      <c r="BD276" s="118" t="s">
        <v>230</v>
      </c>
      <c r="BE276" s="118" t="s">
        <v>389</v>
      </c>
      <c r="BF276" s="118" t="s">
        <v>167</v>
      </c>
      <c r="BG276" s="118" t="s">
        <v>453</v>
      </c>
      <c r="BH276" s="118" t="s">
        <v>105</v>
      </c>
      <c r="BI276" s="118" t="s">
        <v>516</v>
      </c>
      <c r="BJ276" s="118" t="s">
        <v>41</v>
      </c>
      <c r="BK276" s="118" t="s">
        <v>1022</v>
      </c>
      <c r="BL276" s="118" t="s">
        <v>547</v>
      </c>
      <c r="BM276" s="118" t="s">
        <v>959</v>
      </c>
      <c r="BN276" s="118" t="s">
        <v>611</v>
      </c>
      <c r="BO276" s="118" t="s">
        <v>896</v>
      </c>
      <c r="BP276" s="118" t="s">
        <v>675</v>
      </c>
      <c r="BQ276" s="118" t="s">
        <v>833</v>
      </c>
      <c r="BR276" s="126" t="s">
        <v>388</v>
      </c>
      <c r="BT276" s="22"/>
      <c r="BU276" s="29" t="s">
        <v>428</v>
      </c>
      <c r="BV276" s="30" t="s">
        <v>1030</v>
      </c>
      <c r="BW276" s="31">
        <f>L2+(268*L4)</f>
        <v>269</v>
      </c>
      <c r="BX276" s="22"/>
    </row>
    <row r="277" spans="1:76" x14ac:dyDescent="0.2">
      <c r="A277" s="1">
        <v>12</v>
      </c>
      <c r="B277" s="178">
        <v>257</v>
      </c>
      <c r="C277" s="6">
        <v>146</v>
      </c>
      <c r="D277" s="6">
        <v>676</v>
      </c>
      <c r="E277" s="6">
        <v>819</v>
      </c>
      <c r="F277" s="11">
        <v>543</v>
      </c>
      <c r="G277" s="6">
        <v>912</v>
      </c>
      <c r="H277" s="6">
        <v>446</v>
      </c>
      <c r="I277" s="6">
        <v>45</v>
      </c>
      <c r="J277" s="6">
        <v>854</v>
      </c>
      <c r="K277" s="6">
        <v>709</v>
      </c>
      <c r="L277" s="9">
        <v>247</v>
      </c>
      <c r="M277" s="7">
        <v>360</v>
      </c>
      <c r="N277" s="6">
        <v>76</v>
      </c>
      <c r="O277" s="6">
        <v>475</v>
      </c>
      <c r="P277" s="6">
        <v>1001</v>
      </c>
      <c r="Q277" s="6">
        <v>634</v>
      </c>
      <c r="R277" s="6">
        <v>391</v>
      </c>
      <c r="S277" s="6">
        <v>24</v>
      </c>
      <c r="T277" s="6">
        <v>550</v>
      </c>
      <c r="U277" s="6">
        <v>949</v>
      </c>
      <c r="V277" s="8">
        <v>665</v>
      </c>
      <c r="W277" s="6">
        <v>778</v>
      </c>
      <c r="X277" s="6">
        <v>316</v>
      </c>
      <c r="Y277" s="6">
        <v>171</v>
      </c>
      <c r="Z277" s="6">
        <v>980</v>
      </c>
      <c r="AA277" s="6">
        <v>579</v>
      </c>
      <c r="AB277" s="6">
        <v>113</v>
      </c>
      <c r="AC277" s="12">
        <v>482</v>
      </c>
      <c r="AD277" s="6">
        <v>206</v>
      </c>
      <c r="AE277" s="6">
        <v>349</v>
      </c>
      <c r="AF277" s="6">
        <v>879</v>
      </c>
      <c r="AG277" s="179">
        <v>768</v>
      </c>
      <c r="AH277" s="5">
        <f t="shared" si="56"/>
        <v>16400</v>
      </c>
      <c r="AI277" s="5">
        <f t="shared" si="57"/>
        <v>11201200</v>
      </c>
      <c r="AJ277" s="2">
        <f t="shared" si="55"/>
        <v>8606720000</v>
      </c>
      <c r="AK277" s="115">
        <f>SUMSQ(R276,S276,T276,U276,V276,W276,X276,Y276,Z276,AA276,AB276,AC276,AD276,AE276,AF276,AG276,R277,S277,T277,U277,V277,W277,X277,Y277,Z277,AA277,AB277,AC277,AD277,AE277,AF277,AG277)</f>
        <v>11201200</v>
      </c>
      <c r="AM277" s="127" t="s">
        <v>480</v>
      </c>
      <c r="AN277" s="118" t="s">
        <v>68</v>
      </c>
      <c r="AO277" s="118" t="s">
        <v>416</v>
      </c>
      <c r="AP277" s="118" t="s">
        <v>131</v>
      </c>
      <c r="AQ277" s="118" t="s">
        <v>352</v>
      </c>
      <c r="AR277" s="118" t="s">
        <v>193</v>
      </c>
      <c r="AS277" s="118" t="s">
        <v>289</v>
      </c>
      <c r="AT277" s="118" t="s">
        <v>257</v>
      </c>
      <c r="AU277" s="118" t="s">
        <v>796</v>
      </c>
      <c r="AV277" s="118" t="s">
        <v>765</v>
      </c>
      <c r="AW277" s="118" t="s">
        <v>860</v>
      </c>
      <c r="AX277" s="118" t="s">
        <v>702</v>
      </c>
      <c r="AY277" s="118" t="s">
        <v>923</v>
      </c>
      <c r="AZ277" s="118" t="s">
        <v>638</v>
      </c>
      <c r="BA277" s="118" t="s">
        <v>985</v>
      </c>
      <c r="BB277" s="118" t="s">
        <v>574</v>
      </c>
      <c r="BC277" s="118" t="s">
        <v>320</v>
      </c>
      <c r="BD277" s="118" t="s">
        <v>225</v>
      </c>
      <c r="BE277" s="118" t="s">
        <v>384</v>
      </c>
      <c r="BF277" s="118" t="s">
        <v>163</v>
      </c>
      <c r="BG277" s="118" t="s">
        <v>448</v>
      </c>
      <c r="BH277" s="118" t="s">
        <v>100</v>
      </c>
      <c r="BI277" s="118" t="s">
        <v>511</v>
      </c>
      <c r="BJ277" s="118" t="s">
        <v>36</v>
      </c>
      <c r="BK277" s="118" t="s">
        <v>1017</v>
      </c>
      <c r="BL277" s="118" t="s">
        <v>2</v>
      </c>
      <c r="BM277" s="118" t="s">
        <v>954</v>
      </c>
      <c r="BN277" s="118" t="s">
        <v>606</v>
      </c>
      <c r="BO277" s="118" t="s">
        <v>891</v>
      </c>
      <c r="BP277" s="118" t="s">
        <v>670</v>
      </c>
      <c r="BQ277" s="118" t="s">
        <v>828</v>
      </c>
      <c r="BR277" s="126" t="s">
        <v>734</v>
      </c>
      <c r="BT277" s="22"/>
      <c r="BU277" s="29" t="s">
        <v>367</v>
      </c>
      <c r="BV277" s="30" t="s">
        <v>1030</v>
      </c>
      <c r="BW277" s="31">
        <f>L2+(269*L4)</f>
        <v>270</v>
      </c>
      <c r="BX277" s="22"/>
    </row>
    <row r="278" spans="1:76" x14ac:dyDescent="0.2">
      <c r="A278" s="1">
        <v>13</v>
      </c>
      <c r="B278" s="178">
        <v>224</v>
      </c>
      <c r="C278" s="6">
        <v>335</v>
      </c>
      <c r="D278" s="6">
        <v>893</v>
      </c>
      <c r="E278" s="11">
        <v>750</v>
      </c>
      <c r="F278" s="6">
        <v>962</v>
      </c>
      <c r="G278" s="6">
        <v>593</v>
      </c>
      <c r="H278" s="6">
        <v>99</v>
      </c>
      <c r="I278" s="6">
        <v>500</v>
      </c>
      <c r="J278" s="6">
        <v>651</v>
      </c>
      <c r="K278" s="6">
        <v>796</v>
      </c>
      <c r="L278" s="6">
        <v>298</v>
      </c>
      <c r="M278" s="6">
        <v>185</v>
      </c>
      <c r="N278" s="7">
        <v>405</v>
      </c>
      <c r="O278" s="9">
        <v>6</v>
      </c>
      <c r="P278" s="6">
        <v>568</v>
      </c>
      <c r="Q278" s="6">
        <v>935</v>
      </c>
      <c r="R278" s="6">
        <v>90</v>
      </c>
      <c r="S278" s="6">
        <v>457</v>
      </c>
      <c r="T278" s="6">
        <v>1019</v>
      </c>
      <c r="U278" s="8">
        <v>620</v>
      </c>
      <c r="V278" s="6">
        <v>840</v>
      </c>
      <c r="W278" s="6">
        <v>727</v>
      </c>
      <c r="X278" s="6">
        <v>229</v>
      </c>
      <c r="Y278" s="6">
        <v>374</v>
      </c>
      <c r="Z278" s="6">
        <v>525</v>
      </c>
      <c r="AA278" s="6">
        <v>926</v>
      </c>
      <c r="AB278" s="6">
        <v>432</v>
      </c>
      <c r="AC278" s="6">
        <v>63</v>
      </c>
      <c r="AD278" s="12">
        <v>275</v>
      </c>
      <c r="AE278" s="6">
        <v>132</v>
      </c>
      <c r="AF278" s="6">
        <v>690</v>
      </c>
      <c r="AG278" s="179">
        <v>801</v>
      </c>
      <c r="AH278" s="5">
        <f t="shared" si="56"/>
        <v>16400</v>
      </c>
      <c r="AI278" s="5">
        <f t="shared" si="57"/>
        <v>11201200</v>
      </c>
      <c r="AJ278" s="2">
        <f t="shared" si="55"/>
        <v>8606720000</v>
      </c>
      <c r="AK278" s="115">
        <f>SUMSQ(B278,C278,D278,E278,F278,G278,H278,I278,J278,K278,L278,M278,N278,O278,P278,Q278,B279,C279,D279,E279,F279,G279,H279,I279,J279,K279,L279,M279,N279,O279,P279,Q279)</f>
        <v>11201200</v>
      </c>
      <c r="AM278" s="127" t="s">
        <v>486</v>
      </c>
      <c r="AN278" s="118" t="s">
        <v>75</v>
      </c>
      <c r="AO278" s="118" t="s">
        <v>423</v>
      </c>
      <c r="AP278" s="118" t="s">
        <v>138</v>
      </c>
      <c r="AQ278" s="118" t="s">
        <v>359</v>
      </c>
      <c r="AR278" s="118" t="s">
        <v>200</v>
      </c>
      <c r="AS278" s="118" t="s">
        <v>6</v>
      </c>
      <c r="AT278" s="118" t="s">
        <v>264</v>
      </c>
      <c r="AU278" s="118" t="s">
        <v>803</v>
      </c>
      <c r="AV278" s="118" t="s">
        <v>772</v>
      </c>
      <c r="AW278" s="118" t="s">
        <v>867</v>
      </c>
      <c r="AX278" s="118" t="s">
        <v>709</v>
      </c>
      <c r="AY278" s="118" t="s">
        <v>930</v>
      </c>
      <c r="AZ278" s="118" t="s">
        <v>645</v>
      </c>
      <c r="BA278" s="118" t="s">
        <v>992</v>
      </c>
      <c r="BB278" s="118" t="s">
        <v>581</v>
      </c>
      <c r="BC278" s="118" t="s">
        <v>327</v>
      </c>
      <c r="BD278" s="118" t="s">
        <v>232</v>
      </c>
      <c r="BE278" s="118" t="s">
        <v>391</v>
      </c>
      <c r="BF278" s="118" t="s">
        <v>169</v>
      </c>
      <c r="BG278" s="118" t="s">
        <v>455</v>
      </c>
      <c r="BH278" s="118" t="s">
        <v>107</v>
      </c>
      <c r="BI278" s="118" t="s">
        <v>518</v>
      </c>
      <c r="BJ278" s="118" t="s">
        <v>43</v>
      </c>
      <c r="BK278" s="118" t="s">
        <v>1024</v>
      </c>
      <c r="BL278" s="118" t="s">
        <v>549</v>
      </c>
      <c r="BM278" s="118" t="s">
        <v>961</v>
      </c>
      <c r="BN278" s="118" t="s">
        <v>613</v>
      </c>
      <c r="BO278" s="118" t="s">
        <v>898</v>
      </c>
      <c r="BP278" s="118" t="s">
        <v>677</v>
      </c>
      <c r="BQ278" s="118" t="s">
        <v>835</v>
      </c>
      <c r="BR278" s="126" t="s">
        <v>740</v>
      </c>
      <c r="BT278" s="22"/>
      <c r="BU278" s="29" t="s">
        <v>235</v>
      </c>
      <c r="BV278" s="30" t="s">
        <v>1030</v>
      </c>
      <c r="BW278" s="31">
        <f>L2+(270*L4)</f>
        <v>271</v>
      </c>
      <c r="BX278" s="22"/>
    </row>
    <row r="279" spans="1:76" x14ac:dyDescent="0.2">
      <c r="A279" s="1">
        <v>14</v>
      </c>
      <c r="B279" s="178">
        <v>379</v>
      </c>
      <c r="C279" s="6">
        <v>236</v>
      </c>
      <c r="D279" s="11">
        <v>730</v>
      </c>
      <c r="E279" s="6">
        <v>841</v>
      </c>
      <c r="F279" s="6">
        <v>613</v>
      </c>
      <c r="G279" s="6">
        <v>1014</v>
      </c>
      <c r="H279" s="6">
        <v>456</v>
      </c>
      <c r="I279" s="6">
        <v>87</v>
      </c>
      <c r="J279" s="6">
        <v>816</v>
      </c>
      <c r="K279" s="6">
        <v>703</v>
      </c>
      <c r="L279" s="6">
        <v>141</v>
      </c>
      <c r="M279" s="6">
        <v>286</v>
      </c>
      <c r="N279" s="9">
        <v>50</v>
      </c>
      <c r="O279" s="7">
        <v>417</v>
      </c>
      <c r="P279" s="6">
        <v>915</v>
      </c>
      <c r="Q279" s="6">
        <v>516</v>
      </c>
      <c r="R279" s="6">
        <v>509</v>
      </c>
      <c r="S279" s="6">
        <v>110</v>
      </c>
      <c r="T279" s="8">
        <v>608</v>
      </c>
      <c r="U279" s="6">
        <v>975</v>
      </c>
      <c r="V279" s="6">
        <v>739</v>
      </c>
      <c r="W279" s="6">
        <v>884</v>
      </c>
      <c r="X279" s="6">
        <v>322</v>
      </c>
      <c r="Y279" s="6">
        <v>209</v>
      </c>
      <c r="Z279" s="6">
        <v>938</v>
      </c>
      <c r="AA279" s="6">
        <v>569</v>
      </c>
      <c r="AB279" s="6">
        <v>11</v>
      </c>
      <c r="AC279" s="6">
        <v>412</v>
      </c>
      <c r="AD279" s="6">
        <v>184</v>
      </c>
      <c r="AE279" s="12">
        <v>295</v>
      </c>
      <c r="AF279" s="6">
        <v>789</v>
      </c>
      <c r="AG279" s="179">
        <v>646</v>
      </c>
      <c r="AH279" s="5">
        <f t="shared" si="56"/>
        <v>16400</v>
      </c>
      <c r="AI279" s="5">
        <f t="shared" si="57"/>
        <v>11201200</v>
      </c>
      <c r="AJ279" s="2">
        <f t="shared" si="55"/>
        <v>8606720000</v>
      </c>
      <c r="AK279" s="115">
        <f>SUMSQ(R278,S278,T278,U278,V278,W278,X278,Y278,Z278,AA278,AB278,AC278,AD278,AE278,AF278,AG278,R279,S279,T279,U279,V279,W279,X279,Y279,Z279,AA279,AB279,AC279,AD279,AE279,AF279,AG279)</f>
        <v>11201200</v>
      </c>
      <c r="AM279" s="127" t="s">
        <v>478</v>
      </c>
      <c r="AN279" s="118" t="s">
        <v>66</v>
      </c>
      <c r="AO279" s="118" t="s">
        <v>414</v>
      </c>
      <c r="AP279" s="118" t="s">
        <v>129</v>
      </c>
      <c r="AQ279" s="118" t="s">
        <v>350</v>
      </c>
      <c r="AR279" s="118" t="s">
        <v>191</v>
      </c>
      <c r="AS279" s="118" t="s">
        <v>287</v>
      </c>
      <c r="AT279" s="118" t="s">
        <v>255</v>
      </c>
      <c r="AU279" s="118" t="s">
        <v>794</v>
      </c>
      <c r="AV279" s="118" t="s">
        <v>763</v>
      </c>
      <c r="AW279" s="118" t="s">
        <v>858</v>
      </c>
      <c r="AX279" s="118" t="s">
        <v>700</v>
      </c>
      <c r="AY279" s="118" t="s">
        <v>921</v>
      </c>
      <c r="AZ279" s="118" t="s">
        <v>636</v>
      </c>
      <c r="BA279" s="118" t="s">
        <v>983</v>
      </c>
      <c r="BB279" s="118" t="s">
        <v>572</v>
      </c>
      <c r="BC279" s="118" t="s">
        <v>318</v>
      </c>
      <c r="BD279" s="118" t="s">
        <v>223</v>
      </c>
      <c r="BE279" s="118" t="s">
        <v>382</v>
      </c>
      <c r="BF279" s="118" t="s">
        <v>161</v>
      </c>
      <c r="BG279" s="118" t="s">
        <v>446</v>
      </c>
      <c r="BH279" s="118" t="s">
        <v>98</v>
      </c>
      <c r="BI279" s="118" t="s">
        <v>509</v>
      </c>
      <c r="BJ279" s="118" t="s">
        <v>34</v>
      </c>
      <c r="BK279" s="118" t="s">
        <v>1015</v>
      </c>
      <c r="BL279" s="118" t="s">
        <v>541</v>
      </c>
      <c r="BM279" s="118" t="s">
        <v>952</v>
      </c>
      <c r="BN279" s="118" t="s">
        <v>604</v>
      </c>
      <c r="BO279" s="118" t="s">
        <v>889</v>
      </c>
      <c r="BP279" s="118" t="s">
        <v>668</v>
      </c>
      <c r="BQ279" s="118" t="s">
        <v>826</v>
      </c>
      <c r="BR279" s="126" t="s">
        <v>732</v>
      </c>
      <c r="BT279" s="22"/>
      <c r="BU279" s="29" t="s">
        <v>41</v>
      </c>
      <c r="BV279" s="30" t="s">
        <v>1030</v>
      </c>
      <c r="BW279" s="31">
        <f>L2+(271*L4)</f>
        <v>272</v>
      </c>
      <c r="BX279" s="22"/>
    </row>
    <row r="280" spans="1:76" x14ac:dyDescent="0.2">
      <c r="A280" s="1">
        <v>15</v>
      </c>
      <c r="B280" s="178">
        <v>807</v>
      </c>
      <c r="C280" s="11">
        <v>696</v>
      </c>
      <c r="D280" s="6">
        <v>134</v>
      </c>
      <c r="E280" s="6">
        <v>277</v>
      </c>
      <c r="F280" s="6">
        <v>57</v>
      </c>
      <c r="G280" s="6">
        <v>426</v>
      </c>
      <c r="H280" s="6">
        <v>924</v>
      </c>
      <c r="I280" s="6">
        <v>523</v>
      </c>
      <c r="J280" s="6">
        <v>372</v>
      </c>
      <c r="K280" s="6">
        <v>227</v>
      </c>
      <c r="L280" s="6">
        <v>721</v>
      </c>
      <c r="M280" s="6">
        <v>834</v>
      </c>
      <c r="N280" s="6">
        <v>622</v>
      </c>
      <c r="O280" s="6">
        <v>1021</v>
      </c>
      <c r="P280" s="7">
        <v>463</v>
      </c>
      <c r="Q280" s="9">
        <v>96</v>
      </c>
      <c r="R280" s="6">
        <v>929</v>
      </c>
      <c r="S280" s="8">
        <v>562</v>
      </c>
      <c r="T280" s="6">
        <v>4</v>
      </c>
      <c r="U280" s="6">
        <v>403</v>
      </c>
      <c r="V280" s="6">
        <v>191</v>
      </c>
      <c r="W280" s="6">
        <v>304</v>
      </c>
      <c r="X280" s="6">
        <v>798</v>
      </c>
      <c r="Y280" s="6">
        <v>653</v>
      </c>
      <c r="Z280" s="6">
        <v>502</v>
      </c>
      <c r="AA280" s="6">
        <v>101</v>
      </c>
      <c r="AB280" s="6">
        <v>599</v>
      </c>
      <c r="AC280" s="6">
        <v>968</v>
      </c>
      <c r="AD280" s="6">
        <v>748</v>
      </c>
      <c r="AE280" s="6">
        <v>891</v>
      </c>
      <c r="AF280" s="12">
        <v>329</v>
      </c>
      <c r="AG280" s="179">
        <v>218</v>
      </c>
      <c r="AH280" s="5">
        <f t="shared" si="56"/>
        <v>16400</v>
      </c>
      <c r="AI280" s="5">
        <f t="shared" si="57"/>
        <v>11201200</v>
      </c>
      <c r="AJ280" s="2">
        <f t="shared" si="55"/>
        <v>8606720000</v>
      </c>
      <c r="AK280" s="115">
        <f>SUMSQ(B280,C280,D280,E280,F280,G280,H280,I280,J280,K280,L280,M280,N280,O280,P280,Q280,B281,C281,D281,E281,F281,G281,H281,I281,J281,K281,L281,M281,N281,O281,P281,Q281)</f>
        <v>11201200</v>
      </c>
      <c r="AM280" s="127" t="s">
        <v>488</v>
      </c>
      <c r="AN280" s="118" t="s">
        <v>77</v>
      </c>
      <c r="AO280" s="118" t="s">
        <v>425</v>
      </c>
      <c r="AP280" s="118" t="s">
        <v>140</v>
      </c>
      <c r="AQ280" s="118" t="s">
        <v>361</v>
      </c>
      <c r="AR280" s="118" t="s">
        <v>202</v>
      </c>
      <c r="AS280" s="118" t="s">
        <v>297</v>
      </c>
      <c r="AT280" s="118" t="s">
        <v>266</v>
      </c>
      <c r="AU280" s="118" t="s">
        <v>805</v>
      </c>
      <c r="AV280" s="118" t="s">
        <v>774</v>
      </c>
      <c r="AW280" s="118" t="s">
        <v>869</v>
      </c>
      <c r="AX280" s="118" t="s">
        <v>711</v>
      </c>
      <c r="AY280" s="118" t="s">
        <v>932</v>
      </c>
      <c r="AZ280" s="118" t="s">
        <v>647</v>
      </c>
      <c r="BA280" s="118" t="s">
        <v>994</v>
      </c>
      <c r="BB280" s="118" t="s">
        <v>583</v>
      </c>
      <c r="BC280" s="118" t="s">
        <v>329</v>
      </c>
      <c r="BD280" s="118" t="s">
        <v>234</v>
      </c>
      <c r="BE280" s="118" t="s">
        <v>393</v>
      </c>
      <c r="BF280" s="118" t="s">
        <v>171</v>
      </c>
      <c r="BG280" s="118" t="s">
        <v>457</v>
      </c>
      <c r="BH280" s="118" t="s">
        <v>109</v>
      </c>
      <c r="BI280" s="118" t="s">
        <v>520</v>
      </c>
      <c r="BJ280" s="118" t="s">
        <v>45</v>
      </c>
      <c r="BK280" s="118" t="s">
        <v>1026</v>
      </c>
      <c r="BL280" s="118" t="s">
        <v>551</v>
      </c>
      <c r="BM280" s="118" t="s">
        <v>963</v>
      </c>
      <c r="BN280" s="118" t="s">
        <v>615</v>
      </c>
      <c r="BO280" s="118" t="s">
        <v>900</v>
      </c>
      <c r="BP280" s="118" t="s">
        <v>679</v>
      </c>
      <c r="BQ280" s="118" t="s">
        <v>837</v>
      </c>
      <c r="BR280" s="126" t="s">
        <v>742</v>
      </c>
      <c r="BT280" s="22"/>
      <c r="BU280" s="29" t="s">
        <v>524</v>
      </c>
      <c r="BV280" s="30" t="s">
        <v>1030</v>
      </c>
      <c r="BW280" s="31">
        <f>L2+(272*L4)</f>
        <v>273</v>
      </c>
      <c r="BX280" s="22"/>
    </row>
    <row r="281" spans="1:76" x14ac:dyDescent="0.2">
      <c r="A281" s="1">
        <v>16</v>
      </c>
      <c r="B281" s="190">
        <v>644</v>
      </c>
      <c r="C281" s="6">
        <v>787</v>
      </c>
      <c r="D281" s="6">
        <v>289</v>
      </c>
      <c r="E281" s="6">
        <v>178</v>
      </c>
      <c r="F281" s="6">
        <v>414</v>
      </c>
      <c r="G281" s="6">
        <v>13</v>
      </c>
      <c r="H281" s="6">
        <v>575</v>
      </c>
      <c r="I281" s="6">
        <v>944</v>
      </c>
      <c r="J281" s="6">
        <v>215</v>
      </c>
      <c r="K281" s="6">
        <v>328</v>
      </c>
      <c r="L281" s="6">
        <v>886</v>
      </c>
      <c r="M281" s="6">
        <v>741</v>
      </c>
      <c r="N281" s="6">
        <v>969</v>
      </c>
      <c r="O281" s="6">
        <v>602</v>
      </c>
      <c r="P281" s="9">
        <v>108</v>
      </c>
      <c r="Q281" s="7">
        <v>507</v>
      </c>
      <c r="R281" s="8">
        <v>518</v>
      </c>
      <c r="S281" s="6">
        <v>917</v>
      </c>
      <c r="T281" s="6">
        <v>423</v>
      </c>
      <c r="U281" s="6">
        <v>56</v>
      </c>
      <c r="V281" s="6">
        <v>284</v>
      </c>
      <c r="W281" s="6">
        <v>139</v>
      </c>
      <c r="X281" s="6">
        <v>697</v>
      </c>
      <c r="Y281" s="6">
        <v>810</v>
      </c>
      <c r="Z281" s="6">
        <v>81</v>
      </c>
      <c r="AA281" s="6">
        <v>450</v>
      </c>
      <c r="AB281" s="6">
        <v>1012</v>
      </c>
      <c r="AC281" s="6">
        <v>611</v>
      </c>
      <c r="AD281" s="6">
        <v>847</v>
      </c>
      <c r="AE281" s="6">
        <v>736</v>
      </c>
      <c r="AF281" s="6">
        <v>238</v>
      </c>
      <c r="AG281" s="186">
        <v>381</v>
      </c>
      <c r="AH281" s="5">
        <f t="shared" si="56"/>
        <v>16400</v>
      </c>
      <c r="AI281" s="5">
        <f t="shared" si="57"/>
        <v>11201200</v>
      </c>
      <c r="AJ281" s="2">
        <f t="shared" si="55"/>
        <v>8606720000</v>
      </c>
      <c r="AK281" s="115">
        <f>SUMSQ(R280,S280,T280,U280,V280,W280,X280,Y280,Z280,AA280,AB280,AC280,AD280,AE280,AF280,AG280,R281,S281,T281,U281,V281,W281,X281,Y281,Z281,AA281,AB281,AC281,AD281,AE281,AF281,AG281)</f>
        <v>11201200</v>
      </c>
      <c r="AM281" s="127" t="s">
        <v>476</v>
      </c>
      <c r="AN281" s="118" t="s">
        <v>64</v>
      </c>
      <c r="AO281" s="118" t="s">
        <v>412</v>
      </c>
      <c r="AP281" s="118" t="s">
        <v>127</v>
      </c>
      <c r="AQ281" s="118" t="s">
        <v>348</v>
      </c>
      <c r="AR281" s="118" t="s">
        <v>189</v>
      </c>
      <c r="AS281" s="118" t="s">
        <v>285</v>
      </c>
      <c r="AT281" s="118" t="s">
        <v>253</v>
      </c>
      <c r="AU281" s="118" t="s">
        <v>792</v>
      </c>
      <c r="AV281" s="118" t="s">
        <v>761</v>
      </c>
      <c r="AW281" s="118" t="s">
        <v>856</v>
      </c>
      <c r="AX281" s="118" t="s">
        <v>698</v>
      </c>
      <c r="AY281" s="118" t="s">
        <v>919</v>
      </c>
      <c r="AZ281" s="118" t="s">
        <v>634</v>
      </c>
      <c r="BA281" s="118" t="s">
        <v>981</v>
      </c>
      <c r="BB281" s="118" t="s">
        <v>570</v>
      </c>
      <c r="BC281" s="118" t="s">
        <v>316</v>
      </c>
      <c r="BD281" s="118" t="s">
        <v>221</v>
      </c>
      <c r="BE281" s="118" t="s">
        <v>380</v>
      </c>
      <c r="BF281" s="118" t="s">
        <v>159</v>
      </c>
      <c r="BG281" s="118" t="s">
        <v>444</v>
      </c>
      <c r="BH281" s="118" t="s">
        <v>96</v>
      </c>
      <c r="BI281" s="118" t="s">
        <v>507</v>
      </c>
      <c r="BJ281" s="118" t="s">
        <v>32</v>
      </c>
      <c r="BK281" s="118" t="s">
        <v>1013</v>
      </c>
      <c r="BL281" s="118" t="s">
        <v>539</v>
      </c>
      <c r="BM281" s="118" t="s">
        <v>950</v>
      </c>
      <c r="BN281" s="118" t="s">
        <v>602</v>
      </c>
      <c r="BO281" s="118" t="s">
        <v>887</v>
      </c>
      <c r="BP281" s="118" t="s">
        <v>666</v>
      </c>
      <c r="BQ281" s="118" t="s">
        <v>824</v>
      </c>
      <c r="BR281" s="126" t="s">
        <v>730</v>
      </c>
      <c r="BT281" s="22"/>
      <c r="BU281" s="29" t="s">
        <v>720</v>
      </c>
      <c r="BV281" s="30" t="s">
        <v>1030</v>
      </c>
      <c r="BW281" s="31">
        <f>L2+(273*L4)</f>
        <v>274</v>
      </c>
      <c r="BX281" s="22"/>
    </row>
    <row r="282" spans="1:76" x14ac:dyDescent="0.2">
      <c r="A282" s="1">
        <v>17</v>
      </c>
      <c r="B282" s="188">
        <v>661</v>
      </c>
      <c r="C282" s="6">
        <v>774</v>
      </c>
      <c r="D282" s="6">
        <v>312</v>
      </c>
      <c r="E282" s="6">
        <v>167</v>
      </c>
      <c r="F282" s="6">
        <v>395</v>
      </c>
      <c r="G282" s="6">
        <v>28</v>
      </c>
      <c r="H282" s="6">
        <v>554</v>
      </c>
      <c r="I282" s="6">
        <v>953</v>
      </c>
      <c r="J282" s="6">
        <v>194</v>
      </c>
      <c r="K282" s="6">
        <v>337</v>
      </c>
      <c r="L282" s="6">
        <v>867</v>
      </c>
      <c r="M282" s="6">
        <v>756</v>
      </c>
      <c r="N282" s="6">
        <v>992</v>
      </c>
      <c r="O282" s="6">
        <v>591</v>
      </c>
      <c r="P282" s="6">
        <v>125</v>
      </c>
      <c r="Q282" s="8">
        <v>494</v>
      </c>
      <c r="R282" s="7">
        <v>531</v>
      </c>
      <c r="S282" s="9">
        <v>900</v>
      </c>
      <c r="T282" s="6">
        <v>434</v>
      </c>
      <c r="U282" s="6">
        <v>33</v>
      </c>
      <c r="V282" s="6">
        <v>269</v>
      </c>
      <c r="W282" s="6">
        <v>158</v>
      </c>
      <c r="X282" s="6">
        <v>688</v>
      </c>
      <c r="Y282" s="6">
        <v>831</v>
      </c>
      <c r="Z282" s="6">
        <v>72</v>
      </c>
      <c r="AA282" s="6">
        <v>471</v>
      </c>
      <c r="AB282" s="6">
        <v>997</v>
      </c>
      <c r="AC282" s="6">
        <v>630</v>
      </c>
      <c r="AD282" s="6">
        <v>858</v>
      </c>
      <c r="AE282" s="6">
        <v>713</v>
      </c>
      <c r="AF282" s="6">
        <v>251</v>
      </c>
      <c r="AG282" s="192">
        <v>364</v>
      </c>
      <c r="AH282" s="5">
        <f t="shared" si="56"/>
        <v>16400</v>
      </c>
      <c r="AI282" s="5">
        <f t="shared" si="57"/>
        <v>11201200</v>
      </c>
      <c r="AJ282" s="2">
        <f t="shared" si="55"/>
        <v>8606720000</v>
      </c>
      <c r="AK282" s="115">
        <f>SUMSQ(B282,C282,D282,E282,F282,G282,H282,I282,J282,K282,L282,M282,N282,O282,P282,Q282,B283,C283,D283,E283,F283,G283,H283,I283,J283,K283,L283,M283,N283,O283,P283,Q283)</f>
        <v>11201200</v>
      </c>
      <c r="AM282" s="127" t="s">
        <v>460</v>
      </c>
      <c r="AN282" s="118" t="s">
        <v>48</v>
      </c>
      <c r="AO282" s="118" t="s">
        <v>396</v>
      </c>
      <c r="AP282" s="118" t="s">
        <v>112</v>
      </c>
      <c r="AQ282" s="118" t="s">
        <v>332</v>
      </c>
      <c r="AR282" s="118" t="s">
        <v>174</v>
      </c>
      <c r="AS282" s="118" t="s">
        <v>269</v>
      </c>
      <c r="AT282" s="118" t="s">
        <v>237</v>
      </c>
      <c r="AU282" s="118" t="s">
        <v>777</v>
      </c>
      <c r="AV282" s="118" t="s">
        <v>745</v>
      </c>
      <c r="AW282" s="118" t="s">
        <v>840</v>
      </c>
      <c r="AX282" s="118" t="s">
        <v>682</v>
      </c>
      <c r="AY282" s="118" t="s">
        <v>903</v>
      </c>
      <c r="AZ282" s="118" t="s">
        <v>618</v>
      </c>
      <c r="BA282" s="118" t="s">
        <v>966</v>
      </c>
      <c r="BB282" s="118" t="s">
        <v>554</v>
      </c>
      <c r="BC282" s="118" t="s">
        <v>300</v>
      </c>
      <c r="BD282" s="118" t="s">
        <v>205</v>
      </c>
      <c r="BE282" s="118" t="s">
        <v>364</v>
      </c>
      <c r="BF282" s="118" t="s">
        <v>143</v>
      </c>
      <c r="BG282" s="118" t="s">
        <v>428</v>
      </c>
      <c r="BH282" s="118" t="s">
        <v>80</v>
      </c>
      <c r="BI282" s="118" t="s">
        <v>491</v>
      </c>
      <c r="BJ282" s="118" t="s">
        <v>16</v>
      </c>
      <c r="BK282" s="118" t="s">
        <v>997</v>
      </c>
      <c r="BL282" s="118" t="s">
        <v>523</v>
      </c>
      <c r="BM282" s="118" t="s">
        <v>1100</v>
      </c>
      <c r="BN282" s="118" t="s">
        <v>586</v>
      </c>
      <c r="BO282" s="118" t="s">
        <v>872</v>
      </c>
      <c r="BP282" s="118" t="s">
        <v>650</v>
      </c>
      <c r="BQ282" s="118" t="s">
        <v>808</v>
      </c>
      <c r="BR282" s="126" t="s">
        <v>714</v>
      </c>
      <c r="BT282" s="22"/>
      <c r="BU282" s="29" t="s">
        <v>898</v>
      </c>
      <c r="BV282" s="30" t="s">
        <v>1030</v>
      </c>
      <c r="BW282" s="31">
        <f>L2+(274*L4)</f>
        <v>275</v>
      </c>
      <c r="BX282" s="22"/>
    </row>
    <row r="283" spans="1:76" x14ac:dyDescent="0.2">
      <c r="A283" s="1">
        <v>18</v>
      </c>
      <c r="B283" s="178">
        <v>818</v>
      </c>
      <c r="C283" s="12">
        <v>673</v>
      </c>
      <c r="D283" s="6">
        <v>147</v>
      </c>
      <c r="E283" s="6">
        <v>260</v>
      </c>
      <c r="F283" s="6">
        <v>48</v>
      </c>
      <c r="G283" s="6">
        <v>447</v>
      </c>
      <c r="H283" s="6">
        <v>909</v>
      </c>
      <c r="I283" s="6">
        <v>542</v>
      </c>
      <c r="J283" s="6">
        <v>357</v>
      </c>
      <c r="K283" s="6">
        <v>246</v>
      </c>
      <c r="L283" s="6">
        <v>712</v>
      </c>
      <c r="M283" s="6">
        <v>855</v>
      </c>
      <c r="N283" s="6">
        <v>635</v>
      </c>
      <c r="O283" s="6">
        <v>1004</v>
      </c>
      <c r="P283" s="8">
        <v>474</v>
      </c>
      <c r="Q283" s="6">
        <v>73</v>
      </c>
      <c r="R283" s="9">
        <v>952</v>
      </c>
      <c r="S283" s="7">
        <v>551</v>
      </c>
      <c r="T283" s="6">
        <v>21</v>
      </c>
      <c r="U283" s="6">
        <v>390</v>
      </c>
      <c r="V283" s="6">
        <v>170</v>
      </c>
      <c r="W283" s="6">
        <v>313</v>
      </c>
      <c r="X283" s="6">
        <v>779</v>
      </c>
      <c r="Y283" s="6">
        <v>668</v>
      </c>
      <c r="Z283" s="6">
        <v>483</v>
      </c>
      <c r="AA283" s="6">
        <v>116</v>
      </c>
      <c r="AB283" s="6">
        <v>578</v>
      </c>
      <c r="AC283" s="6">
        <v>977</v>
      </c>
      <c r="AD283" s="6">
        <v>765</v>
      </c>
      <c r="AE283" s="6">
        <v>878</v>
      </c>
      <c r="AF283" s="11">
        <v>352</v>
      </c>
      <c r="AG283" s="179">
        <v>207</v>
      </c>
      <c r="AH283" s="5">
        <f t="shared" si="56"/>
        <v>16400</v>
      </c>
      <c r="AI283" s="5">
        <f t="shared" si="57"/>
        <v>11201200</v>
      </c>
      <c r="AJ283" s="2">
        <f t="shared" si="55"/>
        <v>8606720000</v>
      </c>
      <c r="AK283" s="115">
        <f>SUMSQ(R282,S282,T282,U282,V282,W282,X282,Y282,Z282,AA282,AB282,AC282,AD282,AE282,AF282,AG282,R283,S283,T283,U283,V283,W283,X283,Y283,Z283,AA283,AB283,AC283,AD283,AE283,AF283,AG283)</f>
        <v>11201200</v>
      </c>
      <c r="AM283" s="127" t="s">
        <v>473</v>
      </c>
      <c r="AN283" s="118" t="s">
        <v>61</v>
      </c>
      <c r="AO283" s="118" t="s">
        <v>409</v>
      </c>
      <c r="AP283" s="118" t="s">
        <v>124</v>
      </c>
      <c r="AQ283" s="118" t="s">
        <v>345</v>
      </c>
      <c r="AR283" s="118" t="s">
        <v>186</v>
      </c>
      <c r="AS283" s="118" t="s">
        <v>282</v>
      </c>
      <c r="AT283" s="118" t="s">
        <v>250</v>
      </c>
      <c r="AU283" s="118" t="s">
        <v>789</v>
      </c>
      <c r="AV283" s="118" t="s">
        <v>758</v>
      </c>
      <c r="AW283" s="118" t="s">
        <v>853</v>
      </c>
      <c r="AX283" s="118" t="s">
        <v>695</v>
      </c>
      <c r="AY283" s="118" t="s">
        <v>916</v>
      </c>
      <c r="AZ283" s="118" t="s">
        <v>631</v>
      </c>
      <c r="BA283" s="118" t="s">
        <v>978</v>
      </c>
      <c r="BB283" s="118" t="s">
        <v>567</v>
      </c>
      <c r="BC283" s="118" t="s">
        <v>313</v>
      </c>
      <c r="BD283" s="118" t="s">
        <v>218</v>
      </c>
      <c r="BE283" s="118" t="s">
        <v>377</v>
      </c>
      <c r="BF283" s="118" t="s">
        <v>156</v>
      </c>
      <c r="BG283" s="118" t="s">
        <v>441</v>
      </c>
      <c r="BH283" s="118" t="s">
        <v>93</v>
      </c>
      <c r="BI283" s="118" t="s">
        <v>504</v>
      </c>
      <c r="BJ283" s="118" t="s">
        <v>29</v>
      </c>
      <c r="BK283" s="118" t="s">
        <v>1010</v>
      </c>
      <c r="BL283" s="118" t="s">
        <v>536</v>
      </c>
      <c r="BM283" s="118" t="s">
        <v>1</v>
      </c>
      <c r="BN283" s="118" t="s">
        <v>599</v>
      </c>
      <c r="BO283" s="118" t="s">
        <v>884</v>
      </c>
      <c r="BP283" s="118" t="s">
        <v>663</v>
      </c>
      <c r="BQ283" s="118" t="s">
        <v>821</v>
      </c>
      <c r="BR283" s="126" t="s">
        <v>727</v>
      </c>
      <c r="BT283" s="22"/>
      <c r="BU283" s="55" t="s">
        <v>958</v>
      </c>
      <c r="BV283" s="30" t="s">
        <v>1030</v>
      </c>
      <c r="BW283" s="31">
        <f>L2+(275*L4)</f>
        <v>276</v>
      </c>
      <c r="BX283" s="22"/>
    </row>
    <row r="284" spans="1:76" x14ac:dyDescent="0.2">
      <c r="A284" s="1">
        <v>19</v>
      </c>
      <c r="B284" s="178">
        <v>366</v>
      </c>
      <c r="C284" s="6">
        <v>253</v>
      </c>
      <c r="D284" s="12">
        <v>719</v>
      </c>
      <c r="E284" s="6">
        <v>864</v>
      </c>
      <c r="F284" s="6">
        <v>628</v>
      </c>
      <c r="G284" s="6">
        <v>995</v>
      </c>
      <c r="H284" s="6">
        <v>465</v>
      </c>
      <c r="I284" s="6">
        <v>66</v>
      </c>
      <c r="J284" s="6">
        <v>825</v>
      </c>
      <c r="K284" s="6">
        <v>682</v>
      </c>
      <c r="L284" s="6">
        <v>156</v>
      </c>
      <c r="M284" s="6">
        <v>267</v>
      </c>
      <c r="N284" s="6">
        <v>39</v>
      </c>
      <c r="O284" s="8">
        <v>440</v>
      </c>
      <c r="P284" s="6">
        <v>902</v>
      </c>
      <c r="Q284" s="6">
        <v>533</v>
      </c>
      <c r="R284" s="6">
        <v>492</v>
      </c>
      <c r="S284" s="6">
        <v>123</v>
      </c>
      <c r="T284" s="7">
        <v>585</v>
      </c>
      <c r="U284" s="9">
        <v>986</v>
      </c>
      <c r="V284" s="6">
        <v>758</v>
      </c>
      <c r="W284" s="6">
        <v>869</v>
      </c>
      <c r="X284" s="6">
        <v>343</v>
      </c>
      <c r="Y284" s="6">
        <v>200</v>
      </c>
      <c r="Z284" s="6">
        <v>959</v>
      </c>
      <c r="AA284" s="6">
        <v>560</v>
      </c>
      <c r="AB284" s="6">
        <v>30</v>
      </c>
      <c r="AC284" s="6">
        <v>397</v>
      </c>
      <c r="AD284" s="6">
        <v>161</v>
      </c>
      <c r="AE284" s="11">
        <v>306</v>
      </c>
      <c r="AF284" s="6">
        <v>772</v>
      </c>
      <c r="AG284" s="179">
        <v>659</v>
      </c>
      <c r="AH284" s="5">
        <f t="shared" si="56"/>
        <v>16400</v>
      </c>
      <c r="AI284" s="5">
        <f t="shared" si="57"/>
        <v>11201200</v>
      </c>
      <c r="AJ284" s="2">
        <f t="shared" si="55"/>
        <v>8606720000</v>
      </c>
      <c r="AK284" s="115">
        <f>SUMSQ(B284,C284,D284,E284,F284,G284,H284,I284,J284,K284,L284,M284,N284,O284,P284,Q284,B285,C285,D285,E285,F285,G285,H285,I285,J285,K285,L285,M285,N285,O285,P285,Q285)</f>
        <v>11201200</v>
      </c>
      <c r="AM284" s="127" t="s">
        <v>462</v>
      </c>
      <c r="AN284" s="118" t="s">
        <v>50</v>
      </c>
      <c r="AO284" s="118" t="s">
        <v>398</v>
      </c>
      <c r="AP284" s="118" t="s">
        <v>113</v>
      </c>
      <c r="AQ284" s="118" t="s">
        <v>334</v>
      </c>
      <c r="AR284" s="118" t="s">
        <v>176</v>
      </c>
      <c r="AS284" s="118" t="s">
        <v>271</v>
      </c>
      <c r="AT284" s="118" t="s">
        <v>239</v>
      </c>
      <c r="AU284" s="118" t="s">
        <v>779</v>
      </c>
      <c r="AV284" s="118" t="s">
        <v>747</v>
      </c>
      <c r="AW284" s="118" t="s">
        <v>842</v>
      </c>
      <c r="AX284" s="118" t="s">
        <v>684</v>
      </c>
      <c r="AY284" s="118" t="s">
        <v>905</v>
      </c>
      <c r="AZ284" s="118" t="s">
        <v>620</v>
      </c>
      <c r="BA284" s="118" t="s">
        <v>968</v>
      </c>
      <c r="BB284" s="118" t="s">
        <v>556</v>
      </c>
      <c r="BC284" s="118" t="s">
        <v>302</v>
      </c>
      <c r="BD284" s="118" t="s">
        <v>207</v>
      </c>
      <c r="BE284" s="118" t="s">
        <v>366</v>
      </c>
      <c r="BF284" s="118" t="s">
        <v>145</v>
      </c>
      <c r="BG284" s="118" t="s">
        <v>430</v>
      </c>
      <c r="BH284" s="118" t="s">
        <v>82</v>
      </c>
      <c r="BI284" s="118" t="s">
        <v>493</v>
      </c>
      <c r="BJ284" s="118" t="s">
        <v>18</v>
      </c>
      <c r="BK284" s="118" t="s">
        <v>999</v>
      </c>
      <c r="BL284" s="118" t="s">
        <v>525</v>
      </c>
      <c r="BM284" s="118" t="s">
        <v>937</v>
      </c>
      <c r="BN284" s="118" t="s">
        <v>588</v>
      </c>
      <c r="BO284" s="118" t="s">
        <v>874</v>
      </c>
      <c r="BP284" s="118" t="s">
        <v>652</v>
      </c>
      <c r="BQ284" s="118" t="s">
        <v>810</v>
      </c>
      <c r="BR284" s="126" t="s">
        <v>716</v>
      </c>
      <c r="BT284" s="22"/>
      <c r="BU284" s="29" t="s">
        <v>140</v>
      </c>
      <c r="BV284" s="30" t="s">
        <v>1030</v>
      </c>
      <c r="BW284" s="31">
        <f>L2+(276*L4)</f>
        <v>277</v>
      </c>
      <c r="BX284" s="22"/>
    </row>
    <row r="285" spans="1:76" x14ac:dyDescent="0.2">
      <c r="A285" s="1">
        <v>20</v>
      </c>
      <c r="B285" s="178">
        <v>201</v>
      </c>
      <c r="C285" s="6">
        <v>346</v>
      </c>
      <c r="D285" s="6">
        <v>876</v>
      </c>
      <c r="E285" s="12">
        <v>763</v>
      </c>
      <c r="F285" s="6">
        <v>983</v>
      </c>
      <c r="G285" s="6">
        <v>584</v>
      </c>
      <c r="H285" s="6">
        <v>118</v>
      </c>
      <c r="I285" s="6">
        <v>485</v>
      </c>
      <c r="J285" s="6">
        <v>670</v>
      </c>
      <c r="K285" s="6">
        <v>781</v>
      </c>
      <c r="L285" s="6">
        <v>319</v>
      </c>
      <c r="M285" s="6">
        <v>176</v>
      </c>
      <c r="N285" s="8">
        <v>388</v>
      </c>
      <c r="O285" s="6">
        <v>19</v>
      </c>
      <c r="P285" s="6">
        <v>545</v>
      </c>
      <c r="Q285" s="6">
        <v>946</v>
      </c>
      <c r="R285" s="6">
        <v>79</v>
      </c>
      <c r="S285" s="6">
        <v>480</v>
      </c>
      <c r="T285" s="9">
        <v>1006</v>
      </c>
      <c r="U285" s="7">
        <v>637</v>
      </c>
      <c r="V285" s="6">
        <v>849</v>
      </c>
      <c r="W285" s="6">
        <v>706</v>
      </c>
      <c r="X285" s="6">
        <v>244</v>
      </c>
      <c r="Y285" s="6">
        <v>355</v>
      </c>
      <c r="Z285" s="6">
        <v>540</v>
      </c>
      <c r="AA285" s="6">
        <v>907</v>
      </c>
      <c r="AB285" s="6">
        <v>441</v>
      </c>
      <c r="AC285" s="6">
        <v>42</v>
      </c>
      <c r="AD285" s="11">
        <v>262</v>
      </c>
      <c r="AE285" s="6">
        <v>149</v>
      </c>
      <c r="AF285" s="6">
        <v>679</v>
      </c>
      <c r="AG285" s="179">
        <v>824</v>
      </c>
      <c r="AH285" s="5">
        <f t="shared" si="56"/>
        <v>16400</v>
      </c>
      <c r="AI285" s="5">
        <f t="shared" si="57"/>
        <v>11201200</v>
      </c>
      <c r="AJ285" s="2">
        <f t="shared" si="55"/>
        <v>8606720000</v>
      </c>
      <c r="AK285" s="115">
        <f>SUMSQ(R284,S284,T284,U284,V284,W284,X284,Y284,Z284,AA284,AB284,AC284,AD284,AE284,AF284,AG284,R285,S285,T285,U285,V285,W285,X285,Y285,Z285,AA285,AB285,AC285,AD285,AE285,AF285,AG285)</f>
        <v>11201200</v>
      </c>
      <c r="AM285" s="127" t="s">
        <v>471</v>
      </c>
      <c r="AN285" s="118" t="s">
        <v>59</v>
      </c>
      <c r="AO285" s="118" t="s">
        <v>407</v>
      </c>
      <c r="AP285" s="118" t="s">
        <v>122</v>
      </c>
      <c r="AQ285" s="118" t="s">
        <v>343</v>
      </c>
      <c r="AR285" s="118" t="s">
        <v>184</v>
      </c>
      <c r="AS285" s="118" t="s">
        <v>280</v>
      </c>
      <c r="AT285" s="118" t="s">
        <v>248</v>
      </c>
      <c r="AU285" s="118" t="s">
        <v>787</v>
      </c>
      <c r="AV285" s="118" t="s">
        <v>756</v>
      </c>
      <c r="AW285" s="118" t="s">
        <v>851</v>
      </c>
      <c r="AX285" s="118" t="s">
        <v>693</v>
      </c>
      <c r="AY285" s="118" t="s">
        <v>914</v>
      </c>
      <c r="AZ285" s="118" t="s">
        <v>629</v>
      </c>
      <c r="BA285" s="118" t="s">
        <v>976</v>
      </c>
      <c r="BB285" s="118" t="s">
        <v>565</v>
      </c>
      <c r="BC285" s="118" t="s">
        <v>311</v>
      </c>
      <c r="BD285" s="118" t="s">
        <v>216</v>
      </c>
      <c r="BE285" s="118" t="s">
        <v>375</v>
      </c>
      <c r="BF285" s="118" t="s">
        <v>154</v>
      </c>
      <c r="BG285" s="118" t="s">
        <v>439</v>
      </c>
      <c r="BH285" s="118" t="s">
        <v>91</v>
      </c>
      <c r="BI285" s="118" t="s">
        <v>502</v>
      </c>
      <c r="BJ285" s="118" t="s">
        <v>27</v>
      </c>
      <c r="BK285" s="118" t="s">
        <v>1008</v>
      </c>
      <c r="BL285" s="118" t="s">
        <v>534</v>
      </c>
      <c r="BM285" s="118" t="s">
        <v>946</v>
      </c>
      <c r="BN285" s="118" t="s">
        <v>597</v>
      </c>
      <c r="BO285" s="118" t="s">
        <v>882</v>
      </c>
      <c r="BP285" s="118" t="s">
        <v>661</v>
      </c>
      <c r="BQ285" s="118" t="s">
        <v>819</v>
      </c>
      <c r="BR285" s="126" t="s">
        <v>725</v>
      </c>
      <c r="BT285" s="22"/>
      <c r="BU285" s="29" t="s">
        <v>199</v>
      </c>
      <c r="BV285" s="30" t="s">
        <v>1030</v>
      </c>
      <c r="BW285" s="31">
        <f>L2+(277*L4)</f>
        <v>278</v>
      </c>
      <c r="BX285" s="22"/>
    </row>
    <row r="286" spans="1:76" x14ac:dyDescent="0.2">
      <c r="A286" s="1">
        <v>21</v>
      </c>
      <c r="B286" s="178">
        <v>280</v>
      </c>
      <c r="C286" s="6">
        <v>135</v>
      </c>
      <c r="D286" s="6">
        <v>693</v>
      </c>
      <c r="E286" s="6">
        <v>806</v>
      </c>
      <c r="F286" s="12">
        <v>522</v>
      </c>
      <c r="G286" s="6">
        <v>921</v>
      </c>
      <c r="H286" s="6">
        <v>427</v>
      </c>
      <c r="I286" s="6">
        <v>60</v>
      </c>
      <c r="J286" s="6">
        <v>835</v>
      </c>
      <c r="K286" s="6">
        <v>724</v>
      </c>
      <c r="L286" s="6">
        <v>226</v>
      </c>
      <c r="M286" s="8">
        <v>369</v>
      </c>
      <c r="N286" s="6">
        <v>93</v>
      </c>
      <c r="O286" s="6">
        <v>462</v>
      </c>
      <c r="P286" s="6">
        <v>1024</v>
      </c>
      <c r="Q286" s="6">
        <v>623</v>
      </c>
      <c r="R286" s="6">
        <v>402</v>
      </c>
      <c r="S286" s="6">
        <v>1</v>
      </c>
      <c r="T286" s="6">
        <v>563</v>
      </c>
      <c r="U286" s="6">
        <v>932</v>
      </c>
      <c r="V286" s="7">
        <v>656</v>
      </c>
      <c r="W286" s="9">
        <v>799</v>
      </c>
      <c r="X286" s="6">
        <v>301</v>
      </c>
      <c r="Y286" s="6">
        <v>190</v>
      </c>
      <c r="Z286" s="6">
        <v>965</v>
      </c>
      <c r="AA286" s="6">
        <v>598</v>
      </c>
      <c r="AB286" s="6">
        <v>104</v>
      </c>
      <c r="AC286" s="11">
        <v>503</v>
      </c>
      <c r="AD286" s="6">
        <v>219</v>
      </c>
      <c r="AE286" s="6">
        <v>332</v>
      </c>
      <c r="AF286" s="6">
        <v>890</v>
      </c>
      <c r="AG286" s="179">
        <v>745</v>
      </c>
      <c r="AH286" s="5">
        <f t="shared" si="56"/>
        <v>16400</v>
      </c>
      <c r="AI286" s="5">
        <f t="shared" si="57"/>
        <v>11201200</v>
      </c>
      <c r="AJ286" s="2">
        <f t="shared" si="55"/>
        <v>8606720000</v>
      </c>
      <c r="AK286" s="115">
        <f>SUMSQ(B286,C286,D286,E286,F286,G286,H286,I286,J286,K286,L286,M286,N286,O286,P286,Q286,B287,C287,D287,E287,F287,G287,H287,I287,J287,K287,L287,M287,N287,O287,P287,Q287)</f>
        <v>11201200</v>
      </c>
      <c r="AM286" s="127" t="s">
        <v>464</v>
      </c>
      <c r="AN286" s="118" t="s">
        <v>52</v>
      </c>
      <c r="AO286" s="118" t="s">
        <v>400</v>
      </c>
      <c r="AP286" s="118" t="s">
        <v>115</v>
      </c>
      <c r="AQ286" s="118" t="s">
        <v>336</v>
      </c>
      <c r="AR286" s="118" t="s">
        <v>178</v>
      </c>
      <c r="AS286" s="118" t="s">
        <v>273</v>
      </c>
      <c r="AT286" s="118" t="s">
        <v>241</v>
      </c>
      <c r="AU286" s="118" t="s">
        <v>1031</v>
      </c>
      <c r="AV286" s="118" t="s">
        <v>749</v>
      </c>
      <c r="AW286" s="118" t="s">
        <v>844</v>
      </c>
      <c r="AX286" s="118" t="s">
        <v>686</v>
      </c>
      <c r="AY286" s="118" t="s">
        <v>907</v>
      </c>
      <c r="AZ286" s="118" t="s">
        <v>622</v>
      </c>
      <c r="BA286" s="118" t="s">
        <v>935</v>
      </c>
      <c r="BB286" s="118" t="s">
        <v>558</v>
      </c>
      <c r="BC286" s="118" t="s">
        <v>304</v>
      </c>
      <c r="BD286" s="118" t="s">
        <v>209</v>
      </c>
      <c r="BE286" s="118" t="s">
        <v>368</v>
      </c>
      <c r="BF286" s="118" t="s">
        <v>147</v>
      </c>
      <c r="BG286" s="118" t="s">
        <v>432</v>
      </c>
      <c r="BH286" s="118" t="s">
        <v>84</v>
      </c>
      <c r="BI286" s="118" t="s">
        <v>495</v>
      </c>
      <c r="BJ286" s="118" t="s">
        <v>20</v>
      </c>
      <c r="BK286" s="118" t="s">
        <v>1001</v>
      </c>
      <c r="BL286" s="118" t="s">
        <v>527</v>
      </c>
      <c r="BM286" s="118" t="s">
        <v>939</v>
      </c>
      <c r="BN286" s="118" t="s">
        <v>590</v>
      </c>
      <c r="BO286" s="118" t="s">
        <v>876</v>
      </c>
      <c r="BP286" s="118" t="s">
        <v>654</v>
      </c>
      <c r="BQ286" s="118" t="s">
        <v>812</v>
      </c>
      <c r="BR286" s="126" t="s">
        <v>718</v>
      </c>
      <c r="BT286" s="22"/>
      <c r="BU286" s="29" t="s">
        <v>268</v>
      </c>
      <c r="BV286" s="30" t="s">
        <v>1030</v>
      </c>
      <c r="BW286" s="31">
        <f>L2+(278*L4)</f>
        <v>279</v>
      </c>
      <c r="BX286" s="22"/>
    </row>
    <row r="287" spans="1:76" x14ac:dyDescent="0.2">
      <c r="A287" s="1">
        <v>22</v>
      </c>
      <c r="B287" s="178">
        <v>179</v>
      </c>
      <c r="C287" s="6">
        <v>292</v>
      </c>
      <c r="D287" s="6">
        <v>786</v>
      </c>
      <c r="E287" s="6">
        <v>641</v>
      </c>
      <c r="F287" s="6">
        <v>941</v>
      </c>
      <c r="G287" s="12">
        <v>574</v>
      </c>
      <c r="H287" s="6">
        <v>16</v>
      </c>
      <c r="I287" s="6">
        <v>415</v>
      </c>
      <c r="J287" s="6">
        <v>744</v>
      </c>
      <c r="K287" s="6">
        <v>887</v>
      </c>
      <c r="L287" s="8">
        <v>325</v>
      </c>
      <c r="M287" s="6">
        <v>214</v>
      </c>
      <c r="N287" s="6">
        <v>506</v>
      </c>
      <c r="O287" s="6">
        <v>105</v>
      </c>
      <c r="P287" s="6">
        <v>603</v>
      </c>
      <c r="Q287" s="6">
        <v>972</v>
      </c>
      <c r="R287" s="6">
        <v>53</v>
      </c>
      <c r="S287" s="6">
        <v>422</v>
      </c>
      <c r="T287" s="6">
        <v>920</v>
      </c>
      <c r="U287" s="6">
        <v>519</v>
      </c>
      <c r="V287" s="9">
        <v>811</v>
      </c>
      <c r="W287" s="7">
        <v>700</v>
      </c>
      <c r="X287" s="6">
        <v>138</v>
      </c>
      <c r="Y287" s="6">
        <v>281</v>
      </c>
      <c r="Z287" s="6">
        <v>610</v>
      </c>
      <c r="AA287" s="6">
        <v>1009</v>
      </c>
      <c r="AB287" s="11">
        <v>451</v>
      </c>
      <c r="AC287" s="6">
        <v>84</v>
      </c>
      <c r="AD287" s="6">
        <v>384</v>
      </c>
      <c r="AE287" s="6">
        <v>239</v>
      </c>
      <c r="AF287" s="6">
        <v>733</v>
      </c>
      <c r="AG287" s="179">
        <v>846</v>
      </c>
      <c r="AH287" s="5">
        <f t="shared" si="56"/>
        <v>16400</v>
      </c>
      <c r="AI287" s="5">
        <f t="shared" si="57"/>
        <v>11201200</v>
      </c>
      <c r="AJ287" s="2">
        <f t="shared" si="55"/>
        <v>8606720000</v>
      </c>
      <c r="AK287" s="115">
        <f>SUMSQ(R286,S286,T286,U286,V286,W286,X286,Y286,Z286,AA286,AB286,AC286,AD286,AE286,AF286,AG286,R287,S287,T287,U287,V287,W287,X287,Y287,Z287,AA287,AB287,AC287,AD287,AE287,AF287,AG287)</f>
        <v>11201200</v>
      </c>
      <c r="AM287" s="127" t="s">
        <v>469</v>
      </c>
      <c r="AN287" s="118" t="s">
        <v>57</v>
      </c>
      <c r="AO287" s="118" t="s">
        <v>405</v>
      </c>
      <c r="AP287" s="118" t="s">
        <v>120</v>
      </c>
      <c r="AQ287" s="118" t="s">
        <v>341</v>
      </c>
      <c r="AR287" s="118" t="s">
        <v>182</v>
      </c>
      <c r="AS287" s="118" t="s">
        <v>278</v>
      </c>
      <c r="AT287" s="118" t="s">
        <v>246</v>
      </c>
      <c r="AU287" s="118" t="s">
        <v>785</v>
      </c>
      <c r="AV287" s="118" t="s">
        <v>754</v>
      </c>
      <c r="AW287" s="118" t="s">
        <v>849</v>
      </c>
      <c r="AX287" s="118" t="s">
        <v>691</v>
      </c>
      <c r="AY287" s="118" t="s">
        <v>912</v>
      </c>
      <c r="AZ287" s="118" t="s">
        <v>627</v>
      </c>
      <c r="BA287" s="118" t="s">
        <v>974</v>
      </c>
      <c r="BB287" s="118" t="s">
        <v>563</v>
      </c>
      <c r="BC287" s="118" t="s">
        <v>309</v>
      </c>
      <c r="BD287" s="118" t="s">
        <v>214</v>
      </c>
      <c r="BE287" s="118" t="s">
        <v>373</v>
      </c>
      <c r="BF287" s="118" t="s">
        <v>152</v>
      </c>
      <c r="BG287" s="118" t="s">
        <v>437</v>
      </c>
      <c r="BH287" s="118" t="s">
        <v>89</v>
      </c>
      <c r="BI287" s="118" t="s">
        <v>500</v>
      </c>
      <c r="BJ287" s="118" t="s">
        <v>25</v>
      </c>
      <c r="BK287" s="118" t="s">
        <v>1006</v>
      </c>
      <c r="BL287" s="118" t="s">
        <v>532</v>
      </c>
      <c r="BM287" s="118" t="s">
        <v>944</v>
      </c>
      <c r="BN287" s="118" t="s">
        <v>595</v>
      </c>
      <c r="BO287" s="118" t="s">
        <v>881</v>
      </c>
      <c r="BP287" s="118" t="s">
        <v>659</v>
      </c>
      <c r="BQ287" s="118" t="s">
        <v>817</v>
      </c>
      <c r="BR287" s="126" t="s">
        <v>723</v>
      </c>
      <c r="BT287" s="22"/>
      <c r="BU287" s="29" t="s">
        <v>464</v>
      </c>
      <c r="BV287" s="30" t="s">
        <v>1030</v>
      </c>
      <c r="BW287" s="31">
        <f>L2+(279*L4)</f>
        <v>280</v>
      </c>
      <c r="BX287" s="22"/>
    </row>
    <row r="288" spans="1:76" x14ac:dyDescent="0.2">
      <c r="A288" s="1">
        <v>23</v>
      </c>
      <c r="B288" s="178">
        <v>751</v>
      </c>
      <c r="C288" s="6">
        <v>896</v>
      </c>
      <c r="D288" s="6">
        <v>334</v>
      </c>
      <c r="E288" s="6">
        <v>221</v>
      </c>
      <c r="F288" s="6">
        <v>497</v>
      </c>
      <c r="G288" s="6">
        <v>98</v>
      </c>
      <c r="H288" s="12">
        <v>596</v>
      </c>
      <c r="I288" s="6">
        <v>963</v>
      </c>
      <c r="J288" s="6">
        <v>188</v>
      </c>
      <c r="K288" s="8">
        <v>299</v>
      </c>
      <c r="L288" s="6">
        <v>793</v>
      </c>
      <c r="M288" s="6">
        <v>650</v>
      </c>
      <c r="N288" s="6">
        <v>934</v>
      </c>
      <c r="O288" s="6">
        <v>565</v>
      </c>
      <c r="P288" s="6">
        <v>7</v>
      </c>
      <c r="Q288" s="6">
        <v>408</v>
      </c>
      <c r="R288" s="6">
        <v>617</v>
      </c>
      <c r="S288" s="6">
        <v>1018</v>
      </c>
      <c r="T288" s="6">
        <v>460</v>
      </c>
      <c r="U288" s="6">
        <v>91</v>
      </c>
      <c r="V288" s="6">
        <v>375</v>
      </c>
      <c r="W288" s="6">
        <v>232</v>
      </c>
      <c r="X288" s="7">
        <v>726</v>
      </c>
      <c r="Y288" s="9">
        <v>837</v>
      </c>
      <c r="Z288" s="6">
        <v>62</v>
      </c>
      <c r="AA288" s="11">
        <v>429</v>
      </c>
      <c r="AB288" s="6">
        <v>927</v>
      </c>
      <c r="AC288" s="6">
        <v>528</v>
      </c>
      <c r="AD288" s="6">
        <v>804</v>
      </c>
      <c r="AE288" s="6">
        <v>691</v>
      </c>
      <c r="AF288" s="6">
        <v>129</v>
      </c>
      <c r="AG288" s="179">
        <v>274</v>
      </c>
      <c r="AH288" s="5">
        <f t="shared" si="56"/>
        <v>16400</v>
      </c>
      <c r="AI288" s="5">
        <f t="shared" si="57"/>
        <v>11201200</v>
      </c>
      <c r="AJ288" s="2">
        <f t="shared" si="55"/>
        <v>8606720000</v>
      </c>
      <c r="AK288" s="115">
        <f>SUMSQ(B288,C288,D288,E288,F288,G288,H288,I288,J288,K288,L288,M288,N288,O288,P288,Q288,B289,C289,D289,E289,F289,G289,H289,I289,J289,K289,L289,M289,N289,O289,P289,Q289)</f>
        <v>11201200</v>
      </c>
      <c r="AM288" s="127" t="s">
        <v>466</v>
      </c>
      <c r="AN288" s="118" t="s">
        <v>54</v>
      </c>
      <c r="AO288" s="118" t="s">
        <v>402</v>
      </c>
      <c r="AP288" s="118" t="s">
        <v>117</v>
      </c>
      <c r="AQ288" s="118" t="s">
        <v>338</v>
      </c>
      <c r="AR288" s="118" t="s">
        <v>4</v>
      </c>
      <c r="AS288" s="118" t="s">
        <v>275</v>
      </c>
      <c r="AT288" s="118" t="s">
        <v>243</v>
      </c>
      <c r="AU288" s="118" t="s">
        <v>782</v>
      </c>
      <c r="AV288" s="118" t="s">
        <v>751</v>
      </c>
      <c r="AW288" s="118" t="s">
        <v>846</v>
      </c>
      <c r="AX288" s="118" t="s">
        <v>688</v>
      </c>
      <c r="AY288" s="118" t="s">
        <v>909</v>
      </c>
      <c r="AZ288" s="118" t="s">
        <v>624</v>
      </c>
      <c r="BA288" s="118" t="s">
        <v>971</v>
      </c>
      <c r="BB288" s="118" t="s">
        <v>560</v>
      </c>
      <c r="BC288" s="118" t="s">
        <v>306</v>
      </c>
      <c r="BD288" s="118" t="s">
        <v>211</v>
      </c>
      <c r="BE288" s="118" t="s">
        <v>370</v>
      </c>
      <c r="BF288" s="118" t="s">
        <v>149</v>
      </c>
      <c r="BG288" s="118" t="s">
        <v>434</v>
      </c>
      <c r="BH288" s="118" t="s">
        <v>86</v>
      </c>
      <c r="BI288" s="118" t="s">
        <v>497</v>
      </c>
      <c r="BJ288" s="118" t="s">
        <v>22</v>
      </c>
      <c r="BK288" s="118" t="s">
        <v>1003</v>
      </c>
      <c r="BL288" s="118" t="s">
        <v>529</v>
      </c>
      <c r="BM288" s="118" t="s">
        <v>941</v>
      </c>
      <c r="BN288" s="118" t="s">
        <v>592</v>
      </c>
      <c r="BO288" s="118" t="s">
        <v>878</v>
      </c>
      <c r="BP288" s="118" t="s">
        <v>656</v>
      </c>
      <c r="BQ288" s="118" t="s">
        <v>814</v>
      </c>
      <c r="BR288" s="126" t="s">
        <v>720</v>
      </c>
      <c r="BT288" s="22"/>
      <c r="BU288" s="29" t="s">
        <v>25</v>
      </c>
      <c r="BV288" s="30" t="s">
        <v>1030</v>
      </c>
      <c r="BW288" s="31">
        <f>L2+(280*L4)</f>
        <v>281</v>
      </c>
      <c r="BX288" s="22"/>
    </row>
    <row r="289" spans="1:76" x14ac:dyDescent="0.2">
      <c r="A289" s="1">
        <v>24</v>
      </c>
      <c r="B289" s="178">
        <v>844</v>
      </c>
      <c r="C289" s="6">
        <v>731</v>
      </c>
      <c r="D289" s="6">
        <v>233</v>
      </c>
      <c r="E289" s="6">
        <v>378</v>
      </c>
      <c r="F289" s="6">
        <v>86</v>
      </c>
      <c r="G289" s="6">
        <v>453</v>
      </c>
      <c r="H289" s="6">
        <v>1015</v>
      </c>
      <c r="I289" s="12">
        <v>616</v>
      </c>
      <c r="J289" s="8">
        <v>287</v>
      </c>
      <c r="K289" s="6">
        <v>144</v>
      </c>
      <c r="L289" s="6">
        <v>702</v>
      </c>
      <c r="M289" s="6">
        <v>813</v>
      </c>
      <c r="N289" s="6">
        <v>513</v>
      </c>
      <c r="O289" s="6">
        <v>914</v>
      </c>
      <c r="P289" s="6">
        <v>420</v>
      </c>
      <c r="Q289" s="6">
        <v>51</v>
      </c>
      <c r="R289" s="6">
        <v>974</v>
      </c>
      <c r="S289" s="6">
        <v>605</v>
      </c>
      <c r="T289" s="6">
        <v>111</v>
      </c>
      <c r="U289" s="6">
        <v>512</v>
      </c>
      <c r="V289" s="6">
        <v>212</v>
      </c>
      <c r="W289" s="6">
        <v>323</v>
      </c>
      <c r="X289" s="9">
        <v>881</v>
      </c>
      <c r="Y289" s="7">
        <v>738</v>
      </c>
      <c r="Z289" s="11">
        <v>409</v>
      </c>
      <c r="AA289" s="6">
        <v>10</v>
      </c>
      <c r="AB289" s="6">
        <v>572</v>
      </c>
      <c r="AC289" s="6">
        <v>939</v>
      </c>
      <c r="AD289" s="6">
        <v>647</v>
      </c>
      <c r="AE289" s="6">
        <v>792</v>
      </c>
      <c r="AF289" s="6">
        <v>294</v>
      </c>
      <c r="AG289" s="179">
        <v>181</v>
      </c>
      <c r="AH289" s="5">
        <f t="shared" si="56"/>
        <v>16400</v>
      </c>
      <c r="AI289" s="5">
        <f t="shared" si="57"/>
        <v>11201200</v>
      </c>
      <c r="AJ289" s="2">
        <f t="shared" si="55"/>
        <v>8606720000</v>
      </c>
      <c r="AK289" s="115">
        <f>SUMSQ(R288,S288,T288,U288,V288,W288,X288,Y288,Z288,AA288,AB288,AC288,AD288,AE288,AF288,AG288,R289,S289,T289,U289,V289,W289,X289,Y289,Z289,AA289,AB289,AC289,AD289,AE289,AF289,AG289)</f>
        <v>11201200</v>
      </c>
      <c r="AM289" s="127" t="s">
        <v>467</v>
      </c>
      <c r="AN289" s="118" t="s">
        <v>55</v>
      </c>
      <c r="AO289" s="118" t="s">
        <v>403</v>
      </c>
      <c r="AP289" s="118" t="s">
        <v>118</v>
      </c>
      <c r="AQ289" s="118" t="s">
        <v>339</v>
      </c>
      <c r="AR289" s="118" t="s">
        <v>180</v>
      </c>
      <c r="AS289" s="118" t="s">
        <v>276</v>
      </c>
      <c r="AT289" s="118" t="s">
        <v>244</v>
      </c>
      <c r="AU289" s="118" t="s">
        <v>783</v>
      </c>
      <c r="AV289" s="118" t="s">
        <v>752</v>
      </c>
      <c r="AW289" s="118" t="s">
        <v>847</v>
      </c>
      <c r="AX289" s="118" t="s">
        <v>689</v>
      </c>
      <c r="AY289" s="118" t="s">
        <v>910</v>
      </c>
      <c r="AZ289" s="118" t="s">
        <v>625</v>
      </c>
      <c r="BA289" s="118" t="s">
        <v>972</v>
      </c>
      <c r="BB289" s="118" t="s">
        <v>561</v>
      </c>
      <c r="BC289" s="118" t="s">
        <v>307</v>
      </c>
      <c r="BD289" s="118" t="s">
        <v>212</v>
      </c>
      <c r="BE289" s="118" t="s">
        <v>371</v>
      </c>
      <c r="BF289" s="118" t="s">
        <v>150</v>
      </c>
      <c r="BG289" s="118" t="s">
        <v>435</v>
      </c>
      <c r="BH289" s="118" t="s">
        <v>87</v>
      </c>
      <c r="BI289" s="118" t="s">
        <v>498</v>
      </c>
      <c r="BJ289" s="118" t="s">
        <v>23</v>
      </c>
      <c r="BK289" s="118" t="s">
        <v>1004</v>
      </c>
      <c r="BL289" s="118" t="s">
        <v>530</v>
      </c>
      <c r="BM289" s="118" t="s">
        <v>942</v>
      </c>
      <c r="BN289" s="118" t="s">
        <v>593</v>
      </c>
      <c r="BO289" s="118" t="s">
        <v>879</v>
      </c>
      <c r="BP289" s="118" t="s">
        <v>657</v>
      </c>
      <c r="BQ289" s="118" t="s">
        <v>815</v>
      </c>
      <c r="BR289" s="126" t="s">
        <v>721</v>
      </c>
      <c r="BT289" s="22"/>
      <c r="BU289" s="29" t="s">
        <v>219</v>
      </c>
      <c r="BV289" s="30" t="s">
        <v>1030</v>
      </c>
      <c r="BW289" s="31">
        <f>L2+(281*L4)</f>
        <v>282</v>
      </c>
      <c r="BX289" s="22"/>
    </row>
    <row r="290" spans="1:76" x14ac:dyDescent="0.2">
      <c r="A290" s="1">
        <v>25</v>
      </c>
      <c r="B290" s="178">
        <v>455</v>
      </c>
      <c r="C290" s="6">
        <v>88</v>
      </c>
      <c r="D290" s="6">
        <v>614</v>
      </c>
      <c r="E290" s="6">
        <v>1013</v>
      </c>
      <c r="F290" s="6">
        <v>729</v>
      </c>
      <c r="G290" s="6">
        <v>842</v>
      </c>
      <c r="H290" s="6">
        <v>380</v>
      </c>
      <c r="I290" s="8">
        <v>235</v>
      </c>
      <c r="J290" s="12">
        <v>916</v>
      </c>
      <c r="K290" s="6">
        <v>515</v>
      </c>
      <c r="L290" s="6">
        <v>49</v>
      </c>
      <c r="M290" s="6">
        <v>418</v>
      </c>
      <c r="N290" s="6">
        <v>142</v>
      </c>
      <c r="O290" s="6">
        <v>285</v>
      </c>
      <c r="P290" s="6">
        <v>815</v>
      </c>
      <c r="Q290" s="6">
        <v>704</v>
      </c>
      <c r="R290" s="6">
        <v>321</v>
      </c>
      <c r="S290" s="6">
        <v>210</v>
      </c>
      <c r="T290" s="6">
        <v>740</v>
      </c>
      <c r="U290" s="6">
        <v>883</v>
      </c>
      <c r="V290" s="6">
        <v>607</v>
      </c>
      <c r="W290" s="6">
        <v>976</v>
      </c>
      <c r="X290" s="6">
        <v>510</v>
      </c>
      <c r="Y290" s="11">
        <v>109</v>
      </c>
      <c r="Z290" s="7">
        <v>790</v>
      </c>
      <c r="AA290" s="9">
        <v>645</v>
      </c>
      <c r="AB290" s="6">
        <v>183</v>
      </c>
      <c r="AC290" s="6">
        <v>296</v>
      </c>
      <c r="AD290" s="6">
        <v>12</v>
      </c>
      <c r="AE290" s="6">
        <v>411</v>
      </c>
      <c r="AF290" s="6">
        <v>937</v>
      </c>
      <c r="AG290" s="179">
        <v>570</v>
      </c>
      <c r="AH290" s="5">
        <f t="shared" si="56"/>
        <v>16400</v>
      </c>
      <c r="AI290" s="5">
        <f t="shared" si="57"/>
        <v>11201200</v>
      </c>
      <c r="AJ290" s="2">
        <f t="shared" si="55"/>
        <v>8606720000</v>
      </c>
      <c r="AK290" s="115">
        <f>SUMSQ(B290,C290,D290,E290,F290,G290,H290,I290,J290,K290,L290,M290,N290,O290,P290,Q290,B291,C291,D291,E291,F291,G291,H291,I291,J291,K291,L291,M291,N291,O291,P291,Q291)</f>
        <v>11201200</v>
      </c>
      <c r="AM290" s="127" t="s">
        <v>481</v>
      </c>
      <c r="AN290" s="118" t="s">
        <v>69</v>
      </c>
      <c r="AO290" s="118" t="s">
        <v>417</v>
      </c>
      <c r="AP290" s="118" t="s">
        <v>132</v>
      </c>
      <c r="AQ290" s="118" t="s">
        <v>353</v>
      </c>
      <c r="AR290" s="118" t="s">
        <v>194</v>
      </c>
      <c r="AS290" s="118" t="s">
        <v>290</v>
      </c>
      <c r="AT290" s="118" t="s">
        <v>258</v>
      </c>
      <c r="AU290" s="118" t="s">
        <v>797</v>
      </c>
      <c r="AV290" s="118" t="s">
        <v>766</v>
      </c>
      <c r="AW290" s="118" t="s">
        <v>861</v>
      </c>
      <c r="AX290" s="118" t="s">
        <v>703</v>
      </c>
      <c r="AY290" s="118" t="s">
        <v>924</v>
      </c>
      <c r="AZ290" s="118" t="s">
        <v>639</v>
      </c>
      <c r="BA290" s="118" t="s">
        <v>986</v>
      </c>
      <c r="BB290" s="118" t="s">
        <v>575</v>
      </c>
      <c r="BC290" s="118" t="s">
        <v>321</v>
      </c>
      <c r="BD290" s="118" t="s">
        <v>226</v>
      </c>
      <c r="BE290" s="118" t="s">
        <v>385</v>
      </c>
      <c r="BF290" s="118" t="s">
        <v>70</v>
      </c>
      <c r="BG290" s="118" t="s">
        <v>449</v>
      </c>
      <c r="BH290" s="118" t="s">
        <v>101</v>
      </c>
      <c r="BI290" s="118" t="s">
        <v>512</v>
      </c>
      <c r="BJ290" s="118" t="s">
        <v>37</v>
      </c>
      <c r="BK290" s="118" t="s">
        <v>1018</v>
      </c>
      <c r="BL290" s="118" t="s">
        <v>543</v>
      </c>
      <c r="BM290" s="118" t="s">
        <v>955</v>
      </c>
      <c r="BN290" s="118" t="s">
        <v>607</v>
      </c>
      <c r="BO290" s="118" t="s">
        <v>892</v>
      </c>
      <c r="BP290" s="118" t="s">
        <v>671</v>
      </c>
      <c r="BQ290" s="118" t="s">
        <v>829</v>
      </c>
      <c r="BR290" s="126" t="s">
        <v>735</v>
      </c>
      <c r="BT290" s="22"/>
      <c r="BU290" s="29" t="s">
        <v>383</v>
      </c>
      <c r="BV290" s="30" t="s">
        <v>1030</v>
      </c>
      <c r="BW290" s="31">
        <f>L2+(282*L4)</f>
        <v>283</v>
      </c>
      <c r="BX290" s="22"/>
    </row>
    <row r="291" spans="1:76" x14ac:dyDescent="0.2">
      <c r="A291" s="1">
        <v>26</v>
      </c>
      <c r="B291" s="178">
        <v>100</v>
      </c>
      <c r="C291" s="6">
        <v>499</v>
      </c>
      <c r="D291" s="6">
        <v>961</v>
      </c>
      <c r="E291" s="6">
        <v>594</v>
      </c>
      <c r="F291" s="6">
        <v>894</v>
      </c>
      <c r="G291" s="6">
        <v>749</v>
      </c>
      <c r="H291" s="8">
        <v>223</v>
      </c>
      <c r="I291" s="6">
        <v>336</v>
      </c>
      <c r="J291" s="6">
        <v>567</v>
      </c>
      <c r="K291" s="12">
        <v>936</v>
      </c>
      <c r="L291" s="6">
        <v>406</v>
      </c>
      <c r="M291" s="6">
        <v>5</v>
      </c>
      <c r="N291" s="6">
        <v>297</v>
      </c>
      <c r="O291" s="6">
        <v>186</v>
      </c>
      <c r="P291" s="6">
        <v>652</v>
      </c>
      <c r="Q291" s="6">
        <v>795</v>
      </c>
      <c r="R291" s="6">
        <v>230</v>
      </c>
      <c r="S291" s="6">
        <v>373</v>
      </c>
      <c r="T291" s="6">
        <v>839</v>
      </c>
      <c r="U291" s="6">
        <v>728</v>
      </c>
      <c r="V291" s="6">
        <v>1020</v>
      </c>
      <c r="W291" s="6">
        <v>619</v>
      </c>
      <c r="X291" s="11">
        <v>89</v>
      </c>
      <c r="Y291" s="6">
        <v>458</v>
      </c>
      <c r="Z291" s="9">
        <v>689</v>
      </c>
      <c r="AA291" s="7">
        <v>802</v>
      </c>
      <c r="AB291" s="6">
        <v>276</v>
      </c>
      <c r="AC291" s="6">
        <v>131</v>
      </c>
      <c r="AD291" s="6">
        <v>431</v>
      </c>
      <c r="AE291" s="6">
        <v>64</v>
      </c>
      <c r="AF291" s="6">
        <v>526</v>
      </c>
      <c r="AG291" s="179">
        <v>925</v>
      </c>
      <c r="AH291" s="5">
        <f t="shared" si="56"/>
        <v>16400</v>
      </c>
      <c r="AI291" s="5">
        <f t="shared" si="57"/>
        <v>11201200</v>
      </c>
      <c r="AJ291" s="2">
        <f t="shared" si="55"/>
        <v>8606720000</v>
      </c>
      <c r="AK291" s="115">
        <f>SUMSQ(R290,S290,T290,U290,V290,W290,X290,Y290,Z290,AA290,AB290,AC290,AD290,AE290,AF290,AG290,R291,S291,T291,U291,V291,W291,X291,Y291,Z291,AA291,AB291,AC291,AD291,AE291,AF291,AG291)</f>
        <v>11201200</v>
      </c>
      <c r="AM291" s="127" t="s">
        <v>7</v>
      </c>
      <c r="AN291" s="118" t="s">
        <v>72</v>
      </c>
      <c r="AO291" s="118" t="s">
        <v>420</v>
      </c>
      <c r="AP291" s="118" t="s">
        <v>135</v>
      </c>
      <c r="AQ291" s="118" t="s">
        <v>356</v>
      </c>
      <c r="AR291" s="118" t="s">
        <v>197</v>
      </c>
      <c r="AS291" s="118" t="s">
        <v>293</v>
      </c>
      <c r="AT291" s="118" t="s">
        <v>261</v>
      </c>
      <c r="AU291" s="118" t="s">
        <v>800</v>
      </c>
      <c r="AV291" s="118" t="s">
        <v>769</v>
      </c>
      <c r="AW291" s="118" t="s">
        <v>864</v>
      </c>
      <c r="AX291" s="118" t="s">
        <v>706</v>
      </c>
      <c r="AY291" s="118" t="s">
        <v>927</v>
      </c>
      <c r="AZ291" s="118" t="s">
        <v>642</v>
      </c>
      <c r="BA291" s="118" t="s">
        <v>989</v>
      </c>
      <c r="BB291" s="118" t="s">
        <v>578</v>
      </c>
      <c r="BC291" s="118" t="s">
        <v>324</v>
      </c>
      <c r="BD291" s="118" t="s">
        <v>229</v>
      </c>
      <c r="BE291" s="118" t="s">
        <v>388</v>
      </c>
      <c r="BF291" s="118" t="s">
        <v>166</v>
      </c>
      <c r="BG291" s="118" t="s">
        <v>452</v>
      </c>
      <c r="BH291" s="118" t="s">
        <v>104</v>
      </c>
      <c r="BI291" s="118" t="s">
        <v>515</v>
      </c>
      <c r="BJ291" s="118" t="s">
        <v>40</v>
      </c>
      <c r="BK291" s="118" t="s">
        <v>1021</v>
      </c>
      <c r="BL291" s="118" t="s">
        <v>546</v>
      </c>
      <c r="BM291" s="118" t="s">
        <v>958</v>
      </c>
      <c r="BN291" s="118" t="s">
        <v>610</v>
      </c>
      <c r="BO291" s="118" t="s">
        <v>895</v>
      </c>
      <c r="BP291" s="118" t="s">
        <v>674</v>
      </c>
      <c r="BQ291" s="118" t="s">
        <v>832</v>
      </c>
      <c r="BR291" s="126" t="s">
        <v>738</v>
      </c>
      <c r="BT291" s="22"/>
      <c r="BU291" s="29" t="s">
        <v>444</v>
      </c>
      <c r="BV291" s="30" t="s">
        <v>1030</v>
      </c>
      <c r="BW291" s="31">
        <f>L2+(283*L4)</f>
        <v>284</v>
      </c>
      <c r="BX291" s="22"/>
    </row>
    <row r="292" spans="1:76" x14ac:dyDescent="0.2">
      <c r="A292" s="1">
        <v>27</v>
      </c>
      <c r="B292" s="178">
        <v>576</v>
      </c>
      <c r="C292" s="6">
        <v>943</v>
      </c>
      <c r="D292" s="6">
        <v>413</v>
      </c>
      <c r="E292" s="6">
        <v>14</v>
      </c>
      <c r="F292" s="6">
        <v>290</v>
      </c>
      <c r="G292" s="8">
        <v>177</v>
      </c>
      <c r="H292" s="6">
        <v>643</v>
      </c>
      <c r="I292" s="6">
        <v>788</v>
      </c>
      <c r="J292" s="6">
        <v>107</v>
      </c>
      <c r="K292" s="6">
        <v>508</v>
      </c>
      <c r="L292" s="12">
        <v>970</v>
      </c>
      <c r="M292" s="6">
        <v>601</v>
      </c>
      <c r="N292" s="6">
        <v>885</v>
      </c>
      <c r="O292" s="6">
        <v>742</v>
      </c>
      <c r="P292" s="6">
        <v>216</v>
      </c>
      <c r="Q292" s="6">
        <v>327</v>
      </c>
      <c r="R292" s="6">
        <v>698</v>
      </c>
      <c r="S292" s="6">
        <v>809</v>
      </c>
      <c r="T292" s="6">
        <v>283</v>
      </c>
      <c r="U292" s="6">
        <v>140</v>
      </c>
      <c r="V292" s="6">
        <v>424</v>
      </c>
      <c r="W292" s="11">
        <v>55</v>
      </c>
      <c r="X292" s="6">
        <v>517</v>
      </c>
      <c r="Y292" s="6">
        <v>918</v>
      </c>
      <c r="Z292" s="6">
        <v>237</v>
      </c>
      <c r="AA292" s="6">
        <v>382</v>
      </c>
      <c r="AB292" s="7">
        <v>848</v>
      </c>
      <c r="AC292" s="9">
        <v>735</v>
      </c>
      <c r="AD292" s="6">
        <v>1011</v>
      </c>
      <c r="AE292" s="6">
        <v>612</v>
      </c>
      <c r="AF292" s="6">
        <v>82</v>
      </c>
      <c r="AG292" s="179">
        <v>449</v>
      </c>
      <c r="AH292" s="5">
        <f t="shared" si="56"/>
        <v>16400</v>
      </c>
      <c r="AI292" s="5">
        <f t="shared" si="57"/>
        <v>11201200</v>
      </c>
      <c r="AJ292" s="2">
        <f t="shared" si="55"/>
        <v>8606720000</v>
      </c>
      <c r="AK292" s="115">
        <f>SUMSQ(B292,C292,D292,E292,F292,G292,H292,I292,J292,K292,L292,M292,N292,O292,P292,Q292,B293,C293,D293,E293,F293,G293,H293,I293,J293,K293,L293,M293,N293,O293,P293,Q293)</f>
        <v>11201200</v>
      </c>
      <c r="AM292" s="127" t="s">
        <v>479</v>
      </c>
      <c r="AN292" s="118" t="s">
        <v>67</v>
      </c>
      <c r="AO292" s="118" t="s">
        <v>415</v>
      </c>
      <c r="AP292" s="118" t="s">
        <v>130</v>
      </c>
      <c r="AQ292" s="118" t="s">
        <v>351</v>
      </c>
      <c r="AR292" s="118" t="s">
        <v>192</v>
      </c>
      <c r="AS292" s="118" t="s">
        <v>288</v>
      </c>
      <c r="AT292" s="118" t="s">
        <v>256</v>
      </c>
      <c r="AU292" s="118" t="s">
        <v>795</v>
      </c>
      <c r="AV292" s="118" t="s">
        <v>764</v>
      </c>
      <c r="AW292" s="118" t="s">
        <v>859</v>
      </c>
      <c r="AX292" s="118" t="s">
        <v>701</v>
      </c>
      <c r="AY292" s="118" t="s">
        <v>922</v>
      </c>
      <c r="AZ292" s="118" t="s">
        <v>637</v>
      </c>
      <c r="BA292" s="118" t="s">
        <v>984</v>
      </c>
      <c r="BB292" s="118" t="s">
        <v>573</v>
      </c>
      <c r="BC292" s="118" t="s">
        <v>319</v>
      </c>
      <c r="BD292" s="118" t="s">
        <v>224</v>
      </c>
      <c r="BE292" s="118" t="s">
        <v>383</v>
      </c>
      <c r="BF292" s="118" t="s">
        <v>162</v>
      </c>
      <c r="BG292" s="118" t="s">
        <v>447</v>
      </c>
      <c r="BH292" s="118" t="s">
        <v>99</v>
      </c>
      <c r="BI292" s="118" t="s">
        <v>510</v>
      </c>
      <c r="BJ292" s="118" t="s">
        <v>35</v>
      </c>
      <c r="BK292" s="118" t="s">
        <v>1016</v>
      </c>
      <c r="BL292" s="118" t="s">
        <v>542</v>
      </c>
      <c r="BM292" s="118" t="s">
        <v>953</v>
      </c>
      <c r="BN292" s="118" t="s">
        <v>605</v>
      </c>
      <c r="BO292" s="118" t="s">
        <v>890</v>
      </c>
      <c r="BP292" s="118" t="s">
        <v>669</v>
      </c>
      <c r="BQ292" s="118" t="s">
        <v>827</v>
      </c>
      <c r="BR292" s="126" t="s">
        <v>733</v>
      </c>
      <c r="BT292" s="22"/>
      <c r="BU292" s="29" t="s">
        <v>639</v>
      </c>
      <c r="BV292" s="30" t="s">
        <v>1030</v>
      </c>
      <c r="BW292" s="31">
        <f>L2+(284*L4)</f>
        <v>285</v>
      </c>
      <c r="BX292" s="22"/>
    </row>
    <row r="293" spans="1:76" x14ac:dyDescent="0.2">
      <c r="A293" s="1">
        <v>28</v>
      </c>
      <c r="B293" s="178">
        <v>923</v>
      </c>
      <c r="C293" s="6">
        <v>524</v>
      </c>
      <c r="D293" s="6">
        <v>58</v>
      </c>
      <c r="E293" s="6">
        <v>425</v>
      </c>
      <c r="F293" s="8">
        <v>133</v>
      </c>
      <c r="G293" s="6">
        <v>278</v>
      </c>
      <c r="H293" s="6">
        <v>808</v>
      </c>
      <c r="I293" s="6">
        <v>695</v>
      </c>
      <c r="J293" s="6">
        <v>464</v>
      </c>
      <c r="K293" s="6">
        <v>95</v>
      </c>
      <c r="L293" s="6">
        <v>621</v>
      </c>
      <c r="M293" s="12">
        <v>1022</v>
      </c>
      <c r="N293" s="6">
        <v>722</v>
      </c>
      <c r="O293" s="6">
        <v>833</v>
      </c>
      <c r="P293" s="6">
        <v>371</v>
      </c>
      <c r="Q293" s="6">
        <v>228</v>
      </c>
      <c r="R293" s="6">
        <v>797</v>
      </c>
      <c r="S293" s="6">
        <v>654</v>
      </c>
      <c r="T293" s="6">
        <v>192</v>
      </c>
      <c r="U293" s="6">
        <v>303</v>
      </c>
      <c r="V293" s="11">
        <v>3</v>
      </c>
      <c r="W293" s="6">
        <v>404</v>
      </c>
      <c r="X293" s="6">
        <v>930</v>
      </c>
      <c r="Y293" s="6">
        <v>561</v>
      </c>
      <c r="Z293" s="6">
        <v>330</v>
      </c>
      <c r="AA293" s="6">
        <v>217</v>
      </c>
      <c r="AB293" s="9">
        <v>747</v>
      </c>
      <c r="AC293" s="7">
        <v>892</v>
      </c>
      <c r="AD293" s="6">
        <v>600</v>
      </c>
      <c r="AE293" s="6">
        <v>967</v>
      </c>
      <c r="AF293" s="6">
        <v>501</v>
      </c>
      <c r="AG293" s="179">
        <v>102</v>
      </c>
      <c r="AH293" s="5">
        <f t="shared" si="56"/>
        <v>16400</v>
      </c>
      <c r="AI293" s="5">
        <f t="shared" si="57"/>
        <v>11201200</v>
      </c>
      <c r="AJ293" s="2">
        <f t="shared" si="55"/>
        <v>8606720000</v>
      </c>
      <c r="AK293" s="115">
        <f>SUMSQ(R292,S292,T292,U292,V292,W292,X292,Y292,Z292,AA292,AB292,AC292,AD292,AE292,AF292,AG292,R293,S293,T293,U293,V293,W293,X293,Y293,Z293,AA293,AB293,AC293,AD293,AE293,AF293,AG293)</f>
        <v>11201200</v>
      </c>
      <c r="AM293" s="127" t="s">
        <v>485</v>
      </c>
      <c r="AN293" s="118" t="s">
        <v>74</v>
      </c>
      <c r="AO293" s="118" t="s">
        <v>422</v>
      </c>
      <c r="AP293" s="118" t="s">
        <v>137</v>
      </c>
      <c r="AQ293" s="118" t="s">
        <v>358</v>
      </c>
      <c r="AR293" s="118" t="s">
        <v>199</v>
      </c>
      <c r="AS293" s="118" t="s">
        <v>295</v>
      </c>
      <c r="AT293" s="118" t="s">
        <v>263</v>
      </c>
      <c r="AU293" s="118" t="s">
        <v>802</v>
      </c>
      <c r="AV293" s="118" t="s">
        <v>771</v>
      </c>
      <c r="AW293" s="118" t="s">
        <v>866</v>
      </c>
      <c r="AX293" s="118" t="s">
        <v>708</v>
      </c>
      <c r="AY293" s="118" t="s">
        <v>929</v>
      </c>
      <c r="AZ293" s="118" t="s">
        <v>644</v>
      </c>
      <c r="BA293" s="118" t="s">
        <v>991</v>
      </c>
      <c r="BB293" s="118" t="s">
        <v>580</v>
      </c>
      <c r="BC293" s="118" t="s">
        <v>326</v>
      </c>
      <c r="BD293" s="118" t="s">
        <v>231</v>
      </c>
      <c r="BE293" s="118" t="s">
        <v>390</v>
      </c>
      <c r="BF293" s="118" t="s">
        <v>168</v>
      </c>
      <c r="BG293" s="118" t="s">
        <v>454</v>
      </c>
      <c r="BH293" s="118" t="s">
        <v>106</v>
      </c>
      <c r="BI293" s="118" t="s">
        <v>517</v>
      </c>
      <c r="BJ293" s="118" t="s">
        <v>42</v>
      </c>
      <c r="BK293" s="118" t="s">
        <v>1023</v>
      </c>
      <c r="BL293" s="118" t="s">
        <v>548</v>
      </c>
      <c r="BM293" s="118" t="s">
        <v>960</v>
      </c>
      <c r="BN293" s="118" t="s">
        <v>612</v>
      </c>
      <c r="BO293" s="118" t="s">
        <v>897</v>
      </c>
      <c r="BP293" s="118" t="s">
        <v>676</v>
      </c>
      <c r="BQ293" s="118" t="s">
        <v>834</v>
      </c>
      <c r="BR293" s="126" t="s">
        <v>739</v>
      </c>
      <c r="BT293" s="22"/>
      <c r="BU293" s="29" t="s">
        <v>700</v>
      </c>
      <c r="BV293" s="30" t="s">
        <v>1030</v>
      </c>
      <c r="BW293" s="31">
        <f>L2+(285*L4)</f>
        <v>286</v>
      </c>
      <c r="BX293" s="22"/>
    </row>
    <row r="294" spans="1:76" x14ac:dyDescent="0.2">
      <c r="A294" s="1">
        <v>29</v>
      </c>
      <c r="B294" s="178">
        <v>582</v>
      </c>
      <c r="C294" s="6">
        <v>981</v>
      </c>
      <c r="D294" s="6">
        <v>487</v>
      </c>
      <c r="E294" s="8">
        <v>120</v>
      </c>
      <c r="F294" s="6">
        <v>348</v>
      </c>
      <c r="G294" s="6">
        <v>203</v>
      </c>
      <c r="H294" s="6">
        <v>761</v>
      </c>
      <c r="I294" s="6">
        <v>874</v>
      </c>
      <c r="J294" s="6">
        <v>17</v>
      </c>
      <c r="K294" s="6">
        <v>386</v>
      </c>
      <c r="L294" s="6">
        <v>948</v>
      </c>
      <c r="M294" s="6">
        <v>547</v>
      </c>
      <c r="N294" s="12">
        <v>783</v>
      </c>
      <c r="O294" s="6">
        <v>672</v>
      </c>
      <c r="P294" s="6">
        <v>174</v>
      </c>
      <c r="Q294" s="6">
        <v>317</v>
      </c>
      <c r="R294" s="6">
        <v>708</v>
      </c>
      <c r="S294" s="6">
        <v>851</v>
      </c>
      <c r="T294" s="6">
        <v>353</v>
      </c>
      <c r="U294" s="11">
        <v>242</v>
      </c>
      <c r="V294" s="6">
        <v>478</v>
      </c>
      <c r="W294" s="6">
        <v>77</v>
      </c>
      <c r="X294" s="6">
        <v>639</v>
      </c>
      <c r="Y294" s="6">
        <v>1008</v>
      </c>
      <c r="Z294" s="6">
        <v>151</v>
      </c>
      <c r="AA294" s="6">
        <v>264</v>
      </c>
      <c r="AB294" s="6">
        <v>822</v>
      </c>
      <c r="AC294" s="6">
        <v>677</v>
      </c>
      <c r="AD294" s="7">
        <v>905</v>
      </c>
      <c r="AE294" s="9">
        <v>538</v>
      </c>
      <c r="AF294" s="6">
        <v>44</v>
      </c>
      <c r="AG294" s="179">
        <v>443</v>
      </c>
      <c r="AH294" s="5">
        <f t="shared" si="56"/>
        <v>16400</v>
      </c>
      <c r="AI294" s="5">
        <f t="shared" si="57"/>
        <v>11201200</v>
      </c>
      <c r="AJ294" s="2">
        <f>B294^3+C294^3+D294^3+E294^3+F294^3+G294^3+H294^3+I294^3+J294^3+K294^3+L294^3+M294^3+N294^3+O294^3+P294^3+Q294^3+R294^3+S294^3+T294^3+U294^3+V294^3+W294^3+X294^3+Y294^3+Z294^3+AA294^3+AB294^3+AC294^3+AD294^3+AE294^3+AF294^3+AG294^3</f>
        <v>8606720000</v>
      </c>
      <c r="AK294" s="115">
        <f>SUMSQ(B294,C294,D294,E294,F294,G294,H294,I294,J294,K294,L294,M294,N294,O294,P294,Q294,B295,C295,D295,E295,F295,G295,H295,I295,J295,K295,L295,M295,N295,O295,P295,Q295)</f>
        <v>11201200</v>
      </c>
      <c r="AM294" s="127" t="s">
        <v>477</v>
      </c>
      <c r="AN294" s="118" t="s">
        <v>65</v>
      </c>
      <c r="AO294" s="118" t="s">
        <v>413</v>
      </c>
      <c r="AP294" s="118" t="s">
        <v>128</v>
      </c>
      <c r="AQ294" s="118" t="s">
        <v>349</v>
      </c>
      <c r="AR294" s="118" t="s">
        <v>190</v>
      </c>
      <c r="AS294" s="118" t="s">
        <v>286</v>
      </c>
      <c r="AT294" s="118" t="s">
        <v>254</v>
      </c>
      <c r="AU294" s="118" t="s">
        <v>793</v>
      </c>
      <c r="AV294" s="118" t="s">
        <v>762</v>
      </c>
      <c r="AW294" s="118" t="s">
        <v>857</v>
      </c>
      <c r="AX294" s="118" t="s">
        <v>699</v>
      </c>
      <c r="AY294" s="118" t="s">
        <v>920</v>
      </c>
      <c r="AZ294" s="118" t="s">
        <v>635</v>
      </c>
      <c r="BA294" s="118" t="s">
        <v>982</v>
      </c>
      <c r="BB294" s="118" t="s">
        <v>571</v>
      </c>
      <c r="BC294" s="118" t="s">
        <v>317</v>
      </c>
      <c r="BD294" s="118" t="s">
        <v>222</v>
      </c>
      <c r="BE294" s="118" t="s">
        <v>381</v>
      </c>
      <c r="BF294" s="118" t="s">
        <v>160</v>
      </c>
      <c r="BG294" s="118" t="s">
        <v>445</v>
      </c>
      <c r="BH294" s="118" t="s">
        <v>97</v>
      </c>
      <c r="BI294" s="118" t="s">
        <v>508</v>
      </c>
      <c r="BJ294" s="118" t="s">
        <v>33</v>
      </c>
      <c r="BK294" s="118" t="s">
        <v>1014</v>
      </c>
      <c r="BL294" s="118" t="s">
        <v>540</v>
      </c>
      <c r="BM294" s="118" t="s">
        <v>951</v>
      </c>
      <c r="BN294" s="118" t="s">
        <v>603</v>
      </c>
      <c r="BO294" s="118" t="s">
        <v>888</v>
      </c>
      <c r="BP294" s="118" t="s">
        <v>667</v>
      </c>
      <c r="BQ294" s="118" t="s">
        <v>825</v>
      </c>
      <c r="BR294" s="126" t="s">
        <v>731</v>
      </c>
      <c r="BT294" s="22"/>
      <c r="BU294" s="29" t="s">
        <v>783</v>
      </c>
      <c r="BV294" s="30" t="s">
        <v>1030</v>
      </c>
      <c r="BW294" s="31">
        <f>L2+(286*L4)</f>
        <v>287</v>
      </c>
      <c r="BX294" s="22"/>
    </row>
    <row r="295" spans="1:76" x14ac:dyDescent="0.2">
      <c r="A295" s="1">
        <v>30</v>
      </c>
      <c r="B295" s="178">
        <v>993</v>
      </c>
      <c r="C295" s="6">
        <v>626</v>
      </c>
      <c r="D295" s="8">
        <v>68</v>
      </c>
      <c r="E295" s="6">
        <v>467</v>
      </c>
      <c r="F295" s="6">
        <v>255</v>
      </c>
      <c r="G295" s="6">
        <v>368</v>
      </c>
      <c r="H295" s="6">
        <v>862</v>
      </c>
      <c r="I295" s="6">
        <v>717</v>
      </c>
      <c r="J295" s="6">
        <v>438</v>
      </c>
      <c r="K295" s="6">
        <v>37</v>
      </c>
      <c r="L295" s="6">
        <v>535</v>
      </c>
      <c r="M295" s="6">
        <v>904</v>
      </c>
      <c r="N295" s="6">
        <v>684</v>
      </c>
      <c r="O295" s="12">
        <v>827</v>
      </c>
      <c r="P295" s="6">
        <v>265</v>
      </c>
      <c r="Q295" s="6">
        <v>154</v>
      </c>
      <c r="R295" s="6">
        <v>871</v>
      </c>
      <c r="S295" s="6">
        <v>760</v>
      </c>
      <c r="T295" s="11">
        <v>198</v>
      </c>
      <c r="U295" s="6">
        <v>341</v>
      </c>
      <c r="V295" s="6">
        <v>121</v>
      </c>
      <c r="W295" s="6">
        <v>490</v>
      </c>
      <c r="X295" s="6">
        <v>988</v>
      </c>
      <c r="Y295" s="6">
        <v>587</v>
      </c>
      <c r="Z295" s="6">
        <v>308</v>
      </c>
      <c r="AA295" s="6">
        <v>163</v>
      </c>
      <c r="AB295" s="6">
        <v>657</v>
      </c>
      <c r="AC295" s="6">
        <v>770</v>
      </c>
      <c r="AD295" s="9">
        <v>558</v>
      </c>
      <c r="AE295" s="7">
        <v>957</v>
      </c>
      <c r="AF295" s="6">
        <v>399</v>
      </c>
      <c r="AG295" s="179">
        <v>32</v>
      </c>
      <c r="AH295" s="5">
        <f t="shared" si="56"/>
        <v>16400</v>
      </c>
      <c r="AI295" s="5">
        <f t="shared" si="57"/>
        <v>11201200</v>
      </c>
      <c r="AJ295" s="2">
        <f t="shared" ref="AJ295:AJ297" si="58">B295^3+C295^3+D295^3+E295^3+F295^3+G295^3+H295^3+I295^3+J295^3+K295^3+L295^3+M295^3+N295^3+O295^3+P295^3+Q295^3+R295^3+S295^3+T295^3+U295^3+V295^3+W295^3+X295^3+Y295^3+Z295^3+AA295^3+AB295^3+AC295^3+AD295^3+AE295^3+AF295^3+AG295^3</f>
        <v>8606720000</v>
      </c>
      <c r="AK295" s="115">
        <f>SUMSQ(R294,S294,T294,U294,V294,W294,X294,Y294,Z294,AA294,AB294,AC294,AD294,AE294,AF294,AG294,R295,S295,T295,U295,V295,W295,X295,Y295,Z295,AA295,AB295,AC295,AD295,AE295,AF295,AG295)</f>
        <v>11201200</v>
      </c>
      <c r="AM295" s="127" t="s">
        <v>487</v>
      </c>
      <c r="AN295" s="118" t="s">
        <v>76</v>
      </c>
      <c r="AO295" s="118" t="s">
        <v>424</v>
      </c>
      <c r="AP295" s="118" t="s">
        <v>139</v>
      </c>
      <c r="AQ295" s="118" t="s">
        <v>360</v>
      </c>
      <c r="AR295" s="118" t="s">
        <v>201</v>
      </c>
      <c r="AS295" s="118" t="s">
        <v>296</v>
      </c>
      <c r="AT295" s="118" t="s">
        <v>265</v>
      </c>
      <c r="AU295" s="118" t="s">
        <v>804</v>
      </c>
      <c r="AV295" s="118" t="s">
        <v>773</v>
      </c>
      <c r="AW295" s="118" t="s">
        <v>868</v>
      </c>
      <c r="AX295" s="118" t="s">
        <v>710</v>
      </c>
      <c r="AY295" s="118" t="s">
        <v>931</v>
      </c>
      <c r="AZ295" s="118" t="s">
        <v>646</v>
      </c>
      <c r="BA295" s="118" t="s">
        <v>993</v>
      </c>
      <c r="BB295" s="118" t="s">
        <v>582</v>
      </c>
      <c r="BC295" s="118" t="s">
        <v>328</v>
      </c>
      <c r="BD295" s="118" t="s">
        <v>233</v>
      </c>
      <c r="BE295" s="118" t="s">
        <v>392</v>
      </c>
      <c r="BF295" s="118" t="s">
        <v>170</v>
      </c>
      <c r="BG295" s="118" t="s">
        <v>456</v>
      </c>
      <c r="BH295" s="118" t="s">
        <v>108</v>
      </c>
      <c r="BI295" s="118" t="s">
        <v>519</v>
      </c>
      <c r="BJ295" s="118" t="s">
        <v>44</v>
      </c>
      <c r="BK295" s="118" t="s">
        <v>1025</v>
      </c>
      <c r="BL295" s="118" t="s">
        <v>550</v>
      </c>
      <c r="BM295" s="118" t="s">
        <v>962</v>
      </c>
      <c r="BN295" s="118" t="s">
        <v>614</v>
      </c>
      <c r="BO295" s="118" t="s">
        <v>899</v>
      </c>
      <c r="BP295" s="118" t="s">
        <v>678</v>
      </c>
      <c r="BQ295" s="118" t="s">
        <v>836</v>
      </c>
      <c r="BR295" s="126" t="s">
        <v>741</v>
      </c>
      <c r="BT295" s="22"/>
      <c r="BU295" s="29" t="s">
        <v>977</v>
      </c>
      <c r="BV295" s="30" t="s">
        <v>1030</v>
      </c>
      <c r="BW295" s="31">
        <f>L2+(287*L4)</f>
        <v>288</v>
      </c>
      <c r="BX295" s="22"/>
    </row>
    <row r="296" spans="1:76" x14ac:dyDescent="0.2">
      <c r="A296" s="1">
        <v>31</v>
      </c>
      <c r="B296" s="178">
        <v>445</v>
      </c>
      <c r="C296" s="8">
        <v>46</v>
      </c>
      <c r="D296" s="6">
        <v>544</v>
      </c>
      <c r="E296" s="6">
        <v>911</v>
      </c>
      <c r="F296" s="6">
        <v>675</v>
      </c>
      <c r="G296" s="6">
        <v>820</v>
      </c>
      <c r="H296" s="6">
        <v>258</v>
      </c>
      <c r="I296" s="6">
        <v>145</v>
      </c>
      <c r="J296" s="6">
        <v>1002</v>
      </c>
      <c r="K296" s="6">
        <v>633</v>
      </c>
      <c r="L296" s="6">
        <v>75</v>
      </c>
      <c r="M296" s="6">
        <v>476</v>
      </c>
      <c r="N296" s="6">
        <v>248</v>
      </c>
      <c r="O296" s="6">
        <v>359</v>
      </c>
      <c r="P296" s="12">
        <v>853</v>
      </c>
      <c r="Q296" s="6">
        <v>710</v>
      </c>
      <c r="R296" s="6">
        <v>315</v>
      </c>
      <c r="S296" s="11">
        <v>172</v>
      </c>
      <c r="T296" s="6">
        <v>666</v>
      </c>
      <c r="U296" s="6">
        <v>777</v>
      </c>
      <c r="V296" s="6">
        <v>549</v>
      </c>
      <c r="W296" s="6">
        <v>950</v>
      </c>
      <c r="X296" s="6">
        <v>392</v>
      </c>
      <c r="Y296" s="6">
        <v>23</v>
      </c>
      <c r="Z296" s="6">
        <v>880</v>
      </c>
      <c r="AA296" s="6">
        <v>767</v>
      </c>
      <c r="AB296" s="6">
        <v>205</v>
      </c>
      <c r="AC296" s="6">
        <v>350</v>
      </c>
      <c r="AD296" s="6">
        <v>114</v>
      </c>
      <c r="AE296" s="6">
        <v>481</v>
      </c>
      <c r="AF296" s="7">
        <v>979</v>
      </c>
      <c r="AG296" s="145">
        <v>580</v>
      </c>
      <c r="AH296" s="5">
        <f t="shared" si="56"/>
        <v>16400</v>
      </c>
      <c r="AI296" s="5">
        <f t="shared" si="57"/>
        <v>11201200</v>
      </c>
      <c r="AJ296" s="2">
        <f t="shared" si="58"/>
        <v>8606720000</v>
      </c>
      <c r="AK296" s="115">
        <f>SUMSQ(B296,C296,D296,E296,F296,G296,H296,I296,J296,K296,L296,M296,N296,O296,P296,Q296,B297,C297,D297,E297,F297,G297,H297,I297,J297,K297,L297,M297,N297,O297,P297,Q297)</f>
        <v>11201200</v>
      </c>
      <c r="AM296" s="127" t="s">
        <v>475</v>
      </c>
      <c r="AN296" s="118" t="s">
        <v>63</v>
      </c>
      <c r="AO296" s="118" t="s">
        <v>411</v>
      </c>
      <c r="AP296" s="118" t="s">
        <v>126</v>
      </c>
      <c r="AQ296" s="118" t="s">
        <v>347</v>
      </c>
      <c r="AR296" s="118" t="s">
        <v>188</v>
      </c>
      <c r="AS296" s="118" t="s">
        <v>284</v>
      </c>
      <c r="AT296" s="118" t="s">
        <v>252</v>
      </c>
      <c r="AU296" s="118" t="s">
        <v>791</v>
      </c>
      <c r="AV296" s="118" t="s">
        <v>760</v>
      </c>
      <c r="AW296" s="118" t="s">
        <v>855</v>
      </c>
      <c r="AX296" s="118" t="s">
        <v>697</v>
      </c>
      <c r="AY296" s="118" t="s">
        <v>918</v>
      </c>
      <c r="AZ296" s="118" t="s">
        <v>633</v>
      </c>
      <c r="BA296" s="118" t="s">
        <v>980</v>
      </c>
      <c r="BB296" s="118" t="s">
        <v>569</v>
      </c>
      <c r="BC296" s="118" t="s">
        <v>315</v>
      </c>
      <c r="BD296" s="118" t="s">
        <v>220</v>
      </c>
      <c r="BE296" s="118" t="s">
        <v>379</v>
      </c>
      <c r="BF296" s="118" t="s">
        <v>158</v>
      </c>
      <c r="BG296" s="118" t="s">
        <v>443</v>
      </c>
      <c r="BH296" s="118" t="s">
        <v>95</v>
      </c>
      <c r="BI296" s="118" t="s">
        <v>506</v>
      </c>
      <c r="BJ296" s="118" t="s">
        <v>31</v>
      </c>
      <c r="BK296" s="118" t="s">
        <v>1012</v>
      </c>
      <c r="BL296" s="118" t="s">
        <v>538</v>
      </c>
      <c r="BM296" s="118" t="s">
        <v>949</v>
      </c>
      <c r="BN296" s="118" t="s">
        <v>601</v>
      </c>
      <c r="BO296" s="118" t="s">
        <v>886</v>
      </c>
      <c r="BP296" s="118" t="s">
        <v>665</v>
      </c>
      <c r="BQ296" s="118" t="s">
        <v>823</v>
      </c>
      <c r="BR296" s="126" t="s">
        <v>729</v>
      </c>
      <c r="BT296" s="22"/>
      <c r="BU296" s="29" t="s">
        <v>412</v>
      </c>
      <c r="BV296" s="30" t="s">
        <v>1030</v>
      </c>
      <c r="BW296" s="31">
        <f>L2+(288*L4)</f>
        <v>289</v>
      </c>
      <c r="BX296" s="22"/>
    </row>
    <row r="297" spans="1:76" ht="13.5" thickBot="1" x14ac:dyDescent="0.25">
      <c r="A297" s="1">
        <v>32</v>
      </c>
      <c r="B297" s="183">
        <v>26</v>
      </c>
      <c r="C297" s="180">
        <v>393</v>
      </c>
      <c r="D297" s="180">
        <v>955</v>
      </c>
      <c r="E297" s="180">
        <v>556</v>
      </c>
      <c r="F297" s="180">
        <v>776</v>
      </c>
      <c r="G297" s="180">
        <v>663</v>
      </c>
      <c r="H297" s="180">
        <v>165</v>
      </c>
      <c r="I297" s="180">
        <v>310</v>
      </c>
      <c r="J297" s="180">
        <v>589</v>
      </c>
      <c r="K297" s="180">
        <v>990</v>
      </c>
      <c r="L297" s="180">
        <v>496</v>
      </c>
      <c r="M297" s="180">
        <v>127</v>
      </c>
      <c r="N297" s="180">
        <v>339</v>
      </c>
      <c r="O297" s="180">
        <v>196</v>
      </c>
      <c r="P297" s="180">
        <v>754</v>
      </c>
      <c r="Q297" s="187">
        <v>865</v>
      </c>
      <c r="R297" s="191">
        <v>160</v>
      </c>
      <c r="S297" s="180">
        <v>271</v>
      </c>
      <c r="T297" s="180">
        <v>829</v>
      </c>
      <c r="U297" s="180">
        <v>686</v>
      </c>
      <c r="V297" s="180">
        <v>898</v>
      </c>
      <c r="W297" s="180">
        <v>529</v>
      </c>
      <c r="X297" s="180">
        <v>35</v>
      </c>
      <c r="Y297" s="180">
        <v>436</v>
      </c>
      <c r="Z297" s="180">
        <v>715</v>
      </c>
      <c r="AA297" s="180">
        <v>860</v>
      </c>
      <c r="AB297" s="180">
        <v>362</v>
      </c>
      <c r="AC297" s="180">
        <v>249</v>
      </c>
      <c r="AD297" s="180">
        <v>469</v>
      </c>
      <c r="AE297" s="180">
        <v>70</v>
      </c>
      <c r="AF297" s="150">
        <v>632</v>
      </c>
      <c r="AG297" s="182">
        <v>999</v>
      </c>
      <c r="AH297" s="5">
        <f t="shared" si="56"/>
        <v>16400</v>
      </c>
      <c r="AI297" s="5">
        <f t="shared" si="57"/>
        <v>11201200</v>
      </c>
      <c r="AJ297" s="2">
        <f t="shared" si="58"/>
        <v>8606720000</v>
      </c>
      <c r="AK297" s="115">
        <f>SUMSQ(R296,S296,T296,U296,V296,W296,X296,Y296,Z296,AA296,AB296,AC296,AD296,AE296,AF296,AG296,R297,S297,T297,U297,V297,W297,X297,Y297,Z297,AA297,AB297,AC297,AD297,AE297,AF297,AG297)</f>
        <v>11201200</v>
      </c>
      <c r="AM297" s="128" t="s">
        <v>489</v>
      </c>
      <c r="AN297" s="129" t="s">
        <v>78</v>
      </c>
      <c r="AO297" s="129" t="s">
        <v>426</v>
      </c>
      <c r="AP297" s="129" t="s">
        <v>141</v>
      </c>
      <c r="AQ297" s="129" t="s">
        <v>362</v>
      </c>
      <c r="AR297" s="129" t="s">
        <v>203</v>
      </c>
      <c r="AS297" s="129" t="s">
        <v>298</v>
      </c>
      <c r="AT297" s="129" t="s">
        <v>267</v>
      </c>
      <c r="AU297" s="129" t="s">
        <v>806</v>
      </c>
      <c r="AV297" s="129" t="s">
        <v>775</v>
      </c>
      <c r="AW297" s="129" t="s">
        <v>870</v>
      </c>
      <c r="AX297" s="129" t="s">
        <v>712</v>
      </c>
      <c r="AY297" s="129" t="s">
        <v>933</v>
      </c>
      <c r="AZ297" s="129" t="s">
        <v>648</v>
      </c>
      <c r="BA297" s="129" t="s">
        <v>995</v>
      </c>
      <c r="BB297" s="129" t="s">
        <v>584</v>
      </c>
      <c r="BC297" s="129" t="s">
        <v>330</v>
      </c>
      <c r="BD297" s="129" t="s">
        <v>235</v>
      </c>
      <c r="BE297" s="129" t="s">
        <v>394</v>
      </c>
      <c r="BF297" s="129" t="s">
        <v>172</v>
      </c>
      <c r="BG297" s="129" t="s">
        <v>458</v>
      </c>
      <c r="BH297" s="129" t="s">
        <v>110</v>
      </c>
      <c r="BI297" s="129" t="s">
        <v>521</v>
      </c>
      <c r="BJ297" s="129" t="s">
        <v>46</v>
      </c>
      <c r="BK297" s="129" t="s">
        <v>1027</v>
      </c>
      <c r="BL297" s="129" t="s">
        <v>552</v>
      </c>
      <c r="BM297" s="129" t="s">
        <v>964</v>
      </c>
      <c r="BN297" s="129" t="s">
        <v>616</v>
      </c>
      <c r="BO297" s="129" t="s">
        <v>901</v>
      </c>
      <c r="BP297" s="129" t="s">
        <v>680</v>
      </c>
      <c r="BQ297" s="129" t="s">
        <v>838</v>
      </c>
      <c r="BR297" s="257" t="s">
        <v>743</v>
      </c>
      <c r="BT297" s="22"/>
      <c r="BU297" s="29" t="s">
        <v>351</v>
      </c>
      <c r="BV297" s="30" t="s">
        <v>1030</v>
      </c>
      <c r="BW297" s="31">
        <f>L2+(289*L4)</f>
        <v>290</v>
      </c>
      <c r="BX297" s="22"/>
    </row>
    <row r="298" spans="1:76" x14ac:dyDescent="0.2">
      <c r="A298" s="3" t="s">
        <v>0</v>
      </c>
      <c r="B298" s="5">
        <f t="shared" ref="B298:I298" si="59">SUM(B266:B297)</f>
        <v>16400</v>
      </c>
      <c r="C298" s="5">
        <f t="shared" si="59"/>
        <v>16400</v>
      </c>
      <c r="D298" s="5">
        <f t="shared" si="59"/>
        <v>16400</v>
      </c>
      <c r="E298" s="5">
        <f t="shared" si="59"/>
        <v>16400</v>
      </c>
      <c r="F298" s="5">
        <f t="shared" si="59"/>
        <v>16400</v>
      </c>
      <c r="G298" s="5">
        <f t="shared" si="59"/>
        <v>16400</v>
      </c>
      <c r="H298" s="5">
        <f t="shared" si="59"/>
        <v>16400</v>
      </c>
      <c r="I298" s="5">
        <f t="shared" si="59"/>
        <v>16400</v>
      </c>
      <c r="J298" s="5">
        <f t="shared" ref="J298:AG298" si="60">SUM(J266:J297)</f>
        <v>16400</v>
      </c>
      <c r="K298" s="5">
        <f t="shared" si="60"/>
        <v>16400</v>
      </c>
      <c r="L298" s="5">
        <f t="shared" si="60"/>
        <v>16400</v>
      </c>
      <c r="M298" s="5">
        <f t="shared" si="60"/>
        <v>16400</v>
      </c>
      <c r="N298" s="5">
        <f t="shared" si="60"/>
        <v>16400</v>
      </c>
      <c r="O298" s="5">
        <f t="shared" si="60"/>
        <v>16400</v>
      </c>
      <c r="P298" s="5">
        <f t="shared" si="60"/>
        <v>16400</v>
      </c>
      <c r="Q298" s="5">
        <f t="shared" si="60"/>
        <v>16400</v>
      </c>
      <c r="R298" s="5">
        <f t="shared" si="60"/>
        <v>16400</v>
      </c>
      <c r="S298" s="5">
        <f t="shared" si="60"/>
        <v>16400</v>
      </c>
      <c r="T298" s="5">
        <f t="shared" si="60"/>
        <v>16400</v>
      </c>
      <c r="U298" s="5">
        <f t="shared" si="60"/>
        <v>16400</v>
      </c>
      <c r="V298" s="5">
        <f t="shared" si="60"/>
        <v>16400</v>
      </c>
      <c r="W298" s="5">
        <f t="shared" si="60"/>
        <v>16400</v>
      </c>
      <c r="X298" s="5">
        <f t="shared" si="60"/>
        <v>16400</v>
      </c>
      <c r="Y298" s="5">
        <f t="shared" si="60"/>
        <v>16400</v>
      </c>
      <c r="Z298" s="5">
        <f t="shared" si="60"/>
        <v>16400</v>
      </c>
      <c r="AA298" s="5">
        <f t="shared" si="60"/>
        <v>16400</v>
      </c>
      <c r="AB298" s="5">
        <f t="shared" si="60"/>
        <v>16400</v>
      </c>
      <c r="AC298" s="5">
        <f t="shared" si="60"/>
        <v>16400</v>
      </c>
      <c r="AD298" s="5">
        <f t="shared" si="60"/>
        <v>16400</v>
      </c>
      <c r="AE298" s="5">
        <f t="shared" si="60"/>
        <v>16400</v>
      </c>
      <c r="AF298" s="5">
        <f t="shared" si="60"/>
        <v>16400</v>
      </c>
      <c r="AG298" s="5">
        <f t="shared" si="60"/>
        <v>16400</v>
      </c>
      <c r="AH298" s="5"/>
      <c r="AI298" s="5"/>
      <c r="BT298" s="22"/>
      <c r="BU298" s="29" t="s">
        <v>251</v>
      </c>
      <c r="BV298" s="30" t="s">
        <v>1030</v>
      </c>
      <c r="BW298" s="31">
        <f>L2+(290*L4)</f>
        <v>291</v>
      </c>
      <c r="BX298" s="22"/>
    </row>
    <row r="299" spans="1:76" x14ac:dyDescent="0.2">
      <c r="A299" s="3" t="s">
        <v>1</v>
      </c>
      <c r="B299" s="5">
        <f t="shared" ref="B299:AG299" si="61">SUMSQ(B266:B297)</f>
        <v>11201200</v>
      </c>
      <c r="C299" s="5">
        <f t="shared" si="61"/>
        <v>11201200</v>
      </c>
      <c r="D299" s="5">
        <f t="shared" si="61"/>
        <v>11201200</v>
      </c>
      <c r="E299" s="5">
        <f t="shared" si="61"/>
        <v>11201200</v>
      </c>
      <c r="F299" s="5">
        <f t="shared" si="61"/>
        <v>11201200</v>
      </c>
      <c r="G299" s="5">
        <f t="shared" si="61"/>
        <v>11201200</v>
      </c>
      <c r="H299" s="5">
        <f t="shared" si="61"/>
        <v>11201200</v>
      </c>
      <c r="I299" s="5">
        <f t="shared" si="61"/>
        <v>11201200</v>
      </c>
      <c r="J299" s="5">
        <f t="shared" si="61"/>
        <v>11201200</v>
      </c>
      <c r="K299" s="5">
        <f t="shared" si="61"/>
        <v>11201200</v>
      </c>
      <c r="L299" s="5">
        <f t="shared" si="61"/>
        <v>11201200</v>
      </c>
      <c r="M299" s="5">
        <f t="shared" si="61"/>
        <v>11201200</v>
      </c>
      <c r="N299" s="5">
        <f t="shared" si="61"/>
        <v>11201200</v>
      </c>
      <c r="O299" s="5">
        <f t="shared" si="61"/>
        <v>11201200</v>
      </c>
      <c r="P299" s="5">
        <f t="shared" si="61"/>
        <v>11201200</v>
      </c>
      <c r="Q299" s="5">
        <f t="shared" si="61"/>
        <v>11201200</v>
      </c>
      <c r="R299" s="5">
        <f t="shared" si="61"/>
        <v>11201200</v>
      </c>
      <c r="S299" s="5">
        <f t="shared" si="61"/>
        <v>11201200</v>
      </c>
      <c r="T299" s="5">
        <f t="shared" si="61"/>
        <v>11201200</v>
      </c>
      <c r="U299" s="5">
        <f t="shared" si="61"/>
        <v>11201200</v>
      </c>
      <c r="V299" s="5">
        <f t="shared" si="61"/>
        <v>11201200</v>
      </c>
      <c r="W299" s="5">
        <f t="shared" si="61"/>
        <v>11201200</v>
      </c>
      <c r="X299" s="5">
        <f t="shared" si="61"/>
        <v>11201200</v>
      </c>
      <c r="Y299" s="5">
        <f t="shared" si="61"/>
        <v>11201200</v>
      </c>
      <c r="Z299" s="5">
        <f t="shared" si="61"/>
        <v>11201200</v>
      </c>
      <c r="AA299" s="5">
        <f t="shared" si="61"/>
        <v>11201200</v>
      </c>
      <c r="AB299" s="5">
        <f t="shared" si="61"/>
        <v>11201200</v>
      </c>
      <c r="AC299" s="5">
        <f t="shared" si="61"/>
        <v>11201200</v>
      </c>
      <c r="AD299" s="5">
        <f t="shared" si="61"/>
        <v>11201200</v>
      </c>
      <c r="AE299" s="5">
        <f t="shared" si="61"/>
        <v>11201200</v>
      </c>
      <c r="AF299" s="5">
        <f t="shared" si="61"/>
        <v>11201200</v>
      </c>
      <c r="AG299" s="5">
        <f t="shared" si="61"/>
        <v>11201200</v>
      </c>
      <c r="AH299" s="5"/>
      <c r="AI299" s="114">
        <f>C266^2+B267^2+E268^2+D269^2+G270^2+F271^2+I272^2+H273^2+K274^2+J275^2+M276^2+L277^2+O278^2+N279^2+Q280^2+P281^2+S282^2+R283^2+U284^2+T285^2+W286^2+V287^2+Y288^2+X289^2+AA290^2+Z291^2+AC292^2+AB293^2+AE294^2+AD295^2+AG296^2+AF297^2</f>
        <v>11201200</v>
      </c>
      <c r="BT299" s="22"/>
      <c r="BU299" s="29" t="s">
        <v>57</v>
      </c>
      <c r="BV299" s="30" t="s">
        <v>1030</v>
      </c>
      <c r="BW299" s="31">
        <f>L2+(291*L4)</f>
        <v>292</v>
      </c>
      <c r="BX299" s="22"/>
    </row>
    <row r="300" spans="1:76" x14ac:dyDescent="0.2">
      <c r="A300" s="3" t="s">
        <v>2</v>
      </c>
      <c r="B300" s="2">
        <f t="shared" ref="B300:AG300" si="62"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si="62"/>
        <v>8606720000</v>
      </c>
      <c r="D300" s="2">
        <f t="shared" si="62"/>
        <v>8606720000</v>
      </c>
      <c r="E300" s="2">
        <f t="shared" si="62"/>
        <v>8606720000</v>
      </c>
      <c r="F300" s="2">
        <f t="shared" si="62"/>
        <v>8606720000</v>
      </c>
      <c r="G300" s="2">
        <f t="shared" si="62"/>
        <v>8606720000</v>
      </c>
      <c r="H300" s="2">
        <f t="shared" si="62"/>
        <v>8606720000</v>
      </c>
      <c r="I300" s="2">
        <f t="shared" si="62"/>
        <v>8606720000</v>
      </c>
      <c r="J300" s="2">
        <f t="shared" si="62"/>
        <v>8606720000</v>
      </c>
      <c r="K300" s="2">
        <f t="shared" si="62"/>
        <v>8606720000</v>
      </c>
      <c r="L300" s="2">
        <f t="shared" si="62"/>
        <v>8606720000</v>
      </c>
      <c r="M300" s="2">
        <f t="shared" si="62"/>
        <v>8606720000</v>
      </c>
      <c r="N300" s="2">
        <f t="shared" si="62"/>
        <v>8606720000</v>
      </c>
      <c r="O300" s="2">
        <f t="shared" si="62"/>
        <v>8606720000</v>
      </c>
      <c r="P300" s="2">
        <f t="shared" si="62"/>
        <v>8606720000</v>
      </c>
      <c r="Q300" s="2">
        <f t="shared" si="62"/>
        <v>8606720000</v>
      </c>
      <c r="R300" s="2">
        <f t="shared" si="62"/>
        <v>8606720000</v>
      </c>
      <c r="S300" s="2">
        <f t="shared" si="62"/>
        <v>8606720000</v>
      </c>
      <c r="T300" s="2">
        <f t="shared" si="62"/>
        <v>8606720000</v>
      </c>
      <c r="U300" s="2">
        <f t="shared" si="62"/>
        <v>8606720000</v>
      </c>
      <c r="V300" s="2">
        <f t="shared" si="62"/>
        <v>8606720000</v>
      </c>
      <c r="W300" s="2">
        <f t="shared" si="62"/>
        <v>8606720000</v>
      </c>
      <c r="X300" s="2">
        <f t="shared" si="62"/>
        <v>8606720000</v>
      </c>
      <c r="Y300" s="2">
        <f t="shared" si="62"/>
        <v>8606720000</v>
      </c>
      <c r="Z300" s="2">
        <f t="shared" si="62"/>
        <v>8606720000</v>
      </c>
      <c r="AA300" s="2">
        <f t="shared" si="62"/>
        <v>8606720000</v>
      </c>
      <c r="AB300" s="2">
        <f t="shared" si="62"/>
        <v>8606720000</v>
      </c>
      <c r="AC300" s="2">
        <f t="shared" si="62"/>
        <v>8606720000</v>
      </c>
      <c r="AD300" s="2">
        <f t="shared" si="62"/>
        <v>8606720000</v>
      </c>
      <c r="AE300" s="2">
        <f t="shared" si="62"/>
        <v>8606720000</v>
      </c>
      <c r="AF300" s="2">
        <f t="shared" si="62"/>
        <v>8606720000</v>
      </c>
      <c r="AG300" s="2">
        <f t="shared" si="62"/>
        <v>8606720000</v>
      </c>
      <c r="AH300" s="5"/>
      <c r="AI300" s="5"/>
      <c r="AL300" s="64" t="s">
        <v>1171</v>
      </c>
      <c r="AM300" s="120" t="s">
        <v>1114</v>
      </c>
      <c r="AN300" s="120" t="s">
        <v>1195</v>
      </c>
      <c r="AO300" s="120" t="s">
        <v>1196</v>
      </c>
      <c r="AP300" s="120" t="s">
        <v>1197</v>
      </c>
      <c r="AQ300" s="120" t="s">
        <v>1118</v>
      </c>
      <c r="AR300" s="120" t="s">
        <v>1198</v>
      </c>
      <c r="AS300" s="120" t="s">
        <v>1199</v>
      </c>
      <c r="AT300" s="120" t="s">
        <v>1200</v>
      </c>
      <c r="AU300" s="120" t="s">
        <v>1120</v>
      </c>
      <c r="AV300" s="120" t="s">
        <v>1201</v>
      </c>
      <c r="AW300" s="120" t="s">
        <v>1123</v>
      </c>
      <c r="AX300" s="120" t="s">
        <v>1121</v>
      </c>
      <c r="AY300" s="120" t="s">
        <v>1116</v>
      </c>
      <c r="AZ300" s="120" t="s">
        <v>1202</v>
      </c>
      <c r="BA300" s="120" t="s">
        <v>1203</v>
      </c>
      <c r="BB300" s="120" t="s">
        <v>1204</v>
      </c>
      <c r="BC300" s="120" t="s">
        <v>1205</v>
      </c>
      <c r="BD300" s="120" t="s">
        <v>1206</v>
      </c>
      <c r="BE300" s="120" t="s">
        <v>1207</v>
      </c>
      <c r="BF300" s="120" t="s">
        <v>1208</v>
      </c>
      <c r="BG300" s="120" t="s">
        <v>1209</v>
      </c>
      <c r="BH300" s="120" t="s">
        <v>1210</v>
      </c>
      <c r="BI300" s="120" t="s">
        <v>1211</v>
      </c>
      <c r="BJ300" s="120" t="s">
        <v>1212</v>
      </c>
      <c r="BK300" s="120" t="s">
        <v>1213</v>
      </c>
      <c r="BL300" s="120" t="s">
        <v>1214</v>
      </c>
      <c r="BM300" s="121" t="s">
        <v>1117</v>
      </c>
      <c r="BN300" s="122" t="s">
        <v>1115</v>
      </c>
      <c r="BO300" s="123" t="s">
        <v>1135</v>
      </c>
      <c r="BP300" s="123" t="s">
        <v>1122</v>
      </c>
      <c r="BQ300" s="123" t="s">
        <v>1124</v>
      </c>
      <c r="BR300" s="123" t="s">
        <v>1119</v>
      </c>
      <c r="BT300" s="22"/>
      <c r="BU300" s="29" t="s">
        <v>1009</v>
      </c>
      <c r="BV300" s="30" t="s">
        <v>1030</v>
      </c>
      <c r="BW300" s="31">
        <f>L2+(292*L4)</f>
        <v>293</v>
      </c>
      <c r="BX300" s="22"/>
    </row>
    <row r="301" spans="1:76" x14ac:dyDescent="0.2">
      <c r="AH301" s="5"/>
      <c r="AI301" s="5"/>
      <c r="AL301" s="64" t="s">
        <v>1172</v>
      </c>
      <c r="AM301" s="120" t="s">
        <v>1114</v>
      </c>
      <c r="AN301" s="120" t="s">
        <v>1195</v>
      </c>
      <c r="AO301" s="120" t="s">
        <v>1196</v>
      </c>
      <c r="AP301" s="120" t="s">
        <v>1197</v>
      </c>
      <c r="AQ301" s="120" t="s">
        <v>1118</v>
      </c>
      <c r="AR301" s="120" t="s">
        <v>1198</v>
      </c>
      <c r="AS301" s="120" t="s">
        <v>1199</v>
      </c>
      <c r="AT301" s="120" t="s">
        <v>1200</v>
      </c>
      <c r="AU301" s="120" t="s">
        <v>1120</v>
      </c>
      <c r="AV301" s="120" t="s">
        <v>1201</v>
      </c>
      <c r="AW301" s="120" t="s">
        <v>1123</v>
      </c>
      <c r="AX301" s="120" t="s">
        <v>1121</v>
      </c>
      <c r="AY301" s="120" t="s">
        <v>1116</v>
      </c>
      <c r="AZ301" s="120" t="s">
        <v>1202</v>
      </c>
      <c r="BA301" s="120" t="s">
        <v>1203</v>
      </c>
      <c r="BB301" s="120" t="s">
        <v>1204</v>
      </c>
      <c r="BC301" s="120" t="s">
        <v>1205</v>
      </c>
      <c r="BD301" s="120" t="s">
        <v>1206</v>
      </c>
      <c r="BE301" s="120" t="s">
        <v>1207</v>
      </c>
      <c r="BF301" s="120" t="s">
        <v>1208</v>
      </c>
      <c r="BG301" s="120" t="s">
        <v>1209</v>
      </c>
      <c r="BH301" s="120" t="s">
        <v>1210</v>
      </c>
      <c r="BI301" s="120" t="s">
        <v>1211</v>
      </c>
      <c r="BJ301" s="120" t="s">
        <v>1212</v>
      </c>
      <c r="BK301" s="120" t="s">
        <v>1213</v>
      </c>
      <c r="BL301" s="120" t="s">
        <v>1214</v>
      </c>
      <c r="BM301" s="121" t="s">
        <v>1117</v>
      </c>
      <c r="BN301" s="122" t="s">
        <v>1115</v>
      </c>
      <c r="BO301" s="123" t="s">
        <v>1135</v>
      </c>
      <c r="BP301" s="123" t="s">
        <v>1122</v>
      </c>
      <c r="BQ301" s="123" t="s">
        <v>1124</v>
      </c>
      <c r="BR301" s="123" t="s">
        <v>1119</v>
      </c>
      <c r="BT301" s="22"/>
      <c r="BU301" s="29" t="s">
        <v>815</v>
      </c>
      <c r="BV301" s="30" t="s">
        <v>1030</v>
      </c>
      <c r="BW301" s="31">
        <f>L2+(293*L4)</f>
        <v>294</v>
      </c>
      <c r="BX301" s="22"/>
    </row>
    <row r="302" spans="1:76" x14ac:dyDescent="0.2">
      <c r="A302" s="3" t="s">
        <v>3</v>
      </c>
      <c r="B302" s="2">
        <f>B266</f>
        <v>15</v>
      </c>
      <c r="C302" s="2">
        <f>C267</f>
        <v>59</v>
      </c>
      <c r="D302" s="2">
        <f>D268</f>
        <v>85</v>
      </c>
      <c r="E302" s="2">
        <f>E269</f>
        <v>97</v>
      </c>
      <c r="F302" s="2">
        <f>F270</f>
        <v>148</v>
      </c>
      <c r="G302" s="2">
        <f>G271</f>
        <v>168</v>
      </c>
      <c r="H302" s="2">
        <f>H272</f>
        <v>202</v>
      </c>
      <c r="I302" s="2">
        <f>I273</f>
        <v>254</v>
      </c>
      <c r="J302" s="2">
        <f>J274</f>
        <v>266</v>
      </c>
      <c r="K302" s="2">
        <f>K275</f>
        <v>318</v>
      </c>
      <c r="L302" s="2">
        <f>L276</f>
        <v>340</v>
      </c>
      <c r="M302" s="2">
        <f>M277</f>
        <v>360</v>
      </c>
      <c r="N302" s="2">
        <f>N278</f>
        <v>405</v>
      </c>
      <c r="O302" s="2">
        <f>O279</f>
        <v>417</v>
      </c>
      <c r="P302" s="2">
        <f>P280</f>
        <v>463</v>
      </c>
      <c r="Q302" s="2">
        <f>Q281</f>
        <v>507</v>
      </c>
      <c r="R302" s="2">
        <f>R282</f>
        <v>531</v>
      </c>
      <c r="S302" s="2">
        <f>S283</f>
        <v>551</v>
      </c>
      <c r="T302" s="2">
        <f>T284</f>
        <v>585</v>
      </c>
      <c r="U302" s="2">
        <f>U285</f>
        <v>637</v>
      </c>
      <c r="V302" s="2">
        <f>V286</f>
        <v>656</v>
      </c>
      <c r="W302" s="2">
        <f>W287</f>
        <v>700</v>
      </c>
      <c r="X302" s="2">
        <f>X288</f>
        <v>726</v>
      </c>
      <c r="Y302" s="2">
        <f>Y289</f>
        <v>738</v>
      </c>
      <c r="Z302" s="2">
        <f>Z290</f>
        <v>790</v>
      </c>
      <c r="AA302" s="2">
        <f>AA291</f>
        <v>802</v>
      </c>
      <c r="AB302" s="2">
        <f>AB292</f>
        <v>848</v>
      </c>
      <c r="AC302" s="2">
        <f>AC293</f>
        <v>892</v>
      </c>
      <c r="AD302" s="2">
        <f>AD294</f>
        <v>905</v>
      </c>
      <c r="AE302" s="2">
        <f>AE295</f>
        <v>957</v>
      </c>
      <c r="AF302" s="2">
        <f>AF296</f>
        <v>979</v>
      </c>
      <c r="AG302" s="2">
        <f>AG297</f>
        <v>999</v>
      </c>
      <c r="AH302" s="217">
        <f t="shared" ref="AH302:AH305" si="63">SUM(B302:AG302)</f>
        <v>16400</v>
      </c>
      <c r="AI302" s="5">
        <f t="shared" ref="AI302:AI305" si="64">SUMSQ(B302:AG302)</f>
        <v>11201200</v>
      </c>
      <c r="AO302" s="77"/>
      <c r="AP302" s="77"/>
      <c r="AQ302" s="77"/>
      <c r="BC302" s="77"/>
      <c r="BD302" s="77"/>
      <c r="BJ302" s="77"/>
      <c r="BR302" s="2" t="s">
        <v>5</v>
      </c>
      <c r="BT302" s="22"/>
      <c r="BU302" s="29" t="s">
        <v>668</v>
      </c>
      <c r="BV302" s="30" t="s">
        <v>1030</v>
      </c>
      <c r="BW302" s="31">
        <f>L2+(294*L4)</f>
        <v>295</v>
      </c>
      <c r="BX302" s="22"/>
    </row>
    <row r="303" spans="1:76" x14ac:dyDescent="0.2">
      <c r="A303" s="3" t="s">
        <v>4</v>
      </c>
      <c r="B303" s="2">
        <f>B297</f>
        <v>26</v>
      </c>
      <c r="C303" s="2">
        <f>C296</f>
        <v>46</v>
      </c>
      <c r="D303" s="2">
        <f>D295</f>
        <v>68</v>
      </c>
      <c r="E303" s="2">
        <f>E294</f>
        <v>120</v>
      </c>
      <c r="F303" s="2">
        <f>F293</f>
        <v>133</v>
      </c>
      <c r="G303" s="2">
        <f>G292</f>
        <v>177</v>
      </c>
      <c r="H303" s="2">
        <f>H291</f>
        <v>223</v>
      </c>
      <c r="I303" s="2">
        <f>I290</f>
        <v>235</v>
      </c>
      <c r="J303" s="2">
        <f>J289</f>
        <v>287</v>
      </c>
      <c r="K303" s="2">
        <f>K288</f>
        <v>299</v>
      </c>
      <c r="L303" s="2">
        <f>L287</f>
        <v>325</v>
      </c>
      <c r="M303" s="2">
        <f>M286</f>
        <v>369</v>
      </c>
      <c r="N303" s="2">
        <f>N285</f>
        <v>388</v>
      </c>
      <c r="O303" s="2">
        <f>O284</f>
        <v>440</v>
      </c>
      <c r="P303" s="2">
        <f>P283</f>
        <v>474</v>
      </c>
      <c r="Q303" s="2">
        <f>Q282</f>
        <v>494</v>
      </c>
      <c r="R303" s="2">
        <f>R281</f>
        <v>518</v>
      </c>
      <c r="S303" s="2">
        <f>S280</f>
        <v>562</v>
      </c>
      <c r="T303" s="2">
        <f>T279</f>
        <v>608</v>
      </c>
      <c r="U303" s="2">
        <f>U278</f>
        <v>620</v>
      </c>
      <c r="V303" s="2">
        <f>V277</f>
        <v>665</v>
      </c>
      <c r="W303" s="2">
        <f>W276</f>
        <v>685</v>
      </c>
      <c r="X303" s="2">
        <f>X275</f>
        <v>707</v>
      </c>
      <c r="Y303" s="2">
        <f>Y274</f>
        <v>759</v>
      </c>
      <c r="Z303" s="2">
        <f>Z273</f>
        <v>771</v>
      </c>
      <c r="AA303" s="2">
        <f>AA272</f>
        <v>823</v>
      </c>
      <c r="AB303" s="2">
        <f>AB271</f>
        <v>857</v>
      </c>
      <c r="AC303" s="2">
        <f>AC270</f>
        <v>877</v>
      </c>
      <c r="AD303" s="2">
        <f>AD269</f>
        <v>928</v>
      </c>
      <c r="AE303" s="2">
        <f>AE268</f>
        <v>940</v>
      </c>
      <c r="AF303" s="2">
        <f>AF267</f>
        <v>966</v>
      </c>
      <c r="AG303" s="2">
        <f>AG266</f>
        <v>1010</v>
      </c>
      <c r="AH303" s="217">
        <f t="shared" si="63"/>
        <v>16400</v>
      </c>
      <c r="AI303" s="5">
        <f t="shared" si="64"/>
        <v>11201200</v>
      </c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78"/>
      <c r="BO303" s="78"/>
      <c r="BP303" s="78"/>
      <c r="BQ303" s="78"/>
      <c r="BR303" s="78"/>
      <c r="BT303" s="22"/>
      <c r="BU303" s="29" t="s">
        <v>607</v>
      </c>
      <c r="BV303" s="30" t="s">
        <v>1030</v>
      </c>
      <c r="BW303" s="31">
        <f>L2+(295*L4)</f>
        <v>296</v>
      </c>
      <c r="BX303" s="22"/>
    </row>
    <row r="304" spans="1:76" x14ac:dyDescent="0.2">
      <c r="A304" s="3" t="s">
        <v>6</v>
      </c>
      <c r="B304" s="2">
        <f>B282</f>
        <v>661</v>
      </c>
      <c r="C304" s="2">
        <f>C283</f>
        <v>673</v>
      </c>
      <c r="D304" s="2">
        <f>D284</f>
        <v>719</v>
      </c>
      <c r="E304" s="2">
        <f>E285</f>
        <v>763</v>
      </c>
      <c r="F304" s="2">
        <f>F286</f>
        <v>522</v>
      </c>
      <c r="G304" s="2">
        <f>G287</f>
        <v>574</v>
      </c>
      <c r="H304" s="2">
        <f>H288</f>
        <v>596</v>
      </c>
      <c r="I304" s="2">
        <f>I289</f>
        <v>616</v>
      </c>
      <c r="J304" s="2">
        <f>J290</f>
        <v>916</v>
      </c>
      <c r="K304" s="2">
        <f>K291</f>
        <v>936</v>
      </c>
      <c r="L304" s="2">
        <f>L292</f>
        <v>970</v>
      </c>
      <c r="M304" s="2">
        <f>M293</f>
        <v>1022</v>
      </c>
      <c r="N304" s="2">
        <f>N294</f>
        <v>783</v>
      </c>
      <c r="O304" s="2">
        <f>O295</f>
        <v>827</v>
      </c>
      <c r="P304" s="2">
        <f>P296</f>
        <v>853</v>
      </c>
      <c r="Q304" s="2">
        <f>Q297</f>
        <v>865</v>
      </c>
      <c r="R304" s="2">
        <f>R266</f>
        <v>137</v>
      </c>
      <c r="S304" s="2">
        <f>S267</f>
        <v>189</v>
      </c>
      <c r="T304" s="2">
        <f>T268</f>
        <v>211</v>
      </c>
      <c r="U304" s="2">
        <f>U269</f>
        <v>231</v>
      </c>
      <c r="V304" s="2">
        <f>V270</f>
        <v>22</v>
      </c>
      <c r="W304" s="2">
        <f>W271</f>
        <v>34</v>
      </c>
      <c r="X304" s="2">
        <f>X272</f>
        <v>80</v>
      </c>
      <c r="Y304" s="2">
        <f>Y273</f>
        <v>124</v>
      </c>
      <c r="Z304" s="2">
        <f>Z274</f>
        <v>400</v>
      </c>
      <c r="AA304" s="2">
        <f>AA275</f>
        <v>444</v>
      </c>
      <c r="AB304" s="2">
        <f>AB276</f>
        <v>470</v>
      </c>
      <c r="AC304" s="2">
        <f>AC277</f>
        <v>482</v>
      </c>
      <c r="AD304" s="2">
        <f>AD278</f>
        <v>275</v>
      </c>
      <c r="AE304" s="2">
        <f>AE279</f>
        <v>295</v>
      </c>
      <c r="AF304" s="2">
        <f>AF280</f>
        <v>329</v>
      </c>
      <c r="AG304" s="2">
        <f>AG281</f>
        <v>381</v>
      </c>
      <c r="AH304" s="217">
        <f t="shared" si="63"/>
        <v>16400</v>
      </c>
      <c r="AI304" s="5">
        <f t="shared" si="64"/>
        <v>11201200</v>
      </c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78"/>
      <c r="BO304" s="78"/>
      <c r="BP304" s="78"/>
      <c r="BQ304" s="78"/>
      <c r="BR304" s="78"/>
      <c r="BT304" s="22"/>
      <c r="BU304" s="29" t="s">
        <v>927</v>
      </c>
      <c r="BV304" s="30" t="s">
        <v>1030</v>
      </c>
      <c r="BW304" s="31">
        <f>L2+(296*L4)</f>
        <v>297</v>
      </c>
      <c r="BX304" s="22"/>
    </row>
    <row r="305" spans="1:76" x14ac:dyDescent="0.2">
      <c r="A305" s="3" t="s">
        <v>7</v>
      </c>
      <c r="B305" s="2">
        <f>B281</f>
        <v>644</v>
      </c>
      <c r="C305" s="2">
        <f>C280</f>
        <v>696</v>
      </c>
      <c r="D305" s="2">
        <f>D279</f>
        <v>730</v>
      </c>
      <c r="E305" s="2">
        <f>E278</f>
        <v>750</v>
      </c>
      <c r="F305" s="2">
        <f>F277</f>
        <v>543</v>
      </c>
      <c r="G305" s="2">
        <f>G276</f>
        <v>555</v>
      </c>
      <c r="H305" s="2">
        <f>H275</f>
        <v>581</v>
      </c>
      <c r="I305" s="2">
        <f>I274</f>
        <v>625</v>
      </c>
      <c r="J305" s="2">
        <f>J273</f>
        <v>901</v>
      </c>
      <c r="K305" s="2">
        <f>K272</f>
        <v>945</v>
      </c>
      <c r="L305" s="2">
        <f>L271</f>
        <v>991</v>
      </c>
      <c r="M305" s="2">
        <f>M270</f>
        <v>1003</v>
      </c>
      <c r="N305" s="2">
        <f>N269</f>
        <v>794</v>
      </c>
      <c r="O305" s="2">
        <f>O268</f>
        <v>814</v>
      </c>
      <c r="P305" s="2">
        <f>P267</f>
        <v>836</v>
      </c>
      <c r="Q305" s="2">
        <f>Q266</f>
        <v>888</v>
      </c>
      <c r="R305" s="2">
        <f>R297</f>
        <v>160</v>
      </c>
      <c r="S305" s="2">
        <f>S296</f>
        <v>172</v>
      </c>
      <c r="T305" s="2">
        <f>T295</f>
        <v>198</v>
      </c>
      <c r="U305" s="2">
        <f>U294</f>
        <v>242</v>
      </c>
      <c r="V305" s="2">
        <f>V293</f>
        <v>3</v>
      </c>
      <c r="W305" s="2">
        <f>W292</f>
        <v>55</v>
      </c>
      <c r="X305" s="2">
        <f>X291</f>
        <v>89</v>
      </c>
      <c r="Y305" s="2">
        <f>Y290</f>
        <v>109</v>
      </c>
      <c r="Z305" s="2">
        <f>Z289</f>
        <v>409</v>
      </c>
      <c r="AA305" s="2">
        <f>AA288</f>
        <v>429</v>
      </c>
      <c r="AB305" s="2">
        <f>AB287</f>
        <v>451</v>
      </c>
      <c r="AC305" s="2">
        <f>AC286</f>
        <v>503</v>
      </c>
      <c r="AD305" s="2">
        <f>AD285</f>
        <v>262</v>
      </c>
      <c r="AE305" s="2">
        <f>AE284</f>
        <v>306</v>
      </c>
      <c r="AF305" s="2">
        <f>AF283</f>
        <v>352</v>
      </c>
      <c r="AG305" s="2">
        <f>AG282</f>
        <v>364</v>
      </c>
      <c r="AH305" s="217">
        <f t="shared" si="63"/>
        <v>16400</v>
      </c>
      <c r="AI305" s="5">
        <f t="shared" si="64"/>
        <v>11201200</v>
      </c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78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78"/>
      <c r="BO305" s="78"/>
      <c r="BP305" s="78"/>
      <c r="BQ305" s="78"/>
      <c r="BR305" s="78"/>
      <c r="BT305" s="22"/>
      <c r="BU305" s="29" t="s">
        <v>867</v>
      </c>
      <c r="BV305" s="30" t="s">
        <v>1030</v>
      </c>
      <c r="BW305" s="31">
        <f>L2+(297*L4)</f>
        <v>298</v>
      </c>
      <c r="BX305" s="22"/>
    </row>
    <row r="306" spans="1:76" x14ac:dyDescent="0.2">
      <c r="BT306" s="22"/>
      <c r="BU306" s="29" t="s">
        <v>751</v>
      </c>
      <c r="BV306" s="30" t="s">
        <v>1030</v>
      </c>
      <c r="BW306" s="31">
        <f>L2+(298*L4)</f>
        <v>299</v>
      </c>
      <c r="BX306" s="22"/>
    </row>
    <row r="307" spans="1:76" x14ac:dyDescent="0.2">
      <c r="BT307" s="22"/>
      <c r="BU307" s="29" t="s">
        <v>555</v>
      </c>
      <c r="BV307" s="30" t="s">
        <v>1030</v>
      </c>
      <c r="BW307" s="31">
        <f>L2+(299*L4)</f>
        <v>300</v>
      </c>
      <c r="BX307" s="22"/>
    </row>
    <row r="308" spans="1:76" ht="13.5" thickBot="1" x14ac:dyDescent="0.25">
      <c r="A308" s="1" t="s">
        <v>5</v>
      </c>
      <c r="B308" s="1" t="s">
        <v>1218</v>
      </c>
      <c r="D308" s="131"/>
      <c r="BB308" s="32" t="s">
        <v>1217</v>
      </c>
      <c r="BT308" s="22"/>
      <c r="BU308" s="29" t="s">
        <v>495</v>
      </c>
      <c r="BV308" s="30" t="s">
        <v>1030</v>
      </c>
      <c r="BW308" s="31">
        <f>L2+(300*L4)</f>
        <v>301</v>
      </c>
      <c r="BX308" s="22"/>
    </row>
    <row r="309" spans="1:76" x14ac:dyDescent="0.2">
      <c r="A309" s="1">
        <v>1</v>
      </c>
      <c r="B309" s="193">
        <v>6</v>
      </c>
      <c r="C309" s="194">
        <v>405</v>
      </c>
      <c r="D309" s="177">
        <v>935</v>
      </c>
      <c r="E309" s="177">
        <v>568</v>
      </c>
      <c r="F309" s="177">
        <v>796</v>
      </c>
      <c r="G309" s="177">
        <v>651</v>
      </c>
      <c r="H309" s="177">
        <v>185</v>
      </c>
      <c r="I309" s="177">
        <v>298</v>
      </c>
      <c r="J309" s="177">
        <v>593</v>
      </c>
      <c r="K309" s="177">
        <v>962</v>
      </c>
      <c r="L309" s="177">
        <v>500</v>
      </c>
      <c r="M309" s="177">
        <v>99</v>
      </c>
      <c r="N309" s="177">
        <v>335</v>
      </c>
      <c r="O309" s="177">
        <v>224</v>
      </c>
      <c r="P309" s="189">
        <v>750</v>
      </c>
      <c r="Q309" s="177">
        <v>893</v>
      </c>
      <c r="R309" s="177">
        <v>132</v>
      </c>
      <c r="S309" s="185">
        <v>275</v>
      </c>
      <c r="T309" s="177">
        <v>801</v>
      </c>
      <c r="U309" s="177">
        <v>690</v>
      </c>
      <c r="V309" s="177">
        <v>926</v>
      </c>
      <c r="W309" s="177">
        <v>525</v>
      </c>
      <c r="X309" s="177">
        <v>63</v>
      </c>
      <c r="Y309" s="177">
        <v>432</v>
      </c>
      <c r="Z309" s="177">
        <v>727</v>
      </c>
      <c r="AA309" s="177">
        <v>840</v>
      </c>
      <c r="AB309" s="177">
        <v>374</v>
      </c>
      <c r="AC309" s="177">
        <v>229</v>
      </c>
      <c r="AD309" s="177">
        <v>457</v>
      </c>
      <c r="AE309" s="177">
        <v>90</v>
      </c>
      <c r="AF309" s="195">
        <v>620</v>
      </c>
      <c r="AG309" s="196">
        <v>1019</v>
      </c>
      <c r="AH309" s="5">
        <f>SUM(B309:AG309)</f>
        <v>16400</v>
      </c>
      <c r="AI309" s="5">
        <f>SUMSQ(B309:AG309)</f>
        <v>11201200</v>
      </c>
      <c r="AJ309" s="2">
        <f t="shared" ref="AJ309:AJ336" si="65">B309^3+C309^3+D309^3+E309^3+F309^3+G309^3+H309^3+I309^3+J309^3+K309^3+L309^3+M309^3+N309^3+O309^3+P309^3+Q309^3+R309^3+S309^3+T309^3+U309^3+V309^3+W309^3+X309^3+Y309^3+Z309^3+AA309^3+AB309^3+AC309^3+AD309^3+AE309^3+AF309^3+AG309^3</f>
        <v>8606720000</v>
      </c>
      <c r="AK309" s="115">
        <f>SUMSQ(B309,C309,D309,E309,F309,G309,H309,I309,J309,K309,L309,M309,N309,O309,P309,Q309,B310,C310,D310,E310,F310,G310,H310,I310,J310,K310,L310,M310,N310,O310,P310,Q310)</f>
        <v>11201200</v>
      </c>
      <c r="AM309" s="256" t="s">
        <v>645</v>
      </c>
      <c r="AN309" s="124" t="s">
        <v>930</v>
      </c>
      <c r="AO309" s="124" t="s">
        <v>581</v>
      </c>
      <c r="AP309" s="124" t="s">
        <v>992</v>
      </c>
      <c r="AQ309" s="124" t="s">
        <v>772</v>
      </c>
      <c r="AR309" s="124" t="s">
        <v>803</v>
      </c>
      <c r="AS309" s="124" t="s">
        <v>709</v>
      </c>
      <c r="AT309" s="124" t="s">
        <v>867</v>
      </c>
      <c r="AU309" s="124" t="s">
        <v>200</v>
      </c>
      <c r="AV309" s="124" t="s">
        <v>359</v>
      </c>
      <c r="AW309" s="124" t="s">
        <v>264</v>
      </c>
      <c r="AX309" s="124" t="s">
        <v>6</v>
      </c>
      <c r="AY309" s="124" t="s">
        <v>75</v>
      </c>
      <c r="AZ309" s="124" t="s">
        <v>486</v>
      </c>
      <c r="BA309" s="124" t="s">
        <v>138</v>
      </c>
      <c r="BB309" s="124" t="s">
        <v>423</v>
      </c>
      <c r="BC309" s="124" t="s">
        <v>677</v>
      </c>
      <c r="BD309" s="124" t="s">
        <v>898</v>
      </c>
      <c r="BE309" s="124" t="s">
        <v>740</v>
      </c>
      <c r="BF309" s="124" t="s">
        <v>835</v>
      </c>
      <c r="BG309" s="124" t="s">
        <v>549</v>
      </c>
      <c r="BH309" s="124" t="s">
        <v>1024</v>
      </c>
      <c r="BI309" s="124" t="s">
        <v>613</v>
      </c>
      <c r="BJ309" s="124" t="s">
        <v>961</v>
      </c>
      <c r="BK309" s="124" t="s">
        <v>107</v>
      </c>
      <c r="BL309" s="124" t="s">
        <v>455</v>
      </c>
      <c r="BM309" s="124" t="s">
        <v>43</v>
      </c>
      <c r="BN309" s="124" t="s">
        <v>518</v>
      </c>
      <c r="BO309" s="124" t="s">
        <v>232</v>
      </c>
      <c r="BP309" s="124" t="s">
        <v>327</v>
      </c>
      <c r="BQ309" s="124" t="s">
        <v>169</v>
      </c>
      <c r="BR309" s="125" t="s">
        <v>391</v>
      </c>
      <c r="BT309" s="22"/>
      <c r="BU309" s="29" t="s">
        <v>299</v>
      </c>
      <c r="BV309" s="30" t="s">
        <v>1030</v>
      </c>
      <c r="BW309" s="31">
        <f>L2+(301*L4)</f>
        <v>302</v>
      </c>
      <c r="BX309" s="22"/>
    </row>
    <row r="310" spans="1:76" x14ac:dyDescent="0.2">
      <c r="A310" s="1">
        <v>2</v>
      </c>
      <c r="B310" s="197">
        <v>417</v>
      </c>
      <c r="C310" s="9">
        <v>50</v>
      </c>
      <c r="D310" s="6">
        <v>516</v>
      </c>
      <c r="E310" s="6">
        <v>915</v>
      </c>
      <c r="F310" s="6">
        <v>703</v>
      </c>
      <c r="G310" s="6">
        <v>816</v>
      </c>
      <c r="H310" s="6">
        <v>286</v>
      </c>
      <c r="I310" s="6">
        <v>141</v>
      </c>
      <c r="J310" s="6">
        <v>1014</v>
      </c>
      <c r="K310" s="6">
        <v>613</v>
      </c>
      <c r="L310" s="6">
        <v>87</v>
      </c>
      <c r="M310" s="6">
        <v>456</v>
      </c>
      <c r="N310" s="6">
        <v>236</v>
      </c>
      <c r="O310" s="6">
        <v>379</v>
      </c>
      <c r="P310" s="6">
        <v>841</v>
      </c>
      <c r="Q310" s="11">
        <v>730</v>
      </c>
      <c r="R310" s="12">
        <v>295</v>
      </c>
      <c r="S310" s="6">
        <v>184</v>
      </c>
      <c r="T310" s="6">
        <v>646</v>
      </c>
      <c r="U310" s="6">
        <v>789</v>
      </c>
      <c r="V310" s="6">
        <v>569</v>
      </c>
      <c r="W310" s="6">
        <v>938</v>
      </c>
      <c r="X310" s="6">
        <v>412</v>
      </c>
      <c r="Y310" s="6">
        <v>11</v>
      </c>
      <c r="Z310" s="6">
        <v>884</v>
      </c>
      <c r="AA310" s="6">
        <v>739</v>
      </c>
      <c r="AB310" s="6">
        <v>209</v>
      </c>
      <c r="AC310" s="6">
        <v>322</v>
      </c>
      <c r="AD310" s="6">
        <v>110</v>
      </c>
      <c r="AE310" s="6">
        <v>509</v>
      </c>
      <c r="AF310" s="6">
        <v>975</v>
      </c>
      <c r="AG310" s="198">
        <v>608</v>
      </c>
      <c r="AH310" s="5">
        <f t="shared" ref="AH310:AH340" si="66">SUM(B310:AG310)</f>
        <v>16400</v>
      </c>
      <c r="AI310" s="5">
        <f t="shared" ref="AI310:AI340" si="67">SUMSQ(B310:AG310)</f>
        <v>11201200</v>
      </c>
      <c r="AJ310" s="2">
        <f t="shared" si="65"/>
        <v>8606720000</v>
      </c>
      <c r="AK310" s="115">
        <f>SUMSQ(R309,S309,T309,U309,V309,W309,X309,Y309,Z309,AA309,AB309,AC309,AD309,AE309,AF309,AG309,R310,S310,T310,U310,V310,W310,X310,Y310,Z310,AA310,AB310,AC310,AD310,AE310,AF310,AG310)</f>
        <v>11201200</v>
      </c>
      <c r="AM310" s="127" t="s">
        <v>636</v>
      </c>
      <c r="AN310" s="118" t="s">
        <v>921</v>
      </c>
      <c r="AO310" s="118" t="s">
        <v>572</v>
      </c>
      <c r="AP310" s="118" t="s">
        <v>983</v>
      </c>
      <c r="AQ310" s="118" t="s">
        <v>763</v>
      </c>
      <c r="AR310" s="118" t="s">
        <v>794</v>
      </c>
      <c r="AS310" s="118" t="s">
        <v>700</v>
      </c>
      <c r="AT310" s="118" t="s">
        <v>858</v>
      </c>
      <c r="AU310" s="118" t="s">
        <v>191</v>
      </c>
      <c r="AV310" s="118" t="s">
        <v>350</v>
      </c>
      <c r="AW310" s="118" t="s">
        <v>255</v>
      </c>
      <c r="AX310" s="118" t="s">
        <v>287</v>
      </c>
      <c r="AY310" s="118" t="s">
        <v>66</v>
      </c>
      <c r="AZ310" s="118" t="s">
        <v>478</v>
      </c>
      <c r="BA310" s="118" t="s">
        <v>129</v>
      </c>
      <c r="BB310" s="118" t="s">
        <v>414</v>
      </c>
      <c r="BC310" s="118" t="s">
        <v>668</v>
      </c>
      <c r="BD310" s="118" t="s">
        <v>889</v>
      </c>
      <c r="BE310" s="118" t="s">
        <v>732</v>
      </c>
      <c r="BF310" s="118" t="s">
        <v>826</v>
      </c>
      <c r="BG310" s="118" t="s">
        <v>541</v>
      </c>
      <c r="BH310" s="118" t="s">
        <v>1015</v>
      </c>
      <c r="BI310" s="118" t="s">
        <v>604</v>
      </c>
      <c r="BJ310" s="118" t="s">
        <v>952</v>
      </c>
      <c r="BK310" s="118" t="s">
        <v>98</v>
      </c>
      <c r="BL310" s="118" t="s">
        <v>446</v>
      </c>
      <c r="BM310" s="118" t="s">
        <v>34</v>
      </c>
      <c r="BN310" s="118" t="s">
        <v>509</v>
      </c>
      <c r="BO310" s="118" t="s">
        <v>223</v>
      </c>
      <c r="BP310" s="118" t="s">
        <v>318</v>
      </c>
      <c r="BQ310" s="118" t="s">
        <v>161</v>
      </c>
      <c r="BR310" s="126" t="s">
        <v>382</v>
      </c>
      <c r="BT310" s="22"/>
      <c r="BU310" s="29" t="s">
        <v>168</v>
      </c>
      <c r="BV310" s="30" t="s">
        <v>1030</v>
      </c>
      <c r="BW310" s="31">
        <f>L2+(302*L4)</f>
        <v>303</v>
      </c>
      <c r="BX310" s="22"/>
    </row>
    <row r="311" spans="1:76" x14ac:dyDescent="0.2">
      <c r="A311" s="1">
        <v>3</v>
      </c>
      <c r="B311" s="178">
        <v>1021</v>
      </c>
      <c r="C311" s="6">
        <v>622</v>
      </c>
      <c r="D311" s="9">
        <v>96</v>
      </c>
      <c r="E311" s="7">
        <v>463</v>
      </c>
      <c r="F311" s="6">
        <v>227</v>
      </c>
      <c r="G311" s="6">
        <v>372</v>
      </c>
      <c r="H311" s="6">
        <v>834</v>
      </c>
      <c r="I311" s="6">
        <v>721</v>
      </c>
      <c r="J311" s="6">
        <v>426</v>
      </c>
      <c r="K311" s="6">
        <v>57</v>
      </c>
      <c r="L311" s="6">
        <v>523</v>
      </c>
      <c r="M311" s="6">
        <v>924</v>
      </c>
      <c r="N311" s="11">
        <v>696</v>
      </c>
      <c r="O311" s="6">
        <v>807</v>
      </c>
      <c r="P311" s="6">
        <v>277</v>
      </c>
      <c r="Q311" s="6">
        <v>134</v>
      </c>
      <c r="R311" s="6">
        <v>891</v>
      </c>
      <c r="S311" s="6">
        <v>748</v>
      </c>
      <c r="T311" s="6">
        <v>218</v>
      </c>
      <c r="U311" s="12">
        <v>329</v>
      </c>
      <c r="V311" s="6">
        <v>101</v>
      </c>
      <c r="W311" s="6">
        <v>502</v>
      </c>
      <c r="X311" s="6">
        <v>968</v>
      </c>
      <c r="Y311" s="6">
        <v>599</v>
      </c>
      <c r="Z311" s="6">
        <v>304</v>
      </c>
      <c r="AA311" s="6">
        <v>191</v>
      </c>
      <c r="AB311" s="6">
        <v>653</v>
      </c>
      <c r="AC311" s="6">
        <v>798</v>
      </c>
      <c r="AD311" s="8">
        <v>562</v>
      </c>
      <c r="AE311" s="6">
        <v>929</v>
      </c>
      <c r="AF311" s="6">
        <v>403</v>
      </c>
      <c r="AG311" s="179">
        <v>4</v>
      </c>
      <c r="AH311" s="5">
        <f t="shared" si="66"/>
        <v>16400</v>
      </c>
      <c r="AI311" s="5">
        <f t="shared" si="67"/>
        <v>11201200</v>
      </c>
      <c r="AJ311" s="2">
        <f t="shared" si="65"/>
        <v>8606720000</v>
      </c>
      <c r="AK311" s="115">
        <f>SUMSQ(B311,C311,D311,E311,F311,G311,H311,I311,J311,K311,L311,M311,N311,O311,P311,Q311,B312,C312,D312,E312,F312,G312,H312,I312,J312,K312,L312,M312,N312,O312,P312,Q312)</f>
        <v>11201200</v>
      </c>
      <c r="AM311" s="127" t="s">
        <v>647</v>
      </c>
      <c r="AN311" s="118" t="s">
        <v>932</v>
      </c>
      <c r="AO311" s="118" t="s">
        <v>583</v>
      </c>
      <c r="AP311" s="118" t="s">
        <v>994</v>
      </c>
      <c r="AQ311" s="118" t="s">
        <v>774</v>
      </c>
      <c r="AR311" s="118" t="s">
        <v>805</v>
      </c>
      <c r="AS311" s="118" t="s">
        <v>711</v>
      </c>
      <c r="AT311" s="118" t="s">
        <v>869</v>
      </c>
      <c r="AU311" s="118" t="s">
        <v>202</v>
      </c>
      <c r="AV311" s="118" t="s">
        <v>361</v>
      </c>
      <c r="AW311" s="118" t="s">
        <v>266</v>
      </c>
      <c r="AX311" s="118" t="s">
        <v>297</v>
      </c>
      <c r="AY311" s="118" t="s">
        <v>77</v>
      </c>
      <c r="AZ311" s="118" t="s">
        <v>488</v>
      </c>
      <c r="BA311" s="118" t="s">
        <v>140</v>
      </c>
      <c r="BB311" s="118" t="s">
        <v>425</v>
      </c>
      <c r="BC311" s="118" t="s">
        <v>679</v>
      </c>
      <c r="BD311" s="118" t="s">
        <v>900</v>
      </c>
      <c r="BE311" s="118" t="s">
        <v>742</v>
      </c>
      <c r="BF311" s="118" t="s">
        <v>837</v>
      </c>
      <c r="BG311" s="118" t="s">
        <v>551</v>
      </c>
      <c r="BH311" s="118" t="s">
        <v>1026</v>
      </c>
      <c r="BI311" s="118" t="s">
        <v>615</v>
      </c>
      <c r="BJ311" s="118" t="s">
        <v>963</v>
      </c>
      <c r="BK311" s="118" t="s">
        <v>109</v>
      </c>
      <c r="BL311" s="118" t="s">
        <v>457</v>
      </c>
      <c r="BM311" s="118" t="s">
        <v>45</v>
      </c>
      <c r="BN311" s="118" t="s">
        <v>520</v>
      </c>
      <c r="BO311" s="118" t="s">
        <v>234</v>
      </c>
      <c r="BP311" s="118" t="s">
        <v>329</v>
      </c>
      <c r="BQ311" s="118" t="s">
        <v>171</v>
      </c>
      <c r="BR311" s="126" t="s">
        <v>393</v>
      </c>
      <c r="BT311" s="22"/>
      <c r="BU311" s="29" t="s">
        <v>109</v>
      </c>
      <c r="BV311" s="30" t="s">
        <v>1030</v>
      </c>
      <c r="BW311" s="31">
        <f>L2+(303*L4)</f>
        <v>304</v>
      </c>
      <c r="BX311" s="22"/>
    </row>
    <row r="312" spans="1:76" x14ac:dyDescent="0.2">
      <c r="A312" s="1">
        <v>4</v>
      </c>
      <c r="B312" s="178">
        <v>602</v>
      </c>
      <c r="C312" s="6">
        <v>969</v>
      </c>
      <c r="D312" s="7">
        <v>507</v>
      </c>
      <c r="E312" s="9">
        <v>108</v>
      </c>
      <c r="F312" s="6">
        <v>328</v>
      </c>
      <c r="G312" s="6">
        <v>215</v>
      </c>
      <c r="H312" s="6">
        <v>741</v>
      </c>
      <c r="I312" s="6">
        <v>886</v>
      </c>
      <c r="J312" s="6">
        <v>13</v>
      </c>
      <c r="K312" s="6">
        <v>414</v>
      </c>
      <c r="L312" s="6">
        <v>944</v>
      </c>
      <c r="M312" s="6">
        <v>575</v>
      </c>
      <c r="N312" s="6">
        <v>787</v>
      </c>
      <c r="O312" s="11">
        <v>644</v>
      </c>
      <c r="P312" s="6">
        <v>178</v>
      </c>
      <c r="Q312" s="6">
        <v>289</v>
      </c>
      <c r="R312" s="6">
        <v>736</v>
      </c>
      <c r="S312" s="6">
        <v>847</v>
      </c>
      <c r="T312" s="12">
        <v>381</v>
      </c>
      <c r="U312" s="6">
        <v>238</v>
      </c>
      <c r="V312" s="6">
        <v>450</v>
      </c>
      <c r="W312" s="6">
        <v>81</v>
      </c>
      <c r="X312" s="6">
        <v>611</v>
      </c>
      <c r="Y312" s="6">
        <v>1012</v>
      </c>
      <c r="Z312" s="6">
        <v>139</v>
      </c>
      <c r="AA312" s="6">
        <v>284</v>
      </c>
      <c r="AB312" s="6">
        <v>810</v>
      </c>
      <c r="AC312" s="6">
        <v>697</v>
      </c>
      <c r="AD312" s="6">
        <v>917</v>
      </c>
      <c r="AE312" s="8">
        <v>518</v>
      </c>
      <c r="AF312" s="6">
        <v>56</v>
      </c>
      <c r="AG312" s="179">
        <v>423</v>
      </c>
      <c r="AH312" s="5">
        <f t="shared" si="66"/>
        <v>16400</v>
      </c>
      <c r="AI312" s="5">
        <f t="shared" si="67"/>
        <v>11201200</v>
      </c>
      <c r="AJ312" s="2">
        <f t="shared" si="65"/>
        <v>8606720000</v>
      </c>
      <c r="AK312" s="115">
        <f>SUMSQ(R311,S311,T311,U311,V311,W311,X311,Y311,Z311,AA311,AB311,AC311,AD311,AE311,AF311,AG311,R312,S312,T312,U312,V312,W312,X312,Y312,Z312,AA312,AB312,AC312,AD312,AE312,AF312,AG312)</f>
        <v>11201200</v>
      </c>
      <c r="AM312" s="127" t="s">
        <v>634</v>
      </c>
      <c r="AN312" s="118" t="s">
        <v>919</v>
      </c>
      <c r="AO312" s="118" t="s">
        <v>570</v>
      </c>
      <c r="AP312" s="118" t="s">
        <v>981</v>
      </c>
      <c r="AQ312" s="118" t="s">
        <v>761</v>
      </c>
      <c r="AR312" s="118" t="s">
        <v>792</v>
      </c>
      <c r="AS312" s="118" t="s">
        <v>698</v>
      </c>
      <c r="AT312" s="118" t="s">
        <v>856</v>
      </c>
      <c r="AU312" s="118" t="s">
        <v>189</v>
      </c>
      <c r="AV312" s="118" t="s">
        <v>348</v>
      </c>
      <c r="AW312" s="118" t="s">
        <v>253</v>
      </c>
      <c r="AX312" s="118" t="s">
        <v>285</v>
      </c>
      <c r="AY312" s="118" t="s">
        <v>64</v>
      </c>
      <c r="AZ312" s="118" t="s">
        <v>476</v>
      </c>
      <c r="BA312" s="118" t="s">
        <v>127</v>
      </c>
      <c r="BB312" s="118" t="s">
        <v>412</v>
      </c>
      <c r="BC312" s="118" t="s">
        <v>666</v>
      </c>
      <c r="BD312" s="118" t="s">
        <v>887</v>
      </c>
      <c r="BE312" s="118" t="s">
        <v>730</v>
      </c>
      <c r="BF312" s="118" t="s">
        <v>824</v>
      </c>
      <c r="BG312" s="118" t="s">
        <v>539</v>
      </c>
      <c r="BH312" s="118" t="s">
        <v>1013</v>
      </c>
      <c r="BI312" s="118" t="s">
        <v>602</v>
      </c>
      <c r="BJ312" s="118" t="s">
        <v>950</v>
      </c>
      <c r="BK312" s="118" t="s">
        <v>96</v>
      </c>
      <c r="BL312" s="118" t="s">
        <v>444</v>
      </c>
      <c r="BM312" s="118" t="s">
        <v>32</v>
      </c>
      <c r="BN312" s="118" t="s">
        <v>507</v>
      </c>
      <c r="BO312" s="118" t="s">
        <v>221</v>
      </c>
      <c r="BP312" s="118" t="s">
        <v>316</v>
      </c>
      <c r="BQ312" s="118" t="s">
        <v>159</v>
      </c>
      <c r="BR312" s="126" t="s">
        <v>380</v>
      </c>
      <c r="BT312" s="22"/>
      <c r="BU312" s="29" t="s">
        <v>591</v>
      </c>
      <c r="BV312" s="30" t="s">
        <v>1030</v>
      </c>
      <c r="BW312" s="31">
        <f>L2+(304*L4)</f>
        <v>305</v>
      </c>
      <c r="BX312" s="22"/>
    </row>
    <row r="313" spans="1:76" x14ac:dyDescent="0.2">
      <c r="A313" s="1">
        <v>5</v>
      </c>
      <c r="B313" s="178">
        <v>903</v>
      </c>
      <c r="C313" s="6">
        <v>536</v>
      </c>
      <c r="D313" s="6">
        <v>38</v>
      </c>
      <c r="E313" s="6">
        <v>437</v>
      </c>
      <c r="F313" s="9">
        <v>153</v>
      </c>
      <c r="G313" s="7">
        <v>266</v>
      </c>
      <c r="H313" s="6">
        <v>828</v>
      </c>
      <c r="I313" s="6">
        <v>683</v>
      </c>
      <c r="J313" s="6">
        <v>468</v>
      </c>
      <c r="K313" s="6">
        <v>67</v>
      </c>
      <c r="L313" s="11">
        <v>625</v>
      </c>
      <c r="M313" s="6">
        <v>994</v>
      </c>
      <c r="N313" s="6">
        <v>718</v>
      </c>
      <c r="O313" s="6">
        <v>861</v>
      </c>
      <c r="P313" s="6">
        <v>367</v>
      </c>
      <c r="Q313" s="6">
        <v>256</v>
      </c>
      <c r="R313" s="6">
        <v>769</v>
      </c>
      <c r="S313" s="6">
        <v>658</v>
      </c>
      <c r="T313" s="6">
        <v>164</v>
      </c>
      <c r="U313" s="6">
        <v>307</v>
      </c>
      <c r="V313" s="6">
        <v>31</v>
      </c>
      <c r="W313" s="12">
        <v>400</v>
      </c>
      <c r="X313" s="6">
        <v>958</v>
      </c>
      <c r="Y313" s="6">
        <v>557</v>
      </c>
      <c r="Z313" s="6">
        <v>342</v>
      </c>
      <c r="AA313" s="6">
        <v>197</v>
      </c>
      <c r="AB313" s="8">
        <v>759</v>
      </c>
      <c r="AC313" s="6">
        <v>872</v>
      </c>
      <c r="AD313" s="6">
        <v>588</v>
      </c>
      <c r="AE313" s="6">
        <v>987</v>
      </c>
      <c r="AF313" s="6">
        <v>489</v>
      </c>
      <c r="AG313" s="179">
        <v>122</v>
      </c>
      <c r="AH313" s="5">
        <f t="shared" si="66"/>
        <v>16400</v>
      </c>
      <c r="AI313" s="5">
        <f t="shared" si="67"/>
        <v>11201200</v>
      </c>
      <c r="AJ313" s="2">
        <f t="shared" si="65"/>
        <v>8606720000</v>
      </c>
      <c r="AK313" s="115">
        <f>SUMSQ(B313,C313,D313,E313,F313,G313,H313,I313,J313,K313,L313,M313,N313,O313,P313,Q313,B314,C314,D314,E314,F314,G314,H314,I314,J314,K314,L314,M314,N314,O314,P314,Q314)</f>
        <v>11201200</v>
      </c>
      <c r="AM313" s="127" t="s">
        <v>641</v>
      </c>
      <c r="AN313" s="118" t="s">
        <v>926</v>
      </c>
      <c r="AO313" s="118" t="s">
        <v>577</v>
      </c>
      <c r="AP313" s="118" t="s">
        <v>988</v>
      </c>
      <c r="AQ313" s="118" t="s">
        <v>768</v>
      </c>
      <c r="AR313" s="118" t="s">
        <v>799</v>
      </c>
      <c r="AS313" s="118" t="s">
        <v>705</v>
      </c>
      <c r="AT313" s="118" t="s">
        <v>863</v>
      </c>
      <c r="AU313" s="118" t="s">
        <v>196</v>
      </c>
      <c r="AV313" s="118" t="s">
        <v>355</v>
      </c>
      <c r="AW313" s="118" t="s">
        <v>260</v>
      </c>
      <c r="AX313" s="118" t="s">
        <v>292</v>
      </c>
      <c r="AY313" s="118" t="s">
        <v>71</v>
      </c>
      <c r="AZ313" s="118" t="s">
        <v>483</v>
      </c>
      <c r="BA313" s="118" t="s">
        <v>134</v>
      </c>
      <c r="BB313" s="118" t="s">
        <v>419</v>
      </c>
      <c r="BC313" s="118" t="s">
        <v>673</v>
      </c>
      <c r="BD313" s="118" t="s">
        <v>894</v>
      </c>
      <c r="BE313" s="118" t="s">
        <v>737</v>
      </c>
      <c r="BF313" s="118" t="s">
        <v>831</v>
      </c>
      <c r="BG313" s="118" t="s">
        <v>545</v>
      </c>
      <c r="BH313" s="118" t="s">
        <v>1020</v>
      </c>
      <c r="BI313" s="118" t="s">
        <v>609</v>
      </c>
      <c r="BJ313" s="118" t="s">
        <v>957</v>
      </c>
      <c r="BK313" s="118" t="s">
        <v>103</v>
      </c>
      <c r="BL313" s="118" t="s">
        <v>451</v>
      </c>
      <c r="BM313" s="118" t="s">
        <v>39</v>
      </c>
      <c r="BN313" s="118" t="s">
        <v>514</v>
      </c>
      <c r="BO313" s="118" t="s">
        <v>228</v>
      </c>
      <c r="BP313" s="118" t="s">
        <v>323</v>
      </c>
      <c r="BQ313" s="118" t="s">
        <v>165</v>
      </c>
      <c r="BR313" s="126" t="s">
        <v>387</v>
      </c>
      <c r="BT313" s="22"/>
      <c r="BU313" s="29" t="s">
        <v>652</v>
      </c>
      <c r="BV313" s="30" t="s">
        <v>1030</v>
      </c>
      <c r="BW313" s="31">
        <f>L2+(305*L4)</f>
        <v>306</v>
      </c>
      <c r="BX313" s="22"/>
    </row>
    <row r="314" spans="1:76" x14ac:dyDescent="0.2">
      <c r="A314" s="1">
        <v>6</v>
      </c>
      <c r="B314" s="178">
        <v>548</v>
      </c>
      <c r="C314" s="6">
        <v>947</v>
      </c>
      <c r="D314" s="6">
        <v>385</v>
      </c>
      <c r="E314" s="6">
        <v>18</v>
      </c>
      <c r="F314" s="7">
        <v>318</v>
      </c>
      <c r="G314" s="9">
        <v>173</v>
      </c>
      <c r="H314" s="6">
        <v>671</v>
      </c>
      <c r="I314" s="6">
        <v>784</v>
      </c>
      <c r="J314" s="6">
        <v>119</v>
      </c>
      <c r="K314" s="6">
        <v>488</v>
      </c>
      <c r="L314" s="6">
        <v>982</v>
      </c>
      <c r="M314" s="11">
        <v>581</v>
      </c>
      <c r="N314" s="6">
        <v>873</v>
      </c>
      <c r="O314" s="6">
        <v>762</v>
      </c>
      <c r="P314" s="6">
        <v>204</v>
      </c>
      <c r="Q314" s="6">
        <v>347</v>
      </c>
      <c r="R314" s="6">
        <v>678</v>
      </c>
      <c r="S314" s="6">
        <v>821</v>
      </c>
      <c r="T314" s="6">
        <v>263</v>
      </c>
      <c r="U314" s="6">
        <v>152</v>
      </c>
      <c r="V314" s="12">
        <v>444</v>
      </c>
      <c r="W314" s="6">
        <v>43</v>
      </c>
      <c r="X314" s="6">
        <v>537</v>
      </c>
      <c r="Y314" s="6">
        <v>906</v>
      </c>
      <c r="Z314" s="6">
        <v>241</v>
      </c>
      <c r="AA314" s="6">
        <v>354</v>
      </c>
      <c r="AB314" s="6">
        <v>852</v>
      </c>
      <c r="AC314" s="8">
        <v>707</v>
      </c>
      <c r="AD314" s="6">
        <v>1007</v>
      </c>
      <c r="AE314" s="6">
        <v>640</v>
      </c>
      <c r="AF314" s="6">
        <v>78</v>
      </c>
      <c r="AG314" s="179">
        <v>477</v>
      </c>
      <c r="AH314" s="5">
        <f t="shared" si="66"/>
        <v>16400</v>
      </c>
      <c r="AI314" s="5">
        <f t="shared" si="67"/>
        <v>11201200</v>
      </c>
      <c r="AJ314" s="2">
        <f t="shared" si="65"/>
        <v>8606720000</v>
      </c>
      <c r="AK314" s="115">
        <f>SUMSQ(R313,S313,T313,U313,V313,W313,X313,Y313,Z313,AA313,AB313,AC313,AD313,AE313,AF313,AG313,R314,S314,T314,U314,V314,W314,X314,Y314,Z314,AA314,AB314,AC314,AD314,AE314,AF314,AG314)</f>
        <v>11201200</v>
      </c>
      <c r="AM314" s="127" t="s">
        <v>640</v>
      </c>
      <c r="AN314" s="118" t="s">
        <v>925</v>
      </c>
      <c r="AO314" s="118" t="s">
        <v>576</v>
      </c>
      <c r="AP314" s="118" t="s">
        <v>987</v>
      </c>
      <c r="AQ314" s="118" t="s">
        <v>767</v>
      </c>
      <c r="AR314" s="118" t="s">
        <v>798</v>
      </c>
      <c r="AS314" s="118" t="s">
        <v>704</v>
      </c>
      <c r="AT314" s="118" t="s">
        <v>862</v>
      </c>
      <c r="AU314" s="118" t="s">
        <v>195</v>
      </c>
      <c r="AV314" s="118" t="s">
        <v>354</v>
      </c>
      <c r="AW314" s="118" t="s">
        <v>259</v>
      </c>
      <c r="AX314" s="118" t="s">
        <v>291</v>
      </c>
      <c r="AY314" s="118" t="s">
        <v>70</v>
      </c>
      <c r="AZ314" s="118" t="s">
        <v>482</v>
      </c>
      <c r="BA314" s="118" t="s">
        <v>133</v>
      </c>
      <c r="BB314" s="118" t="s">
        <v>418</v>
      </c>
      <c r="BC314" s="118" t="s">
        <v>672</v>
      </c>
      <c r="BD314" s="118" t="s">
        <v>893</v>
      </c>
      <c r="BE314" s="118" t="s">
        <v>736</v>
      </c>
      <c r="BF314" s="118" t="s">
        <v>830</v>
      </c>
      <c r="BG314" s="118" t="s">
        <v>544</v>
      </c>
      <c r="BH314" s="118" t="s">
        <v>1019</v>
      </c>
      <c r="BI314" s="118" t="s">
        <v>608</v>
      </c>
      <c r="BJ314" s="118" t="s">
        <v>956</v>
      </c>
      <c r="BK314" s="118" t="s">
        <v>102</v>
      </c>
      <c r="BL314" s="118" t="s">
        <v>450</v>
      </c>
      <c r="BM314" s="118" t="s">
        <v>38</v>
      </c>
      <c r="BN314" s="118" t="s">
        <v>513</v>
      </c>
      <c r="BO314" s="118" t="s">
        <v>227</v>
      </c>
      <c r="BP314" s="118" t="s">
        <v>322</v>
      </c>
      <c r="BQ314" s="118" t="s">
        <v>164</v>
      </c>
      <c r="BR314" s="126" t="s">
        <v>386</v>
      </c>
      <c r="BT314" s="22"/>
      <c r="BU314" s="29" t="s">
        <v>831</v>
      </c>
      <c r="BV314" s="30" t="s">
        <v>1030</v>
      </c>
      <c r="BW314" s="31">
        <f>L2+(306*L4)</f>
        <v>307</v>
      </c>
      <c r="BX314" s="22"/>
    </row>
    <row r="315" spans="1:76" x14ac:dyDescent="0.2">
      <c r="A315" s="1">
        <v>7</v>
      </c>
      <c r="B315" s="178">
        <v>128</v>
      </c>
      <c r="C315" s="6">
        <v>495</v>
      </c>
      <c r="D315" s="6">
        <v>989</v>
      </c>
      <c r="E315" s="6">
        <v>590</v>
      </c>
      <c r="F315" s="6">
        <v>866</v>
      </c>
      <c r="G315" s="6">
        <v>753</v>
      </c>
      <c r="H315" s="9">
        <v>195</v>
      </c>
      <c r="I315" s="7">
        <v>340</v>
      </c>
      <c r="J315" s="11">
        <v>555</v>
      </c>
      <c r="K315" s="6">
        <v>956</v>
      </c>
      <c r="L315" s="6">
        <v>394</v>
      </c>
      <c r="M315" s="6">
        <v>25</v>
      </c>
      <c r="N315" s="6">
        <v>309</v>
      </c>
      <c r="O315" s="6">
        <v>166</v>
      </c>
      <c r="P315" s="6">
        <v>664</v>
      </c>
      <c r="Q315" s="6">
        <v>775</v>
      </c>
      <c r="R315" s="6">
        <v>250</v>
      </c>
      <c r="S315" s="6">
        <v>361</v>
      </c>
      <c r="T315" s="6">
        <v>859</v>
      </c>
      <c r="U315" s="6">
        <v>716</v>
      </c>
      <c r="V315" s="6">
        <v>1000</v>
      </c>
      <c r="W315" s="6">
        <v>631</v>
      </c>
      <c r="X315" s="6">
        <v>69</v>
      </c>
      <c r="Y315" s="12">
        <v>470</v>
      </c>
      <c r="Z315" s="8">
        <v>685</v>
      </c>
      <c r="AA315" s="6">
        <v>830</v>
      </c>
      <c r="AB315" s="6">
        <v>272</v>
      </c>
      <c r="AC315" s="6">
        <v>159</v>
      </c>
      <c r="AD315" s="6">
        <v>435</v>
      </c>
      <c r="AE315" s="6">
        <v>36</v>
      </c>
      <c r="AF315" s="6">
        <v>530</v>
      </c>
      <c r="AG315" s="179">
        <v>897</v>
      </c>
      <c r="AH315" s="5">
        <f t="shared" si="66"/>
        <v>16400</v>
      </c>
      <c r="AI315" s="5">
        <f t="shared" si="67"/>
        <v>11201200</v>
      </c>
      <c r="AJ315" s="2">
        <f t="shared" si="65"/>
        <v>8606720000</v>
      </c>
      <c r="AK315" s="115">
        <f>SUMSQ(B315,C315,D315,E315,F315,G315,H315,I315,J315,K315,L315,M315,N315,O315,P315,Q315,B316,C316,D316,E316,F316,G316,H316,I316,J316,K316,L316,M316,N316,O316,P316,Q316)</f>
        <v>11201200</v>
      </c>
      <c r="AM315" s="127" t="s">
        <v>643</v>
      </c>
      <c r="AN315" s="118" t="s">
        <v>928</v>
      </c>
      <c r="AO315" s="118" t="s">
        <v>579</v>
      </c>
      <c r="AP315" s="118" t="s">
        <v>990</v>
      </c>
      <c r="AQ315" s="118" t="s">
        <v>770</v>
      </c>
      <c r="AR315" s="118" t="s">
        <v>801</v>
      </c>
      <c r="AS315" s="118" t="s">
        <v>707</v>
      </c>
      <c r="AT315" s="118" t="s">
        <v>865</v>
      </c>
      <c r="AU315" s="118" t="s">
        <v>198</v>
      </c>
      <c r="AV315" s="118" t="s">
        <v>357</v>
      </c>
      <c r="AW315" s="118" t="s">
        <v>262</v>
      </c>
      <c r="AX315" s="118" t="s">
        <v>294</v>
      </c>
      <c r="AY315" s="118" t="s">
        <v>73</v>
      </c>
      <c r="AZ315" s="118" t="s">
        <v>484</v>
      </c>
      <c r="BA315" s="118" t="s">
        <v>136</v>
      </c>
      <c r="BB315" s="118" t="s">
        <v>421</v>
      </c>
      <c r="BC315" s="118" t="s">
        <v>675</v>
      </c>
      <c r="BD315" s="118" t="s">
        <v>896</v>
      </c>
      <c r="BE315" s="118" t="s">
        <v>388</v>
      </c>
      <c r="BF315" s="118" t="s">
        <v>833</v>
      </c>
      <c r="BG315" s="118" t="s">
        <v>547</v>
      </c>
      <c r="BH315" s="118" t="s">
        <v>1022</v>
      </c>
      <c r="BI315" s="118" t="s">
        <v>611</v>
      </c>
      <c r="BJ315" s="118" t="s">
        <v>959</v>
      </c>
      <c r="BK315" s="118" t="s">
        <v>105</v>
      </c>
      <c r="BL315" s="118" t="s">
        <v>453</v>
      </c>
      <c r="BM315" s="118" t="s">
        <v>41</v>
      </c>
      <c r="BN315" s="118" t="s">
        <v>516</v>
      </c>
      <c r="BO315" s="118" t="s">
        <v>230</v>
      </c>
      <c r="BP315" s="118" t="s">
        <v>325</v>
      </c>
      <c r="BQ315" s="118" t="s">
        <v>167</v>
      </c>
      <c r="BR315" s="126" t="s">
        <v>389</v>
      </c>
      <c r="BT315" s="22"/>
      <c r="BU315" s="29" t="s">
        <v>1025</v>
      </c>
      <c r="BV315" s="30" t="s">
        <v>1030</v>
      </c>
      <c r="BW315" s="31">
        <f>L2+(307*L4)</f>
        <v>308</v>
      </c>
      <c r="BX315" s="22"/>
    </row>
    <row r="316" spans="1:76" x14ac:dyDescent="0.2">
      <c r="A316" s="1">
        <v>8</v>
      </c>
      <c r="B316" s="178">
        <v>475</v>
      </c>
      <c r="C316" s="6">
        <v>76</v>
      </c>
      <c r="D316" s="6">
        <v>634</v>
      </c>
      <c r="E316" s="6">
        <v>1001</v>
      </c>
      <c r="F316" s="6">
        <v>709</v>
      </c>
      <c r="G316" s="6">
        <v>854</v>
      </c>
      <c r="H316" s="7">
        <v>360</v>
      </c>
      <c r="I316" s="9">
        <v>247</v>
      </c>
      <c r="J316" s="6">
        <v>912</v>
      </c>
      <c r="K316" s="11">
        <v>543</v>
      </c>
      <c r="L316" s="6">
        <v>45</v>
      </c>
      <c r="M316" s="6">
        <v>446</v>
      </c>
      <c r="N316" s="6">
        <v>146</v>
      </c>
      <c r="O316" s="6">
        <v>257</v>
      </c>
      <c r="P316" s="6">
        <v>819</v>
      </c>
      <c r="Q316" s="6">
        <v>676</v>
      </c>
      <c r="R316" s="6">
        <v>349</v>
      </c>
      <c r="S316" s="6">
        <v>206</v>
      </c>
      <c r="T316" s="6">
        <v>768</v>
      </c>
      <c r="U316" s="6">
        <v>879</v>
      </c>
      <c r="V316" s="6">
        <v>579</v>
      </c>
      <c r="W316" s="6">
        <v>980</v>
      </c>
      <c r="X316" s="12">
        <v>482</v>
      </c>
      <c r="Y316" s="6">
        <v>113</v>
      </c>
      <c r="Z316" s="6">
        <v>778</v>
      </c>
      <c r="AA316" s="8">
        <v>665</v>
      </c>
      <c r="AB316" s="6">
        <v>171</v>
      </c>
      <c r="AC316" s="6">
        <v>316</v>
      </c>
      <c r="AD316" s="6">
        <v>24</v>
      </c>
      <c r="AE316" s="6">
        <v>391</v>
      </c>
      <c r="AF316" s="6">
        <v>949</v>
      </c>
      <c r="AG316" s="179">
        <v>550</v>
      </c>
      <c r="AH316" s="5">
        <f t="shared" si="66"/>
        <v>16400</v>
      </c>
      <c r="AI316" s="5">
        <f t="shared" si="67"/>
        <v>11201200</v>
      </c>
      <c r="AJ316" s="2">
        <f t="shared" si="65"/>
        <v>8606720000</v>
      </c>
      <c r="AK316" s="115">
        <f>SUMSQ(R315,S315,T315,U315,V315,W315,X315,Y315,Z315,AA315,AB315,AC315,AD315,AE315,AF315,AG315,R316,S316,T316,U316,V316,W316,X316,Y316,Z316,AA316,AB316,AC316,AD316,AE316,AF316,AG316)</f>
        <v>11201200</v>
      </c>
      <c r="AM316" s="127" t="s">
        <v>638</v>
      </c>
      <c r="AN316" s="118" t="s">
        <v>923</v>
      </c>
      <c r="AO316" s="118" t="s">
        <v>574</v>
      </c>
      <c r="AP316" s="118" t="s">
        <v>985</v>
      </c>
      <c r="AQ316" s="118" t="s">
        <v>765</v>
      </c>
      <c r="AR316" s="118" t="s">
        <v>796</v>
      </c>
      <c r="AS316" s="118" t="s">
        <v>702</v>
      </c>
      <c r="AT316" s="118" t="s">
        <v>860</v>
      </c>
      <c r="AU316" s="118" t="s">
        <v>193</v>
      </c>
      <c r="AV316" s="118" t="s">
        <v>352</v>
      </c>
      <c r="AW316" s="118" t="s">
        <v>257</v>
      </c>
      <c r="AX316" s="118" t="s">
        <v>289</v>
      </c>
      <c r="AY316" s="118" t="s">
        <v>68</v>
      </c>
      <c r="AZ316" s="118" t="s">
        <v>480</v>
      </c>
      <c r="BA316" s="118" t="s">
        <v>131</v>
      </c>
      <c r="BB316" s="118" t="s">
        <v>416</v>
      </c>
      <c r="BC316" s="118" t="s">
        <v>670</v>
      </c>
      <c r="BD316" s="118" t="s">
        <v>891</v>
      </c>
      <c r="BE316" s="118" t="s">
        <v>734</v>
      </c>
      <c r="BF316" s="118" t="s">
        <v>828</v>
      </c>
      <c r="BG316" s="118" t="s">
        <v>2</v>
      </c>
      <c r="BH316" s="118" t="s">
        <v>1017</v>
      </c>
      <c r="BI316" s="118" t="s">
        <v>606</v>
      </c>
      <c r="BJ316" s="118" t="s">
        <v>954</v>
      </c>
      <c r="BK316" s="118" t="s">
        <v>100</v>
      </c>
      <c r="BL316" s="118" t="s">
        <v>448</v>
      </c>
      <c r="BM316" s="118" t="s">
        <v>36</v>
      </c>
      <c r="BN316" s="118" t="s">
        <v>511</v>
      </c>
      <c r="BO316" s="118" t="s">
        <v>225</v>
      </c>
      <c r="BP316" s="118" t="s">
        <v>320</v>
      </c>
      <c r="BQ316" s="118" t="s">
        <v>163</v>
      </c>
      <c r="BR316" s="126" t="s">
        <v>384</v>
      </c>
      <c r="BT316" s="22"/>
      <c r="BU316" s="29" t="s">
        <v>73</v>
      </c>
      <c r="BV316" s="30" t="s">
        <v>1030</v>
      </c>
      <c r="BW316" s="31">
        <f>L2+(308*L4)</f>
        <v>309</v>
      </c>
      <c r="BX316" s="22"/>
    </row>
    <row r="317" spans="1:76" x14ac:dyDescent="0.2">
      <c r="A317" s="1">
        <v>9</v>
      </c>
      <c r="B317" s="178">
        <v>856</v>
      </c>
      <c r="C317" s="6">
        <v>711</v>
      </c>
      <c r="D317" s="6">
        <v>245</v>
      </c>
      <c r="E317" s="6">
        <v>358</v>
      </c>
      <c r="F317" s="6">
        <v>74</v>
      </c>
      <c r="G317" s="6">
        <v>473</v>
      </c>
      <c r="H317" s="11">
        <v>1003</v>
      </c>
      <c r="I317" s="6">
        <v>636</v>
      </c>
      <c r="J317" s="9">
        <v>259</v>
      </c>
      <c r="K317" s="7">
        <v>148</v>
      </c>
      <c r="L317" s="6">
        <v>674</v>
      </c>
      <c r="M317" s="6">
        <v>817</v>
      </c>
      <c r="N317" s="6">
        <v>541</v>
      </c>
      <c r="O317" s="6">
        <v>910</v>
      </c>
      <c r="P317" s="6">
        <v>448</v>
      </c>
      <c r="Q317" s="6">
        <v>47</v>
      </c>
      <c r="R317" s="6">
        <v>978</v>
      </c>
      <c r="S317" s="6">
        <v>577</v>
      </c>
      <c r="T317" s="6">
        <v>115</v>
      </c>
      <c r="U317" s="6">
        <v>484</v>
      </c>
      <c r="V317" s="6">
        <v>208</v>
      </c>
      <c r="W317" s="6">
        <v>351</v>
      </c>
      <c r="X317" s="8">
        <v>877</v>
      </c>
      <c r="Y317" s="6">
        <v>766</v>
      </c>
      <c r="Z317" s="6">
        <v>389</v>
      </c>
      <c r="AA317" s="12">
        <v>22</v>
      </c>
      <c r="AB317" s="6">
        <v>552</v>
      </c>
      <c r="AC317" s="6">
        <v>951</v>
      </c>
      <c r="AD317" s="6">
        <v>667</v>
      </c>
      <c r="AE317" s="6">
        <v>780</v>
      </c>
      <c r="AF317" s="6">
        <v>314</v>
      </c>
      <c r="AG317" s="179">
        <v>169</v>
      </c>
      <c r="AH317" s="5">
        <f t="shared" si="66"/>
        <v>16400</v>
      </c>
      <c r="AI317" s="5">
        <f t="shared" si="67"/>
        <v>11201200</v>
      </c>
      <c r="AJ317" s="2">
        <f t="shared" si="65"/>
        <v>8606720000</v>
      </c>
      <c r="AK317" s="115">
        <f>SUMSQ(B317,C317,D317,E317,F317,G317,H317,I317,J317,K317,L317,M317,N317,O317,P317,Q317,B318,C318,D318,E318,F318,G318,H318,I318,J318,K318,L318,M318,N318,O318,P318,Q318)</f>
        <v>11201200</v>
      </c>
      <c r="AM317" s="127" t="s">
        <v>628</v>
      </c>
      <c r="AN317" s="118" t="s">
        <v>913</v>
      </c>
      <c r="AO317" s="118" t="s">
        <v>564</v>
      </c>
      <c r="AP317" s="118" t="s">
        <v>975</v>
      </c>
      <c r="AQ317" s="118" t="s">
        <v>755</v>
      </c>
      <c r="AR317" s="118" t="s">
        <v>786</v>
      </c>
      <c r="AS317" s="118" t="s">
        <v>692</v>
      </c>
      <c r="AT317" s="118" t="s">
        <v>850</v>
      </c>
      <c r="AU317" s="118" t="s">
        <v>183</v>
      </c>
      <c r="AV317" s="118" t="s">
        <v>342</v>
      </c>
      <c r="AW317" s="118" t="s">
        <v>247</v>
      </c>
      <c r="AX317" s="118" t="s">
        <v>279</v>
      </c>
      <c r="AY317" s="118" t="s">
        <v>58</v>
      </c>
      <c r="AZ317" s="118" t="s">
        <v>470</v>
      </c>
      <c r="BA317" s="118" t="s">
        <v>121</v>
      </c>
      <c r="BB317" s="118" t="s">
        <v>406</v>
      </c>
      <c r="BC317" s="118" t="s">
        <v>660</v>
      </c>
      <c r="BD317" s="118" t="s">
        <v>0</v>
      </c>
      <c r="BE317" s="118" t="s">
        <v>724</v>
      </c>
      <c r="BF317" s="118" t="s">
        <v>818</v>
      </c>
      <c r="BG317" s="118" t="s">
        <v>533</v>
      </c>
      <c r="BH317" s="118" t="s">
        <v>1007</v>
      </c>
      <c r="BI317" s="118" t="s">
        <v>596</v>
      </c>
      <c r="BJ317" s="118" t="s">
        <v>945</v>
      </c>
      <c r="BK317" s="118" t="s">
        <v>90</v>
      </c>
      <c r="BL317" s="118" t="s">
        <v>438</v>
      </c>
      <c r="BM317" s="118" t="s">
        <v>26</v>
      </c>
      <c r="BN317" s="118" t="s">
        <v>501</v>
      </c>
      <c r="BO317" s="118" t="s">
        <v>215</v>
      </c>
      <c r="BP317" s="118" t="s">
        <v>310</v>
      </c>
      <c r="BQ317" s="118" t="s">
        <v>153</v>
      </c>
      <c r="BR317" s="126" t="s">
        <v>374</v>
      </c>
      <c r="BT317" s="22"/>
      <c r="BU317" s="29" t="s">
        <v>267</v>
      </c>
      <c r="BV317" s="30" t="s">
        <v>1030</v>
      </c>
      <c r="BW317" s="31">
        <f>L2+(309*L4)</f>
        <v>310</v>
      </c>
      <c r="BX317" s="22"/>
    </row>
    <row r="318" spans="1:76" x14ac:dyDescent="0.2">
      <c r="A318" s="1">
        <v>10</v>
      </c>
      <c r="B318" s="178">
        <v>755</v>
      </c>
      <c r="C318" s="6">
        <v>868</v>
      </c>
      <c r="D318" s="6">
        <v>338</v>
      </c>
      <c r="E318" s="6">
        <v>193</v>
      </c>
      <c r="F318" s="6">
        <v>493</v>
      </c>
      <c r="G318" s="6">
        <v>126</v>
      </c>
      <c r="H318" s="6">
        <v>592</v>
      </c>
      <c r="I318" s="11">
        <v>991</v>
      </c>
      <c r="J318" s="7">
        <v>168</v>
      </c>
      <c r="K318" s="9">
        <v>311</v>
      </c>
      <c r="L318" s="6">
        <v>773</v>
      </c>
      <c r="M318" s="6">
        <v>662</v>
      </c>
      <c r="N318" s="6">
        <v>954</v>
      </c>
      <c r="O318" s="6">
        <v>553</v>
      </c>
      <c r="P318" s="6">
        <v>27</v>
      </c>
      <c r="Q318" s="6">
        <v>396</v>
      </c>
      <c r="R318" s="6">
        <v>629</v>
      </c>
      <c r="S318" s="6">
        <v>998</v>
      </c>
      <c r="T318" s="6">
        <v>472</v>
      </c>
      <c r="U318" s="6">
        <v>71</v>
      </c>
      <c r="V318" s="6">
        <v>363</v>
      </c>
      <c r="W318" s="6">
        <v>252</v>
      </c>
      <c r="X318" s="6">
        <v>714</v>
      </c>
      <c r="Y318" s="8">
        <v>857</v>
      </c>
      <c r="Z318" s="12">
        <v>34</v>
      </c>
      <c r="AA318" s="6">
        <v>433</v>
      </c>
      <c r="AB318" s="6">
        <v>899</v>
      </c>
      <c r="AC318" s="6">
        <v>532</v>
      </c>
      <c r="AD318" s="6">
        <v>832</v>
      </c>
      <c r="AE318" s="6">
        <v>687</v>
      </c>
      <c r="AF318" s="6">
        <v>157</v>
      </c>
      <c r="AG318" s="179">
        <v>270</v>
      </c>
      <c r="AH318" s="5">
        <f t="shared" si="66"/>
        <v>16400</v>
      </c>
      <c r="AI318" s="5">
        <f t="shared" si="67"/>
        <v>11201200</v>
      </c>
      <c r="AJ318" s="2">
        <f t="shared" si="65"/>
        <v>8606720000</v>
      </c>
      <c r="AK318" s="115">
        <f>SUMSQ(R317,S317,T317,U317,V317,W317,X317,Y317,Z317,AA317,AB317,AC317,AD317,AE317,AF317,AG317,R318,S318,T318,U318,V318,W318,X318,Y318,Z318,AA318,AB318,AC318,AD318,AE318,AF318,AG318)</f>
        <v>11201200</v>
      </c>
      <c r="AM318" s="127" t="s">
        <v>621</v>
      </c>
      <c r="AN318" s="118" t="s">
        <v>906</v>
      </c>
      <c r="AO318" s="118" t="s">
        <v>557</v>
      </c>
      <c r="AP318" s="118" t="s">
        <v>969</v>
      </c>
      <c r="AQ318" s="118" t="s">
        <v>748</v>
      </c>
      <c r="AR318" s="118" t="s">
        <v>780</v>
      </c>
      <c r="AS318" s="118" t="s">
        <v>685</v>
      </c>
      <c r="AT318" s="118" t="s">
        <v>843</v>
      </c>
      <c r="AU318" s="118" t="s">
        <v>177</v>
      </c>
      <c r="AV318" s="118" t="s">
        <v>335</v>
      </c>
      <c r="AW318" s="118" t="s">
        <v>240</v>
      </c>
      <c r="AX318" s="118" t="s">
        <v>272</v>
      </c>
      <c r="AY318" s="118" t="s">
        <v>51</v>
      </c>
      <c r="AZ318" s="118" t="s">
        <v>463</v>
      </c>
      <c r="BA318" s="118" t="s">
        <v>114</v>
      </c>
      <c r="BB318" s="118" t="s">
        <v>399</v>
      </c>
      <c r="BC318" s="118" t="s">
        <v>653</v>
      </c>
      <c r="BD318" s="118" t="s">
        <v>875</v>
      </c>
      <c r="BE318" s="118" t="s">
        <v>717</v>
      </c>
      <c r="BF318" s="118" t="s">
        <v>811</v>
      </c>
      <c r="BG318" s="118" t="s">
        <v>526</v>
      </c>
      <c r="BH318" s="118" t="s">
        <v>1000</v>
      </c>
      <c r="BI318" s="118" t="s">
        <v>589</v>
      </c>
      <c r="BJ318" s="118" t="s">
        <v>938</v>
      </c>
      <c r="BK318" s="118" t="s">
        <v>83</v>
      </c>
      <c r="BL318" s="118" t="s">
        <v>431</v>
      </c>
      <c r="BM318" s="118" t="s">
        <v>19</v>
      </c>
      <c r="BN318" s="118" t="s">
        <v>494</v>
      </c>
      <c r="BO318" s="118" t="s">
        <v>208</v>
      </c>
      <c r="BP318" s="118" t="s">
        <v>303</v>
      </c>
      <c r="BQ318" s="118" t="s">
        <v>146</v>
      </c>
      <c r="BR318" s="126" t="s">
        <v>367</v>
      </c>
      <c r="BT318" s="22"/>
      <c r="BU318" s="29" t="s">
        <v>335</v>
      </c>
      <c r="BV318" s="30" t="s">
        <v>1030</v>
      </c>
      <c r="BW318" s="31">
        <f>L2+(310*L4)</f>
        <v>311</v>
      </c>
      <c r="BX318" s="22"/>
    </row>
    <row r="319" spans="1:76" x14ac:dyDescent="0.2">
      <c r="A319" s="1">
        <v>11</v>
      </c>
      <c r="B319" s="178">
        <v>175</v>
      </c>
      <c r="C319" s="6">
        <v>320</v>
      </c>
      <c r="D319" s="6">
        <v>782</v>
      </c>
      <c r="E319" s="6">
        <v>669</v>
      </c>
      <c r="F319" s="11">
        <v>945</v>
      </c>
      <c r="G319" s="6">
        <v>546</v>
      </c>
      <c r="H319" s="6">
        <v>20</v>
      </c>
      <c r="I319" s="6">
        <v>387</v>
      </c>
      <c r="J319" s="6">
        <v>764</v>
      </c>
      <c r="K319" s="6">
        <v>875</v>
      </c>
      <c r="L319" s="9">
        <v>345</v>
      </c>
      <c r="M319" s="7">
        <v>202</v>
      </c>
      <c r="N319" s="6">
        <v>486</v>
      </c>
      <c r="O319" s="6">
        <v>117</v>
      </c>
      <c r="P319" s="6">
        <v>583</v>
      </c>
      <c r="Q319" s="6">
        <v>984</v>
      </c>
      <c r="R319" s="6">
        <v>41</v>
      </c>
      <c r="S319" s="6">
        <v>442</v>
      </c>
      <c r="T319" s="6">
        <v>908</v>
      </c>
      <c r="U319" s="6">
        <v>539</v>
      </c>
      <c r="V319" s="8">
        <v>823</v>
      </c>
      <c r="W319" s="6">
        <v>680</v>
      </c>
      <c r="X319" s="6">
        <v>150</v>
      </c>
      <c r="Y319" s="6">
        <v>261</v>
      </c>
      <c r="Z319" s="6">
        <v>638</v>
      </c>
      <c r="AA319" s="6">
        <v>1005</v>
      </c>
      <c r="AB319" s="6">
        <v>479</v>
      </c>
      <c r="AC319" s="12">
        <v>80</v>
      </c>
      <c r="AD319" s="6">
        <v>356</v>
      </c>
      <c r="AE319" s="6">
        <v>243</v>
      </c>
      <c r="AF319" s="6">
        <v>705</v>
      </c>
      <c r="AG319" s="179">
        <v>850</v>
      </c>
      <c r="AH319" s="5">
        <f t="shared" si="66"/>
        <v>16400</v>
      </c>
      <c r="AI319" s="5">
        <f t="shared" si="67"/>
        <v>11201200</v>
      </c>
      <c r="AJ319" s="2">
        <f t="shared" si="65"/>
        <v>8606720000</v>
      </c>
      <c r="AK319" s="115">
        <f>SUMSQ(B319,C319,D319,E319,F319,G319,H319,I319,J319,K319,L319,M319,N319,O319,P319,Q319,B320,C320,D320,E320,F320,G320,H320,I320,J320,K320,L320,M320,N320,O320,P320,Q320)</f>
        <v>11201200</v>
      </c>
      <c r="AM319" s="127" t="s">
        <v>626</v>
      </c>
      <c r="AN319" s="118" t="s">
        <v>911</v>
      </c>
      <c r="AO319" s="118" t="s">
        <v>562</v>
      </c>
      <c r="AP319" s="118" t="s">
        <v>973</v>
      </c>
      <c r="AQ319" s="118" t="s">
        <v>753</v>
      </c>
      <c r="AR319" s="118" t="s">
        <v>784</v>
      </c>
      <c r="AS319" s="118" t="s">
        <v>690</v>
      </c>
      <c r="AT319" s="118" t="s">
        <v>848</v>
      </c>
      <c r="AU319" s="118" t="s">
        <v>181</v>
      </c>
      <c r="AV319" s="118" t="s">
        <v>340</v>
      </c>
      <c r="AW319" s="118" t="s">
        <v>245</v>
      </c>
      <c r="AX319" s="118" t="s">
        <v>277</v>
      </c>
      <c r="AY319" s="118" t="s">
        <v>56</v>
      </c>
      <c r="AZ319" s="118" t="s">
        <v>468</v>
      </c>
      <c r="BA319" s="118" t="s">
        <v>119</v>
      </c>
      <c r="BB319" s="118" t="s">
        <v>404</v>
      </c>
      <c r="BC319" s="118" t="s">
        <v>658</v>
      </c>
      <c r="BD319" s="118" t="s">
        <v>880</v>
      </c>
      <c r="BE319" s="118" t="s">
        <v>722</v>
      </c>
      <c r="BF319" s="118" t="s">
        <v>816</v>
      </c>
      <c r="BG319" s="118" t="s">
        <v>531</v>
      </c>
      <c r="BH319" s="118" t="s">
        <v>1005</v>
      </c>
      <c r="BI319" s="118" t="s">
        <v>594</v>
      </c>
      <c r="BJ319" s="118" t="s">
        <v>943</v>
      </c>
      <c r="BK319" s="118" t="s">
        <v>88</v>
      </c>
      <c r="BL319" s="118" t="s">
        <v>436</v>
      </c>
      <c r="BM319" s="118" t="s">
        <v>24</v>
      </c>
      <c r="BN319" s="118" t="s">
        <v>499</v>
      </c>
      <c r="BO319" s="118" t="s">
        <v>213</v>
      </c>
      <c r="BP319" s="118" t="s">
        <v>308</v>
      </c>
      <c r="BQ319" s="118" t="s">
        <v>151</v>
      </c>
      <c r="BR319" s="126" t="s">
        <v>372</v>
      </c>
      <c r="BT319" s="22"/>
      <c r="BU319" s="29" t="s">
        <v>396</v>
      </c>
      <c r="BV319" s="30" t="s">
        <v>1030</v>
      </c>
      <c r="BW319" s="31">
        <f>L2+(311*L4)</f>
        <v>312</v>
      </c>
      <c r="BX319" s="22"/>
    </row>
    <row r="320" spans="1:76" x14ac:dyDescent="0.2">
      <c r="A320" s="1">
        <v>12</v>
      </c>
      <c r="B320" s="178">
        <v>268</v>
      </c>
      <c r="C320" s="6">
        <v>155</v>
      </c>
      <c r="D320" s="6">
        <v>681</v>
      </c>
      <c r="E320" s="6">
        <v>826</v>
      </c>
      <c r="F320" s="6">
        <v>534</v>
      </c>
      <c r="G320" s="11">
        <v>901</v>
      </c>
      <c r="H320" s="6">
        <v>439</v>
      </c>
      <c r="I320" s="6">
        <v>40</v>
      </c>
      <c r="J320" s="6">
        <v>863</v>
      </c>
      <c r="K320" s="6">
        <v>720</v>
      </c>
      <c r="L320" s="7">
        <v>254</v>
      </c>
      <c r="M320" s="9">
        <v>365</v>
      </c>
      <c r="N320" s="6">
        <v>65</v>
      </c>
      <c r="O320" s="6">
        <v>466</v>
      </c>
      <c r="P320" s="6">
        <v>996</v>
      </c>
      <c r="Q320" s="6">
        <v>627</v>
      </c>
      <c r="R320" s="6">
        <v>398</v>
      </c>
      <c r="S320" s="6">
        <v>29</v>
      </c>
      <c r="T320" s="6">
        <v>559</v>
      </c>
      <c r="U320" s="6">
        <v>960</v>
      </c>
      <c r="V320" s="6">
        <v>660</v>
      </c>
      <c r="W320" s="8">
        <v>771</v>
      </c>
      <c r="X320" s="6">
        <v>305</v>
      </c>
      <c r="Y320" s="6">
        <v>162</v>
      </c>
      <c r="Z320" s="6">
        <v>985</v>
      </c>
      <c r="AA320" s="6">
        <v>586</v>
      </c>
      <c r="AB320" s="12">
        <v>124</v>
      </c>
      <c r="AC320" s="6">
        <v>491</v>
      </c>
      <c r="AD320" s="6">
        <v>199</v>
      </c>
      <c r="AE320" s="6">
        <v>344</v>
      </c>
      <c r="AF320" s="6">
        <v>870</v>
      </c>
      <c r="AG320" s="179">
        <v>757</v>
      </c>
      <c r="AH320" s="5">
        <f t="shared" si="66"/>
        <v>16400</v>
      </c>
      <c r="AI320" s="5">
        <f t="shared" si="67"/>
        <v>11201200</v>
      </c>
      <c r="AJ320" s="2">
        <f t="shared" si="65"/>
        <v>8606720000</v>
      </c>
      <c r="AK320" s="115">
        <f>SUMSQ(R319,S319,T319,U319,V319,W319,X319,Y319,Z319,AA319,AB319,AC319,AD319,AE319,AF319,AG319,R320,S320,T320,U320,V320,W320,X320,Y320,Z320,AA320,AB320,AC320,AD320,AE320,AF320,AG320)</f>
        <v>11201200</v>
      </c>
      <c r="AM320" s="127" t="s">
        <v>623</v>
      </c>
      <c r="AN320" s="118" t="s">
        <v>908</v>
      </c>
      <c r="AO320" s="118" t="s">
        <v>559</v>
      </c>
      <c r="AP320" s="118" t="s">
        <v>970</v>
      </c>
      <c r="AQ320" s="118" t="s">
        <v>750</v>
      </c>
      <c r="AR320" s="118" t="s">
        <v>781</v>
      </c>
      <c r="AS320" s="118" t="s">
        <v>687</v>
      </c>
      <c r="AT320" s="118" t="s">
        <v>845</v>
      </c>
      <c r="AU320" s="118" t="s">
        <v>179</v>
      </c>
      <c r="AV320" s="118" t="s">
        <v>337</v>
      </c>
      <c r="AW320" s="118" t="s">
        <v>242</v>
      </c>
      <c r="AX320" s="118" t="s">
        <v>274</v>
      </c>
      <c r="AY320" s="118" t="s">
        <v>53</v>
      </c>
      <c r="AZ320" s="118" t="s">
        <v>465</v>
      </c>
      <c r="BA320" s="118" t="s">
        <v>116</v>
      </c>
      <c r="BB320" s="118" t="s">
        <v>401</v>
      </c>
      <c r="BC320" s="118" t="s">
        <v>655</v>
      </c>
      <c r="BD320" s="118" t="s">
        <v>877</v>
      </c>
      <c r="BE320" s="118" t="s">
        <v>719</v>
      </c>
      <c r="BF320" s="118" t="s">
        <v>813</v>
      </c>
      <c r="BG320" s="118" t="s">
        <v>528</v>
      </c>
      <c r="BH320" s="118" t="s">
        <v>1002</v>
      </c>
      <c r="BI320" s="118" t="s">
        <v>591</v>
      </c>
      <c r="BJ320" s="118" t="s">
        <v>940</v>
      </c>
      <c r="BK320" s="118" t="s">
        <v>85</v>
      </c>
      <c r="BL320" s="118" t="s">
        <v>433</v>
      </c>
      <c r="BM320" s="118" t="s">
        <v>21</v>
      </c>
      <c r="BN320" s="118" t="s">
        <v>496</v>
      </c>
      <c r="BO320" s="118" t="s">
        <v>210</v>
      </c>
      <c r="BP320" s="118" t="s">
        <v>305</v>
      </c>
      <c r="BQ320" s="118" t="s">
        <v>148</v>
      </c>
      <c r="BR320" s="126" t="s">
        <v>369</v>
      </c>
      <c r="BT320" s="22"/>
      <c r="BU320" s="29" t="s">
        <v>93</v>
      </c>
      <c r="BV320" s="30" t="s">
        <v>1030</v>
      </c>
      <c r="BW320" s="31">
        <f>L2+(312*L4)</f>
        <v>313</v>
      </c>
      <c r="BX320" s="22"/>
    </row>
    <row r="321" spans="1:76" x14ac:dyDescent="0.2">
      <c r="A321" s="1">
        <v>13</v>
      </c>
      <c r="B321" s="178">
        <v>213</v>
      </c>
      <c r="C321" s="6">
        <v>326</v>
      </c>
      <c r="D321" s="11">
        <v>888</v>
      </c>
      <c r="E321" s="6">
        <v>743</v>
      </c>
      <c r="F321" s="6">
        <v>971</v>
      </c>
      <c r="G321" s="6">
        <v>604</v>
      </c>
      <c r="H321" s="6">
        <v>106</v>
      </c>
      <c r="I321" s="6">
        <v>505</v>
      </c>
      <c r="J321" s="6">
        <v>642</v>
      </c>
      <c r="K321" s="6">
        <v>785</v>
      </c>
      <c r="L321" s="6">
        <v>291</v>
      </c>
      <c r="M321" s="6">
        <v>180</v>
      </c>
      <c r="N321" s="9">
        <v>416</v>
      </c>
      <c r="O321" s="7">
        <v>15</v>
      </c>
      <c r="P321" s="6">
        <v>573</v>
      </c>
      <c r="Q321" s="6">
        <v>942</v>
      </c>
      <c r="R321" s="6">
        <v>83</v>
      </c>
      <c r="S321" s="6">
        <v>452</v>
      </c>
      <c r="T321" s="8">
        <v>1010</v>
      </c>
      <c r="U321" s="6">
        <v>609</v>
      </c>
      <c r="V321" s="6">
        <v>845</v>
      </c>
      <c r="W321" s="6">
        <v>734</v>
      </c>
      <c r="X321" s="6">
        <v>240</v>
      </c>
      <c r="Y321" s="6">
        <v>383</v>
      </c>
      <c r="Z321" s="6">
        <v>520</v>
      </c>
      <c r="AA321" s="6">
        <v>919</v>
      </c>
      <c r="AB321" s="6">
        <v>421</v>
      </c>
      <c r="AC321" s="6">
        <v>54</v>
      </c>
      <c r="AD321" s="6">
        <v>282</v>
      </c>
      <c r="AE321" s="12">
        <v>137</v>
      </c>
      <c r="AF321" s="6">
        <v>699</v>
      </c>
      <c r="AG321" s="179">
        <v>812</v>
      </c>
      <c r="AH321" s="5">
        <f t="shared" si="66"/>
        <v>16400</v>
      </c>
      <c r="AI321" s="5">
        <f t="shared" si="67"/>
        <v>11201200</v>
      </c>
      <c r="AJ321" s="2">
        <f t="shared" si="65"/>
        <v>8606720000</v>
      </c>
      <c r="AK321" s="115">
        <f>SUMSQ(B321,C321,D321,E321,F321,G321,H321,I321,J321,K321,L321,M321,N321,O321,P321,Q321,B322,C322,D322,E322,F322,G322,H322,I322,J322,K322,L322,M322,N322,O322,P322,Q322)</f>
        <v>11201200</v>
      </c>
      <c r="AM321" s="127" t="s">
        <v>632</v>
      </c>
      <c r="AN321" s="118" t="s">
        <v>917</v>
      </c>
      <c r="AO321" s="118" t="s">
        <v>568</v>
      </c>
      <c r="AP321" s="118" t="s">
        <v>979</v>
      </c>
      <c r="AQ321" s="118" t="s">
        <v>759</v>
      </c>
      <c r="AR321" s="118" t="s">
        <v>790</v>
      </c>
      <c r="AS321" s="118" t="s">
        <v>696</v>
      </c>
      <c r="AT321" s="118" t="s">
        <v>854</v>
      </c>
      <c r="AU321" s="118" t="s">
        <v>187</v>
      </c>
      <c r="AV321" s="118" t="s">
        <v>346</v>
      </c>
      <c r="AW321" s="118" t="s">
        <v>251</v>
      </c>
      <c r="AX321" s="118" t="s">
        <v>283</v>
      </c>
      <c r="AY321" s="118" t="s">
        <v>62</v>
      </c>
      <c r="AZ321" s="118" t="s">
        <v>474</v>
      </c>
      <c r="BA321" s="118" t="s">
        <v>125</v>
      </c>
      <c r="BB321" s="118" t="s">
        <v>410</v>
      </c>
      <c r="BC321" s="118" t="s">
        <v>664</v>
      </c>
      <c r="BD321" s="118" t="s">
        <v>885</v>
      </c>
      <c r="BE321" s="118" t="s">
        <v>728</v>
      </c>
      <c r="BF321" s="118" t="s">
        <v>822</v>
      </c>
      <c r="BG321" s="118" t="s">
        <v>537</v>
      </c>
      <c r="BH321" s="118" t="s">
        <v>1011</v>
      </c>
      <c r="BI321" s="118" t="s">
        <v>600</v>
      </c>
      <c r="BJ321" s="118" t="s">
        <v>948</v>
      </c>
      <c r="BK321" s="118" t="s">
        <v>94</v>
      </c>
      <c r="BL321" s="118" t="s">
        <v>442</v>
      </c>
      <c r="BM321" s="118" t="s">
        <v>30</v>
      </c>
      <c r="BN321" s="118" t="s">
        <v>505</v>
      </c>
      <c r="BO321" s="118" t="s">
        <v>219</v>
      </c>
      <c r="BP321" s="118" t="s">
        <v>314</v>
      </c>
      <c r="BQ321" s="118" t="s">
        <v>157</v>
      </c>
      <c r="BR321" s="126" t="s">
        <v>378</v>
      </c>
      <c r="BT321" s="22"/>
      <c r="BU321" s="29" t="s">
        <v>153</v>
      </c>
      <c r="BV321" s="30" t="s">
        <v>1030</v>
      </c>
      <c r="BW321" s="31">
        <f>L2+(313*L4)</f>
        <v>314</v>
      </c>
      <c r="BX321" s="22"/>
    </row>
    <row r="322" spans="1:76" x14ac:dyDescent="0.2">
      <c r="A322" s="1">
        <v>14</v>
      </c>
      <c r="B322" s="178">
        <v>370</v>
      </c>
      <c r="C322" s="6">
        <v>225</v>
      </c>
      <c r="D322" s="6">
        <v>723</v>
      </c>
      <c r="E322" s="11">
        <v>836</v>
      </c>
      <c r="F322" s="6">
        <v>624</v>
      </c>
      <c r="G322" s="6">
        <v>1023</v>
      </c>
      <c r="H322" s="6">
        <v>461</v>
      </c>
      <c r="I322" s="6">
        <v>94</v>
      </c>
      <c r="J322" s="6">
        <v>805</v>
      </c>
      <c r="K322" s="6">
        <v>694</v>
      </c>
      <c r="L322" s="6">
        <v>136</v>
      </c>
      <c r="M322" s="6">
        <v>279</v>
      </c>
      <c r="N322" s="7">
        <v>59</v>
      </c>
      <c r="O322" s="9">
        <v>428</v>
      </c>
      <c r="P322" s="6">
        <v>922</v>
      </c>
      <c r="Q322" s="6">
        <v>521</v>
      </c>
      <c r="R322" s="6">
        <v>504</v>
      </c>
      <c r="S322" s="6">
        <v>103</v>
      </c>
      <c r="T322" s="6">
        <v>597</v>
      </c>
      <c r="U322" s="8">
        <v>966</v>
      </c>
      <c r="V322" s="6">
        <v>746</v>
      </c>
      <c r="W322" s="6">
        <v>889</v>
      </c>
      <c r="X322" s="6">
        <v>331</v>
      </c>
      <c r="Y322" s="6">
        <v>220</v>
      </c>
      <c r="Z322" s="6">
        <v>931</v>
      </c>
      <c r="AA322" s="6">
        <v>564</v>
      </c>
      <c r="AB322" s="6">
        <v>2</v>
      </c>
      <c r="AC322" s="6">
        <v>401</v>
      </c>
      <c r="AD322" s="12">
        <v>189</v>
      </c>
      <c r="AE322" s="6">
        <v>302</v>
      </c>
      <c r="AF322" s="6">
        <v>800</v>
      </c>
      <c r="AG322" s="179">
        <v>655</v>
      </c>
      <c r="AH322" s="5">
        <f t="shared" si="66"/>
        <v>16400</v>
      </c>
      <c r="AI322" s="5">
        <f t="shared" si="67"/>
        <v>11201200</v>
      </c>
      <c r="AJ322" s="2">
        <f t="shared" si="65"/>
        <v>8606720000</v>
      </c>
      <c r="AK322" s="115">
        <f>SUMSQ(R321,S321,T321,U321,V321,W321,X321,Y321,Z321,AA321,AB321,AC321,AD321,AE321,AF321,AG321,R322,S322,T322,U322,V322,W322,X322,Y322,Z322,AA322,AB322,AC322,AD322,AE322,AF322,AG322)</f>
        <v>11201200</v>
      </c>
      <c r="AM322" s="127" t="s">
        <v>617</v>
      </c>
      <c r="AN322" s="118" t="s">
        <v>902</v>
      </c>
      <c r="AO322" s="118" t="s">
        <v>553</v>
      </c>
      <c r="AP322" s="118" t="s">
        <v>965</v>
      </c>
      <c r="AQ322" s="118" t="s">
        <v>744</v>
      </c>
      <c r="AR322" s="118" t="s">
        <v>776</v>
      </c>
      <c r="AS322" s="118" t="s">
        <v>681</v>
      </c>
      <c r="AT322" s="118" t="s">
        <v>839</v>
      </c>
      <c r="AU322" s="118" t="s">
        <v>173</v>
      </c>
      <c r="AV322" s="118" t="s">
        <v>331</v>
      </c>
      <c r="AW322" s="118" t="s">
        <v>236</v>
      </c>
      <c r="AX322" s="118" t="s">
        <v>268</v>
      </c>
      <c r="AY322" s="118" t="s">
        <v>47</v>
      </c>
      <c r="AZ322" s="118" t="s">
        <v>459</v>
      </c>
      <c r="BA322" s="118" t="s">
        <v>111</v>
      </c>
      <c r="BB322" s="118" t="s">
        <v>395</v>
      </c>
      <c r="BC322" s="118" t="s">
        <v>649</v>
      </c>
      <c r="BD322" s="118" t="s">
        <v>871</v>
      </c>
      <c r="BE322" s="118" t="s">
        <v>713</v>
      </c>
      <c r="BF322" s="118" t="s">
        <v>807</v>
      </c>
      <c r="BG322" s="118" t="s">
        <v>522</v>
      </c>
      <c r="BH322" s="118" t="s">
        <v>996</v>
      </c>
      <c r="BI322" s="118" t="s">
        <v>585</v>
      </c>
      <c r="BJ322" s="118" t="s">
        <v>934</v>
      </c>
      <c r="BK322" s="118" t="s">
        <v>79</v>
      </c>
      <c r="BL322" s="118" t="s">
        <v>427</v>
      </c>
      <c r="BM322" s="118" t="s">
        <v>15</v>
      </c>
      <c r="BN322" s="118" t="s">
        <v>490</v>
      </c>
      <c r="BO322" s="118" t="s">
        <v>204</v>
      </c>
      <c r="BP322" s="118" t="s">
        <v>299</v>
      </c>
      <c r="BQ322" s="118" t="s">
        <v>142</v>
      </c>
      <c r="BR322" s="126" t="s">
        <v>363</v>
      </c>
      <c r="BT322" s="22"/>
      <c r="BU322" s="29" t="s">
        <v>315</v>
      </c>
      <c r="BV322" s="30" t="s">
        <v>1030</v>
      </c>
      <c r="BW322" s="31">
        <f>L2+(314*L4)</f>
        <v>315</v>
      </c>
      <c r="BX322" s="22"/>
    </row>
    <row r="323" spans="1:76" x14ac:dyDescent="0.2">
      <c r="A323" s="1">
        <v>15</v>
      </c>
      <c r="B323" s="190">
        <v>814</v>
      </c>
      <c r="C323" s="6">
        <v>701</v>
      </c>
      <c r="D323" s="6">
        <v>143</v>
      </c>
      <c r="E323" s="6">
        <v>288</v>
      </c>
      <c r="F323" s="6">
        <v>52</v>
      </c>
      <c r="G323" s="6">
        <v>419</v>
      </c>
      <c r="H323" s="6">
        <v>913</v>
      </c>
      <c r="I323" s="6">
        <v>514</v>
      </c>
      <c r="J323" s="6">
        <v>377</v>
      </c>
      <c r="K323" s="6">
        <v>234</v>
      </c>
      <c r="L323" s="6">
        <v>732</v>
      </c>
      <c r="M323" s="6">
        <v>843</v>
      </c>
      <c r="N323" s="6">
        <v>615</v>
      </c>
      <c r="O323" s="6">
        <v>1016</v>
      </c>
      <c r="P323" s="9">
        <v>454</v>
      </c>
      <c r="Q323" s="7">
        <v>85</v>
      </c>
      <c r="R323" s="8">
        <v>940</v>
      </c>
      <c r="S323" s="6">
        <v>571</v>
      </c>
      <c r="T323" s="6">
        <v>9</v>
      </c>
      <c r="U323" s="6">
        <v>410</v>
      </c>
      <c r="V323" s="6">
        <v>182</v>
      </c>
      <c r="W323" s="6">
        <v>293</v>
      </c>
      <c r="X323" s="6">
        <v>791</v>
      </c>
      <c r="Y323" s="6">
        <v>648</v>
      </c>
      <c r="Z323" s="6">
        <v>511</v>
      </c>
      <c r="AA323" s="6">
        <v>112</v>
      </c>
      <c r="AB323" s="6">
        <v>606</v>
      </c>
      <c r="AC323" s="6">
        <v>973</v>
      </c>
      <c r="AD323" s="6">
        <v>737</v>
      </c>
      <c r="AE323" s="6">
        <v>882</v>
      </c>
      <c r="AF323" s="6">
        <v>324</v>
      </c>
      <c r="AG323" s="186">
        <v>211</v>
      </c>
      <c r="AH323" s="5">
        <f t="shared" si="66"/>
        <v>16400</v>
      </c>
      <c r="AI323" s="5">
        <f t="shared" si="67"/>
        <v>11201200</v>
      </c>
      <c r="AJ323" s="2">
        <f t="shared" si="65"/>
        <v>8606720000</v>
      </c>
      <c r="AK323" s="115">
        <f>SUMSQ(B323,C323,D323,E323,F323,G323,H323,I323,J323,K323,L323,M323,N323,O323,P323,Q323,B324,C324,D324,E324,F324,G324,H324,I324,J324,K324,L324,M324,N324,O324,P324,Q324)</f>
        <v>11201200</v>
      </c>
      <c r="AM323" s="127" t="s">
        <v>630</v>
      </c>
      <c r="AN323" s="118" t="s">
        <v>915</v>
      </c>
      <c r="AO323" s="118" t="s">
        <v>566</v>
      </c>
      <c r="AP323" s="118" t="s">
        <v>977</v>
      </c>
      <c r="AQ323" s="118" t="s">
        <v>757</v>
      </c>
      <c r="AR323" s="118" t="s">
        <v>788</v>
      </c>
      <c r="AS323" s="118" t="s">
        <v>694</v>
      </c>
      <c r="AT323" s="118" t="s">
        <v>852</v>
      </c>
      <c r="AU323" s="118" t="s">
        <v>185</v>
      </c>
      <c r="AV323" s="118" t="s">
        <v>344</v>
      </c>
      <c r="AW323" s="118" t="s">
        <v>249</v>
      </c>
      <c r="AX323" s="118" t="s">
        <v>281</v>
      </c>
      <c r="AY323" s="118" t="s">
        <v>60</v>
      </c>
      <c r="AZ323" s="118" t="s">
        <v>472</v>
      </c>
      <c r="BA323" s="118" t="s">
        <v>123</v>
      </c>
      <c r="BB323" s="118" t="s">
        <v>408</v>
      </c>
      <c r="BC323" s="118" t="s">
        <v>662</v>
      </c>
      <c r="BD323" s="118" t="s">
        <v>883</v>
      </c>
      <c r="BE323" s="118" t="s">
        <v>726</v>
      </c>
      <c r="BF323" s="118" t="s">
        <v>820</v>
      </c>
      <c r="BG323" s="118" t="s">
        <v>535</v>
      </c>
      <c r="BH323" s="118" t="s">
        <v>1009</v>
      </c>
      <c r="BI323" s="118" t="s">
        <v>598</v>
      </c>
      <c r="BJ323" s="118" t="s">
        <v>947</v>
      </c>
      <c r="BK323" s="118" t="s">
        <v>92</v>
      </c>
      <c r="BL323" s="118" t="s">
        <v>440</v>
      </c>
      <c r="BM323" s="118" t="s">
        <v>28</v>
      </c>
      <c r="BN323" s="118" t="s">
        <v>503</v>
      </c>
      <c r="BO323" s="118" t="s">
        <v>217</v>
      </c>
      <c r="BP323" s="118" t="s">
        <v>312</v>
      </c>
      <c r="BQ323" s="118" t="s">
        <v>155</v>
      </c>
      <c r="BR323" s="126" t="s">
        <v>376</v>
      </c>
      <c r="BT323" s="22"/>
      <c r="BU323" s="29" t="s">
        <v>511</v>
      </c>
      <c r="BV323" s="30" t="s">
        <v>1030</v>
      </c>
      <c r="BW323" s="31">
        <f>L2+(315*L4)</f>
        <v>316</v>
      </c>
      <c r="BX323" s="22"/>
    </row>
    <row r="324" spans="1:76" x14ac:dyDescent="0.2">
      <c r="A324" s="1">
        <v>16</v>
      </c>
      <c r="B324" s="178">
        <v>649</v>
      </c>
      <c r="C324" s="11">
        <v>794</v>
      </c>
      <c r="D324" s="6">
        <v>300</v>
      </c>
      <c r="E324" s="6">
        <v>187</v>
      </c>
      <c r="F324" s="6">
        <v>407</v>
      </c>
      <c r="G324" s="6">
        <v>8</v>
      </c>
      <c r="H324" s="6">
        <v>566</v>
      </c>
      <c r="I324" s="6">
        <v>933</v>
      </c>
      <c r="J324" s="6">
        <v>222</v>
      </c>
      <c r="K324" s="6">
        <v>333</v>
      </c>
      <c r="L324" s="6">
        <v>895</v>
      </c>
      <c r="M324" s="6">
        <v>752</v>
      </c>
      <c r="N324" s="6">
        <v>964</v>
      </c>
      <c r="O324" s="6">
        <v>595</v>
      </c>
      <c r="P324" s="7">
        <v>97</v>
      </c>
      <c r="Q324" s="9">
        <v>498</v>
      </c>
      <c r="R324" s="6">
        <v>527</v>
      </c>
      <c r="S324" s="8">
        <v>928</v>
      </c>
      <c r="T324" s="6">
        <v>430</v>
      </c>
      <c r="U324" s="6">
        <v>61</v>
      </c>
      <c r="V324" s="6">
        <v>273</v>
      </c>
      <c r="W324" s="6">
        <v>130</v>
      </c>
      <c r="X324" s="6">
        <v>692</v>
      </c>
      <c r="Y324" s="6">
        <v>803</v>
      </c>
      <c r="Z324" s="6">
        <v>92</v>
      </c>
      <c r="AA324" s="6">
        <v>459</v>
      </c>
      <c r="AB324" s="6">
        <v>1017</v>
      </c>
      <c r="AC324" s="6">
        <v>618</v>
      </c>
      <c r="AD324" s="6">
        <v>838</v>
      </c>
      <c r="AE324" s="6">
        <v>725</v>
      </c>
      <c r="AF324" s="12">
        <v>231</v>
      </c>
      <c r="AG324" s="179">
        <v>376</v>
      </c>
      <c r="AH324" s="5">
        <f t="shared" si="66"/>
        <v>16400</v>
      </c>
      <c r="AI324" s="5">
        <f t="shared" si="67"/>
        <v>11201200</v>
      </c>
      <c r="AJ324" s="2">
        <f t="shared" si="65"/>
        <v>8606720000</v>
      </c>
      <c r="AK324" s="115">
        <f>SUMSQ(R323,S323,T323,U323,V323,W323,X323,Y323,Z323,AA323,AB323,AC323,AD323,AE323,AF323,AG323,R324,S324,T324,U324,V324,W324,X324,Y324,Z324,AA324,AB324,AC324,AD324,AE324,AF324,AG324)</f>
        <v>11201200</v>
      </c>
      <c r="AM324" s="127" t="s">
        <v>619</v>
      </c>
      <c r="AN324" s="118" t="s">
        <v>904</v>
      </c>
      <c r="AO324" s="118" t="s">
        <v>555</v>
      </c>
      <c r="AP324" s="118" t="s">
        <v>967</v>
      </c>
      <c r="AQ324" s="118" t="s">
        <v>746</v>
      </c>
      <c r="AR324" s="118" t="s">
        <v>778</v>
      </c>
      <c r="AS324" s="118" t="s">
        <v>683</v>
      </c>
      <c r="AT324" s="118" t="s">
        <v>841</v>
      </c>
      <c r="AU324" s="118" t="s">
        <v>175</v>
      </c>
      <c r="AV324" s="118" t="s">
        <v>333</v>
      </c>
      <c r="AW324" s="118" t="s">
        <v>238</v>
      </c>
      <c r="AX324" s="118" t="s">
        <v>270</v>
      </c>
      <c r="AY324" s="118" t="s">
        <v>49</v>
      </c>
      <c r="AZ324" s="118" t="s">
        <v>461</v>
      </c>
      <c r="BA324" s="118" t="s">
        <v>3</v>
      </c>
      <c r="BB324" s="118" t="s">
        <v>397</v>
      </c>
      <c r="BC324" s="118" t="s">
        <v>651</v>
      </c>
      <c r="BD324" s="118" t="s">
        <v>873</v>
      </c>
      <c r="BE324" s="118" t="s">
        <v>715</v>
      </c>
      <c r="BF324" s="118" t="s">
        <v>809</v>
      </c>
      <c r="BG324" s="118" t="s">
        <v>524</v>
      </c>
      <c r="BH324" s="118" t="s">
        <v>998</v>
      </c>
      <c r="BI324" s="118" t="s">
        <v>587</v>
      </c>
      <c r="BJ324" s="118" t="s">
        <v>936</v>
      </c>
      <c r="BK324" s="118" t="s">
        <v>81</v>
      </c>
      <c r="BL324" s="118" t="s">
        <v>429</v>
      </c>
      <c r="BM324" s="118" t="s">
        <v>17</v>
      </c>
      <c r="BN324" s="118" t="s">
        <v>492</v>
      </c>
      <c r="BO324" s="118" t="s">
        <v>206</v>
      </c>
      <c r="BP324" s="118" t="s">
        <v>301</v>
      </c>
      <c r="BQ324" s="118" t="s">
        <v>144</v>
      </c>
      <c r="BR324" s="126" t="s">
        <v>365</v>
      </c>
      <c r="BT324" s="22"/>
      <c r="BU324" s="29" t="s">
        <v>571</v>
      </c>
      <c r="BV324" s="30" t="s">
        <v>1030</v>
      </c>
      <c r="BW324" s="31">
        <f>L2+(316*L4)</f>
        <v>317</v>
      </c>
      <c r="BX324" s="22"/>
    </row>
    <row r="325" spans="1:76" x14ac:dyDescent="0.2">
      <c r="A325" s="1">
        <v>17</v>
      </c>
      <c r="B325" s="178">
        <v>672</v>
      </c>
      <c r="C325" s="12">
        <v>783</v>
      </c>
      <c r="D325" s="6">
        <v>317</v>
      </c>
      <c r="E325" s="6">
        <v>174</v>
      </c>
      <c r="F325" s="6">
        <v>386</v>
      </c>
      <c r="G325" s="6">
        <v>17</v>
      </c>
      <c r="H325" s="6">
        <v>547</v>
      </c>
      <c r="I325" s="6">
        <v>948</v>
      </c>
      <c r="J325" s="6">
        <v>203</v>
      </c>
      <c r="K325" s="6">
        <v>348</v>
      </c>
      <c r="L325" s="6">
        <v>874</v>
      </c>
      <c r="M325" s="6">
        <v>761</v>
      </c>
      <c r="N325" s="6">
        <v>981</v>
      </c>
      <c r="O325" s="6">
        <v>582</v>
      </c>
      <c r="P325" s="8">
        <v>120</v>
      </c>
      <c r="Q325" s="6">
        <v>487</v>
      </c>
      <c r="R325" s="9">
        <v>538</v>
      </c>
      <c r="S325" s="7">
        <v>905</v>
      </c>
      <c r="T325" s="6">
        <v>443</v>
      </c>
      <c r="U325" s="6">
        <v>44</v>
      </c>
      <c r="V325" s="6">
        <v>264</v>
      </c>
      <c r="W325" s="6">
        <v>151</v>
      </c>
      <c r="X325" s="6">
        <v>677</v>
      </c>
      <c r="Y325" s="6">
        <v>822</v>
      </c>
      <c r="Z325" s="6">
        <v>77</v>
      </c>
      <c r="AA325" s="6">
        <v>478</v>
      </c>
      <c r="AB325" s="6">
        <v>1008</v>
      </c>
      <c r="AC325" s="6">
        <v>639</v>
      </c>
      <c r="AD325" s="6">
        <v>851</v>
      </c>
      <c r="AE325" s="6">
        <v>708</v>
      </c>
      <c r="AF325" s="11">
        <v>242</v>
      </c>
      <c r="AG325" s="179">
        <v>353</v>
      </c>
      <c r="AH325" s="5">
        <f t="shared" si="66"/>
        <v>16400</v>
      </c>
      <c r="AI325" s="5">
        <f t="shared" si="67"/>
        <v>11201200</v>
      </c>
      <c r="AJ325" s="2">
        <f t="shared" si="65"/>
        <v>8606720000</v>
      </c>
      <c r="AK325" s="115">
        <f>SUMSQ(B325,C325,D325,E325,F325,G325,H325,I325,J325,K325,L325,M325,N325,O325,P325,Q325,B326,C326,D326,E326,F326,G326,H326,I326,J326,K326,L326,M326,N326,O326,P326,Q326)</f>
        <v>11201200</v>
      </c>
      <c r="AM325" s="127" t="s">
        <v>635</v>
      </c>
      <c r="AN325" s="118" t="s">
        <v>920</v>
      </c>
      <c r="AO325" s="118" t="s">
        <v>571</v>
      </c>
      <c r="AP325" s="118" t="s">
        <v>982</v>
      </c>
      <c r="AQ325" s="118" t="s">
        <v>762</v>
      </c>
      <c r="AR325" s="118" t="s">
        <v>793</v>
      </c>
      <c r="AS325" s="118" t="s">
        <v>699</v>
      </c>
      <c r="AT325" s="118" t="s">
        <v>857</v>
      </c>
      <c r="AU325" s="118" t="s">
        <v>190</v>
      </c>
      <c r="AV325" s="118" t="s">
        <v>349</v>
      </c>
      <c r="AW325" s="118" t="s">
        <v>254</v>
      </c>
      <c r="AX325" s="118" t="s">
        <v>286</v>
      </c>
      <c r="AY325" s="118" t="s">
        <v>65</v>
      </c>
      <c r="AZ325" s="118" t="s">
        <v>477</v>
      </c>
      <c r="BA325" s="118" t="s">
        <v>128</v>
      </c>
      <c r="BB325" s="118" t="s">
        <v>413</v>
      </c>
      <c r="BC325" s="118" t="s">
        <v>667</v>
      </c>
      <c r="BD325" s="118" t="s">
        <v>888</v>
      </c>
      <c r="BE325" s="118" t="s">
        <v>731</v>
      </c>
      <c r="BF325" s="118" t="s">
        <v>825</v>
      </c>
      <c r="BG325" s="118" t="s">
        <v>540</v>
      </c>
      <c r="BH325" s="118" t="s">
        <v>1014</v>
      </c>
      <c r="BI325" s="118" t="s">
        <v>603</v>
      </c>
      <c r="BJ325" s="118" t="s">
        <v>951</v>
      </c>
      <c r="BK325" s="118" t="s">
        <v>97</v>
      </c>
      <c r="BL325" s="118" t="s">
        <v>445</v>
      </c>
      <c r="BM325" s="118" t="s">
        <v>33</v>
      </c>
      <c r="BN325" s="118" t="s">
        <v>508</v>
      </c>
      <c r="BO325" s="118" t="s">
        <v>222</v>
      </c>
      <c r="BP325" s="118" t="s">
        <v>317</v>
      </c>
      <c r="BQ325" s="118" t="s">
        <v>160</v>
      </c>
      <c r="BR325" s="126" t="s">
        <v>381</v>
      </c>
      <c r="BT325" s="22"/>
      <c r="BU325" s="29" t="s">
        <v>767</v>
      </c>
      <c r="BV325" s="30" t="s">
        <v>1030</v>
      </c>
      <c r="BW325" s="31">
        <f>L2+(317*L4)</f>
        <v>318</v>
      </c>
      <c r="BX325" s="22"/>
    </row>
    <row r="326" spans="1:76" x14ac:dyDescent="0.2">
      <c r="A326" s="1">
        <v>18</v>
      </c>
      <c r="B326" s="188">
        <v>827</v>
      </c>
      <c r="C326" s="6">
        <v>684</v>
      </c>
      <c r="D326" s="6">
        <v>154</v>
      </c>
      <c r="E326" s="6">
        <v>265</v>
      </c>
      <c r="F326" s="6">
        <v>37</v>
      </c>
      <c r="G326" s="6">
        <v>438</v>
      </c>
      <c r="H326" s="6">
        <v>904</v>
      </c>
      <c r="I326" s="6">
        <v>535</v>
      </c>
      <c r="J326" s="6">
        <v>368</v>
      </c>
      <c r="K326" s="6">
        <v>255</v>
      </c>
      <c r="L326" s="6">
        <v>717</v>
      </c>
      <c r="M326" s="6">
        <v>862</v>
      </c>
      <c r="N326" s="6">
        <v>626</v>
      </c>
      <c r="O326" s="6">
        <v>993</v>
      </c>
      <c r="P326" s="6">
        <v>467</v>
      </c>
      <c r="Q326" s="8">
        <v>68</v>
      </c>
      <c r="R326" s="7">
        <v>957</v>
      </c>
      <c r="S326" s="9">
        <v>558</v>
      </c>
      <c r="T326" s="6">
        <v>32</v>
      </c>
      <c r="U326" s="6">
        <v>399</v>
      </c>
      <c r="V326" s="6">
        <v>163</v>
      </c>
      <c r="W326" s="6">
        <v>308</v>
      </c>
      <c r="X326" s="6">
        <v>770</v>
      </c>
      <c r="Y326" s="6">
        <v>657</v>
      </c>
      <c r="Z326" s="6">
        <v>490</v>
      </c>
      <c r="AA326" s="6">
        <v>121</v>
      </c>
      <c r="AB326" s="6">
        <v>587</v>
      </c>
      <c r="AC326" s="6">
        <v>988</v>
      </c>
      <c r="AD326" s="6">
        <v>760</v>
      </c>
      <c r="AE326" s="6">
        <v>871</v>
      </c>
      <c r="AF326" s="6">
        <v>341</v>
      </c>
      <c r="AG326" s="192">
        <v>198</v>
      </c>
      <c r="AH326" s="5">
        <f t="shared" si="66"/>
        <v>16400</v>
      </c>
      <c r="AI326" s="5">
        <f t="shared" si="67"/>
        <v>11201200</v>
      </c>
      <c r="AJ326" s="2">
        <f t="shared" si="65"/>
        <v>8606720000</v>
      </c>
      <c r="AK326" s="115">
        <f>SUMSQ(R325,S325,T325,U325,V325,W325,X325,Y325,Z325,AA325,AB325,AC325,AD325,AE325,AF325,AG325,R326,S326,T326,U326,V326,W326,X326,Y326,Z326,AA326,AB326,AC326,AD326,AE326,AF326,AG326)</f>
        <v>11201200</v>
      </c>
      <c r="AM326" s="127" t="s">
        <v>646</v>
      </c>
      <c r="AN326" s="118" t="s">
        <v>931</v>
      </c>
      <c r="AO326" s="118" t="s">
        <v>582</v>
      </c>
      <c r="AP326" s="118" t="s">
        <v>993</v>
      </c>
      <c r="AQ326" s="118" t="s">
        <v>773</v>
      </c>
      <c r="AR326" s="118" t="s">
        <v>804</v>
      </c>
      <c r="AS326" s="118" t="s">
        <v>710</v>
      </c>
      <c r="AT326" s="118" t="s">
        <v>868</v>
      </c>
      <c r="AU326" s="118" t="s">
        <v>201</v>
      </c>
      <c r="AV326" s="118" t="s">
        <v>360</v>
      </c>
      <c r="AW326" s="118" t="s">
        <v>265</v>
      </c>
      <c r="AX326" s="118" t="s">
        <v>296</v>
      </c>
      <c r="AY326" s="118" t="s">
        <v>76</v>
      </c>
      <c r="AZ326" s="118" t="s">
        <v>487</v>
      </c>
      <c r="BA326" s="118" t="s">
        <v>139</v>
      </c>
      <c r="BB326" s="118" t="s">
        <v>424</v>
      </c>
      <c r="BC326" s="118" t="s">
        <v>678</v>
      </c>
      <c r="BD326" s="118" t="s">
        <v>899</v>
      </c>
      <c r="BE326" s="118" t="s">
        <v>741</v>
      </c>
      <c r="BF326" s="118" t="s">
        <v>836</v>
      </c>
      <c r="BG326" s="118" t="s">
        <v>550</v>
      </c>
      <c r="BH326" s="118" t="s">
        <v>1025</v>
      </c>
      <c r="BI326" s="118" t="s">
        <v>614</v>
      </c>
      <c r="BJ326" s="118" t="s">
        <v>962</v>
      </c>
      <c r="BK326" s="118" t="s">
        <v>108</v>
      </c>
      <c r="BL326" s="118" t="s">
        <v>456</v>
      </c>
      <c r="BM326" s="118" t="s">
        <v>44</v>
      </c>
      <c r="BN326" s="118" t="s">
        <v>519</v>
      </c>
      <c r="BO326" s="118" t="s">
        <v>233</v>
      </c>
      <c r="BP326" s="118" t="s">
        <v>328</v>
      </c>
      <c r="BQ326" s="118" t="s">
        <v>170</v>
      </c>
      <c r="BR326" s="126" t="s">
        <v>392</v>
      </c>
      <c r="BT326" s="22"/>
      <c r="BU326" s="29" t="s">
        <v>851</v>
      </c>
      <c r="BV326" s="30" t="s">
        <v>1030</v>
      </c>
      <c r="BW326" s="31">
        <f>L2+(318*L4)</f>
        <v>319</v>
      </c>
      <c r="BX326" s="22"/>
    </row>
    <row r="327" spans="1:76" x14ac:dyDescent="0.2">
      <c r="A327" s="1">
        <v>19</v>
      </c>
      <c r="B327" s="178">
        <v>359</v>
      </c>
      <c r="C327" s="6">
        <v>248</v>
      </c>
      <c r="D327" s="6">
        <v>710</v>
      </c>
      <c r="E327" s="12">
        <v>853</v>
      </c>
      <c r="F327" s="6">
        <v>633</v>
      </c>
      <c r="G327" s="6">
        <v>1002</v>
      </c>
      <c r="H327" s="6">
        <v>476</v>
      </c>
      <c r="I327" s="6">
        <v>75</v>
      </c>
      <c r="J327" s="6">
        <v>820</v>
      </c>
      <c r="K327" s="6">
        <v>675</v>
      </c>
      <c r="L327" s="6">
        <v>145</v>
      </c>
      <c r="M327" s="6">
        <v>258</v>
      </c>
      <c r="N327" s="8">
        <v>46</v>
      </c>
      <c r="O327" s="6">
        <v>445</v>
      </c>
      <c r="P327" s="6">
        <v>911</v>
      </c>
      <c r="Q327" s="6">
        <v>544</v>
      </c>
      <c r="R327" s="6">
        <v>481</v>
      </c>
      <c r="S327" s="6">
        <v>114</v>
      </c>
      <c r="T327" s="9">
        <v>580</v>
      </c>
      <c r="U327" s="7">
        <v>979</v>
      </c>
      <c r="V327" s="6">
        <v>767</v>
      </c>
      <c r="W327" s="6">
        <v>880</v>
      </c>
      <c r="X327" s="6">
        <v>350</v>
      </c>
      <c r="Y327" s="6">
        <v>205</v>
      </c>
      <c r="Z327" s="6">
        <v>950</v>
      </c>
      <c r="AA327" s="6">
        <v>549</v>
      </c>
      <c r="AB327" s="6">
        <v>23</v>
      </c>
      <c r="AC327" s="6">
        <v>392</v>
      </c>
      <c r="AD327" s="11">
        <v>172</v>
      </c>
      <c r="AE327" s="6">
        <v>315</v>
      </c>
      <c r="AF327" s="6">
        <v>777</v>
      </c>
      <c r="AG327" s="179">
        <v>666</v>
      </c>
      <c r="AH327" s="5">
        <f t="shared" si="66"/>
        <v>16400</v>
      </c>
      <c r="AI327" s="5">
        <f t="shared" si="67"/>
        <v>11201200</v>
      </c>
      <c r="AJ327" s="2">
        <f t="shared" si="65"/>
        <v>8606720000</v>
      </c>
      <c r="AK327" s="115">
        <f>SUMSQ(B327,C327,D327,E327,F327,G327,H327,I327,J327,K327,L327,M327,N327,O327,P327,Q327,B328,C328,D328,E328,F328,G328,H328,I328,J328,K328,L328,M328,N328,O328,P328,Q328)</f>
        <v>11201200</v>
      </c>
      <c r="AM327" s="127" t="s">
        <v>633</v>
      </c>
      <c r="AN327" s="118" t="s">
        <v>918</v>
      </c>
      <c r="AO327" s="118" t="s">
        <v>569</v>
      </c>
      <c r="AP327" s="118" t="s">
        <v>980</v>
      </c>
      <c r="AQ327" s="118" t="s">
        <v>760</v>
      </c>
      <c r="AR327" s="118" t="s">
        <v>791</v>
      </c>
      <c r="AS327" s="118" t="s">
        <v>697</v>
      </c>
      <c r="AT327" s="118" t="s">
        <v>855</v>
      </c>
      <c r="AU327" s="118" t="s">
        <v>188</v>
      </c>
      <c r="AV327" s="118" t="s">
        <v>347</v>
      </c>
      <c r="AW327" s="118" t="s">
        <v>252</v>
      </c>
      <c r="AX327" s="118" t="s">
        <v>284</v>
      </c>
      <c r="AY327" s="118" t="s">
        <v>63</v>
      </c>
      <c r="AZ327" s="118" t="s">
        <v>475</v>
      </c>
      <c r="BA327" s="118" t="s">
        <v>126</v>
      </c>
      <c r="BB327" s="118" t="s">
        <v>411</v>
      </c>
      <c r="BC327" s="118" t="s">
        <v>665</v>
      </c>
      <c r="BD327" s="118" t="s">
        <v>886</v>
      </c>
      <c r="BE327" s="118" t="s">
        <v>729</v>
      </c>
      <c r="BF327" s="118" t="s">
        <v>823</v>
      </c>
      <c r="BG327" s="118" t="s">
        <v>538</v>
      </c>
      <c r="BH327" s="118" t="s">
        <v>1012</v>
      </c>
      <c r="BI327" s="118" t="s">
        <v>601</v>
      </c>
      <c r="BJ327" s="118" t="s">
        <v>949</v>
      </c>
      <c r="BK327" s="118" t="s">
        <v>95</v>
      </c>
      <c r="BL327" s="118" t="s">
        <v>443</v>
      </c>
      <c r="BM327" s="118" t="s">
        <v>31</v>
      </c>
      <c r="BN327" s="118" t="s">
        <v>506</v>
      </c>
      <c r="BO327" s="118" t="s">
        <v>220</v>
      </c>
      <c r="BP327" s="118" t="s">
        <v>315</v>
      </c>
      <c r="BQ327" s="118" t="s">
        <v>158</v>
      </c>
      <c r="BR327" s="126" t="s">
        <v>379</v>
      </c>
      <c r="BT327" s="22"/>
      <c r="BU327" s="29" t="s">
        <v>911</v>
      </c>
      <c r="BV327" s="30" t="s">
        <v>1030</v>
      </c>
      <c r="BW327" s="31">
        <f>L2+(319*L4)</f>
        <v>320</v>
      </c>
      <c r="BX327" s="22"/>
    </row>
    <row r="328" spans="1:76" x14ac:dyDescent="0.2">
      <c r="A328" s="1">
        <v>20</v>
      </c>
      <c r="B328" s="178">
        <v>196</v>
      </c>
      <c r="C328" s="6">
        <v>339</v>
      </c>
      <c r="D328" s="12">
        <v>865</v>
      </c>
      <c r="E328" s="6">
        <v>754</v>
      </c>
      <c r="F328" s="6">
        <v>990</v>
      </c>
      <c r="G328" s="6">
        <v>589</v>
      </c>
      <c r="H328" s="6">
        <v>127</v>
      </c>
      <c r="I328" s="6">
        <v>496</v>
      </c>
      <c r="J328" s="6">
        <v>663</v>
      </c>
      <c r="K328" s="6">
        <v>776</v>
      </c>
      <c r="L328" s="6">
        <v>310</v>
      </c>
      <c r="M328" s="6">
        <v>165</v>
      </c>
      <c r="N328" s="6">
        <v>393</v>
      </c>
      <c r="O328" s="8">
        <v>26</v>
      </c>
      <c r="P328" s="6">
        <v>556</v>
      </c>
      <c r="Q328" s="6">
        <v>955</v>
      </c>
      <c r="R328" s="6">
        <v>70</v>
      </c>
      <c r="S328" s="6">
        <v>469</v>
      </c>
      <c r="T328" s="7">
        <v>999</v>
      </c>
      <c r="U328" s="9">
        <v>632</v>
      </c>
      <c r="V328" s="6">
        <v>860</v>
      </c>
      <c r="W328" s="6">
        <v>715</v>
      </c>
      <c r="X328" s="6">
        <v>249</v>
      </c>
      <c r="Y328" s="6">
        <v>362</v>
      </c>
      <c r="Z328" s="6">
        <v>529</v>
      </c>
      <c r="AA328" s="6">
        <v>898</v>
      </c>
      <c r="AB328" s="6">
        <v>436</v>
      </c>
      <c r="AC328" s="6">
        <v>35</v>
      </c>
      <c r="AD328" s="6">
        <v>271</v>
      </c>
      <c r="AE328" s="11">
        <v>160</v>
      </c>
      <c r="AF328" s="6">
        <v>686</v>
      </c>
      <c r="AG328" s="179">
        <v>829</v>
      </c>
      <c r="AH328" s="5">
        <f t="shared" si="66"/>
        <v>16400</v>
      </c>
      <c r="AI328" s="5">
        <f t="shared" si="67"/>
        <v>11201200</v>
      </c>
      <c r="AJ328" s="2">
        <f t="shared" si="65"/>
        <v>8606720000</v>
      </c>
      <c r="AK328" s="115">
        <f>SUMSQ(R327,S327,T327,U327,V327,W327,X327,Y327,Z327,AA327,AB327,AC327,AD327,AE327,AF327,AG327,R328,S328,T328,U328,V328,W328,X328,Y328,Z328,AA328,AB328,AC328,AD328,AE328,AF328,AG328)</f>
        <v>11201200</v>
      </c>
      <c r="AM328" s="127" t="s">
        <v>648</v>
      </c>
      <c r="AN328" s="118" t="s">
        <v>933</v>
      </c>
      <c r="AO328" s="118" t="s">
        <v>584</v>
      </c>
      <c r="AP328" s="118" t="s">
        <v>995</v>
      </c>
      <c r="AQ328" s="118" t="s">
        <v>775</v>
      </c>
      <c r="AR328" s="118" t="s">
        <v>806</v>
      </c>
      <c r="AS328" s="118" t="s">
        <v>712</v>
      </c>
      <c r="AT328" s="118" t="s">
        <v>870</v>
      </c>
      <c r="AU328" s="118" t="s">
        <v>203</v>
      </c>
      <c r="AV328" s="118" t="s">
        <v>362</v>
      </c>
      <c r="AW328" s="118" t="s">
        <v>267</v>
      </c>
      <c r="AX328" s="118" t="s">
        <v>298</v>
      </c>
      <c r="AY328" s="118" t="s">
        <v>78</v>
      </c>
      <c r="AZ328" s="118" t="s">
        <v>489</v>
      </c>
      <c r="BA328" s="118" t="s">
        <v>141</v>
      </c>
      <c r="BB328" s="118" t="s">
        <v>426</v>
      </c>
      <c r="BC328" s="118" t="s">
        <v>680</v>
      </c>
      <c r="BD328" s="118" t="s">
        <v>901</v>
      </c>
      <c r="BE328" s="118" t="s">
        <v>743</v>
      </c>
      <c r="BF328" s="118" t="s">
        <v>838</v>
      </c>
      <c r="BG328" s="118" t="s">
        <v>552</v>
      </c>
      <c r="BH328" s="118" t="s">
        <v>1027</v>
      </c>
      <c r="BI328" s="118" t="s">
        <v>616</v>
      </c>
      <c r="BJ328" s="118" t="s">
        <v>964</v>
      </c>
      <c r="BK328" s="118" t="s">
        <v>110</v>
      </c>
      <c r="BL328" s="118" t="s">
        <v>458</v>
      </c>
      <c r="BM328" s="118" t="s">
        <v>46</v>
      </c>
      <c r="BN328" s="118" t="s">
        <v>521</v>
      </c>
      <c r="BO328" s="118" t="s">
        <v>235</v>
      </c>
      <c r="BP328" s="118" t="s">
        <v>330</v>
      </c>
      <c r="BQ328" s="118" t="s">
        <v>172</v>
      </c>
      <c r="BR328" s="126" t="s">
        <v>394</v>
      </c>
      <c r="BT328" s="22"/>
      <c r="BU328" s="29" t="s">
        <v>321</v>
      </c>
      <c r="BV328" s="30" t="s">
        <v>1030</v>
      </c>
      <c r="BW328" s="31">
        <f>L2+(320*L4)</f>
        <v>321</v>
      </c>
      <c r="BX328" s="22"/>
    </row>
    <row r="329" spans="1:76" x14ac:dyDescent="0.2">
      <c r="A329" s="1">
        <v>21</v>
      </c>
      <c r="B329" s="178">
        <v>285</v>
      </c>
      <c r="C329" s="6">
        <v>142</v>
      </c>
      <c r="D329" s="6">
        <v>704</v>
      </c>
      <c r="E329" s="6">
        <v>815</v>
      </c>
      <c r="F329" s="6">
        <v>515</v>
      </c>
      <c r="G329" s="12">
        <v>916</v>
      </c>
      <c r="H329" s="6">
        <v>418</v>
      </c>
      <c r="I329" s="6">
        <v>49</v>
      </c>
      <c r="J329" s="6">
        <v>842</v>
      </c>
      <c r="K329" s="6">
        <v>729</v>
      </c>
      <c r="L329" s="8">
        <v>235</v>
      </c>
      <c r="M329" s="6">
        <v>380</v>
      </c>
      <c r="N329" s="6">
        <v>88</v>
      </c>
      <c r="O329" s="6">
        <v>455</v>
      </c>
      <c r="P329" s="6">
        <v>1013</v>
      </c>
      <c r="Q329" s="6">
        <v>614</v>
      </c>
      <c r="R329" s="6">
        <v>411</v>
      </c>
      <c r="S329" s="6">
        <v>12</v>
      </c>
      <c r="T329" s="6">
        <v>570</v>
      </c>
      <c r="U329" s="6">
        <v>937</v>
      </c>
      <c r="V329" s="9">
        <v>645</v>
      </c>
      <c r="W329" s="7">
        <v>790</v>
      </c>
      <c r="X329" s="6">
        <v>296</v>
      </c>
      <c r="Y329" s="6">
        <v>183</v>
      </c>
      <c r="Z329" s="6">
        <v>976</v>
      </c>
      <c r="AA329" s="6">
        <v>607</v>
      </c>
      <c r="AB329" s="11">
        <v>109</v>
      </c>
      <c r="AC329" s="6">
        <v>510</v>
      </c>
      <c r="AD329" s="6">
        <v>210</v>
      </c>
      <c r="AE329" s="6">
        <v>321</v>
      </c>
      <c r="AF329" s="6">
        <v>883</v>
      </c>
      <c r="AG329" s="179">
        <v>740</v>
      </c>
      <c r="AH329" s="5">
        <f t="shared" si="66"/>
        <v>16400</v>
      </c>
      <c r="AI329" s="5">
        <f t="shared" si="67"/>
        <v>11201200</v>
      </c>
      <c r="AJ329" s="2">
        <f t="shared" si="65"/>
        <v>8606720000</v>
      </c>
      <c r="AK329" s="115">
        <f>SUMSQ(B329,C329,D329,E329,F329,G329,H329,I329,J329,K329,L329,M329,N329,O329,P329,Q329,B330,C330,D330,E330,F330,G330,H330,I330,J330,K330,L330,M330,N330,O330,P330,Q330)</f>
        <v>11201200</v>
      </c>
      <c r="AM329" s="127" t="s">
        <v>639</v>
      </c>
      <c r="AN329" s="118" t="s">
        <v>924</v>
      </c>
      <c r="AO329" s="118" t="s">
        <v>575</v>
      </c>
      <c r="AP329" s="118" t="s">
        <v>986</v>
      </c>
      <c r="AQ329" s="118" t="s">
        <v>766</v>
      </c>
      <c r="AR329" s="118" t="s">
        <v>797</v>
      </c>
      <c r="AS329" s="118" t="s">
        <v>703</v>
      </c>
      <c r="AT329" s="118" t="s">
        <v>861</v>
      </c>
      <c r="AU329" s="118" t="s">
        <v>194</v>
      </c>
      <c r="AV329" s="118" t="s">
        <v>353</v>
      </c>
      <c r="AW329" s="118" t="s">
        <v>258</v>
      </c>
      <c r="AX329" s="118" t="s">
        <v>290</v>
      </c>
      <c r="AY329" s="118" t="s">
        <v>69</v>
      </c>
      <c r="AZ329" s="118" t="s">
        <v>481</v>
      </c>
      <c r="BA329" s="118" t="s">
        <v>132</v>
      </c>
      <c r="BB329" s="118" t="s">
        <v>417</v>
      </c>
      <c r="BC329" s="118" t="s">
        <v>671</v>
      </c>
      <c r="BD329" s="118" t="s">
        <v>892</v>
      </c>
      <c r="BE329" s="118" t="s">
        <v>735</v>
      </c>
      <c r="BF329" s="118" t="s">
        <v>829</v>
      </c>
      <c r="BG329" s="118" t="s">
        <v>543</v>
      </c>
      <c r="BH329" s="118" t="s">
        <v>1018</v>
      </c>
      <c r="BI329" s="118" t="s">
        <v>607</v>
      </c>
      <c r="BJ329" s="118" t="s">
        <v>955</v>
      </c>
      <c r="BK329" s="118" t="s">
        <v>101</v>
      </c>
      <c r="BL329" s="118" t="s">
        <v>449</v>
      </c>
      <c r="BM329" s="118" t="s">
        <v>37</v>
      </c>
      <c r="BN329" s="118" t="s">
        <v>512</v>
      </c>
      <c r="BO329" s="118" t="s">
        <v>226</v>
      </c>
      <c r="BP329" s="118" t="s">
        <v>321</v>
      </c>
      <c r="BQ329" s="118" t="s">
        <v>70</v>
      </c>
      <c r="BR329" s="126" t="s">
        <v>385</v>
      </c>
      <c r="BT329" s="22"/>
      <c r="BU329" s="29" t="s">
        <v>509</v>
      </c>
      <c r="BV329" s="30" t="s">
        <v>1030</v>
      </c>
      <c r="BW329" s="31">
        <f>L2+(321*L4)</f>
        <v>322</v>
      </c>
      <c r="BX329" s="22"/>
    </row>
    <row r="330" spans="1:76" x14ac:dyDescent="0.2">
      <c r="A330" s="1">
        <v>22</v>
      </c>
      <c r="B330" s="178">
        <v>186</v>
      </c>
      <c r="C330" s="6">
        <v>297</v>
      </c>
      <c r="D330" s="6">
        <v>795</v>
      </c>
      <c r="E330" s="6">
        <v>652</v>
      </c>
      <c r="F330" s="12">
        <v>936</v>
      </c>
      <c r="G330" s="6">
        <v>567</v>
      </c>
      <c r="H330" s="6">
        <v>5</v>
      </c>
      <c r="I330" s="6">
        <v>406</v>
      </c>
      <c r="J330" s="6">
        <v>749</v>
      </c>
      <c r="K330" s="6">
        <v>894</v>
      </c>
      <c r="L330" s="6">
        <v>336</v>
      </c>
      <c r="M330" s="8">
        <v>223</v>
      </c>
      <c r="N330" s="6">
        <v>499</v>
      </c>
      <c r="O330" s="6">
        <v>100</v>
      </c>
      <c r="P330" s="6">
        <v>594</v>
      </c>
      <c r="Q330" s="6">
        <v>961</v>
      </c>
      <c r="R330" s="6">
        <v>64</v>
      </c>
      <c r="S330" s="6">
        <v>431</v>
      </c>
      <c r="T330" s="6">
        <v>925</v>
      </c>
      <c r="U330" s="6">
        <v>526</v>
      </c>
      <c r="V330" s="7">
        <v>802</v>
      </c>
      <c r="W330" s="9">
        <v>689</v>
      </c>
      <c r="X330" s="6">
        <v>131</v>
      </c>
      <c r="Y330" s="6">
        <v>276</v>
      </c>
      <c r="Z330" s="6">
        <v>619</v>
      </c>
      <c r="AA330" s="6">
        <v>1020</v>
      </c>
      <c r="AB330" s="6">
        <v>458</v>
      </c>
      <c r="AC330" s="11">
        <v>89</v>
      </c>
      <c r="AD330" s="6">
        <v>373</v>
      </c>
      <c r="AE330" s="6">
        <v>230</v>
      </c>
      <c r="AF330" s="6">
        <v>728</v>
      </c>
      <c r="AG330" s="179">
        <v>839</v>
      </c>
      <c r="AH330" s="5">
        <f t="shared" si="66"/>
        <v>16400</v>
      </c>
      <c r="AI330" s="5">
        <f t="shared" si="67"/>
        <v>11201200</v>
      </c>
      <c r="AJ330" s="2">
        <f t="shared" si="65"/>
        <v>8606720000</v>
      </c>
      <c r="AK330" s="115">
        <f>SUMSQ(R329,S329,T329,U329,V329,W329,X329,Y329,Z329,AA329,AB329,AC329,AD329,AE329,AF329,AG329,R330,S330,T330,U330,V330,W330,X330,Y330,Z330,AA330,AB330,AC330,AD330,AE330,AF330,AG330)</f>
        <v>11201200</v>
      </c>
      <c r="AM330" s="127" t="s">
        <v>642</v>
      </c>
      <c r="AN330" s="118" t="s">
        <v>927</v>
      </c>
      <c r="AO330" s="118" t="s">
        <v>578</v>
      </c>
      <c r="AP330" s="118" t="s">
        <v>989</v>
      </c>
      <c r="AQ330" s="118" t="s">
        <v>769</v>
      </c>
      <c r="AR330" s="118" t="s">
        <v>800</v>
      </c>
      <c r="AS330" s="118" t="s">
        <v>706</v>
      </c>
      <c r="AT330" s="118" t="s">
        <v>864</v>
      </c>
      <c r="AU330" s="118" t="s">
        <v>197</v>
      </c>
      <c r="AV330" s="118" t="s">
        <v>356</v>
      </c>
      <c r="AW330" s="118" t="s">
        <v>261</v>
      </c>
      <c r="AX330" s="118" t="s">
        <v>293</v>
      </c>
      <c r="AY330" s="118" t="s">
        <v>72</v>
      </c>
      <c r="AZ330" s="118" t="s">
        <v>7</v>
      </c>
      <c r="BA330" s="118" t="s">
        <v>135</v>
      </c>
      <c r="BB330" s="118" t="s">
        <v>420</v>
      </c>
      <c r="BC330" s="118" t="s">
        <v>674</v>
      </c>
      <c r="BD330" s="118" t="s">
        <v>895</v>
      </c>
      <c r="BE330" s="118" t="s">
        <v>738</v>
      </c>
      <c r="BF330" s="118" t="s">
        <v>832</v>
      </c>
      <c r="BG330" s="118" t="s">
        <v>546</v>
      </c>
      <c r="BH330" s="118" t="s">
        <v>1021</v>
      </c>
      <c r="BI330" s="118" t="s">
        <v>610</v>
      </c>
      <c r="BJ330" s="118" t="s">
        <v>958</v>
      </c>
      <c r="BK330" s="118" t="s">
        <v>104</v>
      </c>
      <c r="BL330" s="118" t="s">
        <v>452</v>
      </c>
      <c r="BM330" s="118" t="s">
        <v>40</v>
      </c>
      <c r="BN330" s="118" t="s">
        <v>515</v>
      </c>
      <c r="BO330" s="118" t="s">
        <v>229</v>
      </c>
      <c r="BP330" s="118" t="s">
        <v>324</v>
      </c>
      <c r="BQ330" s="118" t="s">
        <v>166</v>
      </c>
      <c r="BR330" s="126" t="s">
        <v>388</v>
      </c>
      <c r="BT330" s="22"/>
      <c r="BU330" s="29" t="s">
        <v>87</v>
      </c>
      <c r="BV330" s="30" t="s">
        <v>1030</v>
      </c>
      <c r="BW330" s="31">
        <f>L2+(322*L4)</f>
        <v>323</v>
      </c>
      <c r="BX330" s="22"/>
    </row>
    <row r="331" spans="1:76" x14ac:dyDescent="0.2">
      <c r="A331" s="1">
        <v>23</v>
      </c>
      <c r="B331" s="178">
        <v>742</v>
      </c>
      <c r="C331" s="6">
        <v>885</v>
      </c>
      <c r="D331" s="6">
        <v>327</v>
      </c>
      <c r="E331" s="6">
        <v>216</v>
      </c>
      <c r="F331" s="6">
        <v>508</v>
      </c>
      <c r="G331" s="6">
        <v>107</v>
      </c>
      <c r="H331" s="6">
        <v>601</v>
      </c>
      <c r="I331" s="6">
        <v>970</v>
      </c>
      <c r="J331" s="8">
        <v>177</v>
      </c>
      <c r="K331" s="6">
        <v>290</v>
      </c>
      <c r="L331" s="6">
        <v>788</v>
      </c>
      <c r="M331" s="6">
        <v>643</v>
      </c>
      <c r="N331" s="6">
        <v>943</v>
      </c>
      <c r="O331" s="6">
        <v>576</v>
      </c>
      <c r="P331" s="6">
        <v>14</v>
      </c>
      <c r="Q331" s="6">
        <v>413</v>
      </c>
      <c r="R331" s="6">
        <v>612</v>
      </c>
      <c r="S331" s="6">
        <v>1011</v>
      </c>
      <c r="T331" s="6">
        <v>449</v>
      </c>
      <c r="U331" s="6">
        <v>82</v>
      </c>
      <c r="V331" s="6">
        <v>382</v>
      </c>
      <c r="W331" s="6">
        <v>237</v>
      </c>
      <c r="X331" s="9">
        <v>735</v>
      </c>
      <c r="Y331" s="7">
        <v>848</v>
      </c>
      <c r="Z331" s="11">
        <v>55</v>
      </c>
      <c r="AA331" s="6">
        <v>424</v>
      </c>
      <c r="AB331" s="6">
        <v>918</v>
      </c>
      <c r="AC331" s="6">
        <v>517</v>
      </c>
      <c r="AD331" s="6">
        <v>809</v>
      </c>
      <c r="AE331" s="6">
        <v>698</v>
      </c>
      <c r="AF331" s="6">
        <v>140</v>
      </c>
      <c r="AG331" s="179">
        <v>283</v>
      </c>
      <c r="AH331" s="5">
        <f t="shared" si="66"/>
        <v>16400</v>
      </c>
      <c r="AI331" s="5">
        <f t="shared" si="67"/>
        <v>11201200</v>
      </c>
      <c r="AJ331" s="2">
        <f t="shared" si="65"/>
        <v>8606720000</v>
      </c>
      <c r="AK331" s="115">
        <f>SUMSQ(B331,C331,D331,E331,F331,G331,H331,I331,J331,K331,L331,M331,N331,O331,P331,Q331,B332,C332,D332,E332,F332,G332,H332,I332,J332,K332,L332,M332,N332,O332,P332,Q332)</f>
        <v>11201200</v>
      </c>
      <c r="AM331" s="127" t="s">
        <v>637</v>
      </c>
      <c r="AN331" s="118" t="s">
        <v>922</v>
      </c>
      <c r="AO331" s="118" t="s">
        <v>573</v>
      </c>
      <c r="AP331" s="118" t="s">
        <v>984</v>
      </c>
      <c r="AQ331" s="118" t="s">
        <v>764</v>
      </c>
      <c r="AR331" s="118" t="s">
        <v>795</v>
      </c>
      <c r="AS331" s="118" t="s">
        <v>701</v>
      </c>
      <c r="AT331" s="118" t="s">
        <v>859</v>
      </c>
      <c r="AU331" s="118" t="s">
        <v>192</v>
      </c>
      <c r="AV331" s="118" t="s">
        <v>351</v>
      </c>
      <c r="AW331" s="118" t="s">
        <v>256</v>
      </c>
      <c r="AX331" s="118" t="s">
        <v>288</v>
      </c>
      <c r="AY331" s="118" t="s">
        <v>67</v>
      </c>
      <c r="AZ331" s="118" t="s">
        <v>479</v>
      </c>
      <c r="BA331" s="118" t="s">
        <v>130</v>
      </c>
      <c r="BB331" s="118" t="s">
        <v>415</v>
      </c>
      <c r="BC331" s="118" t="s">
        <v>669</v>
      </c>
      <c r="BD331" s="118" t="s">
        <v>890</v>
      </c>
      <c r="BE331" s="118" t="s">
        <v>733</v>
      </c>
      <c r="BF331" s="118" t="s">
        <v>827</v>
      </c>
      <c r="BG331" s="118" t="s">
        <v>542</v>
      </c>
      <c r="BH331" s="118" t="s">
        <v>1016</v>
      </c>
      <c r="BI331" s="118" t="s">
        <v>605</v>
      </c>
      <c r="BJ331" s="118" t="s">
        <v>953</v>
      </c>
      <c r="BK331" s="118" t="s">
        <v>99</v>
      </c>
      <c r="BL331" s="118" t="s">
        <v>447</v>
      </c>
      <c r="BM331" s="118" t="s">
        <v>35</v>
      </c>
      <c r="BN331" s="118" t="s">
        <v>510</v>
      </c>
      <c r="BO331" s="118" t="s">
        <v>224</v>
      </c>
      <c r="BP331" s="118" t="s">
        <v>319</v>
      </c>
      <c r="BQ331" s="118" t="s">
        <v>162</v>
      </c>
      <c r="BR331" s="126" t="s">
        <v>383</v>
      </c>
      <c r="BT331" s="22"/>
      <c r="BU331" s="29" t="s">
        <v>155</v>
      </c>
      <c r="BV331" s="30" t="s">
        <v>1030</v>
      </c>
      <c r="BW331" s="31">
        <f>L2+(323*L4)</f>
        <v>324</v>
      </c>
      <c r="BX331" s="22"/>
    </row>
    <row r="332" spans="1:76" x14ac:dyDescent="0.2">
      <c r="A332" s="1">
        <v>24</v>
      </c>
      <c r="B332" s="178">
        <v>833</v>
      </c>
      <c r="C332" s="6">
        <v>722</v>
      </c>
      <c r="D332" s="6">
        <v>228</v>
      </c>
      <c r="E332" s="6">
        <v>371</v>
      </c>
      <c r="F332" s="6">
        <v>95</v>
      </c>
      <c r="G332" s="6">
        <v>464</v>
      </c>
      <c r="H332" s="6">
        <v>1022</v>
      </c>
      <c r="I332" s="6">
        <v>621</v>
      </c>
      <c r="J332" s="6">
        <v>278</v>
      </c>
      <c r="K332" s="8">
        <v>133</v>
      </c>
      <c r="L332" s="6">
        <v>695</v>
      </c>
      <c r="M332" s="6">
        <v>808</v>
      </c>
      <c r="N332" s="6">
        <v>524</v>
      </c>
      <c r="O332" s="6">
        <v>923</v>
      </c>
      <c r="P332" s="6">
        <v>425</v>
      </c>
      <c r="Q332" s="6">
        <v>58</v>
      </c>
      <c r="R332" s="6">
        <v>967</v>
      </c>
      <c r="S332" s="6">
        <v>600</v>
      </c>
      <c r="T332" s="6">
        <v>102</v>
      </c>
      <c r="U332" s="6">
        <v>501</v>
      </c>
      <c r="V332" s="6">
        <v>217</v>
      </c>
      <c r="W332" s="6">
        <v>330</v>
      </c>
      <c r="X332" s="7">
        <v>892</v>
      </c>
      <c r="Y332" s="9">
        <v>747</v>
      </c>
      <c r="Z332" s="6">
        <v>404</v>
      </c>
      <c r="AA332" s="11">
        <v>3</v>
      </c>
      <c r="AB332" s="6">
        <v>561</v>
      </c>
      <c r="AC332" s="6">
        <v>930</v>
      </c>
      <c r="AD332" s="6">
        <v>654</v>
      </c>
      <c r="AE332" s="6">
        <v>797</v>
      </c>
      <c r="AF332" s="6">
        <v>303</v>
      </c>
      <c r="AG332" s="179">
        <v>192</v>
      </c>
      <c r="AH332" s="5">
        <f t="shared" si="66"/>
        <v>16400</v>
      </c>
      <c r="AI332" s="5">
        <f t="shared" si="67"/>
        <v>11201200</v>
      </c>
      <c r="AJ332" s="2">
        <f t="shared" si="65"/>
        <v>8606720000</v>
      </c>
      <c r="AK332" s="115">
        <f>SUMSQ(R331,S331,T331,U331,V331,W331,X331,Y331,Z331,AA331,AB331,AC331,AD331,AE331,AF331,AG331,R332,S332,T332,U332,V332,W332,X332,Y332,Z332,AA332,AB332,AC332,AD332,AE332,AF332,AG332)</f>
        <v>11201200</v>
      </c>
      <c r="AM332" s="127" t="s">
        <v>644</v>
      </c>
      <c r="AN332" s="118" t="s">
        <v>929</v>
      </c>
      <c r="AO332" s="118" t="s">
        <v>580</v>
      </c>
      <c r="AP332" s="118" t="s">
        <v>991</v>
      </c>
      <c r="AQ332" s="118" t="s">
        <v>771</v>
      </c>
      <c r="AR332" s="118" t="s">
        <v>802</v>
      </c>
      <c r="AS332" s="118" t="s">
        <v>708</v>
      </c>
      <c r="AT332" s="118" t="s">
        <v>866</v>
      </c>
      <c r="AU332" s="118" t="s">
        <v>199</v>
      </c>
      <c r="AV332" s="118" t="s">
        <v>358</v>
      </c>
      <c r="AW332" s="118" t="s">
        <v>263</v>
      </c>
      <c r="AX332" s="118" t="s">
        <v>295</v>
      </c>
      <c r="AY332" s="118" t="s">
        <v>74</v>
      </c>
      <c r="AZ332" s="118" t="s">
        <v>485</v>
      </c>
      <c r="BA332" s="118" t="s">
        <v>137</v>
      </c>
      <c r="BB332" s="118" t="s">
        <v>422</v>
      </c>
      <c r="BC332" s="118" t="s">
        <v>676</v>
      </c>
      <c r="BD332" s="118" t="s">
        <v>897</v>
      </c>
      <c r="BE332" s="118" t="s">
        <v>739</v>
      </c>
      <c r="BF332" s="118" t="s">
        <v>834</v>
      </c>
      <c r="BG332" s="118" t="s">
        <v>548</v>
      </c>
      <c r="BH332" s="118" t="s">
        <v>1023</v>
      </c>
      <c r="BI332" s="118" t="s">
        <v>612</v>
      </c>
      <c r="BJ332" s="118" t="s">
        <v>960</v>
      </c>
      <c r="BK332" s="118" t="s">
        <v>106</v>
      </c>
      <c r="BL332" s="118" t="s">
        <v>454</v>
      </c>
      <c r="BM332" s="118" t="s">
        <v>42</v>
      </c>
      <c r="BN332" s="118" t="s">
        <v>517</v>
      </c>
      <c r="BO332" s="118" t="s">
        <v>231</v>
      </c>
      <c r="BP332" s="118" t="s">
        <v>326</v>
      </c>
      <c r="BQ332" s="118" t="s">
        <v>168</v>
      </c>
      <c r="BR332" s="126" t="s">
        <v>390</v>
      </c>
      <c r="BT332" s="22"/>
      <c r="BU332" s="29" t="s">
        <v>849</v>
      </c>
      <c r="BV332" s="30" t="s">
        <v>1030</v>
      </c>
      <c r="BW332" s="31">
        <f>L2+(324*L4)</f>
        <v>325</v>
      </c>
      <c r="BX332" s="22"/>
    </row>
    <row r="333" spans="1:76" x14ac:dyDescent="0.2">
      <c r="A333" s="1">
        <v>25</v>
      </c>
      <c r="B333" s="178">
        <v>462</v>
      </c>
      <c r="C333" s="6">
        <v>93</v>
      </c>
      <c r="D333" s="6">
        <v>623</v>
      </c>
      <c r="E333" s="6">
        <v>1024</v>
      </c>
      <c r="F333" s="6">
        <v>724</v>
      </c>
      <c r="G333" s="6">
        <v>835</v>
      </c>
      <c r="H333" s="8">
        <v>369</v>
      </c>
      <c r="I333" s="6">
        <v>226</v>
      </c>
      <c r="J333" s="6">
        <v>921</v>
      </c>
      <c r="K333" s="6">
        <v>522</v>
      </c>
      <c r="L333" s="6">
        <v>60</v>
      </c>
      <c r="M333" s="6">
        <v>427</v>
      </c>
      <c r="N333" s="6">
        <v>135</v>
      </c>
      <c r="O333" s="6">
        <v>280</v>
      </c>
      <c r="P333" s="6">
        <v>806</v>
      </c>
      <c r="Q333" s="6">
        <v>693</v>
      </c>
      <c r="R333" s="6">
        <v>332</v>
      </c>
      <c r="S333" s="6">
        <v>219</v>
      </c>
      <c r="T333" s="6">
        <v>745</v>
      </c>
      <c r="U333" s="6">
        <v>890</v>
      </c>
      <c r="V333" s="6">
        <v>598</v>
      </c>
      <c r="W333" s="6">
        <v>965</v>
      </c>
      <c r="X333" s="11">
        <v>503</v>
      </c>
      <c r="Y333" s="6">
        <v>104</v>
      </c>
      <c r="Z333" s="9">
        <v>799</v>
      </c>
      <c r="AA333" s="7">
        <v>656</v>
      </c>
      <c r="AB333" s="6">
        <v>190</v>
      </c>
      <c r="AC333" s="6">
        <v>301</v>
      </c>
      <c r="AD333" s="6">
        <v>1</v>
      </c>
      <c r="AE333" s="6">
        <v>402</v>
      </c>
      <c r="AF333" s="6">
        <v>932</v>
      </c>
      <c r="AG333" s="179">
        <v>563</v>
      </c>
      <c r="AH333" s="5">
        <f t="shared" si="66"/>
        <v>16400</v>
      </c>
      <c r="AI333" s="5">
        <f t="shared" si="67"/>
        <v>11201200</v>
      </c>
      <c r="AJ333" s="2">
        <f t="shared" si="65"/>
        <v>8606720000</v>
      </c>
      <c r="AK333" s="115">
        <f>SUMSQ(B333,C333,D333,E333,F333,G333,H333,I333,J333,K333,L333,M333,N333,O333,P333,Q333,B334,C334,D334,E334,F334,G334,H334,I334,J334,K334,L334,M334,N334,O334,P334,Q334)</f>
        <v>11201200</v>
      </c>
      <c r="AM333" s="127" t="s">
        <v>622</v>
      </c>
      <c r="AN333" s="118" t="s">
        <v>907</v>
      </c>
      <c r="AO333" s="118" t="s">
        <v>558</v>
      </c>
      <c r="AP333" s="118" t="s">
        <v>935</v>
      </c>
      <c r="AQ333" s="118" t="s">
        <v>749</v>
      </c>
      <c r="AR333" s="118" t="s">
        <v>1031</v>
      </c>
      <c r="AS333" s="118" t="s">
        <v>686</v>
      </c>
      <c r="AT333" s="118" t="s">
        <v>844</v>
      </c>
      <c r="AU333" s="118" t="s">
        <v>178</v>
      </c>
      <c r="AV333" s="118" t="s">
        <v>336</v>
      </c>
      <c r="AW333" s="118" t="s">
        <v>241</v>
      </c>
      <c r="AX333" s="118" t="s">
        <v>273</v>
      </c>
      <c r="AY333" s="118" t="s">
        <v>52</v>
      </c>
      <c r="AZ333" s="118" t="s">
        <v>464</v>
      </c>
      <c r="BA333" s="118" t="s">
        <v>115</v>
      </c>
      <c r="BB333" s="118" t="s">
        <v>400</v>
      </c>
      <c r="BC333" s="118" t="s">
        <v>654</v>
      </c>
      <c r="BD333" s="118" t="s">
        <v>876</v>
      </c>
      <c r="BE333" s="118" t="s">
        <v>718</v>
      </c>
      <c r="BF333" s="118" t="s">
        <v>812</v>
      </c>
      <c r="BG333" s="118" t="s">
        <v>527</v>
      </c>
      <c r="BH333" s="118" t="s">
        <v>1001</v>
      </c>
      <c r="BI333" s="118" t="s">
        <v>590</v>
      </c>
      <c r="BJ333" s="118" t="s">
        <v>939</v>
      </c>
      <c r="BK333" s="118" t="s">
        <v>84</v>
      </c>
      <c r="BL333" s="118" t="s">
        <v>432</v>
      </c>
      <c r="BM333" s="118" t="s">
        <v>20</v>
      </c>
      <c r="BN333" s="118" t="s">
        <v>495</v>
      </c>
      <c r="BO333" s="118" t="s">
        <v>209</v>
      </c>
      <c r="BP333" s="118" t="s">
        <v>304</v>
      </c>
      <c r="BQ333" s="118" t="s">
        <v>147</v>
      </c>
      <c r="BR333" s="126" t="s">
        <v>368</v>
      </c>
      <c r="BT333" s="22"/>
      <c r="BU333" s="29" t="s">
        <v>917</v>
      </c>
      <c r="BV333" s="30" t="s">
        <v>1030</v>
      </c>
      <c r="BW333" s="31">
        <f>L2+(325*L4)</f>
        <v>326</v>
      </c>
      <c r="BX333" s="22"/>
    </row>
    <row r="334" spans="1:76" x14ac:dyDescent="0.2">
      <c r="A334" s="1">
        <v>26</v>
      </c>
      <c r="B334" s="178">
        <v>105</v>
      </c>
      <c r="C334" s="6">
        <v>506</v>
      </c>
      <c r="D334" s="6">
        <v>972</v>
      </c>
      <c r="E334" s="6">
        <v>603</v>
      </c>
      <c r="F334" s="6">
        <v>887</v>
      </c>
      <c r="G334" s="6">
        <v>744</v>
      </c>
      <c r="H334" s="6">
        <v>214</v>
      </c>
      <c r="I334" s="8">
        <v>325</v>
      </c>
      <c r="J334" s="6">
        <v>574</v>
      </c>
      <c r="K334" s="6">
        <v>941</v>
      </c>
      <c r="L334" s="6">
        <v>415</v>
      </c>
      <c r="M334" s="6">
        <v>16</v>
      </c>
      <c r="N334" s="6">
        <v>292</v>
      </c>
      <c r="O334" s="6">
        <v>179</v>
      </c>
      <c r="P334" s="6">
        <v>641</v>
      </c>
      <c r="Q334" s="6">
        <v>786</v>
      </c>
      <c r="R334" s="6">
        <v>239</v>
      </c>
      <c r="S334" s="6">
        <v>384</v>
      </c>
      <c r="T334" s="6">
        <v>846</v>
      </c>
      <c r="U334" s="6">
        <v>733</v>
      </c>
      <c r="V334" s="6">
        <v>1009</v>
      </c>
      <c r="W334" s="6">
        <v>610</v>
      </c>
      <c r="X334" s="6">
        <v>84</v>
      </c>
      <c r="Y334" s="11">
        <v>451</v>
      </c>
      <c r="Z334" s="7">
        <v>700</v>
      </c>
      <c r="AA334" s="9">
        <v>811</v>
      </c>
      <c r="AB334" s="6">
        <v>281</v>
      </c>
      <c r="AC334" s="6">
        <v>138</v>
      </c>
      <c r="AD334" s="6">
        <v>422</v>
      </c>
      <c r="AE334" s="6">
        <v>53</v>
      </c>
      <c r="AF334" s="6">
        <v>519</v>
      </c>
      <c r="AG334" s="179">
        <v>920</v>
      </c>
      <c r="AH334" s="5">
        <f t="shared" si="66"/>
        <v>16400</v>
      </c>
      <c r="AI334" s="5">
        <f t="shared" si="67"/>
        <v>11201200</v>
      </c>
      <c r="AJ334" s="2">
        <f t="shared" si="65"/>
        <v>8606720000</v>
      </c>
      <c r="AK334" s="115">
        <f>SUMSQ(R333,S333,T333,U333,V333,W333,X333,Y333,Z333,AA333,AB333,AC333,AD333,AE333,AF333,AG333,R334,S334,T334,U334,V334,W334,X334,Y334,Z334,AA334,AB334,AC334,AD334,AE334,AF334,AG334)</f>
        <v>11201200</v>
      </c>
      <c r="AM334" s="127" t="s">
        <v>627</v>
      </c>
      <c r="AN334" s="118" t="s">
        <v>912</v>
      </c>
      <c r="AO334" s="118" t="s">
        <v>563</v>
      </c>
      <c r="AP334" s="118" t="s">
        <v>974</v>
      </c>
      <c r="AQ334" s="118" t="s">
        <v>754</v>
      </c>
      <c r="AR334" s="118" t="s">
        <v>785</v>
      </c>
      <c r="AS334" s="118" t="s">
        <v>691</v>
      </c>
      <c r="AT334" s="118" t="s">
        <v>849</v>
      </c>
      <c r="AU334" s="118" t="s">
        <v>182</v>
      </c>
      <c r="AV334" s="118" t="s">
        <v>341</v>
      </c>
      <c r="AW334" s="118" t="s">
        <v>246</v>
      </c>
      <c r="AX334" s="118" t="s">
        <v>278</v>
      </c>
      <c r="AY334" s="118" t="s">
        <v>57</v>
      </c>
      <c r="AZ334" s="118" t="s">
        <v>469</v>
      </c>
      <c r="BA334" s="118" t="s">
        <v>120</v>
      </c>
      <c r="BB334" s="118" t="s">
        <v>405</v>
      </c>
      <c r="BC334" s="118" t="s">
        <v>659</v>
      </c>
      <c r="BD334" s="118" t="s">
        <v>881</v>
      </c>
      <c r="BE334" s="118" t="s">
        <v>723</v>
      </c>
      <c r="BF334" s="118" t="s">
        <v>817</v>
      </c>
      <c r="BG334" s="118" t="s">
        <v>532</v>
      </c>
      <c r="BH334" s="118" t="s">
        <v>1006</v>
      </c>
      <c r="BI334" s="118" t="s">
        <v>595</v>
      </c>
      <c r="BJ334" s="118" t="s">
        <v>944</v>
      </c>
      <c r="BK334" s="118" t="s">
        <v>89</v>
      </c>
      <c r="BL334" s="118" t="s">
        <v>437</v>
      </c>
      <c r="BM334" s="118" t="s">
        <v>25</v>
      </c>
      <c r="BN334" s="118" t="s">
        <v>500</v>
      </c>
      <c r="BO334" s="118" t="s">
        <v>214</v>
      </c>
      <c r="BP334" s="118" t="s">
        <v>309</v>
      </c>
      <c r="BQ334" s="118" t="s">
        <v>152</v>
      </c>
      <c r="BR334" s="126" t="s">
        <v>373</v>
      </c>
      <c r="BT334" s="22"/>
      <c r="BU334" s="29" t="s">
        <v>573</v>
      </c>
      <c r="BV334" s="30" t="s">
        <v>1030</v>
      </c>
      <c r="BW334" s="31">
        <f>L2+(326*L4)</f>
        <v>327</v>
      </c>
      <c r="BX334" s="22"/>
    </row>
    <row r="335" spans="1:76" x14ac:dyDescent="0.2">
      <c r="A335" s="1">
        <v>27</v>
      </c>
      <c r="B335" s="178">
        <v>565</v>
      </c>
      <c r="C335" s="6">
        <v>934</v>
      </c>
      <c r="D335" s="6">
        <v>408</v>
      </c>
      <c r="E335" s="6">
        <v>7</v>
      </c>
      <c r="F335" s="8">
        <v>299</v>
      </c>
      <c r="G335" s="6">
        <v>188</v>
      </c>
      <c r="H335" s="6">
        <v>650</v>
      </c>
      <c r="I335" s="6">
        <v>793</v>
      </c>
      <c r="J335" s="6">
        <v>98</v>
      </c>
      <c r="K335" s="6">
        <v>497</v>
      </c>
      <c r="L335" s="6">
        <v>963</v>
      </c>
      <c r="M335" s="6">
        <v>596</v>
      </c>
      <c r="N335" s="6">
        <v>896</v>
      </c>
      <c r="O335" s="6">
        <v>751</v>
      </c>
      <c r="P335" s="6">
        <v>221</v>
      </c>
      <c r="Q335" s="6">
        <v>334</v>
      </c>
      <c r="R335" s="6">
        <v>691</v>
      </c>
      <c r="S335" s="6">
        <v>804</v>
      </c>
      <c r="T335" s="6">
        <v>274</v>
      </c>
      <c r="U335" s="6">
        <v>129</v>
      </c>
      <c r="V335" s="11">
        <v>429</v>
      </c>
      <c r="W335" s="6">
        <v>62</v>
      </c>
      <c r="X335" s="6">
        <v>528</v>
      </c>
      <c r="Y335" s="6">
        <v>927</v>
      </c>
      <c r="Z335" s="6">
        <v>232</v>
      </c>
      <c r="AA335" s="6">
        <v>375</v>
      </c>
      <c r="AB335" s="9">
        <v>837</v>
      </c>
      <c r="AC335" s="7">
        <v>726</v>
      </c>
      <c r="AD335" s="6">
        <v>1018</v>
      </c>
      <c r="AE335" s="6">
        <v>617</v>
      </c>
      <c r="AF335" s="6">
        <v>91</v>
      </c>
      <c r="AG335" s="179">
        <v>460</v>
      </c>
      <c r="AH335" s="5">
        <f t="shared" si="66"/>
        <v>16400</v>
      </c>
      <c r="AI335" s="5">
        <f t="shared" si="67"/>
        <v>11201200</v>
      </c>
      <c r="AJ335" s="2">
        <f t="shared" si="65"/>
        <v>8606720000</v>
      </c>
      <c r="AK335" s="115">
        <f>SUMSQ(B335,C335,D335,E335,F335,G335,H335,I335,J335,K335,L335,M335,N335,O335,P335,Q335,B336,C336,D336,E336,F336,G336,H336,I336,J336,K336,L336,M336,N336,O336,P336,Q336)</f>
        <v>11201200</v>
      </c>
      <c r="AM335" s="127" t="s">
        <v>624</v>
      </c>
      <c r="AN335" s="118" t="s">
        <v>909</v>
      </c>
      <c r="AO335" s="118" t="s">
        <v>560</v>
      </c>
      <c r="AP335" s="118" t="s">
        <v>971</v>
      </c>
      <c r="AQ335" s="118" t="s">
        <v>751</v>
      </c>
      <c r="AR335" s="118" t="s">
        <v>782</v>
      </c>
      <c r="AS335" s="118" t="s">
        <v>688</v>
      </c>
      <c r="AT335" s="118" t="s">
        <v>846</v>
      </c>
      <c r="AU335" s="118" t="s">
        <v>4</v>
      </c>
      <c r="AV335" s="118" t="s">
        <v>338</v>
      </c>
      <c r="AW335" s="118" t="s">
        <v>243</v>
      </c>
      <c r="AX335" s="118" t="s">
        <v>275</v>
      </c>
      <c r="AY335" s="118" t="s">
        <v>54</v>
      </c>
      <c r="AZ335" s="118" t="s">
        <v>466</v>
      </c>
      <c r="BA335" s="118" t="s">
        <v>117</v>
      </c>
      <c r="BB335" s="118" t="s">
        <v>402</v>
      </c>
      <c r="BC335" s="118" t="s">
        <v>656</v>
      </c>
      <c r="BD335" s="118" t="s">
        <v>878</v>
      </c>
      <c r="BE335" s="118" t="s">
        <v>720</v>
      </c>
      <c r="BF335" s="118" t="s">
        <v>814</v>
      </c>
      <c r="BG335" s="118" t="s">
        <v>529</v>
      </c>
      <c r="BH335" s="118" t="s">
        <v>1003</v>
      </c>
      <c r="BI335" s="118" t="s">
        <v>592</v>
      </c>
      <c r="BJ335" s="118" t="s">
        <v>941</v>
      </c>
      <c r="BK335" s="118" t="s">
        <v>86</v>
      </c>
      <c r="BL335" s="118" t="s">
        <v>434</v>
      </c>
      <c r="BM335" s="118" t="s">
        <v>22</v>
      </c>
      <c r="BN335" s="118" t="s">
        <v>497</v>
      </c>
      <c r="BO335" s="118" t="s">
        <v>211</v>
      </c>
      <c r="BP335" s="118" t="s">
        <v>306</v>
      </c>
      <c r="BQ335" s="118" t="s">
        <v>149</v>
      </c>
      <c r="BR335" s="126" t="s">
        <v>370</v>
      </c>
      <c r="BT335" s="22"/>
      <c r="BU335" s="29" t="s">
        <v>761</v>
      </c>
      <c r="BV335" s="30" t="s">
        <v>1030</v>
      </c>
      <c r="BW335" s="31">
        <f>L2+(327*L4)</f>
        <v>328</v>
      </c>
      <c r="BX335" s="22"/>
    </row>
    <row r="336" spans="1:76" x14ac:dyDescent="0.2">
      <c r="A336" s="1">
        <v>28</v>
      </c>
      <c r="B336" s="178">
        <v>914</v>
      </c>
      <c r="C336" s="6">
        <v>513</v>
      </c>
      <c r="D336" s="6">
        <v>51</v>
      </c>
      <c r="E336" s="6">
        <v>420</v>
      </c>
      <c r="F336" s="6">
        <v>144</v>
      </c>
      <c r="G336" s="8">
        <v>287</v>
      </c>
      <c r="H336" s="6">
        <v>813</v>
      </c>
      <c r="I336" s="6">
        <v>702</v>
      </c>
      <c r="J336" s="6">
        <v>453</v>
      </c>
      <c r="K336" s="6">
        <v>86</v>
      </c>
      <c r="L336" s="6">
        <v>616</v>
      </c>
      <c r="M336" s="6">
        <v>1015</v>
      </c>
      <c r="N336" s="6">
        <v>731</v>
      </c>
      <c r="O336" s="6">
        <v>844</v>
      </c>
      <c r="P336" s="6">
        <v>378</v>
      </c>
      <c r="Q336" s="6">
        <v>233</v>
      </c>
      <c r="R336" s="6">
        <v>792</v>
      </c>
      <c r="S336" s="6">
        <v>647</v>
      </c>
      <c r="T336" s="6">
        <v>181</v>
      </c>
      <c r="U336" s="6">
        <v>294</v>
      </c>
      <c r="V336" s="6">
        <v>10</v>
      </c>
      <c r="W336" s="11">
        <v>409</v>
      </c>
      <c r="X336" s="6">
        <v>939</v>
      </c>
      <c r="Y336" s="6">
        <v>572</v>
      </c>
      <c r="Z336" s="6">
        <v>323</v>
      </c>
      <c r="AA336" s="6">
        <v>212</v>
      </c>
      <c r="AB336" s="7">
        <v>738</v>
      </c>
      <c r="AC336" s="9">
        <v>881</v>
      </c>
      <c r="AD336" s="6">
        <v>605</v>
      </c>
      <c r="AE336" s="6">
        <v>974</v>
      </c>
      <c r="AF336" s="6">
        <v>512</v>
      </c>
      <c r="AG336" s="179">
        <v>111</v>
      </c>
      <c r="AH336" s="5">
        <f t="shared" si="66"/>
        <v>16400</v>
      </c>
      <c r="AI336" s="5">
        <f t="shared" si="67"/>
        <v>11201200</v>
      </c>
      <c r="AJ336" s="2">
        <f t="shared" si="65"/>
        <v>8606720000</v>
      </c>
      <c r="AK336" s="115">
        <f>SUMSQ(R335,S335,T335,U335,V335,W335,X335,Y335,Z335,AA335,AB335,AC335,AD335,AE335,AF335,AG335,R336,S336,T336,U336,V336,W336,X336,Y336,Z336,AA336,AB336,AC336,AD336,AE336,AF336,AG336)</f>
        <v>11201200</v>
      </c>
      <c r="AM336" s="127" t="s">
        <v>625</v>
      </c>
      <c r="AN336" s="118" t="s">
        <v>910</v>
      </c>
      <c r="AO336" s="118" t="s">
        <v>561</v>
      </c>
      <c r="AP336" s="118" t="s">
        <v>972</v>
      </c>
      <c r="AQ336" s="118" t="s">
        <v>752</v>
      </c>
      <c r="AR336" s="118" t="s">
        <v>783</v>
      </c>
      <c r="AS336" s="118" t="s">
        <v>689</v>
      </c>
      <c r="AT336" s="118" t="s">
        <v>847</v>
      </c>
      <c r="AU336" s="118" t="s">
        <v>180</v>
      </c>
      <c r="AV336" s="118" t="s">
        <v>339</v>
      </c>
      <c r="AW336" s="118" t="s">
        <v>244</v>
      </c>
      <c r="AX336" s="118" t="s">
        <v>276</v>
      </c>
      <c r="AY336" s="118" t="s">
        <v>55</v>
      </c>
      <c r="AZ336" s="118" t="s">
        <v>467</v>
      </c>
      <c r="BA336" s="118" t="s">
        <v>118</v>
      </c>
      <c r="BB336" s="118" t="s">
        <v>403</v>
      </c>
      <c r="BC336" s="118" t="s">
        <v>657</v>
      </c>
      <c r="BD336" s="118" t="s">
        <v>879</v>
      </c>
      <c r="BE336" s="118" t="s">
        <v>721</v>
      </c>
      <c r="BF336" s="118" t="s">
        <v>815</v>
      </c>
      <c r="BG336" s="118" t="s">
        <v>530</v>
      </c>
      <c r="BH336" s="118" t="s">
        <v>1004</v>
      </c>
      <c r="BI336" s="118" t="s">
        <v>593</v>
      </c>
      <c r="BJ336" s="118" t="s">
        <v>942</v>
      </c>
      <c r="BK336" s="118" t="s">
        <v>87</v>
      </c>
      <c r="BL336" s="118" t="s">
        <v>435</v>
      </c>
      <c r="BM336" s="118" t="s">
        <v>23</v>
      </c>
      <c r="BN336" s="118" t="s">
        <v>498</v>
      </c>
      <c r="BO336" s="118" t="s">
        <v>212</v>
      </c>
      <c r="BP336" s="118" t="s">
        <v>307</v>
      </c>
      <c r="BQ336" s="118" t="s">
        <v>150</v>
      </c>
      <c r="BR336" s="126" t="s">
        <v>371</v>
      </c>
      <c r="BT336" s="22"/>
      <c r="BU336" s="29" t="s">
        <v>837</v>
      </c>
      <c r="BV336" s="30" t="s">
        <v>1030</v>
      </c>
      <c r="BW336" s="31">
        <f>L2+(328*L4)</f>
        <v>329</v>
      </c>
      <c r="BX336" s="22"/>
    </row>
    <row r="337" spans="1:76" x14ac:dyDescent="0.2">
      <c r="A337" s="1">
        <v>29</v>
      </c>
      <c r="B337" s="178">
        <v>591</v>
      </c>
      <c r="C337" s="6">
        <v>992</v>
      </c>
      <c r="D337" s="8">
        <v>494</v>
      </c>
      <c r="E337" s="6">
        <v>125</v>
      </c>
      <c r="F337" s="6">
        <v>337</v>
      </c>
      <c r="G337" s="6">
        <v>194</v>
      </c>
      <c r="H337" s="6">
        <v>756</v>
      </c>
      <c r="I337" s="6">
        <v>867</v>
      </c>
      <c r="J337" s="6">
        <v>28</v>
      </c>
      <c r="K337" s="6">
        <v>395</v>
      </c>
      <c r="L337" s="6">
        <v>953</v>
      </c>
      <c r="M337" s="6">
        <v>554</v>
      </c>
      <c r="N337" s="6">
        <v>774</v>
      </c>
      <c r="O337" s="6">
        <v>661</v>
      </c>
      <c r="P337" s="6">
        <v>167</v>
      </c>
      <c r="Q337" s="6">
        <v>312</v>
      </c>
      <c r="R337" s="6">
        <v>713</v>
      </c>
      <c r="S337" s="6">
        <v>858</v>
      </c>
      <c r="T337" s="11">
        <v>364</v>
      </c>
      <c r="U337" s="6">
        <v>251</v>
      </c>
      <c r="V337" s="6">
        <v>471</v>
      </c>
      <c r="W337" s="6">
        <v>72</v>
      </c>
      <c r="X337" s="6">
        <v>630</v>
      </c>
      <c r="Y337" s="6">
        <v>997</v>
      </c>
      <c r="Z337" s="6">
        <v>158</v>
      </c>
      <c r="AA337" s="6">
        <v>269</v>
      </c>
      <c r="AB337" s="6">
        <v>831</v>
      </c>
      <c r="AC337" s="6">
        <v>688</v>
      </c>
      <c r="AD337" s="9">
        <v>900</v>
      </c>
      <c r="AE337" s="7">
        <v>531</v>
      </c>
      <c r="AF337" s="6">
        <v>33</v>
      </c>
      <c r="AG337" s="179">
        <v>434</v>
      </c>
      <c r="AH337" s="5">
        <f t="shared" si="66"/>
        <v>16400</v>
      </c>
      <c r="AI337" s="5">
        <f t="shared" si="67"/>
        <v>11201200</v>
      </c>
      <c r="AJ337" s="2">
        <f>B337^3+C337^3+D337^3+E337^3+F337^3+G337^3+H337^3+I337^3+J337^3+K337^3+L337^3+M337^3+N337^3+O337^3+P337^3+Q337^3+R337^3+S337^3+T337^3+U337^3+V337^3+W337^3+X337^3+Y337^3+Z337^3+AA337^3+AB337^3+AC337^3+AD337^3+AE337^3+AF337^3+AG337^3</f>
        <v>8606720000</v>
      </c>
      <c r="AK337" s="115">
        <f>SUMSQ(B337,C337,D337,E337,F337,G337,H337,I337,J337,K337,L337,M337,N337,O337,P337,Q337,B338,C338,D338,E338,F338,G338,H338,I338,J338,K338,L338,M338,N338,O338,P338,Q338)</f>
        <v>11201200</v>
      </c>
      <c r="AM337" s="127" t="s">
        <v>618</v>
      </c>
      <c r="AN337" s="118" t="s">
        <v>903</v>
      </c>
      <c r="AO337" s="118" t="s">
        <v>554</v>
      </c>
      <c r="AP337" s="118" t="s">
        <v>966</v>
      </c>
      <c r="AQ337" s="118" t="s">
        <v>745</v>
      </c>
      <c r="AR337" s="118" t="s">
        <v>777</v>
      </c>
      <c r="AS337" s="118" t="s">
        <v>682</v>
      </c>
      <c r="AT337" s="118" t="s">
        <v>840</v>
      </c>
      <c r="AU337" s="118" t="s">
        <v>174</v>
      </c>
      <c r="AV337" s="118" t="s">
        <v>332</v>
      </c>
      <c r="AW337" s="118" t="s">
        <v>237</v>
      </c>
      <c r="AX337" s="118" t="s">
        <v>269</v>
      </c>
      <c r="AY337" s="118" t="s">
        <v>48</v>
      </c>
      <c r="AZ337" s="118" t="s">
        <v>460</v>
      </c>
      <c r="BA337" s="118" t="s">
        <v>112</v>
      </c>
      <c r="BB337" s="118" t="s">
        <v>396</v>
      </c>
      <c r="BC337" s="118" t="s">
        <v>650</v>
      </c>
      <c r="BD337" s="118" t="s">
        <v>872</v>
      </c>
      <c r="BE337" s="118" t="s">
        <v>714</v>
      </c>
      <c r="BF337" s="118" t="s">
        <v>808</v>
      </c>
      <c r="BG337" s="118" t="s">
        <v>523</v>
      </c>
      <c r="BH337" s="118" t="s">
        <v>997</v>
      </c>
      <c r="BI337" s="118" t="s">
        <v>586</v>
      </c>
      <c r="BJ337" s="118" t="s">
        <v>1100</v>
      </c>
      <c r="BK337" s="118" t="s">
        <v>80</v>
      </c>
      <c r="BL337" s="118" t="s">
        <v>428</v>
      </c>
      <c r="BM337" s="118" t="s">
        <v>16</v>
      </c>
      <c r="BN337" s="118" t="s">
        <v>491</v>
      </c>
      <c r="BO337" s="118" t="s">
        <v>205</v>
      </c>
      <c r="BP337" s="118" t="s">
        <v>300</v>
      </c>
      <c r="BQ337" s="118" t="s">
        <v>143</v>
      </c>
      <c r="BR337" s="126" t="s">
        <v>364</v>
      </c>
      <c r="BT337" s="22"/>
      <c r="BU337" s="29" t="s">
        <v>1023</v>
      </c>
      <c r="BV337" s="30" t="s">
        <v>1030</v>
      </c>
      <c r="BW337" s="31">
        <f>L2+(329*L4)</f>
        <v>330</v>
      </c>
      <c r="BX337" s="22"/>
    </row>
    <row r="338" spans="1:76" x14ac:dyDescent="0.2">
      <c r="A338" s="1">
        <v>30</v>
      </c>
      <c r="B338" s="178">
        <v>1004</v>
      </c>
      <c r="C338" s="6">
        <v>635</v>
      </c>
      <c r="D338" s="6">
        <v>73</v>
      </c>
      <c r="E338" s="8">
        <v>474</v>
      </c>
      <c r="F338" s="6">
        <v>246</v>
      </c>
      <c r="G338" s="6">
        <v>357</v>
      </c>
      <c r="H338" s="6">
        <v>855</v>
      </c>
      <c r="I338" s="6">
        <v>712</v>
      </c>
      <c r="J338" s="6">
        <v>447</v>
      </c>
      <c r="K338" s="6">
        <v>48</v>
      </c>
      <c r="L338" s="6">
        <v>542</v>
      </c>
      <c r="M338" s="6">
        <v>909</v>
      </c>
      <c r="N338" s="6">
        <v>673</v>
      </c>
      <c r="O338" s="6">
        <v>818</v>
      </c>
      <c r="P338" s="6">
        <v>260</v>
      </c>
      <c r="Q338" s="6">
        <v>147</v>
      </c>
      <c r="R338" s="6">
        <v>878</v>
      </c>
      <c r="S338" s="6">
        <v>765</v>
      </c>
      <c r="T338" s="6">
        <v>207</v>
      </c>
      <c r="U338" s="11">
        <v>352</v>
      </c>
      <c r="V338" s="6">
        <v>116</v>
      </c>
      <c r="W338" s="6">
        <v>483</v>
      </c>
      <c r="X338" s="6">
        <v>977</v>
      </c>
      <c r="Y338" s="6">
        <v>578</v>
      </c>
      <c r="Z338" s="6">
        <v>313</v>
      </c>
      <c r="AA338" s="6">
        <v>170</v>
      </c>
      <c r="AB338" s="6">
        <v>668</v>
      </c>
      <c r="AC338" s="6">
        <v>779</v>
      </c>
      <c r="AD338" s="7">
        <v>551</v>
      </c>
      <c r="AE338" s="9">
        <v>952</v>
      </c>
      <c r="AF338" s="6">
        <v>390</v>
      </c>
      <c r="AG338" s="179">
        <v>21</v>
      </c>
      <c r="AH338" s="5">
        <f t="shared" si="66"/>
        <v>16400</v>
      </c>
      <c r="AI338" s="5">
        <f t="shared" si="67"/>
        <v>11201200</v>
      </c>
      <c r="AJ338" s="2">
        <f t="shared" ref="AJ338:AJ340" si="68">B338^3+C338^3+D338^3+E338^3+F338^3+G338^3+H338^3+I338^3+J338^3+K338^3+L338^3+M338^3+N338^3+O338^3+P338^3+Q338^3+R338^3+S338^3+T338^3+U338^3+V338^3+W338^3+X338^3+Y338^3+Z338^3+AA338^3+AB338^3+AC338^3+AD338^3+AE338^3+AF338^3+AG338^3</f>
        <v>8606720000</v>
      </c>
      <c r="AK338" s="115">
        <f>SUMSQ(R337,S337,T337,U337,V337,W337,X337,Y337,Z337,AA337,AB337,AC337,AD337,AE337,AF337,AG337,R338,S338,T338,U338,V338,W338,X338,Y338,Z338,AA338,AB338,AC338,AD338,AE338,AF338,AG338)</f>
        <v>11201200</v>
      </c>
      <c r="AM338" s="127" t="s">
        <v>631</v>
      </c>
      <c r="AN338" s="118" t="s">
        <v>916</v>
      </c>
      <c r="AO338" s="118" t="s">
        <v>567</v>
      </c>
      <c r="AP338" s="118" t="s">
        <v>978</v>
      </c>
      <c r="AQ338" s="118" t="s">
        <v>758</v>
      </c>
      <c r="AR338" s="118" t="s">
        <v>789</v>
      </c>
      <c r="AS338" s="118" t="s">
        <v>695</v>
      </c>
      <c r="AT338" s="118" t="s">
        <v>853</v>
      </c>
      <c r="AU338" s="118" t="s">
        <v>186</v>
      </c>
      <c r="AV338" s="118" t="s">
        <v>345</v>
      </c>
      <c r="AW338" s="118" t="s">
        <v>250</v>
      </c>
      <c r="AX338" s="118" t="s">
        <v>282</v>
      </c>
      <c r="AY338" s="118" t="s">
        <v>61</v>
      </c>
      <c r="AZ338" s="118" t="s">
        <v>473</v>
      </c>
      <c r="BA338" s="118" t="s">
        <v>124</v>
      </c>
      <c r="BB338" s="118" t="s">
        <v>409</v>
      </c>
      <c r="BC338" s="118" t="s">
        <v>663</v>
      </c>
      <c r="BD338" s="118" t="s">
        <v>884</v>
      </c>
      <c r="BE338" s="118" t="s">
        <v>727</v>
      </c>
      <c r="BF338" s="118" t="s">
        <v>821</v>
      </c>
      <c r="BG338" s="118" t="s">
        <v>536</v>
      </c>
      <c r="BH338" s="118" t="s">
        <v>1010</v>
      </c>
      <c r="BI338" s="118" t="s">
        <v>599</v>
      </c>
      <c r="BJ338" s="118" t="s">
        <v>1</v>
      </c>
      <c r="BK338" s="118" t="s">
        <v>93</v>
      </c>
      <c r="BL338" s="118" t="s">
        <v>441</v>
      </c>
      <c r="BM338" s="118" t="s">
        <v>29</v>
      </c>
      <c r="BN338" s="118" t="s">
        <v>504</v>
      </c>
      <c r="BO338" s="118" t="s">
        <v>218</v>
      </c>
      <c r="BP338" s="118" t="s">
        <v>313</v>
      </c>
      <c r="BQ338" s="118" t="s">
        <v>156</v>
      </c>
      <c r="BR338" s="126" t="s">
        <v>377</v>
      </c>
      <c r="BT338" s="22"/>
      <c r="BU338" s="29" t="s">
        <v>585</v>
      </c>
      <c r="BV338" s="30" t="s">
        <v>1030</v>
      </c>
      <c r="BW338" s="31">
        <f>L2+(330*L4)</f>
        <v>331</v>
      </c>
      <c r="BX338" s="22"/>
    </row>
    <row r="339" spans="1:76" x14ac:dyDescent="0.2">
      <c r="A339" s="1">
        <v>31</v>
      </c>
      <c r="B339" s="199">
        <v>440</v>
      </c>
      <c r="C339" s="6">
        <v>39</v>
      </c>
      <c r="D339" s="6">
        <v>533</v>
      </c>
      <c r="E339" s="6">
        <v>902</v>
      </c>
      <c r="F339" s="6">
        <v>682</v>
      </c>
      <c r="G339" s="6">
        <v>825</v>
      </c>
      <c r="H339" s="6">
        <v>267</v>
      </c>
      <c r="I339" s="6">
        <v>156</v>
      </c>
      <c r="J339" s="6">
        <v>995</v>
      </c>
      <c r="K339" s="6">
        <v>628</v>
      </c>
      <c r="L339" s="6">
        <v>66</v>
      </c>
      <c r="M339" s="6">
        <v>465</v>
      </c>
      <c r="N339" s="6">
        <v>253</v>
      </c>
      <c r="O339" s="6">
        <v>366</v>
      </c>
      <c r="P339" s="6">
        <v>864</v>
      </c>
      <c r="Q339" s="6">
        <v>719</v>
      </c>
      <c r="R339" s="11">
        <v>306</v>
      </c>
      <c r="S339" s="6">
        <v>161</v>
      </c>
      <c r="T339" s="6">
        <v>659</v>
      </c>
      <c r="U339" s="6">
        <v>772</v>
      </c>
      <c r="V339" s="6">
        <v>560</v>
      </c>
      <c r="W339" s="6">
        <v>959</v>
      </c>
      <c r="X339" s="6">
        <v>397</v>
      </c>
      <c r="Y339" s="6">
        <v>30</v>
      </c>
      <c r="Z339" s="6">
        <v>869</v>
      </c>
      <c r="AA339" s="6">
        <v>758</v>
      </c>
      <c r="AB339" s="6">
        <v>200</v>
      </c>
      <c r="AC339" s="6">
        <v>343</v>
      </c>
      <c r="AD339" s="6">
        <v>123</v>
      </c>
      <c r="AE339" s="6">
        <v>492</v>
      </c>
      <c r="AF339" s="9">
        <v>986</v>
      </c>
      <c r="AG339" s="200">
        <v>585</v>
      </c>
      <c r="AH339" s="5">
        <f t="shared" si="66"/>
        <v>16400</v>
      </c>
      <c r="AI339" s="5">
        <f t="shared" si="67"/>
        <v>11201200</v>
      </c>
      <c r="AJ339" s="2">
        <f t="shared" si="68"/>
        <v>8606720000</v>
      </c>
      <c r="AK339" s="115">
        <f>SUMSQ(B339,C339,D339,E339,F339,G339,H339,I339,J339,K339,L339,M339,N339,O339,P339,Q339,B340,C340,D340,E340,F340,G340,H340,I340,J340,K340,L340,M340,N340,O340,P340,Q340)</f>
        <v>11201200</v>
      </c>
      <c r="AM339" s="127" t="s">
        <v>620</v>
      </c>
      <c r="AN339" s="118" t="s">
        <v>905</v>
      </c>
      <c r="AO339" s="118" t="s">
        <v>556</v>
      </c>
      <c r="AP339" s="118" t="s">
        <v>968</v>
      </c>
      <c r="AQ339" s="118" t="s">
        <v>747</v>
      </c>
      <c r="AR339" s="118" t="s">
        <v>779</v>
      </c>
      <c r="AS339" s="118" t="s">
        <v>684</v>
      </c>
      <c r="AT339" s="118" t="s">
        <v>842</v>
      </c>
      <c r="AU339" s="118" t="s">
        <v>176</v>
      </c>
      <c r="AV339" s="118" t="s">
        <v>334</v>
      </c>
      <c r="AW339" s="118" t="s">
        <v>239</v>
      </c>
      <c r="AX339" s="118" t="s">
        <v>271</v>
      </c>
      <c r="AY339" s="118" t="s">
        <v>50</v>
      </c>
      <c r="AZ339" s="118" t="s">
        <v>462</v>
      </c>
      <c r="BA339" s="118" t="s">
        <v>113</v>
      </c>
      <c r="BB339" s="118" t="s">
        <v>398</v>
      </c>
      <c r="BC339" s="118" t="s">
        <v>652</v>
      </c>
      <c r="BD339" s="118" t="s">
        <v>874</v>
      </c>
      <c r="BE339" s="118" t="s">
        <v>716</v>
      </c>
      <c r="BF339" s="118" t="s">
        <v>810</v>
      </c>
      <c r="BG339" s="118" t="s">
        <v>525</v>
      </c>
      <c r="BH339" s="118" t="s">
        <v>999</v>
      </c>
      <c r="BI339" s="118" t="s">
        <v>588</v>
      </c>
      <c r="BJ339" s="118" t="s">
        <v>937</v>
      </c>
      <c r="BK339" s="118" t="s">
        <v>82</v>
      </c>
      <c r="BL339" s="118" t="s">
        <v>430</v>
      </c>
      <c r="BM339" s="118" t="s">
        <v>18</v>
      </c>
      <c r="BN339" s="118" t="s">
        <v>493</v>
      </c>
      <c r="BO339" s="118" t="s">
        <v>207</v>
      </c>
      <c r="BP339" s="118" t="s">
        <v>302</v>
      </c>
      <c r="BQ339" s="118" t="s">
        <v>145</v>
      </c>
      <c r="BR339" s="126" t="s">
        <v>366</v>
      </c>
      <c r="BT339" s="22"/>
      <c r="BU339" s="29" t="s">
        <v>654</v>
      </c>
      <c r="BV339" s="30" t="s">
        <v>1030</v>
      </c>
      <c r="BW339" s="31">
        <f>L2+(331*L4)</f>
        <v>332</v>
      </c>
      <c r="BX339" s="22"/>
    </row>
    <row r="340" spans="1:76" ht="13.5" thickBot="1" x14ac:dyDescent="0.25">
      <c r="A340" s="1">
        <v>32</v>
      </c>
      <c r="B340" s="201">
        <v>19</v>
      </c>
      <c r="C340" s="202">
        <v>388</v>
      </c>
      <c r="D340" s="180">
        <v>946</v>
      </c>
      <c r="E340" s="180">
        <v>545</v>
      </c>
      <c r="F340" s="180">
        <v>781</v>
      </c>
      <c r="G340" s="180">
        <v>670</v>
      </c>
      <c r="H340" s="180">
        <v>176</v>
      </c>
      <c r="I340" s="180">
        <v>319</v>
      </c>
      <c r="J340" s="180">
        <v>584</v>
      </c>
      <c r="K340" s="180">
        <v>983</v>
      </c>
      <c r="L340" s="180">
        <v>485</v>
      </c>
      <c r="M340" s="180">
        <v>118</v>
      </c>
      <c r="N340" s="180">
        <v>346</v>
      </c>
      <c r="O340" s="180">
        <v>201</v>
      </c>
      <c r="P340" s="180">
        <v>763</v>
      </c>
      <c r="Q340" s="180">
        <v>876</v>
      </c>
      <c r="R340" s="180">
        <v>149</v>
      </c>
      <c r="S340" s="191">
        <v>262</v>
      </c>
      <c r="T340" s="180">
        <v>824</v>
      </c>
      <c r="U340" s="180">
        <v>679</v>
      </c>
      <c r="V340" s="180">
        <v>907</v>
      </c>
      <c r="W340" s="180">
        <v>540</v>
      </c>
      <c r="X340" s="180">
        <v>42</v>
      </c>
      <c r="Y340" s="180">
        <v>441</v>
      </c>
      <c r="Z340" s="180">
        <v>706</v>
      </c>
      <c r="AA340" s="180">
        <v>849</v>
      </c>
      <c r="AB340" s="180">
        <v>355</v>
      </c>
      <c r="AC340" s="180">
        <v>244</v>
      </c>
      <c r="AD340" s="180">
        <v>480</v>
      </c>
      <c r="AE340" s="180">
        <v>79</v>
      </c>
      <c r="AF340" s="203">
        <v>637</v>
      </c>
      <c r="AG340" s="204">
        <v>1006</v>
      </c>
      <c r="AH340" s="5">
        <f t="shared" si="66"/>
        <v>16400</v>
      </c>
      <c r="AI340" s="5">
        <f t="shared" si="67"/>
        <v>11201200</v>
      </c>
      <c r="AJ340" s="2">
        <f t="shared" si="68"/>
        <v>8606720000</v>
      </c>
      <c r="AK340" s="115">
        <f>SUMSQ(R339,S339,T339,U339,V339,W339,X339,Y339,Z339,AA339,AB339,AC339,AD339,AE339,AF339,AG339,R340,S340,T340,U340,V340,W340,X340,Y340,Z340,AA340,AB340,AC340,AD340,AE340,AF340,AG340)</f>
        <v>11201200</v>
      </c>
      <c r="AM340" s="128" t="s">
        <v>629</v>
      </c>
      <c r="AN340" s="129" t="s">
        <v>914</v>
      </c>
      <c r="AO340" s="129" t="s">
        <v>565</v>
      </c>
      <c r="AP340" s="129" t="s">
        <v>976</v>
      </c>
      <c r="AQ340" s="129" t="s">
        <v>756</v>
      </c>
      <c r="AR340" s="129" t="s">
        <v>787</v>
      </c>
      <c r="AS340" s="129" t="s">
        <v>693</v>
      </c>
      <c r="AT340" s="129" t="s">
        <v>851</v>
      </c>
      <c r="AU340" s="129" t="s">
        <v>184</v>
      </c>
      <c r="AV340" s="129" t="s">
        <v>343</v>
      </c>
      <c r="AW340" s="129" t="s">
        <v>248</v>
      </c>
      <c r="AX340" s="129" t="s">
        <v>280</v>
      </c>
      <c r="AY340" s="129" t="s">
        <v>59</v>
      </c>
      <c r="AZ340" s="129" t="s">
        <v>471</v>
      </c>
      <c r="BA340" s="129" t="s">
        <v>122</v>
      </c>
      <c r="BB340" s="129" t="s">
        <v>407</v>
      </c>
      <c r="BC340" s="129" t="s">
        <v>661</v>
      </c>
      <c r="BD340" s="129" t="s">
        <v>882</v>
      </c>
      <c r="BE340" s="129" t="s">
        <v>725</v>
      </c>
      <c r="BF340" s="129" t="s">
        <v>819</v>
      </c>
      <c r="BG340" s="129" t="s">
        <v>534</v>
      </c>
      <c r="BH340" s="129" t="s">
        <v>1008</v>
      </c>
      <c r="BI340" s="129" t="s">
        <v>597</v>
      </c>
      <c r="BJ340" s="129" t="s">
        <v>946</v>
      </c>
      <c r="BK340" s="129" t="s">
        <v>91</v>
      </c>
      <c r="BL340" s="129" t="s">
        <v>439</v>
      </c>
      <c r="BM340" s="129" t="s">
        <v>27</v>
      </c>
      <c r="BN340" s="129" t="s">
        <v>502</v>
      </c>
      <c r="BO340" s="129" t="s">
        <v>216</v>
      </c>
      <c r="BP340" s="129" t="s">
        <v>311</v>
      </c>
      <c r="BQ340" s="129" t="s">
        <v>154</v>
      </c>
      <c r="BR340" s="257" t="s">
        <v>375</v>
      </c>
      <c r="BT340" s="22"/>
      <c r="BU340" s="29" t="s">
        <v>333</v>
      </c>
      <c r="BV340" s="30" t="s">
        <v>1030</v>
      </c>
      <c r="BW340" s="31">
        <f>L2+(332*L4)</f>
        <v>333</v>
      </c>
      <c r="BX340" s="22"/>
    </row>
    <row r="341" spans="1:76" x14ac:dyDescent="0.2">
      <c r="A341" s="3" t="s">
        <v>0</v>
      </c>
      <c r="B341" s="5">
        <f t="shared" ref="B341:I341" si="69">SUM(B309:B340)</f>
        <v>16400</v>
      </c>
      <c r="C341" s="5">
        <f t="shared" si="69"/>
        <v>16400</v>
      </c>
      <c r="D341" s="5">
        <f t="shared" si="69"/>
        <v>16400</v>
      </c>
      <c r="E341" s="5">
        <f t="shared" si="69"/>
        <v>16400</v>
      </c>
      <c r="F341" s="5">
        <f t="shared" si="69"/>
        <v>16400</v>
      </c>
      <c r="G341" s="5">
        <f t="shared" si="69"/>
        <v>16400</v>
      </c>
      <c r="H341" s="5">
        <f t="shared" si="69"/>
        <v>16400</v>
      </c>
      <c r="I341" s="5">
        <f t="shared" si="69"/>
        <v>16400</v>
      </c>
      <c r="J341" s="5">
        <f t="shared" ref="J341:AG341" si="70">SUM(J309:J340)</f>
        <v>16400</v>
      </c>
      <c r="K341" s="5">
        <f t="shared" si="70"/>
        <v>16400</v>
      </c>
      <c r="L341" s="5">
        <f t="shared" si="70"/>
        <v>16400</v>
      </c>
      <c r="M341" s="5">
        <f t="shared" si="70"/>
        <v>16400</v>
      </c>
      <c r="N341" s="5">
        <f t="shared" si="70"/>
        <v>16400</v>
      </c>
      <c r="O341" s="5">
        <f t="shared" si="70"/>
        <v>16400</v>
      </c>
      <c r="P341" s="5">
        <f t="shared" si="70"/>
        <v>16400</v>
      </c>
      <c r="Q341" s="5">
        <f t="shared" si="70"/>
        <v>16400</v>
      </c>
      <c r="R341" s="5">
        <f t="shared" si="70"/>
        <v>16400</v>
      </c>
      <c r="S341" s="5">
        <f t="shared" si="70"/>
        <v>16400</v>
      </c>
      <c r="T341" s="5">
        <f t="shared" si="70"/>
        <v>16400</v>
      </c>
      <c r="U341" s="5">
        <f t="shared" si="70"/>
        <v>16400</v>
      </c>
      <c r="V341" s="5">
        <f t="shared" si="70"/>
        <v>16400</v>
      </c>
      <c r="W341" s="5">
        <f t="shared" si="70"/>
        <v>16400</v>
      </c>
      <c r="X341" s="5">
        <f t="shared" si="70"/>
        <v>16400</v>
      </c>
      <c r="Y341" s="5">
        <f t="shared" si="70"/>
        <v>16400</v>
      </c>
      <c r="Z341" s="5">
        <f t="shared" si="70"/>
        <v>16400</v>
      </c>
      <c r="AA341" s="5">
        <f t="shared" si="70"/>
        <v>16400</v>
      </c>
      <c r="AB341" s="5">
        <f t="shared" si="70"/>
        <v>16400</v>
      </c>
      <c r="AC341" s="5">
        <f t="shared" si="70"/>
        <v>16400</v>
      </c>
      <c r="AD341" s="5">
        <f t="shared" si="70"/>
        <v>16400</v>
      </c>
      <c r="AE341" s="5">
        <f t="shared" si="70"/>
        <v>16400</v>
      </c>
      <c r="AF341" s="5">
        <f t="shared" si="70"/>
        <v>16400</v>
      </c>
      <c r="AG341" s="5">
        <f t="shared" si="70"/>
        <v>16400</v>
      </c>
      <c r="AH341" s="5"/>
      <c r="AI341" s="5"/>
      <c r="BT341" s="22"/>
      <c r="BU341" s="29" t="s">
        <v>402</v>
      </c>
      <c r="BV341" s="30" t="s">
        <v>1030</v>
      </c>
      <c r="BW341" s="31">
        <f>L2+(333*L4)</f>
        <v>334</v>
      </c>
      <c r="BX341" s="22"/>
    </row>
    <row r="342" spans="1:76" x14ac:dyDescent="0.2">
      <c r="A342" s="3" t="s">
        <v>1</v>
      </c>
      <c r="B342" s="5">
        <f t="shared" ref="B342:AG342" si="71">SUMSQ(B309:B340)</f>
        <v>11201200</v>
      </c>
      <c r="C342" s="5">
        <f t="shared" si="71"/>
        <v>11201200</v>
      </c>
      <c r="D342" s="5">
        <f t="shared" si="71"/>
        <v>11201200</v>
      </c>
      <c r="E342" s="5">
        <f t="shared" si="71"/>
        <v>11201200</v>
      </c>
      <c r="F342" s="5">
        <f t="shared" si="71"/>
        <v>11201200</v>
      </c>
      <c r="G342" s="5">
        <f t="shared" si="71"/>
        <v>11201200</v>
      </c>
      <c r="H342" s="5">
        <f t="shared" si="71"/>
        <v>11201200</v>
      </c>
      <c r="I342" s="5">
        <f t="shared" si="71"/>
        <v>11201200</v>
      </c>
      <c r="J342" s="5">
        <f t="shared" si="71"/>
        <v>11201200</v>
      </c>
      <c r="K342" s="5">
        <f t="shared" si="71"/>
        <v>11201200</v>
      </c>
      <c r="L342" s="5">
        <f t="shared" si="71"/>
        <v>11201200</v>
      </c>
      <c r="M342" s="5">
        <f t="shared" si="71"/>
        <v>11201200</v>
      </c>
      <c r="N342" s="5">
        <f t="shared" si="71"/>
        <v>11201200</v>
      </c>
      <c r="O342" s="5">
        <f t="shared" si="71"/>
        <v>11201200</v>
      </c>
      <c r="P342" s="5">
        <f t="shared" si="71"/>
        <v>11201200</v>
      </c>
      <c r="Q342" s="5">
        <f t="shared" si="71"/>
        <v>11201200</v>
      </c>
      <c r="R342" s="5">
        <f t="shared" si="71"/>
        <v>11201200</v>
      </c>
      <c r="S342" s="5">
        <f t="shared" si="71"/>
        <v>11201200</v>
      </c>
      <c r="T342" s="5">
        <f t="shared" si="71"/>
        <v>11201200</v>
      </c>
      <c r="U342" s="5">
        <f t="shared" si="71"/>
        <v>11201200</v>
      </c>
      <c r="V342" s="5">
        <f t="shared" si="71"/>
        <v>11201200</v>
      </c>
      <c r="W342" s="5">
        <f t="shared" si="71"/>
        <v>11201200</v>
      </c>
      <c r="X342" s="5">
        <f t="shared" si="71"/>
        <v>11201200</v>
      </c>
      <c r="Y342" s="5">
        <f t="shared" si="71"/>
        <v>11201200</v>
      </c>
      <c r="Z342" s="5">
        <f t="shared" si="71"/>
        <v>11201200</v>
      </c>
      <c r="AA342" s="5">
        <f t="shared" si="71"/>
        <v>11201200</v>
      </c>
      <c r="AB342" s="5">
        <f t="shared" si="71"/>
        <v>11201200</v>
      </c>
      <c r="AC342" s="5">
        <f t="shared" si="71"/>
        <v>11201200</v>
      </c>
      <c r="AD342" s="5">
        <f t="shared" si="71"/>
        <v>11201200</v>
      </c>
      <c r="AE342" s="5">
        <f t="shared" si="71"/>
        <v>11201200</v>
      </c>
      <c r="AF342" s="5">
        <f t="shared" si="71"/>
        <v>11201200</v>
      </c>
      <c r="AG342" s="5">
        <f t="shared" si="71"/>
        <v>11201200</v>
      </c>
      <c r="AH342" s="5"/>
      <c r="AI342" s="5"/>
      <c r="BT342" s="22"/>
      <c r="BU342" s="29" t="s">
        <v>75</v>
      </c>
      <c r="BV342" s="30" t="s">
        <v>1030</v>
      </c>
      <c r="BW342" s="31">
        <f>L2+(334*L4)</f>
        <v>335</v>
      </c>
      <c r="BX342" s="22"/>
    </row>
    <row r="343" spans="1:76" x14ac:dyDescent="0.2">
      <c r="A343" s="3" t="s">
        <v>2</v>
      </c>
      <c r="B343" s="2">
        <f t="shared" ref="B343:AG343" si="72"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si="72"/>
        <v>8606720000</v>
      </c>
      <c r="D343" s="2">
        <f t="shared" si="72"/>
        <v>8606720000</v>
      </c>
      <c r="E343" s="2">
        <f t="shared" si="72"/>
        <v>8606720000</v>
      </c>
      <c r="F343" s="2">
        <f t="shared" si="72"/>
        <v>8606720000</v>
      </c>
      <c r="G343" s="2">
        <f t="shared" si="72"/>
        <v>8606720000</v>
      </c>
      <c r="H343" s="2">
        <f t="shared" si="72"/>
        <v>8606720000</v>
      </c>
      <c r="I343" s="2">
        <f t="shared" si="72"/>
        <v>8606720000</v>
      </c>
      <c r="J343" s="2">
        <f t="shared" si="72"/>
        <v>8606720000</v>
      </c>
      <c r="K343" s="2">
        <f t="shared" si="72"/>
        <v>8606720000</v>
      </c>
      <c r="L343" s="2">
        <f t="shared" si="72"/>
        <v>8606720000</v>
      </c>
      <c r="M343" s="2">
        <f t="shared" si="72"/>
        <v>8606720000</v>
      </c>
      <c r="N343" s="2">
        <f t="shared" si="72"/>
        <v>8606720000</v>
      </c>
      <c r="O343" s="2">
        <f t="shared" si="72"/>
        <v>8606720000</v>
      </c>
      <c r="P343" s="2">
        <f t="shared" si="72"/>
        <v>8606720000</v>
      </c>
      <c r="Q343" s="2">
        <f t="shared" si="72"/>
        <v>8606720000</v>
      </c>
      <c r="R343" s="2">
        <f t="shared" si="72"/>
        <v>8606720000</v>
      </c>
      <c r="S343" s="2">
        <f t="shared" si="72"/>
        <v>8606720000</v>
      </c>
      <c r="T343" s="2">
        <f t="shared" si="72"/>
        <v>8606720000</v>
      </c>
      <c r="U343" s="2">
        <f t="shared" si="72"/>
        <v>8606720000</v>
      </c>
      <c r="V343" s="2">
        <f t="shared" si="72"/>
        <v>8606720000</v>
      </c>
      <c r="W343" s="2">
        <f t="shared" si="72"/>
        <v>8606720000</v>
      </c>
      <c r="X343" s="2">
        <f t="shared" si="72"/>
        <v>8606720000</v>
      </c>
      <c r="Y343" s="2">
        <f t="shared" si="72"/>
        <v>8606720000</v>
      </c>
      <c r="Z343" s="2">
        <f t="shared" si="72"/>
        <v>8606720000</v>
      </c>
      <c r="AA343" s="2">
        <f t="shared" si="72"/>
        <v>8606720000</v>
      </c>
      <c r="AB343" s="2">
        <f t="shared" si="72"/>
        <v>8606720000</v>
      </c>
      <c r="AC343" s="2">
        <f t="shared" si="72"/>
        <v>8606720000</v>
      </c>
      <c r="AD343" s="2">
        <f t="shared" si="72"/>
        <v>8606720000</v>
      </c>
      <c r="AE343" s="2">
        <f t="shared" si="72"/>
        <v>8606720000</v>
      </c>
      <c r="AF343" s="2">
        <f t="shared" si="72"/>
        <v>8606720000</v>
      </c>
      <c r="AG343" s="2">
        <f t="shared" si="72"/>
        <v>8606720000</v>
      </c>
      <c r="AH343" s="5"/>
      <c r="AI343" s="5"/>
      <c r="AL343" s="64" t="s">
        <v>1171</v>
      </c>
      <c r="AM343" s="120" t="s">
        <v>1114</v>
      </c>
      <c r="AN343" s="120" t="s">
        <v>1195</v>
      </c>
      <c r="AO343" s="120" t="s">
        <v>1196</v>
      </c>
      <c r="AP343" s="120" t="s">
        <v>1197</v>
      </c>
      <c r="AQ343" s="120" t="s">
        <v>1118</v>
      </c>
      <c r="AR343" s="120" t="s">
        <v>1198</v>
      </c>
      <c r="AS343" s="120" t="s">
        <v>1199</v>
      </c>
      <c r="AT343" s="120" t="s">
        <v>1200</v>
      </c>
      <c r="AU343" s="120" t="s">
        <v>1120</v>
      </c>
      <c r="AV343" s="120" t="s">
        <v>1201</v>
      </c>
      <c r="AW343" s="120" t="s">
        <v>1123</v>
      </c>
      <c r="AX343" s="120" t="s">
        <v>1121</v>
      </c>
      <c r="AY343" s="120" t="s">
        <v>1116</v>
      </c>
      <c r="AZ343" s="120" t="s">
        <v>1202</v>
      </c>
      <c r="BA343" s="120" t="s">
        <v>1203</v>
      </c>
      <c r="BB343" s="120" t="s">
        <v>1204</v>
      </c>
      <c r="BC343" s="120" t="s">
        <v>1205</v>
      </c>
      <c r="BD343" s="120" t="s">
        <v>1206</v>
      </c>
      <c r="BE343" s="120" t="s">
        <v>1207</v>
      </c>
      <c r="BF343" s="120" t="s">
        <v>1208</v>
      </c>
      <c r="BG343" s="120" t="s">
        <v>1209</v>
      </c>
      <c r="BH343" s="120" t="s">
        <v>1210</v>
      </c>
      <c r="BI343" s="120" t="s">
        <v>1211</v>
      </c>
      <c r="BJ343" s="120" t="s">
        <v>1212</v>
      </c>
      <c r="BK343" s="120" t="s">
        <v>1213</v>
      </c>
      <c r="BL343" s="120" t="s">
        <v>1214</v>
      </c>
      <c r="BM343" s="121" t="s">
        <v>1117</v>
      </c>
      <c r="BN343" s="122" t="s">
        <v>1115</v>
      </c>
      <c r="BO343" s="123" t="s">
        <v>1135</v>
      </c>
      <c r="BP343" s="123" t="s">
        <v>1122</v>
      </c>
      <c r="BQ343" s="123" t="s">
        <v>1124</v>
      </c>
      <c r="BR343" s="123" t="s">
        <v>1119</v>
      </c>
      <c r="BT343" s="22"/>
      <c r="BU343" s="29" t="s">
        <v>261</v>
      </c>
      <c r="BV343" s="30" t="s">
        <v>1030</v>
      </c>
      <c r="BW343" s="31">
        <f>L2+(335*L4)</f>
        <v>336</v>
      </c>
      <c r="BX343" s="22"/>
    </row>
    <row r="344" spans="1:76" x14ac:dyDescent="0.2">
      <c r="AH344" s="5"/>
      <c r="AI344" s="5"/>
      <c r="AL344" s="64" t="s">
        <v>1172</v>
      </c>
      <c r="AM344" s="120" t="s">
        <v>1114</v>
      </c>
      <c r="AN344" s="120" t="s">
        <v>1195</v>
      </c>
      <c r="AO344" s="120" t="s">
        <v>1196</v>
      </c>
      <c r="AP344" s="120" t="s">
        <v>1197</v>
      </c>
      <c r="AQ344" s="120" t="s">
        <v>1118</v>
      </c>
      <c r="AR344" s="120" t="s">
        <v>1198</v>
      </c>
      <c r="AS344" s="120" t="s">
        <v>1199</v>
      </c>
      <c r="AT344" s="120" t="s">
        <v>1200</v>
      </c>
      <c r="AU344" s="120" t="s">
        <v>1120</v>
      </c>
      <c r="AV344" s="120" t="s">
        <v>1201</v>
      </c>
      <c r="AW344" s="120" t="s">
        <v>1123</v>
      </c>
      <c r="AX344" s="120" t="s">
        <v>1121</v>
      </c>
      <c r="AY344" s="120" t="s">
        <v>1116</v>
      </c>
      <c r="AZ344" s="120" t="s">
        <v>1202</v>
      </c>
      <c r="BA344" s="120" t="s">
        <v>1203</v>
      </c>
      <c r="BB344" s="120" t="s">
        <v>1204</v>
      </c>
      <c r="BC344" s="120" t="s">
        <v>1205</v>
      </c>
      <c r="BD344" s="120" t="s">
        <v>1206</v>
      </c>
      <c r="BE344" s="120" t="s">
        <v>1207</v>
      </c>
      <c r="BF344" s="120" t="s">
        <v>1208</v>
      </c>
      <c r="BG344" s="120" t="s">
        <v>1209</v>
      </c>
      <c r="BH344" s="120" t="s">
        <v>1210</v>
      </c>
      <c r="BI344" s="120" t="s">
        <v>1211</v>
      </c>
      <c r="BJ344" s="120" t="s">
        <v>1212</v>
      </c>
      <c r="BK344" s="120" t="s">
        <v>1213</v>
      </c>
      <c r="BL344" s="120" t="s">
        <v>1214</v>
      </c>
      <c r="BM344" s="121" t="s">
        <v>1117</v>
      </c>
      <c r="BN344" s="122" t="s">
        <v>1115</v>
      </c>
      <c r="BO344" s="123" t="s">
        <v>1135</v>
      </c>
      <c r="BP344" s="123" t="s">
        <v>1122</v>
      </c>
      <c r="BQ344" s="123" t="s">
        <v>1124</v>
      </c>
      <c r="BR344" s="123" t="s">
        <v>1119</v>
      </c>
      <c r="BT344" s="22"/>
      <c r="BU344" s="29" t="s">
        <v>745</v>
      </c>
      <c r="BV344" s="30" t="s">
        <v>1030</v>
      </c>
      <c r="BW344" s="31">
        <f>L2+(336*L4)</f>
        <v>337</v>
      </c>
      <c r="BX344" s="22"/>
    </row>
    <row r="345" spans="1:76" x14ac:dyDescent="0.2">
      <c r="A345" s="3" t="s">
        <v>3</v>
      </c>
      <c r="B345" s="2">
        <f>B309</f>
        <v>6</v>
      </c>
      <c r="C345" s="2">
        <f>C310</f>
        <v>50</v>
      </c>
      <c r="D345" s="2">
        <f>D311</f>
        <v>96</v>
      </c>
      <c r="E345" s="2">
        <f>E312</f>
        <v>108</v>
      </c>
      <c r="F345" s="2">
        <f>F313</f>
        <v>153</v>
      </c>
      <c r="G345" s="2">
        <f>G314</f>
        <v>173</v>
      </c>
      <c r="H345" s="2">
        <f>H315</f>
        <v>195</v>
      </c>
      <c r="I345" s="2">
        <f>I316</f>
        <v>247</v>
      </c>
      <c r="J345" s="2">
        <f>J317</f>
        <v>259</v>
      </c>
      <c r="K345" s="2">
        <f>K318</f>
        <v>311</v>
      </c>
      <c r="L345" s="2">
        <f>L319</f>
        <v>345</v>
      </c>
      <c r="M345" s="2">
        <f>M320</f>
        <v>365</v>
      </c>
      <c r="N345" s="2">
        <f>N321</f>
        <v>416</v>
      </c>
      <c r="O345" s="2">
        <f>O322</f>
        <v>428</v>
      </c>
      <c r="P345" s="2">
        <f>P323</f>
        <v>454</v>
      </c>
      <c r="Q345" s="2">
        <f>Q324</f>
        <v>498</v>
      </c>
      <c r="R345" s="2">
        <f>R325</f>
        <v>538</v>
      </c>
      <c r="S345" s="2">
        <f>S326</f>
        <v>558</v>
      </c>
      <c r="T345" s="2">
        <f>T327</f>
        <v>580</v>
      </c>
      <c r="U345" s="2">
        <f>U328</f>
        <v>632</v>
      </c>
      <c r="V345" s="2">
        <f>V329</f>
        <v>645</v>
      </c>
      <c r="W345" s="2">
        <f>W330</f>
        <v>689</v>
      </c>
      <c r="X345" s="2">
        <f>X331</f>
        <v>735</v>
      </c>
      <c r="Y345" s="2">
        <f>Y332</f>
        <v>747</v>
      </c>
      <c r="Z345" s="2">
        <f>Z333</f>
        <v>799</v>
      </c>
      <c r="AA345" s="2">
        <f>AA334</f>
        <v>811</v>
      </c>
      <c r="AB345" s="2">
        <f>AB335</f>
        <v>837</v>
      </c>
      <c r="AC345" s="2">
        <f>AC336</f>
        <v>881</v>
      </c>
      <c r="AD345" s="2">
        <f>AD337</f>
        <v>900</v>
      </c>
      <c r="AE345" s="2">
        <f>AE338</f>
        <v>952</v>
      </c>
      <c r="AF345" s="2">
        <f>AF339</f>
        <v>986</v>
      </c>
      <c r="AG345" s="2">
        <f>AG340</f>
        <v>1006</v>
      </c>
      <c r="AH345" s="217">
        <f t="shared" ref="AH345:AH348" si="73">SUM(B345:AG345)</f>
        <v>16400</v>
      </c>
      <c r="AI345" s="5">
        <f t="shared" ref="AI345:AI348" si="74">SUMSQ(B345:AG345)</f>
        <v>11201200</v>
      </c>
      <c r="AO345" s="77"/>
      <c r="AP345" s="77"/>
      <c r="AQ345" s="77"/>
      <c r="BC345" s="77"/>
      <c r="BD345" s="77"/>
      <c r="BJ345" s="77"/>
      <c r="BR345" s="2" t="s">
        <v>5</v>
      </c>
      <c r="BT345" s="22"/>
      <c r="BU345" s="29" t="s">
        <v>557</v>
      </c>
      <c r="BV345" s="30" t="s">
        <v>1030</v>
      </c>
      <c r="BW345" s="31">
        <f>L2+(337*L4)</f>
        <v>338</v>
      </c>
      <c r="BX345" s="22"/>
    </row>
    <row r="346" spans="1:76" x14ac:dyDescent="0.2">
      <c r="A346" s="3" t="s">
        <v>4</v>
      </c>
      <c r="B346" s="2">
        <f>B340</f>
        <v>19</v>
      </c>
      <c r="C346" s="2">
        <f>C339</f>
        <v>39</v>
      </c>
      <c r="D346" s="2">
        <f>D338</f>
        <v>73</v>
      </c>
      <c r="E346" s="2">
        <f>E337</f>
        <v>125</v>
      </c>
      <c r="F346" s="2">
        <f>F336</f>
        <v>144</v>
      </c>
      <c r="G346" s="2">
        <f>G335</f>
        <v>188</v>
      </c>
      <c r="H346" s="2">
        <f>H334</f>
        <v>214</v>
      </c>
      <c r="I346" s="2">
        <f>I333</f>
        <v>226</v>
      </c>
      <c r="J346" s="2">
        <f>J332</f>
        <v>278</v>
      </c>
      <c r="K346" s="2">
        <f>K331</f>
        <v>290</v>
      </c>
      <c r="L346" s="2">
        <f>L330</f>
        <v>336</v>
      </c>
      <c r="M346" s="2">
        <f>M329</f>
        <v>380</v>
      </c>
      <c r="N346" s="2">
        <f>N328</f>
        <v>393</v>
      </c>
      <c r="O346" s="2">
        <f>O327</f>
        <v>445</v>
      </c>
      <c r="P346" s="2">
        <f>P326</f>
        <v>467</v>
      </c>
      <c r="Q346" s="2">
        <f>Q325</f>
        <v>487</v>
      </c>
      <c r="R346" s="2">
        <f>R324</f>
        <v>527</v>
      </c>
      <c r="S346" s="2">
        <f>S323</f>
        <v>571</v>
      </c>
      <c r="T346" s="2">
        <f>T322</f>
        <v>597</v>
      </c>
      <c r="U346" s="2">
        <f>U321</f>
        <v>609</v>
      </c>
      <c r="V346" s="2">
        <f>V320</f>
        <v>660</v>
      </c>
      <c r="W346" s="2">
        <f>W319</f>
        <v>680</v>
      </c>
      <c r="X346" s="2">
        <f>X318</f>
        <v>714</v>
      </c>
      <c r="Y346" s="2">
        <f>Y317</f>
        <v>766</v>
      </c>
      <c r="Z346" s="2">
        <f>Z316</f>
        <v>778</v>
      </c>
      <c r="AA346" s="2">
        <f>AA315</f>
        <v>830</v>
      </c>
      <c r="AB346" s="2">
        <f>AB314</f>
        <v>852</v>
      </c>
      <c r="AC346" s="2">
        <f>AC313</f>
        <v>872</v>
      </c>
      <c r="AD346" s="2">
        <f>AD312</f>
        <v>917</v>
      </c>
      <c r="AE346" s="2">
        <f>AE311</f>
        <v>929</v>
      </c>
      <c r="AF346" s="2">
        <f>AF310</f>
        <v>975</v>
      </c>
      <c r="AG346" s="2">
        <f>AG309</f>
        <v>1019</v>
      </c>
      <c r="AH346" s="217">
        <f t="shared" si="73"/>
        <v>16400</v>
      </c>
      <c r="AI346" s="5">
        <f t="shared" si="74"/>
        <v>11201200</v>
      </c>
      <c r="AM346" s="78"/>
      <c r="AN346" s="78"/>
      <c r="AO346" s="78"/>
      <c r="AP346" s="78"/>
      <c r="AQ346" s="78"/>
      <c r="AR346" s="78"/>
      <c r="AS346" s="78"/>
      <c r="AT346" s="78"/>
      <c r="AU346" s="78"/>
      <c r="AV346" s="78"/>
      <c r="AW346" s="78"/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K346" s="78"/>
      <c r="BL346" s="78"/>
      <c r="BM346" s="78"/>
      <c r="BN346" s="78"/>
      <c r="BO346" s="78"/>
      <c r="BP346" s="78"/>
      <c r="BQ346" s="78"/>
      <c r="BR346" s="78"/>
      <c r="BT346" s="22"/>
      <c r="BU346" s="29" t="s">
        <v>933</v>
      </c>
      <c r="BV346" s="30" t="s">
        <v>1030</v>
      </c>
      <c r="BW346" s="31">
        <f>L2+(338*L4)</f>
        <v>339</v>
      </c>
      <c r="BX346" s="22"/>
    </row>
    <row r="347" spans="1:76" x14ac:dyDescent="0.2">
      <c r="A347" s="3" t="s">
        <v>6</v>
      </c>
      <c r="B347" s="2">
        <f>B325</f>
        <v>672</v>
      </c>
      <c r="C347" s="2">
        <f>C326</f>
        <v>684</v>
      </c>
      <c r="D347" s="2">
        <f>D327</f>
        <v>710</v>
      </c>
      <c r="E347" s="2">
        <f>E328</f>
        <v>754</v>
      </c>
      <c r="F347" s="2">
        <f>F329</f>
        <v>515</v>
      </c>
      <c r="G347" s="2">
        <f>G330</f>
        <v>567</v>
      </c>
      <c r="H347" s="2">
        <f>H331</f>
        <v>601</v>
      </c>
      <c r="I347" s="2">
        <f>I332</f>
        <v>621</v>
      </c>
      <c r="J347" s="2">
        <f>J333</f>
        <v>921</v>
      </c>
      <c r="K347" s="2">
        <f>K334</f>
        <v>941</v>
      </c>
      <c r="L347" s="2">
        <f>L335</f>
        <v>963</v>
      </c>
      <c r="M347" s="2">
        <f>M336</f>
        <v>1015</v>
      </c>
      <c r="N347" s="2">
        <f>N337</f>
        <v>774</v>
      </c>
      <c r="O347" s="2">
        <f>O338</f>
        <v>818</v>
      </c>
      <c r="P347" s="2">
        <f>P339</f>
        <v>864</v>
      </c>
      <c r="Q347" s="2">
        <f>Q340</f>
        <v>876</v>
      </c>
      <c r="R347" s="2">
        <f>R309</f>
        <v>132</v>
      </c>
      <c r="S347" s="2">
        <f>S310</f>
        <v>184</v>
      </c>
      <c r="T347" s="2">
        <f>T311</f>
        <v>218</v>
      </c>
      <c r="U347" s="2">
        <f>U312</f>
        <v>238</v>
      </c>
      <c r="V347" s="2">
        <f>V313</f>
        <v>31</v>
      </c>
      <c r="W347" s="2">
        <f>W314</f>
        <v>43</v>
      </c>
      <c r="X347" s="2">
        <f>X315</f>
        <v>69</v>
      </c>
      <c r="Y347" s="2">
        <f>Y316</f>
        <v>113</v>
      </c>
      <c r="Z347" s="2">
        <f>Z317</f>
        <v>389</v>
      </c>
      <c r="AA347" s="2">
        <f>AA318</f>
        <v>433</v>
      </c>
      <c r="AB347" s="2">
        <f>AB319</f>
        <v>479</v>
      </c>
      <c r="AC347" s="2">
        <f>AC320</f>
        <v>491</v>
      </c>
      <c r="AD347" s="2">
        <f>AD321</f>
        <v>282</v>
      </c>
      <c r="AE347" s="2">
        <f>AE322</f>
        <v>302</v>
      </c>
      <c r="AF347" s="2">
        <f>AF323</f>
        <v>324</v>
      </c>
      <c r="AG347" s="2">
        <f>AG324</f>
        <v>376</v>
      </c>
      <c r="AH347" s="217">
        <f t="shared" si="73"/>
        <v>16400</v>
      </c>
      <c r="AI347" s="5">
        <f t="shared" si="74"/>
        <v>11201200</v>
      </c>
      <c r="AM347" s="78"/>
      <c r="AN347" s="78"/>
      <c r="AO347" s="78"/>
      <c r="AP347" s="78"/>
      <c r="AQ347" s="78"/>
      <c r="AR347" s="78"/>
      <c r="AS347" s="78"/>
      <c r="AT347" s="78"/>
      <c r="AU347" s="78"/>
      <c r="AV347" s="78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K347" s="78"/>
      <c r="BL347" s="78"/>
      <c r="BM347" s="78"/>
      <c r="BN347" s="78"/>
      <c r="BO347" s="78"/>
      <c r="BP347" s="78"/>
      <c r="BQ347" s="78"/>
      <c r="BR347" s="78"/>
      <c r="BT347" s="22"/>
      <c r="BU347" s="29" t="s">
        <v>865</v>
      </c>
      <c r="BV347" s="30" t="s">
        <v>1030</v>
      </c>
      <c r="BW347" s="31">
        <f>L2+(339*L4)</f>
        <v>340</v>
      </c>
      <c r="BX347" s="22"/>
    </row>
    <row r="348" spans="1:76" x14ac:dyDescent="0.2">
      <c r="A348" s="3" t="s">
        <v>7</v>
      </c>
      <c r="B348" s="2">
        <f>B324</f>
        <v>649</v>
      </c>
      <c r="C348" s="2">
        <f>C323</f>
        <v>701</v>
      </c>
      <c r="D348" s="2">
        <f>D322</f>
        <v>723</v>
      </c>
      <c r="E348" s="2">
        <f>E321</f>
        <v>743</v>
      </c>
      <c r="F348" s="2">
        <f>F320</f>
        <v>534</v>
      </c>
      <c r="G348" s="2">
        <f>G319</f>
        <v>546</v>
      </c>
      <c r="H348" s="2">
        <f>H318</f>
        <v>592</v>
      </c>
      <c r="I348" s="2">
        <f>I317</f>
        <v>636</v>
      </c>
      <c r="J348" s="2">
        <f>J316</f>
        <v>912</v>
      </c>
      <c r="K348" s="2">
        <f>K315</f>
        <v>956</v>
      </c>
      <c r="L348" s="2">
        <f>L314</f>
        <v>982</v>
      </c>
      <c r="M348" s="2">
        <f>M313</f>
        <v>994</v>
      </c>
      <c r="N348" s="2">
        <f>N312</f>
        <v>787</v>
      </c>
      <c r="O348" s="2">
        <f>O311</f>
        <v>807</v>
      </c>
      <c r="P348" s="2">
        <f>P310</f>
        <v>841</v>
      </c>
      <c r="Q348" s="2">
        <f>Q309</f>
        <v>893</v>
      </c>
      <c r="R348" s="2">
        <f>R340</f>
        <v>149</v>
      </c>
      <c r="S348" s="2">
        <f>S339</f>
        <v>161</v>
      </c>
      <c r="T348" s="2">
        <f>T338</f>
        <v>207</v>
      </c>
      <c r="U348" s="2">
        <f>U337</f>
        <v>251</v>
      </c>
      <c r="V348" s="2">
        <f>V336</f>
        <v>10</v>
      </c>
      <c r="W348" s="2">
        <f>W335</f>
        <v>62</v>
      </c>
      <c r="X348" s="2">
        <f>X334</f>
        <v>84</v>
      </c>
      <c r="Y348" s="2">
        <f>Y333</f>
        <v>104</v>
      </c>
      <c r="Z348" s="2">
        <f>Z332</f>
        <v>404</v>
      </c>
      <c r="AA348" s="2">
        <f>AA331</f>
        <v>424</v>
      </c>
      <c r="AB348" s="2">
        <f>AB330</f>
        <v>458</v>
      </c>
      <c r="AC348" s="2">
        <f>AC329</f>
        <v>510</v>
      </c>
      <c r="AD348" s="2">
        <f>AD328</f>
        <v>271</v>
      </c>
      <c r="AE348" s="2">
        <f>AE327</f>
        <v>315</v>
      </c>
      <c r="AF348" s="2">
        <f>AF326</f>
        <v>341</v>
      </c>
      <c r="AG348" s="2">
        <f>AG325</f>
        <v>353</v>
      </c>
      <c r="AH348" s="217">
        <f t="shared" si="73"/>
        <v>16400</v>
      </c>
      <c r="AI348" s="5">
        <f t="shared" si="74"/>
        <v>11201200</v>
      </c>
      <c r="AM348" s="78"/>
      <c r="AN348" s="78"/>
      <c r="AO348" s="78"/>
      <c r="AP348" s="78"/>
      <c r="AQ348" s="78"/>
      <c r="AR348" s="78"/>
      <c r="AS348" s="78"/>
      <c r="AT348" s="78"/>
      <c r="AU348" s="78"/>
      <c r="AV348" s="78"/>
      <c r="AW348" s="78"/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K348" s="78"/>
      <c r="BL348" s="78"/>
      <c r="BM348" s="78"/>
      <c r="BN348" s="78"/>
      <c r="BO348" s="78"/>
      <c r="BP348" s="78"/>
      <c r="BQ348" s="78"/>
      <c r="BR348" s="78"/>
      <c r="BT348" s="22"/>
      <c r="BU348" s="29" t="s">
        <v>170</v>
      </c>
      <c r="BV348" s="30" t="s">
        <v>1030</v>
      </c>
      <c r="BW348" s="31">
        <f>L2+(340*L4)</f>
        <v>341</v>
      </c>
      <c r="BX348" s="22"/>
    </row>
    <row r="349" spans="1:76" x14ac:dyDescent="0.2">
      <c r="BT349" s="22"/>
      <c r="BU349" s="29" t="s">
        <v>103</v>
      </c>
      <c r="BV349" s="30" t="s">
        <v>1030</v>
      </c>
      <c r="BW349" s="31">
        <f>L2+(341*L4)</f>
        <v>342</v>
      </c>
      <c r="BX349" s="22"/>
    </row>
    <row r="350" spans="1:76" x14ac:dyDescent="0.2">
      <c r="A350" s="1" t="s">
        <v>5</v>
      </c>
      <c r="BT350" s="22"/>
      <c r="BU350" s="29" t="s">
        <v>493</v>
      </c>
      <c r="BV350" s="30" t="s">
        <v>1030</v>
      </c>
      <c r="BW350" s="31">
        <f>L2+(342*L4)</f>
        <v>343</v>
      </c>
      <c r="BX350" s="22"/>
    </row>
    <row r="351" spans="1:76" x14ac:dyDescent="0.2">
      <c r="A351" s="2"/>
      <c r="BT351" s="22"/>
      <c r="BU351" s="29" t="s">
        <v>305</v>
      </c>
      <c r="BV351" s="30" t="s">
        <v>1030</v>
      </c>
      <c r="BW351" s="31">
        <f>L2+(343*L4)</f>
        <v>344</v>
      </c>
      <c r="BX351" s="22"/>
    </row>
    <row r="352" spans="1:76" x14ac:dyDescent="0.2">
      <c r="A352" s="2"/>
      <c r="BT352" s="22"/>
      <c r="BU352" s="29" t="s">
        <v>245</v>
      </c>
      <c r="BV352" s="30" t="s">
        <v>1030</v>
      </c>
      <c r="BW352" s="31">
        <f>L2+(344*L4)</f>
        <v>345</v>
      </c>
      <c r="BX352" s="22"/>
    </row>
    <row r="353" spans="1:76" x14ac:dyDescent="0.2">
      <c r="A353" s="2"/>
      <c r="BT353" s="22"/>
      <c r="BU353" s="29" t="s">
        <v>59</v>
      </c>
      <c r="BV353" s="30" t="s">
        <v>1030</v>
      </c>
      <c r="BW353" s="31">
        <f>L2+(345*L4)</f>
        <v>346</v>
      </c>
      <c r="BX353" s="22"/>
    </row>
    <row r="354" spans="1:76" x14ac:dyDescent="0.2">
      <c r="A354" s="2"/>
      <c r="BT354" s="22"/>
      <c r="BU354" s="29" t="s">
        <v>418</v>
      </c>
      <c r="BV354" s="30" t="s">
        <v>1030</v>
      </c>
      <c r="BW354" s="31">
        <f>L2+(346*L4)</f>
        <v>347</v>
      </c>
      <c r="BX354" s="22"/>
    </row>
    <row r="355" spans="1:76" x14ac:dyDescent="0.2">
      <c r="A355" s="2"/>
      <c r="BT355" s="22"/>
      <c r="BU355" s="29" t="s">
        <v>349</v>
      </c>
      <c r="BV355" s="30" t="s">
        <v>1030</v>
      </c>
      <c r="BW355" s="31">
        <f>L2+(347*L4)</f>
        <v>348</v>
      </c>
      <c r="BX355" s="22"/>
    </row>
    <row r="356" spans="1:76" x14ac:dyDescent="0.2">
      <c r="A356" s="2"/>
      <c r="BT356" s="22"/>
      <c r="BU356" s="29" t="s">
        <v>670</v>
      </c>
      <c r="BV356" s="30" t="s">
        <v>1030</v>
      </c>
      <c r="BW356" s="31">
        <f>L2+(348*L4)</f>
        <v>349</v>
      </c>
      <c r="BX356" s="22"/>
    </row>
    <row r="357" spans="1:76" x14ac:dyDescent="0.2">
      <c r="A357" s="2"/>
      <c r="BT357" s="22"/>
      <c r="BU357" s="29" t="s">
        <v>601</v>
      </c>
      <c r="BV357" s="30" t="s">
        <v>1030</v>
      </c>
      <c r="BW357" s="31">
        <f>L2+(349*L4)</f>
        <v>350</v>
      </c>
      <c r="BX357" s="22"/>
    </row>
    <row r="358" spans="1:76" x14ac:dyDescent="0.2">
      <c r="A358" s="2"/>
      <c r="BT358" s="22"/>
      <c r="BU358" s="29" t="s">
        <v>1007</v>
      </c>
      <c r="BV358" s="30" t="s">
        <v>1030</v>
      </c>
      <c r="BW358" s="31">
        <f>L2+(350*L4)</f>
        <v>351</v>
      </c>
      <c r="BX358" s="22"/>
    </row>
    <row r="359" spans="1:76" x14ac:dyDescent="0.2">
      <c r="A359" s="2"/>
      <c r="BT359" s="22"/>
      <c r="BU359" s="29" t="s">
        <v>821</v>
      </c>
      <c r="BV359" s="30" t="s">
        <v>1030</v>
      </c>
      <c r="BW359" s="31">
        <f>L2+(351*L4)</f>
        <v>352</v>
      </c>
      <c r="BX359" s="22"/>
    </row>
    <row r="360" spans="1:76" x14ac:dyDescent="0.2">
      <c r="A360" s="2"/>
      <c r="BT360" s="22"/>
      <c r="BU360" s="29" t="s">
        <v>381</v>
      </c>
      <c r="BV360" s="30" t="s">
        <v>1030</v>
      </c>
      <c r="BW360" s="31">
        <f>L2+(352*L4)</f>
        <v>353</v>
      </c>
      <c r="BX360" s="22"/>
    </row>
    <row r="361" spans="1:76" x14ac:dyDescent="0.2">
      <c r="A361" s="2"/>
      <c r="BT361" s="22"/>
      <c r="BU361" s="29" t="s">
        <v>450</v>
      </c>
      <c r="BV361" s="30" t="s">
        <v>1030</v>
      </c>
      <c r="BW361" s="31">
        <f>L2+(353*L4)</f>
        <v>354</v>
      </c>
      <c r="BX361" s="22"/>
    </row>
    <row r="362" spans="1:76" x14ac:dyDescent="0.2">
      <c r="A362" s="2"/>
      <c r="BT362" s="22"/>
      <c r="BU362" s="29" t="s">
        <v>27</v>
      </c>
      <c r="BV362" s="30" t="s">
        <v>1030</v>
      </c>
      <c r="BW362" s="31">
        <f>L2+(354*L4)</f>
        <v>355</v>
      </c>
      <c r="BX362" s="22"/>
    </row>
    <row r="363" spans="1:76" x14ac:dyDescent="0.2">
      <c r="A363" s="2"/>
      <c r="BT363" s="22"/>
      <c r="BU363" s="29" t="s">
        <v>213</v>
      </c>
      <c r="BV363" s="30" t="s">
        <v>1030</v>
      </c>
      <c r="BW363" s="31">
        <f>L2+(355*L4)</f>
        <v>356</v>
      </c>
      <c r="BX363" s="22"/>
    </row>
    <row r="364" spans="1:76" x14ac:dyDescent="0.2">
      <c r="A364" s="2"/>
      <c r="BT364" s="22"/>
      <c r="BU364" s="29" t="s">
        <v>789</v>
      </c>
      <c r="BV364" s="30" t="s">
        <v>1030</v>
      </c>
      <c r="BW364" s="31">
        <f>L2+(356*L4)</f>
        <v>357</v>
      </c>
      <c r="BX364" s="22"/>
    </row>
    <row r="365" spans="1:76" x14ac:dyDescent="0.2">
      <c r="A365" s="2"/>
      <c r="BT365" s="22"/>
      <c r="BU365" s="29" t="s">
        <v>975</v>
      </c>
      <c r="BV365" s="30" t="s">
        <v>1030</v>
      </c>
      <c r="BW365" s="31">
        <f>L2+(357*L4)</f>
        <v>358</v>
      </c>
      <c r="BX365" s="22"/>
    </row>
    <row r="366" spans="1:76" x14ac:dyDescent="0.2">
      <c r="A366" s="2"/>
      <c r="BT366" s="22"/>
      <c r="BU366" s="29" t="s">
        <v>633</v>
      </c>
      <c r="BV366" s="30" t="s">
        <v>1030</v>
      </c>
      <c r="BW366" s="31">
        <f>L2+(358*L4)</f>
        <v>359</v>
      </c>
      <c r="BX366" s="22"/>
    </row>
    <row r="367" spans="1:76" x14ac:dyDescent="0.2">
      <c r="A367" s="2"/>
      <c r="BT367" s="22"/>
      <c r="BU367" s="29" t="s">
        <v>702</v>
      </c>
      <c r="BV367" s="30" t="s">
        <v>1030</v>
      </c>
      <c r="BW367" s="31">
        <f>L2+(359*L4)</f>
        <v>360</v>
      </c>
      <c r="BX367" s="22"/>
    </row>
    <row r="368" spans="1:76" x14ac:dyDescent="0.2">
      <c r="A368" s="2"/>
      <c r="BT368" s="22"/>
      <c r="BU368" s="29" t="s">
        <v>896</v>
      </c>
      <c r="BV368" s="30" t="s">
        <v>1030</v>
      </c>
      <c r="BW368" s="31">
        <f>L2+(360*L4)</f>
        <v>361</v>
      </c>
      <c r="BX368" s="22"/>
    </row>
    <row r="369" spans="1:76" x14ac:dyDescent="0.2">
      <c r="A369" s="2"/>
      <c r="BT369" s="22"/>
      <c r="BU369" s="29" t="s">
        <v>964</v>
      </c>
      <c r="BV369" s="30" t="s">
        <v>1030</v>
      </c>
      <c r="BW369" s="31">
        <f>L2+(361*L4)</f>
        <v>362</v>
      </c>
      <c r="BX369" s="22"/>
    </row>
    <row r="370" spans="1:76" x14ac:dyDescent="0.2">
      <c r="A370" s="2"/>
      <c r="BT370" s="22"/>
      <c r="BU370" s="29" t="s">
        <v>526</v>
      </c>
      <c r="BV370" s="30" t="s">
        <v>1030</v>
      </c>
      <c r="BW370" s="31">
        <f>L2+(362*L4)</f>
        <v>363</v>
      </c>
      <c r="BX370" s="22"/>
    </row>
    <row r="371" spans="1:76" x14ac:dyDescent="0.2">
      <c r="A371" s="2"/>
      <c r="BT371" s="22"/>
      <c r="BU371" s="29" t="s">
        <v>714</v>
      </c>
      <c r="BV371" s="30" t="s">
        <v>1030</v>
      </c>
      <c r="BW371" s="31">
        <f>L2+(363*L4)</f>
        <v>364</v>
      </c>
      <c r="BX371" s="22"/>
    </row>
    <row r="372" spans="1:76" x14ac:dyDescent="0.2">
      <c r="A372" s="2"/>
      <c r="BT372" s="22"/>
      <c r="BU372" s="29" t="s">
        <v>274</v>
      </c>
      <c r="BV372" s="30" t="s">
        <v>1030</v>
      </c>
      <c r="BW372" s="31">
        <f>L2+(364*L4)</f>
        <v>365</v>
      </c>
      <c r="BX372" s="22"/>
    </row>
    <row r="373" spans="1:76" x14ac:dyDescent="0.2">
      <c r="A373" s="2"/>
      <c r="BT373" s="22"/>
      <c r="BU373" s="29" t="s">
        <v>462</v>
      </c>
      <c r="BV373" s="30" t="s">
        <v>1030</v>
      </c>
      <c r="BW373" s="31">
        <f>L2+(365*L4)</f>
        <v>366</v>
      </c>
      <c r="BX373" s="22"/>
    </row>
    <row r="374" spans="1:76" x14ac:dyDescent="0.2">
      <c r="A374" s="2"/>
      <c r="BT374" s="22"/>
      <c r="BU374" s="29" t="s">
        <v>134</v>
      </c>
      <c r="BV374" s="30" t="s">
        <v>1030</v>
      </c>
      <c r="BW374" s="31">
        <f>L2+(366*L4)</f>
        <v>367</v>
      </c>
      <c r="BX374" s="22"/>
    </row>
    <row r="375" spans="1:76" x14ac:dyDescent="0.2">
      <c r="A375" s="2"/>
      <c r="BT375" s="22"/>
      <c r="BU375" s="29" t="s">
        <v>201</v>
      </c>
      <c r="BV375" s="30" t="s">
        <v>1030</v>
      </c>
      <c r="BW375" s="31">
        <f>L2+(367*L4)</f>
        <v>368</v>
      </c>
      <c r="BX375" s="22"/>
    </row>
    <row r="376" spans="1:76" x14ac:dyDescent="0.2">
      <c r="A376" s="2"/>
      <c r="BT376" s="22"/>
      <c r="BU376" s="29" t="s">
        <v>686</v>
      </c>
      <c r="BV376" s="30" t="s">
        <v>1030</v>
      </c>
      <c r="BW376" s="31">
        <f>L2+(368*L4)</f>
        <v>369</v>
      </c>
      <c r="BX376" s="22"/>
    </row>
    <row r="377" spans="1:76" x14ac:dyDescent="0.2">
      <c r="A377" s="2"/>
      <c r="BT377" s="22"/>
      <c r="BU377" s="29" t="s">
        <v>617</v>
      </c>
      <c r="BV377" s="30" t="s">
        <v>1030</v>
      </c>
      <c r="BW377" s="31">
        <f>L2+(369*L4)</f>
        <v>370</v>
      </c>
      <c r="BX377" s="22"/>
    </row>
    <row r="378" spans="1:76" x14ac:dyDescent="0.2">
      <c r="A378" s="2"/>
      <c r="BT378" s="22"/>
      <c r="BU378" s="29" t="s">
        <v>991</v>
      </c>
      <c r="BV378" s="30" t="s">
        <v>1030</v>
      </c>
      <c r="BW378" s="31">
        <f>L2+(370*L4)</f>
        <v>371</v>
      </c>
      <c r="BX378" s="22"/>
    </row>
    <row r="379" spans="1:76" x14ac:dyDescent="0.2">
      <c r="A379" s="2"/>
      <c r="BT379" s="22"/>
      <c r="BU379" s="29" t="s">
        <v>805</v>
      </c>
      <c r="BV379" s="30" t="s">
        <v>1030</v>
      </c>
      <c r="BW379" s="31">
        <f>L2+(371*L4)</f>
        <v>372</v>
      </c>
      <c r="BX379" s="22"/>
    </row>
    <row r="380" spans="1:76" x14ac:dyDescent="0.2">
      <c r="A380" s="2"/>
      <c r="BT380" s="22"/>
      <c r="BU380" s="29" t="s">
        <v>229</v>
      </c>
      <c r="BV380" s="30" t="s">
        <v>1030</v>
      </c>
      <c r="BW380" s="31">
        <f>L2+(372*L4)</f>
        <v>373</v>
      </c>
      <c r="BX380" s="22"/>
    </row>
    <row r="381" spans="1:76" x14ac:dyDescent="0.2">
      <c r="A381" s="2"/>
      <c r="BT381" s="22"/>
      <c r="BU381" s="29" t="s">
        <v>43</v>
      </c>
      <c r="BV381" s="30" t="s">
        <v>1030</v>
      </c>
      <c r="BW381" s="31">
        <f>L2+(373*L4)</f>
        <v>374</v>
      </c>
      <c r="BX381" s="22"/>
    </row>
    <row r="382" spans="1:76" x14ac:dyDescent="0.2">
      <c r="A382" s="2"/>
      <c r="BT382" s="22"/>
      <c r="BU382" s="29" t="s">
        <v>434</v>
      </c>
      <c r="BV382" s="30" t="s">
        <v>1030</v>
      </c>
      <c r="BW382" s="31">
        <f>L2+(374*L4)</f>
        <v>375</v>
      </c>
      <c r="BX382" s="22"/>
    </row>
    <row r="383" spans="1:76" x14ac:dyDescent="0.2">
      <c r="A383" s="2"/>
      <c r="BT383" s="22"/>
      <c r="BU383" s="29" t="s">
        <v>365</v>
      </c>
      <c r="BV383" s="30" t="s">
        <v>1030</v>
      </c>
      <c r="BW383" s="31">
        <f>L2+(375*L4)</f>
        <v>376</v>
      </c>
      <c r="BX383" s="22"/>
    </row>
    <row r="384" spans="1:76" x14ac:dyDescent="0.2">
      <c r="A384" s="64"/>
      <c r="BT384" s="22"/>
      <c r="BU384" s="29" t="s">
        <v>185</v>
      </c>
      <c r="BV384" s="30" t="s">
        <v>1030</v>
      </c>
      <c r="BW384" s="31">
        <f>L2+(376*L4)</f>
        <v>377</v>
      </c>
      <c r="BX384" s="22"/>
    </row>
    <row r="385" spans="1:76" x14ac:dyDescent="0.2">
      <c r="A385" s="64"/>
      <c r="BT385" s="22"/>
      <c r="BU385" s="29" t="s">
        <v>118</v>
      </c>
      <c r="BV385" s="30" t="s">
        <v>1030</v>
      </c>
      <c r="BW385" s="31">
        <f>L2+(377*L4)</f>
        <v>378</v>
      </c>
      <c r="BX385" s="22"/>
    </row>
    <row r="386" spans="1:76" x14ac:dyDescent="0.2">
      <c r="A386" s="64"/>
      <c r="BT386" s="22"/>
      <c r="BU386" s="29" t="s">
        <v>478</v>
      </c>
      <c r="BV386" s="30" t="s">
        <v>1030</v>
      </c>
      <c r="BW386" s="31">
        <f>L2+(378*L4)</f>
        <v>379</v>
      </c>
      <c r="BX386" s="22"/>
    </row>
    <row r="387" spans="1:76" x14ac:dyDescent="0.2">
      <c r="A387" s="2"/>
      <c r="BT387" s="22"/>
      <c r="BU387" s="29" t="s">
        <v>290</v>
      </c>
      <c r="BV387" s="30" t="s">
        <v>1030</v>
      </c>
      <c r="BW387" s="31">
        <f>L2+(379*L4)</f>
        <v>380</v>
      </c>
      <c r="BX387" s="22"/>
    </row>
    <row r="388" spans="1:76" x14ac:dyDescent="0.2">
      <c r="A388" s="64"/>
      <c r="BT388" s="22"/>
      <c r="BU388" s="29" t="s">
        <v>730</v>
      </c>
      <c r="BV388" s="30" t="s">
        <v>1030</v>
      </c>
      <c r="BW388" s="31">
        <f>L2+(380*L4)</f>
        <v>381</v>
      </c>
      <c r="BX388" s="22"/>
    </row>
    <row r="389" spans="1:76" x14ac:dyDescent="0.2">
      <c r="A389" s="64"/>
      <c r="BT389" s="22"/>
      <c r="BU389" s="29" t="s">
        <v>542</v>
      </c>
      <c r="BV389" s="30" t="s">
        <v>1030</v>
      </c>
      <c r="BW389" s="31">
        <f>L2+(381*L4)</f>
        <v>382</v>
      </c>
      <c r="BX389" s="22"/>
    </row>
    <row r="390" spans="1:76" x14ac:dyDescent="0.2">
      <c r="A390" s="64"/>
      <c r="BT390" s="22"/>
      <c r="BU390" s="29" t="s">
        <v>948</v>
      </c>
      <c r="BV390" s="30" t="s">
        <v>1030</v>
      </c>
      <c r="BW390" s="31">
        <f>L2+(382*L4)</f>
        <v>383</v>
      </c>
      <c r="BX390" s="22"/>
    </row>
    <row r="391" spans="1:76" x14ac:dyDescent="0.2">
      <c r="A391" s="64"/>
      <c r="BT391" s="22"/>
      <c r="BU391" s="29" t="s">
        <v>881</v>
      </c>
      <c r="BV391" s="30" t="s">
        <v>1030</v>
      </c>
      <c r="BW391" s="31">
        <f>L2+(383*L4)</f>
        <v>384</v>
      </c>
      <c r="BX391" s="22"/>
    </row>
    <row r="392" spans="1:76" x14ac:dyDescent="0.2">
      <c r="A392" s="2"/>
      <c r="BT392" s="22"/>
      <c r="BU392" s="29" t="s">
        <v>576</v>
      </c>
      <c r="BV392" s="30" t="s">
        <v>1030</v>
      </c>
      <c r="BW392" s="31">
        <f>L2+(384*L4)</f>
        <v>385</v>
      </c>
      <c r="BX392" s="22"/>
    </row>
    <row r="393" spans="1:76" x14ac:dyDescent="0.2">
      <c r="A393" s="2"/>
      <c r="BT393" s="22"/>
      <c r="BU393" s="29" t="s">
        <v>762</v>
      </c>
      <c r="BV393" s="30" t="s">
        <v>1030</v>
      </c>
      <c r="BW393" s="31">
        <f>L2+(385*L4)</f>
        <v>386</v>
      </c>
      <c r="BX393" s="22"/>
    </row>
    <row r="394" spans="1:76" x14ac:dyDescent="0.2">
      <c r="A394" s="2"/>
      <c r="BT394" s="22"/>
      <c r="BU394" s="29" t="s">
        <v>848</v>
      </c>
      <c r="BV394" s="30" t="s">
        <v>1030</v>
      </c>
      <c r="BW394" s="31">
        <f>L2+(386*L4)</f>
        <v>387</v>
      </c>
      <c r="BX394" s="22"/>
    </row>
    <row r="395" spans="1:76" x14ac:dyDescent="0.2">
      <c r="A395" s="2"/>
      <c r="BT395" s="22"/>
      <c r="BU395" s="29" t="s">
        <v>914</v>
      </c>
      <c r="BV395" s="30" t="s">
        <v>1030</v>
      </c>
      <c r="BW395" s="31">
        <f>L2+(387*L4)</f>
        <v>388</v>
      </c>
      <c r="BX395" s="22"/>
    </row>
    <row r="396" spans="1:76" x14ac:dyDescent="0.2">
      <c r="A396" s="2"/>
      <c r="BT396" s="22"/>
      <c r="BU396" s="29" t="s">
        <v>90</v>
      </c>
      <c r="BV396" s="30" t="s">
        <v>1030</v>
      </c>
      <c r="BW396" s="31">
        <f>L2+(388*L4)</f>
        <v>389</v>
      </c>
      <c r="BX396" s="22"/>
    </row>
    <row r="397" spans="1:76" x14ac:dyDescent="0.2">
      <c r="A397" s="2"/>
      <c r="BT397" s="22"/>
      <c r="BU397" s="29" t="s">
        <v>156</v>
      </c>
      <c r="BV397" s="30" t="s">
        <v>1030</v>
      </c>
      <c r="BW397" s="31">
        <f>L2+(389*L4)</f>
        <v>390</v>
      </c>
      <c r="BX397" s="22"/>
    </row>
    <row r="398" spans="1:76" x14ac:dyDescent="0.2">
      <c r="A398" s="2"/>
      <c r="BT398" s="22"/>
      <c r="BU398" s="29" t="s">
        <v>320</v>
      </c>
      <c r="BV398" s="30" t="s">
        <v>1030</v>
      </c>
      <c r="BW398" s="31">
        <f>L2+(390*L4)</f>
        <v>391</v>
      </c>
      <c r="BX398" s="22"/>
    </row>
    <row r="399" spans="1:76" x14ac:dyDescent="0.2">
      <c r="A399" s="2"/>
      <c r="BT399" s="22"/>
      <c r="BU399" s="29" t="s">
        <v>506</v>
      </c>
      <c r="BV399" s="30" t="s">
        <v>1030</v>
      </c>
      <c r="BW399" s="31">
        <f>L2+(391*L4)</f>
        <v>392</v>
      </c>
      <c r="BX399" s="22"/>
    </row>
    <row r="400" spans="1:76" x14ac:dyDescent="0.2">
      <c r="A400" s="2"/>
      <c r="BT400" s="22"/>
      <c r="BU400" s="29" t="s">
        <v>78</v>
      </c>
      <c r="BV400" s="30" t="s">
        <v>1030</v>
      </c>
      <c r="BW400" s="31">
        <f>L2+(392*L4)</f>
        <v>393</v>
      </c>
      <c r="BX400" s="22"/>
    </row>
    <row r="401" spans="1:76" x14ac:dyDescent="0.2">
      <c r="A401" s="2"/>
      <c r="BT401" s="22"/>
      <c r="BU401" s="29" t="s">
        <v>262</v>
      </c>
      <c r="BV401" s="30" t="s">
        <v>1030</v>
      </c>
      <c r="BW401" s="31">
        <f>L2+(393*L4)</f>
        <v>394</v>
      </c>
      <c r="BX401" s="22"/>
    </row>
    <row r="402" spans="1:76" x14ac:dyDescent="0.2">
      <c r="A402" s="2"/>
      <c r="BT402" s="22"/>
      <c r="BU402" s="29" t="s">
        <v>332</v>
      </c>
      <c r="BV402" s="30" t="s">
        <v>1030</v>
      </c>
      <c r="BW402" s="31">
        <f>L2+(394*L4)</f>
        <v>395</v>
      </c>
      <c r="BX402" s="22"/>
    </row>
    <row r="403" spans="1:76" x14ac:dyDescent="0.2">
      <c r="A403" s="2"/>
      <c r="BT403" s="22"/>
      <c r="BU403" s="29" t="s">
        <v>399</v>
      </c>
      <c r="BV403" s="30" t="s">
        <v>1030</v>
      </c>
      <c r="BW403" s="31">
        <f>L2+(395*L4)</f>
        <v>396</v>
      </c>
      <c r="BX403" s="22"/>
    </row>
    <row r="404" spans="1:76" x14ac:dyDescent="0.2">
      <c r="A404" s="2"/>
      <c r="BT404" s="22"/>
      <c r="BU404" s="29" t="s">
        <v>588</v>
      </c>
      <c r="BV404" s="30" t="s">
        <v>1030</v>
      </c>
      <c r="BW404" s="31">
        <f>L2+(396*L4)</f>
        <v>397</v>
      </c>
      <c r="BX404" s="22"/>
    </row>
    <row r="405" spans="1:76" x14ac:dyDescent="0.2">
      <c r="A405" s="2"/>
      <c r="BT405" s="22"/>
      <c r="BU405" s="29" t="s">
        <v>655</v>
      </c>
      <c r="BV405" s="30" t="s">
        <v>1030</v>
      </c>
      <c r="BW405" s="31">
        <f>L2+(397*L4)</f>
        <v>398</v>
      </c>
      <c r="BX405" s="22"/>
    </row>
    <row r="406" spans="1:76" x14ac:dyDescent="0.2">
      <c r="A406" s="2"/>
      <c r="BT406" s="22"/>
      <c r="BU406" s="29" t="s">
        <v>836</v>
      </c>
      <c r="BV406" s="30" t="s">
        <v>1030</v>
      </c>
      <c r="BW406" s="31">
        <f>L2+(398*L4)</f>
        <v>399</v>
      </c>
      <c r="BX406" s="22"/>
    </row>
    <row r="407" spans="1:76" x14ac:dyDescent="0.2">
      <c r="A407" s="2"/>
      <c r="BT407" s="22"/>
      <c r="BU407" s="29" t="s">
        <v>1020</v>
      </c>
      <c r="BV407" s="30" t="s">
        <v>1030</v>
      </c>
      <c r="BW407" s="31">
        <f>L2+(399*L4)</f>
        <v>400</v>
      </c>
      <c r="BX407" s="22"/>
    </row>
    <row r="408" spans="1:76" x14ac:dyDescent="0.2">
      <c r="A408" s="2"/>
      <c r="BT408" s="22"/>
      <c r="BU408" s="29" t="s">
        <v>490</v>
      </c>
      <c r="BV408" s="30" t="s">
        <v>1030</v>
      </c>
      <c r="BW408" s="31">
        <f>L2+(400*L4)</f>
        <v>401</v>
      </c>
      <c r="BX408" s="22"/>
    </row>
    <row r="409" spans="1:76" x14ac:dyDescent="0.2">
      <c r="A409" s="2"/>
      <c r="BT409" s="22"/>
      <c r="BU409" s="29" t="s">
        <v>304</v>
      </c>
      <c r="BV409" s="30" t="s">
        <v>1030</v>
      </c>
      <c r="BW409" s="31">
        <f>L2+(401*L4)</f>
        <v>402</v>
      </c>
      <c r="BX409" s="22"/>
    </row>
    <row r="410" spans="1:76" x14ac:dyDescent="0.2">
      <c r="A410" s="2"/>
      <c r="BT410" s="22"/>
      <c r="BU410" s="29" t="s">
        <v>171</v>
      </c>
      <c r="BV410" s="30" t="s">
        <v>1030</v>
      </c>
      <c r="BW410" s="31">
        <f>L2+(402*L4)</f>
        <v>403</v>
      </c>
      <c r="BX410" s="22"/>
    </row>
    <row r="411" spans="1:76" x14ac:dyDescent="0.2">
      <c r="A411" s="2"/>
      <c r="BT411" s="22"/>
      <c r="BU411" s="29" t="s">
        <v>106</v>
      </c>
      <c r="BV411" s="30" t="s">
        <v>1030</v>
      </c>
      <c r="BW411" s="31">
        <f>L2+(403*L4)</f>
        <v>404</v>
      </c>
      <c r="BX411" s="22"/>
    </row>
    <row r="412" spans="1:76" x14ac:dyDescent="0.2">
      <c r="A412" s="2"/>
      <c r="BT412" s="22"/>
      <c r="BU412" s="29" t="s">
        <v>930</v>
      </c>
      <c r="BV412" s="30" t="s">
        <v>1030</v>
      </c>
      <c r="BW412" s="31">
        <f>L2+(404*L4)</f>
        <v>405</v>
      </c>
      <c r="BX412" s="22"/>
    </row>
    <row r="413" spans="1:76" x14ac:dyDescent="0.2">
      <c r="A413" s="2"/>
      <c r="BT413" s="22"/>
      <c r="BU413" s="29" t="s">
        <v>864</v>
      </c>
      <c r="BV413" s="30" t="s">
        <v>1030</v>
      </c>
      <c r="BW413" s="31">
        <f>L2+(405*L4)</f>
        <v>406</v>
      </c>
      <c r="BX413" s="22"/>
    </row>
    <row r="414" spans="1:76" x14ac:dyDescent="0.2">
      <c r="A414" s="2"/>
      <c r="BT414" s="22"/>
      <c r="BU414" s="29" t="s">
        <v>746</v>
      </c>
      <c r="BV414" s="30" t="s">
        <v>1030</v>
      </c>
      <c r="BW414" s="31">
        <f>L2+(406*L4)</f>
        <v>407</v>
      </c>
      <c r="BX414" s="22"/>
    </row>
    <row r="415" spans="1:76" x14ac:dyDescent="0.2">
      <c r="A415" s="2"/>
      <c r="BT415" s="22"/>
      <c r="BU415" s="29" t="s">
        <v>560</v>
      </c>
      <c r="BV415" s="30" t="s">
        <v>1030</v>
      </c>
      <c r="BW415" s="31">
        <f>L2+(407*L4)</f>
        <v>408</v>
      </c>
      <c r="BX415" s="22"/>
    </row>
    <row r="416" spans="1:76" x14ac:dyDescent="0.2">
      <c r="A416" s="2"/>
      <c r="BT416" s="22"/>
      <c r="BU416" s="29" t="s">
        <v>1004</v>
      </c>
      <c r="BV416" s="30" t="s">
        <v>1030</v>
      </c>
      <c r="BW416" s="31">
        <f>L2+(408*L4)</f>
        <v>409</v>
      </c>
      <c r="BX416" s="22"/>
    </row>
    <row r="417" spans="1:76" x14ac:dyDescent="0.2">
      <c r="A417" s="2"/>
      <c r="BT417" s="22"/>
      <c r="BU417" s="29" t="s">
        <v>820</v>
      </c>
      <c r="BV417" s="30" t="s">
        <v>1030</v>
      </c>
      <c r="BW417" s="31">
        <f>L2+(409*L4)</f>
        <v>410</v>
      </c>
      <c r="BX417" s="22"/>
    </row>
    <row r="418" spans="1:76" x14ac:dyDescent="0.2">
      <c r="A418" s="2"/>
      <c r="BT418" s="22"/>
      <c r="BU418" s="29" t="s">
        <v>671</v>
      </c>
      <c r="BV418" s="30" t="s">
        <v>1030</v>
      </c>
      <c r="BW418" s="31">
        <f>L2+(410*L4)</f>
        <v>411</v>
      </c>
      <c r="BX418" s="22"/>
    </row>
    <row r="419" spans="1:76" x14ac:dyDescent="0.2">
      <c r="A419" s="2"/>
      <c r="BT419" s="22"/>
      <c r="BU419" s="29" t="s">
        <v>604</v>
      </c>
      <c r="BV419" s="30" t="s">
        <v>1030</v>
      </c>
      <c r="BW419" s="31">
        <f>L2+(411*L4)</f>
        <v>412</v>
      </c>
      <c r="BX419" s="22"/>
    </row>
    <row r="420" spans="1:76" x14ac:dyDescent="0.2">
      <c r="A420" s="2"/>
      <c r="BT420" s="22"/>
      <c r="BU420" s="29" t="s">
        <v>415</v>
      </c>
      <c r="BV420" s="30" t="s">
        <v>1030</v>
      </c>
      <c r="BW420" s="31">
        <f>L2+(412*L4)</f>
        <v>413</v>
      </c>
      <c r="BX420" s="22"/>
    </row>
    <row r="421" spans="1:76" x14ac:dyDescent="0.2">
      <c r="A421" s="2"/>
      <c r="BT421" s="22"/>
      <c r="BU421" s="29" t="s">
        <v>348</v>
      </c>
      <c r="BV421" s="30" t="s">
        <v>1030</v>
      </c>
      <c r="BW421" s="31">
        <f>L2+(413*L4)</f>
        <v>414</v>
      </c>
      <c r="BX421" s="22"/>
    </row>
    <row r="422" spans="1:76" x14ac:dyDescent="0.2">
      <c r="A422" s="2"/>
      <c r="BT422" s="22"/>
      <c r="BU422" s="29" t="s">
        <v>246</v>
      </c>
      <c r="BV422" s="30" t="s">
        <v>1030</v>
      </c>
      <c r="BW422" s="31">
        <f>L2+(414*L4)</f>
        <v>415</v>
      </c>
      <c r="BX422" s="22"/>
    </row>
    <row r="423" spans="1:76" x14ac:dyDescent="0.2">
      <c r="A423" s="2"/>
      <c r="BT423" s="22"/>
      <c r="BU423" s="29" t="s">
        <v>62</v>
      </c>
      <c r="BV423" s="30" t="s">
        <v>1030</v>
      </c>
      <c r="BW423" s="31">
        <f>L2+(415*L4)</f>
        <v>416</v>
      </c>
      <c r="BX423" s="22"/>
    </row>
    <row r="424" spans="1:76" x14ac:dyDescent="0.2">
      <c r="A424" s="2"/>
      <c r="BT424" s="22"/>
      <c r="BU424" s="29" t="s">
        <v>636</v>
      </c>
      <c r="BV424" s="30" t="s">
        <v>1030</v>
      </c>
      <c r="BW424" s="31">
        <f>L2+(416*L4)</f>
        <v>417</v>
      </c>
      <c r="BX424" s="22"/>
    </row>
    <row r="425" spans="1:76" x14ac:dyDescent="0.2">
      <c r="A425" s="2"/>
      <c r="BT425" s="22"/>
      <c r="BU425" s="29" t="s">
        <v>703</v>
      </c>
      <c r="BV425" s="30" t="s">
        <v>1030</v>
      </c>
      <c r="BW425" s="31">
        <f>L2+(417*L4)</f>
        <v>418</v>
      </c>
      <c r="BX425" s="22"/>
    </row>
    <row r="426" spans="1:76" x14ac:dyDescent="0.2">
      <c r="A426" s="2"/>
      <c r="BT426" s="22"/>
      <c r="BU426" s="29" t="s">
        <v>788</v>
      </c>
      <c r="BV426" s="30" t="s">
        <v>1030</v>
      </c>
      <c r="BW426" s="31">
        <f>L2+(418*L4)</f>
        <v>419</v>
      </c>
      <c r="BX426" s="22"/>
    </row>
    <row r="427" spans="1:76" x14ac:dyDescent="0.2">
      <c r="A427" s="64"/>
      <c r="BT427" s="22"/>
      <c r="BU427" s="29" t="s">
        <v>972</v>
      </c>
      <c r="BV427" s="30" t="s">
        <v>1030</v>
      </c>
      <c r="BW427" s="31">
        <f>L2+(419*L4)</f>
        <v>420</v>
      </c>
      <c r="BX427" s="22"/>
    </row>
    <row r="428" spans="1:76" x14ac:dyDescent="0.2">
      <c r="A428" s="64"/>
      <c r="BT428" s="22"/>
      <c r="BU428" s="29" t="s">
        <v>30</v>
      </c>
      <c r="BV428" s="30" t="s">
        <v>1030</v>
      </c>
      <c r="BW428" s="31">
        <f>L2+(420*L4)</f>
        <v>421</v>
      </c>
      <c r="BX428" s="22"/>
    </row>
    <row r="429" spans="1:76" x14ac:dyDescent="0.2">
      <c r="A429" s="64"/>
      <c r="BT429" s="22"/>
      <c r="BU429" s="29" t="s">
        <v>214</v>
      </c>
      <c r="BV429" s="30" t="s">
        <v>1030</v>
      </c>
      <c r="BW429" s="31">
        <f>L2+(421*L4)</f>
        <v>422</v>
      </c>
      <c r="BX429" s="22"/>
    </row>
    <row r="430" spans="1:76" x14ac:dyDescent="0.2">
      <c r="A430" s="2"/>
      <c r="BT430" s="22"/>
      <c r="BU430" s="29" t="s">
        <v>380</v>
      </c>
      <c r="BV430" s="30" t="s">
        <v>1030</v>
      </c>
      <c r="BW430" s="31">
        <f>L2+(422*L4)</f>
        <v>423</v>
      </c>
      <c r="BX430" s="22"/>
    </row>
    <row r="431" spans="1:76" x14ac:dyDescent="0.2">
      <c r="A431" s="64"/>
      <c r="BT431" s="22"/>
      <c r="BU431" s="29" t="s">
        <v>447</v>
      </c>
      <c r="BV431" s="30" t="s">
        <v>1030</v>
      </c>
      <c r="BW431" s="31">
        <f>L2+(423*L4)</f>
        <v>424</v>
      </c>
      <c r="BX431" s="22"/>
    </row>
    <row r="432" spans="1:76" x14ac:dyDescent="0.2">
      <c r="A432" s="64"/>
      <c r="BT432" s="22"/>
      <c r="BU432" s="29" t="s">
        <v>137</v>
      </c>
      <c r="BV432" s="30" t="s">
        <v>1030</v>
      </c>
      <c r="BW432" s="31">
        <f>L2+(424*L4)</f>
        <v>425</v>
      </c>
      <c r="BX432" s="22"/>
    </row>
    <row r="433" spans="1:76" x14ac:dyDescent="0.2">
      <c r="A433" s="64"/>
      <c r="BT433" s="22"/>
      <c r="BU433" s="29" t="s">
        <v>202</v>
      </c>
      <c r="BV433" s="30" t="s">
        <v>1030</v>
      </c>
      <c r="BW433" s="31">
        <f>L2+(425*L4)</f>
        <v>426</v>
      </c>
      <c r="BX433" s="22"/>
    </row>
    <row r="434" spans="1:76" x14ac:dyDescent="0.2">
      <c r="A434" s="64"/>
      <c r="BT434" s="22"/>
      <c r="BU434" s="29" t="s">
        <v>273</v>
      </c>
      <c r="BV434" s="30" t="s">
        <v>1030</v>
      </c>
      <c r="BW434" s="31">
        <f>L2+(426*L4)</f>
        <v>427</v>
      </c>
      <c r="BX434" s="22"/>
    </row>
    <row r="435" spans="1:76" x14ac:dyDescent="0.2">
      <c r="A435" s="2"/>
      <c r="BT435" s="22"/>
      <c r="BU435" s="29" t="s">
        <v>459</v>
      </c>
      <c r="BV435" s="30" t="s">
        <v>1030</v>
      </c>
      <c r="BW435" s="31">
        <f>L2+(427*L4)</f>
        <v>428</v>
      </c>
      <c r="BX435" s="22"/>
    </row>
    <row r="436" spans="1:76" x14ac:dyDescent="0.2">
      <c r="A436" s="2"/>
      <c r="BT436" s="22"/>
      <c r="BU436" s="29" t="s">
        <v>529</v>
      </c>
      <c r="BV436" s="30" t="s">
        <v>1030</v>
      </c>
      <c r="BW436" s="31">
        <f>L2+(428*L4)</f>
        <v>429</v>
      </c>
      <c r="BX436" s="22"/>
    </row>
    <row r="437" spans="1:76" x14ac:dyDescent="0.2">
      <c r="A437" s="2"/>
      <c r="BT437" s="22"/>
      <c r="BU437" s="29" t="s">
        <v>715</v>
      </c>
      <c r="BV437" s="30" t="s">
        <v>1030</v>
      </c>
      <c r="BW437" s="31">
        <f>L2+(429*L4)</f>
        <v>430</v>
      </c>
      <c r="BX437" s="22"/>
    </row>
    <row r="438" spans="1:76" x14ac:dyDescent="0.2">
      <c r="A438" s="2"/>
      <c r="BT438" s="22"/>
      <c r="BU438" s="29" t="s">
        <v>895</v>
      </c>
      <c r="BV438" s="30" t="s">
        <v>1030</v>
      </c>
      <c r="BW438" s="31">
        <f>L2+(430*L4)</f>
        <v>431</v>
      </c>
      <c r="BX438" s="22"/>
    </row>
    <row r="439" spans="1:76" x14ac:dyDescent="0.2">
      <c r="A439" s="2"/>
      <c r="BT439" s="22"/>
      <c r="BU439" s="29" t="s">
        <v>961</v>
      </c>
      <c r="BV439" s="30" t="s">
        <v>1030</v>
      </c>
      <c r="BW439" s="31">
        <f>L2+(431*L4)</f>
        <v>432</v>
      </c>
      <c r="BX439" s="22"/>
    </row>
    <row r="440" spans="1:76" x14ac:dyDescent="0.2">
      <c r="A440" s="2"/>
      <c r="BT440" s="22"/>
      <c r="BU440" s="29" t="s">
        <v>431</v>
      </c>
      <c r="BV440" s="30" t="s">
        <v>1030</v>
      </c>
      <c r="BW440" s="31">
        <f>L2+(432*L4)</f>
        <v>433</v>
      </c>
      <c r="BX440" s="22"/>
    </row>
    <row r="441" spans="1:76" x14ac:dyDescent="0.2">
      <c r="A441" s="2"/>
      <c r="BT441" s="22"/>
      <c r="BU441" s="29" t="s">
        <v>364</v>
      </c>
      <c r="BV441" s="30" t="s">
        <v>1030</v>
      </c>
      <c r="BW441" s="31">
        <f>L2+(433*L4)</f>
        <v>434</v>
      </c>
      <c r="BX441" s="22"/>
    </row>
    <row r="442" spans="1:76" x14ac:dyDescent="0.2">
      <c r="A442" s="2"/>
      <c r="BT442" s="22"/>
      <c r="BU442" s="29" t="s">
        <v>230</v>
      </c>
      <c r="BV442" s="30" t="s">
        <v>1030</v>
      </c>
      <c r="BW442" s="31">
        <f>L2+(434*L4)</f>
        <v>435</v>
      </c>
      <c r="BX442" s="22"/>
    </row>
    <row r="443" spans="1:76" x14ac:dyDescent="0.2">
      <c r="A443" s="2"/>
      <c r="BT443" s="22"/>
      <c r="BU443" s="29" t="s">
        <v>46</v>
      </c>
      <c r="BV443" s="30" t="s">
        <v>1030</v>
      </c>
      <c r="BW443" s="31">
        <f>L2+(435*L4)</f>
        <v>436</v>
      </c>
      <c r="BX443" s="22"/>
    </row>
    <row r="444" spans="1:76" x14ac:dyDescent="0.2">
      <c r="A444" s="2"/>
      <c r="BT444" s="22"/>
      <c r="BU444" s="29" t="s">
        <v>988</v>
      </c>
      <c r="BV444" s="30" t="s">
        <v>1030</v>
      </c>
      <c r="BW444" s="31">
        <f>L2+(436*L4)</f>
        <v>437</v>
      </c>
      <c r="BX444" s="22"/>
    </row>
    <row r="445" spans="1:76" x14ac:dyDescent="0.2">
      <c r="A445" s="2"/>
      <c r="BT445" s="22"/>
      <c r="BU445" s="29" t="s">
        <v>804</v>
      </c>
      <c r="BV445" s="30" t="s">
        <v>1030</v>
      </c>
      <c r="BW445" s="31">
        <f>L2+(437*L4)</f>
        <v>438</v>
      </c>
      <c r="BX445" s="22"/>
    </row>
    <row r="446" spans="1:76" x14ac:dyDescent="0.2">
      <c r="A446" s="2"/>
      <c r="BT446" s="22"/>
      <c r="BU446" s="29" t="s">
        <v>687</v>
      </c>
      <c r="BV446" s="30" t="s">
        <v>1030</v>
      </c>
      <c r="BW446" s="31">
        <f>L2+(438*L4)</f>
        <v>439</v>
      </c>
      <c r="BX446" s="22"/>
    </row>
    <row r="447" spans="1:76" x14ac:dyDescent="0.2">
      <c r="A447" s="2"/>
      <c r="BT447" s="22"/>
      <c r="BU447" s="29" t="s">
        <v>620</v>
      </c>
      <c r="BV447" s="30" t="s">
        <v>1030</v>
      </c>
      <c r="BW447" s="31">
        <f>L2+(439*L4)</f>
        <v>440</v>
      </c>
      <c r="BX447" s="22"/>
    </row>
    <row r="448" spans="1:76" x14ac:dyDescent="0.2">
      <c r="A448" s="2"/>
      <c r="BT448" s="22"/>
      <c r="BU448" s="29" t="s">
        <v>946</v>
      </c>
      <c r="BV448" s="30" t="s">
        <v>1030</v>
      </c>
      <c r="BW448" s="31">
        <f>L2+(440*L4)</f>
        <v>441</v>
      </c>
      <c r="BX448" s="22"/>
    </row>
    <row r="449" spans="1:76" x14ac:dyDescent="0.2">
      <c r="A449" s="2"/>
      <c r="BT449" s="22"/>
      <c r="BU449" s="29" t="s">
        <v>880</v>
      </c>
      <c r="BV449" s="30" t="s">
        <v>1030</v>
      </c>
      <c r="BW449" s="31">
        <f>L2+(441*L4)</f>
        <v>442</v>
      </c>
      <c r="BX449" s="22"/>
    </row>
    <row r="450" spans="1:76" x14ac:dyDescent="0.2">
      <c r="A450" s="2"/>
      <c r="BT450" s="22"/>
      <c r="BU450" s="29" t="s">
        <v>731</v>
      </c>
      <c r="BV450" s="30" t="s">
        <v>1030</v>
      </c>
      <c r="BW450" s="31">
        <f>L2+(442*L4)</f>
        <v>443</v>
      </c>
      <c r="BX450" s="22"/>
    </row>
    <row r="451" spans="1:76" x14ac:dyDescent="0.2">
      <c r="A451" s="2"/>
      <c r="BT451" s="22"/>
      <c r="BU451" s="29" t="s">
        <v>544</v>
      </c>
      <c r="BV451" s="30" t="s">
        <v>1030</v>
      </c>
      <c r="BW451" s="31">
        <f>L2+(443*L4)</f>
        <v>444</v>
      </c>
      <c r="BX451" s="22"/>
    </row>
    <row r="452" spans="1:76" x14ac:dyDescent="0.2">
      <c r="A452" s="2"/>
      <c r="BT452" s="22"/>
      <c r="BU452" s="29" t="s">
        <v>475</v>
      </c>
      <c r="BV452" s="30" t="s">
        <v>1030</v>
      </c>
      <c r="BW452" s="31">
        <f>L2+(444*L4)</f>
        <v>445</v>
      </c>
      <c r="BX452" s="22"/>
    </row>
    <row r="453" spans="1:76" x14ac:dyDescent="0.2">
      <c r="A453" s="2"/>
      <c r="BT453" s="22"/>
      <c r="BU453" s="29" t="s">
        <v>289</v>
      </c>
      <c r="BV453" s="30" t="s">
        <v>1030</v>
      </c>
      <c r="BW453" s="31">
        <f>L2+(445*L4)</f>
        <v>446</v>
      </c>
      <c r="BX453" s="22"/>
    </row>
    <row r="454" spans="1:76" x14ac:dyDescent="0.2">
      <c r="A454" s="2"/>
      <c r="BT454" s="22"/>
      <c r="BU454" s="29" t="s">
        <v>186</v>
      </c>
      <c r="BV454" s="30" t="s">
        <v>1030</v>
      </c>
      <c r="BW454" s="31">
        <f>L2+(446*L4)</f>
        <v>447</v>
      </c>
      <c r="BX454" s="22"/>
    </row>
    <row r="455" spans="1:76" x14ac:dyDescent="0.2">
      <c r="A455" s="2"/>
      <c r="BT455" s="22"/>
      <c r="BU455" s="29" t="s">
        <v>121</v>
      </c>
      <c r="BV455" s="30" t="s">
        <v>1030</v>
      </c>
      <c r="BW455" s="31">
        <f>L2+(447*L4)</f>
        <v>448</v>
      </c>
      <c r="BX455" s="22"/>
    </row>
    <row r="456" spans="1:76" x14ac:dyDescent="0.2">
      <c r="A456" s="2"/>
      <c r="BT456" s="22"/>
      <c r="BU456" s="29" t="s">
        <v>733</v>
      </c>
      <c r="BV456" s="30" t="s">
        <v>1030</v>
      </c>
      <c r="BW456" s="31">
        <f>L2+(448*L4)</f>
        <v>449</v>
      </c>
      <c r="BX456" s="22"/>
    </row>
    <row r="457" spans="1:76" x14ac:dyDescent="0.2">
      <c r="A457" s="2"/>
      <c r="BT457" s="22"/>
      <c r="BU457" s="29" t="s">
        <v>539</v>
      </c>
      <c r="BV457" s="30" t="s">
        <v>1030</v>
      </c>
      <c r="BW457" s="31">
        <f>L2+(449*L4)</f>
        <v>450</v>
      </c>
      <c r="BX457" s="22"/>
    </row>
    <row r="458" spans="1:76" x14ac:dyDescent="0.2">
      <c r="A458" s="2"/>
      <c r="BT458" s="22"/>
      <c r="BU458" s="29" t="s">
        <v>944</v>
      </c>
      <c r="BV458" s="30" t="s">
        <v>1030</v>
      </c>
      <c r="BW458" s="31">
        <f>L2+(450*L4)</f>
        <v>451</v>
      </c>
      <c r="BX458" s="22"/>
    </row>
    <row r="459" spans="1:76" x14ac:dyDescent="0.2">
      <c r="A459" s="2"/>
      <c r="BT459" s="22"/>
      <c r="BU459" s="29" t="s">
        <v>885</v>
      </c>
      <c r="BV459" s="30" t="s">
        <v>1030</v>
      </c>
      <c r="BW459" s="31">
        <f>L2+(451*L4)</f>
        <v>452</v>
      </c>
      <c r="BX459" s="22"/>
    </row>
    <row r="460" spans="1:76" x14ac:dyDescent="0.2">
      <c r="A460" s="2"/>
      <c r="BT460" s="22"/>
      <c r="BU460" s="29" t="s">
        <v>180</v>
      </c>
      <c r="BV460" s="30" t="s">
        <v>1030</v>
      </c>
      <c r="BW460" s="31">
        <f>L2+(452*L4)</f>
        <v>453</v>
      </c>
      <c r="BX460" s="22"/>
    </row>
    <row r="461" spans="1:76" x14ac:dyDescent="0.2">
      <c r="A461" s="2"/>
      <c r="BT461" s="22"/>
      <c r="BU461" s="29" t="s">
        <v>123</v>
      </c>
      <c r="BV461" s="30" t="s">
        <v>1030</v>
      </c>
      <c r="BW461" s="31">
        <f>L2+(453*L4)</f>
        <v>454</v>
      </c>
      <c r="BX461" s="22"/>
    </row>
    <row r="462" spans="1:76" x14ac:dyDescent="0.2">
      <c r="A462" s="2"/>
      <c r="BT462" s="22"/>
      <c r="BU462" s="29" t="s">
        <v>481</v>
      </c>
      <c r="BV462" s="30" t="s">
        <v>1030</v>
      </c>
      <c r="BW462" s="31">
        <f>L2+(454*L4)</f>
        <v>455</v>
      </c>
      <c r="BX462" s="22"/>
    </row>
    <row r="463" spans="1:76" x14ac:dyDescent="0.2">
      <c r="A463" s="2"/>
      <c r="BT463" s="22"/>
      <c r="BU463" s="29" t="s">
        <v>287</v>
      </c>
      <c r="BV463" s="30" t="s">
        <v>1030</v>
      </c>
      <c r="BW463" s="31">
        <f>L2+(455*L4)</f>
        <v>456</v>
      </c>
      <c r="BX463" s="22"/>
    </row>
    <row r="464" spans="1:76" x14ac:dyDescent="0.2">
      <c r="A464" s="2"/>
      <c r="BT464" s="22"/>
      <c r="BU464" s="29" t="s">
        <v>232</v>
      </c>
      <c r="BV464" s="30" t="s">
        <v>1030</v>
      </c>
      <c r="BW464" s="31">
        <f>L2+(456*L4)</f>
        <v>457</v>
      </c>
      <c r="BX464" s="22"/>
    </row>
    <row r="465" spans="1:76" x14ac:dyDescent="0.2">
      <c r="A465" s="2"/>
      <c r="BT465" s="22"/>
      <c r="BU465" s="29" t="s">
        <v>40</v>
      </c>
      <c r="BV465" s="30" t="s">
        <v>1030</v>
      </c>
      <c r="BW465" s="31">
        <f>L2+(457*L4)</f>
        <v>458</v>
      </c>
      <c r="BX465" s="22"/>
    </row>
    <row r="466" spans="1:76" x14ac:dyDescent="0.2">
      <c r="A466" s="2"/>
      <c r="BT466" s="22"/>
      <c r="BU466" s="29" t="s">
        <v>429</v>
      </c>
      <c r="BV466" s="30" t="s">
        <v>1030</v>
      </c>
      <c r="BW466" s="31">
        <f>L2+(458*L4)</f>
        <v>459</v>
      </c>
      <c r="BX466" s="22"/>
    </row>
    <row r="467" spans="1:76" x14ac:dyDescent="0.2">
      <c r="A467" s="2"/>
      <c r="BT467" s="22"/>
      <c r="BU467" s="29" t="s">
        <v>370</v>
      </c>
      <c r="BV467" s="30" t="s">
        <v>1030</v>
      </c>
      <c r="BW467" s="31">
        <f>L2+(459*L4)</f>
        <v>460</v>
      </c>
      <c r="BX467" s="22"/>
    </row>
    <row r="468" spans="1:76" x14ac:dyDescent="0.2">
      <c r="A468" s="2"/>
      <c r="BT468" s="22"/>
      <c r="BU468" s="29" t="s">
        <v>681</v>
      </c>
      <c r="BV468" s="30" t="s">
        <v>1030</v>
      </c>
      <c r="BW468" s="31">
        <f>L2+(460*L4)</f>
        <v>461</v>
      </c>
      <c r="BX468" s="22"/>
    </row>
    <row r="469" spans="1:76" x14ac:dyDescent="0.2">
      <c r="A469" s="2"/>
      <c r="BT469" s="22"/>
      <c r="BU469" s="29" t="s">
        <v>622</v>
      </c>
      <c r="BV469" s="30" t="s">
        <v>1030</v>
      </c>
      <c r="BW469" s="31">
        <f>L2+(461*L4)</f>
        <v>462</v>
      </c>
      <c r="BX469" s="22"/>
    </row>
    <row r="470" spans="1:76" x14ac:dyDescent="0.2">
      <c r="A470" s="64"/>
      <c r="BT470" s="22"/>
      <c r="BU470" s="29" t="s">
        <v>994</v>
      </c>
      <c r="BV470" s="30" t="s">
        <v>1030</v>
      </c>
      <c r="BW470" s="31">
        <f>L2+(462*L4)</f>
        <v>463</v>
      </c>
      <c r="BX470" s="22"/>
    </row>
    <row r="471" spans="1:76" x14ac:dyDescent="0.2">
      <c r="A471" s="64"/>
      <c r="BT471" s="22"/>
      <c r="BU471" s="29" t="s">
        <v>802</v>
      </c>
      <c r="BV471" s="30" t="s">
        <v>1030</v>
      </c>
      <c r="BW471" s="31">
        <f>L2+(463*L4)</f>
        <v>464</v>
      </c>
      <c r="BX471" s="22"/>
    </row>
    <row r="472" spans="1:76" x14ac:dyDescent="0.2">
      <c r="A472" s="64"/>
      <c r="BT472" s="22"/>
      <c r="BU472" s="29" t="s">
        <v>271</v>
      </c>
      <c r="BV472" s="30" t="s">
        <v>1030</v>
      </c>
      <c r="BW472" s="31">
        <f>L2+(464*L4)</f>
        <v>465</v>
      </c>
      <c r="BX472" s="22"/>
    </row>
    <row r="473" spans="1:76" x14ac:dyDescent="0.2">
      <c r="A473" s="2"/>
      <c r="BT473" s="22"/>
      <c r="BU473" s="29" t="s">
        <v>465</v>
      </c>
      <c r="BV473" s="30" t="s">
        <v>1030</v>
      </c>
      <c r="BW473" s="31">
        <f>L2+(465*L4)</f>
        <v>466</v>
      </c>
      <c r="BX473" s="22"/>
    </row>
    <row r="474" spans="1:76" x14ac:dyDescent="0.2">
      <c r="A474" s="64"/>
      <c r="BT474" s="22"/>
      <c r="BU474" s="29" t="s">
        <v>139</v>
      </c>
      <c r="BV474" s="30" t="s">
        <v>1030</v>
      </c>
      <c r="BW474" s="31">
        <f>L2+(466*L4)</f>
        <v>467</v>
      </c>
      <c r="BX474" s="22"/>
    </row>
    <row r="475" spans="1:76" x14ac:dyDescent="0.2">
      <c r="A475" s="64"/>
      <c r="BT475" s="22"/>
      <c r="BU475" s="29" t="s">
        <v>196</v>
      </c>
      <c r="BV475" s="30" t="s">
        <v>1030</v>
      </c>
      <c r="BW475" s="31">
        <f>L2+(467*L4)</f>
        <v>468</v>
      </c>
      <c r="BX475" s="22"/>
    </row>
    <row r="476" spans="1:76" x14ac:dyDescent="0.2">
      <c r="A476" s="64"/>
      <c r="BT476" s="22"/>
      <c r="BU476" s="29" t="s">
        <v>901</v>
      </c>
      <c r="BV476" s="30" t="s">
        <v>1030</v>
      </c>
      <c r="BW476" s="31">
        <f>L2+(468*L4)</f>
        <v>469</v>
      </c>
      <c r="BX476" s="22"/>
    </row>
    <row r="477" spans="1:76" x14ac:dyDescent="0.2">
      <c r="A477" s="64"/>
      <c r="BT477" s="22"/>
      <c r="BU477" s="29" t="s">
        <v>959</v>
      </c>
      <c r="BV477" s="30" t="s">
        <v>1030</v>
      </c>
      <c r="BW477" s="31">
        <f>L2+(469*L4)</f>
        <v>470</v>
      </c>
      <c r="BX477" s="22"/>
    </row>
    <row r="478" spans="1:76" x14ac:dyDescent="0.2">
      <c r="A478" s="2"/>
      <c r="BT478" s="22"/>
      <c r="BU478" s="29" t="s">
        <v>523</v>
      </c>
      <c r="BV478" s="30" t="s">
        <v>1030</v>
      </c>
      <c r="BW478" s="31">
        <f>L2+(470*L4)</f>
        <v>471</v>
      </c>
      <c r="BX478" s="22"/>
    </row>
    <row r="479" spans="1:76" x14ac:dyDescent="0.2">
      <c r="A479" s="2"/>
      <c r="BT479" s="22"/>
      <c r="BU479" s="29" t="s">
        <v>717</v>
      </c>
      <c r="BV479" s="30" t="s">
        <v>1030</v>
      </c>
      <c r="BW479" s="31">
        <f>L2+(471*L4)</f>
        <v>472</v>
      </c>
      <c r="BX479" s="22"/>
    </row>
    <row r="480" spans="1:76" x14ac:dyDescent="0.2">
      <c r="A480" s="2"/>
      <c r="BT480" s="22"/>
      <c r="BU480" s="29" t="s">
        <v>786</v>
      </c>
      <c r="BV480" s="30" t="s">
        <v>1030</v>
      </c>
      <c r="BW480" s="31">
        <f>L2+(472*L4)</f>
        <v>473</v>
      </c>
      <c r="BX480" s="22"/>
    </row>
    <row r="481" spans="1:76" x14ac:dyDescent="0.2">
      <c r="A481" s="2"/>
      <c r="BT481" s="22"/>
      <c r="BU481" s="29" t="s">
        <v>978</v>
      </c>
      <c r="BV481" s="30" t="s">
        <v>1030</v>
      </c>
      <c r="BW481" s="31">
        <f>L2+(473*L4)</f>
        <v>474</v>
      </c>
      <c r="BX481" s="22"/>
    </row>
    <row r="482" spans="1:76" x14ac:dyDescent="0.2">
      <c r="A482" s="2"/>
      <c r="BT482" s="22"/>
      <c r="BU482" s="29" t="s">
        <v>638</v>
      </c>
      <c r="BV482" s="30" t="s">
        <v>1030</v>
      </c>
      <c r="BW482" s="31">
        <f>L2+(474*L4)</f>
        <v>475</v>
      </c>
      <c r="BX482" s="22"/>
    </row>
    <row r="483" spans="1:76" x14ac:dyDescent="0.2">
      <c r="A483" s="2"/>
      <c r="BT483" s="22"/>
      <c r="BU483" s="29" t="s">
        <v>697</v>
      </c>
      <c r="BV483" s="30" t="s">
        <v>1030</v>
      </c>
      <c r="BW483" s="31">
        <f>L2+(475*L4)</f>
        <v>476</v>
      </c>
      <c r="BX483" s="22"/>
    </row>
    <row r="484" spans="1:76" x14ac:dyDescent="0.2">
      <c r="A484" s="2"/>
      <c r="BT484" s="22"/>
      <c r="BU484" s="29" t="s">
        <v>386</v>
      </c>
      <c r="BV484" s="30" t="s">
        <v>1030</v>
      </c>
      <c r="BW484" s="31">
        <f>L2+(476*L4)</f>
        <v>477</v>
      </c>
      <c r="BX484" s="22"/>
    </row>
    <row r="485" spans="1:76" x14ac:dyDescent="0.2">
      <c r="A485" s="2"/>
      <c r="BT485" s="22"/>
      <c r="BU485" s="29" t="s">
        <v>445</v>
      </c>
      <c r="BV485" s="30" t="s">
        <v>1030</v>
      </c>
      <c r="BW485" s="31">
        <f>L2+(477*L4)</f>
        <v>478</v>
      </c>
      <c r="BX485" s="22"/>
    </row>
    <row r="486" spans="1:76" x14ac:dyDescent="0.2">
      <c r="A486" s="2"/>
      <c r="BT486" s="22"/>
      <c r="BU486" s="29" t="s">
        <v>24</v>
      </c>
      <c r="BV486" s="30" t="s">
        <v>1030</v>
      </c>
      <c r="BW486" s="31">
        <f>L2+(478*L4)</f>
        <v>479</v>
      </c>
      <c r="BX486" s="22"/>
    </row>
    <row r="487" spans="1:76" x14ac:dyDescent="0.2">
      <c r="A487" s="2"/>
      <c r="BT487" s="22"/>
      <c r="BU487" s="29" t="s">
        <v>216</v>
      </c>
      <c r="BV487" s="30" t="s">
        <v>1030</v>
      </c>
      <c r="BW487" s="31">
        <f>L2+(479*L4)</f>
        <v>480</v>
      </c>
      <c r="BX487" s="22"/>
    </row>
    <row r="488" spans="1:76" x14ac:dyDescent="0.2">
      <c r="A488" s="2"/>
      <c r="BT488" s="22"/>
      <c r="BU488" s="29" t="s">
        <v>665</v>
      </c>
      <c r="BV488" s="30" t="s">
        <v>1030</v>
      </c>
      <c r="BW488" s="31">
        <f>L2+(480*L4)</f>
        <v>481</v>
      </c>
      <c r="BX488" s="22"/>
    </row>
    <row r="489" spans="1:76" x14ac:dyDescent="0.2">
      <c r="A489" s="2"/>
      <c r="BT489" s="22"/>
      <c r="BU489" s="29" t="s">
        <v>606</v>
      </c>
      <c r="BV489" s="30" t="s">
        <v>1030</v>
      </c>
      <c r="BW489" s="31">
        <f>L2+(481*L4)</f>
        <v>482</v>
      </c>
      <c r="BX489" s="22"/>
    </row>
    <row r="490" spans="1:76" x14ac:dyDescent="0.2">
      <c r="A490" s="2"/>
      <c r="BT490" s="22"/>
      <c r="BU490" s="29" t="s">
        <v>1010</v>
      </c>
      <c r="BV490" s="30" t="s">
        <v>1030</v>
      </c>
      <c r="BW490" s="31">
        <f>L2+(482*L4)</f>
        <v>483</v>
      </c>
      <c r="BX490" s="22"/>
    </row>
    <row r="491" spans="1:76" x14ac:dyDescent="0.2">
      <c r="A491" s="2"/>
      <c r="BT491" s="22"/>
      <c r="BU491" s="29" t="s">
        <v>818</v>
      </c>
      <c r="BV491" s="30" t="s">
        <v>1030</v>
      </c>
      <c r="BW491" s="31">
        <f>L2+(483*L4)</f>
        <v>484</v>
      </c>
      <c r="BX491" s="22"/>
    </row>
    <row r="492" spans="1:76" x14ac:dyDescent="0.2">
      <c r="A492" s="2"/>
      <c r="BT492" s="22"/>
      <c r="BU492" s="29" t="s">
        <v>248</v>
      </c>
      <c r="BV492" s="30" t="s">
        <v>1030</v>
      </c>
      <c r="BW492" s="31">
        <f>L2+(484*L4)</f>
        <v>485</v>
      </c>
      <c r="BX492" s="22"/>
    </row>
    <row r="493" spans="1:76" x14ac:dyDescent="0.2">
      <c r="A493" s="2"/>
      <c r="BT493" s="22"/>
      <c r="BU493" s="29" t="s">
        <v>56</v>
      </c>
      <c r="BV493" s="30" t="s">
        <v>1030</v>
      </c>
      <c r="BW493" s="31">
        <f>L2+(485*L4)</f>
        <v>486</v>
      </c>
      <c r="BX493" s="22"/>
    </row>
    <row r="494" spans="1:76" x14ac:dyDescent="0.2">
      <c r="A494" s="2"/>
      <c r="BT494" s="22"/>
      <c r="BU494" s="29" t="s">
        <v>413</v>
      </c>
      <c r="BV494" s="30" t="s">
        <v>1030</v>
      </c>
      <c r="BW494" s="31">
        <f>L2+(486*L4)</f>
        <v>487</v>
      </c>
      <c r="BX494" s="22"/>
    </row>
    <row r="495" spans="1:76" x14ac:dyDescent="0.2">
      <c r="A495" s="2"/>
      <c r="BT495" s="22"/>
      <c r="BU495" s="29" t="s">
        <v>354</v>
      </c>
      <c r="BV495" s="30" t="s">
        <v>1030</v>
      </c>
      <c r="BW495" s="31">
        <f>L2+(487*L4)</f>
        <v>488</v>
      </c>
      <c r="BX495" s="22"/>
    </row>
    <row r="496" spans="1:76" x14ac:dyDescent="0.2">
      <c r="A496" s="2"/>
      <c r="BT496" s="22"/>
      <c r="BU496" s="29" t="s">
        <v>165</v>
      </c>
      <c r="BV496" s="30" t="s">
        <v>1030</v>
      </c>
      <c r="BW496" s="31">
        <f>L2+(488*L4)</f>
        <v>489</v>
      </c>
      <c r="BX496" s="22"/>
    </row>
    <row r="497" spans="1:76" x14ac:dyDescent="0.2">
      <c r="A497" s="2"/>
      <c r="BT497" s="22"/>
      <c r="BU497" s="29" t="s">
        <v>108</v>
      </c>
      <c r="BV497" s="30" t="s">
        <v>1030</v>
      </c>
      <c r="BW497" s="31">
        <f>L2+(489*L4)</f>
        <v>490</v>
      </c>
      <c r="BX497" s="22"/>
    </row>
    <row r="498" spans="1:76" x14ac:dyDescent="0.2">
      <c r="A498" s="2"/>
      <c r="BT498" s="22"/>
      <c r="BU498" s="29" t="s">
        <v>496</v>
      </c>
      <c r="BV498" s="30" t="s">
        <v>1030</v>
      </c>
      <c r="BW498" s="31">
        <f>L2+(490*L4)</f>
        <v>491</v>
      </c>
      <c r="BX498" s="22"/>
    </row>
    <row r="499" spans="1:76" x14ac:dyDescent="0.2">
      <c r="A499" s="2"/>
      <c r="BT499" s="22"/>
      <c r="BU499" s="29" t="s">
        <v>302</v>
      </c>
      <c r="BV499" s="30" t="s">
        <v>1030</v>
      </c>
      <c r="BW499" s="31">
        <f>L2+(491*L4)</f>
        <v>492</v>
      </c>
      <c r="BX499" s="22"/>
    </row>
    <row r="500" spans="1:76" x14ac:dyDescent="0.2">
      <c r="A500" s="2"/>
      <c r="BT500" s="22"/>
      <c r="BU500" s="29" t="s">
        <v>748</v>
      </c>
      <c r="BV500" s="30" t="s">
        <v>1030</v>
      </c>
      <c r="BW500" s="31">
        <f>L2+(492*L4)</f>
        <v>493</v>
      </c>
      <c r="BX500" s="22"/>
    </row>
    <row r="501" spans="1:76" x14ac:dyDescent="0.2">
      <c r="A501" s="2"/>
      <c r="BT501" s="22"/>
      <c r="BU501" s="29" t="s">
        <v>554</v>
      </c>
      <c r="BV501" s="30" t="s">
        <v>1030</v>
      </c>
      <c r="BW501" s="31">
        <f>L2+(493*L4)</f>
        <v>494</v>
      </c>
      <c r="BX501" s="22"/>
    </row>
    <row r="502" spans="1:76" x14ac:dyDescent="0.2">
      <c r="A502" s="2"/>
      <c r="BT502" s="22"/>
      <c r="BU502" s="29" t="s">
        <v>928</v>
      </c>
      <c r="BV502" s="30" t="s">
        <v>1030</v>
      </c>
      <c r="BW502" s="31">
        <f>L2+(494*L4)</f>
        <v>495</v>
      </c>
      <c r="BX502" s="22"/>
    </row>
    <row r="503" spans="1:76" x14ac:dyDescent="0.2">
      <c r="A503" s="2"/>
      <c r="BT503" s="22"/>
      <c r="BU503" s="29" t="s">
        <v>870</v>
      </c>
      <c r="BV503" s="30" t="s">
        <v>1030</v>
      </c>
      <c r="BW503" s="31">
        <f>L2+(495*L4)</f>
        <v>496</v>
      </c>
      <c r="BX503" s="22"/>
    </row>
    <row r="504" spans="1:76" x14ac:dyDescent="0.2">
      <c r="A504" s="2"/>
      <c r="BT504" s="22"/>
      <c r="BU504" s="29" t="s">
        <v>338</v>
      </c>
      <c r="BV504" s="30" t="s">
        <v>1030</v>
      </c>
      <c r="BW504" s="31">
        <f>L2+(496*L4)</f>
        <v>497</v>
      </c>
      <c r="BX504" s="22"/>
    </row>
    <row r="505" spans="1:76" x14ac:dyDescent="0.2">
      <c r="A505" s="2"/>
      <c r="BT505" s="22"/>
      <c r="BU505" s="29" t="s">
        <v>397</v>
      </c>
      <c r="BV505" s="30" t="s">
        <v>1030</v>
      </c>
      <c r="BW505" s="31">
        <f>L2+(497*L4)</f>
        <v>498</v>
      </c>
      <c r="BX505" s="22"/>
    </row>
    <row r="506" spans="1:76" x14ac:dyDescent="0.2">
      <c r="A506" s="2"/>
      <c r="BT506" s="22"/>
      <c r="BU506" s="29" t="s">
        <v>72</v>
      </c>
      <c r="BV506" s="30" t="s">
        <v>1030</v>
      </c>
      <c r="BW506" s="31">
        <f>L2+(498*L4)</f>
        <v>499</v>
      </c>
      <c r="BX506" s="22"/>
    </row>
    <row r="507" spans="1:76" x14ac:dyDescent="0.2">
      <c r="A507" s="2"/>
      <c r="BT507" s="22"/>
      <c r="BU507" s="29" t="s">
        <v>264</v>
      </c>
      <c r="BV507" s="30" t="s">
        <v>1030</v>
      </c>
      <c r="BW507" s="31">
        <f>L2+(499*L4)</f>
        <v>500</v>
      </c>
      <c r="BX507" s="22"/>
    </row>
    <row r="508" spans="1:76" x14ac:dyDescent="0.2">
      <c r="A508" s="2"/>
      <c r="BT508" s="22"/>
      <c r="BU508" s="29" t="s">
        <v>834</v>
      </c>
      <c r="BV508" s="30" t="s">
        <v>1030</v>
      </c>
      <c r="BW508" s="31">
        <f>L2+(500*L4)</f>
        <v>501</v>
      </c>
      <c r="BX508" s="22"/>
    </row>
    <row r="509" spans="1:76" x14ac:dyDescent="0.2">
      <c r="A509" s="2"/>
      <c r="BT509" s="22"/>
      <c r="BU509" s="29" t="s">
        <v>1026</v>
      </c>
      <c r="BV509" s="30" t="s">
        <v>1030</v>
      </c>
      <c r="BW509" s="31">
        <f>L2+(501*L4)</f>
        <v>502</v>
      </c>
      <c r="BX509" s="22"/>
    </row>
    <row r="510" spans="1:76" x14ac:dyDescent="0.2">
      <c r="A510" s="2"/>
      <c r="BT510" s="22"/>
      <c r="BU510" s="29" t="s">
        <v>590</v>
      </c>
      <c r="BV510" s="54" t="s">
        <v>1030</v>
      </c>
      <c r="BW510" s="31">
        <f>L2+(502*L4)</f>
        <v>503</v>
      </c>
      <c r="BX510" s="22"/>
    </row>
    <row r="511" spans="1:76" x14ac:dyDescent="0.2">
      <c r="A511" s="2"/>
      <c r="BT511" s="22"/>
      <c r="BU511" s="29" t="s">
        <v>649</v>
      </c>
      <c r="BV511" s="30" t="s">
        <v>1030</v>
      </c>
      <c r="BW511" s="31">
        <f>L2+(503*L4)</f>
        <v>504</v>
      </c>
      <c r="BX511" s="22"/>
    </row>
    <row r="512" spans="1:76" x14ac:dyDescent="0.2">
      <c r="A512" s="2"/>
      <c r="BT512" s="22"/>
      <c r="BU512" s="29" t="s">
        <v>854</v>
      </c>
      <c r="BV512" s="30" t="s">
        <v>1030</v>
      </c>
      <c r="BW512" s="31">
        <f>L2+(504*L4)</f>
        <v>505</v>
      </c>
      <c r="BX512" s="22"/>
    </row>
    <row r="513" spans="1:76" x14ac:dyDescent="0.2">
      <c r="A513" s="64"/>
      <c r="BT513" s="22"/>
      <c r="BU513" s="29" t="s">
        <v>912</v>
      </c>
      <c r="BV513" s="30" t="s">
        <v>1030</v>
      </c>
      <c r="BW513" s="31">
        <f>L2+(505*L4)</f>
        <v>506</v>
      </c>
      <c r="BX513" s="22"/>
    </row>
    <row r="514" spans="1:76" x14ac:dyDescent="0.2">
      <c r="A514" s="64"/>
      <c r="BT514" s="22"/>
      <c r="BU514" s="29" t="s">
        <v>570</v>
      </c>
      <c r="BV514" s="30" t="s">
        <v>1030</v>
      </c>
      <c r="BW514" s="31">
        <f>L2+(506*L4)</f>
        <v>507</v>
      </c>
      <c r="BX514" s="22"/>
    </row>
    <row r="515" spans="1:76" x14ac:dyDescent="0.2">
      <c r="A515" s="64"/>
      <c r="BT515" s="22"/>
      <c r="BU515" s="29" t="s">
        <v>764</v>
      </c>
      <c r="BV515" s="30" t="s">
        <v>1030</v>
      </c>
      <c r="BW515" s="31">
        <f>L2+(507*L4)</f>
        <v>508</v>
      </c>
      <c r="BX515" s="22"/>
    </row>
    <row r="516" spans="1:76" x14ac:dyDescent="0.2">
      <c r="A516" s="2"/>
      <c r="BT516" s="22"/>
      <c r="BU516" s="29" t="s">
        <v>318</v>
      </c>
      <c r="BV516" s="30" t="s">
        <v>1030</v>
      </c>
      <c r="BW516" s="31">
        <f>L2+(508*L4)</f>
        <v>509</v>
      </c>
      <c r="BX516" s="22"/>
    </row>
    <row r="517" spans="1:76" x14ac:dyDescent="0.2">
      <c r="A517" s="2"/>
      <c r="BT517" s="22"/>
      <c r="BU517" s="29" t="s">
        <v>512</v>
      </c>
      <c r="BV517" s="30" t="s">
        <v>1030</v>
      </c>
      <c r="BW517" s="31">
        <f>L2+(509*L4)</f>
        <v>510</v>
      </c>
      <c r="BX517" s="22"/>
    </row>
    <row r="518" spans="1:76" x14ac:dyDescent="0.2">
      <c r="A518" s="2"/>
      <c r="BT518" s="22"/>
      <c r="BU518" s="29" t="s">
        <v>92</v>
      </c>
      <c r="BV518" s="30" t="s">
        <v>1030</v>
      </c>
      <c r="BW518" s="31">
        <f>L2+(510*L4)</f>
        <v>511</v>
      </c>
      <c r="BX518" s="22"/>
    </row>
    <row r="519" spans="1:76" x14ac:dyDescent="0.2">
      <c r="A519" s="2"/>
      <c r="BT519" s="22"/>
      <c r="BU519" s="29" t="s">
        <v>150</v>
      </c>
      <c r="BV519" s="30" t="s">
        <v>1030</v>
      </c>
      <c r="BW519" s="31">
        <f>L2+(511*L4)</f>
        <v>512</v>
      </c>
      <c r="BX519" s="22"/>
    </row>
    <row r="520" spans="1:76" x14ac:dyDescent="0.2">
      <c r="A520" s="2"/>
      <c r="BT520" s="22"/>
      <c r="BU520" s="29" t="s">
        <v>910</v>
      </c>
      <c r="BV520" s="30" t="s">
        <v>1030</v>
      </c>
      <c r="BW520" s="31">
        <f>L2+(512*L4)</f>
        <v>513</v>
      </c>
      <c r="BX520" s="22"/>
    </row>
    <row r="521" spans="1:76" x14ac:dyDescent="0.2">
      <c r="A521" s="2"/>
      <c r="BT521" s="22"/>
      <c r="BU521" s="29" t="s">
        <v>852</v>
      </c>
      <c r="BV521" s="30" t="s">
        <v>1030</v>
      </c>
      <c r="BW521" s="31">
        <f>L2+(513*L4)</f>
        <v>514</v>
      </c>
      <c r="BX521" s="22"/>
    </row>
    <row r="522" spans="1:76" x14ac:dyDescent="0.2">
      <c r="A522" s="2"/>
      <c r="BT522" s="22"/>
      <c r="BU522" s="29" t="s">
        <v>766</v>
      </c>
      <c r="BV522" s="30" t="s">
        <v>1030</v>
      </c>
      <c r="BW522" s="31">
        <f>L2+(514*L4)</f>
        <v>515</v>
      </c>
      <c r="BX522" s="22"/>
    </row>
    <row r="523" spans="1:76" x14ac:dyDescent="0.2">
      <c r="A523" s="2"/>
      <c r="BT523" s="22"/>
      <c r="BU523" s="29" t="s">
        <v>572</v>
      </c>
      <c r="BV523" s="30" t="s">
        <v>1030</v>
      </c>
      <c r="BW523" s="31">
        <f>L2+(515*L4)</f>
        <v>516</v>
      </c>
      <c r="BX523" s="22"/>
    </row>
    <row r="524" spans="1:76" x14ac:dyDescent="0.2">
      <c r="A524" s="2"/>
      <c r="BT524" s="22"/>
      <c r="BU524" s="29" t="s">
        <v>510</v>
      </c>
      <c r="BV524" s="30" t="s">
        <v>1030</v>
      </c>
      <c r="BW524" s="31">
        <f>L2+(516*L4)</f>
        <v>517</v>
      </c>
      <c r="BX524" s="22"/>
    </row>
    <row r="525" spans="1:76" x14ac:dyDescent="0.2">
      <c r="A525" s="2"/>
      <c r="BT525" s="22"/>
      <c r="BU525" s="29" t="s">
        <v>316</v>
      </c>
      <c r="BV525" s="30" t="s">
        <v>1030</v>
      </c>
      <c r="BW525" s="31">
        <f>L2+(517*L4)</f>
        <v>518</v>
      </c>
      <c r="BX525" s="22"/>
    </row>
    <row r="526" spans="1:76" x14ac:dyDescent="0.2">
      <c r="A526" s="2"/>
      <c r="BT526" s="22"/>
      <c r="BU526" s="29" t="s">
        <v>152</v>
      </c>
      <c r="BV526" s="30" t="s">
        <v>1030</v>
      </c>
      <c r="BW526" s="31">
        <f>L2+(518*L4)</f>
        <v>519</v>
      </c>
      <c r="BX526" s="22"/>
    </row>
    <row r="527" spans="1:76" x14ac:dyDescent="0.2">
      <c r="A527" s="2"/>
      <c r="BT527" s="22"/>
      <c r="BU527" s="29" t="s">
        <v>94</v>
      </c>
      <c r="BV527" s="30" t="s">
        <v>1030</v>
      </c>
      <c r="BW527" s="31">
        <f>L2+(519*L4)</f>
        <v>520</v>
      </c>
      <c r="BX527" s="22"/>
    </row>
    <row r="528" spans="1:76" x14ac:dyDescent="0.2">
      <c r="A528" s="2"/>
      <c r="BT528" s="22"/>
      <c r="BU528" s="29" t="s">
        <v>395</v>
      </c>
      <c r="BV528" s="30" t="s">
        <v>1030</v>
      </c>
      <c r="BW528" s="31">
        <f>L2+(520*L4)</f>
        <v>521</v>
      </c>
      <c r="BX528" s="22"/>
    </row>
    <row r="529" spans="1:76" x14ac:dyDescent="0.2">
      <c r="A529" s="2"/>
      <c r="BT529" s="22"/>
      <c r="BU529" s="29" t="s">
        <v>336</v>
      </c>
      <c r="BV529" s="30" t="s">
        <v>1030</v>
      </c>
      <c r="BW529" s="31">
        <f>L2+(521*L4)</f>
        <v>522</v>
      </c>
      <c r="BX529" s="22"/>
    </row>
    <row r="530" spans="1:76" x14ac:dyDescent="0.2">
      <c r="A530" s="2"/>
      <c r="BT530" s="22"/>
      <c r="BU530" s="29" t="s">
        <v>266</v>
      </c>
      <c r="BV530" s="30" t="s">
        <v>1030</v>
      </c>
      <c r="BW530" s="31">
        <f>L2+(522*L4)</f>
        <v>523</v>
      </c>
      <c r="BX530" s="22"/>
    </row>
    <row r="531" spans="1:76" x14ac:dyDescent="0.2">
      <c r="A531" s="2"/>
      <c r="BT531" s="22"/>
      <c r="BU531" s="29" t="s">
        <v>74</v>
      </c>
      <c r="BV531" s="30" t="s">
        <v>1030</v>
      </c>
      <c r="BW531" s="31">
        <f>L2+(523*L4)</f>
        <v>524</v>
      </c>
      <c r="BX531" s="22"/>
    </row>
    <row r="532" spans="1:76" x14ac:dyDescent="0.2">
      <c r="A532" s="2"/>
      <c r="BT532" s="22"/>
      <c r="BU532" s="29" t="s">
        <v>1024</v>
      </c>
      <c r="BV532" s="30" t="s">
        <v>1030</v>
      </c>
      <c r="BW532" s="31">
        <f>L2+(524*L4)</f>
        <v>525</v>
      </c>
      <c r="BX532" s="22"/>
    </row>
    <row r="533" spans="1:76" x14ac:dyDescent="0.2">
      <c r="A533" s="2"/>
      <c r="BT533" s="22"/>
      <c r="BU533" s="29" t="s">
        <v>832</v>
      </c>
      <c r="BV533" s="30" t="s">
        <v>1030</v>
      </c>
      <c r="BW533" s="31">
        <f>L2+(525*L4)</f>
        <v>526</v>
      </c>
      <c r="BX533" s="22"/>
    </row>
    <row r="534" spans="1:76" x14ac:dyDescent="0.2">
      <c r="A534" s="2"/>
      <c r="BT534" s="22"/>
      <c r="BU534" s="29" t="s">
        <v>651</v>
      </c>
      <c r="BV534" s="30" t="s">
        <v>1030</v>
      </c>
      <c r="BW534" s="31">
        <f>L2+(526*L4)</f>
        <v>527</v>
      </c>
      <c r="BX534" s="22"/>
    </row>
    <row r="535" spans="1:76" x14ac:dyDescent="0.2">
      <c r="A535" s="2"/>
      <c r="BT535" s="22"/>
      <c r="BU535" s="29" t="s">
        <v>592</v>
      </c>
      <c r="BV535" s="30" t="s">
        <v>1030</v>
      </c>
      <c r="BW535" s="31">
        <f>L2+(527*L4)</f>
        <v>528</v>
      </c>
      <c r="BX535" s="22"/>
    </row>
    <row r="536" spans="1:76" x14ac:dyDescent="0.2">
      <c r="A536" s="2"/>
      <c r="BT536" s="22"/>
      <c r="BU536" s="29" t="s">
        <v>110</v>
      </c>
      <c r="BV536" s="30" t="s">
        <v>1030</v>
      </c>
      <c r="BW536" s="31">
        <f>L2+(528*L4)</f>
        <v>529</v>
      </c>
      <c r="BX536" s="22"/>
    </row>
    <row r="537" spans="1:76" x14ac:dyDescent="0.2">
      <c r="A537" s="2"/>
      <c r="BT537" s="22"/>
      <c r="BU537" s="29" t="s">
        <v>167</v>
      </c>
      <c r="BV537" s="30" t="s">
        <v>1030</v>
      </c>
      <c r="BW537" s="31">
        <f>L2+(529*L4)</f>
        <v>530</v>
      </c>
      <c r="BX537" s="22"/>
    </row>
    <row r="538" spans="1:76" x14ac:dyDescent="0.2">
      <c r="A538" s="2"/>
      <c r="BT538" s="22"/>
      <c r="BU538" s="29" t="s">
        <v>300</v>
      </c>
      <c r="BV538" s="30" t="s">
        <v>1030</v>
      </c>
      <c r="BW538" s="31">
        <f>L2+(530*L4)</f>
        <v>531</v>
      </c>
      <c r="BX538" s="22"/>
    </row>
    <row r="539" spans="1:76" x14ac:dyDescent="0.2">
      <c r="A539" s="2"/>
      <c r="BT539" s="22"/>
      <c r="BU539" s="29" t="s">
        <v>494</v>
      </c>
      <c r="BV539" s="30" t="s">
        <v>1030</v>
      </c>
      <c r="BW539" s="31">
        <f>L2+(531*L4)</f>
        <v>532</v>
      </c>
      <c r="BX539" s="22"/>
    </row>
    <row r="540" spans="1:76" x14ac:dyDescent="0.2">
      <c r="A540" s="2"/>
      <c r="BT540" s="22"/>
      <c r="BU540" s="29" t="s">
        <v>556</v>
      </c>
      <c r="BV540" s="30" t="s">
        <v>1030</v>
      </c>
      <c r="BW540" s="31">
        <f>L2+(532*L4)</f>
        <v>533</v>
      </c>
      <c r="BX540" s="22"/>
    </row>
    <row r="541" spans="1:76" x14ac:dyDescent="0.2">
      <c r="A541" s="2"/>
      <c r="BT541" s="22"/>
      <c r="BU541" s="29" t="s">
        <v>750</v>
      </c>
      <c r="BV541" s="30" t="s">
        <v>1030</v>
      </c>
      <c r="BW541" s="31">
        <f>L2+(533*L4)</f>
        <v>534</v>
      </c>
      <c r="BX541" s="22"/>
    </row>
    <row r="542" spans="1:76" x14ac:dyDescent="0.2">
      <c r="A542" s="2"/>
      <c r="BT542" s="22"/>
      <c r="BU542" s="29" t="s">
        <v>868</v>
      </c>
      <c r="BV542" s="30" t="s">
        <v>1030</v>
      </c>
      <c r="BW542" s="31">
        <f>L2+(534*L4)</f>
        <v>535</v>
      </c>
      <c r="BX542" s="22"/>
    </row>
    <row r="543" spans="1:76" x14ac:dyDescent="0.2">
      <c r="A543" s="2"/>
      <c r="BT543" s="22"/>
      <c r="BU543" s="29" t="s">
        <v>926</v>
      </c>
      <c r="BV543" s="30" t="s">
        <v>1030</v>
      </c>
      <c r="BW543" s="31">
        <f>L2+(535*L4)</f>
        <v>536</v>
      </c>
      <c r="BX543" s="22"/>
    </row>
    <row r="544" spans="1:76" x14ac:dyDescent="0.2">
      <c r="A544" s="2"/>
      <c r="BT544" s="22"/>
      <c r="BU544" s="29" t="s">
        <v>608</v>
      </c>
      <c r="BV544" s="30" t="s">
        <v>1030</v>
      </c>
      <c r="BW544" s="31">
        <f>L2+(536*L4)</f>
        <v>537</v>
      </c>
      <c r="BX544" s="22"/>
    </row>
    <row r="545" spans="1:76" x14ac:dyDescent="0.2">
      <c r="A545" s="2"/>
      <c r="BT545" s="22"/>
      <c r="BU545" s="55" t="s">
        <v>667</v>
      </c>
      <c r="BV545" s="30" t="s">
        <v>1030</v>
      </c>
      <c r="BW545" s="31">
        <f>L2+(537*L4)</f>
        <v>538</v>
      </c>
      <c r="BX545" s="22"/>
    </row>
    <row r="546" spans="1:76" x14ac:dyDescent="0.2">
      <c r="A546" s="2"/>
      <c r="BT546" s="22"/>
      <c r="BU546" s="29" t="s">
        <v>816</v>
      </c>
      <c r="BV546" s="30" t="s">
        <v>1030</v>
      </c>
      <c r="BW546" s="31">
        <f>L2+(538*L4)</f>
        <v>539</v>
      </c>
      <c r="BX546" s="22"/>
    </row>
    <row r="547" spans="1:76" x14ac:dyDescent="0.2">
      <c r="A547" s="2"/>
      <c r="BT547" s="22"/>
      <c r="BU547" s="29" t="s">
        <v>1008</v>
      </c>
      <c r="BV547" s="30" t="s">
        <v>1030</v>
      </c>
      <c r="BW547" s="31">
        <f>L2+(539*L4)</f>
        <v>540</v>
      </c>
      <c r="BX547" s="22"/>
    </row>
    <row r="548" spans="1:76" x14ac:dyDescent="0.2">
      <c r="A548" s="2"/>
      <c r="BT548" s="22"/>
      <c r="BU548" s="55" t="s">
        <v>58</v>
      </c>
      <c r="BV548" s="30" t="s">
        <v>1030</v>
      </c>
      <c r="BW548" s="31">
        <f>L2+(540*L4)</f>
        <v>541</v>
      </c>
      <c r="BX548" s="22"/>
    </row>
    <row r="549" spans="1:76" x14ac:dyDescent="0.2">
      <c r="A549" s="2"/>
      <c r="BT549" s="22"/>
      <c r="BU549" s="29" t="s">
        <v>250</v>
      </c>
      <c r="BV549" s="30" t="s">
        <v>1030</v>
      </c>
      <c r="BW549" s="31">
        <f>L2+(541*L4)</f>
        <v>542</v>
      </c>
      <c r="BX549" s="22"/>
    </row>
    <row r="550" spans="1:76" x14ac:dyDescent="0.2">
      <c r="A550" s="2"/>
      <c r="BT550" s="22"/>
      <c r="BU550" s="29" t="s">
        <v>352</v>
      </c>
      <c r="BV550" s="30" t="s">
        <v>1030</v>
      </c>
      <c r="BW550" s="31">
        <f>L2+(542*L4)</f>
        <v>543</v>
      </c>
      <c r="BX550" s="22"/>
    </row>
    <row r="551" spans="1:76" x14ac:dyDescent="0.2">
      <c r="A551" s="2"/>
      <c r="BT551" s="22"/>
      <c r="BU551" s="55" t="s">
        <v>411</v>
      </c>
      <c r="BV551" s="30" t="s">
        <v>1030</v>
      </c>
      <c r="BW551" s="31">
        <f>L2+(543*L4)</f>
        <v>544</v>
      </c>
      <c r="BX551" s="22"/>
    </row>
    <row r="552" spans="1:76" x14ac:dyDescent="0.2">
      <c r="A552" s="2"/>
      <c r="BT552" s="22"/>
      <c r="BU552" s="29" t="s">
        <v>976</v>
      </c>
      <c r="BV552" s="30" t="s">
        <v>1030</v>
      </c>
      <c r="BW552" s="31">
        <f>L2+(544*L4)</f>
        <v>545</v>
      </c>
      <c r="BX552" s="22"/>
    </row>
    <row r="553" spans="1:76" x14ac:dyDescent="0.2">
      <c r="A553" s="2"/>
      <c r="BT553" s="22"/>
      <c r="BU553" s="29" t="s">
        <v>784</v>
      </c>
      <c r="BV553" s="30" t="s">
        <v>1030</v>
      </c>
      <c r="BW553" s="31">
        <f>L2+(545*L4)</f>
        <v>546</v>
      </c>
      <c r="BX553" s="22"/>
    </row>
    <row r="554" spans="1:76" x14ac:dyDescent="0.2">
      <c r="A554" s="2"/>
      <c r="BT554" s="22"/>
      <c r="BU554" s="29" t="s">
        <v>699</v>
      </c>
      <c r="BV554" s="30" t="s">
        <v>1030</v>
      </c>
      <c r="BW554" s="31">
        <f>L2+(546*L4)</f>
        <v>547</v>
      </c>
      <c r="BX554" s="22"/>
    </row>
    <row r="555" spans="1:76" x14ac:dyDescent="0.2">
      <c r="A555" s="2"/>
      <c r="BT555" s="22"/>
      <c r="BU555" s="29" t="s">
        <v>640</v>
      </c>
      <c r="BV555" s="30" t="s">
        <v>1030</v>
      </c>
      <c r="BW555" s="31">
        <f>L2+(547*L4)</f>
        <v>548</v>
      </c>
      <c r="BX555" s="22"/>
    </row>
    <row r="556" spans="1:76" x14ac:dyDescent="0.2">
      <c r="A556" s="64"/>
      <c r="BT556" s="22"/>
      <c r="BU556" s="29" t="s">
        <v>443</v>
      </c>
      <c r="BV556" s="30" t="s">
        <v>1030</v>
      </c>
      <c r="BW556" s="31">
        <f>L2+(548*L4)</f>
        <v>549</v>
      </c>
      <c r="BX556" s="22"/>
    </row>
    <row r="557" spans="1:76" x14ac:dyDescent="0.2">
      <c r="A557" s="64"/>
      <c r="BT557" s="22"/>
      <c r="BU557" s="29" t="s">
        <v>384</v>
      </c>
      <c r="BV557" s="30" t="s">
        <v>1030</v>
      </c>
      <c r="BW557" s="31">
        <f>L2+(549*L4)</f>
        <v>550</v>
      </c>
      <c r="BX557" s="22"/>
    </row>
    <row r="558" spans="1:76" x14ac:dyDescent="0.2">
      <c r="A558" s="64"/>
      <c r="BT558" s="22"/>
      <c r="BU558" s="29" t="s">
        <v>218</v>
      </c>
      <c r="BV558" s="30" t="s">
        <v>1030</v>
      </c>
      <c r="BW558" s="31">
        <f>L2+(550*L4)</f>
        <v>551</v>
      </c>
      <c r="BX558" s="22"/>
    </row>
    <row r="559" spans="1:76" x14ac:dyDescent="0.2">
      <c r="A559" s="2"/>
      <c r="BT559" s="22"/>
      <c r="BU559" s="29" t="s">
        <v>26</v>
      </c>
      <c r="BV559" s="30" t="s">
        <v>1030</v>
      </c>
      <c r="BW559" s="31">
        <f>L2+(551*L4)</f>
        <v>552</v>
      </c>
      <c r="BX559" s="22"/>
    </row>
    <row r="560" spans="1:76" x14ac:dyDescent="0.2">
      <c r="A560" s="64"/>
      <c r="BT560" s="22"/>
      <c r="BU560" s="29" t="s">
        <v>463</v>
      </c>
      <c r="BV560" s="30" t="s">
        <v>1030</v>
      </c>
      <c r="BW560" s="31">
        <f>L2+(552*L4)</f>
        <v>553</v>
      </c>
      <c r="BX560" s="22"/>
    </row>
    <row r="561" spans="1:76" x14ac:dyDescent="0.2">
      <c r="A561" s="64"/>
      <c r="BT561" s="22"/>
      <c r="BU561" s="29" t="s">
        <v>269</v>
      </c>
      <c r="BV561" s="30" t="s">
        <v>1030</v>
      </c>
      <c r="BW561" s="31">
        <f>L2+(553*L4)</f>
        <v>554</v>
      </c>
      <c r="BX561" s="22"/>
    </row>
    <row r="562" spans="1:76" x14ac:dyDescent="0.2">
      <c r="A562" s="64"/>
      <c r="BT562" s="22"/>
      <c r="BU562" s="29" t="s">
        <v>198</v>
      </c>
      <c r="BV562" s="30" t="s">
        <v>1030</v>
      </c>
      <c r="BW562" s="31">
        <f>L2+(554*L4)</f>
        <v>555</v>
      </c>
      <c r="BX562" s="22"/>
    </row>
    <row r="563" spans="1:76" x14ac:dyDescent="0.2">
      <c r="A563" s="64"/>
      <c r="BT563" s="22"/>
      <c r="BU563" s="29" t="s">
        <v>141</v>
      </c>
      <c r="BV563" s="30" t="s">
        <v>1030</v>
      </c>
      <c r="BW563" s="31">
        <f>L2+(555*L4)</f>
        <v>556</v>
      </c>
      <c r="BX563" s="22"/>
    </row>
    <row r="564" spans="1:76" x14ac:dyDescent="0.2">
      <c r="A564" s="2"/>
      <c r="BT564" s="22"/>
      <c r="BU564" s="29" t="s">
        <v>957</v>
      </c>
      <c r="BV564" s="30" t="s">
        <v>1030</v>
      </c>
      <c r="BW564" s="31">
        <f>L2+(556*L4)</f>
        <v>557</v>
      </c>
      <c r="BX564" s="22"/>
    </row>
    <row r="565" spans="1:76" x14ac:dyDescent="0.2">
      <c r="A565" s="2"/>
      <c r="BT565" s="22"/>
      <c r="BU565" s="29" t="s">
        <v>899</v>
      </c>
      <c r="BV565" s="30" t="s">
        <v>1030</v>
      </c>
      <c r="BW565" s="31">
        <f>L2+(557*L4)</f>
        <v>558</v>
      </c>
      <c r="BX565" s="22"/>
    </row>
    <row r="566" spans="1:76" x14ac:dyDescent="0.2">
      <c r="A566" s="2"/>
      <c r="BT566" s="22"/>
      <c r="BU566" s="29" t="s">
        <v>719</v>
      </c>
      <c r="BV566" s="30" t="s">
        <v>1030</v>
      </c>
      <c r="BW566" s="31">
        <f>L2+(558*L4)</f>
        <v>559</v>
      </c>
      <c r="BX566" s="22"/>
    </row>
    <row r="567" spans="1:76" x14ac:dyDescent="0.2">
      <c r="A567" s="2"/>
      <c r="BT567" s="22"/>
      <c r="BU567" s="29" t="s">
        <v>525</v>
      </c>
      <c r="BV567" s="30" t="s">
        <v>1030</v>
      </c>
      <c r="BW567" s="31">
        <f>L2+(559*L4)</f>
        <v>560</v>
      </c>
      <c r="BX567" s="22"/>
    </row>
    <row r="568" spans="1:76" x14ac:dyDescent="0.2">
      <c r="A568" s="2"/>
      <c r="BT568" s="22"/>
      <c r="BU568" s="29" t="s">
        <v>42</v>
      </c>
      <c r="BV568" s="30" t="s">
        <v>1030</v>
      </c>
      <c r="BW568" s="31">
        <f>L2+(560*L4)</f>
        <v>561</v>
      </c>
      <c r="BX568" s="22"/>
    </row>
    <row r="569" spans="1:76" x14ac:dyDescent="0.2">
      <c r="A569" s="2"/>
      <c r="BT569" s="22"/>
      <c r="BU569" s="29" t="s">
        <v>234</v>
      </c>
      <c r="BV569" s="30" t="s">
        <v>1030</v>
      </c>
      <c r="BW569" s="31">
        <f>L2+(561*L4)</f>
        <v>562</v>
      </c>
      <c r="BX569" s="22"/>
    </row>
    <row r="570" spans="1:76" x14ac:dyDescent="0.2">
      <c r="A570" s="2"/>
      <c r="BT570" s="22"/>
      <c r="BU570" s="29" t="s">
        <v>368</v>
      </c>
      <c r="BV570" s="30" t="s">
        <v>1030</v>
      </c>
      <c r="BW570" s="31">
        <f>L2+(562*L4)</f>
        <v>563</v>
      </c>
      <c r="BX570" s="22"/>
    </row>
    <row r="571" spans="1:76" x14ac:dyDescent="0.2">
      <c r="A571" s="2"/>
      <c r="BT571" s="22"/>
      <c r="BU571" s="29" t="s">
        <v>427</v>
      </c>
      <c r="BV571" s="30" t="s">
        <v>1030</v>
      </c>
      <c r="BW571" s="31">
        <f>L2+(563*L4)</f>
        <v>564</v>
      </c>
      <c r="BX571" s="22"/>
    </row>
    <row r="572" spans="1:76" x14ac:dyDescent="0.2">
      <c r="A572" s="2"/>
      <c r="BT572" s="22"/>
      <c r="BU572" s="29" t="s">
        <v>624</v>
      </c>
      <c r="BV572" s="30" t="s">
        <v>1030</v>
      </c>
      <c r="BW572" s="31">
        <f>L2+(564*L4)</f>
        <v>565</v>
      </c>
      <c r="BX572" s="22"/>
    </row>
    <row r="573" spans="1:76" x14ac:dyDescent="0.2">
      <c r="A573" s="2"/>
      <c r="BT573" s="22"/>
      <c r="BU573" s="29" t="s">
        <v>683</v>
      </c>
      <c r="BV573" s="30" t="s">
        <v>1030</v>
      </c>
      <c r="BW573" s="31">
        <f>L2+(565*L4)</f>
        <v>566</v>
      </c>
      <c r="BX573" s="22"/>
    </row>
    <row r="574" spans="1:76" x14ac:dyDescent="0.2">
      <c r="A574" s="2"/>
      <c r="BT574" s="22"/>
      <c r="BU574" s="29" t="s">
        <v>800</v>
      </c>
      <c r="BV574" s="30" t="s">
        <v>1030</v>
      </c>
      <c r="BW574" s="31">
        <f>L2+(566*L4)</f>
        <v>567</v>
      </c>
      <c r="BX574" s="22"/>
    </row>
    <row r="575" spans="1:76" x14ac:dyDescent="0.2">
      <c r="A575" s="2"/>
      <c r="BT575" s="22"/>
      <c r="BU575" s="29" t="s">
        <v>992</v>
      </c>
      <c r="BV575" s="30" t="s">
        <v>1030</v>
      </c>
      <c r="BW575" s="31">
        <f>L2+(567*L4)</f>
        <v>568</v>
      </c>
      <c r="BX575" s="22"/>
    </row>
    <row r="576" spans="1:76" x14ac:dyDescent="0.2">
      <c r="A576" s="2"/>
      <c r="BT576" s="22"/>
      <c r="BU576" s="29" t="s">
        <v>541</v>
      </c>
      <c r="BV576" s="30" t="s">
        <v>1030</v>
      </c>
      <c r="BW576" s="31">
        <f>L2+(568*L4)</f>
        <v>569</v>
      </c>
      <c r="BX576" s="22"/>
    </row>
    <row r="577" spans="1:76" x14ac:dyDescent="0.2">
      <c r="A577" s="2"/>
      <c r="BT577" s="22"/>
      <c r="BU577" s="29" t="s">
        <v>735</v>
      </c>
      <c r="BV577" s="30" t="s">
        <v>1030</v>
      </c>
      <c r="BW577" s="31">
        <f>L2+(569*L4)</f>
        <v>570</v>
      </c>
      <c r="BX577" s="22"/>
    </row>
    <row r="578" spans="1:76" x14ac:dyDescent="0.2">
      <c r="A578" s="2"/>
      <c r="BT578" s="22"/>
      <c r="BU578" s="29" t="s">
        <v>883</v>
      </c>
      <c r="BV578" s="30" t="s">
        <v>1030</v>
      </c>
      <c r="BW578" s="31">
        <f>L2+(570*L4)</f>
        <v>571</v>
      </c>
      <c r="BX578" s="22"/>
    </row>
    <row r="579" spans="1:76" x14ac:dyDescent="0.2">
      <c r="A579" s="2"/>
      <c r="BT579" s="22"/>
      <c r="BU579" s="29" t="s">
        <v>942</v>
      </c>
      <c r="BV579" s="30" t="s">
        <v>1030</v>
      </c>
      <c r="BW579" s="31">
        <f>L2+(571*L4)</f>
        <v>572</v>
      </c>
      <c r="BX579" s="22"/>
    </row>
    <row r="580" spans="1:76" x14ac:dyDescent="0.2">
      <c r="A580" s="2"/>
      <c r="BT580" s="22"/>
      <c r="BU580" s="29" t="s">
        <v>125</v>
      </c>
      <c r="BV580" s="30" t="s">
        <v>1030</v>
      </c>
      <c r="BW580" s="31">
        <f>L2+(572*L4)</f>
        <v>573</v>
      </c>
      <c r="BX580" s="22"/>
    </row>
    <row r="581" spans="1:76" x14ac:dyDescent="0.2">
      <c r="A581" s="2"/>
      <c r="BT581" s="22"/>
      <c r="BU581" s="29" t="s">
        <v>182</v>
      </c>
      <c r="BV581" s="30" t="s">
        <v>1030</v>
      </c>
      <c r="BW581" s="31">
        <f>L2+(573*L4)</f>
        <v>574</v>
      </c>
      <c r="BX581" s="22"/>
    </row>
    <row r="582" spans="1:76" x14ac:dyDescent="0.2">
      <c r="A582" s="2"/>
      <c r="BT582" s="22"/>
      <c r="BU582" s="29" t="s">
        <v>285</v>
      </c>
      <c r="BV582" s="30" t="s">
        <v>1030</v>
      </c>
      <c r="BW582" s="31">
        <f>L2+(574*L4)</f>
        <v>575</v>
      </c>
      <c r="BX582" s="22"/>
    </row>
    <row r="583" spans="1:76" x14ac:dyDescent="0.2">
      <c r="A583" s="2"/>
      <c r="BT583" s="22"/>
      <c r="BU583" s="29" t="s">
        <v>479</v>
      </c>
      <c r="BV583" s="30" t="s">
        <v>1030</v>
      </c>
      <c r="BW583" s="31">
        <f>L2+(575*L4)</f>
        <v>576</v>
      </c>
      <c r="BX583" s="22"/>
    </row>
    <row r="584" spans="1:76" x14ac:dyDescent="0.2">
      <c r="A584" s="2"/>
      <c r="BT584" s="22"/>
      <c r="BU584" s="29" t="s">
        <v>0</v>
      </c>
      <c r="BV584" s="30" t="s">
        <v>1030</v>
      </c>
      <c r="BW584" s="31">
        <f>L2+(576*L4)</f>
        <v>577</v>
      </c>
      <c r="BX584" s="22"/>
    </row>
    <row r="585" spans="1:76" x14ac:dyDescent="0.2">
      <c r="A585" s="2"/>
      <c r="BT585" s="22"/>
      <c r="BU585" s="29" t="s">
        <v>1</v>
      </c>
      <c r="BV585" s="30" t="s">
        <v>1030</v>
      </c>
      <c r="BW585" s="31">
        <f>L2+(577*L4)</f>
        <v>578</v>
      </c>
      <c r="BX585" s="22"/>
    </row>
    <row r="586" spans="1:76" x14ac:dyDescent="0.2">
      <c r="A586" s="2"/>
      <c r="BT586" s="22"/>
      <c r="BU586" s="29" t="s">
        <v>2</v>
      </c>
      <c r="BV586" s="30" t="s">
        <v>1030</v>
      </c>
      <c r="BW586" s="31">
        <f>L2+(578*L4)</f>
        <v>579</v>
      </c>
      <c r="BX586" s="22"/>
    </row>
    <row r="587" spans="1:76" x14ac:dyDescent="0.2">
      <c r="A587" s="2"/>
      <c r="BT587" s="22"/>
      <c r="BU587" s="29" t="s">
        <v>729</v>
      </c>
      <c r="BV587" s="54" t="s">
        <v>1030</v>
      </c>
      <c r="BW587" s="31">
        <f>L2+(579*L4)</f>
        <v>580</v>
      </c>
      <c r="BX587" s="22"/>
    </row>
    <row r="588" spans="1:76" x14ac:dyDescent="0.2">
      <c r="A588" s="2"/>
      <c r="BT588" s="22"/>
      <c r="BU588" s="29" t="s">
        <v>291</v>
      </c>
      <c r="BV588" s="30" t="s">
        <v>1030</v>
      </c>
      <c r="BW588" s="31">
        <f>L2+(580*L4)</f>
        <v>581</v>
      </c>
      <c r="BX588" s="22"/>
    </row>
    <row r="589" spans="1:76" x14ac:dyDescent="0.2">
      <c r="A589" s="2"/>
      <c r="BT589" s="22"/>
      <c r="BU589" s="29" t="s">
        <v>477</v>
      </c>
      <c r="BV589" s="30" t="s">
        <v>1030</v>
      </c>
      <c r="BW589" s="31">
        <f>L2+(581*L4)</f>
        <v>582</v>
      </c>
      <c r="BX589" s="22"/>
    </row>
    <row r="590" spans="1:76" x14ac:dyDescent="0.2">
      <c r="A590" s="2"/>
      <c r="BT590" s="22"/>
      <c r="BU590" s="29" t="s">
        <v>119</v>
      </c>
      <c r="BV590" s="30" t="s">
        <v>1030</v>
      </c>
      <c r="BW590" s="31">
        <f>L2+(582*L4)</f>
        <v>583</v>
      </c>
      <c r="BX590" s="22"/>
    </row>
    <row r="591" spans="1:76" x14ac:dyDescent="0.2">
      <c r="A591" s="2"/>
      <c r="BT591" s="22"/>
      <c r="BU591" s="29" t="s">
        <v>184</v>
      </c>
      <c r="BV591" s="30" t="s">
        <v>1030</v>
      </c>
      <c r="BW591" s="31">
        <f>L2+(583*L4)</f>
        <v>584</v>
      </c>
      <c r="BX591" s="22"/>
    </row>
    <row r="592" spans="1:76" x14ac:dyDescent="0.2">
      <c r="A592" s="2"/>
      <c r="BT592" s="22"/>
      <c r="BU592" s="29" t="s">
        <v>366</v>
      </c>
      <c r="BV592" s="30" t="s">
        <v>1030</v>
      </c>
      <c r="BW592" s="31">
        <f>L2+(584*L4)</f>
        <v>585</v>
      </c>
      <c r="BX592" s="22"/>
    </row>
    <row r="593" spans="1:76" x14ac:dyDescent="0.2">
      <c r="A593" s="2"/>
      <c r="BT593" s="22"/>
      <c r="BU593" s="29" t="s">
        <v>433</v>
      </c>
      <c r="BV593" s="30" t="s">
        <v>1030</v>
      </c>
      <c r="BW593" s="31">
        <f>L2+(585*L4)</f>
        <v>586</v>
      </c>
      <c r="BX593" s="22"/>
    </row>
    <row r="594" spans="1:76" x14ac:dyDescent="0.2">
      <c r="A594" s="2"/>
      <c r="BT594" s="22"/>
      <c r="BU594" s="29" t="s">
        <v>44</v>
      </c>
      <c r="BV594" s="30" t="s">
        <v>1030</v>
      </c>
      <c r="BW594" s="31">
        <f>L2+(586*L4)</f>
        <v>587</v>
      </c>
      <c r="BX594" s="22"/>
    </row>
    <row r="595" spans="1:76" x14ac:dyDescent="0.2">
      <c r="A595" s="2"/>
      <c r="BT595" s="22"/>
      <c r="BU595" s="29" t="s">
        <v>228</v>
      </c>
      <c r="BV595" s="30" t="s">
        <v>1030</v>
      </c>
      <c r="BW595" s="31">
        <f>L2+(587*L4)</f>
        <v>588</v>
      </c>
      <c r="BX595" s="22"/>
    </row>
    <row r="596" spans="1:76" x14ac:dyDescent="0.2">
      <c r="A596" s="2"/>
      <c r="BT596" s="22"/>
      <c r="BU596" s="29" t="s">
        <v>806</v>
      </c>
      <c r="BV596" s="30" t="s">
        <v>1030</v>
      </c>
      <c r="BW596" s="31">
        <f>L2+(588*L4)</f>
        <v>589</v>
      </c>
      <c r="BX596" s="22"/>
    </row>
    <row r="597" spans="1:76" x14ac:dyDescent="0.2">
      <c r="A597" s="2"/>
      <c r="BT597" s="22"/>
      <c r="BU597" s="29" t="s">
        <v>990</v>
      </c>
      <c r="BV597" s="30" t="s">
        <v>1030</v>
      </c>
      <c r="BW597" s="31">
        <f>L2+(589*L4)</f>
        <v>590</v>
      </c>
      <c r="BX597" s="22"/>
    </row>
    <row r="598" spans="1:76" x14ac:dyDescent="0.2">
      <c r="A598" s="2"/>
      <c r="BT598" s="22"/>
      <c r="BU598" s="29" t="s">
        <v>618</v>
      </c>
      <c r="BV598" s="30" t="s">
        <v>1030</v>
      </c>
      <c r="BW598" s="31">
        <f>L2+(590*L4)</f>
        <v>591</v>
      </c>
      <c r="BX598" s="22"/>
    </row>
    <row r="599" spans="1:76" x14ac:dyDescent="0.2">
      <c r="A599" s="64"/>
      <c r="BT599" s="22"/>
      <c r="BU599" s="29" t="s">
        <v>685</v>
      </c>
      <c r="BV599" s="30" t="s">
        <v>1030</v>
      </c>
      <c r="BW599" s="31">
        <f>L2+(591*L4)</f>
        <v>592</v>
      </c>
      <c r="BX599" s="22"/>
    </row>
    <row r="600" spans="1:76" x14ac:dyDescent="0.2">
      <c r="A600" s="64"/>
      <c r="BT600" s="22"/>
      <c r="BU600" s="29" t="s">
        <v>200</v>
      </c>
      <c r="BV600" s="30" t="s">
        <v>1030</v>
      </c>
      <c r="BW600" s="31">
        <f>L2+(592*L4)</f>
        <v>593</v>
      </c>
      <c r="BX600" s="22"/>
    </row>
    <row r="601" spans="1:76" x14ac:dyDescent="0.2">
      <c r="A601" s="64"/>
      <c r="BT601" s="22"/>
      <c r="BU601" s="29" t="s">
        <v>135</v>
      </c>
      <c r="BV601" s="30" t="s">
        <v>1030</v>
      </c>
      <c r="BW601" s="31">
        <f>L2+(593*L4)</f>
        <v>594</v>
      </c>
      <c r="BX601" s="22"/>
    </row>
    <row r="602" spans="1:76" x14ac:dyDescent="0.2">
      <c r="A602" s="2"/>
      <c r="BT602" s="22"/>
      <c r="BU602" s="29" t="s">
        <v>461</v>
      </c>
      <c r="BV602" s="30" t="s">
        <v>1030</v>
      </c>
      <c r="BW602" s="31">
        <f>L2+(594*L4)</f>
        <v>595</v>
      </c>
      <c r="BX602" s="22"/>
    </row>
    <row r="603" spans="1:76" x14ac:dyDescent="0.2">
      <c r="A603" s="64"/>
      <c r="BT603" s="22"/>
      <c r="BU603" s="29" t="s">
        <v>275</v>
      </c>
      <c r="BV603" s="30" t="s">
        <v>1030</v>
      </c>
      <c r="BW603" s="31">
        <f>L2+(595*L4)</f>
        <v>596</v>
      </c>
      <c r="BX603" s="22"/>
    </row>
    <row r="604" spans="1:76" x14ac:dyDescent="0.2">
      <c r="A604" s="64"/>
      <c r="BT604" s="22"/>
      <c r="BU604" s="29" t="s">
        <v>713</v>
      </c>
      <c r="BV604" s="30" t="s">
        <v>1030</v>
      </c>
      <c r="BW604" s="31">
        <f>L2+(596*L4)</f>
        <v>597</v>
      </c>
      <c r="BX604" s="22"/>
    </row>
    <row r="605" spans="1:76" x14ac:dyDescent="0.2">
      <c r="A605" s="64"/>
      <c r="BT605" s="22"/>
      <c r="BU605" s="29" t="s">
        <v>527</v>
      </c>
      <c r="BV605" s="30" t="s">
        <v>1030</v>
      </c>
      <c r="BW605" s="31">
        <f>L2+(597*L4)</f>
        <v>598</v>
      </c>
      <c r="BX605" s="22"/>
    </row>
    <row r="606" spans="1:76" x14ac:dyDescent="0.2">
      <c r="A606" s="64"/>
      <c r="BT606" s="22"/>
      <c r="BU606" s="29" t="s">
        <v>963</v>
      </c>
      <c r="BV606" s="30" t="s">
        <v>1030</v>
      </c>
      <c r="BW606" s="31">
        <f>L2+(598*L4)</f>
        <v>599</v>
      </c>
      <c r="BX606" s="22"/>
    </row>
    <row r="607" spans="1:76" x14ac:dyDescent="0.2">
      <c r="A607" s="2"/>
      <c r="BT607" s="22"/>
      <c r="BU607" s="29" t="s">
        <v>897</v>
      </c>
      <c r="BV607" s="30" t="s">
        <v>1030</v>
      </c>
      <c r="BW607" s="31">
        <f>L2+(599*L4)</f>
        <v>600</v>
      </c>
      <c r="BX607" s="22"/>
    </row>
    <row r="608" spans="1:76" x14ac:dyDescent="0.2">
      <c r="A608" s="2"/>
      <c r="BT608" s="22"/>
      <c r="BU608" s="29" t="s">
        <v>701</v>
      </c>
      <c r="BV608" s="30" t="s">
        <v>1030</v>
      </c>
      <c r="BW608" s="31">
        <f>L2+(600*L4)</f>
        <v>601</v>
      </c>
      <c r="BX608" s="22"/>
    </row>
    <row r="609" spans="1:76" x14ac:dyDescent="0.2">
      <c r="A609" s="2"/>
      <c r="BT609" s="22"/>
      <c r="BU609" s="29" t="s">
        <v>634</v>
      </c>
      <c r="BV609" s="30" t="s">
        <v>1030</v>
      </c>
      <c r="BW609" s="31">
        <f>L2+(601*L4)</f>
        <v>602</v>
      </c>
      <c r="BX609" s="22"/>
    </row>
    <row r="610" spans="1:76" x14ac:dyDescent="0.2">
      <c r="A610" s="2"/>
      <c r="BT610" s="22"/>
      <c r="BU610" s="29" t="s">
        <v>974</v>
      </c>
      <c r="BV610" s="30" t="s">
        <v>1030</v>
      </c>
      <c r="BW610" s="31">
        <f>L2+(602*L4)</f>
        <v>603</v>
      </c>
      <c r="BX610" s="22"/>
    </row>
    <row r="611" spans="1:76" x14ac:dyDescent="0.2">
      <c r="A611" s="2"/>
      <c r="BT611" s="22"/>
      <c r="BU611" s="29" t="s">
        <v>790</v>
      </c>
      <c r="BV611" s="30" t="s">
        <v>1030</v>
      </c>
      <c r="BW611" s="31">
        <f>L2+(603*L4)</f>
        <v>604</v>
      </c>
      <c r="BX611" s="22"/>
    </row>
    <row r="612" spans="1:76" x14ac:dyDescent="0.2">
      <c r="A612" s="2"/>
      <c r="BT612" s="22"/>
      <c r="BU612" s="29" t="s">
        <v>212</v>
      </c>
      <c r="BV612" s="30" t="s">
        <v>1030</v>
      </c>
      <c r="BW612" s="31">
        <f>L2+(604*L4)</f>
        <v>605</v>
      </c>
      <c r="BX612" s="22"/>
    </row>
    <row r="613" spans="1:76" x14ac:dyDescent="0.2">
      <c r="A613" s="2"/>
      <c r="BT613" s="22"/>
      <c r="BU613" s="29" t="s">
        <v>28</v>
      </c>
      <c r="BV613" s="30" t="s">
        <v>1030</v>
      </c>
      <c r="BW613" s="31">
        <f>L2+(605*L4)</f>
        <v>606</v>
      </c>
      <c r="BX613" s="22"/>
    </row>
    <row r="614" spans="1:76" x14ac:dyDescent="0.2">
      <c r="A614" s="2"/>
      <c r="BT614" s="22"/>
      <c r="BU614" s="29" t="s">
        <v>449</v>
      </c>
      <c r="BV614" s="30" t="s">
        <v>1030</v>
      </c>
      <c r="BW614" s="31">
        <f>L2+(606*L4)</f>
        <v>607</v>
      </c>
      <c r="BX614" s="22"/>
    </row>
    <row r="615" spans="1:76" x14ac:dyDescent="0.2">
      <c r="A615" s="2"/>
      <c r="BT615" s="22"/>
      <c r="BU615" s="29" t="s">
        <v>382</v>
      </c>
      <c r="BV615" s="30" t="s">
        <v>1030</v>
      </c>
      <c r="BW615" s="31">
        <f>L2+(607*L4)</f>
        <v>608</v>
      </c>
      <c r="BX615" s="22"/>
    </row>
    <row r="616" spans="1:76" x14ac:dyDescent="0.2">
      <c r="A616" s="2"/>
      <c r="BT616" s="22"/>
      <c r="BU616" s="29" t="s">
        <v>822</v>
      </c>
      <c r="BV616" s="30" t="s">
        <v>1030</v>
      </c>
      <c r="BW616" s="31">
        <f>L2+(608*L4)</f>
        <v>609</v>
      </c>
      <c r="BX616" s="22"/>
    </row>
    <row r="617" spans="1:76" x14ac:dyDescent="0.2">
      <c r="A617" s="2"/>
      <c r="BT617" s="22"/>
      <c r="BU617" s="29" t="s">
        <v>1006</v>
      </c>
      <c r="BV617" s="30" t="s">
        <v>1030</v>
      </c>
      <c r="BW617" s="31">
        <f>L2+(609*L4)</f>
        <v>610</v>
      </c>
      <c r="BX617" s="22"/>
    </row>
    <row r="618" spans="1:76" x14ac:dyDescent="0.2">
      <c r="A618" s="2"/>
      <c r="BT618" s="22"/>
      <c r="BU618" s="29" t="s">
        <v>602</v>
      </c>
      <c r="BV618" s="30" t="s">
        <v>1030</v>
      </c>
      <c r="BW618" s="31">
        <f>L2+(610*L4)</f>
        <v>611</v>
      </c>
      <c r="BX618" s="22"/>
    </row>
    <row r="619" spans="1:76" x14ac:dyDescent="0.2">
      <c r="A619" s="2"/>
      <c r="BT619" s="22"/>
      <c r="BU619" s="29" t="s">
        <v>669</v>
      </c>
      <c r="BV619" s="30" t="s">
        <v>1030</v>
      </c>
      <c r="BW619" s="31">
        <f>L2+(611*L4)</f>
        <v>612</v>
      </c>
      <c r="BX619" s="22"/>
    </row>
    <row r="620" spans="1:76" x14ac:dyDescent="0.2">
      <c r="A620" s="2"/>
      <c r="BT620" s="22"/>
      <c r="BU620" s="29" t="s">
        <v>350</v>
      </c>
      <c r="BV620" s="30" t="s">
        <v>1030</v>
      </c>
      <c r="BW620" s="31">
        <f>L2+(612*L4)</f>
        <v>613</v>
      </c>
      <c r="BX620" s="22"/>
    </row>
    <row r="621" spans="1:76" x14ac:dyDescent="0.2">
      <c r="A621" s="2"/>
      <c r="BT621" s="22"/>
      <c r="BU621" s="29" t="s">
        <v>417</v>
      </c>
      <c r="BV621" s="30" t="s">
        <v>1030</v>
      </c>
      <c r="BW621" s="31">
        <f>L2+(613*L4)</f>
        <v>614</v>
      </c>
      <c r="BX621" s="22"/>
    </row>
    <row r="622" spans="1:76" x14ac:dyDescent="0.2">
      <c r="A622" s="2"/>
      <c r="BT622" s="22"/>
      <c r="BU622" s="29" t="s">
        <v>60</v>
      </c>
      <c r="BV622" s="30" t="s">
        <v>1030</v>
      </c>
      <c r="BW622" s="31">
        <f>L2+(614*L4)</f>
        <v>615</v>
      </c>
      <c r="BX622" s="22"/>
    </row>
    <row r="623" spans="1:76" x14ac:dyDescent="0.2">
      <c r="A623" s="2"/>
      <c r="BT623" s="22"/>
      <c r="BU623" s="29" t="s">
        <v>244</v>
      </c>
      <c r="BV623" s="30" t="s">
        <v>1030</v>
      </c>
      <c r="BW623" s="31">
        <f>L2+(615*L4)</f>
        <v>616</v>
      </c>
      <c r="BX623" s="22"/>
    </row>
    <row r="624" spans="1:76" x14ac:dyDescent="0.2">
      <c r="A624" s="2"/>
      <c r="BT624" s="22"/>
      <c r="BU624" s="29" t="s">
        <v>306</v>
      </c>
      <c r="BV624" s="30" t="s">
        <v>1030</v>
      </c>
      <c r="BW624" s="31">
        <f>L2+(616*L4)</f>
        <v>617</v>
      </c>
      <c r="BX624" s="22"/>
    </row>
    <row r="625" spans="1:76" x14ac:dyDescent="0.2">
      <c r="A625" s="2"/>
      <c r="BT625" s="22"/>
      <c r="BU625" s="29" t="s">
        <v>492</v>
      </c>
      <c r="BV625" s="30" t="s">
        <v>1030</v>
      </c>
      <c r="BW625" s="31">
        <f>L2+(617*L4)</f>
        <v>618</v>
      </c>
      <c r="BX625" s="22"/>
    </row>
    <row r="626" spans="1:76" x14ac:dyDescent="0.2">
      <c r="A626" s="2"/>
      <c r="BT626" s="22"/>
      <c r="BU626" s="29" t="s">
        <v>104</v>
      </c>
      <c r="BV626" s="30" t="s">
        <v>1030</v>
      </c>
      <c r="BW626" s="31">
        <f>L2+(618*L4)</f>
        <v>619</v>
      </c>
      <c r="BX626" s="22"/>
    </row>
    <row r="627" spans="1:76" x14ac:dyDescent="0.2">
      <c r="A627" s="2"/>
      <c r="BT627" s="22"/>
      <c r="BU627" s="29" t="s">
        <v>169</v>
      </c>
      <c r="BV627" s="30" t="s">
        <v>1030</v>
      </c>
      <c r="BW627" s="31">
        <f>L2+(619*L4)</f>
        <v>620</v>
      </c>
      <c r="BX627" s="22"/>
    </row>
    <row r="628" spans="1:76" x14ac:dyDescent="0.2">
      <c r="A628" s="2"/>
      <c r="BT628" s="22"/>
      <c r="BU628" s="55" t="s">
        <v>866</v>
      </c>
      <c r="BV628" s="30" t="s">
        <v>1030</v>
      </c>
      <c r="BW628" s="31">
        <f>L2+(620*L4)</f>
        <v>621</v>
      </c>
      <c r="BX628" s="22"/>
    </row>
    <row r="629" spans="1:76" x14ac:dyDescent="0.2">
      <c r="A629" s="2"/>
      <c r="BT629" s="22"/>
      <c r="BU629" s="29" t="s">
        <v>932</v>
      </c>
      <c r="BV629" s="30" t="s">
        <v>1030</v>
      </c>
      <c r="BW629" s="31">
        <f>L2+(621*L4)</f>
        <v>622</v>
      </c>
      <c r="BX629" s="22"/>
    </row>
    <row r="630" spans="1:76" x14ac:dyDescent="0.2">
      <c r="A630" s="2"/>
      <c r="BT630" s="22"/>
      <c r="BU630" s="29" t="s">
        <v>558</v>
      </c>
      <c r="BV630" s="30" t="s">
        <v>1030</v>
      </c>
      <c r="BW630" s="31">
        <f>L2+(622*L4)</f>
        <v>623</v>
      </c>
      <c r="BX630" s="22"/>
    </row>
    <row r="631" spans="1:76" x14ac:dyDescent="0.2">
      <c r="A631" s="2"/>
      <c r="BT631" s="22"/>
      <c r="BU631" s="29" t="s">
        <v>744</v>
      </c>
      <c r="BV631" s="30" t="s">
        <v>1030</v>
      </c>
      <c r="BW631" s="31">
        <f>L2+(623*L4)</f>
        <v>624</v>
      </c>
      <c r="BX631" s="22"/>
    </row>
    <row r="632" spans="1:76" x14ac:dyDescent="0.2">
      <c r="A632" s="2"/>
      <c r="BT632" s="22"/>
      <c r="BU632" s="29" t="s">
        <v>260</v>
      </c>
      <c r="BV632" s="30" t="s">
        <v>1030</v>
      </c>
      <c r="BW632" s="31">
        <f>L2+(624*L4)</f>
        <v>625</v>
      </c>
      <c r="BX632" s="22"/>
    </row>
    <row r="633" spans="1:76" x14ac:dyDescent="0.2">
      <c r="A633" s="2"/>
      <c r="BT633" s="22"/>
      <c r="BU633" s="29" t="s">
        <v>76</v>
      </c>
      <c r="BV633" s="30" t="s">
        <v>1030</v>
      </c>
      <c r="BW633" s="31">
        <f>L2+(625*L4)</f>
        <v>626</v>
      </c>
      <c r="BX633" s="22"/>
    </row>
    <row r="634" spans="1:76" x14ac:dyDescent="0.2">
      <c r="A634" s="2"/>
      <c r="BT634" s="22"/>
      <c r="BU634" s="29" t="s">
        <v>401</v>
      </c>
      <c r="BV634" s="30" t="s">
        <v>1030</v>
      </c>
      <c r="BW634" s="31">
        <f>L2+(626*L4)</f>
        <v>627</v>
      </c>
      <c r="BX634" s="22"/>
    </row>
    <row r="635" spans="1:76" x14ac:dyDescent="0.2">
      <c r="A635" s="2"/>
      <c r="BT635" s="22"/>
      <c r="BU635" s="29" t="s">
        <v>334</v>
      </c>
      <c r="BV635" s="30" t="s">
        <v>1030</v>
      </c>
      <c r="BW635" s="31">
        <f>L2+(627*L4)</f>
        <v>628</v>
      </c>
      <c r="BX635" s="22"/>
    </row>
    <row r="636" spans="1:76" x14ac:dyDescent="0.2">
      <c r="A636" s="2"/>
      <c r="BT636" s="22"/>
      <c r="BU636" s="29" t="s">
        <v>653</v>
      </c>
      <c r="BV636" s="30" t="s">
        <v>1030</v>
      </c>
      <c r="BW636" s="31">
        <f>L2+(628*L4)</f>
        <v>629</v>
      </c>
      <c r="BX636" s="22"/>
    </row>
    <row r="637" spans="1:76" x14ac:dyDescent="0.2">
      <c r="A637" s="2"/>
      <c r="BT637" s="22"/>
      <c r="BU637" s="29" t="s">
        <v>586</v>
      </c>
      <c r="BV637" s="30" t="s">
        <v>1030</v>
      </c>
      <c r="BW637" s="31">
        <f>L2+(629*L4)</f>
        <v>630</v>
      </c>
      <c r="BX637" s="22"/>
    </row>
    <row r="638" spans="1:76" x14ac:dyDescent="0.2">
      <c r="A638" s="2"/>
      <c r="BT638" s="22"/>
      <c r="BU638" s="29" t="s">
        <v>1022</v>
      </c>
      <c r="BV638" s="30" t="s">
        <v>1030</v>
      </c>
      <c r="BW638" s="31">
        <f>L2+(630*L4)</f>
        <v>631</v>
      </c>
      <c r="BX638" s="22"/>
    </row>
    <row r="639" spans="1:76" x14ac:dyDescent="0.2">
      <c r="A639" s="2"/>
      <c r="BT639" s="22"/>
      <c r="BU639" s="29" t="s">
        <v>838</v>
      </c>
      <c r="BV639" s="30" t="s">
        <v>1030</v>
      </c>
      <c r="BW639" s="31">
        <f>L2+(631*L4)</f>
        <v>632</v>
      </c>
      <c r="BX639" s="22"/>
    </row>
    <row r="640" spans="1:76" x14ac:dyDescent="0.2">
      <c r="A640" s="2"/>
      <c r="BT640" s="22"/>
      <c r="BU640" s="29" t="s">
        <v>760</v>
      </c>
      <c r="BV640" s="30" t="s">
        <v>1030</v>
      </c>
      <c r="BW640" s="31">
        <f>L2+(632*L4)</f>
        <v>633</v>
      </c>
      <c r="BX640" s="22"/>
    </row>
    <row r="641" spans="1:76" x14ac:dyDescent="0.2">
      <c r="A641" s="2"/>
      <c r="BT641" s="22"/>
      <c r="BU641" s="29" t="s">
        <v>574</v>
      </c>
      <c r="BV641" s="30" t="s">
        <v>1030</v>
      </c>
      <c r="BW641" s="31">
        <f>L2+(633*L4)</f>
        <v>634</v>
      </c>
      <c r="BX641" s="22"/>
    </row>
    <row r="642" spans="1:76" x14ac:dyDescent="0.2">
      <c r="A642" s="64"/>
      <c r="BT642" s="22"/>
      <c r="BU642" s="29" t="s">
        <v>916</v>
      </c>
      <c r="BV642" s="30" t="s">
        <v>1030</v>
      </c>
      <c r="BW642" s="31">
        <f>L2+(634*L4)</f>
        <v>635</v>
      </c>
      <c r="BX642" s="22"/>
    </row>
    <row r="643" spans="1:76" x14ac:dyDescent="0.2">
      <c r="A643" s="64"/>
      <c r="BT643" s="22"/>
      <c r="BU643" s="29" t="s">
        <v>850</v>
      </c>
      <c r="BV643" s="30" t="s">
        <v>1030</v>
      </c>
      <c r="BW643" s="31">
        <f>L2+(635*L4)</f>
        <v>636</v>
      </c>
      <c r="BX643" s="22"/>
    </row>
    <row r="644" spans="1:76" x14ac:dyDescent="0.2">
      <c r="A644" s="64"/>
      <c r="BT644" s="22"/>
      <c r="BU644" s="29" t="s">
        <v>154</v>
      </c>
      <c r="BV644" s="30" t="s">
        <v>1030</v>
      </c>
      <c r="BW644" s="31">
        <f>L2+(636*L4)</f>
        <v>637</v>
      </c>
      <c r="BX644" s="22"/>
    </row>
    <row r="645" spans="1:76" x14ac:dyDescent="0.2">
      <c r="A645" s="2"/>
      <c r="BT645" s="22"/>
      <c r="BU645" s="29" t="s">
        <v>88</v>
      </c>
      <c r="BV645" s="30" t="s">
        <v>1030</v>
      </c>
      <c r="BW645" s="31">
        <f>L2+(637*L4)</f>
        <v>638</v>
      </c>
      <c r="BX645" s="22"/>
    </row>
    <row r="646" spans="1:76" x14ac:dyDescent="0.2">
      <c r="A646" s="64"/>
      <c r="BT646" s="22"/>
      <c r="BU646" s="29" t="s">
        <v>508</v>
      </c>
      <c r="BV646" s="30" t="s">
        <v>1030</v>
      </c>
      <c r="BW646" s="31">
        <f>L2+(638*L4)</f>
        <v>639</v>
      </c>
      <c r="BX646" s="22"/>
    </row>
    <row r="647" spans="1:76" x14ac:dyDescent="0.2">
      <c r="A647" s="64"/>
      <c r="BT647" s="22"/>
      <c r="BU647" s="29" t="s">
        <v>322</v>
      </c>
      <c r="BV647" s="30" t="s">
        <v>1030</v>
      </c>
      <c r="BW647" s="31">
        <f>L2+(639*L4)</f>
        <v>640</v>
      </c>
      <c r="BX647" s="22"/>
    </row>
    <row r="648" spans="1:76" x14ac:dyDescent="0.2">
      <c r="A648" s="64"/>
      <c r="BT648" s="22"/>
      <c r="BU648" s="29" t="s">
        <v>120</v>
      </c>
      <c r="BV648" s="30" t="s">
        <v>1030</v>
      </c>
      <c r="BW648" s="31">
        <f>L2+(640*L4)</f>
        <v>641</v>
      </c>
      <c r="BX648" s="22"/>
    </row>
    <row r="649" spans="1:76" x14ac:dyDescent="0.2">
      <c r="A649" s="64"/>
      <c r="BT649" s="22"/>
      <c r="BU649" s="29" t="s">
        <v>187</v>
      </c>
      <c r="BV649" s="30" t="s">
        <v>1030</v>
      </c>
      <c r="BW649" s="31">
        <f>L2+(641*L4)</f>
        <v>642</v>
      </c>
      <c r="BX649" s="22"/>
    </row>
    <row r="650" spans="1:76" x14ac:dyDescent="0.2">
      <c r="A650" s="2"/>
      <c r="BT650" s="22"/>
      <c r="BU650" s="29" t="s">
        <v>288</v>
      </c>
      <c r="BV650" s="30" t="s">
        <v>1030</v>
      </c>
      <c r="BW650" s="31">
        <f>L2+(642*L4)</f>
        <v>643</v>
      </c>
      <c r="BX650" s="22"/>
    </row>
    <row r="651" spans="1:76" x14ac:dyDescent="0.2">
      <c r="A651" s="2"/>
      <c r="BT651" s="22"/>
      <c r="BU651" s="29" t="s">
        <v>476</v>
      </c>
      <c r="BV651" s="30" t="s">
        <v>1030</v>
      </c>
      <c r="BW651" s="31">
        <f>L2+(643*L4)</f>
        <v>644</v>
      </c>
      <c r="BX651" s="22"/>
    </row>
    <row r="652" spans="1:76" x14ac:dyDescent="0.2">
      <c r="A652" s="2"/>
      <c r="BT652" s="22"/>
      <c r="BU652" s="29" t="s">
        <v>543</v>
      </c>
      <c r="BV652" s="30" t="s">
        <v>1030</v>
      </c>
      <c r="BW652" s="31">
        <f>L2+(644*L4)</f>
        <v>645</v>
      </c>
      <c r="BX652" s="22"/>
    </row>
    <row r="653" spans="1:76" x14ac:dyDescent="0.2">
      <c r="A653" s="2"/>
      <c r="BT653" s="22"/>
      <c r="BU653" s="29" t="s">
        <v>732</v>
      </c>
      <c r="BV653" s="30" t="s">
        <v>1030</v>
      </c>
      <c r="BW653" s="31">
        <f>L2+(645*L4)</f>
        <v>646</v>
      </c>
      <c r="BX653" s="22"/>
    </row>
    <row r="654" spans="1:76" x14ac:dyDescent="0.2">
      <c r="A654" s="2"/>
      <c r="BT654" s="22"/>
      <c r="BU654" s="29" t="s">
        <v>879</v>
      </c>
      <c r="BV654" s="30" t="s">
        <v>1030</v>
      </c>
      <c r="BW654" s="31">
        <f>L2+(646*L4)</f>
        <v>647</v>
      </c>
      <c r="BX654" s="22"/>
    </row>
    <row r="655" spans="1:76" x14ac:dyDescent="0.2">
      <c r="A655" s="2"/>
      <c r="BT655" s="22"/>
      <c r="BU655" s="29" t="s">
        <v>947</v>
      </c>
      <c r="BV655" s="30" t="s">
        <v>1030</v>
      </c>
      <c r="BW655" s="31">
        <f>L2+(647*L4)</f>
        <v>648</v>
      </c>
      <c r="BX655" s="22"/>
    </row>
    <row r="656" spans="1:76" x14ac:dyDescent="0.2">
      <c r="A656" s="2"/>
      <c r="BT656" s="22"/>
      <c r="BU656" s="29" t="s">
        <v>619</v>
      </c>
      <c r="BV656" s="30" t="s">
        <v>1030</v>
      </c>
      <c r="BW656" s="31">
        <f>L2+(648*L4)</f>
        <v>649</v>
      </c>
      <c r="BX656" s="22"/>
    </row>
    <row r="657" spans="1:76" x14ac:dyDescent="0.2">
      <c r="A657" s="2"/>
      <c r="BT657" s="22"/>
      <c r="BU657" s="29" t="s">
        <v>688</v>
      </c>
      <c r="BV657" s="30" t="s">
        <v>1030</v>
      </c>
      <c r="BW657" s="31">
        <f>L2+(649*L4)</f>
        <v>650</v>
      </c>
      <c r="BX657" s="22"/>
    </row>
    <row r="658" spans="1:76" x14ac:dyDescent="0.2">
      <c r="A658" s="2"/>
      <c r="BT658" s="22"/>
      <c r="BU658" s="29" t="s">
        <v>803</v>
      </c>
      <c r="BV658" s="30" t="s">
        <v>1030</v>
      </c>
      <c r="BW658" s="31">
        <f>L2+(650*L4)</f>
        <v>651</v>
      </c>
      <c r="BX658" s="22"/>
    </row>
    <row r="659" spans="1:76" x14ac:dyDescent="0.2">
      <c r="A659" s="2"/>
      <c r="BT659" s="22"/>
      <c r="BU659" s="29" t="s">
        <v>989</v>
      </c>
      <c r="BV659" s="30" t="s">
        <v>1030</v>
      </c>
      <c r="BW659" s="31">
        <f>L2+(651*L4)</f>
        <v>652</v>
      </c>
      <c r="BX659" s="22"/>
    </row>
    <row r="660" spans="1:76" x14ac:dyDescent="0.2">
      <c r="A660" s="2"/>
      <c r="BT660" s="22"/>
      <c r="BU660" s="29" t="s">
        <v>45</v>
      </c>
      <c r="BV660" s="30" t="s">
        <v>1030</v>
      </c>
      <c r="BW660" s="31">
        <f>L2+(652*L4)</f>
        <v>653</v>
      </c>
      <c r="BX660" s="22"/>
    </row>
    <row r="661" spans="1:76" x14ac:dyDescent="0.2">
      <c r="A661" s="2"/>
      <c r="BT661" s="22"/>
      <c r="BU661" s="29" t="s">
        <v>231</v>
      </c>
      <c r="BV661" s="30" t="s">
        <v>1030</v>
      </c>
      <c r="BW661" s="31">
        <f>L2+(653*L4)</f>
        <v>654</v>
      </c>
      <c r="BX661" s="22"/>
    </row>
    <row r="662" spans="1:76" x14ac:dyDescent="0.2">
      <c r="A662" s="2"/>
      <c r="BT662" s="22"/>
      <c r="BU662" s="29" t="s">
        <v>363</v>
      </c>
      <c r="BV662" s="30" t="s">
        <v>1030</v>
      </c>
      <c r="BW662" s="31">
        <f>L2+(654*L4)</f>
        <v>655</v>
      </c>
      <c r="BX662" s="22"/>
    </row>
    <row r="663" spans="1:76" x14ac:dyDescent="0.2">
      <c r="A663" s="2"/>
      <c r="BT663" s="22"/>
      <c r="BU663" s="29" t="s">
        <v>432</v>
      </c>
      <c r="BV663" s="30" t="s">
        <v>1030</v>
      </c>
      <c r="BW663" s="31">
        <f>L2+(655*L4)</f>
        <v>656</v>
      </c>
      <c r="BX663" s="22"/>
    </row>
    <row r="664" spans="1:76" x14ac:dyDescent="0.2">
      <c r="A664" s="2"/>
      <c r="BT664" s="22"/>
      <c r="BU664" s="29" t="s">
        <v>962</v>
      </c>
      <c r="BV664" s="30" t="s">
        <v>1030</v>
      </c>
      <c r="BW664" s="31">
        <f>L2+(656*L4)</f>
        <v>657</v>
      </c>
      <c r="BX664" s="22"/>
    </row>
    <row r="665" spans="1:76" x14ac:dyDescent="0.2">
      <c r="A665" s="2"/>
      <c r="BT665" s="22"/>
      <c r="BU665" s="29" t="s">
        <v>894</v>
      </c>
      <c r="BV665" s="30" t="s">
        <v>1030</v>
      </c>
      <c r="BW665" s="31">
        <f>L2+(657*L4)</f>
        <v>658</v>
      </c>
      <c r="BX665" s="22"/>
    </row>
    <row r="666" spans="1:76" x14ac:dyDescent="0.2">
      <c r="A666" s="2"/>
      <c r="BT666" s="22"/>
      <c r="BU666" s="29" t="s">
        <v>716</v>
      </c>
      <c r="BV666" s="30" t="s">
        <v>1030</v>
      </c>
      <c r="BW666" s="31">
        <f>L2+(658*L4)</f>
        <v>659</v>
      </c>
      <c r="BX666" s="22"/>
    </row>
    <row r="667" spans="1:76" x14ac:dyDescent="0.2">
      <c r="A667" s="2"/>
      <c r="BT667" s="22"/>
      <c r="BU667" s="29" t="s">
        <v>528</v>
      </c>
      <c r="BV667" s="30" t="s">
        <v>1030</v>
      </c>
      <c r="BW667" s="31">
        <f>L2+(659*L4)</f>
        <v>660</v>
      </c>
      <c r="BX667" s="22"/>
    </row>
    <row r="668" spans="1:76" x14ac:dyDescent="0.2">
      <c r="A668" s="2"/>
      <c r="BT668" s="22"/>
      <c r="BU668" s="29" t="s">
        <v>460</v>
      </c>
      <c r="BV668" s="30" t="s">
        <v>1030</v>
      </c>
      <c r="BW668" s="31">
        <f>L2+(660*L4)</f>
        <v>661</v>
      </c>
      <c r="BX668" s="22"/>
    </row>
    <row r="669" spans="1:76" x14ac:dyDescent="0.2">
      <c r="A669" s="2"/>
      <c r="BT669" s="22"/>
      <c r="BU669" s="29" t="s">
        <v>272</v>
      </c>
      <c r="BV669" s="30" t="s">
        <v>1030</v>
      </c>
      <c r="BW669" s="31">
        <f>L2+(661*L4)</f>
        <v>662</v>
      </c>
      <c r="BX669" s="22"/>
    </row>
    <row r="670" spans="1:76" x14ac:dyDescent="0.2">
      <c r="A670" s="2"/>
      <c r="BT670" s="22"/>
      <c r="BU670" s="29" t="s">
        <v>203</v>
      </c>
      <c r="BV670" s="30" t="s">
        <v>1030</v>
      </c>
      <c r="BW670" s="31">
        <f>L2+(662*L4)</f>
        <v>663</v>
      </c>
      <c r="BX670" s="22"/>
    </row>
    <row r="671" spans="1:76" x14ac:dyDescent="0.2">
      <c r="A671" s="2"/>
      <c r="BT671" s="22"/>
      <c r="BU671" s="29" t="s">
        <v>136</v>
      </c>
      <c r="BV671" s="30" t="s">
        <v>1030</v>
      </c>
      <c r="BW671" s="31">
        <f>L2+(663*L4)</f>
        <v>664</v>
      </c>
      <c r="BX671" s="22"/>
    </row>
    <row r="672" spans="1:76" x14ac:dyDescent="0.2">
      <c r="A672" s="2"/>
      <c r="BT672" s="22"/>
      <c r="BU672" s="29" t="s">
        <v>448</v>
      </c>
      <c r="BV672" s="30" t="s">
        <v>1030</v>
      </c>
      <c r="BW672" s="31">
        <f>L2+(664*L4)</f>
        <v>665</v>
      </c>
      <c r="BX672" s="22"/>
    </row>
    <row r="673" spans="1:76" x14ac:dyDescent="0.2">
      <c r="A673" s="2"/>
      <c r="BT673" s="22"/>
      <c r="BU673" s="29" t="s">
        <v>379</v>
      </c>
      <c r="BV673" s="30" t="s">
        <v>1030</v>
      </c>
      <c r="BW673" s="31">
        <f>L2+(665*L4)</f>
        <v>666</v>
      </c>
      <c r="BX673" s="22"/>
    </row>
    <row r="674" spans="1:76" x14ac:dyDescent="0.2">
      <c r="A674" s="2"/>
      <c r="BT674" s="22"/>
      <c r="BU674" s="29" t="s">
        <v>215</v>
      </c>
      <c r="BV674" s="30" t="s">
        <v>1030</v>
      </c>
      <c r="BW674" s="31">
        <f>L2+(666*L4)</f>
        <v>667</v>
      </c>
      <c r="BX674" s="22"/>
    </row>
    <row r="675" spans="1:76" x14ac:dyDescent="0.2">
      <c r="A675" s="2"/>
      <c r="BT675" s="22"/>
      <c r="BU675" s="29" t="s">
        <v>29</v>
      </c>
      <c r="BV675" s="30" t="s">
        <v>1030</v>
      </c>
      <c r="BW675" s="31">
        <f>L2+(667*L4)</f>
        <v>668</v>
      </c>
      <c r="BX675" s="22"/>
    </row>
    <row r="676" spans="1:76" x14ac:dyDescent="0.2">
      <c r="A676" s="2"/>
      <c r="BT676" s="22"/>
      <c r="BU676" s="29" t="s">
        <v>973</v>
      </c>
      <c r="BV676" s="30" t="s">
        <v>1030</v>
      </c>
      <c r="BW676" s="31">
        <f>L2+(668*L4)</f>
        <v>669</v>
      </c>
      <c r="BX676" s="22"/>
    </row>
    <row r="677" spans="1:76" x14ac:dyDescent="0.2">
      <c r="A677" s="2"/>
      <c r="BT677" s="22"/>
      <c r="BU677" s="29" t="s">
        <v>787</v>
      </c>
      <c r="BV677" s="30" t="s">
        <v>1030</v>
      </c>
      <c r="BW677" s="31">
        <f>L2+(669*L4)</f>
        <v>670</v>
      </c>
      <c r="BX677" s="22"/>
    </row>
    <row r="678" spans="1:76" x14ac:dyDescent="0.2">
      <c r="A678" s="2"/>
      <c r="BT678" s="22"/>
      <c r="BU678" s="29" t="s">
        <v>704</v>
      </c>
      <c r="BV678" s="30" t="s">
        <v>1030</v>
      </c>
      <c r="BW678" s="31">
        <f>L2+(670*L4)</f>
        <v>671</v>
      </c>
      <c r="BX678" s="22"/>
    </row>
    <row r="679" spans="1:76" x14ac:dyDescent="0.2">
      <c r="A679" s="2"/>
      <c r="BT679" s="22"/>
      <c r="BU679" s="29" t="s">
        <v>635</v>
      </c>
      <c r="BV679" s="30" t="s">
        <v>1030</v>
      </c>
      <c r="BW679" s="31">
        <f>L2+(671*L4)</f>
        <v>672</v>
      </c>
      <c r="BX679" s="22"/>
    </row>
    <row r="680" spans="1:76" x14ac:dyDescent="0.2">
      <c r="A680" s="2"/>
      <c r="BT680" s="22"/>
      <c r="BU680" s="29" t="s">
        <v>61</v>
      </c>
      <c r="BV680" s="30" t="s">
        <v>1030</v>
      </c>
      <c r="BW680" s="31">
        <f>L2+(672*L4)</f>
        <v>673</v>
      </c>
      <c r="BX680" s="22"/>
    </row>
    <row r="681" spans="1:76" x14ac:dyDescent="0.2">
      <c r="A681" s="2"/>
      <c r="BT681" s="22"/>
      <c r="BU681" s="29" t="s">
        <v>247</v>
      </c>
      <c r="BV681" s="30" t="s">
        <v>1030</v>
      </c>
      <c r="BW681" s="31">
        <f>L2+(673*L4)</f>
        <v>674</v>
      </c>
      <c r="BX681" s="22"/>
    </row>
    <row r="682" spans="1:76" x14ac:dyDescent="0.2">
      <c r="A682" s="2"/>
      <c r="BT682" s="22"/>
      <c r="BU682" s="29" t="s">
        <v>347</v>
      </c>
      <c r="BV682" s="30" t="s">
        <v>1030</v>
      </c>
      <c r="BW682" s="31">
        <f>L2+(674*L4)</f>
        <v>675</v>
      </c>
      <c r="BX682" s="22"/>
    </row>
    <row r="683" spans="1:76" x14ac:dyDescent="0.2">
      <c r="A683" s="2"/>
      <c r="BT683" s="22"/>
      <c r="BU683" s="29" t="s">
        <v>416</v>
      </c>
      <c r="BV683" s="30" t="s">
        <v>1030</v>
      </c>
      <c r="BW683" s="31">
        <f>L2+(675*L4)</f>
        <v>676</v>
      </c>
      <c r="BX683" s="22"/>
    </row>
    <row r="684" spans="1:76" x14ac:dyDescent="0.2">
      <c r="A684" s="2"/>
      <c r="BT684" s="22"/>
      <c r="BU684" s="29" t="s">
        <v>603</v>
      </c>
      <c r="BV684" s="30" t="s">
        <v>1030</v>
      </c>
      <c r="BW684" s="31">
        <f>L2+(676*L4)</f>
        <v>677</v>
      </c>
      <c r="BX684" s="22"/>
    </row>
    <row r="685" spans="1:76" x14ac:dyDescent="0.2">
      <c r="A685" s="64"/>
      <c r="BT685" s="22"/>
      <c r="BU685" s="29" t="s">
        <v>672</v>
      </c>
      <c r="BV685" s="30" t="s">
        <v>1030</v>
      </c>
      <c r="BW685" s="31">
        <f>L2+(677*L4)</f>
        <v>678</v>
      </c>
      <c r="BX685" s="22"/>
    </row>
    <row r="686" spans="1:76" x14ac:dyDescent="0.2">
      <c r="A686" s="64"/>
      <c r="BT686" s="22"/>
      <c r="BU686" s="29" t="s">
        <v>819</v>
      </c>
      <c r="BV686" s="30" t="s">
        <v>1030</v>
      </c>
      <c r="BW686" s="31">
        <f>L2+(678*L4)</f>
        <v>679</v>
      </c>
      <c r="BX686" s="22"/>
    </row>
    <row r="687" spans="1:76" x14ac:dyDescent="0.2">
      <c r="A687" s="64"/>
      <c r="BT687" s="22"/>
      <c r="BU687" s="29" t="s">
        <v>1005</v>
      </c>
      <c r="BV687" s="30" t="s">
        <v>1030</v>
      </c>
      <c r="BW687" s="31">
        <f>L2+(679*L4)</f>
        <v>680</v>
      </c>
      <c r="BX687" s="22"/>
    </row>
    <row r="688" spans="1:76" x14ac:dyDescent="0.2">
      <c r="A688" s="2"/>
      <c r="BT688" s="22"/>
      <c r="BU688" s="29" t="s">
        <v>559</v>
      </c>
      <c r="BV688" s="30" t="s">
        <v>1030</v>
      </c>
      <c r="BW688" s="31">
        <f>L2+(680*L4)</f>
        <v>681</v>
      </c>
      <c r="BX688" s="22"/>
    </row>
    <row r="689" spans="1:76" x14ac:dyDescent="0.2">
      <c r="A689" s="2"/>
      <c r="BT689" s="22"/>
      <c r="BU689" s="29" t="s">
        <v>747</v>
      </c>
      <c r="BV689" s="30" t="s">
        <v>1030</v>
      </c>
      <c r="BW689" s="31">
        <f>L2+(681*L4)</f>
        <v>682</v>
      </c>
      <c r="BX689" s="22"/>
    </row>
    <row r="690" spans="1:76" x14ac:dyDescent="0.2">
      <c r="A690" s="2"/>
      <c r="BT690" s="22"/>
      <c r="BU690" s="29" t="s">
        <v>863</v>
      </c>
      <c r="BV690" s="30" t="s">
        <v>1030</v>
      </c>
      <c r="BW690" s="31">
        <f>L2+(682*L4)</f>
        <v>683</v>
      </c>
      <c r="BX690" s="22"/>
    </row>
    <row r="691" spans="1:76" x14ac:dyDescent="0.2">
      <c r="A691" s="2"/>
      <c r="BT691" s="22"/>
      <c r="BU691" s="29" t="s">
        <v>931</v>
      </c>
      <c r="BV691" s="30" t="s">
        <v>1030</v>
      </c>
      <c r="BW691" s="31">
        <f>L2+(683*L4)</f>
        <v>684</v>
      </c>
      <c r="BX691" s="22"/>
    </row>
    <row r="692" spans="1:76" x14ac:dyDescent="0.2">
      <c r="A692" s="2"/>
      <c r="BT692" s="22"/>
      <c r="BU692" s="29" t="s">
        <v>105</v>
      </c>
      <c r="BV692" s="30" t="s">
        <v>1030</v>
      </c>
      <c r="BW692" s="31">
        <f>L2+(684*L4)</f>
        <v>685</v>
      </c>
      <c r="BX692" s="22"/>
    </row>
    <row r="693" spans="1:76" x14ac:dyDescent="0.2">
      <c r="A693" s="2"/>
      <c r="BT693" s="22"/>
      <c r="BU693" s="29" t="s">
        <v>172</v>
      </c>
      <c r="BV693" s="30" t="s">
        <v>1030</v>
      </c>
      <c r="BW693" s="31">
        <f>L2+(685*L4)</f>
        <v>686</v>
      </c>
      <c r="BX693" s="22"/>
    </row>
    <row r="694" spans="1:76" x14ac:dyDescent="0.2">
      <c r="A694" s="2"/>
      <c r="BT694" s="22"/>
      <c r="BU694" s="29" t="s">
        <v>303</v>
      </c>
      <c r="BV694" s="30" t="s">
        <v>1030</v>
      </c>
      <c r="BW694" s="31">
        <f>L2+(686*L4)</f>
        <v>687</v>
      </c>
      <c r="BX694" s="22"/>
    </row>
    <row r="695" spans="1:76" x14ac:dyDescent="0.2">
      <c r="A695" s="2"/>
      <c r="BT695" s="22"/>
      <c r="BU695" s="29" t="s">
        <v>491</v>
      </c>
      <c r="BV695" s="30" t="s">
        <v>1030</v>
      </c>
      <c r="BW695" s="31">
        <f>L2+(687*L4)</f>
        <v>688</v>
      </c>
      <c r="BX695" s="22"/>
    </row>
    <row r="696" spans="1:76" x14ac:dyDescent="0.2">
      <c r="A696" s="2"/>
      <c r="BT696" s="22"/>
      <c r="BU696" s="29" t="s">
        <v>1021</v>
      </c>
      <c r="BV696" s="30" t="s">
        <v>1030</v>
      </c>
      <c r="BW696" s="31">
        <f>L2+(688*L4)</f>
        <v>689</v>
      </c>
      <c r="BX696" s="22"/>
    </row>
    <row r="697" spans="1:76" x14ac:dyDescent="0.2">
      <c r="A697" s="2"/>
      <c r="BT697" s="22"/>
      <c r="BU697" s="29" t="s">
        <v>835</v>
      </c>
      <c r="BV697" s="30" t="s">
        <v>1030</v>
      </c>
      <c r="BW697" s="31">
        <f>L2+(689*L4)</f>
        <v>690</v>
      </c>
      <c r="BX697" s="22"/>
    </row>
    <row r="698" spans="1:76" x14ac:dyDescent="0.2">
      <c r="A698" s="2"/>
      <c r="BT698" s="22"/>
      <c r="BU698" s="29" t="s">
        <v>656</v>
      </c>
      <c r="BV698" s="30" t="s">
        <v>1030</v>
      </c>
      <c r="BW698" s="31">
        <f>L2+(690*L4)</f>
        <v>691</v>
      </c>
      <c r="BX698" s="22"/>
    </row>
    <row r="699" spans="1:76" x14ac:dyDescent="0.2">
      <c r="A699" s="2"/>
      <c r="BT699" s="22"/>
      <c r="BU699" s="29" t="s">
        <v>587</v>
      </c>
      <c r="BV699" s="30" t="s">
        <v>1030</v>
      </c>
      <c r="BW699" s="31">
        <f>L2+(691*L4)</f>
        <v>692</v>
      </c>
      <c r="BX699" s="22"/>
    </row>
    <row r="700" spans="1:76" x14ac:dyDescent="0.2">
      <c r="A700" s="2"/>
      <c r="BT700" s="22"/>
      <c r="BU700" s="29" t="s">
        <v>400</v>
      </c>
      <c r="BV700" s="30" t="s">
        <v>1030</v>
      </c>
      <c r="BW700" s="31">
        <f>L2+(692*L4)</f>
        <v>693</v>
      </c>
      <c r="BX700" s="22"/>
    </row>
    <row r="701" spans="1:76" x14ac:dyDescent="0.2">
      <c r="A701" s="2"/>
      <c r="BT701" s="22"/>
      <c r="BU701" s="29" t="s">
        <v>331</v>
      </c>
      <c r="BV701" s="30" t="s">
        <v>1030</v>
      </c>
      <c r="BW701" s="31">
        <f>L2+(693*L4)</f>
        <v>694</v>
      </c>
      <c r="BX701" s="22"/>
    </row>
    <row r="702" spans="1:76" x14ac:dyDescent="0.2">
      <c r="A702" s="2"/>
      <c r="BT702" s="22"/>
      <c r="BU702" s="29" t="s">
        <v>263</v>
      </c>
      <c r="BV702" s="30" t="s">
        <v>1030</v>
      </c>
      <c r="BW702" s="31">
        <f>L2+(694*L4)</f>
        <v>695</v>
      </c>
      <c r="BX702" s="22"/>
    </row>
    <row r="703" spans="1:76" x14ac:dyDescent="0.2">
      <c r="A703" s="2"/>
      <c r="BT703" s="22"/>
      <c r="BU703" s="29" t="s">
        <v>77</v>
      </c>
      <c r="BV703" s="30" t="s">
        <v>1030</v>
      </c>
      <c r="BW703" s="31">
        <f>L2+(695*L4)</f>
        <v>696</v>
      </c>
      <c r="BX703" s="22"/>
    </row>
    <row r="704" spans="1:76" x14ac:dyDescent="0.2">
      <c r="A704" s="2"/>
      <c r="BT704" s="22"/>
      <c r="BU704" s="29" t="s">
        <v>507</v>
      </c>
      <c r="BV704" s="30" t="s">
        <v>1030</v>
      </c>
      <c r="BW704" s="31">
        <f>L2+(696*L4)</f>
        <v>697</v>
      </c>
      <c r="BX704" s="22"/>
    </row>
    <row r="705" spans="1:76" x14ac:dyDescent="0.2">
      <c r="A705" s="2"/>
      <c r="BT705" s="22"/>
      <c r="BU705" s="29" t="s">
        <v>319</v>
      </c>
      <c r="BV705" s="30" t="s">
        <v>1030</v>
      </c>
      <c r="BW705" s="31">
        <f>L2+(697*L4)</f>
        <v>698</v>
      </c>
      <c r="BX705" s="22"/>
    </row>
    <row r="706" spans="1:76" x14ac:dyDescent="0.2">
      <c r="A706" s="2"/>
      <c r="BT706" s="22"/>
      <c r="BU706" s="29" t="s">
        <v>157</v>
      </c>
      <c r="BV706" s="30" t="s">
        <v>1030</v>
      </c>
      <c r="BW706" s="31">
        <f>L2+(698*L4)</f>
        <v>699</v>
      </c>
      <c r="BX706" s="22"/>
    </row>
    <row r="707" spans="1:76" x14ac:dyDescent="0.2">
      <c r="A707" s="2"/>
      <c r="BT707" s="22"/>
      <c r="BU707" s="29" t="s">
        <v>89</v>
      </c>
      <c r="BV707" s="30" t="s">
        <v>1030</v>
      </c>
      <c r="BW707" s="31">
        <f>L2+(699*L4)</f>
        <v>700</v>
      </c>
      <c r="BX707" s="22"/>
    </row>
    <row r="708" spans="1:76" x14ac:dyDescent="0.2">
      <c r="A708" s="2"/>
      <c r="BT708" s="22"/>
      <c r="BU708" s="29" t="s">
        <v>915</v>
      </c>
      <c r="BV708" s="30" t="s">
        <v>1030</v>
      </c>
      <c r="BW708" s="31">
        <f>L2+(700*L4)</f>
        <v>701</v>
      </c>
      <c r="BX708" s="22"/>
    </row>
    <row r="709" spans="1:76" x14ac:dyDescent="0.2">
      <c r="A709" s="2"/>
      <c r="BT709" s="22"/>
      <c r="BU709" s="29" t="s">
        <v>847</v>
      </c>
      <c r="BV709" s="30" t="s">
        <v>1030</v>
      </c>
      <c r="BW709" s="31">
        <f>L2+(701*L4)</f>
        <v>702</v>
      </c>
      <c r="BX709" s="22"/>
    </row>
    <row r="710" spans="1:76" x14ac:dyDescent="0.2">
      <c r="A710" s="2"/>
      <c r="BT710" s="22"/>
      <c r="BU710" s="29" t="s">
        <v>763</v>
      </c>
      <c r="BV710" s="30" t="s">
        <v>1030</v>
      </c>
      <c r="BW710" s="31">
        <f>L2+(702*L4)</f>
        <v>703</v>
      </c>
      <c r="BX710" s="22"/>
    </row>
    <row r="711" spans="1:76" x14ac:dyDescent="0.2">
      <c r="A711" s="2"/>
      <c r="BT711" s="22"/>
      <c r="BU711" s="29" t="s">
        <v>575</v>
      </c>
      <c r="BV711" s="30" t="s">
        <v>1030</v>
      </c>
      <c r="BW711" s="31">
        <f>L2+(703*L4)</f>
        <v>704</v>
      </c>
      <c r="BX711" s="22"/>
    </row>
    <row r="712" spans="1:76" x14ac:dyDescent="0.2">
      <c r="A712" s="2"/>
      <c r="BT712" s="22"/>
      <c r="BU712" s="29" t="s">
        <v>151</v>
      </c>
      <c r="BV712" s="30" t="s">
        <v>1030</v>
      </c>
      <c r="BW712" s="31">
        <f>L2+(704*L4)</f>
        <v>705</v>
      </c>
      <c r="BX712" s="22"/>
    </row>
    <row r="713" spans="1:76" x14ac:dyDescent="0.2">
      <c r="A713" s="2"/>
      <c r="BT713" s="22"/>
      <c r="BU713" s="29" t="s">
        <v>91</v>
      </c>
      <c r="BV713" s="30" t="s">
        <v>1030</v>
      </c>
      <c r="BW713" s="31">
        <f>L2+(705*L4)</f>
        <v>706</v>
      </c>
      <c r="BX713" s="22"/>
    </row>
    <row r="714" spans="1:76" x14ac:dyDescent="0.2">
      <c r="A714" s="2"/>
      <c r="BT714" s="22"/>
      <c r="BU714" s="29" t="s">
        <v>513</v>
      </c>
      <c r="BV714" s="30" t="s">
        <v>1030</v>
      </c>
      <c r="BW714" s="31">
        <f>L2+(706*L4)</f>
        <v>707</v>
      </c>
      <c r="BX714" s="22"/>
    </row>
    <row r="715" spans="1:76" x14ac:dyDescent="0.2">
      <c r="A715" s="2"/>
      <c r="BT715" s="22"/>
      <c r="BU715" s="29" t="s">
        <v>317</v>
      </c>
      <c r="BV715" s="30" t="s">
        <v>1030</v>
      </c>
      <c r="BW715" s="31">
        <f>L2+(707*L4)</f>
        <v>708</v>
      </c>
      <c r="BX715" s="22"/>
    </row>
    <row r="716" spans="1:76" x14ac:dyDescent="0.2">
      <c r="A716" s="2"/>
      <c r="BT716" s="22"/>
      <c r="BU716" s="29" t="s">
        <v>765</v>
      </c>
      <c r="BV716" s="30" t="s">
        <v>1030</v>
      </c>
      <c r="BW716" s="31">
        <f>L2+(708*L4)</f>
        <v>709</v>
      </c>
      <c r="BX716" s="22"/>
    </row>
    <row r="717" spans="1:76" x14ac:dyDescent="0.2">
      <c r="A717" s="2"/>
      <c r="BT717" s="22"/>
      <c r="BU717" s="29" t="s">
        <v>569</v>
      </c>
      <c r="BV717" s="30" t="s">
        <v>1030</v>
      </c>
      <c r="BW717" s="31">
        <f>L2+(709*L4)</f>
        <v>710</v>
      </c>
      <c r="BX717" s="22"/>
    </row>
    <row r="718" spans="1:76" x14ac:dyDescent="0.2">
      <c r="A718" s="2"/>
      <c r="BT718" s="22"/>
      <c r="BU718" s="29" t="s">
        <v>913</v>
      </c>
      <c r="BV718" s="30" t="s">
        <v>1030</v>
      </c>
      <c r="BW718" s="31">
        <f>L2+(710*L4)</f>
        <v>711</v>
      </c>
      <c r="BX718" s="22"/>
    </row>
    <row r="719" spans="1:76" x14ac:dyDescent="0.2">
      <c r="A719" s="2"/>
      <c r="BT719" s="22"/>
      <c r="BU719" s="29" t="s">
        <v>853</v>
      </c>
      <c r="BV719" s="30" t="s">
        <v>1030</v>
      </c>
      <c r="BW719" s="31">
        <f>L2+(711*L4)</f>
        <v>712</v>
      </c>
      <c r="BX719" s="22"/>
    </row>
    <row r="720" spans="1:76" x14ac:dyDescent="0.2">
      <c r="A720" s="2"/>
      <c r="BT720" s="22"/>
      <c r="BU720" s="29" t="s">
        <v>650</v>
      </c>
      <c r="BV720" s="30" t="s">
        <v>1030</v>
      </c>
      <c r="BW720" s="31">
        <f>L2+(712*L4)</f>
        <v>713</v>
      </c>
      <c r="BX720" s="22"/>
    </row>
    <row r="721" spans="1:76" x14ac:dyDescent="0.2">
      <c r="A721" s="2"/>
      <c r="BT721" s="22"/>
      <c r="BU721" s="29" t="s">
        <v>589</v>
      </c>
      <c r="BV721" s="30" t="s">
        <v>1030</v>
      </c>
      <c r="BW721" s="31">
        <f>L2+(713*L4)</f>
        <v>714</v>
      </c>
      <c r="BX721" s="22"/>
    </row>
    <row r="722" spans="1:76" x14ac:dyDescent="0.2">
      <c r="A722" s="2"/>
      <c r="BT722" s="22"/>
      <c r="BU722" s="29" t="s">
        <v>1027</v>
      </c>
      <c r="BV722" s="30" t="s">
        <v>1030</v>
      </c>
      <c r="BW722" s="31">
        <f>L2+(714*L4)</f>
        <v>715</v>
      </c>
      <c r="BX722" s="22"/>
    </row>
    <row r="723" spans="1:76" x14ac:dyDescent="0.2">
      <c r="A723" s="2"/>
      <c r="BT723" s="22"/>
      <c r="BU723" s="29" t="s">
        <v>833</v>
      </c>
      <c r="BV723" s="30" t="s">
        <v>1030</v>
      </c>
      <c r="BW723" s="31">
        <f>L2+(715*L4)</f>
        <v>716</v>
      </c>
      <c r="BX723" s="22"/>
    </row>
    <row r="724" spans="1:76" x14ac:dyDescent="0.2">
      <c r="A724" s="2"/>
      <c r="BT724" s="22"/>
      <c r="BU724" s="29" t="s">
        <v>265</v>
      </c>
      <c r="BV724" s="30" t="s">
        <v>1030</v>
      </c>
      <c r="BW724" s="31">
        <f>L2+(716*L4)</f>
        <v>717</v>
      </c>
      <c r="BX724" s="22"/>
    </row>
    <row r="725" spans="1:76" x14ac:dyDescent="0.2">
      <c r="A725" s="2"/>
      <c r="BT725" s="22"/>
      <c r="BU725" s="29" t="s">
        <v>71</v>
      </c>
      <c r="BV725" s="30" t="s">
        <v>1030</v>
      </c>
      <c r="BW725" s="31">
        <f>L2+(717*L4)</f>
        <v>718</v>
      </c>
      <c r="BX725" s="22"/>
    </row>
    <row r="726" spans="1:76" x14ac:dyDescent="0.2">
      <c r="A726" s="2"/>
      <c r="BT726" s="22"/>
      <c r="BU726" s="29" t="s">
        <v>398</v>
      </c>
      <c r="BV726" s="30" t="s">
        <v>1030</v>
      </c>
      <c r="BW726" s="31">
        <f>L2+(718*L4)</f>
        <v>719</v>
      </c>
      <c r="BX726" s="22"/>
    </row>
    <row r="727" spans="1:76" x14ac:dyDescent="0.2">
      <c r="A727" s="2"/>
      <c r="BT727" s="22"/>
      <c r="BU727" s="29" t="s">
        <v>337</v>
      </c>
      <c r="BV727" s="30" t="s">
        <v>1030</v>
      </c>
      <c r="BW727" s="31">
        <f>L2+(719*L4)</f>
        <v>720</v>
      </c>
      <c r="BX727" s="22"/>
    </row>
    <row r="728" spans="1:76" x14ac:dyDescent="0.2">
      <c r="A728" s="64"/>
      <c r="BT728" s="22"/>
      <c r="BU728" s="29" t="s">
        <v>869</v>
      </c>
      <c r="BV728" s="30" t="s">
        <v>1030</v>
      </c>
      <c r="BW728" s="31">
        <f>L2+(720*L4)</f>
        <v>721</v>
      </c>
      <c r="BX728" s="22"/>
    </row>
    <row r="729" spans="1:76" x14ac:dyDescent="0.2">
      <c r="A729" s="64"/>
      <c r="BT729" s="22"/>
      <c r="BU729" s="29" t="s">
        <v>929</v>
      </c>
      <c r="BV729" s="30" t="s">
        <v>1030</v>
      </c>
      <c r="BW729" s="31">
        <f>L2+(721*L4)</f>
        <v>722</v>
      </c>
      <c r="BX729" s="22"/>
    </row>
    <row r="730" spans="1:76" x14ac:dyDescent="0.2">
      <c r="A730" s="64"/>
      <c r="BT730" s="22"/>
      <c r="BU730" s="29" t="s">
        <v>553</v>
      </c>
      <c r="BV730" s="30" t="s">
        <v>1030</v>
      </c>
      <c r="BW730" s="31">
        <f>L2+(722*L4)</f>
        <v>723</v>
      </c>
      <c r="BX730" s="22"/>
    </row>
    <row r="731" spans="1:76" x14ac:dyDescent="0.2">
      <c r="A731" s="2"/>
      <c r="BT731" s="22"/>
      <c r="BU731" s="29" t="s">
        <v>749</v>
      </c>
      <c r="BV731" s="30" t="s">
        <v>1030</v>
      </c>
      <c r="BW731" s="31">
        <f>L2+(723*L4)</f>
        <v>724</v>
      </c>
      <c r="BX731" s="22"/>
    </row>
    <row r="732" spans="1:76" x14ac:dyDescent="0.2">
      <c r="A732" s="64"/>
      <c r="BT732" s="22"/>
      <c r="BU732" s="29" t="s">
        <v>301</v>
      </c>
      <c r="BV732" s="30" t="s">
        <v>1030</v>
      </c>
      <c r="BW732" s="31">
        <f>L2+(724*L4)</f>
        <v>725</v>
      </c>
      <c r="BX732" s="22"/>
    </row>
    <row r="733" spans="1:76" x14ac:dyDescent="0.2">
      <c r="A733" s="64"/>
      <c r="BT733" s="22"/>
      <c r="BU733" s="29" t="s">
        <v>497</v>
      </c>
      <c r="BV733" s="30" t="s">
        <v>1030</v>
      </c>
      <c r="BW733" s="31">
        <f>L2+(725*L4)</f>
        <v>726</v>
      </c>
      <c r="BX733" s="22"/>
    </row>
    <row r="734" spans="1:76" x14ac:dyDescent="0.2">
      <c r="A734" s="64"/>
      <c r="BT734" s="22"/>
      <c r="BU734" s="29" t="s">
        <v>107</v>
      </c>
      <c r="BV734" s="30" t="s">
        <v>1030</v>
      </c>
      <c r="BW734" s="31">
        <f>L2+(726*L4)</f>
        <v>727</v>
      </c>
      <c r="BX734" s="22"/>
    </row>
    <row r="735" spans="1:76" x14ac:dyDescent="0.2">
      <c r="A735" s="64"/>
      <c r="BT735" s="22"/>
      <c r="BU735" s="29" t="s">
        <v>166</v>
      </c>
      <c r="BV735" s="30" t="s">
        <v>1030</v>
      </c>
      <c r="BW735" s="31">
        <f>L2+(727*L4)</f>
        <v>728</v>
      </c>
      <c r="BX735" s="22"/>
    </row>
    <row r="736" spans="1:76" x14ac:dyDescent="0.2">
      <c r="A736" s="2"/>
      <c r="BT736" s="22"/>
      <c r="BU736" s="29" t="s">
        <v>353</v>
      </c>
      <c r="BV736" s="30" t="s">
        <v>1030</v>
      </c>
      <c r="BW736" s="31">
        <f>L2+(728*L4)</f>
        <v>729</v>
      </c>
      <c r="BX736" s="22"/>
    </row>
    <row r="737" spans="1:77" x14ac:dyDescent="0.2">
      <c r="A737" s="2"/>
      <c r="BT737" s="22"/>
      <c r="BU737" s="29" t="s">
        <v>414</v>
      </c>
      <c r="BV737" s="30" t="s">
        <v>1030</v>
      </c>
      <c r="BW737" s="31">
        <f>L2+(729*L4)</f>
        <v>730</v>
      </c>
      <c r="BX737" s="22"/>
    </row>
    <row r="738" spans="1:77" x14ac:dyDescent="0.2">
      <c r="A738" s="2"/>
      <c r="BT738" s="22"/>
      <c r="BU738" s="29" t="s">
        <v>55</v>
      </c>
      <c r="BV738" s="30" t="s">
        <v>1030</v>
      </c>
      <c r="BW738" s="31">
        <f>L2+(730*L4)</f>
        <v>731</v>
      </c>
      <c r="BX738" s="22"/>
    </row>
    <row r="739" spans="1:77" x14ac:dyDescent="0.2">
      <c r="A739" s="2"/>
      <c r="BT739" s="22"/>
      <c r="BU739" s="29" t="s">
        <v>249</v>
      </c>
      <c r="BV739" s="30" t="s">
        <v>1030</v>
      </c>
      <c r="BW739" s="31">
        <f>L2+(731*L4)</f>
        <v>732</v>
      </c>
      <c r="BX739" s="22"/>
      <c r="BY739" s="15"/>
    </row>
    <row r="740" spans="1:77" x14ac:dyDescent="0.2">
      <c r="A740" s="2"/>
      <c r="BT740" s="22"/>
      <c r="BU740" s="29" t="s">
        <v>817</v>
      </c>
      <c r="BV740" s="30" t="s">
        <v>1030</v>
      </c>
      <c r="BW740" s="31">
        <f>L2+(732*L4)</f>
        <v>733</v>
      </c>
      <c r="BX740" s="22"/>
    </row>
    <row r="741" spans="1:77" x14ac:dyDescent="0.2">
      <c r="A741" s="2"/>
      <c r="BT741" s="22"/>
      <c r="BU741" s="29" t="s">
        <v>1011</v>
      </c>
      <c r="BV741" s="30" t="s">
        <v>1030</v>
      </c>
      <c r="BW741" s="31">
        <f>L2+(733*L4)</f>
        <v>734</v>
      </c>
      <c r="BX741" s="22"/>
    </row>
    <row r="742" spans="1:77" x14ac:dyDescent="0.2">
      <c r="A742" s="2"/>
      <c r="BT742" s="22"/>
      <c r="BU742" s="29" t="s">
        <v>605</v>
      </c>
      <c r="BV742" s="30" t="s">
        <v>1030</v>
      </c>
      <c r="BW742" s="31">
        <f>L2+(734*L4)</f>
        <v>735</v>
      </c>
      <c r="BX742" s="22"/>
    </row>
    <row r="743" spans="1:77" x14ac:dyDescent="0.2">
      <c r="AI743" s="5"/>
      <c r="BT743" s="22"/>
      <c r="BU743" s="29" t="s">
        <v>666</v>
      </c>
      <c r="BV743" s="30" t="s">
        <v>1030</v>
      </c>
      <c r="BW743" s="31">
        <f>L2+(735*L4)</f>
        <v>736</v>
      </c>
      <c r="BX743" s="22"/>
    </row>
    <row r="744" spans="1:77" x14ac:dyDescent="0.2">
      <c r="AI744" s="5"/>
      <c r="BT744" s="22"/>
      <c r="BU744" s="29" t="s">
        <v>217</v>
      </c>
      <c r="BV744" s="30" t="s">
        <v>1030</v>
      </c>
      <c r="BW744" s="31">
        <f>L2+(736*L4)</f>
        <v>737</v>
      </c>
      <c r="BX744" s="22"/>
    </row>
    <row r="745" spans="1:77" x14ac:dyDescent="0.2">
      <c r="AI745" s="5"/>
      <c r="BT745" s="22"/>
      <c r="BU745" s="29" t="s">
        <v>23</v>
      </c>
      <c r="BV745" s="30" t="s">
        <v>1030</v>
      </c>
      <c r="BW745" s="31">
        <f>L2+(737*L4)</f>
        <v>738</v>
      </c>
      <c r="BX745" s="22"/>
    </row>
    <row r="746" spans="1:77" x14ac:dyDescent="0.2">
      <c r="AI746" s="5"/>
      <c r="BT746" s="22"/>
      <c r="BU746" s="29" t="s">
        <v>446</v>
      </c>
      <c r="BV746" s="30" t="s">
        <v>1030</v>
      </c>
      <c r="BW746" s="31">
        <f>L2+(738*L4)</f>
        <v>739</v>
      </c>
      <c r="BX746" s="22"/>
    </row>
    <row r="747" spans="1:77" x14ac:dyDescent="0.2">
      <c r="AI747" s="5"/>
      <c r="BT747" s="22"/>
      <c r="BU747" s="29" t="s">
        <v>385</v>
      </c>
      <c r="BV747" s="30" t="s">
        <v>1030</v>
      </c>
      <c r="BW747" s="31">
        <f>L2+(739*L4)</f>
        <v>740</v>
      </c>
      <c r="BX747" s="22"/>
    </row>
    <row r="748" spans="1:77" x14ac:dyDescent="0.2">
      <c r="AI748" s="5"/>
      <c r="BT748" s="22"/>
      <c r="BU748" s="29" t="s">
        <v>698</v>
      </c>
      <c r="BV748" s="30" t="s">
        <v>1030</v>
      </c>
      <c r="BW748" s="31">
        <f>L2+(740*L4)</f>
        <v>741</v>
      </c>
      <c r="BX748" s="22"/>
    </row>
    <row r="749" spans="1:77" x14ac:dyDescent="0.2">
      <c r="AI749" s="5"/>
      <c r="BT749" s="22"/>
      <c r="BU749" s="29" t="s">
        <v>637</v>
      </c>
      <c r="BV749" s="30" t="s">
        <v>1030</v>
      </c>
      <c r="BW749" s="31">
        <f>L2+(741*L4)</f>
        <v>742</v>
      </c>
      <c r="BX749" s="22"/>
    </row>
    <row r="750" spans="1:77" x14ac:dyDescent="0.2">
      <c r="AI750" s="5"/>
      <c r="BT750" s="22"/>
      <c r="BU750" s="29" t="s">
        <v>979</v>
      </c>
      <c r="BV750" s="30" t="s">
        <v>1030</v>
      </c>
      <c r="BW750" s="31">
        <f>L2+(742*L4)</f>
        <v>743</v>
      </c>
      <c r="BX750" s="22"/>
    </row>
    <row r="751" spans="1:77" x14ac:dyDescent="0.2">
      <c r="AI751" s="5"/>
      <c r="BT751" s="22"/>
      <c r="BU751" s="29" t="s">
        <v>785</v>
      </c>
      <c r="BV751" s="30" t="s">
        <v>1030</v>
      </c>
      <c r="BW751" s="31">
        <f>L2+(743*L4)</f>
        <v>744</v>
      </c>
      <c r="BX751" s="22"/>
    </row>
    <row r="752" spans="1:77" x14ac:dyDescent="0.2">
      <c r="AI752" s="5"/>
      <c r="BT752" s="22"/>
      <c r="BU752" s="29" t="s">
        <v>718</v>
      </c>
      <c r="BV752" s="30" t="s">
        <v>1030</v>
      </c>
      <c r="BW752" s="31">
        <f>L2+(744*L4)</f>
        <v>745</v>
      </c>
      <c r="BX752" s="22"/>
    </row>
    <row r="753" spans="35:76" x14ac:dyDescent="0.2">
      <c r="AI753" s="5"/>
      <c r="BT753" s="22"/>
      <c r="BU753" s="29" t="s">
        <v>522</v>
      </c>
      <c r="BV753" s="30" t="s">
        <v>1030</v>
      </c>
      <c r="BW753" s="31">
        <f>L2+(745*L4)</f>
        <v>746</v>
      </c>
      <c r="BX753" s="22"/>
    </row>
    <row r="754" spans="35:76" x14ac:dyDescent="0.2">
      <c r="AI754" s="5"/>
      <c r="BT754" s="22"/>
      <c r="BU754" s="29" t="s">
        <v>960</v>
      </c>
      <c r="BV754" s="30" t="s">
        <v>1030</v>
      </c>
      <c r="BW754" s="31">
        <f>L2+(746*L4)</f>
        <v>747</v>
      </c>
      <c r="BX754" s="22"/>
    </row>
    <row r="755" spans="35:76" x14ac:dyDescent="0.2">
      <c r="AI755" s="5"/>
      <c r="BT755" s="22"/>
      <c r="BU755" s="29" t="s">
        <v>900</v>
      </c>
      <c r="BV755" s="30" t="s">
        <v>1030</v>
      </c>
      <c r="BW755" s="31">
        <f>L2+(747*L4)</f>
        <v>748</v>
      </c>
      <c r="BX755" s="22"/>
    </row>
    <row r="756" spans="35:76" x14ac:dyDescent="0.2">
      <c r="AI756" s="5"/>
      <c r="BT756" s="22"/>
      <c r="BU756" s="29" t="s">
        <v>197</v>
      </c>
      <c r="BV756" s="30" t="s">
        <v>1030</v>
      </c>
      <c r="BW756" s="31">
        <f>L2+(748*L4)</f>
        <v>749</v>
      </c>
      <c r="BX756" s="22"/>
    </row>
    <row r="757" spans="35:76" x14ac:dyDescent="0.2">
      <c r="AI757" s="5"/>
      <c r="BT757" s="22"/>
      <c r="BU757" s="29" t="s">
        <v>138</v>
      </c>
      <c r="BV757" s="30" t="s">
        <v>1030</v>
      </c>
      <c r="BW757" s="31">
        <f>L2+(749*L4)</f>
        <v>750</v>
      </c>
      <c r="BX757" s="22"/>
    </row>
    <row r="758" spans="35:76" x14ac:dyDescent="0.2">
      <c r="AI758" s="5"/>
      <c r="BT758" s="22"/>
      <c r="BU758" s="29" t="s">
        <v>466</v>
      </c>
      <c r="BV758" s="30" t="s">
        <v>1030</v>
      </c>
      <c r="BW758" s="31">
        <f>L2+(750*L4)</f>
        <v>751</v>
      </c>
      <c r="BX758" s="22"/>
    </row>
    <row r="759" spans="35:76" x14ac:dyDescent="0.2">
      <c r="AI759" s="5"/>
      <c r="BT759" s="22"/>
      <c r="BU759" s="29" t="s">
        <v>270</v>
      </c>
      <c r="BV759" s="30" t="s">
        <v>1030</v>
      </c>
      <c r="BW759" s="31">
        <f>L2+(751*L4)</f>
        <v>752</v>
      </c>
      <c r="BX759" s="22"/>
    </row>
    <row r="760" spans="35:76" x14ac:dyDescent="0.2">
      <c r="AI760" s="5"/>
      <c r="BT760" s="22"/>
      <c r="BU760" s="29" t="s">
        <v>801</v>
      </c>
      <c r="BV760" s="30" t="s">
        <v>1030</v>
      </c>
      <c r="BW760" s="31">
        <f>L2+(752*L4)</f>
        <v>753</v>
      </c>
      <c r="BX760" s="22"/>
    </row>
    <row r="761" spans="35:76" x14ac:dyDescent="0.2">
      <c r="AI761" s="5"/>
      <c r="BT761" s="22"/>
      <c r="BU761" s="29" t="s">
        <v>995</v>
      </c>
      <c r="BV761" s="30" t="s">
        <v>1030</v>
      </c>
      <c r="BW761" s="31">
        <f>L2+(753*L4)</f>
        <v>754</v>
      </c>
      <c r="BX761" s="22"/>
    </row>
    <row r="762" spans="35:76" x14ac:dyDescent="0.2">
      <c r="AI762" s="5"/>
      <c r="BT762" s="22"/>
      <c r="BU762" s="29" t="s">
        <v>621</v>
      </c>
      <c r="BV762" s="30" t="s">
        <v>1030</v>
      </c>
      <c r="BW762" s="31">
        <f>L2+(754*L4)</f>
        <v>755</v>
      </c>
      <c r="BX762" s="22"/>
    </row>
    <row r="763" spans="35:76" x14ac:dyDescent="0.2">
      <c r="AI763" s="5"/>
      <c r="BT763" s="22"/>
      <c r="BU763" s="29" t="s">
        <v>682</v>
      </c>
      <c r="BV763" s="30" t="s">
        <v>1030</v>
      </c>
      <c r="BW763" s="31">
        <f>L2+(755*L4)</f>
        <v>756</v>
      </c>
      <c r="BX763" s="22"/>
    </row>
    <row r="764" spans="35:76" x14ac:dyDescent="0.2">
      <c r="AI764" s="5"/>
      <c r="BT764" s="22"/>
      <c r="BU764" s="29" t="s">
        <v>369</v>
      </c>
      <c r="BV764" s="30" t="s">
        <v>1030</v>
      </c>
      <c r="BW764" s="31">
        <f>L2+(756*L4)</f>
        <v>757</v>
      </c>
      <c r="BX764" s="22"/>
    </row>
    <row r="765" spans="35:76" x14ac:dyDescent="0.2">
      <c r="AI765" s="5"/>
      <c r="BT765" s="22"/>
      <c r="BU765" s="29" t="s">
        <v>430</v>
      </c>
      <c r="BV765" s="30" t="s">
        <v>1030</v>
      </c>
      <c r="BW765" s="31">
        <f>L2+(757*L4)</f>
        <v>758</v>
      </c>
      <c r="BX765" s="22"/>
    </row>
    <row r="766" spans="35:76" x14ac:dyDescent="0.2">
      <c r="AI766" s="5"/>
      <c r="BT766" s="22"/>
      <c r="BU766" s="29" t="s">
        <v>39</v>
      </c>
      <c r="BV766" s="30" t="s">
        <v>1030</v>
      </c>
      <c r="BW766" s="31">
        <f>L2+(758*L4)</f>
        <v>759</v>
      </c>
      <c r="BX766" s="22"/>
    </row>
    <row r="767" spans="35:76" x14ac:dyDescent="0.2">
      <c r="AI767" s="5"/>
      <c r="BT767" s="22"/>
      <c r="BU767" s="29" t="s">
        <v>233</v>
      </c>
      <c r="BV767" s="30" t="s">
        <v>1030</v>
      </c>
      <c r="BW767" s="31">
        <f>L2+(759*L4)</f>
        <v>760</v>
      </c>
      <c r="BX767" s="22"/>
    </row>
    <row r="768" spans="35:76" x14ac:dyDescent="0.2">
      <c r="AI768" s="5"/>
      <c r="BT768" s="22"/>
      <c r="BU768" s="29" t="s">
        <v>286</v>
      </c>
      <c r="BV768" s="30" t="s">
        <v>1030</v>
      </c>
      <c r="BW768" s="31">
        <f>L2+(760*L4)</f>
        <v>761</v>
      </c>
      <c r="BX768" s="22"/>
    </row>
    <row r="769" spans="1:76" x14ac:dyDescent="0.2">
      <c r="AI769" s="5"/>
      <c r="BT769" s="22"/>
      <c r="BU769" s="29" t="s">
        <v>482</v>
      </c>
      <c r="BV769" s="30" t="s">
        <v>1030</v>
      </c>
      <c r="BW769" s="31">
        <f>L2+(761*L4)</f>
        <v>762</v>
      </c>
      <c r="BX769" s="22"/>
    </row>
    <row r="770" spans="1:76" x14ac:dyDescent="0.2">
      <c r="AI770" s="5"/>
      <c r="BT770" s="22"/>
      <c r="BU770" s="29" t="s">
        <v>122</v>
      </c>
      <c r="BV770" s="30" t="s">
        <v>1030</v>
      </c>
      <c r="BW770" s="31">
        <f>L2+(762*L4)</f>
        <v>763</v>
      </c>
      <c r="BX770" s="22"/>
    </row>
    <row r="771" spans="1:76" x14ac:dyDescent="0.2">
      <c r="A771" s="3"/>
      <c r="AI771" s="5"/>
      <c r="BT771" s="22"/>
      <c r="BU771" s="29" t="s">
        <v>181</v>
      </c>
      <c r="BV771" s="30" t="s">
        <v>1030</v>
      </c>
      <c r="BW771" s="31">
        <f>L2+(763*L4)</f>
        <v>764</v>
      </c>
      <c r="BX771" s="22"/>
    </row>
    <row r="772" spans="1:76" x14ac:dyDescent="0.2">
      <c r="A772" s="3"/>
      <c r="AI772" s="5"/>
      <c r="BT772" s="22"/>
      <c r="BU772" s="29" t="s">
        <v>884</v>
      </c>
      <c r="BV772" s="30" t="s">
        <v>1030</v>
      </c>
      <c r="BW772" s="31">
        <f>L2+(764*L4)</f>
        <v>765</v>
      </c>
      <c r="BX772" s="22"/>
    </row>
    <row r="773" spans="1:76" x14ac:dyDescent="0.2">
      <c r="A773" s="3"/>
      <c r="AI773" s="5"/>
      <c r="BT773" s="22"/>
      <c r="BU773" s="29" t="s">
        <v>945</v>
      </c>
      <c r="BV773" s="30" t="s">
        <v>1030</v>
      </c>
      <c r="BW773" s="31">
        <f>L2+(765*L4)</f>
        <v>766</v>
      </c>
      <c r="BX773" s="22"/>
    </row>
    <row r="774" spans="1:76" x14ac:dyDescent="0.2">
      <c r="AI774" s="5"/>
      <c r="BT774" s="22"/>
      <c r="BU774" s="29" t="s">
        <v>538</v>
      </c>
      <c r="BV774" s="30" t="s">
        <v>1030</v>
      </c>
      <c r="BW774" s="31">
        <f>L2+(766*L4)</f>
        <v>767</v>
      </c>
      <c r="BX774" s="22"/>
    </row>
    <row r="775" spans="1:76" x14ac:dyDescent="0.2">
      <c r="A775" s="3"/>
      <c r="AI775" s="5"/>
      <c r="BT775" s="22"/>
      <c r="BU775" s="29" t="s">
        <v>734</v>
      </c>
      <c r="BV775" s="30" t="s">
        <v>1030</v>
      </c>
      <c r="BW775" s="31">
        <f>L2+(767*L4)</f>
        <v>768</v>
      </c>
      <c r="BX775" s="22"/>
    </row>
    <row r="776" spans="1:76" x14ac:dyDescent="0.2">
      <c r="A776" s="3"/>
      <c r="AI776" s="5"/>
      <c r="BT776" s="22"/>
      <c r="BU776" s="29" t="s">
        <v>673</v>
      </c>
      <c r="BV776" s="30" t="s">
        <v>1030</v>
      </c>
      <c r="BW776" s="31">
        <f>L2+(768*L4)</f>
        <v>769</v>
      </c>
      <c r="BX776" s="22"/>
    </row>
    <row r="777" spans="1:76" x14ac:dyDescent="0.2">
      <c r="A777" s="3"/>
      <c r="AI777" s="5"/>
      <c r="BT777" s="22"/>
      <c r="BU777" s="29" t="s">
        <v>614</v>
      </c>
      <c r="BV777" s="30" t="s">
        <v>1030</v>
      </c>
      <c r="BW777" s="31">
        <f>L2+(769*L4)</f>
        <v>770</v>
      </c>
      <c r="BX777" s="22"/>
    </row>
    <row r="778" spans="1:76" x14ac:dyDescent="0.2">
      <c r="A778" s="3"/>
      <c r="AI778" s="5"/>
      <c r="BT778" s="22"/>
      <c r="BU778" s="29" t="s">
        <v>1002</v>
      </c>
      <c r="BV778" s="30" t="s">
        <v>1030</v>
      </c>
      <c r="BW778" s="31">
        <f>L2+(770*L4)</f>
        <v>771</v>
      </c>
      <c r="BX778" s="22"/>
    </row>
    <row r="779" spans="1:76" x14ac:dyDescent="0.2">
      <c r="BT779" s="22"/>
      <c r="BU779" s="29" t="s">
        <v>810</v>
      </c>
      <c r="BV779" s="30" t="s">
        <v>1030</v>
      </c>
      <c r="BW779" s="31">
        <f>L2+(771*L4)</f>
        <v>772</v>
      </c>
      <c r="BX779" s="22"/>
    </row>
    <row r="780" spans="1:76" x14ac:dyDescent="0.2">
      <c r="BT780" s="22"/>
      <c r="BU780" s="29" t="s">
        <v>240</v>
      </c>
      <c r="BV780" s="30" t="s">
        <v>1030</v>
      </c>
      <c r="BW780" s="31">
        <f>L2+(772*L4)</f>
        <v>773</v>
      </c>
      <c r="BX780" s="22"/>
    </row>
    <row r="781" spans="1:76" x14ac:dyDescent="0.2">
      <c r="BT781" s="22"/>
      <c r="BU781" s="29" t="s">
        <v>48</v>
      </c>
      <c r="BV781" s="30" t="s">
        <v>1030</v>
      </c>
      <c r="BW781" s="31">
        <f>L2+(773*L4)</f>
        <v>774</v>
      </c>
      <c r="BX781" s="22"/>
    </row>
    <row r="782" spans="1:76" x14ac:dyDescent="0.2">
      <c r="AI782" s="5"/>
      <c r="BT782" s="22"/>
      <c r="BU782" s="29" t="s">
        <v>421</v>
      </c>
      <c r="BV782" s="30" t="s">
        <v>1030</v>
      </c>
      <c r="BW782" s="31">
        <f>L2+(774*L4)</f>
        <v>775</v>
      </c>
      <c r="BX782" s="22"/>
    </row>
    <row r="783" spans="1:76" x14ac:dyDescent="0.2">
      <c r="AI783" s="5"/>
      <c r="BT783" s="22"/>
      <c r="BU783" s="29" t="s">
        <v>362</v>
      </c>
      <c r="BV783" s="30" t="s">
        <v>1030</v>
      </c>
      <c r="BW783" s="31">
        <f>L2+(775*L4)</f>
        <v>776</v>
      </c>
      <c r="BX783" s="22"/>
    </row>
    <row r="784" spans="1:76" x14ac:dyDescent="0.2">
      <c r="AI784" s="5"/>
      <c r="BT784" s="22"/>
      <c r="BU784" s="29" t="s">
        <v>158</v>
      </c>
      <c r="BV784" s="30" t="s">
        <v>1030</v>
      </c>
      <c r="BW784" s="31">
        <f>L2+(776*L4)</f>
        <v>777</v>
      </c>
      <c r="BX784" s="22"/>
    </row>
    <row r="785" spans="2:76" x14ac:dyDescent="0.2">
      <c r="AI785" s="5"/>
      <c r="BT785" s="22"/>
      <c r="BU785" s="29" t="s">
        <v>100</v>
      </c>
      <c r="BV785" s="30" t="s">
        <v>1030</v>
      </c>
      <c r="BW785" s="31">
        <f>L2+(777*L4)</f>
        <v>778</v>
      </c>
      <c r="BX785" s="22"/>
    </row>
    <row r="786" spans="2:76" x14ac:dyDescent="0.2">
      <c r="AI786" s="5"/>
      <c r="BT786" s="22"/>
      <c r="BU786" s="29" t="s">
        <v>504</v>
      </c>
      <c r="BV786" s="30" t="s">
        <v>1030</v>
      </c>
      <c r="BW786" s="31">
        <f>L2+(778*L4)</f>
        <v>779</v>
      </c>
      <c r="BX786" s="22"/>
    </row>
    <row r="787" spans="2:76" x14ac:dyDescent="0.2">
      <c r="AI787" s="5"/>
      <c r="BT787" s="22"/>
      <c r="BU787" s="29" t="s">
        <v>310</v>
      </c>
      <c r="BV787" s="30" t="s">
        <v>1030</v>
      </c>
      <c r="BW787" s="31">
        <f>L2+(779*L4)</f>
        <v>780</v>
      </c>
      <c r="BX787" s="22"/>
    </row>
    <row r="788" spans="2:76" x14ac:dyDescent="0.2">
      <c r="AI788" s="5"/>
      <c r="BT788" s="22"/>
      <c r="BU788" s="29" t="s">
        <v>756</v>
      </c>
      <c r="BV788" s="30" t="s">
        <v>1030</v>
      </c>
      <c r="BW788" s="31">
        <f>L2+(780*L4)</f>
        <v>781</v>
      </c>
      <c r="BX788" s="22"/>
    </row>
    <row r="789" spans="2:76" x14ac:dyDescent="0.2">
      <c r="AI789" s="5"/>
      <c r="BT789" s="22"/>
      <c r="BU789" s="29" t="s">
        <v>562</v>
      </c>
      <c r="BV789" s="30" t="s">
        <v>1030</v>
      </c>
      <c r="BW789" s="31">
        <f>L2+(781*L4)</f>
        <v>782</v>
      </c>
      <c r="BX789" s="22"/>
    </row>
    <row r="790" spans="2:76" x14ac:dyDescent="0.2">
      <c r="AI790" s="5"/>
      <c r="BT790" s="22"/>
      <c r="BU790" s="29" t="s">
        <v>920</v>
      </c>
      <c r="BV790" s="30" t="s">
        <v>1030</v>
      </c>
      <c r="BW790" s="31">
        <f>L2+(782*L4)</f>
        <v>783</v>
      </c>
      <c r="BX790" s="22"/>
    </row>
    <row r="791" spans="2:76" x14ac:dyDescent="0.2">
      <c r="AI791" s="5"/>
      <c r="BT791" s="22"/>
      <c r="BU791" s="29" t="s">
        <v>862</v>
      </c>
      <c r="BV791" s="30" t="s">
        <v>1030</v>
      </c>
      <c r="BW791" s="31">
        <f>L2+(783*L4)</f>
        <v>784</v>
      </c>
      <c r="BX791" s="22"/>
    </row>
    <row r="792" spans="2:76" x14ac:dyDescent="0.2">
      <c r="AI792" s="5"/>
      <c r="BT792" s="22"/>
      <c r="BU792" s="29" t="s">
        <v>346</v>
      </c>
      <c r="BV792" s="30" t="s">
        <v>1030</v>
      </c>
      <c r="BW792" s="31">
        <f>L2+(784*L4)</f>
        <v>785</v>
      </c>
      <c r="BX792" s="22"/>
    </row>
    <row r="793" spans="2:76" x14ac:dyDescent="0.2">
      <c r="AI793" s="5"/>
      <c r="BT793" s="22"/>
      <c r="BU793" s="29" t="s">
        <v>405</v>
      </c>
      <c r="BV793" s="30" t="s">
        <v>1030</v>
      </c>
      <c r="BW793" s="31">
        <f>L2+(785*L4)</f>
        <v>786</v>
      </c>
      <c r="BX793" s="22"/>
    </row>
    <row r="794" spans="2:76" x14ac:dyDescent="0.2">
      <c r="AI794" s="5"/>
      <c r="BT794" s="22"/>
      <c r="BU794" s="29" t="s">
        <v>64</v>
      </c>
      <c r="BV794" s="30" t="s">
        <v>1030</v>
      </c>
      <c r="BW794" s="31">
        <f>L2+(786*L4)</f>
        <v>787</v>
      </c>
      <c r="BX794" s="22"/>
    </row>
    <row r="795" spans="2:76" x14ac:dyDescent="0.2">
      <c r="AI795" s="5"/>
      <c r="BT795" s="22"/>
      <c r="BU795" s="29" t="s">
        <v>256</v>
      </c>
      <c r="BV795" s="30" t="s">
        <v>1030</v>
      </c>
      <c r="BW795" s="31">
        <f>L2+(787*L4)</f>
        <v>788</v>
      </c>
      <c r="BX795" s="22"/>
    </row>
    <row r="796" spans="2:76" ht="15" x14ac:dyDescent="0.25"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17"/>
      <c r="Z796" s="117"/>
      <c r="AA796" s="117"/>
      <c r="AB796" s="117"/>
      <c r="AC796" s="117"/>
      <c r="AD796" s="117"/>
      <c r="AE796" s="117"/>
      <c r="AF796" s="117"/>
      <c r="AG796" s="117"/>
      <c r="AI796" s="5"/>
      <c r="BT796" s="22"/>
      <c r="BU796" s="29" t="s">
        <v>826</v>
      </c>
      <c r="BV796" s="30" t="s">
        <v>1030</v>
      </c>
      <c r="BW796" s="31">
        <f>L2+(788*L4)</f>
        <v>789</v>
      </c>
      <c r="BX796" s="22"/>
    </row>
    <row r="797" spans="2:76" x14ac:dyDescent="0.2">
      <c r="AI797" s="5"/>
      <c r="BT797" s="22"/>
      <c r="BU797" s="29" t="s">
        <v>1018</v>
      </c>
      <c r="BV797" s="30" t="s">
        <v>1030</v>
      </c>
      <c r="BW797" s="31">
        <f>L2+(789*L4)</f>
        <v>790</v>
      </c>
      <c r="BX797" s="22"/>
    </row>
    <row r="798" spans="2:76" x14ac:dyDescent="0.2">
      <c r="AI798" s="5"/>
      <c r="BT798" s="22"/>
      <c r="BU798" s="29" t="s">
        <v>598</v>
      </c>
      <c r="BV798" s="30" t="s">
        <v>1030</v>
      </c>
      <c r="BW798" s="31">
        <f>L2+(790*L4)</f>
        <v>791</v>
      </c>
      <c r="BX798" s="22"/>
    </row>
    <row r="799" spans="2:76" x14ac:dyDescent="0.2">
      <c r="AI799" s="5"/>
      <c r="BT799" s="22"/>
      <c r="BU799" s="29" t="s">
        <v>657</v>
      </c>
      <c r="BV799" s="30" t="s">
        <v>1030</v>
      </c>
      <c r="BW799" s="31">
        <f>L2+(791*L4)</f>
        <v>792</v>
      </c>
      <c r="BX799" s="22"/>
    </row>
    <row r="800" spans="2:76" x14ac:dyDescent="0.2">
      <c r="AH800" s="5"/>
      <c r="AI800" s="5"/>
      <c r="BT800" s="22"/>
      <c r="BU800" s="29" t="s">
        <v>846</v>
      </c>
      <c r="BV800" s="30" t="s">
        <v>1030</v>
      </c>
      <c r="BW800" s="31">
        <f>L2+(792*L4)</f>
        <v>793</v>
      </c>
      <c r="BX800" s="22"/>
    </row>
    <row r="801" spans="1:76" x14ac:dyDescent="0.2">
      <c r="AH801" s="5"/>
      <c r="AI801" s="5"/>
      <c r="BT801" s="22"/>
      <c r="BU801" s="29" t="s">
        <v>904</v>
      </c>
      <c r="BV801" s="30" t="s">
        <v>1030</v>
      </c>
      <c r="BW801" s="31">
        <f>L2+(793*L4)</f>
        <v>794</v>
      </c>
      <c r="BX801" s="22"/>
    </row>
    <row r="802" spans="1:76" x14ac:dyDescent="0.2">
      <c r="AH802" s="5"/>
      <c r="AI802" s="5"/>
      <c r="BT802" s="22"/>
      <c r="BU802" s="29" t="s">
        <v>578</v>
      </c>
      <c r="BV802" s="30" t="s">
        <v>1030</v>
      </c>
      <c r="BW802" s="31">
        <f>L2+(794*L4)</f>
        <v>795</v>
      </c>
      <c r="BX802" s="22"/>
    </row>
    <row r="803" spans="1:76" x14ac:dyDescent="0.2">
      <c r="AH803" s="5"/>
      <c r="AI803" s="5"/>
      <c r="BT803" s="22"/>
      <c r="BU803" s="29" t="s">
        <v>772</v>
      </c>
      <c r="BV803" s="30" t="s">
        <v>1030</v>
      </c>
      <c r="BW803" s="31">
        <f>L2+(795*L4)</f>
        <v>796</v>
      </c>
      <c r="BX803" s="22"/>
    </row>
    <row r="804" spans="1:76" x14ac:dyDescent="0.2">
      <c r="AH804" s="5"/>
      <c r="AI804" s="5"/>
      <c r="BT804" s="22"/>
      <c r="BU804" s="29" t="s">
        <v>326</v>
      </c>
      <c r="BV804" s="30" t="s">
        <v>1030</v>
      </c>
      <c r="BW804" s="31">
        <f>L2+(796*L4)</f>
        <v>797</v>
      </c>
      <c r="BX804" s="22"/>
    </row>
    <row r="805" spans="1:76" x14ac:dyDescent="0.2">
      <c r="AH805" s="5"/>
      <c r="AI805" s="5"/>
      <c r="BT805" s="22"/>
      <c r="BU805" s="29" t="s">
        <v>520</v>
      </c>
      <c r="BV805" s="30" t="s">
        <v>1030</v>
      </c>
      <c r="BW805" s="31">
        <f>L2+(797*L4)</f>
        <v>798</v>
      </c>
      <c r="BX805" s="22"/>
    </row>
    <row r="806" spans="1:76" x14ac:dyDescent="0.2">
      <c r="AH806" s="5"/>
      <c r="AI806" s="5"/>
      <c r="BT806" s="22"/>
      <c r="BU806" s="29" t="s">
        <v>84</v>
      </c>
      <c r="BV806" s="30" t="s">
        <v>1030</v>
      </c>
      <c r="BW806" s="31">
        <f>L2+(798*L4)</f>
        <v>799</v>
      </c>
      <c r="BX806" s="22"/>
    </row>
    <row r="807" spans="1:76" x14ac:dyDescent="0.2">
      <c r="AH807" s="5"/>
      <c r="AI807" s="5"/>
      <c r="BT807" s="22"/>
      <c r="BU807" s="29" t="s">
        <v>142</v>
      </c>
      <c r="BV807" s="30" t="s">
        <v>1030</v>
      </c>
      <c r="BW807" s="31">
        <f>L2+(799*L4)</f>
        <v>800</v>
      </c>
      <c r="BX807" s="22"/>
    </row>
    <row r="808" spans="1:76" x14ac:dyDescent="0.2">
      <c r="AH808" s="5"/>
      <c r="AI808" s="5"/>
      <c r="BT808" s="22"/>
      <c r="BU808" s="29" t="s">
        <v>740</v>
      </c>
      <c r="BV808" s="30" t="s">
        <v>1030</v>
      </c>
      <c r="BW808" s="31">
        <f>L2+(800*L4)</f>
        <v>801</v>
      </c>
      <c r="BX808" s="22"/>
    </row>
    <row r="809" spans="1:76" x14ac:dyDescent="0.2">
      <c r="AH809" s="5"/>
      <c r="AI809" s="5"/>
      <c r="BT809" s="22"/>
      <c r="BU809" s="29" t="s">
        <v>546</v>
      </c>
      <c r="BV809" s="30" t="s">
        <v>1030</v>
      </c>
      <c r="BW809" s="31">
        <f>L2+(801*L4)</f>
        <v>802</v>
      </c>
      <c r="BX809" s="22"/>
    </row>
    <row r="810" spans="1:76" x14ac:dyDescent="0.2">
      <c r="AH810" s="5"/>
      <c r="AI810" s="5"/>
      <c r="BT810" s="22"/>
      <c r="BU810" s="29" t="s">
        <v>936</v>
      </c>
      <c r="BV810" s="30" t="s">
        <v>1030</v>
      </c>
      <c r="BW810" s="31">
        <f>L2+(802*L4)</f>
        <v>803</v>
      </c>
      <c r="BX810" s="22"/>
    </row>
    <row r="811" spans="1:76" x14ac:dyDescent="0.2">
      <c r="AH811" s="5"/>
      <c r="AI811" s="5"/>
      <c r="BT811" s="22"/>
      <c r="BU811" s="29" t="s">
        <v>878</v>
      </c>
      <c r="BV811" s="30" t="s">
        <v>1030</v>
      </c>
      <c r="BW811" s="31">
        <f>L2+(803*L4)</f>
        <v>804</v>
      </c>
      <c r="BX811" s="22"/>
    </row>
    <row r="812" spans="1:76" x14ac:dyDescent="0.2">
      <c r="AH812" s="5"/>
      <c r="AI812" s="5"/>
      <c r="BT812" s="22"/>
      <c r="BU812" s="29" t="s">
        <v>173</v>
      </c>
      <c r="BV812" s="30" t="s">
        <v>1030</v>
      </c>
      <c r="BW812" s="31">
        <f>L2+(804*L4)</f>
        <v>805</v>
      </c>
      <c r="BX812" s="22"/>
    </row>
    <row r="813" spans="1:76" x14ac:dyDescent="0.2">
      <c r="AH813" s="5"/>
      <c r="AI813" s="5"/>
      <c r="BT813" s="22"/>
      <c r="BU813" s="29" t="s">
        <v>115</v>
      </c>
      <c r="BV813" s="30" t="s">
        <v>1030</v>
      </c>
      <c r="BW813" s="31">
        <f>L2+(805*L4)</f>
        <v>806</v>
      </c>
      <c r="BX813" s="22"/>
    </row>
    <row r="814" spans="1:76" x14ac:dyDescent="0.2">
      <c r="AH814" s="5"/>
      <c r="AI814" s="5"/>
      <c r="BT814" s="22"/>
      <c r="BU814" s="29" t="s">
        <v>488</v>
      </c>
      <c r="BV814" s="30" t="s">
        <v>1030</v>
      </c>
      <c r="BW814" s="31">
        <f>L2+(806*L4)</f>
        <v>807</v>
      </c>
      <c r="BX814" s="22"/>
    </row>
    <row r="815" spans="1:76" x14ac:dyDescent="0.2">
      <c r="AH815" s="5"/>
      <c r="AI815" s="5"/>
      <c r="BT815" s="22"/>
      <c r="BU815" s="29" t="s">
        <v>295</v>
      </c>
      <c r="BV815" s="30" t="s">
        <v>1030</v>
      </c>
      <c r="BW815" s="31">
        <f>L2+(807*L4)</f>
        <v>808</v>
      </c>
      <c r="BX815" s="22"/>
    </row>
    <row r="816" spans="1:76" x14ac:dyDescent="0.2">
      <c r="A816" s="3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BT816" s="22"/>
      <c r="BU816" s="29" t="s">
        <v>224</v>
      </c>
      <c r="BV816" s="30" t="s">
        <v>1030</v>
      </c>
      <c r="BW816" s="31">
        <f>L2+(808*L4)</f>
        <v>809</v>
      </c>
      <c r="BX816" s="22"/>
    </row>
    <row r="817" spans="1:76" x14ac:dyDescent="0.2">
      <c r="A817" s="3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BT817" s="22"/>
      <c r="BU817" s="29" t="s">
        <v>32</v>
      </c>
      <c r="BV817" s="30" t="s">
        <v>1030</v>
      </c>
      <c r="BW817" s="31">
        <f>L2+(809*L4)</f>
        <v>810</v>
      </c>
      <c r="BX817" s="22"/>
    </row>
    <row r="818" spans="1:76" x14ac:dyDescent="0.2">
      <c r="A818" s="3"/>
      <c r="AH818" s="5"/>
      <c r="AI818" s="5"/>
      <c r="BT818" s="22"/>
      <c r="BU818" s="29" t="s">
        <v>437</v>
      </c>
      <c r="BV818" s="30" t="s">
        <v>1030</v>
      </c>
      <c r="BW818" s="31">
        <f>L2+(810*L4)</f>
        <v>811</v>
      </c>
      <c r="BX818" s="22"/>
    </row>
    <row r="819" spans="1:76" x14ac:dyDescent="0.2">
      <c r="AH819" s="5"/>
      <c r="AI819" s="5"/>
      <c r="BT819" s="22"/>
      <c r="BU819" s="29" t="s">
        <v>378</v>
      </c>
      <c r="BV819" s="30" t="s">
        <v>1030</v>
      </c>
      <c r="BW819" s="31">
        <f>L2+(811*L4)</f>
        <v>812</v>
      </c>
      <c r="BX819" s="22"/>
    </row>
    <row r="820" spans="1:76" x14ac:dyDescent="0.2">
      <c r="A820" s="3"/>
      <c r="AH820" s="5"/>
      <c r="AI820" s="5"/>
      <c r="BT820" s="22"/>
      <c r="BU820" s="29" t="s">
        <v>689</v>
      </c>
      <c r="BV820" s="30" t="s">
        <v>1030</v>
      </c>
      <c r="BW820" s="31">
        <f>L2+(812*L4)</f>
        <v>813</v>
      </c>
      <c r="BX820" s="22"/>
    </row>
    <row r="821" spans="1:76" x14ac:dyDescent="0.2">
      <c r="A821" s="3"/>
      <c r="AH821" s="5"/>
      <c r="AI821" s="5"/>
      <c r="BT821" s="22"/>
      <c r="BU821" s="29" t="s">
        <v>630</v>
      </c>
      <c r="BV821" s="30" t="s">
        <v>1030</v>
      </c>
      <c r="BW821" s="31">
        <f>L2+(813*L4)</f>
        <v>814</v>
      </c>
      <c r="BX821" s="22"/>
    </row>
    <row r="822" spans="1:76" x14ac:dyDescent="0.2">
      <c r="A822" s="3"/>
      <c r="AH822" s="5"/>
      <c r="AI822" s="5"/>
      <c r="BT822" s="22"/>
      <c r="BU822" s="29" t="s">
        <v>986</v>
      </c>
      <c r="BV822" s="30" t="s">
        <v>1030</v>
      </c>
      <c r="BW822" s="31">
        <f>L2+(814*L4)</f>
        <v>815</v>
      </c>
      <c r="BX822" s="22"/>
    </row>
    <row r="823" spans="1:76" x14ac:dyDescent="0.2">
      <c r="A823" s="3"/>
      <c r="AH823" s="5"/>
      <c r="AI823" s="5"/>
      <c r="BT823" s="22"/>
      <c r="BU823" s="29" t="s">
        <v>794</v>
      </c>
      <c r="BV823" s="30" t="s">
        <v>1030</v>
      </c>
      <c r="BW823" s="31">
        <f>L2+(815*L4)</f>
        <v>816</v>
      </c>
      <c r="BX823" s="22"/>
    </row>
    <row r="824" spans="1:76" x14ac:dyDescent="0.2">
      <c r="BT824" s="22"/>
      <c r="BU824" s="29" t="s">
        <v>279</v>
      </c>
      <c r="BV824" s="30" t="s">
        <v>1030</v>
      </c>
      <c r="BW824" s="31">
        <f>L2+(816*L4)</f>
        <v>817</v>
      </c>
      <c r="BX824" s="22"/>
    </row>
    <row r="825" spans="1:76" x14ac:dyDescent="0.2">
      <c r="BT825" s="22"/>
      <c r="BU825" s="29" t="s">
        <v>473</v>
      </c>
      <c r="BV825" s="30" t="s">
        <v>1030</v>
      </c>
      <c r="BW825" s="31">
        <f>L2+(817*L4)</f>
        <v>818</v>
      </c>
      <c r="BX825" s="22"/>
    </row>
    <row r="826" spans="1:76" x14ac:dyDescent="0.2">
      <c r="B826" s="1"/>
      <c r="D826" s="102"/>
      <c r="E826" s="104"/>
      <c r="F826" s="104"/>
      <c r="G826" s="104"/>
      <c r="BT826" s="22"/>
      <c r="BU826" s="29" t="s">
        <v>131</v>
      </c>
      <c r="BV826" s="30" t="s">
        <v>1030</v>
      </c>
      <c r="BW826" s="31">
        <f>L2+(818*L4)</f>
        <v>819</v>
      </c>
      <c r="BX826" s="22"/>
    </row>
    <row r="827" spans="1:76" x14ac:dyDescent="0.2">
      <c r="AH827" s="5"/>
      <c r="AI827" s="5"/>
      <c r="BT827" s="22"/>
      <c r="BU827" s="29" t="s">
        <v>188</v>
      </c>
      <c r="BV827" s="30" t="s">
        <v>1030</v>
      </c>
      <c r="BW827" s="31">
        <f>L2+(819*L4)</f>
        <v>820</v>
      </c>
      <c r="BX827" s="22"/>
    </row>
    <row r="828" spans="1:76" x14ac:dyDescent="0.2">
      <c r="AH828" s="5"/>
      <c r="AI828" s="5"/>
      <c r="BT828" s="22"/>
      <c r="BU828" s="29" t="s">
        <v>893</v>
      </c>
      <c r="BV828" s="30" t="s">
        <v>1030</v>
      </c>
      <c r="BW828" s="31">
        <f>L2+(820*L4)</f>
        <v>821</v>
      </c>
      <c r="BX828" s="22"/>
    </row>
    <row r="829" spans="1:76" x14ac:dyDescent="0.2">
      <c r="AH829" s="5"/>
      <c r="AI829" s="5"/>
      <c r="BT829" s="22"/>
      <c r="BU829" s="29" t="s">
        <v>951</v>
      </c>
      <c r="BV829" s="30" t="s">
        <v>1030</v>
      </c>
      <c r="BW829" s="31">
        <f>L2+(821*L4)</f>
        <v>822</v>
      </c>
      <c r="BX829" s="22"/>
    </row>
    <row r="830" spans="1:76" x14ac:dyDescent="0.2">
      <c r="AH830" s="5"/>
      <c r="AI830" s="5"/>
      <c r="BT830" s="22"/>
      <c r="BU830" s="29" t="s">
        <v>531</v>
      </c>
      <c r="BV830" s="30" t="s">
        <v>1030</v>
      </c>
      <c r="BW830" s="31">
        <f>L2+(822*L4)</f>
        <v>823</v>
      </c>
      <c r="BX830" s="22"/>
    </row>
    <row r="831" spans="1:76" x14ac:dyDescent="0.2">
      <c r="AH831" s="5"/>
      <c r="AI831" s="5"/>
      <c r="BT831" s="22"/>
      <c r="BU831" s="29" t="s">
        <v>725</v>
      </c>
      <c r="BV831" s="30" t="s">
        <v>1030</v>
      </c>
      <c r="BW831" s="31">
        <f>L2+(823*L4)</f>
        <v>824</v>
      </c>
      <c r="BX831" s="22"/>
    </row>
    <row r="832" spans="1:76" x14ac:dyDescent="0.2">
      <c r="AH832" s="5"/>
      <c r="AI832" s="5"/>
      <c r="BT832" s="22"/>
      <c r="BU832" s="29" t="s">
        <v>779</v>
      </c>
      <c r="BV832" s="30" t="s">
        <v>1030</v>
      </c>
      <c r="BW832" s="31">
        <f>L2+(824*L4)</f>
        <v>825</v>
      </c>
      <c r="BX832" s="22"/>
    </row>
    <row r="833" spans="34:76" x14ac:dyDescent="0.2">
      <c r="AH833" s="5"/>
      <c r="AI833" s="5"/>
      <c r="BT833" s="22"/>
      <c r="BU833" s="29" t="s">
        <v>970</v>
      </c>
      <c r="BV833" s="30" t="s">
        <v>1030</v>
      </c>
      <c r="BW833" s="31">
        <f>L2+(825*L4)</f>
        <v>826</v>
      </c>
      <c r="BX833" s="22"/>
    </row>
    <row r="834" spans="34:76" x14ac:dyDescent="0.2">
      <c r="AH834" s="5"/>
      <c r="AI834" s="5"/>
      <c r="BT834" s="22"/>
      <c r="BU834" s="29" t="s">
        <v>646</v>
      </c>
      <c r="BV834" s="30" t="s">
        <v>1030</v>
      </c>
      <c r="BW834" s="31">
        <f>L2+(826*L4)</f>
        <v>827</v>
      </c>
      <c r="BX834" s="22"/>
    </row>
    <row r="835" spans="34:76" x14ac:dyDescent="0.2">
      <c r="AH835" s="5"/>
      <c r="AI835" s="5"/>
      <c r="BT835" s="22"/>
      <c r="BU835" s="29" t="s">
        <v>705</v>
      </c>
      <c r="BV835" s="30" t="s">
        <v>1030</v>
      </c>
      <c r="BW835" s="31">
        <f>L2+(827*L4)</f>
        <v>828</v>
      </c>
      <c r="BX835" s="22"/>
    </row>
    <row r="836" spans="34:76" x14ac:dyDescent="0.2">
      <c r="AH836" s="5"/>
      <c r="AI836" s="5"/>
      <c r="BT836" s="22"/>
      <c r="BU836" s="29" t="s">
        <v>394</v>
      </c>
      <c r="BV836" s="30" t="s">
        <v>1030</v>
      </c>
      <c r="BW836" s="31">
        <f>L2+(828*L4)</f>
        <v>829</v>
      </c>
      <c r="BX836" s="22"/>
    </row>
    <row r="837" spans="34:76" x14ac:dyDescent="0.2">
      <c r="AH837" s="5"/>
      <c r="AI837" s="5"/>
      <c r="BT837" s="22"/>
      <c r="BU837" s="29" t="s">
        <v>453</v>
      </c>
      <c r="BV837" s="30" t="s">
        <v>1030</v>
      </c>
      <c r="BW837" s="31">
        <f>L2+(829*L4)</f>
        <v>830</v>
      </c>
      <c r="BX837" s="22"/>
    </row>
    <row r="838" spans="34:76" x14ac:dyDescent="0.2">
      <c r="AH838" s="5"/>
      <c r="AI838" s="5"/>
      <c r="BT838" s="22"/>
      <c r="BU838" s="29" t="s">
        <v>16</v>
      </c>
      <c r="BV838" s="30" t="s">
        <v>1030</v>
      </c>
      <c r="BW838" s="31">
        <f>L2+(830*L4)</f>
        <v>831</v>
      </c>
      <c r="BX838" s="22"/>
    </row>
    <row r="839" spans="34:76" x14ac:dyDescent="0.2">
      <c r="AH839" s="5"/>
      <c r="AI839" s="5"/>
      <c r="BT839" s="22"/>
      <c r="BU839" s="29" t="s">
        <v>208</v>
      </c>
      <c r="BV839" s="30" t="s">
        <v>1030</v>
      </c>
      <c r="BW839" s="31">
        <f>L2+(831*L4)</f>
        <v>832</v>
      </c>
      <c r="BX839" s="22"/>
    </row>
    <row r="840" spans="34:76" x14ac:dyDescent="0.2">
      <c r="AH840" s="5"/>
      <c r="AI840" s="5"/>
      <c r="BT840" s="22"/>
      <c r="BU840" s="29" t="s">
        <v>644</v>
      </c>
      <c r="BV840" s="30" t="s">
        <v>1030</v>
      </c>
      <c r="BW840" s="31">
        <f>L2+(832*L4)</f>
        <v>833</v>
      </c>
      <c r="BX840" s="22"/>
    </row>
    <row r="841" spans="34:76" x14ac:dyDescent="0.2">
      <c r="AH841" s="5"/>
      <c r="AI841" s="5"/>
      <c r="BT841" s="22"/>
      <c r="BU841" s="29" t="s">
        <v>711</v>
      </c>
      <c r="BV841" s="30" t="s">
        <v>1030</v>
      </c>
      <c r="BW841" s="31">
        <f>L2+(833*L4)</f>
        <v>834</v>
      </c>
      <c r="BX841" s="22"/>
    </row>
    <row r="842" spans="34:76" x14ac:dyDescent="0.2">
      <c r="AH842" s="5"/>
      <c r="AI842" s="5"/>
      <c r="BT842" s="22"/>
      <c r="BU842" s="29" t="s">
        <v>1031</v>
      </c>
      <c r="BV842" s="30" t="s">
        <v>1030</v>
      </c>
      <c r="BW842" s="31">
        <f>L2+(834*L4)</f>
        <v>835</v>
      </c>
      <c r="BX842" s="22"/>
    </row>
    <row r="843" spans="34:76" x14ac:dyDescent="0.2">
      <c r="AH843" s="5"/>
      <c r="AI843" s="5"/>
      <c r="BT843" s="22"/>
      <c r="BU843" s="29" t="s">
        <v>965</v>
      </c>
      <c r="BV843" s="30" t="s">
        <v>1030</v>
      </c>
      <c r="BW843" s="31">
        <f>L2+(835*L4)</f>
        <v>836</v>
      </c>
      <c r="BX843" s="22"/>
    </row>
    <row r="844" spans="34:76" x14ac:dyDescent="0.2">
      <c r="AH844" s="5"/>
      <c r="AI844" s="5"/>
      <c r="BT844" s="22"/>
      <c r="BU844" s="29" t="s">
        <v>22</v>
      </c>
      <c r="BV844" s="30" t="s">
        <v>1030</v>
      </c>
      <c r="BW844" s="31">
        <f>L2+(836*L4)</f>
        <v>837</v>
      </c>
      <c r="BX844" s="22"/>
    </row>
    <row r="845" spans="34:76" x14ac:dyDescent="0.2">
      <c r="AH845" s="5"/>
      <c r="AI845" s="5"/>
      <c r="BT845" s="22"/>
      <c r="BU845" s="29" t="s">
        <v>206</v>
      </c>
      <c r="BV845" s="30" t="s">
        <v>1030</v>
      </c>
      <c r="BW845" s="31">
        <f>L2+(837*L4)</f>
        <v>838</v>
      </c>
      <c r="BX845" s="22"/>
    </row>
    <row r="846" spans="34:76" x14ac:dyDescent="0.2">
      <c r="AH846" s="5"/>
      <c r="AI846" s="5"/>
      <c r="BT846" s="22"/>
      <c r="BU846" s="29" t="s">
        <v>1032</v>
      </c>
      <c r="BV846" s="30" t="s">
        <v>1030</v>
      </c>
      <c r="BW846" s="31">
        <f>L2+(838*L4)</f>
        <v>839</v>
      </c>
      <c r="BX846" s="22"/>
    </row>
    <row r="847" spans="34:76" x14ac:dyDescent="0.2">
      <c r="AH847" s="5"/>
      <c r="AI847" s="5"/>
      <c r="BT847" s="22"/>
      <c r="BU847" s="29" t="s">
        <v>455</v>
      </c>
      <c r="BV847" s="30" t="s">
        <v>1030</v>
      </c>
      <c r="BW847" s="31">
        <f>L2+(839*L4)</f>
        <v>840</v>
      </c>
      <c r="BX847" s="22"/>
    </row>
    <row r="848" spans="34:76" x14ac:dyDescent="0.2">
      <c r="AH848" s="5"/>
      <c r="AI848" s="5"/>
      <c r="BT848" s="22"/>
      <c r="BU848" s="29" t="s">
        <v>129</v>
      </c>
      <c r="BV848" s="30" t="s">
        <v>1030</v>
      </c>
      <c r="BW848" s="31">
        <f>L2+(840*L4)</f>
        <v>841</v>
      </c>
      <c r="BX848" s="22"/>
    </row>
    <row r="849" spans="1:76" x14ac:dyDescent="0.2">
      <c r="AH849" s="5"/>
      <c r="AI849" s="5"/>
      <c r="BT849" s="22"/>
      <c r="BU849" s="29" t="s">
        <v>194</v>
      </c>
      <c r="BV849" s="30" t="s">
        <v>1030</v>
      </c>
      <c r="BW849" s="31">
        <f>L2+(841*L4)</f>
        <v>842</v>
      </c>
      <c r="BX849" s="22"/>
    </row>
    <row r="850" spans="1:76" x14ac:dyDescent="0.2">
      <c r="AH850" s="5"/>
      <c r="AI850" s="5"/>
      <c r="BT850" s="22"/>
      <c r="BU850" s="29" t="s">
        <v>281</v>
      </c>
      <c r="BV850" s="30" t="s">
        <v>1030</v>
      </c>
      <c r="BW850" s="31">
        <f>L2+(842*L4)</f>
        <v>843</v>
      </c>
      <c r="BX850" s="22"/>
    </row>
    <row r="851" spans="1:76" x14ac:dyDescent="0.2">
      <c r="AH851" s="5"/>
      <c r="AI851" s="5"/>
      <c r="BT851" s="22"/>
      <c r="BU851" s="29" t="s">
        <v>467</v>
      </c>
      <c r="BV851" s="30" t="s">
        <v>1030</v>
      </c>
      <c r="BW851" s="31">
        <f>L2+(843*L4)</f>
        <v>844</v>
      </c>
      <c r="BX851" s="22"/>
    </row>
    <row r="852" spans="1:76" x14ac:dyDescent="0.2">
      <c r="AH852" s="5"/>
      <c r="AI852" s="5"/>
      <c r="BT852" s="22"/>
      <c r="BU852" s="29" t="s">
        <v>537</v>
      </c>
      <c r="BV852" s="30" t="s">
        <v>1030</v>
      </c>
      <c r="BW852" s="31">
        <f>L2+(844*L4)</f>
        <v>845</v>
      </c>
      <c r="BX852" s="22"/>
    </row>
    <row r="853" spans="1:76" x14ac:dyDescent="0.2">
      <c r="AH853" s="5"/>
      <c r="AI853" s="5"/>
      <c r="BT853" s="22"/>
      <c r="BU853" s="29" t="s">
        <v>723</v>
      </c>
      <c r="BV853" s="30" t="s">
        <v>1030</v>
      </c>
      <c r="BW853" s="31">
        <f>L2+(845*L4)</f>
        <v>846</v>
      </c>
      <c r="BX853" s="22"/>
    </row>
    <row r="854" spans="1:76" x14ac:dyDescent="0.2">
      <c r="AH854" s="5"/>
      <c r="AI854" s="5"/>
      <c r="BT854" s="22"/>
      <c r="BU854" s="29" t="s">
        <v>887</v>
      </c>
      <c r="BV854" s="30" t="s">
        <v>1030</v>
      </c>
      <c r="BW854" s="31">
        <f>L2+(846*L4)</f>
        <v>847</v>
      </c>
      <c r="BX854" s="22"/>
    </row>
    <row r="855" spans="1:76" x14ac:dyDescent="0.2">
      <c r="AH855" s="5"/>
      <c r="AI855" s="5"/>
      <c r="BT855" s="22"/>
      <c r="BU855" s="29" t="s">
        <v>953</v>
      </c>
      <c r="BV855" s="30" t="s">
        <v>1030</v>
      </c>
      <c r="BW855" s="31">
        <f>L2+(847*L4)</f>
        <v>848</v>
      </c>
      <c r="BX855" s="22"/>
    </row>
    <row r="856" spans="1:76" x14ac:dyDescent="0.2">
      <c r="AH856" s="5"/>
      <c r="AI856" s="5"/>
      <c r="BT856" s="22"/>
      <c r="BU856" s="29" t="s">
        <v>439</v>
      </c>
      <c r="BV856" s="30" t="s">
        <v>1030</v>
      </c>
      <c r="BW856" s="31">
        <f>L2+(848*L4)</f>
        <v>849</v>
      </c>
      <c r="BX856" s="22"/>
    </row>
    <row r="857" spans="1:76" x14ac:dyDescent="0.2">
      <c r="AH857" s="5"/>
      <c r="AI857" s="5"/>
      <c r="BT857" s="22"/>
      <c r="BU857" s="29" t="s">
        <v>372</v>
      </c>
      <c r="BV857" s="30" t="s">
        <v>1030</v>
      </c>
      <c r="BW857" s="31">
        <f>L2+(849*L4)</f>
        <v>850</v>
      </c>
      <c r="BX857" s="22"/>
    </row>
    <row r="858" spans="1:76" x14ac:dyDescent="0.2">
      <c r="AH858" s="5"/>
      <c r="AI858" s="5"/>
      <c r="BT858" s="22"/>
      <c r="BU858" s="29" t="s">
        <v>222</v>
      </c>
      <c r="BV858" s="30" t="s">
        <v>1030</v>
      </c>
      <c r="BW858" s="31">
        <f>L2+(850*L4)</f>
        <v>851</v>
      </c>
      <c r="BX858" s="22"/>
    </row>
    <row r="859" spans="1:76" x14ac:dyDescent="0.2">
      <c r="A859" s="3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BT859" s="22"/>
      <c r="BU859" s="29" t="s">
        <v>38</v>
      </c>
      <c r="BV859" s="30" t="s">
        <v>1030</v>
      </c>
      <c r="BW859" s="31">
        <f>L2+(851*L4)</f>
        <v>852</v>
      </c>
      <c r="BX859" s="22"/>
    </row>
    <row r="860" spans="1:76" x14ac:dyDescent="0.2">
      <c r="A860" s="3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BT860" s="22"/>
      <c r="BU860" s="29" t="s">
        <v>980</v>
      </c>
      <c r="BV860" s="30" t="s">
        <v>1030</v>
      </c>
      <c r="BW860" s="31">
        <f>L2+(852*L4)</f>
        <v>853</v>
      </c>
      <c r="BX860" s="22"/>
    </row>
    <row r="861" spans="1:76" x14ac:dyDescent="0.2">
      <c r="A861" s="3"/>
      <c r="AH861" s="5"/>
      <c r="AI861" s="5"/>
      <c r="BT861" s="22"/>
      <c r="BU861" s="29" t="s">
        <v>796</v>
      </c>
      <c r="BV861" s="30" t="s">
        <v>1030</v>
      </c>
      <c r="BW861" s="31">
        <f>L2+(853*L4)</f>
        <v>854</v>
      </c>
      <c r="BX861" s="22"/>
    </row>
    <row r="862" spans="1:76" x14ac:dyDescent="0.2">
      <c r="AH862" s="5"/>
      <c r="AI862" s="5"/>
      <c r="BT862" s="22"/>
      <c r="BU862" s="29" t="s">
        <v>695</v>
      </c>
      <c r="BV862" s="30" t="s">
        <v>1030</v>
      </c>
      <c r="BW862" s="31">
        <f>L2+(854*L4)</f>
        <v>855</v>
      </c>
      <c r="BX862" s="22"/>
    </row>
    <row r="863" spans="1:76" x14ac:dyDescent="0.2">
      <c r="A863" s="3"/>
      <c r="AH863" s="5"/>
      <c r="AI863" s="5"/>
      <c r="BT863" s="22"/>
      <c r="BU863" s="29" t="s">
        <v>628</v>
      </c>
      <c r="BV863" s="30" t="s">
        <v>1030</v>
      </c>
      <c r="BW863" s="31">
        <f>L2+(855*L4)</f>
        <v>856</v>
      </c>
      <c r="BX863" s="22"/>
    </row>
    <row r="864" spans="1:76" x14ac:dyDescent="0.2">
      <c r="A864" s="3"/>
      <c r="AH864" s="5"/>
      <c r="AI864" s="5"/>
      <c r="BT864" s="22"/>
      <c r="BU864" s="29" t="s">
        <v>938</v>
      </c>
      <c r="BV864" s="30" t="s">
        <v>1030</v>
      </c>
      <c r="BW864" s="31">
        <f>L2+(856*L4)</f>
        <v>857</v>
      </c>
      <c r="BX864" s="22"/>
    </row>
    <row r="865" spans="1:76" x14ac:dyDescent="0.2">
      <c r="A865" s="3"/>
      <c r="AH865" s="5"/>
      <c r="AI865" s="5"/>
      <c r="BT865" s="22"/>
      <c r="BU865" s="29" t="s">
        <v>872</v>
      </c>
      <c r="BV865" s="30" t="s">
        <v>1030</v>
      </c>
      <c r="BW865" s="31">
        <f>L2+(857*L4)</f>
        <v>858</v>
      </c>
      <c r="BX865" s="22"/>
    </row>
    <row r="866" spans="1:76" x14ac:dyDescent="0.2">
      <c r="A866" s="3"/>
      <c r="AH866" s="5"/>
      <c r="AI866" s="5"/>
      <c r="BT866" s="22"/>
      <c r="BU866" s="29" t="s">
        <v>388</v>
      </c>
      <c r="BV866" s="30" t="s">
        <v>1030</v>
      </c>
      <c r="BW866" s="31">
        <f>L2+(858*L4)</f>
        <v>859</v>
      </c>
      <c r="BX866" s="22"/>
    </row>
    <row r="867" spans="1:76" x14ac:dyDescent="0.2">
      <c r="BT867" s="22"/>
      <c r="BU867" s="29" t="s">
        <v>552</v>
      </c>
      <c r="BV867" s="30" t="s">
        <v>1030</v>
      </c>
      <c r="BW867" s="31">
        <f>L2+(859*L4)</f>
        <v>860</v>
      </c>
      <c r="BX867" s="22"/>
    </row>
    <row r="868" spans="1:76" x14ac:dyDescent="0.2">
      <c r="BT868" s="22"/>
      <c r="BU868" s="29" t="s">
        <v>483</v>
      </c>
      <c r="BV868" s="30" t="s">
        <v>1030</v>
      </c>
      <c r="BW868" s="31">
        <f>L2+(860*L4)</f>
        <v>861</v>
      </c>
      <c r="BX868" s="22"/>
    </row>
    <row r="869" spans="1:76" x14ac:dyDescent="0.2">
      <c r="B869" s="1"/>
      <c r="D869" s="102"/>
      <c r="E869" s="104"/>
      <c r="F869" s="104"/>
      <c r="G869" s="104"/>
      <c r="BT869" s="22"/>
      <c r="BU869" s="29" t="s">
        <v>296</v>
      </c>
      <c r="BV869" s="30" t="s">
        <v>1030</v>
      </c>
      <c r="BW869" s="31">
        <f>L2+(861*L4)</f>
        <v>862</v>
      </c>
      <c r="BX869" s="22"/>
    </row>
    <row r="870" spans="1:76" x14ac:dyDescent="0.2">
      <c r="AH870" s="5"/>
      <c r="AI870" s="5"/>
      <c r="BT870" s="22"/>
      <c r="BU870" s="29" t="s">
        <v>179</v>
      </c>
      <c r="BV870" s="30" t="s">
        <v>1030</v>
      </c>
      <c r="BW870" s="31">
        <f>L2+(862*L4)</f>
        <v>863</v>
      </c>
      <c r="BX870" s="22"/>
    </row>
    <row r="871" spans="1:76" x14ac:dyDescent="0.2">
      <c r="AH871" s="5"/>
      <c r="AI871" s="5"/>
      <c r="BT871" s="22"/>
      <c r="BU871" s="29" t="s">
        <v>113</v>
      </c>
      <c r="BV871" s="30" t="s">
        <v>1030</v>
      </c>
      <c r="BW871" s="31">
        <f>L2+(863*L4)</f>
        <v>864</v>
      </c>
      <c r="BX871" s="22"/>
    </row>
    <row r="872" spans="1:76" x14ac:dyDescent="0.2">
      <c r="AH872" s="5"/>
      <c r="AI872" s="5"/>
      <c r="BT872" s="22"/>
      <c r="BU872" s="29" t="s">
        <v>584</v>
      </c>
      <c r="BV872" s="30" t="s">
        <v>1030</v>
      </c>
      <c r="BW872" s="31">
        <f>L2+(864*L4)</f>
        <v>865</v>
      </c>
      <c r="BX872" s="22"/>
    </row>
    <row r="873" spans="1:76" x14ac:dyDescent="0.2">
      <c r="AH873" s="5"/>
      <c r="AI873" s="5"/>
      <c r="BT873" s="22"/>
      <c r="BU873" s="29" t="s">
        <v>770</v>
      </c>
      <c r="BV873" s="30" t="s">
        <v>1030</v>
      </c>
      <c r="BW873" s="31">
        <f>L2+(865*L4)</f>
        <v>866</v>
      </c>
      <c r="BX873" s="22"/>
    </row>
    <row r="874" spans="1:76" x14ac:dyDescent="0.2">
      <c r="AH874" s="5"/>
      <c r="AI874" s="5"/>
      <c r="BT874" s="22"/>
      <c r="BU874" s="29" t="s">
        <v>840</v>
      </c>
      <c r="BV874" s="30" t="s">
        <v>1030</v>
      </c>
      <c r="BW874" s="31">
        <f>L2+(866*L4)</f>
        <v>867</v>
      </c>
      <c r="BX874" s="22"/>
    </row>
    <row r="875" spans="1:76" x14ac:dyDescent="0.2">
      <c r="AH875" s="5"/>
      <c r="AI875" s="5"/>
      <c r="BT875" s="22"/>
      <c r="BU875" s="29" t="s">
        <v>906</v>
      </c>
      <c r="BV875" s="30" t="s">
        <v>1030</v>
      </c>
      <c r="BW875" s="31">
        <f>L2+(867*L4)</f>
        <v>868</v>
      </c>
      <c r="BX875" s="22"/>
    </row>
    <row r="876" spans="1:76" x14ac:dyDescent="0.2">
      <c r="AH876" s="5"/>
      <c r="AI876" s="5"/>
      <c r="BT876" s="22"/>
      <c r="BU876" s="29" t="s">
        <v>1033</v>
      </c>
      <c r="BV876" s="30" t="s">
        <v>1030</v>
      </c>
      <c r="BW876" s="31">
        <f>L2+(868*L4)</f>
        <v>869</v>
      </c>
      <c r="BX876" s="22"/>
    </row>
    <row r="877" spans="1:76" x14ac:dyDescent="0.2">
      <c r="AH877" s="5"/>
      <c r="AI877" s="5"/>
      <c r="BT877" s="22"/>
      <c r="BU877" s="29" t="s">
        <v>1034</v>
      </c>
      <c r="BV877" s="30" t="s">
        <v>1030</v>
      </c>
      <c r="BW877" s="31">
        <f>L2+(869*L4)</f>
        <v>870</v>
      </c>
      <c r="BX877" s="22"/>
    </row>
    <row r="878" spans="1:76" x14ac:dyDescent="0.2">
      <c r="AH878" s="5"/>
      <c r="AI878" s="5"/>
      <c r="BT878" s="22"/>
      <c r="BU878" s="29" t="s">
        <v>328</v>
      </c>
      <c r="BV878" s="30" t="s">
        <v>1030</v>
      </c>
      <c r="BW878" s="31">
        <f>L2+(870*L4)</f>
        <v>871</v>
      </c>
      <c r="BX878" s="22"/>
    </row>
    <row r="879" spans="1:76" x14ac:dyDescent="0.2">
      <c r="AH879" s="5"/>
      <c r="AI879" s="5"/>
      <c r="BT879" s="22"/>
      <c r="BU879" s="29" t="s">
        <v>1035</v>
      </c>
      <c r="BV879" s="30" t="s">
        <v>1030</v>
      </c>
      <c r="BW879" s="31">
        <f>L2+(871*L4)</f>
        <v>872</v>
      </c>
      <c r="BX879" s="22"/>
    </row>
    <row r="880" spans="1:76" x14ac:dyDescent="0.2">
      <c r="AH880" s="5"/>
      <c r="AI880" s="5"/>
      <c r="BT880" s="22"/>
      <c r="BU880" s="29" t="s">
        <v>1036</v>
      </c>
      <c r="BV880" s="30" t="s">
        <v>1030</v>
      </c>
      <c r="BW880" s="31">
        <f>L2+(872*L4)</f>
        <v>873</v>
      </c>
      <c r="BX880" s="22"/>
    </row>
    <row r="881" spans="34:76" x14ac:dyDescent="0.2">
      <c r="AH881" s="5"/>
      <c r="AI881" s="5"/>
      <c r="BT881" s="22"/>
      <c r="BU881" s="29" t="s">
        <v>254</v>
      </c>
      <c r="BV881" s="30" t="s">
        <v>1030</v>
      </c>
      <c r="BW881" s="31">
        <f>L2+(873*L4)</f>
        <v>874</v>
      </c>
      <c r="BX881" s="22"/>
    </row>
    <row r="882" spans="34:76" x14ac:dyDescent="0.2">
      <c r="AH882" s="5"/>
      <c r="AI882" s="5"/>
      <c r="BT882" s="22"/>
      <c r="BU882" s="29" t="s">
        <v>1037</v>
      </c>
      <c r="BV882" s="30" t="s">
        <v>1030</v>
      </c>
      <c r="BW882" s="31">
        <f>L2+(874*L4)</f>
        <v>875</v>
      </c>
      <c r="BX882" s="22"/>
    </row>
    <row r="883" spans="34:76" x14ac:dyDescent="0.2">
      <c r="AH883" s="5"/>
      <c r="AI883" s="5"/>
      <c r="BT883" s="22"/>
      <c r="BU883" s="29" t="s">
        <v>1038</v>
      </c>
      <c r="BV883" s="30" t="s">
        <v>1030</v>
      </c>
      <c r="BW883" s="31">
        <f>L2+(875*L4)</f>
        <v>876</v>
      </c>
      <c r="BX883" s="22"/>
    </row>
    <row r="884" spans="34:76" x14ac:dyDescent="0.2">
      <c r="AH884" s="5"/>
      <c r="AI884" s="5"/>
      <c r="BT884" s="22"/>
      <c r="BU884" s="29" t="s">
        <v>596</v>
      </c>
      <c r="BV884" s="30" t="s">
        <v>1030</v>
      </c>
      <c r="BW884" s="31">
        <f>L2+(876*L4)</f>
        <v>877</v>
      </c>
      <c r="BX884" s="22"/>
    </row>
    <row r="885" spans="34:76" x14ac:dyDescent="0.2">
      <c r="AH885" s="5"/>
      <c r="AI885" s="5"/>
      <c r="BT885" s="22"/>
      <c r="BU885" s="29" t="s">
        <v>1039</v>
      </c>
      <c r="BV885" s="30" t="s">
        <v>1030</v>
      </c>
      <c r="BW885" s="31">
        <f>L2+(877*L4)</f>
        <v>878</v>
      </c>
      <c r="BX885" s="22"/>
    </row>
    <row r="886" spans="34:76" x14ac:dyDescent="0.2">
      <c r="AH886" s="5"/>
      <c r="AI886" s="5"/>
      <c r="BT886" s="22"/>
      <c r="BU886" s="29" t="s">
        <v>1040</v>
      </c>
      <c r="BV886" s="30" t="s">
        <v>1030</v>
      </c>
      <c r="BW886" s="31">
        <f>L2+(878*L4)</f>
        <v>879</v>
      </c>
      <c r="BX886" s="22"/>
    </row>
    <row r="887" spans="34:76" x14ac:dyDescent="0.2">
      <c r="AH887" s="5"/>
      <c r="AI887" s="5"/>
      <c r="BT887" s="22"/>
      <c r="BU887" s="29" t="s">
        <v>1012</v>
      </c>
      <c r="BV887" s="30" t="s">
        <v>1030</v>
      </c>
      <c r="BW887" s="31">
        <f>L2+(879*L4)</f>
        <v>880</v>
      </c>
      <c r="BX887" s="22"/>
    </row>
    <row r="888" spans="34:76" x14ac:dyDescent="0.2">
      <c r="AH888" s="5"/>
      <c r="AI888" s="5"/>
      <c r="BT888" s="22"/>
      <c r="BU888" s="29" t="s">
        <v>1041</v>
      </c>
      <c r="BV888" s="30" t="s">
        <v>1030</v>
      </c>
      <c r="BW888" s="31">
        <f>L2+(880*L4)</f>
        <v>881</v>
      </c>
      <c r="BX888" s="22"/>
    </row>
    <row r="889" spans="34:76" x14ac:dyDescent="0.2">
      <c r="AH889" s="5"/>
      <c r="AI889" s="5"/>
      <c r="BT889" s="22"/>
      <c r="BU889" s="29" t="s">
        <v>1042</v>
      </c>
      <c r="BV889" s="30" t="s">
        <v>1030</v>
      </c>
      <c r="BW889" s="31">
        <f>L2+(881*L4)</f>
        <v>882</v>
      </c>
      <c r="BX889" s="22"/>
    </row>
    <row r="890" spans="34:76" x14ac:dyDescent="0.2">
      <c r="AH890" s="5"/>
      <c r="AI890" s="5"/>
      <c r="BT890" s="22"/>
      <c r="BU890" s="29" t="s">
        <v>70</v>
      </c>
      <c r="BV890" s="30" t="s">
        <v>1030</v>
      </c>
      <c r="BW890" s="31">
        <f>L2+(882*L4)</f>
        <v>883</v>
      </c>
      <c r="BX890" s="22"/>
    </row>
    <row r="891" spans="34:76" x14ac:dyDescent="0.2">
      <c r="AH891" s="5"/>
      <c r="AI891" s="5"/>
      <c r="BT891" s="22"/>
      <c r="BU891" s="29" t="s">
        <v>1043</v>
      </c>
      <c r="BV891" s="30" t="s">
        <v>1030</v>
      </c>
      <c r="BW891" s="31">
        <f>L2+(883*L4)</f>
        <v>884</v>
      </c>
      <c r="BX891" s="22"/>
    </row>
    <row r="892" spans="34:76" x14ac:dyDescent="0.2">
      <c r="AH892" s="5"/>
      <c r="AI892" s="5"/>
      <c r="BT892" s="22"/>
      <c r="BU892" s="29" t="s">
        <v>1044</v>
      </c>
      <c r="BV892" s="30" t="s">
        <v>1030</v>
      </c>
      <c r="BW892" s="31">
        <f>L2+(884*L4)</f>
        <v>885</v>
      </c>
      <c r="BX892" s="22"/>
    </row>
    <row r="893" spans="34:76" x14ac:dyDescent="0.2">
      <c r="AH893" s="5"/>
      <c r="AI893" s="5"/>
      <c r="BT893" s="22"/>
      <c r="BU893" s="29" t="s">
        <v>856</v>
      </c>
      <c r="BV893" s="30" t="s">
        <v>1030</v>
      </c>
      <c r="BW893" s="31">
        <f>L2+(885*L4)</f>
        <v>886</v>
      </c>
      <c r="BX893" s="22"/>
    </row>
    <row r="894" spans="34:76" x14ac:dyDescent="0.2">
      <c r="AH894" s="5"/>
      <c r="AI894" s="5"/>
      <c r="BT894" s="22"/>
      <c r="BU894" s="29" t="s">
        <v>1045</v>
      </c>
      <c r="BV894" s="30" t="s">
        <v>1030</v>
      </c>
      <c r="BW894" s="31">
        <f>L2+(886*L4)</f>
        <v>887</v>
      </c>
      <c r="BX894" s="22"/>
    </row>
    <row r="895" spans="34:76" x14ac:dyDescent="0.2">
      <c r="AH895" s="5"/>
      <c r="AI895" s="5"/>
      <c r="BT895" s="22"/>
      <c r="BU895" s="29" t="s">
        <v>1046</v>
      </c>
      <c r="BV895" s="30" t="s">
        <v>1030</v>
      </c>
      <c r="BW895" s="31">
        <f>L2+(887*L4)</f>
        <v>888</v>
      </c>
      <c r="BX895" s="22"/>
    </row>
    <row r="896" spans="34:76" x14ac:dyDescent="0.2">
      <c r="AH896" s="5"/>
      <c r="AI896" s="5"/>
      <c r="BT896" s="22"/>
      <c r="BU896" s="29" t="s">
        <v>996</v>
      </c>
      <c r="BV896" s="30" t="s">
        <v>1030</v>
      </c>
      <c r="BW896" s="31">
        <f>L2+(888*L4)</f>
        <v>889</v>
      </c>
      <c r="BX896" s="22"/>
    </row>
    <row r="897" spans="1:76" x14ac:dyDescent="0.2">
      <c r="AH897" s="5"/>
      <c r="AI897" s="5"/>
      <c r="BT897" s="22"/>
      <c r="BU897" s="29" t="s">
        <v>1047</v>
      </c>
      <c r="BV897" s="30" t="s">
        <v>1030</v>
      </c>
      <c r="BW897" s="31">
        <f>L2+(889*L4)</f>
        <v>890</v>
      </c>
      <c r="BX897" s="22"/>
    </row>
    <row r="898" spans="1:76" x14ac:dyDescent="0.2">
      <c r="AH898" s="5"/>
      <c r="AI898" s="5"/>
      <c r="BT898" s="22"/>
      <c r="BU898" s="29" t="s">
        <v>1048</v>
      </c>
      <c r="BV898" s="30" t="s">
        <v>1030</v>
      </c>
      <c r="BW898" s="31">
        <f>L2+(890*L4)</f>
        <v>891</v>
      </c>
      <c r="BX898" s="22"/>
    </row>
    <row r="899" spans="1:76" x14ac:dyDescent="0.2">
      <c r="AH899" s="5"/>
      <c r="AI899" s="5"/>
      <c r="BT899" s="22"/>
      <c r="BU899" s="29" t="s">
        <v>612</v>
      </c>
      <c r="BV899" s="30" t="s">
        <v>1030</v>
      </c>
      <c r="BW899" s="31">
        <f>L2+(891*L4)</f>
        <v>892</v>
      </c>
      <c r="BX899" s="22"/>
    </row>
    <row r="900" spans="1:76" x14ac:dyDescent="0.2">
      <c r="AH900" s="5"/>
      <c r="AI900" s="5"/>
      <c r="BT900" s="22"/>
      <c r="BU900" s="29" t="s">
        <v>1049</v>
      </c>
      <c r="BV900" s="30" t="s">
        <v>1030</v>
      </c>
      <c r="BW900" s="31">
        <f>L2+(892*L4)</f>
        <v>893</v>
      </c>
      <c r="BX900" s="22"/>
    </row>
    <row r="901" spans="1:76" x14ac:dyDescent="0.2">
      <c r="AH901" s="5"/>
      <c r="AI901" s="5"/>
      <c r="BT901" s="22"/>
      <c r="BU901" s="29" t="s">
        <v>1050</v>
      </c>
      <c r="BV901" s="30" t="s">
        <v>1030</v>
      </c>
      <c r="BW901" s="31">
        <f>L2+(893*L4)</f>
        <v>894</v>
      </c>
      <c r="BX901" s="22"/>
    </row>
    <row r="902" spans="1:76" x14ac:dyDescent="0.2">
      <c r="A902" s="3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BT902" s="22"/>
      <c r="BU902" s="29" t="s">
        <v>238</v>
      </c>
      <c r="BV902" s="30" t="s">
        <v>1030</v>
      </c>
      <c r="BW902" s="31">
        <f>L2+(894*L4)</f>
        <v>895</v>
      </c>
      <c r="BX902" s="22"/>
    </row>
    <row r="903" spans="1:76" x14ac:dyDescent="0.2">
      <c r="A903" s="3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BT903" s="22"/>
      <c r="BU903" s="29" t="s">
        <v>1051</v>
      </c>
      <c r="BV903" s="30" t="s">
        <v>1030</v>
      </c>
      <c r="BW903" s="31">
        <f>L2+(895*L4)</f>
        <v>896</v>
      </c>
      <c r="BX903" s="22"/>
    </row>
    <row r="904" spans="1:76" x14ac:dyDescent="0.2">
      <c r="A904" s="3"/>
      <c r="AH904" s="5"/>
      <c r="AI904" s="5"/>
      <c r="BT904" s="22"/>
      <c r="BU904" s="29" t="s">
        <v>389</v>
      </c>
      <c r="BV904" s="30" t="s">
        <v>1030</v>
      </c>
      <c r="BW904" s="31">
        <f>L2+(896*L4)</f>
        <v>897</v>
      </c>
      <c r="BX904" s="22"/>
    </row>
    <row r="905" spans="1:76" x14ac:dyDescent="0.2">
      <c r="AH905" s="5"/>
      <c r="AI905" s="5"/>
      <c r="BT905" s="22"/>
      <c r="BU905" s="29" t="s">
        <v>458</v>
      </c>
      <c r="BV905" s="30" t="s">
        <v>1030</v>
      </c>
      <c r="BW905" s="31">
        <f>L2+(897*L4)</f>
        <v>898</v>
      </c>
      <c r="BX905" s="22"/>
    </row>
    <row r="906" spans="1:76" x14ac:dyDescent="0.2">
      <c r="A906" s="3"/>
      <c r="AH906" s="5"/>
      <c r="AI906" s="5"/>
      <c r="BT906" s="22"/>
      <c r="BU906" s="29" t="s">
        <v>1052</v>
      </c>
      <c r="BV906" s="30" t="s">
        <v>1030</v>
      </c>
      <c r="BW906" s="31">
        <f>L2+(898*L4)</f>
        <v>899</v>
      </c>
      <c r="BX906" s="22"/>
    </row>
    <row r="907" spans="1:76" x14ac:dyDescent="0.2">
      <c r="A907" s="3"/>
      <c r="AH907" s="5"/>
      <c r="AI907" s="5"/>
      <c r="BT907" s="22"/>
      <c r="BU907" s="29" t="s">
        <v>205</v>
      </c>
      <c r="BV907" s="30" t="s">
        <v>1030</v>
      </c>
      <c r="BW907" s="31">
        <f>L2+(899*L4)</f>
        <v>900</v>
      </c>
      <c r="BX907" s="22"/>
    </row>
    <row r="908" spans="1:76" x14ac:dyDescent="0.2">
      <c r="A908" s="3"/>
      <c r="AH908" s="5"/>
      <c r="AI908" s="5"/>
      <c r="BT908" s="22"/>
      <c r="BU908" s="29" t="s">
        <v>781</v>
      </c>
      <c r="BV908" s="30" t="s">
        <v>1030</v>
      </c>
      <c r="BW908" s="31">
        <f>L2+(900*L4)</f>
        <v>901</v>
      </c>
      <c r="BX908" s="22"/>
    </row>
    <row r="909" spans="1:76" x14ac:dyDescent="0.2">
      <c r="A909" s="3"/>
      <c r="AH909" s="5"/>
      <c r="AI909" s="5"/>
      <c r="BT909" s="22"/>
      <c r="BU909" s="29" t="s">
        <v>1053</v>
      </c>
      <c r="BV909" s="30" t="s">
        <v>1030</v>
      </c>
      <c r="BW909" s="31">
        <f>L2+(901*L4)</f>
        <v>902</v>
      </c>
      <c r="BX909" s="22"/>
    </row>
    <row r="910" spans="1:76" x14ac:dyDescent="0.2">
      <c r="BT910" s="22"/>
      <c r="BU910" s="29" t="s">
        <v>641</v>
      </c>
      <c r="BV910" s="30" t="s">
        <v>1030</v>
      </c>
      <c r="BW910" s="31">
        <f>L2+(902*L4)</f>
        <v>903</v>
      </c>
      <c r="BX910" s="22"/>
    </row>
    <row r="911" spans="1:76" x14ac:dyDescent="0.2">
      <c r="BT911" s="22"/>
      <c r="BU911" s="29" t="s">
        <v>710</v>
      </c>
      <c r="BV911" s="30" t="s">
        <v>1030</v>
      </c>
      <c r="BW911" s="31">
        <f>L2+(903*L4)</f>
        <v>904</v>
      </c>
      <c r="BX911" s="22"/>
    </row>
    <row r="912" spans="1:76" x14ac:dyDescent="0.2">
      <c r="B912" s="1"/>
      <c r="D912" s="102"/>
      <c r="E912" s="104"/>
      <c r="F912" s="104"/>
      <c r="G912" s="104"/>
      <c r="BT912" s="22"/>
      <c r="BU912" s="29" t="s">
        <v>1054</v>
      </c>
      <c r="BV912" s="30" t="s">
        <v>1030</v>
      </c>
      <c r="BW912" s="31">
        <f>L2+(904*L4)</f>
        <v>905</v>
      </c>
      <c r="BX912" s="22"/>
    </row>
    <row r="913" spans="2:76" x14ac:dyDescent="0.2">
      <c r="Q913" s="116"/>
      <c r="R913" s="114"/>
      <c r="AH913" s="5"/>
      <c r="AI913" s="5"/>
      <c r="BT913" s="22"/>
      <c r="BU913" s="29" t="s">
        <v>956</v>
      </c>
      <c r="BV913" s="30" t="s">
        <v>1030</v>
      </c>
      <c r="BW913" s="31">
        <f>L2+(905*L4)</f>
        <v>906</v>
      </c>
      <c r="BX913" s="22"/>
    </row>
    <row r="914" spans="2:76" x14ac:dyDescent="0.2">
      <c r="P914" s="116"/>
      <c r="S914" s="114"/>
      <c r="AH914" s="5"/>
      <c r="AI914" s="5"/>
      <c r="BT914" s="22"/>
      <c r="BU914" s="29" t="s">
        <v>534</v>
      </c>
      <c r="BV914" s="30" t="s">
        <v>1030</v>
      </c>
      <c r="BW914" s="31">
        <f>L2+(906*L4)</f>
        <v>907</v>
      </c>
      <c r="BX914" s="22"/>
    </row>
    <row r="915" spans="2:76" x14ac:dyDescent="0.2">
      <c r="O915" s="116"/>
      <c r="T915" s="114"/>
      <c r="AH915" s="5"/>
      <c r="AI915" s="5"/>
      <c r="BT915" s="22"/>
      <c r="BU915" s="29" t="s">
        <v>1055</v>
      </c>
      <c r="BV915" s="30" t="s">
        <v>1030</v>
      </c>
      <c r="BW915" s="31">
        <f>L2+(907*L4)</f>
        <v>908</v>
      </c>
      <c r="BX915" s="22"/>
    </row>
    <row r="916" spans="2:76" x14ac:dyDescent="0.2">
      <c r="N916" s="116"/>
      <c r="U916" s="114"/>
      <c r="AH916" s="5"/>
      <c r="AI916" s="5"/>
      <c r="BT916" s="22"/>
      <c r="BU916" s="29" t="s">
        <v>282</v>
      </c>
      <c r="BV916" s="30" t="s">
        <v>1030</v>
      </c>
      <c r="BW916" s="31">
        <f>L2+(908*L4)</f>
        <v>909</v>
      </c>
      <c r="BX916" s="22"/>
    </row>
    <row r="917" spans="2:76" x14ac:dyDescent="0.2">
      <c r="M917" s="116"/>
      <c r="V917" s="114"/>
      <c r="AH917" s="5"/>
      <c r="AI917" s="5"/>
      <c r="BT917" s="22"/>
      <c r="BU917" s="29" t="s">
        <v>470</v>
      </c>
      <c r="BV917" s="30" t="s">
        <v>1030</v>
      </c>
      <c r="BW917" s="31">
        <f>L2+(909*L4)</f>
        <v>910</v>
      </c>
      <c r="BX917" s="22"/>
    </row>
    <row r="918" spans="2:76" x14ac:dyDescent="0.2">
      <c r="L918" s="116"/>
      <c r="W918" s="114"/>
      <c r="AH918" s="5"/>
      <c r="AI918" s="5"/>
      <c r="BT918" s="22"/>
      <c r="BU918" s="29" t="s">
        <v>1056</v>
      </c>
      <c r="BV918" s="30" t="s">
        <v>1030</v>
      </c>
      <c r="BW918" s="31">
        <f>L2+(910*L4)</f>
        <v>911</v>
      </c>
      <c r="BX918" s="22"/>
    </row>
    <row r="919" spans="2:76" x14ac:dyDescent="0.2">
      <c r="K919" s="116"/>
      <c r="X919" s="114"/>
      <c r="AH919" s="5"/>
      <c r="AI919" s="5"/>
      <c r="BT919" s="22"/>
      <c r="BU919" s="29" t="s">
        <v>193</v>
      </c>
      <c r="BV919" s="30" t="s">
        <v>1030</v>
      </c>
      <c r="BW919" s="31">
        <f>L2+(911*L4)</f>
        <v>912</v>
      </c>
      <c r="BX919" s="22"/>
    </row>
    <row r="920" spans="2:76" x14ac:dyDescent="0.2">
      <c r="J920" s="116"/>
      <c r="Y920" s="114"/>
      <c r="AH920" s="5"/>
      <c r="AI920" s="5"/>
      <c r="BT920" s="22"/>
      <c r="BU920" s="29" t="s">
        <v>694</v>
      </c>
      <c r="BV920" s="30" t="s">
        <v>1030</v>
      </c>
      <c r="BW920" s="31">
        <f>L2+(912*L4)</f>
        <v>913</v>
      </c>
      <c r="BX920" s="22"/>
    </row>
    <row r="921" spans="2:76" x14ac:dyDescent="0.2">
      <c r="I921" s="116"/>
      <c r="Z921" s="114"/>
      <c r="AH921" s="5"/>
      <c r="AI921" s="5"/>
      <c r="BT921" s="22"/>
      <c r="BU921" s="29" t="s">
        <v>1057</v>
      </c>
      <c r="BV921" s="30" t="s">
        <v>1030</v>
      </c>
      <c r="BW921" s="31">
        <f>L2+(913*L4)</f>
        <v>914</v>
      </c>
      <c r="BX921" s="22"/>
    </row>
    <row r="922" spans="2:76" x14ac:dyDescent="0.2">
      <c r="H922" s="116"/>
      <c r="AA922" s="114"/>
      <c r="AH922" s="5"/>
      <c r="AI922" s="5"/>
      <c r="BT922" s="22"/>
      <c r="BU922" s="29" t="s">
        <v>983</v>
      </c>
      <c r="BV922" s="30" t="s">
        <v>1030</v>
      </c>
      <c r="BW922" s="31">
        <f>L2+(914*L4)</f>
        <v>915</v>
      </c>
      <c r="BX922" s="22"/>
    </row>
    <row r="923" spans="2:76" x14ac:dyDescent="0.2">
      <c r="G923" s="116"/>
      <c r="AB923" s="114"/>
      <c r="AH923" s="5"/>
      <c r="AI923" s="5"/>
      <c r="BT923" s="22"/>
      <c r="BU923" s="29" t="s">
        <v>797</v>
      </c>
      <c r="BV923" s="30" t="s">
        <v>1030</v>
      </c>
      <c r="BW923" s="31">
        <f>L2+(915*L4)</f>
        <v>916</v>
      </c>
      <c r="BX923" s="22"/>
    </row>
    <row r="924" spans="2:76" x14ac:dyDescent="0.2">
      <c r="F924" s="116"/>
      <c r="AC924" s="114"/>
      <c r="AH924" s="5"/>
      <c r="AI924" s="5"/>
      <c r="BT924" s="22"/>
      <c r="BU924" s="29" t="s">
        <v>1058</v>
      </c>
      <c r="BV924" s="30" t="s">
        <v>1030</v>
      </c>
      <c r="BW924" s="31">
        <f>L2+(916*L4)</f>
        <v>917</v>
      </c>
      <c r="BX924" s="22"/>
    </row>
    <row r="925" spans="2:76" x14ac:dyDescent="0.2">
      <c r="E925" s="116"/>
      <c r="AD925" s="114"/>
      <c r="AH925" s="5"/>
      <c r="AI925" s="5"/>
      <c r="BT925" s="22"/>
      <c r="BU925" s="29" t="s">
        <v>35</v>
      </c>
      <c r="BV925" s="30" t="s">
        <v>1030</v>
      </c>
      <c r="BW925" s="31">
        <f>L2+(917*L4)</f>
        <v>918</v>
      </c>
      <c r="BX925" s="22"/>
    </row>
    <row r="926" spans="2:76" x14ac:dyDescent="0.2">
      <c r="D926" s="116"/>
      <c r="AE926" s="114"/>
      <c r="AH926" s="5"/>
      <c r="AI926" s="5"/>
      <c r="BT926" s="22"/>
      <c r="BU926" s="29" t="s">
        <v>442</v>
      </c>
      <c r="BV926" s="30" t="s">
        <v>1030</v>
      </c>
      <c r="BW926" s="31">
        <f>L2+(918*L4)</f>
        <v>919</v>
      </c>
      <c r="BX926" s="22"/>
    </row>
    <row r="927" spans="2:76" x14ac:dyDescent="0.2">
      <c r="C927" s="116"/>
      <c r="AF927" s="114"/>
      <c r="AH927" s="5"/>
      <c r="AI927" s="5"/>
      <c r="BT927" s="22"/>
      <c r="BU927" s="29" t="s">
        <v>1059</v>
      </c>
      <c r="BV927" s="30" t="s">
        <v>1030</v>
      </c>
      <c r="BW927" s="31">
        <f>L2+(919*L4)</f>
        <v>920</v>
      </c>
      <c r="BX927" s="22"/>
    </row>
    <row r="928" spans="2:76" x14ac:dyDescent="0.2">
      <c r="B928" s="116"/>
      <c r="AG928" s="114"/>
      <c r="AH928" s="5"/>
      <c r="AI928" s="5"/>
      <c r="BT928" s="22"/>
      <c r="BU928" s="29" t="s">
        <v>178</v>
      </c>
      <c r="BV928" s="30" t="s">
        <v>1030</v>
      </c>
      <c r="BW928" s="31">
        <f>L2+(920*L4)</f>
        <v>921</v>
      </c>
      <c r="BX928" s="22"/>
    </row>
    <row r="929" spans="2:76" x14ac:dyDescent="0.2">
      <c r="B929" s="114"/>
      <c r="AG929" s="116"/>
      <c r="AH929" s="5"/>
      <c r="AI929" s="5"/>
      <c r="BT929" s="22"/>
      <c r="BU929" s="29" t="s">
        <v>111</v>
      </c>
      <c r="BV929" s="30" t="s">
        <v>1030</v>
      </c>
      <c r="BW929" s="31">
        <f>L2+(921*L4)</f>
        <v>922</v>
      </c>
      <c r="BX929" s="22"/>
    </row>
    <row r="930" spans="2:76" x14ac:dyDescent="0.2">
      <c r="C930" s="114"/>
      <c r="AF930" s="116"/>
      <c r="AH930" s="5"/>
      <c r="AI930" s="5"/>
      <c r="BT930" s="22"/>
      <c r="BU930" s="29" t="s">
        <v>1060</v>
      </c>
      <c r="BV930" s="30" t="s">
        <v>1030</v>
      </c>
      <c r="BW930" s="31">
        <f>L2+(922*L4)</f>
        <v>923</v>
      </c>
      <c r="BX930" s="22"/>
    </row>
    <row r="931" spans="2:76" x14ac:dyDescent="0.2">
      <c r="D931" s="114"/>
      <c r="AE931" s="116"/>
      <c r="AH931" s="5"/>
      <c r="AI931" s="5"/>
      <c r="BT931" s="22"/>
      <c r="BU931" s="29" t="s">
        <v>297</v>
      </c>
      <c r="BV931" s="30" t="s">
        <v>1030</v>
      </c>
      <c r="BW931" s="31">
        <f>L2+(923*L4)</f>
        <v>924</v>
      </c>
      <c r="BX931" s="22"/>
    </row>
    <row r="932" spans="2:76" x14ac:dyDescent="0.2">
      <c r="E932" s="114"/>
      <c r="AD932" s="116"/>
      <c r="AH932" s="5"/>
      <c r="AI932" s="5"/>
      <c r="BT932" s="22"/>
      <c r="BU932" s="29" t="s">
        <v>738</v>
      </c>
      <c r="BV932" s="54" t="s">
        <v>1030</v>
      </c>
      <c r="BW932" s="31">
        <f>L2+(924*L4)</f>
        <v>925</v>
      </c>
      <c r="BX932" s="22"/>
    </row>
    <row r="933" spans="2:76" x14ac:dyDescent="0.2">
      <c r="F933" s="114"/>
      <c r="AC933" s="116"/>
      <c r="AH933" s="5"/>
      <c r="AI933" s="5"/>
      <c r="BT933" s="22"/>
      <c r="BU933" s="29" t="s">
        <v>1061</v>
      </c>
      <c r="BV933" s="30" t="s">
        <v>1030</v>
      </c>
      <c r="BW933" s="31">
        <f>L2+(925*L4)</f>
        <v>926</v>
      </c>
      <c r="BX933" s="22"/>
    </row>
    <row r="934" spans="2:76" x14ac:dyDescent="0.2">
      <c r="G934" s="114"/>
      <c r="AB934" s="116"/>
      <c r="AH934" s="5"/>
      <c r="AI934" s="5"/>
      <c r="BT934" s="22"/>
      <c r="BU934" s="29" t="s">
        <v>941</v>
      </c>
      <c r="BV934" s="30" t="s">
        <v>1030</v>
      </c>
      <c r="BW934" s="31">
        <f>L2+(926*L4)</f>
        <v>927</v>
      </c>
      <c r="BX934" s="22"/>
    </row>
    <row r="935" spans="2:76" x14ac:dyDescent="0.2">
      <c r="H935" s="114"/>
      <c r="AA935" s="116"/>
      <c r="AH935" s="5"/>
      <c r="AI935" s="5"/>
      <c r="BT935" s="22"/>
      <c r="BU935" s="29" t="s">
        <v>873</v>
      </c>
      <c r="BV935" s="30" t="s">
        <v>1030</v>
      </c>
      <c r="BW935" s="31">
        <f>L2+(927*L4)</f>
        <v>928</v>
      </c>
      <c r="BX935" s="22"/>
    </row>
    <row r="936" spans="2:76" x14ac:dyDescent="0.2">
      <c r="I936" s="114"/>
      <c r="Z936" s="116"/>
      <c r="AH936" s="5"/>
      <c r="AI936" s="5"/>
      <c r="BT936" s="22"/>
      <c r="BU936" s="56" t="s">
        <v>329</v>
      </c>
      <c r="BV936" s="30" t="s">
        <v>1030</v>
      </c>
      <c r="BW936" s="31">
        <f>L2+(928*L4)</f>
        <v>929</v>
      </c>
      <c r="BX936" s="22"/>
    </row>
    <row r="937" spans="2:76" x14ac:dyDescent="0.2">
      <c r="J937" s="114"/>
      <c r="Y937" s="116"/>
      <c r="AH937" s="5"/>
      <c r="AI937" s="5"/>
      <c r="BT937" s="22"/>
      <c r="BU937" s="56" t="s">
        <v>517</v>
      </c>
      <c r="BV937" s="30" t="s">
        <v>1030</v>
      </c>
      <c r="BW937" s="31">
        <f>L2+(929*L4)</f>
        <v>930</v>
      </c>
      <c r="BX937" s="22"/>
    </row>
    <row r="938" spans="2:76" x14ac:dyDescent="0.2">
      <c r="K938" s="114"/>
      <c r="X938" s="116"/>
      <c r="AH938" s="5"/>
      <c r="AI938" s="5"/>
      <c r="BT938" s="22"/>
      <c r="BU938" s="56" t="s">
        <v>79</v>
      </c>
      <c r="BV938" s="30" t="s">
        <v>1030</v>
      </c>
      <c r="BW938" s="31">
        <f>L2+(930*L4)</f>
        <v>931</v>
      </c>
      <c r="BX938" s="22"/>
    </row>
    <row r="939" spans="2:76" x14ac:dyDescent="0.2">
      <c r="L939" s="114"/>
      <c r="W939" s="116"/>
      <c r="AH939" s="5"/>
      <c r="AI939" s="5"/>
      <c r="BT939" s="22"/>
      <c r="BU939" s="56" t="s">
        <v>1062</v>
      </c>
      <c r="BV939" s="30" t="s">
        <v>1030</v>
      </c>
      <c r="BW939" s="31">
        <f>L2+(931*L4)</f>
        <v>932</v>
      </c>
      <c r="BX939" s="22"/>
    </row>
    <row r="940" spans="2:76" x14ac:dyDescent="0.2">
      <c r="M940" s="114"/>
      <c r="V940" s="116"/>
      <c r="AH940" s="5"/>
      <c r="AI940" s="5"/>
      <c r="BT940" s="22"/>
      <c r="BU940" s="56" t="s">
        <v>1063</v>
      </c>
      <c r="BV940" s="30" t="s">
        <v>1030</v>
      </c>
      <c r="BW940" s="31">
        <f>L2+(932*L4)</f>
        <v>933</v>
      </c>
      <c r="BX940" s="22"/>
    </row>
    <row r="941" spans="2:76" x14ac:dyDescent="0.2">
      <c r="N941" s="114"/>
      <c r="U941" s="116"/>
      <c r="AH941" s="5"/>
      <c r="AI941" s="5"/>
      <c r="BT941" s="22"/>
      <c r="BU941" s="56" t="s">
        <v>1064</v>
      </c>
      <c r="BV941" s="30" t="s">
        <v>1030</v>
      </c>
      <c r="BW941" s="31">
        <f>L2+(933*L4)</f>
        <v>934</v>
      </c>
      <c r="BX941" s="22"/>
    </row>
    <row r="942" spans="2:76" x14ac:dyDescent="0.2">
      <c r="O942" s="114"/>
      <c r="T942" s="116"/>
      <c r="AH942" s="5"/>
      <c r="AI942" s="5"/>
      <c r="BT942" s="22"/>
      <c r="BU942" s="56" t="s">
        <v>1065</v>
      </c>
      <c r="BV942" s="30" t="s">
        <v>1030</v>
      </c>
      <c r="BW942" s="31">
        <f>L2+(934*L4)</f>
        <v>935</v>
      </c>
      <c r="BX942" s="22"/>
    </row>
    <row r="943" spans="2:76" x14ac:dyDescent="0.2">
      <c r="P943" s="114"/>
      <c r="S943" s="116"/>
      <c r="AH943" s="5"/>
      <c r="AI943" s="5"/>
      <c r="BT943" s="22"/>
      <c r="BU943" s="56" t="s">
        <v>1066</v>
      </c>
      <c r="BV943" s="30" t="s">
        <v>1030</v>
      </c>
      <c r="BW943" s="31">
        <f>L2+(935*L4)</f>
        <v>936</v>
      </c>
      <c r="BX943" s="22"/>
    </row>
    <row r="944" spans="2:76" x14ac:dyDescent="0.2">
      <c r="Q944" s="114"/>
      <c r="R944" s="116"/>
      <c r="AH944" s="5"/>
      <c r="AI944" s="5"/>
      <c r="BT944" s="22"/>
      <c r="BU944" s="56" t="s">
        <v>1067</v>
      </c>
      <c r="BV944" s="30" t="s">
        <v>1030</v>
      </c>
      <c r="BW944" s="31">
        <f>L2+(936*L4)</f>
        <v>937</v>
      </c>
      <c r="BX944" s="22"/>
    </row>
    <row r="945" spans="1:76" x14ac:dyDescent="0.2">
      <c r="A945" s="3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BT945" s="22"/>
      <c r="BU945" s="56" t="s">
        <v>1068</v>
      </c>
      <c r="BV945" s="30" t="s">
        <v>1030</v>
      </c>
      <c r="BW945" s="31">
        <f>L2+(937*L4)</f>
        <v>938</v>
      </c>
      <c r="BX945" s="22"/>
    </row>
    <row r="946" spans="1:76" x14ac:dyDescent="0.2">
      <c r="A946" s="3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BT946" s="22"/>
      <c r="BU946" s="56" t="s">
        <v>1069</v>
      </c>
      <c r="BV946" s="30" t="s">
        <v>1030</v>
      </c>
      <c r="BW946" s="31">
        <f>L2+(938*L4)</f>
        <v>939</v>
      </c>
      <c r="BX946" s="22"/>
    </row>
    <row r="947" spans="1:76" x14ac:dyDescent="0.2">
      <c r="A947" s="3"/>
      <c r="AH947" s="5"/>
      <c r="AI947" s="5"/>
      <c r="BT947" s="22"/>
      <c r="BU947" s="56" t="s">
        <v>1070</v>
      </c>
      <c r="BV947" s="30" t="s">
        <v>1030</v>
      </c>
      <c r="BW947" s="31">
        <f>L2+(939*L4)</f>
        <v>940</v>
      </c>
      <c r="BX947" s="22"/>
    </row>
    <row r="948" spans="1:76" x14ac:dyDescent="0.2">
      <c r="AH948" s="5"/>
      <c r="AI948" s="5"/>
      <c r="BT948" s="22"/>
      <c r="BU948" s="56" t="s">
        <v>1071</v>
      </c>
      <c r="BV948" s="30" t="s">
        <v>1030</v>
      </c>
      <c r="BW948" s="31">
        <f>L2+(940*L4)</f>
        <v>941</v>
      </c>
      <c r="BX948" s="22"/>
    </row>
    <row r="949" spans="1:76" x14ac:dyDescent="0.2">
      <c r="A949" s="3"/>
      <c r="AH949" s="5"/>
      <c r="AI949" s="5"/>
      <c r="BT949" s="22"/>
      <c r="BU949" s="56" t="s">
        <v>1072</v>
      </c>
      <c r="BV949" s="30" t="s">
        <v>1030</v>
      </c>
      <c r="BW949" s="31">
        <f>L2+(941*L4)</f>
        <v>942</v>
      </c>
      <c r="BX949" s="22"/>
    </row>
    <row r="950" spans="1:76" x14ac:dyDescent="0.2">
      <c r="A950" s="3"/>
      <c r="AH950" s="5"/>
      <c r="AI950" s="5"/>
      <c r="BT950" s="22"/>
      <c r="BU950" s="56" t="s">
        <v>1073</v>
      </c>
      <c r="BV950" s="30" t="s">
        <v>1030</v>
      </c>
      <c r="BW950" s="31">
        <f>L2+(942*L4)</f>
        <v>943</v>
      </c>
      <c r="BX950" s="22"/>
    </row>
    <row r="951" spans="1:76" x14ac:dyDescent="0.2">
      <c r="A951" s="3"/>
      <c r="AH951" s="5"/>
      <c r="AI951" s="5"/>
      <c r="BT951" s="22"/>
      <c r="BU951" s="56" t="s">
        <v>1074</v>
      </c>
      <c r="BV951" s="30" t="s">
        <v>1030</v>
      </c>
      <c r="BW951" s="31">
        <f>L2+(943*L4)</f>
        <v>944</v>
      </c>
      <c r="BX951" s="22"/>
    </row>
    <row r="952" spans="1:76" x14ac:dyDescent="0.2">
      <c r="A952" s="3"/>
      <c r="AH952" s="5"/>
      <c r="AI952" s="5"/>
      <c r="BT952" s="22"/>
      <c r="BU952" s="56" t="s">
        <v>1075</v>
      </c>
      <c r="BV952" s="30" t="s">
        <v>1030</v>
      </c>
      <c r="BW952" s="31">
        <f>L2+(944*L4)</f>
        <v>945</v>
      </c>
      <c r="BX952" s="22"/>
    </row>
    <row r="953" spans="1:76" x14ac:dyDescent="0.2">
      <c r="BT953" s="22"/>
      <c r="BU953" s="56" t="s">
        <v>1076</v>
      </c>
      <c r="BV953" s="30" t="s">
        <v>1030</v>
      </c>
      <c r="BW953" s="31">
        <f>L2+(945*L4)</f>
        <v>946</v>
      </c>
      <c r="BX953" s="22"/>
    </row>
    <row r="954" spans="1:76" x14ac:dyDescent="0.2">
      <c r="BT954" s="22"/>
      <c r="BU954" s="56" t="s">
        <v>1077</v>
      </c>
      <c r="BV954" s="30" t="s">
        <v>1030</v>
      </c>
      <c r="BW954" s="31">
        <f>L2+(946*L4)</f>
        <v>947</v>
      </c>
      <c r="BX954" s="22"/>
    </row>
    <row r="955" spans="1:76" x14ac:dyDescent="0.2">
      <c r="BT955" s="22"/>
      <c r="BU955" s="56" t="s">
        <v>1078</v>
      </c>
      <c r="BV955" s="30" t="s">
        <v>1030</v>
      </c>
      <c r="BW955" s="31">
        <f>L2+(947*L4)</f>
        <v>948</v>
      </c>
      <c r="BX955" s="22"/>
    </row>
    <row r="956" spans="1:76" x14ac:dyDescent="0.2">
      <c r="BT956" s="22"/>
      <c r="BU956" s="56" t="s">
        <v>1079</v>
      </c>
      <c r="BV956" s="30" t="s">
        <v>1030</v>
      </c>
      <c r="BW956" s="31">
        <f>L2+(948*L4)</f>
        <v>949</v>
      </c>
      <c r="BX956" s="22"/>
    </row>
    <row r="957" spans="1:76" x14ac:dyDescent="0.2">
      <c r="BT957" s="22"/>
      <c r="BU957" s="56" t="s">
        <v>1080</v>
      </c>
      <c r="BV957" s="30" t="s">
        <v>1030</v>
      </c>
      <c r="BW957" s="31">
        <f>L2+(949*L4)</f>
        <v>950</v>
      </c>
      <c r="BX957" s="22"/>
    </row>
    <row r="958" spans="1:76" x14ac:dyDescent="0.2">
      <c r="BT958" s="22"/>
      <c r="BU958" s="56" t="s">
        <v>1081</v>
      </c>
      <c r="BV958" s="30" t="s">
        <v>1030</v>
      </c>
      <c r="BW958" s="31">
        <f>L2+(950*L4)</f>
        <v>951</v>
      </c>
      <c r="BX958" s="22"/>
    </row>
    <row r="959" spans="1:76" x14ac:dyDescent="0.2">
      <c r="BT959" s="22"/>
      <c r="BU959" s="56" t="s">
        <v>1082</v>
      </c>
      <c r="BV959" s="30" t="s">
        <v>1030</v>
      </c>
      <c r="BW959" s="31">
        <f>L2+(951*L4)</f>
        <v>952</v>
      </c>
      <c r="BX959" s="22"/>
    </row>
    <row r="960" spans="1:76" x14ac:dyDescent="0.2">
      <c r="BT960" s="22"/>
      <c r="BU960" s="56" t="s">
        <v>1083</v>
      </c>
      <c r="BV960" s="30" t="s">
        <v>1030</v>
      </c>
      <c r="BW960" s="31">
        <f>L2+(952*L4)</f>
        <v>953</v>
      </c>
      <c r="BX960" s="22"/>
    </row>
    <row r="961" spans="72:76" x14ac:dyDescent="0.2">
      <c r="BT961" s="22"/>
      <c r="BU961" s="56" t="s">
        <v>1084</v>
      </c>
      <c r="BV961" s="30" t="s">
        <v>1030</v>
      </c>
      <c r="BW961" s="31">
        <f>L2+(953*L4)</f>
        <v>954</v>
      </c>
      <c r="BX961" s="22"/>
    </row>
    <row r="962" spans="72:76" x14ac:dyDescent="0.2">
      <c r="BT962" s="22"/>
      <c r="BU962" s="56" t="s">
        <v>1085</v>
      </c>
      <c r="BV962" s="30" t="s">
        <v>1030</v>
      </c>
      <c r="BW962" s="31">
        <f>L2+(954*L4)</f>
        <v>955</v>
      </c>
      <c r="BX962" s="22"/>
    </row>
    <row r="963" spans="72:76" x14ac:dyDescent="0.2">
      <c r="BT963" s="22"/>
      <c r="BU963" s="56" t="s">
        <v>1086</v>
      </c>
      <c r="BV963" s="30" t="s">
        <v>1030</v>
      </c>
      <c r="BW963" s="31">
        <f>L2+(955*L4)</f>
        <v>956</v>
      </c>
      <c r="BX963" s="22"/>
    </row>
    <row r="964" spans="72:76" x14ac:dyDescent="0.2">
      <c r="BT964" s="22"/>
      <c r="BU964" s="56" t="s">
        <v>1087</v>
      </c>
      <c r="BV964" s="30" t="s">
        <v>1030</v>
      </c>
      <c r="BW964" s="31">
        <f>L2+(956*L4)</f>
        <v>957</v>
      </c>
      <c r="BX964" s="22"/>
    </row>
    <row r="965" spans="72:76" x14ac:dyDescent="0.2">
      <c r="BT965" s="22"/>
      <c r="BU965" s="56" t="s">
        <v>1088</v>
      </c>
      <c r="BV965" s="30" t="s">
        <v>1030</v>
      </c>
      <c r="BW965" s="31">
        <f>L2+(957*L4)</f>
        <v>958</v>
      </c>
      <c r="BX965" s="22"/>
    </row>
    <row r="966" spans="72:76" x14ac:dyDescent="0.2">
      <c r="BT966" s="22"/>
      <c r="BU966" s="56" t="s">
        <v>1089</v>
      </c>
      <c r="BV966" s="30" t="s">
        <v>1030</v>
      </c>
      <c r="BW966" s="31">
        <f>L2+(958*L4)</f>
        <v>959</v>
      </c>
      <c r="BX966" s="22"/>
    </row>
    <row r="967" spans="72:76" x14ac:dyDescent="0.2">
      <c r="BT967" s="22"/>
      <c r="BU967" s="57" t="s">
        <v>1090</v>
      </c>
      <c r="BV967" s="54" t="s">
        <v>1030</v>
      </c>
      <c r="BW967" s="31">
        <f>L2+(959*L4)</f>
        <v>960</v>
      </c>
      <c r="BX967" s="22"/>
    </row>
    <row r="968" spans="72:76" x14ac:dyDescent="0.2">
      <c r="BT968" s="22"/>
      <c r="BU968" s="58" t="s">
        <v>420</v>
      </c>
      <c r="BV968" s="59" t="s">
        <v>1030</v>
      </c>
      <c r="BW968" s="31">
        <f>L2+(960*L4)</f>
        <v>961</v>
      </c>
      <c r="BX968" s="22"/>
    </row>
    <row r="969" spans="72:76" x14ac:dyDescent="0.2">
      <c r="BT969" s="22"/>
      <c r="BU969" s="58" t="s">
        <v>359</v>
      </c>
      <c r="BV969" s="59" t="s">
        <v>1030</v>
      </c>
      <c r="BW969" s="31">
        <f>L2+(961*L4)</f>
        <v>962</v>
      </c>
      <c r="BX969" s="22"/>
    </row>
    <row r="970" spans="72:76" x14ac:dyDescent="0.2">
      <c r="BT970" s="22"/>
      <c r="BU970" s="58" t="s">
        <v>243</v>
      </c>
      <c r="BV970" s="59" t="s">
        <v>1030</v>
      </c>
      <c r="BW970" s="31">
        <f>L2+(962*L4)</f>
        <v>963</v>
      </c>
      <c r="BX970" s="22"/>
    </row>
    <row r="971" spans="72:76" x14ac:dyDescent="0.2">
      <c r="BT971" s="22"/>
      <c r="BU971" s="58" t="s">
        <v>49</v>
      </c>
      <c r="BV971" s="59" t="s">
        <v>1030</v>
      </c>
      <c r="BW971" s="31">
        <f>L2+(963*L4)</f>
        <v>964</v>
      </c>
      <c r="BX971" s="22"/>
    </row>
    <row r="972" spans="72:76" x14ac:dyDescent="0.2">
      <c r="BT972" s="22"/>
      <c r="BU972" s="58" t="s">
        <v>1001</v>
      </c>
      <c r="BV972" s="59" t="s">
        <v>1030</v>
      </c>
      <c r="BW972" s="31">
        <f>L2+(964*L4)</f>
        <v>965</v>
      </c>
      <c r="BX972" s="22"/>
    </row>
    <row r="973" spans="72:76" x14ac:dyDescent="0.2">
      <c r="BT973" s="22"/>
      <c r="BU973" s="58" t="s">
        <v>1091</v>
      </c>
      <c r="BV973" s="59" t="s">
        <v>1030</v>
      </c>
      <c r="BW973" s="31">
        <f>L2+(965*L4)</f>
        <v>966</v>
      </c>
      <c r="BX973" s="22"/>
    </row>
    <row r="974" spans="72:76" x14ac:dyDescent="0.2">
      <c r="BT974" s="22"/>
      <c r="BU974" s="58" t="s">
        <v>676</v>
      </c>
      <c r="BV974" s="59" t="s">
        <v>1030</v>
      </c>
      <c r="BW974" s="31">
        <f>L2+(966*L4)</f>
        <v>967</v>
      </c>
      <c r="BX974" s="22"/>
    </row>
    <row r="975" spans="72:76" x14ac:dyDescent="0.2">
      <c r="BT975" s="22"/>
      <c r="BU975" s="58" t="s">
        <v>615</v>
      </c>
      <c r="BV975" s="59" t="s">
        <v>1030</v>
      </c>
      <c r="BW975" s="31">
        <f>L2+(967*L4)</f>
        <v>968</v>
      </c>
      <c r="BX975" s="22"/>
    </row>
    <row r="976" spans="72:76" x14ac:dyDescent="0.2">
      <c r="BT976" s="22"/>
      <c r="BU976" s="58" t="s">
        <v>1092</v>
      </c>
      <c r="BV976" s="59" t="s">
        <v>1030</v>
      </c>
      <c r="BW976" s="31">
        <f>L2+(968*L4)</f>
        <v>969</v>
      </c>
      <c r="BX976" s="22"/>
    </row>
    <row r="977" spans="72:76" x14ac:dyDescent="0.2">
      <c r="BT977" s="22"/>
      <c r="BU977" s="58" t="s">
        <v>859</v>
      </c>
      <c r="BV977" s="59" t="s">
        <v>1030</v>
      </c>
      <c r="BW977" s="31">
        <f>L2+(969*L4)</f>
        <v>970</v>
      </c>
      <c r="BX977" s="22"/>
    </row>
    <row r="978" spans="72:76" x14ac:dyDescent="0.2">
      <c r="BT978" s="22"/>
      <c r="BU978" s="58" t="s">
        <v>759</v>
      </c>
      <c r="BV978" s="59" t="s">
        <v>1030</v>
      </c>
      <c r="BW978" s="31">
        <f>L2+(970*L4)</f>
        <v>971</v>
      </c>
      <c r="BX978" s="22"/>
    </row>
    <row r="979" spans="72:76" x14ac:dyDescent="0.2">
      <c r="BT979" s="22"/>
      <c r="BU979" s="58" t="s">
        <v>1093</v>
      </c>
      <c r="BV979" s="59" t="s">
        <v>1030</v>
      </c>
      <c r="BW979" s="31">
        <f>L2+(971*L4)</f>
        <v>972</v>
      </c>
      <c r="BX979" s="22"/>
    </row>
    <row r="980" spans="72:76" x14ac:dyDescent="0.2">
      <c r="BT980" s="22"/>
      <c r="BU980" s="58" t="s">
        <v>503</v>
      </c>
      <c r="BV980" s="59" t="s">
        <v>1030</v>
      </c>
      <c r="BW980" s="31">
        <f>L2+(972*L4)</f>
        <v>973</v>
      </c>
      <c r="BX980" s="22"/>
    </row>
    <row r="981" spans="72:76" x14ac:dyDescent="0.2">
      <c r="BT981" s="22"/>
      <c r="BU981" s="58" t="s">
        <v>307</v>
      </c>
      <c r="BV981" s="59" t="s">
        <v>1030</v>
      </c>
      <c r="BW981" s="31">
        <f>L2+(973*L4)</f>
        <v>974</v>
      </c>
      <c r="BX981" s="22"/>
    </row>
    <row r="982" spans="72:76" x14ac:dyDescent="0.2">
      <c r="BT982" s="22"/>
      <c r="BU982" s="58" t="s">
        <v>1094</v>
      </c>
      <c r="BV982" s="59" t="s">
        <v>1030</v>
      </c>
      <c r="BW982" s="31">
        <f>L2+(974*L4)</f>
        <v>975</v>
      </c>
      <c r="BX982" s="22"/>
    </row>
    <row r="983" spans="72:76" x14ac:dyDescent="0.2">
      <c r="BT983" s="22"/>
      <c r="BU983" s="58" t="s">
        <v>101</v>
      </c>
      <c r="BV983" s="59" t="s">
        <v>1030</v>
      </c>
      <c r="BW983" s="31">
        <f>L2+(975*L4)</f>
        <v>976</v>
      </c>
      <c r="BX983" s="22"/>
    </row>
    <row r="984" spans="72:76" x14ac:dyDescent="0.2">
      <c r="BT984" s="22"/>
      <c r="BU984" s="58" t="s">
        <v>599</v>
      </c>
      <c r="BV984" s="59" t="s">
        <v>1030</v>
      </c>
      <c r="BW984" s="31">
        <f>L2+(976*L4)</f>
        <v>977</v>
      </c>
      <c r="BX984" s="22"/>
    </row>
    <row r="985" spans="72:76" x14ac:dyDescent="0.2">
      <c r="BT985" s="22"/>
      <c r="BU985" s="58" t="s">
        <v>1095</v>
      </c>
      <c r="BV985" s="59" t="s">
        <v>1030</v>
      </c>
      <c r="BW985" s="31">
        <f>L2+(977*L4)</f>
        <v>978</v>
      </c>
      <c r="BX985" s="22"/>
    </row>
    <row r="986" spans="72:76" x14ac:dyDescent="0.2">
      <c r="BT986" s="22"/>
      <c r="BU986" s="58" t="s">
        <v>823</v>
      </c>
      <c r="BV986" s="59" t="s">
        <v>1030</v>
      </c>
      <c r="BW986" s="31">
        <f>L2+(978*L4)</f>
        <v>979</v>
      </c>
      <c r="BX986" s="22"/>
    </row>
    <row r="987" spans="72:76" x14ac:dyDescent="0.2">
      <c r="BT987" s="22"/>
      <c r="BU987" s="58" t="s">
        <v>1017</v>
      </c>
      <c r="BV987" s="59" t="s">
        <v>1030</v>
      </c>
      <c r="BW987" s="31">
        <f>L2+(979*L4)</f>
        <v>980</v>
      </c>
      <c r="BX987" s="22"/>
    </row>
    <row r="988" spans="72:76" x14ac:dyDescent="0.2">
      <c r="BT988" s="22"/>
      <c r="BU988" s="58" t="s">
        <v>1096</v>
      </c>
      <c r="BV988" s="59" t="s">
        <v>1030</v>
      </c>
      <c r="BW988" s="31">
        <f>L2+(980*L4)</f>
        <v>981</v>
      </c>
      <c r="BX988" s="22"/>
    </row>
    <row r="989" spans="72:76" x14ac:dyDescent="0.2">
      <c r="BT989" s="22"/>
      <c r="BU989" s="58" t="s">
        <v>259</v>
      </c>
      <c r="BV989" s="59" t="s">
        <v>1030</v>
      </c>
      <c r="BW989" s="31">
        <f>L2+(981*L4)</f>
        <v>982</v>
      </c>
      <c r="BX989" s="22"/>
    </row>
    <row r="990" spans="72:76" x14ac:dyDescent="0.2">
      <c r="BT990" s="22"/>
      <c r="BU990" s="58" t="s">
        <v>343</v>
      </c>
      <c r="BV990" s="59" t="s">
        <v>1030</v>
      </c>
      <c r="BW990" s="31">
        <f>L2+(982*L4)</f>
        <v>983</v>
      </c>
      <c r="BX990" s="22"/>
    </row>
    <row r="991" spans="72:76" x14ac:dyDescent="0.2">
      <c r="BT991" s="22"/>
      <c r="BU991" s="58" t="s">
        <v>1097</v>
      </c>
      <c r="BV991" s="59" t="s">
        <v>1030</v>
      </c>
      <c r="BW991" s="31">
        <f>L2+(983*L4)</f>
        <v>984</v>
      </c>
      <c r="BX991" s="22"/>
    </row>
    <row r="992" spans="72:76" x14ac:dyDescent="0.2">
      <c r="BT992" s="22"/>
      <c r="BU992" s="58" t="s">
        <v>85</v>
      </c>
      <c r="BV992" s="59" t="s">
        <v>1030</v>
      </c>
      <c r="BW992" s="31">
        <f>L2+(984*L4)</f>
        <v>985</v>
      </c>
      <c r="BX992" s="22"/>
    </row>
    <row r="993" spans="72:76" x14ac:dyDescent="0.2">
      <c r="BT993" s="22"/>
      <c r="BU993" s="58" t="s">
        <v>145</v>
      </c>
      <c r="BV993" s="59" t="s">
        <v>1030</v>
      </c>
      <c r="BW993" s="31">
        <f>L2+(985*L4)</f>
        <v>986</v>
      </c>
      <c r="BX993" s="22"/>
    </row>
    <row r="994" spans="72:76" x14ac:dyDescent="0.2">
      <c r="BT994" s="22"/>
      <c r="BU994" s="58" t="s">
        <v>1098</v>
      </c>
      <c r="BV994" s="59" t="s">
        <v>1030</v>
      </c>
      <c r="BW994" s="31">
        <f>L2+(986*L4)</f>
        <v>987</v>
      </c>
      <c r="BX994" s="22"/>
    </row>
    <row r="995" spans="72:76" x14ac:dyDescent="0.2">
      <c r="BT995" s="22"/>
      <c r="BU995" s="58" t="s">
        <v>519</v>
      </c>
      <c r="BV995" s="59" t="s">
        <v>1030</v>
      </c>
      <c r="BW995" s="31">
        <f>L2+(987*L4)</f>
        <v>988</v>
      </c>
      <c r="BX995" s="22"/>
    </row>
    <row r="996" spans="72:76" x14ac:dyDescent="0.2">
      <c r="BT996" s="22"/>
      <c r="BU996" s="58" t="s">
        <v>579</v>
      </c>
      <c r="BV996" s="59" t="s">
        <v>1030</v>
      </c>
      <c r="BW996" s="31">
        <f>L2+(988*L4)</f>
        <v>989</v>
      </c>
      <c r="BX996" s="22"/>
    </row>
    <row r="997" spans="72:76" x14ac:dyDescent="0.2">
      <c r="BT997" s="22"/>
      <c r="BU997" s="58" t="s">
        <v>1099</v>
      </c>
      <c r="BV997" s="59" t="s">
        <v>1030</v>
      </c>
      <c r="BW997" s="31">
        <f>L2+(989*L4)</f>
        <v>990</v>
      </c>
      <c r="BX997" s="22"/>
    </row>
    <row r="998" spans="72:76" x14ac:dyDescent="0.2">
      <c r="BT998" s="22"/>
      <c r="BU998" s="58" t="s">
        <v>843</v>
      </c>
      <c r="BV998" s="59" t="s">
        <v>1030</v>
      </c>
      <c r="BW998" s="31">
        <f>L2+(990*L4)</f>
        <v>991</v>
      </c>
      <c r="BX998" s="22"/>
    </row>
    <row r="999" spans="72:76" x14ac:dyDescent="0.2">
      <c r="BT999" s="22"/>
      <c r="BU999" s="60" t="s">
        <v>903</v>
      </c>
      <c r="BV999" s="61" t="s">
        <v>1030</v>
      </c>
      <c r="BW999" s="31">
        <f>L2+(991*L4)</f>
        <v>992</v>
      </c>
      <c r="BX999" s="22"/>
    </row>
    <row r="1000" spans="72:76" x14ac:dyDescent="0.2">
      <c r="BT1000" s="22"/>
      <c r="BU1000" s="56" t="s">
        <v>487</v>
      </c>
      <c r="BV1000" s="30" t="s">
        <v>1030</v>
      </c>
      <c r="BW1000" s="31">
        <f>L2+(992*L4)</f>
        <v>993</v>
      </c>
      <c r="BX1000" s="22"/>
    </row>
    <row r="1001" spans="72:76" x14ac:dyDescent="0.2">
      <c r="BT1001" s="22"/>
      <c r="BU1001" s="56" t="s">
        <v>292</v>
      </c>
      <c r="BV1001" s="30" t="s">
        <v>1030</v>
      </c>
      <c r="BW1001" s="31">
        <f>L2+(993*L4)</f>
        <v>994</v>
      </c>
      <c r="BX1001" s="22"/>
    </row>
    <row r="1002" spans="72:76" x14ac:dyDescent="0.2">
      <c r="BT1002" s="22"/>
      <c r="BU1002" s="56" t="s">
        <v>176</v>
      </c>
      <c r="BV1002" s="30" t="s">
        <v>1030</v>
      </c>
      <c r="BW1002" s="31">
        <f>L2+(994*L4)</f>
        <v>995</v>
      </c>
      <c r="BX1002" s="22"/>
    </row>
    <row r="1003" spans="72:76" x14ac:dyDescent="0.2">
      <c r="BT1003" s="22"/>
      <c r="BU1003" s="56" t="s">
        <v>116</v>
      </c>
      <c r="BV1003" s="30" t="s">
        <v>1030</v>
      </c>
      <c r="BW1003" s="31">
        <f>L2+(995*L4)</f>
        <v>996</v>
      </c>
      <c r="BX1003" s="22"/>
    </row>
    <row r="1004" spans="72:76" x14ac:dyDescent="0.2">
      <c r="BT1004" s="22"/>
      <c r="BU1004" s="56" t="s">
        <v>1100</v>
      </c>
      <c r="BV1004" s="30" t="s">
        <v>1030</v>
      </c>
      <c r="BW1004" s="31">
        <f>L2+(996*L4)</f>
        <v>997</v>
      </c>
      <c r="BX1004" s="22"/>
    </row>
    <row r="1005" spans="72:76" x14ac:dyDescent="0.2">
      <c r="BT1005" s="22"/>
      <c r="BU1005" s="56" t="s">
        <v>875</v>
      </c>
      <c r="BV1005" s="30" t="s">
        <v>1030</v>
      </c>
      <c r="BW1005" s="31">
        <f>L2+(997*L4)</f>
        <v>998</v>
      </c>
      <c r="BX1005" s="22"/>
    </row>
    <row r="1006" spans="72:76" x14ac:dyDescent="0.2">
      <c r="BT1006" s="22"/>
      <c r="BU1006" s="56" t="s">
        <v>743</v>
      </c>
      <c r="BV1006" s="30" t="s">
        <v>1030</v>
      </c>
      <c r="BW1006" s="31">
        <f>L2+(998*L4)</f>
        <v>999</v>
      </c>
      <c r="BX1006" s="22"/>
    </row>
    <row r="1007" spans="72:76" x14ac:dyDescent="0.2">
      <c r="BT1007" s="22"/>
      <c r="BU1007" s="56" t="s">
        <v>547</v>
      </c>
      <c r="BV1007" s="30" t="s">
        <v>1030</v>
      </c>
      <c r="BW1007" s="31">
        <f>L2+(999*L4)</f>
        <v>1000</v>
      </c>
      <c r="BX1007" s="22"/>
    </row>
    <row r="1008" spans="72:76" x14ac:dyDescent="0.2">
      <c r="BT1008" s="22"/>
      <c r="BU1008" s="56" t="s">
        <v>985</v>
      </c>
      <c r="BV1008" s="30" t="s">
        <v>1030</v>
      </c>
      <c r="BW1008" s="31">
        <f>L2+(1000*L4)</f>
        <v>1001</v>
      </c>
      <c r="BX1008" s="22"/>
    </row>
    <row r="1009" spans="72:76" x14ac:dyDescent="0.2">
      <c r="BT1009" s="22"/>
      <c r="BU1009" s="56" t="s">
        <v>791</v>
      </c>
      <c r="BV1009" s="30" t="s">
        <v>1030</v>
      </c>
      <c r="BW1009" s="31">
        <f>L2+(1001*L4)</f>
        <v>1002</v>
      </c>
      <c r="BX1009" s="22"/>
    </row>
    <row r="1010" spans="72:76" x14ac:dyDescent="0.2">
      <c r="BT1010" s="22"/>
      <c r="BU1010" s="56" t="s">
        <v>692</v>
      </c>
      <c r="BV1010" s="30" t="s">
        <v>1030</v>
      </c>
      <c r="BW1010" s="31">
        <f>L2+(1002*L4)</f>
        <v>1003</v>
      </c>
      <c r="BX1010" s="22"/>
    </row>
    <row r="1011" spans="72:76" x14ac:dyDescent="0.2">
      <c r="BT1011" s="22"/>
      <c r="BU1011" s="56" t="s">
        <v>631</v>
      </c>
      <c r="BV1011" s="30" t="s">
        <v>1030</v>
      </c>
      <c r="BW1011" s="31">
        <f>L2+(1003*L4)</f>
        <v>1004</v>
      </c>
      <c r="BX1011" s="22"/>
    </row>
    <row r="1012" spans="72:76" x14ac:dyDescent="0.2">
      <c r="BT1012" s="22"/>
      <c r="BU1012" s="56" t="s">
        <v>436</v>
      </c>
      <c r="BV1012" s="30" t="s">
        <v>1030</v>
      </c>
      <c r="BW1012" s="31">
        <f>L2+(1004*L4)</f>
        <v>1005</v>
      </c>
      <c r="BX1012" s="22"/>
    </row>
    <row r="1013" spans="72:76" x14ac:dyDescent="0.2">
      <c r="BT1013" s="22"/>
      <c r="BU1013" s="56" t="s">
        <v>375</v>
      </c>
      <c r="BV1013" s="30" t="s">
        <v>1030</v>
      </c>
      <c r="BW1013" s="31">
        <f>L2+(1005*L4)</f>
        <v>1006</v>
      </c>
      <c r="BX1013" s="22"/>
    </row>
    <row r="1014" spans="72:76" x14ac:dyDescent="0.2">
      <c r="BT1014" s="22"/>
      <c r="BU1014" s="56" t="s">
        <v>227</v>
      </c>
      <c r="BV1014" s="30" t="s">
        <v>1030</v>
      </c>
      <c r="BW1014" s="31">
        <f>L2+(1006*L4)</f>
        <v>1007</v>
      </c>
      <c r="BX1014" s="22"/>
    </row>
    <row r="1015" spans="72:76" x14ac:dyDescent="0.2">
      <c r="BT1015" s="22"/>
      <c r="BU1015" s="56" t="s">
        <v>33</v>
      </c>
      <c r="BV1015" s="30" t="s">
        <v>1030</v>
      </c>
      <c r="BW1015" s="31">
        <f>L2+(1007*L4)</f>
        <v>1008</v>
      </c>
      <c r="BX1015" s="22"/>
    </row>
    <row r="1016" spans="72:76" x14ac:dyDescent="0.2">
      <c r="BT1016" s="22"/>
      <c r="BU1016" s="56" t="s">
        <v>532</v>
      </c>
      <c r="BV1016" s="30" t="s">
        <v>1030</v>
      </c>
      <c r="BW1016" s="31">
        <f>L2+(1008*L4)</f>
        <v>1009</v>
      </c>
      <c r="BX1016" s="22"/>
    </row>
    <row r="1017" spans="72:76" x14ac:dyDescent="0.2">
      <c r="BT1017" s="22"/>
      <c r="BU1017" s="56" t="s">
        <v>728</v>
      </c>
      <c r="BV1017" s="30" t="s">
        <v>1030</v>
      </c>
      <c r="BW1017" s="31">
        <f>L2+(1009*L4)</f>
        <v>1010</v>
      </c>
      <c r="BX1017" s="22"/>
    </row>
    <row r="1018" spans="72:76" x14ac:dyDescent="0.2">
      <c r="BT1018" s="22"/>
      <c r="BU1018" s="56" t="s">
        <v>890</v>
      </c>
      <c r="BV1018" s="30" t="s">
        <v>1030</v>
      </c>
      <c r="BW1018" s="31">
        <f>L2+(1010*L4)</f>
        <v>1011</v>
      </c>
      <c r="BX1018" s="22"/>
    </row>
    <row r="1019" spans="72:76" x14ac:dyDescent="0.2">
      <c r="BT1019" s="22"/>
      <c r="BU1019" s="56" t="s">
        <v>950</v>
      </c>
      <c r="BV1019" s="30" t="s">
        <v>1030</v>
      </c>
      <c r="BW1019" s="31">
        <f>L2+(1011*L4)</f>
        <v>1012</v>
      </c>
      <c r="BX1019" s="22"/>
    </row>
    <row r="1020" spans="72:76" x14ac:dyDescent="0.2">
      <c r="BT1020" s="22"/>
      <c r="BU1020" s="56" t="s">
        <v>132</v>
      </c>
      <c r="BV1020" s="30" t="s">
        <v>1030</v>
      </c>
      <c r="BW1020" s="31">
        <f>L2+(1012*L4)</f>
        <v>1013</v>
      </c>
      <c r="BX1020" s="22"/>
    </row>
    <row r="1021" spans="72:76" x14ac:dyDescent="0.2">
      <c r="BT1021" s="22"/>
      <c r="BU1021" s="56" t="s">
        <v>191</v>
      </c>
      <c r="BV1021" s="30" t="s">
        <v>1030</v>
      </c>
      <c r="BW1021" s="31">
        <f>L2+(1013*L4)</f>
        <v>1014</v>
      </c>
      <c r="BX1021" s="22"/>
    </row>
    <row r="1022" spans="72:76" x14ac:dyDescent="0.2">
      <c r="BT1022" s="22"/>
      <c r="BU1022" s="56" t="s">
        <v>276</v>
      </c>
      <c r="BV1022" s="30" t="s">
        <v>1030</v>
      </c>
      <c r="BW1022" s="31">
        <f>L2+(1014*L4)</f>
        <v>1015</v>
      </c>
      <c r="BX1022" s="22"/>
    </row>
    <row r="1023" spans="72:76" x14ac:dyDescent="0.2">
      <c r="BT1023" s="22"/>
      <c r="BU1023" s="56" t="s">
        <v>472</v>
      </c>
      <c r="BV1023" s="30" t="s">
        <v>1030</v>
      </c>
      <c r="BW1023" s="31">
        <f>L2+(1015*L4)</f>
        <v>1016</v>
      </c>
      <c r="BX1023" s="22"/>
    </row>
    <row r="1024" spans="72:76" x14ac:dyDescent="0.2">
      <c r="BT1024" s="22"/>
      <c r="BU1024" s="56" t="s">
        <v>17</v>
      </c>
      <c r="BV1024" s="30" t="s">
        <v>1030</v>
      </c>
      <c r="BW1024" s="31">
        <f>L2+(1016*L4)</f>
        <v>1017</v>
      </c>
      <c r="BX1024" s="22"/>
    </row>
    <row r="1025" spans="72:76" x14ac:dyDescent="0.2">
      <c r="BT1025" s="22"/>
      <c r="BU1025" s="56" t="s">
        <v>211</v>
      </c>
      <c r="BV1025" s="30" t="s">
        <v>1030</v>
      </c>
      <c r="BW1025" s="31">
        <f>L2+(1017*L4)</f>
        <v>1018</v>
      </c>
      <c r="BX1025" s="22"/>
    </row>
    <row r="1026" spans="72:76" x14ac:dyDescent="0.2">
      <c r="BT1026" s="22"/>
      <c r="BU1026" s="56" t="s">
        <v>391</v>
      </c>
      <c r="BV1026" s="30" t="s">
        <v>1030</v>
      </c>
      <c r="BW1026" s="31">
        <f>L2+(1018*L4)</f>
        <v>1019</v>
      </c>
      <c r="BX1026" s="22"/>
    </row>
    <row r="1027" spans="72:76" x14ac:dyDescent="0.2">
      <c r="BT1027" s="22"/>
      <c r="BU1027" s="56" t="s">
        <v>452</v>
      </c>
      <c r="BV1027" s="30" t="s">
        <v>1030</v>
      </c>
      <c r="BW1027" s="31">
        <f>L2+(1019*L4)</f>
        <v>1020</v>
      </c>
      <c r="BX1027" s="22"/>
    </row>
    <row r="1028" spans="72:76" x14ac:dyDescent="0.2">
      <c r="BT1028" s="22"/>
      <c r="BU1028" s="56" t="s">
        <v>647</v>
      </c>
      <c r="BV1028" s="30" t="s">
        <v>1030</v>
      </c>
      <c r="BW1028" s="31">
        <f>L2+(1020*L4)</f>
        <v>1021</v>
      </c>
      <c r="BX1028" s="22"/>
    </row>
    <row r="1029" spans="72:76" x14ac:dyDescent="0.2">
      <c r="BT1029" s="22"/>
      <c r="BU1029" s="56" t="s">
        <v>708</v>
      </c>
      <c r="BV1029" s="30" t="s">
        <v>1030</v>
      </c>
      <c r="BW1029" s="31">
        <f>L2+(1021*L4)</f>
        <v>1022</v>
      </c>
      <c r="BX1029" s="22"/>
    </row>
    <row r="1030" spans="72:76" x14ac:dyDescent="0.2">
      <c r="BT1030" s="22"/>
      <c r="BU1030" s="56" t="s">
        <v>776</v>
      </c>
      <c r="BV1030" s="30" t="s">
        <v>1030</v>
      </c>
      <c r="BW1030" s="31">
        <f>L2+(1022*L4)</f>
        <v>1023</v>
      </c>
      <c r="BX1030" s="22"/>
    </row>
    <row r="1031" spans="72:76" ht="13.5" thickBot="1" x14ac:dyDescent="0.25">
      <c r="BT1031" s="22"/>
      <c r="BU1031" s="62" t="s">
        <v>935</v>
      </c>
      <c r="BV1031" s="63" t="s">
        <v>1030</v>
      </c>
      <c r="BW1031" s="31">
        <f>L2+(1023*L4)</f>
        <v>1024</v>
      </c>
      <c r="BX1031" s="22"/>
    </row>
    <row r="1032" spans="72:76" x14ac:dyDescent="0.2">
      <c r="BT1032" s="22"/>
      <c r="BU1032" s="16"/>
      <c r="BV1032" s="16"/>
      <c r="BW1032" s="17"/>
      <c r="BX1032" s="22"/>
    </row>
    <row r="1033" spans="72:76" x14ac:dyDescent="0.2">
      <c r="BT1033" s="22"/>
      <c r="BU1033" s="18"/>
      <c r="BV1033" s="25" t="s">
        <v>1113</v>
      </c>
      <c r="BW1033" s="19"/>
      <c r="BX1033" s="2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40 AH180:AI212 AH42:AI126 AH41 AH128:AI178 AH127 AH214:AI298 AH213 AH300:AI350 AH299" formulaRange="1"/>
    <ignoredError sqref="AK9:AK39 AK52:AK350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47B17-9BE0-474B-9CD6-64A17AC0E8FC}">
  <sheetPr>
    <tabColor rgb="FFCCFFCC"/>
  </sheetPr>
  <dimension ref="A1:BY1033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.5703125" style="2" customWidth="1"/>
    <col min="38" max="38" width="7.7109375" style="2" customWidth="1"/>
    <col min="39" max="71" width="5.7109375" style="2" customWidth="1"/>
    <col min="72" max="72" width="4.7109375" style="2" customWidth="1"/>
    <col min="73" max="73" width="5.7109375" style="2" customWidth="1"/>
    <col min="74" max="74" width="4.7109375" style="2" customWidth="1"/>
    <col min="75" max="75" width="5.7109375" style="2" customWidth="1"/>
    <col min="76" max="76" width="4.7109375" style="2" customWidth="1"/>
    <col min="77" max="16384" width="9.140625" style="2"/>
  </cols>
  <sheetData>
    <row r="1" spans="1:76" s="1" customFormat="1" ht="21" x14ac:dyDescent="0.35">
      <c r="A1" s="70" t="s">
        <v>1116</v>
      </c>
      <c r="B1" s="21" t="s">
        <v>1241</v>
      </c>
      <c r="C1" s="22"/>
      <c r="D1" s="22"/>
      <c r="E1" s="22"/>
      <c r="F1" s="22"/>
      <c r="G1" s="22"/>
      <c r="H1" s="22"/>
      <c r="I1" s="22"/>
      <c r="J1" s="20"/>
      <c r="K1" s="33"/>
      <c r="L1" s="53" t="s">
        <v>1101</v>
      </c>
      <c r="M1" s="34"/>
      <c r="N1" s="35"/>
      <c r="O1" s="35"/>
      <c r="P1" s="35" t="s">
        <v>1112</v>
      </c>
      <c r="Q1" s="38">
        <v>32</v>
      </c>
      <c r="R1" s="20"/>
      <c r="S1" s="20" t="s">
        <v>5</v>
      </c>
      <c r="T1" s="20"/>
      <c r="U1" s="20"/>
      <c r="V1" s="20"/>
      <c r="W1" s="20"/>
      <c r="X1" s="69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</row>
    <row r="2" spans="1:76" x14ac:dyDescent="0.2">
      <c r="A2" s="70" t="s">
        <v>1120</v>
      </c>
      <c r="B2" s="23" t="s">
        <v>1231</v>
      </c>
      <c r="C2" s="22"/>
      <c r="D2" s="22"/>
      <c r="E2" s="22"/>
      <c r="F2" s="22"/>
      <c r="G2" s="22"/>
      <c r="H2" s="22"/>
      <c r="I2" s="22" t="s">
        <v>10</v>
      </c>
      <c r="J2" s="22"/>
      <c r="K2" s="37" t="s">
        <v>1102</v>
      </c>
      <c r="L2" s="40">
        <v>1</v>
      </c>
      <c r="M2" s="33"/>
      <c r="N2" s="41" t="s">
        <v>1103</v>
      </c>
      <c r="O2" s="33"/>
      <c r="P2" s="42" t="s">
        <v>1104</v>
      </c>
      <c r="Q2" s="38"/>
      <c r="R2" s="37" t="s">
        <v>1108</v>
      </c>
      <c r="S2" s="39">
        <f>SUM(BW8:BW1031)/Q1</f>
        <v>16400</v>
      </c>
      <c r="T2" s="33"/>
      <c r="U2" s="33" t="s">
        <v>1109</v>
      </c>
      <c r="V2" s="33"/>
      <c r="W2" s="37"/>
      <c r="X2" s="67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76" x14ac:dyDescent="0.2">
      <c r="A3" s="70" t="s">
        <v>1123</v>
      </c>
      <c r="B3" s="23"/>
      <c r="C3" s="22"/>
      <c r="D3" s="22"/>
      <c r="E3" s="22"/>
      <c r="F3" s="22"/>
      <c r="G3" s="22"/>
      <c r="H3" s="22"/>
      <c r="I3" s="22" t="s">
        <v>11</v>
      </c>
      <c r="J3" s="22"/>
      <c r="K3" s="33"/>
      <c r="L3" s="33"/>
      <c r="M3" s="33"/>
      <c r="N3" s="33"/>
      <c r="O3" s="33"/>
      <c r="P3" s="37"/>
      <c r="Q3" s="36"/>
      <c r="R3" s="33"/>
      <c r="S3" s="33"/>
      <c r="T3" s="33"/>
      <c r="U3" s="33"/>
      <c r="V3" s="22"/>
      <c r="W3" s="37"/>
      <c r="X3" s="69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</row>
    <row r="4" spans="1:76" x14ac:dyDescent="0.2">
      <c r="A4" s="70" t="s">
        <v>1114</v>
      </c>
      <c r="B4" s="69" t="s">
        <v>1166</v>
      </c>
      <c r="C4" s="22"/>
      <c r="D4" s="22"/>
      <c r="E4" s="22"/>
      <c r="F4" s="22"/>
      <c r="G4" s="22"/>
      <c r="H4" s="22"/>
      <c r="I4" s="22" t="s">
        <v>12</v>
      </c>
      <c r="J4" s="22"/>
      <c r="K4" s="37" t="s">
        <v>1105</v>
      </c>
      <c r="L4" s="40">
        <v>1</v>
      </c>
      <c r="M4" s="33"/>
      <c r="N4" s="41" t="s">
        <v>1106</v>
      </c>
      <c r="O4" s="33"/>
      <c r="P4" s="37" t="s">
        <v>1107</v>
      </c>
      <c r="Q4" s="36"/>
      <c r="R4" s="37" t="s">
        <v>1108</v>
      </c>
      <c r="S4" s="39">
        <f>(1/2)*Q1*(2*L2+L4*(Q1^2-1))</f>
        <v>16400</v>
      </c>
      <c r="T4" s="33"/>
      <c r="U4" s="41" t="s">
        <v>1110</v>
      </c>
      <c r="V4" s="33"/>
      <c r="W4" s="37"/>
      <c r="X4" s="67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M4" s="65" t="s">
        <v>1117</v>
      </c>
      <c r="AN4" s="65" t="s">
        <v>1115</v>
      </c>
      <c r="AO4" s="65" t="s">
        <v>1135</v>
      </c>
      <c r="AP4" s="65" t="s">
        <v>1122</v>
      </c>
      <c r="AQ4" s="65" t="s">
        <v>1124</v>
      </c>
      <c r="AR4" s="65" t="s">
        <v>1119</v>
      </c>
    </row>
    <row r="5" spans="1:76" x14ac:dyDescent="0.2">
      <c r="A5" s="70" t="s">
        <v>1118</v>
      </c>
      <c r="B5" s="22" t="s">
        <v>1236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36"/>
      <c r="R5" s="33" t="s">
        <v>5</v>
      </c>
      <c r="S5" s="33"/>
      <c r="T5" s="33"/>
      <c r="U5" s="43" t="s">
        <v>1111</v>
      </c>
      <c r="V5" s="33"/>
      <c r="W5" s="37"/>
      <c r="X5" s="67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BB5" s="13" t="s">
        <v>1028</v>
      </c>
    </row>
    <row r="6" spans="1:76" s="1" customFormat="1" x14ac:dyDescent="0.2">
      <c r="A6" s="70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  <c r="AK6" s="227" t="s">
        <v>1226</v>
      </c>
      <c r="AM6" s="4">
        <v>1</v>
      </c>
      <c r="AN6" s="4">
        <v>2</v>
      </c>
      <c r="AO6" s="4">
        <v>3</v>
      </c>
      <c r="AP6" s="4">
        <v>4</v>
      </c>
      <c r="AQ6" s="4">
        <v>5</v>
      </c>
      <c r="AR6" s="4">
        <v>6</v>
      </c>
      <c r="AS6" s="4">
        <v>7</v>
      </c>
      <c r="AT6" s="4">
        <v>8</v>
      </c>
      <c r="AU6" s="4">
        <v>9</v>
      </c>
      <c r="AV6" s="4">
        <v>10</v>
      </c>
      <c r="AW6" s="4">
        <v>11</v>
      </c>
      <c r="AX6" s="4">
        <v>12</v>
      </c>
      <c r="AY6" s="4">
        <v>13</v>
      </c>
      <c r="AZ6" s="4">
        <v>14</v>
      </c>
      <c r="BA6" s="4">
        <v>15</v>
      </c>
      <c r="BB6" s="4">
        <v>16</v>
      </c>
      <c r="BC6" s="4">
        <v>17</v>
      </c>
      <c r="BD6" s="4">
        <v>18</v>
      </c>
      <c r="BE6" s="4">
        <v>19</v>
      </c>
      <c r="BF6" s="4">
        <v>20</v>
      </c>
      <c r="BG6" s="4">
        <v>21</v>
      </c>
      <c r="BH6" s="4">
        <v>22</v>
      </c>
      <c r="BI6" s="4">
        <v>23</v>
      </c>
      <c r="BJ6" s="4">
        <v>24</v>
      </c>
      <c r="BK6" s="4">
        <v>25</v>
      </c>
      <c r="BL6" s="4">
        <v>26</v>
      </c>
      <c r="BM6" s="4">
        <v>27</v>
      </c>
      <c r="BN6" s="4">
        <v>28</v>
      </c>
      <c r="BO6" s="4">
        <v>29</v>
      </c>
      <c r="BP6" s="4">
        <v>30</v>
      </c>
      <c r="BQ6" s="4">
        <v>31</v>
      </c>
      <c r="BR6" s="4">
        <v>32</v>
      </c>
    </row>
    <row r="7" spans="1:76" ht="13.5" thickBot="1" x14ac:dyDescent="0.25">
      <c r="A7" s="1" t="s">
        <v>5</v>
      </c>
      <c r="B7" s="1" t="s">
        <v>9</v>
      </c>
      <c r="BB7" s="32" t="s">
        <v>1162</v>
      </c>
      <c r="BT7" s="22"/>
      <c r="BU7" s="14"/>
      <c r="BV7" s="52" t="s">
        <v>1029</v>
      </c>
      <c r="BW7" s="14"/>
      <c r="BX7" s="22"/>
    </row>
    <row r="8" spans="1:76" x14ac:dyDescent="0.2">
      <c r="A8" s="1">
        <v>1</v>
      </c>
      <c r="B8" s="181">
        <f>BW9</f>
        <v>2</v>
      </c>
      <c r="C8" s="133">
        <f>BW408</f>
        <v>401</v>
      </c>
      <c r="D8" s="177">
        <f>BW938</f>
        <v>931</v>
      </c>
      <c r="E8" s="177">
        <f>BW571</f>
        <v>564</v>
      </c>
      <c r="F8" s="177">
        <f>BW807</f>
        <v>800</v>
      </c>
      <c r="G8" s="177">
        <f>BW662</f>
        <v>655</v>
      </c>
      <c r="H8" s="177">
        <f>BW196</f>
        <v>189</v>
      </c>
      <c r="I8" s="177">
        <f>BW309</f>
        <v>302</v>
      </c>
      <c r="J8" s="177">
        <f>BW588</f>
        <v>581</v>
      </c>
      <c r="K8" s="177">
        <f>BW989</f>
        <v>982</v>
      </c>
      <c r="L8" s="177">
        <f>BW495</f>
        <v>488</v>
      </c>
      <c r="M8" s="177">
        <f>BW126</f>
        <v>119</v>
      </c>
      <c r="N8" s="177">
        <f>BW354</f>
        <v>347</v>
      </c>
      <c r="O8" s="177">
        <f>BW211</f>
        <v>204</v>
      </c>
      <c r="P8" s="177">
        <f>BW769</f>
        <v>762</v>
      </c>
      <c r="Q8" s="189">
        <f>BW880</f>
        <v>873</v>
      </c>
      <c r="R8" s="185">
        <f>BW159</f>
        <v>152</v>
      </c>
      <c r="S8" s="177">
        <f>BW270</f>
        <v>263</v>
      </c>
      <c r="T8" s="177">
        <f>BW828</f>
        <v>821</v>
      </c>
      <c r="U8" s="177">
        <f>BW685</f>
        <v>678</v>
      </c>
      <c r="V8" s="177">
        <f>BW913</f>
        <v>906</v>
      </c>
      <c r="W8" s="177">
        <f>BW544</f>
        <v>537</v>
      </c>
      <c r="X8" s="177">
        <f>BW50</f>
        <v>43</v>
      </c>
      <c r="Y8" s="177">
        <f>BW451</f>
        <v>444</v>
      </c>
      <c r="Z8" s="177">
        <f>BW730</f>
        <v>723</v>
      </c>
      <c r="AA8" s="177">
        <f>BW843</f>
        <v>836</v>
      </c>
      <c r="AB8" s="177">
        <f>BW377</f>
        <v>370</v>
      </c>
      <c r="AC8" s="177">
        <f>BW232</f>
        <v>225</v>
      </c>
      <c r="AD8" s="177">
        <f>BW468</f>
        <v>461</v>
      </c>
      <c r="AE8" s="177">
        <f>BW101</f>
        <v>94</v>
      </c>
      <c r="AF8" s="177">
        <f>BW631</f>
        <v>624</v>
      </c>
      <c r="AG8" s="184">
        <f>BW1030</f>
        <v>1023</v>
      </c>
      <c r="AH8" s="5">
        <f>SUM(B8:AG8)</f>
        <v>16400</v>
      </c>
      <c r="AI8" s="5">
        <f>SUMSQ(B8:AG8)</f>
        <v>11201200</v>
      </c>
      <c r="AJ8" s="2">
        <f t="shared" ref="AJ8:AJ39" si="0">B8^3+C8^3+D8^3+E8^3+F8^3+G8^3+H8^3+I8^3+J8^3+K8^3+L8^3+M8^3+N8^3+O8^3+P8^3+Q8^3+R8^3+S8^3+T8^3+U8^3+V8^3+W8^3+X8^3+Y8^3+Z8^3+AA8^3+AB8^3+AC8^3+AD8^3+AE8^3+AF8^3+AG8^3</f>
        <v>8606720000</v>
      </c>
      <c r="AK8" s="115">
        <f>SUMSQ(B8,C8,D8,E8,F8,G8,H8,I8,J8,K8,L8,M8,N8,O8,P8,Q8,B9,C9,D9,E9,F9,G9,H9,I9,J9,K9,L9,M9,N9,O9,P9,Q9)</f>
        <v>11201200</v>
      </c>
      <c r="AM8" s="45" t="s">
        <v>15</v>
      </c>
      <c r="AN8" s="46" t="s">
        <v>490</v>
      </c>
      <c r="AO8" s="75" t="s">
        <v>79</v>
      </c>
      <c r="AP8" s="46" t="s">
        <v>427</v>
      </c>
      <c r="AQ8" s="46" t="s">
        <v>142</v>
      </c>
      <c r="AR8" s="46" t="s">
        <v>363</v>
      </c>
      <c r="AS8" s="46" t="s">
        <v>204</v>
      </c>
      <c r="AT8" s="46" t="s">
        <v>299</v>
      </c>
      <c r="AU8" s="46" t="s">
        <v>291</v>
      </c>
      <c r="AV8" s="75" t="s">
        <v>259</v>
      </c>
      <c r="AW8" s="46" t="s">
        <v>354</v>
      </c>
      <c r="AX8" s="46" t="s">
        <v>195</v>
      </c>
      <c r="AY8" s="46" t="s">
        <v>418</v>
      </c>
      <c r="AZ8" s="46" t="s">
        <v>133</v>
      </c>
      <c r="BA8" s="46" t="s">
        <v>482</v>
      </c>
      <c r="BB8" s="75" t="s">
        <v>1149</v>
      </c>
      <c r="BC8" s="46" t="s">
        <v>830</v>
      </c>
      <c r="BD8" s="46" t="s">
        <v>736</v>
      </c>
      <c r="BE8" s="46" t="s">
        <v>893</v>
      </c>
      <c r="BF8" s="46" t="s">
        <v>672</v>
      </c>
      <c r="BG8" s="75" t="s">
        <v>1154</v>
      </c>
      <c r="BH8" s="46" t="s">
        <v>608</v>
      </c>
      <c r="BI8" s="46" t="s">
        <v>1019</v>
      </c>
      <c r="BJ8" s="46" t="s">
        <v>544</v>
      </c>
      <c r="BK8" s="46" t="s">
        <v>553</v>
      </c>
      <c r="BL8" s="75" t="s">
        <v>965</v>
      </c>
      <c r="BM8" s="46" t="s">
        <v>617</v>
      </c>
      <c r="BN8" s="46" t="s">
        <v>902</v>
      </c>
      <c r="BO8" s="46" t="s">
        <v>681</v>
      </c>
      <c r="BP8" s="46" t="s">
        <v>839</v>
      </c>
      <c r="BQ8" s="46" t="s">
        <v>744</v>
      </c>
      <c r="BR8" s="79" t="s">
        <v>776</v>
      </c>
      <c r="BS8" s="24"/>
      <c r="BT8" s="22"/>
      <c r="BU8" s="26" t="s">
        <v>209</v>
      </c>
      <c r="BV8" s="27" t="s">
        <v>1030</v>
      </c>
      <c r="BW8" s="28">
        <f>L2+(0*L4)</f>
        <v>1</v>
      </c>
      <c r="BX8" s="22"/>
    </row>
    <row r="9" spans="1:76" x14ac:dyDescent="0.2">
      <c r="A9" s="1">
        <v>2</v>
      </c>
      <c r="B9" s="138">
        <f>BW428</f>
        <v>421</v>
      </c>
      <c r="C9" s="7">
        <f>BW61</f>
        <v>54</v>
      </c>
      <c r="D9" s="6">
        <f>BW527</f>
        <v>520</v>
      </c>
      <c r="E9" s="6">
        <f>BW926</f>
        <v>919</v>
      </c>
      <c r="F9" s="6">
        <f>BW706</f>
        <v>699</v>
      </c>
      <c r="G9" s="6">
        <f>BW819</f>
        <v>812</v>
      </c>
      <c r="H9" s="6">
        <f>BW289</f>
        <v>282</v>
      </c>
      <c r="I9" s="6">
        <f>BW144</f>
        <v>137</v>
      </c>
      <c r="J9" s="6">
        <f>BW1001</f>
        <v>994</v>
      </c>
      <c r="K9" s="6">
        <f>BW632</f>
        <v>625</v>
      </c>
      <c r="L9" s="6">
        <f>BW74</f>
        <v>67</v>
      </c>
      <c r="M9" s="6">
        <f>BW475</f>
        <v>468</v>
      </c>
      <c r="N9" s="6">
        <f>BW263</f>
        <v>256</v>
      </c>
      <c r="O9" s="6">
        <f>BW374</f>
        <v>367</v>
      </c>
      <c r="P9" s="11">
        <f>BW868</f>
        <v>861</v>
      </c>
      <c r="Q9" s="6">
        <f>BW725</f>
        <v>718</v>
      </c>
      <c r="R9" s="6">
        <f>BW314</f>
        <v>307</v>
      </c>
      <c r="S9" s="12">
        <f>BW171</f>
        <v>164</v>
      </c>
      <c r="T9" s="6">
        <f>BW665</f>
        <v>658</v>
      </c>
      <c r="U9" s="6">
        <f>BW776</f>
        <v>769</v>
      </c>
      <c r="V9" s="6">
        <f>BW564</f>
        <v>557</v>
      </c>
      <c r="W9" s="6">
        <f>BW965</f>
        <v>958</v>
      </c>
      <c r="X9" s="6">
        <f>BW407</f>
        <v>400</v>
      </c>
      <c r="Y9" s="6">
        <f>BW38</f>
        <v>31</v>
      </c>
      <c r="Z9" s="6">
        <f>BW895</f>
        <v>888</v>
      </c>
      <c r="AA9" s="6">
        <f>BW750</f>
        <v>743</v>
      </c>
      <c r="AB9" s="6">
        <f>BW220</f>
        <v>213</v>
      </c>
      <c r="AC9" s="6">
        <f>BW333</f>
        <v>326</v>
      </c>
      <c r="AD9" s="6">
        <f>BW113</f>
        <v>106</v>
      </c>
      <c r="AE9" s="6">
        <f>BW512</f>
        <v>505</v>
      </c>
      <c r="AF9" s="8">
        <f>BW978</f>
        <v>971</v>
      </c>
      <c r="AG9" s="179">
        <f>BW611</f>
        <v>604</v>
      </c>
      <c r="AH9" s="5">
        <f t="shared" ref="AH9:AH39" si="1">SUM(B9:AG9)</f>
        <v>16400</v>
      </c>
      <c r="AI9" s="5">
        <f t="shared" ref="AI9:AI39" si="2">SUMSQ(B9:AG9)</f>
        <v>11201200</v>
      </c>
      <c r="AJ9" s="2">
        <f t="shared" si="0"/>
        <v>8606720000</v>
      </c>
      <c r="AK9" s="115">
        <f>SUMSQ(R8,S8,T8,U8,V8,W8,X8,Y8,Z8,AA8,AB8,AC8,AD8,AE8,AF8,AG8,R9,S9,T9,U9,V9,W9,X9,Y9,Z9,AA9,AB9,AC9,AD9,AE9,AF9,AG9)</f>
        <v>11201200</v>
      </c>
      <c r="AM9" s="47" t="s">
        <v>30</v>
      </c>
      <c r="AN9" s="48" t="s">
        <v>505</v>
      </c>
      <c r="AO9" s="48" t="s">
        <v>94</v>
      </c>
      <c r="AP9" s="65" t="s">
        <v>1140</v>
      </c>
      <c r="AQ9" s="48" t="s">
        <v>157</v>
      </c>
      <c r="AR9" s="48" t="s">
        <v>378</v>
      </c>
      <c r="AS9" s="48" t="s">
        <v>219</v>
      </c>
      <c r="AT9" s="48" t="s">
        <v>314</v>
      </c>
      <c r="AU9" s="65" t="s">
        <v>292</v>
      </c>
      <c r="AV9" s="48" t="s">
        <v>260</v>
      </c>
      <c r="AW9" s="48" t="s">
        <v>355</v>
      </c>
      <c r="AX9" s="48" t="s">
        <v>196</v>
      </c>
      <c r="AY9" s="48" t="s">
        <v>419</v>
      </c>
      <c r="AZ9" s="48" t="s">
        <v>134</v>
      </c>
      <c r="BA9" s="65" t="s">
        <v>483</v>
      </c>
      <c r="BB9" s="48" t="s">
        <v>71</v>
      </c>
      <c r="BC9" s="48" t="s">
        <v>831</v>
      </c>
      <c r="BD9" s="48" t="s">
        <v>737</v>
      </c>
      <c r="BE9" s="48" t="s">
        <v>894</v>
      </c>
      <c r="BF9" s="48" t="s">
        <v>673</v>
      </c>
      <c r="BG9" s="48" t="s">
        <v>957</v>
      </c>
      <c r="BH9" s="65" t="s">
        <v>609</v>
      </c>
      <c r="BI9" s="48" t="s">
        <v>1020</v>
      </c>
      <c r="BJ9" s="48" t="s">
        <v>545</v>
      </c>
      <c r="BK9" s="65" t="s">
        <v>568</v>
      </c>
      <c r="BL9" s="48" t="s">
        <v>979</v>
      </c>
      <c r="BM9" s="48" t="s">
        <v>632</v>
      </c>
      <c r="BN9" s="48" t="s">
        <v>917</v>
      </c>
      <c r="BO9" s="48" t="s">
        <v>696</v>
      </c>
      <c r="BP9" s="48" t="s">
        <v>854</v>
      </c>
      <c r="BQ9" s="65" t="s">
        <v>759</v>
      </c>
      <c r="BR9" s="49" t="s">
        <v>790</v>
      </c>
      <c r="BS9" s="24"/>
      <c r="BT9" s="22"/>
      <c r="BU9" s="29" t="s">
        <v>15</v>
      </c>
      <c r="BV9" s="30" t="s">
        <v>1030</v>
      </c>
      <c r="BW9" s="31">
        <f>L2+(1*L4)</f>
        <v>2</v>
      </c>
      <c r="BX9" s="22"/>
    </row>
    <row r="10" spans="1:76" x14ac:dyDescent="0.2">
      <c r="A10" s="1">
        <v>3</v>
      </c>
      <c r="B10" s="178">
        <f>BW1024</f>
        <v>1017</v>
      </c>
      <c r="C10" s="6">
        <f>BW625</f>
        <v>618</v>
      </c>
      <c r="D10" s="7">
        <f>BW99</f>
        <v>92</v>
      </c>
      <c r="E10" s="9">
        <f>BW466</f>
        <v>459</v>
      </c>
      <c r="F10" s="6">
        <f>BW238</f>
        <v>231</v>
      </c>
      <c r="G10" s="6">
        <f>BW383</f>
        <v>376</v>
      </c>
      <c r="H10" s="6">
        <f>BW845</f>
        <v>838</v>
      </c>
      <c r="I10" s="6">
        <f>BW732</f>
        <v>725</v>
      </c>
      <c r="J10" s="6">
        <f>BW453</f>
        <v>446</v>
      </c>
      <c r="K10" s="6">
        <f>BW52</f>
        <v>45</v>
      </c>
      <c r="L10" s="6">
        <f>BW550</f>
        <v>543</v>
      </c>
      <c r="M10" s="6">
        <f>BW919</f>
        <v>912</v>
      </c>
      <c r="N10" s="6">
        <f>BW683</f>
        <v>676</v>
      </c>
      <c r="O10" s="11">
        <f>BW826</f>
        <v>819</v>
      </c>
      <c r="P10" s="6">
        <f>BW264</f>
        <v>257</v>
      </c>
      <c r="Q10" s="6">
        <f>BW153</f>
        <v>146</v>
      </c>
      <c r="R10" s="6">
        <f>BW886</f>
        <v>879</v>
      </c>
      <c r="S10" s="6">
        <f>BW775</f>
        <v>768</v>
      </c>
      <c r="T10" s="12">
        <f>BW213</f>
        <v>206</v>
      </c>
      <c r="U10" s="6">
        <f>BW356</f>
        <v>349</v>
      </c>
      <c r="V10" s="6">
        <f>BW120</f>
        <v>113</v>
      </c>
      <c r="W10" s="6">
        <f>BW489</f>
        <v>482</v>
      </c>
      <c r="X10" s="6">
        <f>BW987</f>
        <v>980</v>
      </c>
      <c r="Y10" s="6">
        <f>BW586</f>
        <v>579</v>
      </c>
      <c r="Z10" s="6">
        <f>BW307</f>
        <v>300</v>
      </c>
      <c r="AA10" s="6">
        <f>BW194</f>
        <v>187</v>
      </c>
      <c r="AB10" s="6">
        <f>BW656</f>
        <v>649</v>
      </c>
      <c r="AC10" s="6">
        <f>BW801</f>
        <v>794</v>
      </c>
      <c r="AD10" s="6">
        <f>BW573</f>
        <v>566</v>
      </c>
      <c r="AE10" s="8">
        <f>BW940</f>
        <v>933</v>
      </c>
      <c r="AF10" s="6">
        <f>BW414</f>
        <v>407</v>
      </c>
      <c r="AG10" s="179">
        <f>BW15</f>
        <v>8</v>
      </c>
      <c r="AH10" s="5">
        <f t="shared" si="1"/>
        <v>16400</v>
      </c>
      <c r="AI10" s="5">
        <f t="shared" si="2"/>
        <v>11201200</v>
      </c>
      <c r="AJ10" s="2">
        <f t="shared" si="0"/>
        <v>8606720000</v>
      </c>
      <c r="AK10" s="115">
        <f>SUMSQ(B10,C10,D10,E10,F10,G10,H10,I10,J10,K10,L10,M10,N10,O10,P10,Q10,B11,C11,D11,E11,F11,G11,H11,I11,J11,K11,L11,M11,N11,O11,P11,Q11)</f>
        <v>11201200</v>
      </c>
      <c r="AM10" s="74" t="s">
        <v>17</v>
      </c>
      <c r="AN10" s="48" t="s">
        <v>492</v>
      </c>
      <c r="AO10" s="48" t="s">
        <v>81</v>
      </c>
      <c r="AP10" s="48" t="s">
        <v>429</v>
      </c>
      <c r="AQ10" s="48" t="s">
        <v>144</v>
      </c>
      <c r="AR10" s="48" t="s">
        <v>365</v>
      </c>
      <c r="AS10" s="65" t="s">
        <v>1032</v>
      </c>
      <c r="AT10" s="48" t="s">
        <v>301</v>
      </c>
      <c r="AU10" s="48" t="s">
        <v>289</v>
      </c>
      <c r="AV10" s="48" t="s">
        <v>257</v>
      </c>
      <c r="AW10" s="48" t="s">
        <v>352</v>
      </c>
      <c r="AX10" s="65" t="s">
        <v>1155</v>
      </c>
      <c r="AY10" s="48" t="s">
        <v>416</v>
      </c>
      <c r="AZ10" s="48" t="s">
        <v>131</v>
      </c>
      <c r="BA10" s="48" t="s">
        <v>480</v>
      </c>
      <c r="BB10" s="48" t="s">
        <v>68</v>
      </c>
      <c r="BC10" s="65" t="s">
        <v>828</v>
      </c>
      <c r="BD10" s="48" t="s">
        <v>734</v>
      </c>
      <c r="BE10" s="48" t="s">
        <v>891</v>
      </c>
      <c r="BF10" s="48" t="s">
        <v>670</v>
      </c>
      <c r="BG10" s="48" t="s">
        <v>954</v>
      </c>
      <c r="BH10" s="48" t="s">
        <v>606</v>
      </c>
      <c r="BI10" s="65" t="s">
        <v>1017</v>
      </c>
      <c r="BJ10" s="48" t="s">
        <v>2</v>
      </c>
      <c r="BK10" s="48" t="s">
        <v>555</v>
      </c>
      <c r="BL10" s="48" t="s">
        <v>967</v>
      </c>
      <c r="BM10" s="48" t="s">
        <v>619</v>
      </c>
      <c r="BN10" s="48" t="s">
        <v>904</v>
      </c>
      <c r="BO10" s="48" t="s">
        <v>683</v>
      </c>
      <c r="BP10" s="65" t="s">
        <v>841</v>
      </c>
      <c r="BQ10" s="48" t="s">
        <v>746</v>
      </c>
      <c r="BR10" s="49" t="s">
        <v>778</v>
      </c>
      <c r="BS10" s="24"/>
      <c r="BT10" s="22"/>
      <c r="BU10" s="29" t="s">
        <v>454</v>
      </c>
      <c r="BV10" s="30" t="s">
        <v>1030</v>
      </c>
      <c r="BW10" s="31">
        <f>L2+(2*L4)</f>
        <v>3</v>
      </c>
      <c r="BX10" s="22"/>
    </row>
    <row r="11" spans="1:76" x14ac:dyDescent="0.2">
      <c r="A11" s="1">
        <v>4</v>
      </c>
      <c r="B11" s="178">
        <f>BW613</f>
        <v>606</v>
      </c>
      <c r="C11" s="6">
        <f>BW980</f>
        <v>973</v>
      </c>
      <c r="D11" s="9">
        <f>BW518</f>
        <v>511</v>
      </c>
      <c r="E11" s="7">
        <f>BW119</f>
        <v>112</v>
      </c>
      <c r="F11" s="6">
        <f>BW331</f>
        <v>324</v>
      </c>
      <c r="G11" s="6">
        <f>BW218</f>
        <v>211</v>
      </c>
      <c r="H11" s="6">
        <f>BW744</f>
        <v>737</v>
      </c>
      <c r="I11" s="6">
        <f>BW889</f>
        <v>882</v>
      </c>
      <c r="J11" s="6">
        <f>BW32</f>
        <v>25</v>
      </c>
      <c r="K11" s="6">
        <f>BW401</f>
        <v>394</v>
      </c>
      <c r="L11" s="6">
        <f>BW963</f>
        <v>956</v>
      </c>
      <c r="M11" s="6">
        <f>BW562</f>
        <v>555</v>
      </c>
      <c r="N11" s="11">
        <f>BW782</f>
        <v>775</v>
      </c>
      <c r="O11" s="6">
        <f>BW671</f>
        <v>664</v>
      </c>
      <c r="P11" s="6">
        <f>BW173</f>
        <v>166</v>
      </c>
      <c r="Q11" s="6">
        <f>BW316</f>
        <v>309</v>
      </c>
      <c r="R11" s="6">
        <f>BW723</f>
        <v>716</v>
      </c>
      <c r="S11" s="6">
        <f>BW866</f>
        <v>859</v>
      </c>
      <c r="T11" s="6">
        <f>BW368</f>
        <v>361</v>
      </c>
      <c r="U11" s="12">
        <f>BW257</f>
        <v>250</v>
      </c>
      <c r="V11" s="6">
        <f>BW477</f>
        <v>470</v>
      </c>
      <c r="W11" s="6">
        <f>BW76</f>
        <v>69</v>
      </c>
      <c r="X11" s="6">
        <f>BW638</f>
        <v>631</v>
      </c>
      <c r="Y11" s="6">
        <f>BW1007</f>
        <v>1000</v>
      </c>
      <c r="Z11" s="6">
        <f>BW150</f>
        <v>143</v>
      </c>
      <c r="AA11" s="6">
        <f>BW295</f>
        <v>288</v>
      </c>
      <c r="AB11" s="6">
        <f>BW821</f>
        <v>814</v>
      </c>
      <c r="AC11" s="6">
        <f>BW708</f>
        <v>701</v>
      </c>
      <c r="AD11" s="8">
        <f>BW920</f>
        <v>913</v>
      </c>
      <c r="AE11" s="6">
        <f>BW521</f>
        <v>514</v>
      </c>
      <c r="AF11" s="6">
        <f>BW59</f>
        <v>52</v>
      </c>
      <c r="AG11" s="179">
        <f>BW426</f>
        <v>419</v>
      </c>
      <c r="AH11" s="5">
        <f t="shared" si="1"/>
        <v>16400</v>
      </c>
      <c r="AI11" s="5">
        <f t="shared" si="2"/>
        <v>11201200</v>
      </c>
      <c r="AJ11" s="2">
        <f t="shared" si="0"/>
        <v>8606720000</v>
      </c>
      <c r="AK11" s="115">
        <f>SUMSQ(R10,S10,T10,U10,V10,W10,X10,Y10,Z10,AA10,AB10,AC10,AD10,AE10,AF10,AG10,R11,S11,T11,U11,V11,W11,X11,Y11,Z11,AA11,AB11,AC11,AD11,AE11,AF11,AG11)</f>
        <v>11201200</v>
      </c>
      <c r="AM11" s="47" t="s">
        <v>28</v>
      </c>
      <c r="AN11" s="65" t="s">
        <v>503</v>
      </c>
      <c r="AO11" s="48" t="s">
        <v>92</v>
      </c>
      <c r="AP11" s="48" t="s">
        <v>440</v>
      </c>
      <c r="AQ11" s="48" t="s">
        <v>155</v>
      </c>
      <c r="AR11" s="48" t="s">
        <v>376</v>
      </c>
      <c r="AS11" s="48" t="s">
        <v>217</v>
      </c>
      <c r="AT11" s="65" t="s">
        <v>312</v>
      </c>
      <c r="AU11" s="48" t="s">
        <v>294</v>
      </c>
      <c r="AV11" s="48" t="s">
        <v>262</v>
      </c>
      <c r="AW11" s="65" t="s">
        <v>357</v>
      </c>
      <c r="AX11" s="48" t="s">
        <v>198</v>
      </c>
      <c r="AY11" s="48" t="s">
        <v>421</v>
      </c>
      <c r="AZ11" s="48" t="s">
        <v>136</v>
      </c>
      <c r="BA11" s="48" t="s">
        <v>484</v>
      </c>
      <c r="BB11" s="48" t="s">
        <v>73</v>
      </c>
      <c r="BC11" s="48" t="s">
        <v>833</v>
      </c>
      <c r="BD11" s="65" t="s">
        <v>388</v>
      </c>
      <c r="BE11" s="48" t="s">
        <v>896</v>
      </c>
      <c r="BF11" s="48" t="s">
        <v>675</v>
      </c>
      <c r="BG11" s="48" t="s">
        <v>959</v>
      </c>
      <c r="BH11" s="48" t="s">
        <v>611</v>
      </c>
      <c r="BI11" s="48" t="s">
        <v>1022</v>
      </c>
      <c r="BJ11" s="65" t="s">
        <v>547</v>
      </c>
      <c r="BK11" s="48" t="s">
        <v>566</v>
      </c>
      <c r="BL11" s="48" t="s">
        <v>977</v>
      </c>
      <c r="BM11" s="48" t="s">
        <v>630</v>
      </c>
      <c r="BN11" s="48" t="s">
        <v>915</v>
      </c>
      <c r="BO11" s="65" t="s">
        <v>1141</v>
      </c>
      <c r="BP11" s="48" t="s">
        <v>852</v>
      </c>
      <c r="BQ11" s="48" t="s">
        <v>757</v>
      </c>
      <c r="BR11" s="49" t="s">
        <v>788</v>
      </c>
      <c r="BS11" s="24"/>
      <c r="BT11" s="22"/>
      <c r="BU11" s="29" t="s">
        <v>393</v>
      </c>
      <c r="BV11" s="30" t="s">
        <v>1030</v>
      </c>
      <c r="BW11" s="31">
        <f>L2+(3*L4)</f>
        <v>4</v>
      </c>
      <c r="BX11" s="22"/>
    </row>
    <row r="12" spans="1:76" x14ac:dyDescent="0.2">
      <c r="A12" s="1">
        <v>5</v>
      </c>
      <c r="B12" s="178">
        <f>BW906</f>
        <v>899</v>
      </c>
      <c r="C12" s="6">
        <f>BW539</f>
        <v>532</v>
      </c>
      <c r="D12" s="6">
        <f>BW41</f>
        <v>34</v>
      </c>
      <c r="E12" s="6">
        <f>BW440</f>
        <v>433</v>
      </c>
      <c r="F12" s="7">
        <f>BW164</f>
        <v>157</v>
      </c>
      <c r="G12" s="9">
        <f>BW277</f>
        <v>270</v>
      </c>
      <c r="H12" s="6">
        <f>BW839</f>
        <v>832</v>
      </c>
      <c r="I12" s="6">
        <f>BW694</f>
        <v>687</v>
      </c>
      <c r="J12" s="6">
        <f>BW463</f>
        <v>456</v>
      </c>
      <c r="K12" s="6">
        <f>BW94</f>
        <v>87</v>
      </c>
      <c r="L12" s="6">
        <f>BW620</f>
        <v>613</v>
      </c>
      <c r="M12" s="11">
        <f>BW1021</f>
        <v>1014</v>
      </c>
      <c r="N12" s="6">
        <f>BW737</f>
        <v>730</v>
      </c>
      <c r="O12" s="6">
        <f>BW848</f>
        <v>841</v>
      </c>
      <c r="P12" s="6">
        <f>BW386</f>
        <v>379</v>
      </c>
      <c r="Q12" s="6">
        <f>BW243</f>
        <v>236</v>
      </c>
      <c r="R12" s="6">
        <f>BW796</f>
        <v>789</v>
      </c>
      <c r="S12" s="6">
        <f>BW653</f>
        <v>646</v>
      </c>
      <c r="T12" s="6">
        <f>BW191</f>
        <v>184</v>
      </c>
      <c r="U12" s="6">
        <f>BW302</f>
        <v>295</v>
      </c>
      <c r="V12" s="12">
        <f>BW18</f>
        <v>11</v>
      </c>
      <c r="W12" s="6">
        <f>BW419</f>
        <v>412</v>
      </c>
      <c r="X12" s="6">
        <f>BW945</f>
        <v>938</v>
      </c>
      <c r="Y12" s="6">
        <f>BW576</f>
        <v>569</v>
      </c>
      <c r="Z12" s="6">
        <f>BW345</f>
        <v>338</v>
      </c>
      <c r="AA12" s="6">
        <f>BW200</f>
        <v>193</v>
      </c>
      <c r="AB12" s="6">
        <f>BW762</f>
        <v>755</v>
      </c>
      <c r="AC12" s="8">
        <f>BW875</f>
        <v>868</v>
      </c>
      <c r="AD12" s="6">
        <f>BW599</f>
        <v>592</v>
      </c>
      <c r="AE12" s="6">
        <f>BW998</f>
        <v>991</v>
      </c>
      <c r="AF12" s="6">
        <f>BW500</f>
        <v>493</v>
      </c>
      <c r="AG12" s="179">
        <f>BW133</f>
        <v>126</v>
      </c>
      <c r="AH12" s="5">
        <f t="shared" si="1"/>
        <v>16400</v>
      </c>
      <c r="AI12" s="5">
        <f t="shared" si="2"/>
        <v>11201200</v>
      </c>
      <c r="AJ12" s="2">
        <f t="shared" si="0"/>
        <v>8606720000</v>
      </c>
      <c r="AK12" s="115">
        <f>SUMSQ(B12,C12,D12,E12,F12,G12,H12,I12,J12,K12,L12,M12,N12,O12,P12,Q12,B13,C13,D13,E13,F13,G13,H13,I13,J13,K13,L13,M13,N13,O13,P13,Q13)</f>
        <v>11201200</v>
      </c>
      <c r="AM12" s="74" t="s">
        <v>1132</v>
      </c>
      <c r="AN12" s="48" t="s">
        <v>494</v>
      </c>
      <c r="AO12" s="48" t="s">
        <v>83</v>
      </c>
      <c r="AP12" s="48" t="s">
        <v>431</v>
      </c>
      <c r="AQ12" s="48" t="s">
        <v>146</v>
      </c>
      <c r="AR12" s="48" t="s">
        <v>367</v>
      </c>
      <c r="AS12" s="48" t="s">
        <v>208</v>
      </c>
      <c r="AT12" s="48" t="s">
        <v>303</v>
      </c>
      <c r="AU12" s="48" t="s">
        <v>287</v>
      </c>
      <c r="AV12" s="48" t="s">
        <v>255</v>
      </c>
      <c r="AW12" s="48" t="s">
        <v>350</v>
      </c>
      <c r="AX12" s="65" t="s">
        <v>191</v>
      </c>
      <c r="AY12" s="48" t="s">
        <v>414</v>
      </c>
      <c r="AZ12" s="65" t="s">
        <v>129</v>
      </c>
      <c r="BA12" s="48" t="s">
        <v>478</v>
      </c>
      <c r="BB12" s="48" t="s">
        <v>66</v>
      </c>
      <c r="BC12" s="48" t="s">
        <v>826</v>
      </c>
      <c r="BD12" s="48" t="s">
        <v>732</v>
      </c>
      <c r="BE12" s="48" t="s">
        <v>889</v>
      </c>
      <c r="BF12" s="48" t="s">
        <v>668</v>
      </c>
      <c r="BG12" s="48" t="s">
        <v>952</v>
      </c>
      <c r="BH12" s="48" t="s">
        <v>604</v>
      </c>
      <c r="BI12" s="65" t="s">
        <v>1015</v>
      </c>
      <c r="BJ12" s="48" t="s">
        <v>541</v>
      </c>
      <c r="BK12" s="48" t="s">
        <v>557</v>
      </c>
      <c r="BL12" s="48" t="s">
        <v>969</v>
      </c>
      <c r="BM12" s="48" t="s">
        <v>621</v>
      </c>
      <c r="BN12" s="65" t="s">
        <v>906</v>
      </c>
      <c r="BO12" s="48" t="s">
        <v>685</v>
      </c>
      <c r="BP12" s="65" t="s">
        <v>843</v>
      </c>
      <c r="BQ12" s="48" t="s">
        <v>748</v>
      </c>
      <c r="BR12" s="49" t="s">
        <v>780</v>
      </c>
      <c r="BS12" s="24"/>
      <c r="BT12" s="22"/>
      <c r="BU12" s="29" t="s">
        <v>706</v>
      </c>
      <c r="BV12" s="30" t="s">
        <v>1030</v>
      </c>
      <c r="BW12" s="31">
        <f>L2+(4*L4)</f>
        <v>5</v>
      </c>
      <c r="BX12" s="22"/>
    </row>
    <row r="13" spans="1:76" x14ac:dyDescent="0.2">
      <c r="A13" s="1">
        <v>6</v>
      </c>
      <c r="B13" s="178">
        <f>BW559</f>
        <v>552</v>
      </c>
      <c r="C13" s="6">
        <f>BW958</f>
        <v>951</v>
      </c>
      <c r="D13" s="6">
        <f>BW396</f>
        <v>389</v>
      </c>
      <c r="E13" s="6">
        <f>BW29</f>
        <v>22</v>
      </c>
      <c r="F13" s="9">
        <f>BW321</f>
        <v>314</v>
      </c>
      <c r="G13" s="7">
        <f>BW176</f>
        <v>169</v>
      </c>
      <c r="H13" s="6">
        <f>BW674</f>
        <v>667</v>
      </c>
      <c r="I13" s="6">
        <f>BW787</f>
        <v>780</v>
      </c>
      <c r="J13" s="6">
        <f>BW106</f>
        <v>99</v>
      </c>
      <c r="K13" s="6">
        <f>BW507</f>
        <v>500</v>
      </c>
      <c r="L13" s="11">
        <f>BW969</f>
        <v>962</v>
      </c>
      <c r="M13" s="6">
        <f>BW600</f>
        <v>593</v>
      </c>
      <c r="N13" s="6">
        <f>BW900</f>
        <v>893</v>
      </c>
      <c r="O13" s="6">
        <f>BW757</f>
        <v>750</v>
      </c>
      <c r="P13" s="6">
        <f>BW231</f>
        <v>224</v>
      </c>
      <c r="Q13" s="6">
        <f>BW342</f>
        <v>335</v>
      </c>
      <c r="R13" s="6">
        <f>BW697</f>
        <v>690</v>
      </c>
      <c r="S13" s="6">
        <f>BW808</f>
        <v>801</v>
      </c>
      <c r="T13" s="6">
        <f>BW282</f>
        <v>275</v>
      </c>
      <c r="U13" s="6">
        <f>BW139</f>
        <v>132</v>
      </c>
      <c r="V13" s="6">
        <f>BW439</f>
        <v>432</v>
      </c>
      <c r="W13" s="12">
        <f>BW70</f>
        <v>63</v>
      </c>
      <c r="X13" s="6">
        <f>BW532</f>
        <v>525</v>
      </c>
      <c r="Y13" s="6">
        <f>BW933</f>
        <v>926</v>
      </c>
      <c r="Z13" s="6">
        <f>BW252</f>
        <v>245</v>
      </c>
      <c r="AA13" s="6">
        <f>BW365</f>
        <v>358</v>
      </c>
      <c r="AB13" s="8">
        <f>BW863</f>
        <v>856</v>
      </c>
      <c r="AC13" s="6">
        <f>BW718</f>
        <v>711</v>
      </c>
      <c r="AD13" s="6">
        <f>BW1010</f>
        <v>1003</v>
      </c>
      <c r="AE13" s="6">
        <f>BW643</f>
        <v>636</v>
      </c>
      <c r="AF13" s="6">
        <f>BW81</f>
        <v>74</v>
      </c>
      <c r="AG13" s="179">
        <f>BW480</f>
        <v>473</v>
      </c>
      <c r="AH13" s="5">
        <f t="shared" si="1"/>
        <v>16400</v>
      </c>
      <c r="AI13" s="5">
        <f t="shared" si="2"/>
        <v>11201200</v>
      </c>
      <c r="AJ13" s="2">
        <f t="shared" si="0"/>
        <v>8606720000</v>
      </c>
      <c r="AK13" s="115">
        <f>SUMSQ(R12,S12,T12,U12,V12,W12,X12,Y12,Z12,AA12,AB12,AC12,AD12,AE12,AF12,AG12,R13,S13,T13,U13,V13,W13,X13,Y13,Z13,AA13,AB13,AC13,AD13,AE13,AF13,AG13)</f>
        <v>11201200</v>
      </c>
      <c r="AM13" s="47" t="s">
        <v>26</v>
      </c>
      <c r="AN13" s="65" t="s">
        <v>501</v>
      </c>
      <c r="AO13" s="48" t="s">
        <v>90</v>
      </c>
      <c r="AP13" s="48" t="s">
        <v>438</v>
      </c>
      <c r="AQ13" s="48" t="s">
        <v>153</v>
      </c>
      <c r="AR13" s="48" t="s">
        <v>374</v>
      </c>
      <c r="AS13" s="48" t="s">
        <v>215</v>
      </c>
      <c r="AT13" s="48" t="s">
        <v>310</v>
      </c>
      <c r="AU13" s="48" t="s">
        <v>6</v>
      </c>
      <c r="AV13" s="48" t="s">
        <v>264</v>
      </c>
      <c r="AW13" s="65" t="s">
        <v>359</v>
      </c>
      <c r="AX13" s="48" t="s">
        <v>200</v>
      </c>
      <c r="AY13" s="65" t="s">
        <v>423</v>
      </c>
      <c r="AZ13" s="48" t="s">
        <v>138</v>
      </c>
      <c r="BA13" s="48" t="s">
        <v>486</v>
      </c>
      <c r="BB13" s="48" t="s">
        <v>75</v>
      </c>
      <c r="BC13" s="48" t="s">
        <v>835</v>
      </c>
      <c r="BD13" s="48" t="s">
        <v>740</v>
      </c>
      <c r="BE13" s="48" t="s">
        <v>898</v>
      </c>
      <c r="BF13" s="48" t="s">
        <v>677</v>
      </c>
      <c r="BG13" s="48" t="s">
        <v>961</v>
      </c>
      <c r="BH13" s="48" t="s">
        <v>613</v>
      </c>
      <c r="BI13" s="48" t="s">
        <v>1024</v>
      </c>
      <c r="BJ13" s="65" t="s">
        <v>1159</v>
      </c>
      <c r="BK13" s="48" t="s">
        <v>564</v>
      </c>
      <c r="BL13" s="48" t="s">
        <v>975</v>
      </c>
      <c r="BM13" s="65" t="s">
        <v>628</v>
      </c>
      <c r="BN13" s="48" t="s">
        <v>913</v>
      </c>
      <c r="BO13" s="65" t="s">
        <v>692</v>
      </c>
      <c r="BP13" s="48" t="s">
        <v>850</v>
      </c>
      <c r="BQ13" s="48" t="s">
        <v>755</v>
      </c>
      <c r="BR13" s="49" t="s">
        <v>786</v>
      </c>
      <c r="BS13" s="24"/>
      <c r="BT13" s="22"/>
      <c r="BU13" s="29" t="s">
        <v>645</v>
      </c>
      <c r="BV13" s="30" t="s">
        <v>1030</v>
      </c>
      <c r="BW13" s="31">
        <f>L2+(5*L4)</f>
        <v>6</v>
      </c>
      <c r="BX13" s="22"/>
    </row>
    <row r="14" spans="1:76" x14ac:dyDescent="0.2">
      <c r="A14" s="1">
        <v>7</v>
      </c>
      <c r="B14" s="178">
        <f>BW131</f>
        <v>124</v>
      </c>
      <c r="C14" s="6">
        <f>BW498</f>
        <v>491</v>
      </c>
      <c r="D14" s="6">
        <f>BW992</f>
        <v>985</v>
      </c>
      <c r="E14" s="6">
        <f>BW593</f>
        <v>586</v>
      </c>
      <c r="F14" s="6">
        <f>BW877</f>
        <v>870</v>
      </c>
      <c r="G14" s="6">
        <f>BW764</f>
        <v>757</v>
      </c>
      <c r="H14" s="7">
        <f>BW206</f>
        <v>199</v>
      </c>
      <c r="I14" s="9">
        <f>BW351</f>
        <v>344</v>
      </c>
      <c r="J14" s="6">
        <f>BW582</f>
        <v>575</v>
      </c>
      <c r="K14" s="11">
        <f>BW951</f>
        <v>944</v>
      </c>
      <c r="L14" s="6">
        <f>BW421</f>
        <v>414</v>
      </c>
      <c r="M14" s="6">
        <f>BW20</f>
        <v>13</v>
      </c>
      <c r="N14" s="6">
        <f>BW296</f>
        <v>289</v>
      </c>
      <c r="O14" s="6">
        <f>BW185</f>
        <v>178</v>
      </c>
      <c r="P14" s="6">
        <f>BW651</f>
        <v>644</v>
      </c>
      <c r="Q14" s="6">
        <f>BW794</f>
        <v>787</v>
      </c>
      <c r="R14" s="6">
        <f>BW245</f>
        <v>238</v>
      </c>
      <c r="S14" s="6">
        <f>BW388</f>
        <v>381</v>
      </c>
      <c r="T14" s="6">
        <f>BW854</f>
        <v>847</v>
      </c>
      <c r="U14" s="6">
        <f>BW743</f>
        <v>736</v>
      </c>
      <c r="V14" s="6">
        <f>BW1019</f>
        <v>1012</v>
      </c>
      <c r="W14" s="6">
        <f>BW618</f>
        <v>611</v>
      </c>
      <c r="X14" s="12">
        <f>BW88</f>
        <v>81</v>
      </c>
      <c r="Y14" s="6">
        <f>BW457</f>
        <v>450</v>
      </c>
      <c r="Z14" s="6">
        <f>BW688</f>
        <v>681</v>
      </c>
      <c r="AA14" s="8">
        <f>BW833</f>
        <v>826</v>
      </c>
      <c r="AB14" s="6">
        <f>BW275</f>
        <v>268</v>
      </c>
      <c r="AC14" s="6">
        <f>BW162</f>
        <v>155</v>
      </c>
      <c r="AD14" s="6">
        <f>BW446</f>
        <v>439</v>
      </c>
      <c r="AE14" s="6">
        <f>BW47</f>
        <v>40</v>
      </c>
      <c r="AF14" s="6">
        <f>BW541</f>
        <v>534</v>
      </c>
      <c r="AG14" s="179">
        <f>BW908</f>
        <v>901</v>
      </c>
      <c r="AH14" s="5">
        <f t="shared" si="1"/>
        <v>16400</v>
      </c>
      <c r="AI14" s="5">
        <f t="shared" si="2"/>
        <v>11201200</v>
      </c>
      <c r="AJ14" s="2">
        <f t="shared" si="0"/>
        <v>8606720000</v>
      </c>
      <c r="AK14" s="115">
        <f>SUMSQ(B14,C14,D14,E14,F14,G14,H14,I14,J14,K14,L14,M14,N14,O14,P14,Q14,B15,C15,D15,E15,F15,G15,H15,I15,J15,K15,L15,M15,N15,O15,P15,Q15)</f>
        <v>11201200</v>
      </c>
      <c r="AM14" s="47" t="s">
        <v>21</v>
      </c>
      <c r="AN14" s="48" t="s">
        <v>496</v>
      </c>
      <c r="AO14" s="65" t="s">
        <v>85</v>
      </c>
      <c r="AP14" s="48" t="s">
        <v>433</v>
      </c>
      <c r="AQ14" s="48" t="s">
        <v>56</v>
      </c>
      <c r="AR14" s="48" t="s">
        <v>369</v>
      </c>
      <c r="AS14" s="48" t="s">
        <v>210</v>
      </c>
      <c r="AT14" s="48" t="s">
        <v>305</v>
      </c>
      <c r="AU14" s="48" t="s">
        <v>285</v>
      </c>
      <c r="AV14" s="65" t="s">
        <v>253</v>
      </c>
      <c r="AW14" s="48" t="s">
        <v>348</v>
      </c>
      <c r="AX14" s="48" t="s">
        <v>189</v>
      </c>
      <c r="AY14" s="48" t="s">
        <v>412</v>
      </c>
      <c r="AZ14" s="48" t="s">
        <v>127</v>
      </c>
      <c r="BA14" s="48" t="s">
        <v>476</v>
      </c>
      <c r="BB14" s="48" t="s">
        <v>64</v>
      </c>
      <c r="BC14" s="48" t="s">
        <v>824</v>
      </c>
      <c r="BD14" s="48" t="s">
        <v>730</v>
      </c>
      <c r="BE14" s="65" t="s">
        <v>887</v>
      </c>
      <c r="BF14" s="48" t="s">
        <v>666</v>
      </c>
      <c r="BG14" s="65" t="s">
        <v>950</v>
      </c>
      <c r="BH14" s="48" t="s">
        <v>602</v>
      </c>
      <c r="BI14" s="48" t="s">
        <v>1013</v>
      </c>
      <c r="BJ14" s="48" t="s">
        <v>539</v>
      </c>
      <c r="BK14" s="48" t="s">
        <v>559</v>
      </c>
      <c r="BL14" s="48" t="s">
        <v>970</v>
      </c>
      <c r="BM14" s="48" t="s">
        <v>623</v>
      </c>
      <c r="BN14" s="48" t="s">
        <v>908</v>
      </c>
      <c r="BO14" s="48" t="s">
        <v>687</v>
      </c>
      <c r="BP14" s="48" t="s">
        <v>845</v>
      </c>
      <c r="BQ14" s="48" t="s">
        <v>750</v>
      </c>
      <c r="BR14" s="80" t="s">
        <v>1125</v>
      </c>
      <c r="BS14" s="24"/>
      <c r="BT14" s="22"/>
      <c r="BU14" s="29" t="s">
        <v>971</v>
      </c>
      <c r="BV14" s="30" t="s">
        <v>1030</v>
      </c>
      <c r="BW14" s="31">
        <f>L2+(6*L4)</f>
        <v>7</v>
      </c>
      <c r="BX14" s="22"/>
    </row>
    <row r="15" spans="1:76" x14ac:dyDescent="0.2">
      <c r="A15" s="1">
        <v>8</v>
      </c>
      <c r="B15" s="178">
        <f>BW486</f>
        <v>479</v>
      </c>
      <c r="C15" s="6">
        <f>BW87</f>
        <v>80</v>
      </c>
      <c r="D15" s="6">
        <f>BW645</f>
        <v>638</v>
      </c>
      <c r="E15" s="6">
        <f>BW1012</f>
        <v>1005</v>
      </c>
      <c r="F15" s="6">
        <f>BW712</f>
        <v>705</v>
      </c>
      <c r="G15" s="6">
        <f>BW857</f>
        <v>850</v>
      </c>
      <c r="H15" s="9">
        <f>BW363</f>
        <v>356</v>
      </c>
      <c r="I15" s="7">
        <f>BW250</f>
        <v>243</v>
      </c>
      <c r="J15" s="11">
        <f>BW931</f>
        <v>924</v>
      </c>
      <c r="K15" s="6">
        <f>BW530</f>
        <v>523</v>
      </c>
      <c r="L15" s="6">
        <f>BW64</f>
        <v>57</v>
      </c>
      <c r="M15" s="6">
        <f>BW433</f>
        <v>426</v>
      </c>
      <c r="N15" s="6">
        <f>BW141</f>
        <v>134</v>
      </c>
      <c r="O15" s="6">
        <f>BW284</f>
        <v>277</v>
      </c>
      <c r="P15" s="6">
        <f>BW814</f>
        <v>807</v>
      </c>
      <c r="Q15" s="6">
        <f>BW703</f>
        <v>696</v>
      </c>
      <c r="R15" s="6">
        <f>BW336</f>
        <v>329</v>
      </c>
      <c r="S15" s="6">
        <f>BW225</f>
        <v>218</v>
      </c>
      <c r="T15" s="6">
        <f>BW755</f>
        <v>748</v>
      </c>
      <c r="U15" s="6">
        <f>BW898</f>
        <v>891</v>
      </c>
      <c r="V15" s="6">
        <f>BW606</f>
        <v>599</v>
      </c>
      <c r="W15" s="6">
        <f>BW975</f>
        <v>968</v>
      </c>
      <c r="X15" s="6">
        <f>BW509</f>
        <v>502</v>
      </c>
      <c r="Y15" s="12">
        <f>BW108</f>
        <v>101</v>
      </c>
      <c r="Z15" s="8">
        <f>BW789</f>
        <v>782</v>
      </c>
      <c r="AA15" s="6">
        <f>BW676</f>
        <v>669</v>
      </c>
      <c r="AB15" s="6">
        <f>BW182</f>
        <v>175</v>
      </c>
      <c r="AC15" s="6">
        <f>BW327</f>
        <v>320</v>
      </c>
      <c r="AD15" s="6">
        <f>BW27</f>
        <v>20</v>
      </c>
      <c r="AE15" s="6">
        <f>BW394</f>
        <v>387</v>
      </c>
      <c r="AF15" s="6">
        <f>BW952</f>
        <v>945</v>
      </c>
      <c r="AG15" s="179">
        <f>BW553</f>
        <v>546</v>
      </c>
      <c r="AH15" s="5">
        <f t="shared" si="1"/>
        <v>16400</v>
      </c>
      <c r="AI15" s="5">
        <f t="shared" si="2"/>
        <v>11201200</v>
      </c>
      <c r="AJ15" s="2">
        <f t="shared" si="0"/>
        <v>8606720000</v>
      </c>
      <c r="AK15" s="115">
        <f>SUMSQ(R14,S14,T14,U14,V14,W14,X14,Y14,Z14,AA14,AB14,AC14,AD14,AE14,AF14,AG14,R15,S15,T15,U15,V15,W15,X15,Y15,Z15,AA15,AB15,AC15,AD15,AE15,AF15,AG15)</f>
        <v>11201200</v>
      </c>
      <c r="AM15" s="47" t="s">
        <v>24</v>
      </c>
      <c r="AN15" s="48" t="s">
        <v>499</v>
      </c>
      <c r="AO15" s="48" t="s">
        <v>88</v>
      </c>
      <c r="AP15" s="65" t="s">
        <v>436</v>
      </c>
      <c r="AQ15" s="48" t="s">
        <v>151</v>
      </c>
      <c r="AR15" s="65" t="s">
        <v>372</v>
      </c>
      <c r="AS15" s="48" t="s">
        <v>213</v>
      </c>
      <c r="AT15" s="48" t="s">
        <v>308</v>
      </c>
      <c r="AU15" s="65" t="s">
        <v>1142</v>
      </c>
      <c r="AV15" s="48" t="s">
        <v>266</v>
      </c>
      <c r="AW15" s="48" t="s">
        <v>361</v>
      </c>
      <c r="AX15" s="48" t="s">
        <v>202</v>
      </c>
      <c r="AY15" s="48" t="s">
        <v>425</v>
      </c>
      <c r="AZ15" s="48" t="s">
        <v>140</v>
      </c>
      <c r="BA15" s="48" t="s">
        <v>488</v>
      </c>
      <c r="BB15" s="48" t="s">
        <v>77</v>
      </c>
      <c r="BC15" s="48" t="s">
        <v>837</v>
      </c>
      <c r="BD15" s="48" t="s">
        <v>742</v>
      </c>
      <c r="BE15" s="48" t="s">
        <v>900</v>
      </c>
      <c r="BF15" s="65" t="s">
        <v>679</v>
      </c>
      <c r="BG15" s="48" t="s">
        <v>963</v>
      </c>
      <c r="BH15" s="65" t="s">
        <v>615</v>
      </c>
      <c r="BI15" s="48" t="s">
        <v>1026</v>
      </c>
      <c r="BJ15" s="48" t="s">
        <v>551</v>
      </c>
      <c r="BK15" s="48" t="s">
        <v>562</v>
      </c>
      <c r="BL15" s="48" t="s">
        <v>973</v>
      </c>
      <c r="BM15" s="48" t="s">
        <v>626</v>
      </c>
      <c r="BN15" s="48" t="s">
        <v>911</v>
      </c>
      <c r="BO15" s="48" t="s">
        <v>690</v>
      </c>
      <c r="BP15" s="48" t="s">
        <v>848</v>
      </c>
      <c r="BQ15" s="65" t="s">
        <v>753</v>
      </c>
      <c r="BR15" s="49" t="s">
        <v>784</v>
      </c>
      <c r="BS15" s="24"/>
      <c r="BT15" s="22"/>
      <c r="BU15" s="29" t="s">
        <v>778</v>
      </c>
      <c r="BV15" s="30" t="s">
        <v>1030</v>
      </c>
      <c r="BW15" s="31">
        <f>L2+(7*L4)</f>
        <v>8</v>
      </c>
      <c r="BX15" s="22"/>
    </row>
    <row r="16" spans="1:76" x14ac:dyDescent="0.2">
      <c r="A16" s="1">
        <v>9</v>
      </c>
      <c r="B16" s="178">
        <f>BW851</f>
        <v>844</v>
      </c>
      <c r="C16" s="6">
        <f>BW738</f>
        <v>731</v>
      </c>
      <c r="D16" s="6">
        <f>BW240</f>
        <v>233</v>
      </c>
      <c r="E16" s="6">
        <f>BW385</f>
        <v>378</v>
      </c>
      <c r="F16" s="6">
        <f>BW93</f>
        <v>86</v>
      </c>
      <c r="G16" s="6">
        <f>BW460</f>
        <v>453</v>
      </c>
      <c r="H16" s="6">
        <f>BW1022</f>
        <v>1015</v>
      </c>
      <c r="I16" s="11">
        <f>BW623</f>
        <v>616</v>
      </c>
      <c r="J16" s="7">
        <f>BW278</f>
        <v>271</v>
      </c>
      <c r="K16" s="9">
        <f>BW167</f>
        <v>160</v>
      </c>
      <c r="L16" s="6">
        <f>BW693</f>
        <v>686</v>
      </c>
      <c r="M16" s="6">
        <f>BW836</f>
        <v>829</v>
      </c>
      <c r="N16" s="6">
        <f>BW536</f>
        <v>529</v>
      </c>
      <c r="O16" s="6">
        <f>BW905</f>
        <v>898</v>
      </c>
      <c r="P16" s="6">
        <f>BW443</f>
        <v>436</v>
      </c>
      <c r="Q16" s="6">
        <f>BW42</f>
        <v>35</v>
      </c>
      <c r="R16" s="6">
        <f>BW997</f>
        <v>990</v>
      </c>
      <c r="S16" s="6">
        <f>BW596</f>
        <v>589</v>
      </c>
      <c r="T16" s="6">
        <f>BW134</f>
        <v>127</v>
      </c>
      <c r="U16" s="6">
        <f>BW503</f>
        <v>496</v>
      </c>
      <c r="V16" s="6">
        <f>BW203</f>
        <v>196</v>
      </c>
      <c r="W16" s="6">
        <f>BW346</f>
        <v>339</v>
      </c>
      <c r="X16" s="6">
        <f>BW872</f>
        <v>865</v>
      </c>
      <c r="Y16" s="8">
        <f>BW761</f>
        <v>754</v>
      </c>
      <c r="Z16" s="12">
        <f>BW416</f>
        <v>409</v>
      </c>
      <c r="AA16" s="6">
        <f>BW17</f>
        <v>10</v>
      </c>
      <c r="AB16" s="6">
        <f>BW579</f>
        <v>572</v>
      </c>
      <c r="AC16" s="6">
        <f>BW946</f>
        <v>939</v>
      </c>
      <c r="AD16" s="6">
        <f>BW654</f>
        <v>647</v>
      </c>
      <c r="AE16" s="6">
        <f>BW799</f>
        <v>792</v>
      </c>
      <c r="AF16" s="6">
        <f>BW301</f>
        <v>294</v>
      </c>
      <c r="AG16" s="179">
        <f>BW188</f>
        <v>181</v>
      </c>
      <c r="AH16" s="5">
        <f t="shared" si="1"/>
        <v>16400</v>
      </c>
      <c r="AI16" s="5">
        <f t="shared" si="2"/>
        <v>11201200</v>
      </c>
      <c r="AJ16" s="2">
        <f t="shared" si="0"/>
        <v>8606720000</v>
      </c>
      <c r="AK16" s="115">
        <f>SUMSQ(B16,C16,D16,E16,F16,G16,H16,I16,J16,K16,L16,M16,N16,O16,P16,Q16,B17,C17,D17,E17,F17,G17,H17,I17,J17,K17,L17,M17,N17,O17,P17,Q17)</f>
        <v>11201200</v>
      </c>
      <c r="AM16" s="74" t="s">
        <v>467</v>
      </c>
      <c r="AN16" s="48" t="s">
        <v>55</v>
      </c>
      <c r="AO16" s="48" t="s">
        <v>403</v>
      </c>
      <c r="AP16" s="48" t="s">
        <v>118</v>
      </c>
      <c r="AQ16" s="48" t="s">
        <v>339</v>
      </c>
      <c r="AR16" s="48" t="s">
        <v>180</v>
      </c>
      <c r="AS16" s="65" t="s">
        <v>276</v>
      </c>
      <c r="AT16" s="48" t="s">
        <v>244</v>
      </c>
      <c r="AU16" s="48" t="s">
        <v>235</v>
      </c>
      <c r="AV16" s="48" t="s">
        <v>330</v>
      </c>
      <c r="AW16" s="48" t="s">
        <v>172</v>
      </c>
      <c r="AX16" s="48" t="s">
        <v>394</v>
      </c>
      <c r="AY16" s="48" t="s">
        <v>110</v>
      </c>
      <c r="AZ16" s="65" t="s">
        <v>1130</v>
      </c>
      <c r="BA16" s="48" t="s">
        <v>46</v>
      </c>
      <c r="BB16" s="48" t="s">
        <v>521</v>
      </c>
      <c r="BC16" s="65" t="s">
        <v>775</v>
      </c>
      <c r="BD16" s="48" t="s">
        <v>806</v>
      </c>
      <c r="BE16" s="48" t="s">
        <v>712</v>
      </c>
      <c r="BF16" s="48" t="s">
        <v>870</v>
      </c>
      <c r="BG16" s="48" t="s">
        <v>648</v>
      </c>
      <c r="BH16" s="48" t="s">
        <v>933</v>
      </c>
      <c r="BI16" s="65" t="s">
        <v>584</v>
      </c>
      <c r="BJ16" s="48" t="s">
        <v>995</v>
      </c>
      <c r="BK16" s="48" t="s">
        <v>1004</v>
      </c>
      <c r="BL16" s="48" t="s">
        <v>530</v>
      </c>
      <c r="BM16" s="48" t="s">
        <v>942</v>
      </c>
      <c r="BN16" s="65" t="s">
        <v>593</v>
      </c>
      <c r="BO16" s="48" t="s">
        <v>879</v>
      </c>
      <c r="BP16" s="48" t="s">
        <v>657</v>
      </c>
      <c r="BQ16" s="48" t="s">
        <v>815</v>
      </c>
      <c r="BR16" s="49" t="s">
        <v>721</v>
      </c>
      <c r="BS16" s="24"/>
      <c r="BT16" s="22"/>
      <c r="BU16" s="29" t="s">
        <v>726</v>
      </c>
      <c r="BV16" s="30" t="s">
        <v>1030</v>
      </c>
      <c r="BW16" s="31">
        <f>L2+(8*L4)</f>
        <v>9</v>
      </c>
      <c r="BX16" s="22"/>
    </row>
    <row r="17" spans="1:76" x14ac:dyDescent="0.2">
      <c r="A17" s="1">
        <v>10</v>
      </c>
      <c r="B17" s="178">
        <f>BW758</f>
        <v>751</v>
      </c>
      <c r="C17" s="6">
        <f>BW903</f>
        <v>896</v>
      </c>
      <c r="D17" s="6">
        <f>BW341</f>
        <v>334</v>
      </c>
      <c r="E17" s="6">
        <f>BW228</f>
        <v>221</v>
      </c>
      <c r="F17" s="6">
        <f>BW504</f>
        <v>497</v>
      </c>
      <c r="G17" s="6">
        <f>BW105</f>
        <v>98</v>
      </c>
      <c r="H17" s="11">
        <f>BW603</f>
        <v>596</v>
      </c>
      <c r="I17" s="6">
        <f>BW970</f>
        <v>963</v>
      </c>
      <c r="J17" s="9">
        <f>BW179</f>
        <v>172</v>
      </c>
      <c r="K17" s="7">
        <f>BW322</f>
        <v>315</v>
      </c>
      <c r="L17" s="6">
        <f>BW784</f>
        <v>777</v>
      </c>
      <c r="M17" s="6">
        <f>BW673</f>
        <v>666</v>
      </c>
      <c r="N17" s="6">
        <f>BW957</f>
        <v>950</v>
      </c>
      <c r="O17" s="6">
        <f>BW556</f>
        <v>549</v>
      </c>
      <c r="P17" s="6">
        <f>BW30</f>
        <v>23</v>
      </c>
      <c r="Q17" s="6">
        <f>BW399</f>
        <v>392</v>
      </c>
      <c r="R17" s="6">
        <f>BW640</f>
        <v>633</v>
      </c>
      <c r="S17" s="6">
        <f>BW1009</f>
        <v>1002</v>
      </c>
      <c r="T17" s="6">
        <f>BW483</f>
        <v>476</v>
      </c>
      <c r="U17" s="6">
        <f>BW82</f>
        <v>75</v>
      </c>
      <c r="V17" s="6">
        <f>BW366</f>
        <v>359</v>
      </c>
      <c r="W17" s="6">
        <f>BW255</f>
        <v>248</v>
      </c>
      <c r="X17" s="8">
        <f>BW717</f>
        <v>710</v>
      </c>
      <c r="Y17" s="6">
        <f>BW860</f>
        <v>853</v>
      </c>
      <c r="Z17" s="6">
        <f>BW69</f>
        <v>62</v>
      </c>
      <c r="AA17" s="12">
        <f>BW436</f>
        <v>429</v>
      </c>
      <c r="AB17" s="6">
        <f>BW934</f>
        <v>927</v>
      </c>
      <c r="AC17" s="6">
        <f>BW535</f>
        <v>528</v>
      </c>
      <c r="AD17" s="6">
        <f>BW811</f>
        <v>804</v>
      </c>
      <c r="AE17" s="6">
        <f>BW698</f>
        <v>691</v>
      </c>
      <c r="AF17" s="6">
        <f>BW136</f>
        <v>129</v>
      </c>
      <c r="AG17" s="179">
        <f>BW281</f>
        <v>274</v>
      </c>
      <c r="AH17" s="5">
        <f t="shared" si="1"/>
        <v>16400</v>
      </c>
      <c r="AI17" s="5">
        <f t="shared" si="2"/>
        <v>11201200</v>
      </c>
      <c r="AJ17" s="2">
        <f t="shared" si="0"/>
        <v>8606720000</v>
      </c>
      <c r="AK17" s="115">
        <f>SUMSQ(R16,S16,T16,U16,V16,W16,X16,Y16,Z16,AA16,AB16,AC16,AD16,AE16,AF16,AG16,R17,S17,T17,U17,V17,W17,X17,Y17,Z17,AA17,AB17,AC17,AD17,AE17,AF17,AG17)</f>
        <v>11201200</v>
      </c>
      <c r="AM17" s="47" t="s">
        <v>466</v>
      </c>
      <c r="AN17" s="65" t="s">
        <v>54</v>
      </c>
      <c r="AO17" s="48" t="s">
        <v>402</v>
      </c>
      <c r="AP17" s="48" t="s">
        <v>117</v>
      </c>
      <c r="AQ17" s="48" t="s">
        <v>338</v>
      </c>
      <c r="AR17" s="48" t="s">
        <v>4</v>
      </c>
      <c r="AS17" s="48" t="s">
        <v>275</v>
      </c>
      <c r="AT17" s="65" t="s">
        <v>243</v>
      </c>
      <c r="AU17" s="48" t="s">
        <v>220</v>
      </c>
      <c r="AV17" s="48" t="s">
        <v>315</v>
      </c>
      <c r="AW17" s="48" t="s">
        <v>158</v>
      </c>
      <c r="AX17" s="48" t="s">
        <v>379</v>
      </c>
      <c r="AY17" s="65" t="s">
        <v>95</v>
      </c>
      <c r="AZ17" s="48" t="s">
        <v>443</v>
      </c>
      <c r="BA17" s="48" t="s">
        <v>31</v>
      </c>
      <c r="BB17" s="48" t="s">
        <v>506</v>
      </c>
      <c r="BC17" s="48" t="s">
        <v>760</v>
      </c>
      <c r="BD17" s="65" t="s">
        <v>791</v>
      </c>
      <c r="BE17" s="48" t="s">
        <v>697</v>
      </c>
      <c r="BF17" s="48" t="s">
        <v>855</v>
      </c>
      <c r="BG17" s="48" t="s">
        <v>633</v>
      </c>
      <c r="BH17" s="48" t="s">
        <v>918</v>
      </c>
      <c r="BI17" s="48" t="s">
        <v>569</v>
      </c>
      <c r="BJ17" s="65" t="s">
        <v>980</v>
      </c>
      <c r="BK17" s="48" t="s">
        <v>1003</v>
      </c>
      <c r="BL17" s="48" t="s">
        <v>529</v>
      </c>
      <c r="BM17" s="65" t="s">
        <v>1152</v>
      </c>
      <c r="BN17" s="48" t="s">
        <v>592</v>
      </c>
      <c r="BO17" s="48" t="s">
        <v>878</v>
      </c>
      <c r="BP17" s="48" t="s">
        <v>656</v>
      </c>
      <c r="BQ17" s="48" t="s">
        <v>814</v>
      </c>
      <c r="BR17" s="49" t="s">
        <v>720</v>
      </c>
      <c r="BS17" s="24"/>
      <c r="BT17" s="22"/>
      <c r="BU17" s="29" t="s">
        <v>530</v>
      </c>
      <c r="BV17" s="30" t="s">
        <v>1030</v>
      </c>
      <c r="BW17" s="31">
        <f>L2+(9*L4)</f>
        <v>10</v>
      </c>
      <c r="BX17" s="22"/>
    </row>
    <row r="18" spans="1:76" x14ac:dyDescent="0.2">
      <c r="A18" s="1">
        <v>11</v>
      </c>
      <c r="B18" s="178">
        <f>BW186</f>
        <v>179</v>
      </c>
      <c r="C18" s="6">
        <f>BW299</f>
        <v>292</v>
      </c>
      <c r="D18" s="6">
        <f>BW793</f>
        <v>786</v>
      </c>
      <c r="E18" s="6">
        <f>BW648</f>
        <v>641</v>
      </c>
      <c r="F18" s="6">
        <f>BW948</f>
        <v>941</v>
      </c>
      <c r="G18" s="11">
        <f>BW581</f>
        <v>574</v>
      </c>
      <c r="H18" s="6">
        <f>BW23</f>
        <v>16</v>
      </c>
      <c r="I18" s="6">
        <f>BW422</f>
        <v>415</v>
      </c>
      <c r="J18" s="6">
        <f>BW767</f>
        <v>760</v>
      </c>
      <c r="K18" s="6">
        <f>BW878</f>
        <v>871</v>
      </c>
      <c r="L18" s="7">
        <f>BW348</f>
        <v>341</v>
      </c>
      <c r="M18" s="9">
        <f>BW205</f>
        <v>198</v>
      </c>
      <c r="N18" s="6">
        <f>BW497</f>
        <v>490</v>
      </c>
      <c r="O18" s="6">
        <f>BW128</f>
        <v>121</v>
      </c>
      <c r="P18" s="6">
        <f>BW594</f>
        <v>587</v>
      </c>
      <c r="Q18" s="6">
        <f>BW995</f>
        <v>988</v>
      </c>
      <c r="R18" s="6">
        <f>BW44</f>
        <v>37</v>
      </c>
      <c r="S18" s="6">
        <f>BW445</f>
        <v>438</v>
      </c>
      <c r="T18" s="6">
        <f>BW911</f>
        <v>904</v>
      </c>
      <c r="U18" s="6">
        <f>BW542</f>
        <v>535</v>
      </c>
      <c r="V18" s="6">
        <f>BW834</f>
        <v>827</v>
      </c>
      <c r="W18" s="8">
        <f>BW691</f>
        <v>684</v>
      </c>
      <c r="X18" s="6">
        <f>BW161</f>
        <v>154</v>
      </c>
      <c r="Y18" s="6">
        <f>BW272</f>
        <v>265</v>
      </c>
      <c r="Z18" s="6">
        <f>BW617</f>
        <v>610</v>
      </c>
      <c r="AA18" s="6">
        <f>BW1016</f>
        <v>1009</v>
      </c>
      <c r="AB18" s="12">
        <f>BW458</f>
        <v>451</v>
      </c>
      <c r="AC18" s="6">
        <f>BW91</f>
        <v>84</v>
      </c>
      <c r="AD18" s="6">
        <f>BW391</f>
        <v>384</v>
      </c>
      <c r="AE18" s="6">
        <f>BW246</f>
        <v>239</v>
      </c>
      <c r="AF18" s="6">
        <f>BW740</f>
        <v>733</v>
      </c>
      <c r="AG18" s="179">
        <f>BW853</f>
        <v>846</v>
      </c>
      <c r="AH18" s="5">
        <f t="shared" si="1"/>
        <v>16400</v>
      </c>
      <c r="AI18" s="5">
        <f t="shared" si="2"/>
        <v>11201200</v>
      </c>
      <c r="AJ18" s="2">
        <f t="shared" si="0"/>
        <v>8606720000</v>
      </c>
      <c r="AK18" s="115">
        <f>SUMSQ(B18,C18,D18,E18,F18,G18,H18,I18,J18,K18,L18,M18,N18,O18,P18,Q18,B19,C19,D19,E19,F19,G19,H19,I19,J19,K19,L19,M19,N19,O19,P19,Q19)</f>
        <v>11201200</v>
      </c>
      <c r="AM18" s="47" t="s">
        <v>469</v>
      </c>
      <c r="AN18" s="48" t="s">
        <v>668</v>
      </c>
      <c r="AO18" s="48" t="s">
        <v>405</v>
      </c>
      <c r="AP18" s="48" t="s">
        <v>120</v>
      </c>
      <c r="AQ18" s="65" t="s">
        <v>341</v>
      </c>
      <c r="AR18" s="48" t="s">
        <v>182</v>
      </c>
      <c r="AS18" s="48" t="s">
        <v>278</v>
      </c>
      <c r="AT18" s="48" t="s">
        <v>246</v>
      </c>
      <c r="AU18" s="48" t="s">
        <v>233</v>
      </c>
      <c r="AV18" s="65" t="s">
        <v>328</v>
      </c>
      <c r="AW18" s="48" t="s">
        <v>170</v>
      </c>
      <c r="AX18" s="48" t="s">
        <v>392</v>
      </c>
      <c r="AY18" s="48" t="s">
        <v>108</v>
      </c>
      <c r="AZ18" s="48" t="s">
        <v>456</v>
      </c>
      <c r="BA18" s="48" t="s">
        <v>44</v>
      </c>
      <c r="BB18" s="65" t="s">
        <v>519</v>
      </c>
      <c r="BC18" s="48" t="s">
        <v>773</v>
      </c>
      <c r="BD18" s="48" t="s">
        <v>804</v>
      </c>
      <c r="BE18" s="65" t="s">
        <v>1131</v>
      </c>
      <c r="BF18" s="48" t="s">
        <v>868</v>
      </c>
      <c r="BG18" s="48" t="s">
        <v>646</v>
      </c>
      <c r="BH18" s="48" t="s">
        <v>931</v>
      </c>
      <c r="BI18" s="48" t="s">
        <v>582</v>
      </c>
      <c r="BJ18" s="48" t="s">
        <v>993</v>
      </c>
      <c r="BK18" s="48" t="s">
        <v>1006</v>
      </c>
      <c r="BL18" s="65" t="s">
        <v>532</v>
      </c>
      <c r="BM18" s="48" t="s">
        <v>944</v>
      </c>
      <c r="BN18" s="48" t="s">
        <v>595</v>
      </c>
      <c r="BO18" s="48" t="s">
        <v>881</v>
      </c>
      <c r="BP18" s="48" t="s">
        <v>659</v>
      </c>
      <c r="BQ18" s="48" t="s">
        <v>817</v>
      </c>
      <c r="BR18" s="80" t="s">
        <v>723</v>
      </c>
      <c r="BS18" s="24"/>
      <c r="BT18" s="22"/>
      <c r="BU18" s="29" t="s">
        <v>952</v>
      </c>
      <c r="BV18" s="30" t="s">
        <v>1030</v>
      </c>
      <c r="BW18" s="31">
        <f>L2+(10*L4)</f>
        <v>11</v>
      </c>
      <c r="BX18" s="22"/>
    </row>
    <row r="19" spans="1:76" x14ac:dyDescent="0.2">
      <c r="A19" s="1">
        <v>12</v>
      </c>
      <c r="B19" s="178">
        <f>BW287</f>
        <v>280</v>
      </c>
      <c r="C19" s="6">
        <f>BW142</f>
        <v>135</v>
      </c>
      <c r="D19" s="6">
        <f>BW700</f>
        <v>693</v>
      </c>
      <c r="E19" s="6">
        <f>BW813</f>
        <v>806</v>
      </c>
      <c r="F19" s="11">
        <f>BW529</f>
        <v>522</v>
      </c>
      <c r="G19" s="6">
        <f>BW928</f>
        <v>921</v>
      </c>
      <c r="H19" s="6">
        <f>BW434</f>
        <v>427</v>
      </c>
      <c r="I19" s="6">
        <f>BW67</f>
        <v>60</v>
      </c>
      <c r="J19" s="6">
        <f>BW858</f>
        <v>851</v>
      </c>
      <c r="K19" s="6">
        <f>BW715</f>
        <v>708</v>
      </c>
      <c r="L19" s="9">
        <f>BW249</f>
        <v>242</v>
      </c>
      <c r="M19" s="7">
        <f>BW360</f>
        <v>353</v>
      </c>
      <c r="N19" s="6">
        <f>BW84</f>
        <v>77</v>
      </c>
      <c r="O19" s="6">
        <f>BW485</f>
        <v>478</v>
      </c>
      <c r="P19" s="6">
        <f>BW1015</f>
        <v>1008</v>
      </c>
      <c r="Q19" s="6">
        <f>BW646</f>
        <v>639</v>
      </c>
      <c r="R19" s="6">
        <f>BW393</f>
        <v>386</v>
      </c>
      <c r="S19" s="6">
        <f>BW24</f>
        <v>17</v>
      </c>
      <c r="T19" s="6">
        <f>BW554</f>
        <v>547</v>
      </c>
      <c r="U19" s="6">
        <f>BW955</f>
        <v>948</v>
      </c>
      <c r="V19" s="8">
        <f>BW679</f>
        <v>672</v>
      </c>
      <c r="W19" s="6">
        <f>BW790</f>
        <v>783</v>
      </c>
      <c r="X19" s="6">
        <f>BW324</f>
        <v>317</v>
      </c>
      <c r="Y19" s="6">
        <f>BW181</f>
        <v>174</v>
      </c>
      <c r="Z19" s="6">
        <f>BW972</f>
        <v>965</v>
      </c>
      <c r="AA19" s="6">
        <f>BW605</f>
        <v>598</v>
      </c>
      <c r="AB19" s="6">
        <f>BW111</f>
        <v>104</v>
      </c>
      <c r="AC19" s="12">
        <f>BW510</f>
        <v>503</v>
      </c>
      <c r="AD19" s="6">
        <f>BW226</f>
        <v>219</v>
      </c>
      <c r="AE19" s="6">
        <f>BW339</f>
        <v>332</v>
      </c>
      <c r="AF19" s="6">
        <f>BW897</f>
        <v>890</v>
      </c>
      <c r="AG19" s="179">
        <f>BW752</f>
        <v>745</v>
      </c>
      <c r="AH19" s="5">
        <f t="shared" si="1"/>
        <v>16400</v>
      </c>
      <c r="AI19" s="5">
        <f t="shared" si="2"/>
        <v>11201200</v>
      </c>
      <c r="AJ19" s="2">
        <f t="shared" si="0"/>
        <v>8606720000</v>
      </c>
      <c r="AK19" s="115">
        <f>SUMSQ(R18,S18,T18,U18,V18,W18,X18,Y18,Z18,AA18,AB18,AC18,AD18,AE18,AF18,AG18,R19,S19,T19,U19,V19,W19,X19,Y19,Z19,AA19,AB19,AC19,AD19,AE19,AF19,AG19)</f>
        <v>11201200</v>
      </c>
      <c r="AM19" s="47" t="s">
        <v>464</v>
      </c>
      <c r="AN19" s="48" t="s">
        <v>52</v>
      </c>
      <c r="AO19" s="48" t="s">
        <v>400</v>
      </c>
      <c r="AP19" s="48" t="s">
        <v>115</v>
      </c>
      <c r="AQ19" s="48" t="s">
        <v>336</v>
      </c>
      <c r="AR19" s="65" t="s">
        <v>1158</v>
      </c>
      <c r="AS19" s="48" t="s">
        <v>273</v>
      </c>
      <c r="AT19" s="48" t="s">
        <v>921</v>
      </c>
      <c r="AU19" s="65" t="s">
        <v>222</v>
      </c>
      <c r="AV19" s="48" t="s">
        <v>317</v>
      </c>
      <c r="AW19" s="48" t="s">
        <v>160</v>
      </c>
      <c r="AX19" s="48" t="s">
        <v>381</v>
      </c>
      <c r="AY19" s="48" t="s">
        <v>97</v>
      </c>
      <c r="AZ19" s="48" t="s">
        <v>24</v>
      </c>
      <c r="BA19" s="65" t="s">
        <v>33</v>
      </c>
      <c r="BB19" s="48" t="s">
        <v>508</v>
      </c>
      <c r="BC19" s="48" t="s">
        <v>762</v>
      </c>
      <c r="BD19" s="48" t="s">
        <v>793</v>
      </c>
      <c r="BE19" s="48" t="s">
        <v>699</v>
      </c>
      <c r="BF19" s="65" t="s">
        <v>857</v>
      </c>
      <c r="BG19" s="48" t="s">
        <v>635</v>
      </c>
      <c r="BH19" s="48" t="s">
        <v>920</v>
      </c>
      <c r="BI19" s="48" t="s">
        <v>571</v>
      </c>
      <c r="BJ19" s="48" t="s">
        <v>982</v>
      </c>
      <c r="BK19" s="65" t="s">
        <v>1001</v>
      </c>
      <c r="BL19" s="48" t="s">
        <v>527</v>
      </c>
      <c r="BM19" s="48" t="s">
        <v>939</v>
      </c>
      <c r="BN19" s="48" t="s">
        <v>590</v>
      </c>
      <c r="BO19" s="48" t="s">
        <v>876</v>
      </c>
      <c r="BP19" s="48" t="s">
        <v>654</v>
      </c>
      <c r="BQ19" s="65" t="s">
        <v>812</v>
      </c>
      <c r="BR19" s="49" t="s">
        <v>718</v>
      </c>
      <c r="BS19" s="24"/>
      <c r="BT19" s="22"/>
      <c r="BU19" s="29" t="s">
        <v>892</v>
      </c>
      <c r="BV19" s="30" t="s">
        <v>1030</v>
      </c>
      <c r="BW19" s="31">
        <f>L2+(11*L4)</f>
        <v>12</v>
      </c>
      <c r="BX19" s="22"/>
    </row>
    <row r="20" spans="1:76" x14ac:dyDescent="0.2">
      <c r="A20" s="1">
        <v>13</v>
      </c>
      <c r="B20" s="178">
        <f>BW208</f>
        <v>201</v>
      </c>
      <c r="C20" s="6">
        <f>BW353</f>
        <v>346</v>
      </c>
      <c r="D20" s="6">
        <f>BW883</f>
        <v>876</v>
      </c>
      <c r="E20" s="11">
        <f>BW770</f>
        <v>763</v>
      </c>
      <c r="F20" s="6">
        <f>BW990</f>
        <v>983</v>
      </c>
      <c r="G20" s="6">
        <f>BW591</f>
        <v>584</v>
      </c>
      <c r="H20" s="6">
        <f>BW125</f>
        <v>118</v>
      </c>
      <c r="I20" s="6">
        <f>BW492</f>
        <v>485</v>
      </c>
      <c r="J20" s="6">
        <f>BW661</f>
        <v>654</v>
      </c>
      <c r="K20" s="6">
        <f>BW804</f>
        <v>797</v>
      </c>
      <c r="L20" s="6">
        <f>BW310</f>
        <v>303</v>
      </c>
      <c r="M20" s="6">
        <f>BW199</f>
        <v>192</v>
      </c>
      <c r="N20" s="7">
        <f>BW411</f>
        <v>404</v>
      </c>
      <c r="O20" s="9">
        <f>BW10</f>
        <v>3</v>
      </c>
      <c r="P20" s="6">
        <f>BW568</f>
        <v>561</v>
      </c>
      <c r="Q20" s="6">
        <f>BW937</f>
        <v>930</v>
      </c>
      <c r="R20" s="6">
        <f>BW102</f>
        <v>95</v>
      </c>
      <c r="S20" s="6">
        <f>BW471</f>
        <v>464</v>
      </c>
      <c r="T20" s="6">
        <f>BW1029</f>
        <v>1022</v>
      </c>
      <c r="U20" s="8">
        <f>BW628</f>
        <v>621</v>
      </c>
      <c r="V20" s="6">
        <f>BW840</f>
        <v>833</v>
      </c>
      <c r="W20" s="6">
        <f>BW729</f>
        <v>722</v>
      </c>
      <c r="X20" s="6">
        <f>BW235</f>
        <v>228</v>
      </c>
      <c r="Y20" s="6">
        <f>BW378</f>
        <v>371</v>
      </c>
      <c r="Z20" s="6">
        <f>BW547</f>
        <v>540</v>
      </c>
      <c r="AA20" s="6">
        <f>BW914</f>
        <v>907</v>
      </c>
      <c r="AB20" s="6">
        <f>BW448</f>
        <v>441</v>
      </c>
      <c r="AC20" s="6">
        <f>BW49</f>
        <v>42</v>
      </c>
      <c r="AD20" s="12">
        <f>BW269</f>
        <v>262</v>
      </c>
      <c r="AE20" s="6">
        <f>BW156</f>
        <v>149</v>
      </c>
      <c r="AF20" s="6">
        <f>BW686</f>
        <v>679</v>
      </c>
      <c r="AG20" s="179">
        <f>BW831</f>
        <v>824</v>
      </c>
      <c r="AH20" s="5">
        <f t="shared" si="1"/>
        <v>16400</v>
      </c>
      <c r="AI20" s="5">
        <f t="shared" si="2"/>
        <v>11201200</v>
      </c>
      <c r="AJ20" s="2">
        <f t="shared" si="0"/>
        <v>8606720000</v>
      </c>
      <c r="AK20" s="115">
        <f>SUMSQ(B20,C20,D20,E20,F20,G20,H20,I20,J20,K20,L20,M20,N20,O20,P20,Q20,B21,C21,D21,E21,F21,G21,H21,I21,J21,K21,L21,M21,N21,O21,P21,Q21)</f>
        <v>11201200</v>
      </c>
      <c r="AM20" s="47" t="s">
        <v>471</v>
      </c>
      <c r="AN20" s="48" t="s">
        <v>59</v>
      </c>
      <c r="AO20" s="65" t="s">
        <v>407</v>
      </c>
      <c r="AP20" s="48" t="s">
        <v>122</v>
      </c>
      <c r="AQ20" s="65" t="s">
        <v>343</v>
      </c>
      <c r="AR20" s="48" t="s">
        <v>184</v>
      </c>
      <c r="AS20" s="48" t="s">
        <v>280</v>
      </c>
      <c r="AT20" s="48" t="s">
        <v>248</v>
      </c>
      <c r="AU20" s="48" t="s">
        <v>231</v>
      </c>
      <c r="AV20" s="48" t="s">
        <v>326</v>
      </c>
      <c r="AW20" s="48" t="s">
        <v>168</v>
      </c>
      <c r="AX20" s="48" t="s">
        <v>390</v>
      </c>
      <c r="AY20" s="48" t="s">
        <v>106</v>
      </c>
      <c r="AZ20" s="48" t="s">
        <v>454</v>
      </c>
      <c r="BA20" s="48" t="s">
        <v>42</v>
      </c>
      <c r="BB20" s="65" t="s">
        <v>517</v>
      </c>
      <c r="BC20" s="48" t="s">
        <v>771</v>
      </c>
      <c r="BD20" s="48" t="s">
        <v>802</v>
      </c>
      <c r="BE20" s="65" t="s">
        <v>708</v>
      </c>
      <c r="BF20" s="48" t="s">
        <v>866</v>
      </c>
      <c r="BG20" s="65" t="s">
        <v>644</v>
      </c>
      <c r="BH20" s="48" t="s">
        <v>929</v>
      </c>
      <c r="BI20" s="48" t="s">
        <v>580</v>
      </c>
      <c r="BJ20" s="48" t="s">
        <v>991</v>
      </c>
      <c r="BK20" s="48" t="s">
        <v>1008</v>
      </c>
      <c r="BL20" s="65" t="s">
        <v>1151</v>
      </c>
      <c r="BM20" s="48" t="s">
        <v>946</v>
      </c>
      <c r="BN20" s="48" t="s">
        <v>597</v>
      </c>
      <c r="BO20" s="48" t="s">
        <v>882</v>
      </c>
      <c r="BP20" s="48" t="s">
        <v>661</v>
      </c>
      <c r="BQ20" s="48" t="s">
        <v>819</v>
      </c>
      <c r="BR20" s="49" t="s">
        <v>725</v>
      </c>
      <c r="BS20" s="24"/>
      <c r="BT20" s="22"/>
      <c r="BU20" s="29" t="s">
        <v>189</v>
      </c>
      <c r="BV20" s="30" t="s">
        <v>1030</v>
      </c>
      <c r="BW20" s="31">
        <f>L2+(12*L4)</f>
        <v>13</v>
      </c>
      <c r="BX20" s="22"/>
    </row>
    <row r="21" spans="1:76" x14ac:dyDescent="0.2">
      <c r="A21" s="1">
        <v>14</v>
      </c>
      <c r="B21" s="178">
        <f>BW373</f>
        <v>366</v>
      </c>
      <c r="C21" s="6">
        <f>BW260</f>
        <v>253</v>
      </c>
      <c r="D21" s="11">
        <f>BW726</f>
        <v>719</v>
      </c>
      <c r="E21" s="6">
        <f>BW871</f>
        <v>864</v>
      </c>
      <c r="F21" s="6">
        <f>BW635</f>
        <v>628</v>
      </c>
      <c r="G21" s="6">
        <f>BW1002</f>
        <v>995</v>
      </c>
      <c r="H21" s="6">
        <f>BW472</f>
        <v>465</v>
      </c>
      <c r="I21" s="6">
        <f>BW73</f>
        <v>66</v>
      </c>
      <c r="J21" s="6">
        <f>BW816</f>
        <v>809</v>
      </c>
      <c r="K21" s="6">
        <f>BW705</f>
        <v>698</v>
      </c>
      <c r="L21" s="6">
        <f>BW147</f>
        <v>140</v>
      </c>
      <c r="M21" s="6">
        <f>BW290</f>
        <v>283</v>
      </c>
      <c r="N21" s="9">
        <f>BW62</f>
        <v>55</v>
      </c>
      <c r="O21" s="7">
        <f>BW431</f>
        <v>424</v>
      </c>
      <c r="P21" s="6">
        <f>BW925</f>
        <v>918</v>
      </c>
      <c r="Q21" s="6">
        <f>BW524</f>
        <v>517</v>
      </c>
      <c r="R21" s="6">
        <f>BW515</f>
        <v>508</v>
      </c>
      <c r="S21" s="6">
        <f>BW114</f>
        <v>107</v>
      </c>
      <c r="T21" s="8">
        <f>BW608</f>
        <v>601</v>
      </c>
      <c r="U21" s="6">
        <f>BW977</f>
        <v>970</v>
      </c>
      <c r="V21" s="6">
        <f>BW749</f>
        <v>742</v>
      </c>
      <c r="W21" s="6">
        <f>BW892</f>
        <v>885</v>
      </c>
      <c r="X21" s="6">
        <f>BW334</f>
        <v>327</v>
      </c>
      <c r="Y21" s="6">
        <f>BW223</f>
        <v>216</v>
      </c>
      <c r="Z21" s="6">
        <f>BW966</f>
        <v>959</v>
      </c>
      <c r="AA21" s="6">
        <f>BW567</f>
        <v>560</v>
      </c>
      <c r="AB21" s="6">
        <f>BW37</f>
        <v>30</v>
      </c>
      <c r="AC21" s="6">
        <f>BW404</f>
        <v>397</v>
      </c>
      <c r="AD21" s="6">
        <f>BW168</f>
        <v>161</v>
      </c>
      <c r="AE21" s="12">
        <f>BW313</f>
        <v>306</v>
      </c>
      <c r="AF21" s="6">
        <f>BW779</f>
        <v>772</v>
      </c>
      <c r="AG21" s="179">
        <f>BW666</f>
        <v>659</v>
      </c>
      <c r="AH21" s="5">
        <f t="shared" si="1"/>
        <v>16400</v>
      </c>
      <c r="AI21" s="5">
        <f t="shared" si="2"/>
        <v>11201200</v>
      </c>
      <c r="AJ21" s="2">
        <f t="shared" si="0"/>
        <v>8606720000</v>
      </c>
      <c r="AK21" s="115">
        <f>SUMSQ(R20,S20,T20,U20,V20,W20,X20,Y20,Z20,AA20,AB20,AC20,AD20,AE20,AF20,AG20,R21,S21,T21,U21,V21,W21,X21,Y21,Z21,AA21,AB21,AC21,AD21,AE21,AF21,AG21)</f>
        <v>11201200</v>
      </c>
      <c r="AM21" s="47" t="s">
        <v>462</v>
      </c>
      <c r="AN21" s="48" t="s">
        <v>50</v>
      </c>
      <c r="AO21" s="48" t="s">
        <v>398</v>
      </c>
      <c r="AP21" s="65" t="s">
        <v>113</v>
      </c>
      <c r="AQ21" s="48" t="s">
        <v>334</v>
      </c>
      <c r="AR21" s="65" t="s">
        <v>176</v>
      </c>
      <c r="AS21" s="48" t="s">
        <v>271</v>
      </c>
      <c r="AT21" s="48" t="s">
        <v>239</v>
      </c>
      <c r="AU21" s="48" t="s">
        <v>224</v>
      </c>
      <c r="AV21" s="48" t="s">
        <v>319</v>
      </c>
      <c r="AW21" s="48" t="s">
        <v>162</v>
      </c>
      <c r="AX21" s="48" t="s">
        <v>383</v>
      </c>
      <c r="AY21" s="48" t="s">
        <v>99</v>
      </c>
      <c r="AZ21" s="48" t="s">
        <v>447</v>
      </c>
      <c r="BA21" s="65" t="s">
        <v>1145</v>
      </c>
      <c r="BB21" s="48" t="s">
        <v>510</v>
      </c>
      <c r="BC21" s="48" t="s">
        <v>318</v>
      </c>
      <c r="BD21" s="48" t="s">
        <v>795</v>
      </c>
      <c r="BE21" s="48" t="s">
        <v>701</v>
      </c>
      <c r="BF21" s="65" t="s">
        <v>859</v>
      </c>
      <c r="BG21" s="48" t="s">
        <v>637</v>
      </c>
      <c r="BH21" s="65" t="s">
        <v>922</v>
      </c>
      <c r="BI21" s="48" t="s">
        <v>573</v>
      </c>
      <c r="BJ21" s="48" t="s">
        <v>984</v>
      </c>
      <c r="BK21" s="65" t="s">
        <v>999</v>
      </c>
      <c r="BL21" s="48" t="s">
        <v>525</v>
      </c>
      <c r="BM21" s="48" t="s">
        <v>937</v>
      </c>
      <c r="BN21" s="48" t="s">
        <v>588</v>
      </c>
      <c r="BO21" s="48" t="s">
        <v>874</v>
      </c>
      <c r="BP21" s="48" t="s">
        <v>652</v>
      </c>
      <c r="BQ21" s="48" t="s">
        <v>810</v>
      </c>
      <c r="BR21" s="49" t="s">
        <v>716</v>
      </c>
      <c r="BS21" s="24"/>
      <c r="BT21" s="22"/>
      <c r="BU21" s="29" t="s">
        <v>130</v>
      </c>
      <c r="BV21" s="30" t="s">
        <v>1030</v>
      </c>
      <c r="BW21" s="31">
        <f>L2+(13*L4)</f>
        <v>14</v>
      </c>
      <c r="BX21" s="22"/>
    </row>
    <row r="22" spans="1:76" x14ac:dyDescent="0.2">
      <c r="A22" s="1">
        <v>15</v>
      </c>
      <c r="B22" s="178">
        <f>BW825</f>
        <v>818</v>
      </c>
      <c r="C22" s="11">
        <f>BW680</f>
        <v>673</v>
      </c>
      <c r="D22" s="6">
        <f>BW154</f>
        <v>147</v>
      </c>
      <c r="E22" s="6">
        <f>BW267</f>
        <v>260</v>
      </c>
      <c r="F22" s="6">
        <f>BW55</f>
        <v>48</v>
      </c>
      <c r="G22" s="6">
        <f>BW454</f>
        <v>447</v>
      </c>
      <c r="H22" s="6">
        <f>BW916</f>
        <v>909</v>
      </c>
      <c r="I22" s="6">
        <f>BW549</f>
        <v>542</v>
      </c>
      <c r="J22" s="6">
        <f>BW380</f>
        <v>373</v>
      </c>
      <c r="K22" s="6">
        <f>BW237</f>
        <v>230</v>
      </c>
      <c r="L22" s="6">
        <f>BW735</f>
        <v>728</v>
      </c>
      <c r="M22" s="6">
        <f>BW846</f>
        <v>839</v>
      </c>
      <c r="N22" s="6">
        <f>BW626</f>
        <v>619</v>
      </c>
      <c r="O22" s="6">
        <f>BW1027</f>
        <v>1020</v>
      </c>
      <c r="P22" s="7">
        <f>BW465</f>
        <v>458</v>
      </c>
      <c r="Q22" s="9">
        <f>BW96</f>
        <v>89</v>
      </c>
      <c r="R22" s="6">
        <f>BW943</f>
        <v>936</v>
      </c>
      <c r="S22" s="8">
        <f>BW574</f>
        <v>567</v>
      </c>
      <c r="T22" s="6">
        <f>BW12</f>
        <v>5</v>
      </c>
      <c r="U22" s="6">
        <f>BW413</f>
        <v>406</v>
      </c>
      <c r="V22" s="6">
        <f>BW193</f>
        <v>186</v>
      </c>
      <c r="W22" s="6">
        <f>BW304</f>
        <v>297</v>
      </c>
      <c r="X22" s="6">
        <f>BW802</f>
        <v>795</v>
      </c>
      <c r="Y22" s="6">
        <f>BW659</f>
        <v>652</v>
      </c>
      <c r="Z22" s="6">
        <f>BW490</f>
        <v>483</v>
      </c>
      <c r="AA22" s="6">
        <f>BW123</f>
        <v>116</v>
      </c>
      <c r="AB22" s="6">
        <f>BW585</f>
        <v>578</v>
      </c>
      <c r="AC22" s="6">
        <f>BW984</f>
        <v>977</v>
      </c>
      <c r="AD22" s="6">
        <f>BW772</f>
        <v>765</v>
      </c>
      <c r="AE22" s="6">
        <f>BW885</f>
        <v>878</v>
      </c>
      <c r="AF22" s="12">
        <f>BW359</f>
        <v>352</v>
      </c>
      <c r="AG22" s="179">
        <f>BW214</f>
        <v>207</v>
      </c>
      <c r="AH22" s="5">
        <f t="shared" si="1"/>
        <v>16400</v>
      </c>
      <c r="AI22" s="5">
        <f t="shared" si="2"/>
        <v>11201200</v>
      </c>
      <c r="AJ22" s="2">
        <f t="shared" si="0"/>
        <v>8606720000</v>
      </c>
      <c r="AK22" s="115">
        <f>SUMSQ(B22,C22,D22,E22,F22,G22,H22,I22,J22,K22,L22,M22,N22,O22,P22,Q22,B23,C23,D23,E23,F23,G23,H23,I23,J23,K23,L23,M23,N23,O23,P23,Q23)</f>
        <v>11201200</v>
      </c>
      <c r="AM22" s="47" t="s">
        <v>473</v>
      </c>
      <c r="AN22" s="48" t="s">
        <v>61</v>
      </c>
      <c r="AO22" s="48" t="s">
        <v>409</v>
      </c>
      <c r="AP22" s="48" t="s">
        <v>124</v>
      </c>
      <c r="AQ22" s="48" t="s">
        <v>345</v>
      </c>
      <c r="AR22" s="48" t="s">
        <v>186</v>
      </c>
      <c r="AS22" s="65" t="s">
        <v>1139</v>
      </c>
      <c r="AT22" s="48" t="s">
        <v>250</v>
      </c>
      <c r="AU22" s="48" t="s">
        <v>229</v>
      </c>
      <c r="AV22" s="48" t="s">
        <v>324</v>
      </c>
      <c r="AW22" s="48" t="s">
        <v>166</v>
      </c>
      <c r="AX22" s="65" t="s">
        <v>1032</v>
      </c>
      <c r="AY22" s="48" t="s">
        <v>104</v>
      </c>
      <c r="AZ22" s="65" t="s">
        <v>452</v>
      </c>
      <c r="BA22" s="48" t="s">
        <v>40</v>
      </c>
      <c r="BB22" s="48" t="s">
        <v>515</v>
      </c>
      <c r="BC22" s="65" t="s">
        <v>769</v>
      </c>
      <c r="BD22" s="48" t="s">
        <v>800</v>
      </c>
      <c r="BE22" s="48" t="s">
        <v>706</v>
      </c>
      <c r="BF22" s="48" t="s">
        <v>864</v>
      </c>
      <c r="BG22" s="48" t="s">
        <v>642</v>
      </c>
      <c r="BH22" s="48" t="s">
        <v>927</v>
      </c>
      <c r="BI22" s="48" t="s">
        <v>578</v>
      </c>
      <c r="BJ22" s="48" t="s">
        <v>989</v>
      </c>
      <c r="BK22" s="48" t="s">
        <v>1010</v>
      </c>
      <c r="BL22" s="48" t="s">
        <v>536</v>
      </c>
      <c r="BM22" s="48" t="s">
        <v>1</v>
      </c>
      <c r="BN22" s="65" t="s">
        <v>599</v>
      </c>
      <c r="BO22" s="48" t="s">
        <v>884</v>
      </c>
      <c r="BP22" s="65" t="s">
        <v>663</v>
      </c>
      <c r="BQ22" s="48" t="s">
        <v>821</v>
      </c>
      <c r="BR22" s="49" t="s">
        <v>727</v>
      </c>
      <c r="BS22" s="24"/>
      <c r="BT22" s="22"/>
      <c r="BU22" s="29" t="s">
        <v>474</v>
      </c>
      <c r="BV22" s="30" t="s">
        <v>1030</v>
      </c>
      <c r="BW22" s="31">
        <f>L2+(14*L4)</f>
        <v>15</v>
      </c>
      <c r="BX22" s="22"/>
    </row>
    <row r="23" spans="1:76" x14ac:dyDescent="0.2">
      <c r="A23" s="1">
        <v>16</v>
      </c>
      <c r="B23" s="190">
        <f>BW668</f>
        <v>661</v>
      </c>
      <c r="C23" s="6">
        <f>BW781</f>
        <v>774</v>
      </c>
      <c r="D23" s="6">
        <f>BW319</f>
        <v>312</v>
      </c>
      <c r="E23" s="6">
        <f>BW174</f>
        <v>167</v>
      </c>
      <c r="F23" s="6">
        <f>BW402</f>
        <v>395</v>
      </c>
      <c r="G23" s="6">
        <f>BW35</f>
        <v>28</v>
      </c>
      <c r="H23" s="6">
        <f>BW561</f>
        <v>554</v>
      </c>
      <c r="I23" s="6">
        <f>BW960</f>
        <v>953</v>
      </c>
      <c r="J23" s="6">
        <f>BW217</f>
        <v>210</v>
      </c>
      <c r="K23" s="6">
        <f>BW328</f>
        <v>321</v>
      </c>
      <c r="L23" s="6">
        <f>BW890</f>
        <v>883</v>
      </c>
      <c r="M23" s="6">
        <f>BW747</f>
        <v>740</v>
      </c>
      <c r="N23" s="6">
        <f>BW983</f>
        <v>976</v>
      </c>
      <c r="O23" s="6">
        <f>BW614</f>
        <v>607</v>
      </c>
      <c r="P23" s="9">
        <f>BW116</f>
        <v>109</v>
      </c>
      <c r="Q23" s="7">
        <f>BW517</f>
        <v>510</v>
      </c>
      <c r="R23" s="8">
        <f>BW522</f>
        <v>515</v>
      </c>
      <c r="S23" s="6">
        <f>BW923</f>
        <v>916</v>
      </c>
      <c r="T23" s="6">
        <f>BW425</f>
        <v>418</v>
      </c>
      <c r="U23" s="6">
        <f>BW56</f>
        <v>49</v>
      </c>
      <c r="V23" s="6">
        <f>BW292</f>
        <v>285</v>
      </c>
      <c r="W23" s="6">
        <f>BW149</f>
        <v>142</v>
      </c>
      <c r="X23" s="6">
        <f>BW711</f>
        <v>704</v>
      </c>
      <c r="Y23" s="6">
        <f>BW822</f>
        <v>815</v>
      </c>
      <c r="Z23" s="6">
        <f>BW79</f>
        <v>72</v>
      </c>
      <c r="AA23" s="6">
        <f>BW478</f>
        <v>471</v>
      </c>
      <c r="AB23" s="6">
        <f>BW1004</f>
        <v>997</v>
      </c>
      <c r="AC23" s="6">
        <f>BW637</f>
        <v>630</v>
      </c>
      <c r="AD23" s="6">
        <f>BW865</f>
        <v>858</v>
      </c>
      <c r="AE23" s="6">
        <f>BW720</f>
        <v>713</v>
      </c>
      <c r="AF23" s="6">
        <f>BW258</f>
        <v>251</v>
      </c>
      <c r="AG23" s="186">
        <f>BW371</f>
        <v>364</v>
      </c>
      <c r="AH23" s="5">
        <f t="shared" si="1"/>
        <v>16400</v>
      </c>
      <c r="AI23" s="5">
        <f t="shared" si="2"/>
        <v>11201200</v>
      </c>
      <c r="AJ23" s="2">
        <f t="shared" si="0"/>
        <v>8606720000</v>
      </c>
      <c r="AK23" s="115">
        <f>SUMSQ(R22,S22,T22,U22,V22,W22,X22,Y22,Z22,AA22,AB22,AC22,AD22,AE22,AF22,AG22,R23,S23,T23,U23,V23,W23,X23,Y23,Z23,AA23,AB23,AC23,AD23,AE23,AF23,AG23)</f>
        <v>11201200</v>
      </c>
      <c r="AM23" s="47" t="s">
        <v>460</v>
      </c>
      <c r="AN23" s="48" t="s">
        <v>48</v>
      </c>
      <c r="AO23" s="48" t="s">
        <v>396</v>
      </c>
      <c r="AP23" s="48" t="s">
        <v>112</v>
      </c>
      <c r="AQ23" s="48" t="s">
        <v>332</v>
      </c>
      <c r="AR23" s="48" t="s">
        <v>174</v>
      </c>
      <c r="AS23" s="48" t="s">
        <v>269</v>
      </c>
      <c r="AT23" s="65" t="s">
        <v>237</v>
      </c>
      <c r="AU23" s="48" t="s">
        <v>226</v>
      </c>
      <c r="AV23" s="48" t="s">
        <v>321</v>
      </c>
      <c r="AW23" s="65" t="s">
        <v>70</v>
      </c>
      <c r="AX23" s="48" t="s">
        <v>385</v>
      </c>
      <c r="AY23" s="65" t="s">
        <v>101</v>
      </c>
      <c r="AZ23" s="48" t="s">
        <v>449</v>
      </c>
      <c r="BA23" s="48" t="s">
        <v>37</v>
      </c>
      <c r="BB23" s="48" t="s">
        <v>512</v>
      </c>
      <c r="BC23" s="48" t="s">
        <v>766</v>
      </c>
      <c r="BD23" s="65" t="s">
        <v>1144</v>
      </c>
      <c r="BE23" s="48" t="s">
        <v>703</v>
      </c>
      <c r="BF23" s="48" t="s">
        <v>861</v>
      </c>
      <c r="BG23" s="48" t="s">
        <v>639</v>
      </c>
      <c r="BH23" s="48" t="s">
        <v>924</v>
      </c>
      <c r="BI23" s="48" t="s">
        <v>575</v>
      </c>
      <c r="BJ23" s="48" t="s">
        <v>986</v>
      </c>
      <c r="BK23" s="48" t="s">
        <v>997</v>
      </c>
      <c r="BL23" s="48" t="s">
        <v>523</v>
      </c>
      <c r="BM23" s="65" t="s">
        <v>1100</v>
      </c>
      <c r="BN23" s="48" t="s">
        <v>586</v>
      </c>
      <c r="BO23" s="65" t="s">
        <v>872</v>
      </c>
      <c r="BP23" s="48" t="s">
        <v>650</v>
      </c>
      <c r="BQ23" s="48" t="s">
        <v>808</v>
      </c>
      <c r="BR23" s="49" t="s">
        <v>714</v>
      </c>
      <c r="BS23" s="24"/>
      <c r="BT23" s="22"/>
      <c r="BU23" s="29" t="s">
        <v>278</v>
      </c>
      <c r="BV23" s="30" t="s">
        <v>1030</v>
      </c>
      <c r="BW23" s="31">
        <f>L2+(15*L4)</f>
        <v>16</v>
      </c>
      <c r="BX23" s="22"/>
    </row>
    <row r="24" spans="1:76" x14ac:dyDescent="0.2">
      <c r="A24" s="1">
        <v>17</v>
      </c>
      <c r="B24" s="188">
        <f>BW675</f>
        <v>668</v>
      </c>
      <c r="C24" s="6">
        <f>BW786</f>
        <v>779</v>
      </c>
      <c r="D24" s="6">
        <f>BW320</f>
        <v>313</v>
      </c>
      <c r="E24" s="6">
        <f>BW177</f>
        <v>170</v>
      </c>
      <c r="F24" s="6">
        <f>BW397</f>
        <v>390</v>
      </c>
      <c r="G24" s="6">
        <f>BW28</f>
        <v>21</v>
      </c>
      <c r="H24" s="6">
        <f>BW558</f>
        <v>551</v>
      </c>
      <c r="I24" s="6">
        <f>BW959</f>
        <v>952</v>
      </c>
      <c r="J24" s="6">
        <f>BW230</f>
        <v>223</v>
      </c>
      <c r="K24" s="6">
        <f>BW343</f>
        <v>336</v>
      </c>
      <c r="L24" s="6">
        <f>BW901</f>
        <v>894</v>
      </c>
      <c r="M24" s="6">
        <f>BW756</f>
        <v>749</v>
      </c>
      <c r="N24" s="6">
        <f>BW968</f>
        <v>961</v>
      </c>
      <c r="O24" s="6">
        <f>BW601</f>
        <v>594</v>
      </c>
      <c r="P24" s="6">
        <f>BW107</f>
        <v>100</v>
      </c>
      <c r="Q24" s="8">
        <f>BW506</f>
        <v>499</v>
      </c>
      <c r="R24" s="7">
        <f>BW533</f>
        <v>526</v>
      </c>
      <c r="S24" s="9">
        <f>BW932</f>
        <v>925</v>
      </c>
      <c r="T24" s="6">
        <f>BW438</f>
        <v>431</v>
      </c>
      <c r="U24" s="6">
        <f>BW71</f>
        <v>64</v>
      </c>
      <c r="V24" s="6">
        <f>BW283</f>
        <v>276</v>
      </c>
      <c r="W24" s="6">
        <f>BW138</f>
        <v>131</v>
      </c>
      <c r="X24" s="6">
        <f>BW696</f>
        <v>689</v>
      </c>
      <c r="Y24" s="6">
        <f>BW809</f>
        <v>802</v>
      </c>
      <c r="Z24" s="6">
        <f>BW80</f>
        <v>73</v>
      </c>
      <c r="AA24" s="6">
        <f>BW481</f>
        <v>474</v>
      </c>
      <c r="AB24" s="6">
        <f>BW1011</f>
        <v>1004</v>
      </c>
      <c r="AC24" s="6">
        <f>BW642</f>
        <v>635</v>
      </c>
      <c r="AD24" s="6">
        <f>BW862</f>
        <v>855</v>
      </c>
      <c r="AE24" s="6">
        <f>BW719</f>
        <v>712</v>
      </c>
      <c r="AF24" s="6">
        <f>BW253</f>
        <v>246</v>
      </c>
      <c r="AG24" s="192">
        <f>BW364</f>
        <v>357</v>
      </c>
      <c r="AH24" s="5">
        <f t="shared" si="1"/>
        <v>16400</v>
      </c>
      <c r="AI24" s="5">
        <f t="shared" si="2"/>
        <v>11201200</v>
      </c>
      <c r="AJ24" s="2">
        <f t="shared" si="0"/>
        <v>8606720000</v>
      </c>
      <c r="AK24" s="115">
        <f>SUMSQ(B24,C24,D24,E24,F24,G24,H24,I24,J24,K24,L24,M24,N24,O24,P24,Q24,B25,C25,D25,E25,F25,G25,H25,I25,J25,K25,L25,M25,N25,O25,P25,Q25)</f>
        <v>11201200</v>
      </c>
      <c r="AM24" s="47" t="s">
        <v>29</v>
      </c>
      <c r="AN24" s="48" t="s">
        <v>504</v>
      </c>
      <c r="AO24" s="48" t="s">
        <v>93</v>
      </c>
      <c r="AP24" s="48" t="s">
        <v>441</v>
      </c>
      <c r="AQ24" s="48" t="s">
        <v>156</v>
      </c>
      <c r="AR24" s="48" t="s">
        <v>377</v>
      </c>
      <c r="AS24" s="48" t="s">
        <v>218</v>
      </c>
      <c r="AT24" s="65" t="s">
        <v>313</v>
      </c>
      <c r="AU24" s="48" t="s">
        <v>293</v>
      </c>
      <c r="AV24" s="48" t="s">
        <v>261</v>
      </c>
      <c r="AW24" s="65" t="s">
        <v>356</v>
      </c>
      <c r="AX24" s="48" t="s">
        <v>197</v>
      </c>
      <c r="AY24" s="65" t="s">
        <v>101</v>
      </c>
      <c r="AZ24" s="48" t="s">
        <v>135</v>
      </c>
      <c r="BA24" s="48" t="s">
        <v>7</v>
      </c>
      <c r="BB24" s="48" t="s">
        <v>72</v>
      </c>
      <c r="BC24" s="48" t="s">
        <v>832</v>
      </c>
      <c r="BD24" s="65" t="s">
        <v>1147</v>
      </c>
      <c r="BE24" s="48" t="s">
        <v>895</v>
      </c>
      <c r="BF24" s="48" t="s">
        <v>674</v>
      </c>
      <c r="BG24" s="48" t="s">
        <v>958</v>
      </c>
      <c r="BH24" s="48" t="s">
        <v>610</v>
      </c>
      <c r="BI24" s="48" t="s">
        <v>1021</v>
      </c>
      <c r="BJ24" s="48" t="s">
        <v>546</v>
      </c>
      <c r="BK24" s="48" t="s">
        <v>567</v>
      </c>
      <c r="BL24" s="48" t="s">
        <v>978</v>
      </c>
      <c r="BM24" s="65" t="s">
        <v>631</v>
      </c>
      <c r="BN24" s="48" t="s">
        <v>916</v>
      </c>
      <c r="BO24" s="65" t="s">
        <v>695</v>
      </c>
      <c r="BP24" s="48" t="s">
        <v>853</v>
      </c>
      <c r="BQ24" s="48" t="s">
        <v>758</v>
      </c>
      <c r="BR24" s="49" t="s">
        <v>789</v>
      </c>
      <c r="BS24" s="24"/>
      <c r="BT24" s="22"/>
      <c r="BU24" s="29" t="s">
        <v>793</v>
      </c>
      <c r="BV24" s="30" t="s">
        <v>1030</v>
      </c>
      <c r="BW24" s="31">
        <f>L2+(16*L4)</f>
        <v>17</v>
      </c>
      <c r="BX24" s="22"/>
    </row>
    <row r="25" spans="1:76" x14ac:dyDescent="0.2">
      <c r="A25" s="1">
        <v>18</v>
      </c>
      <c r="B25" s="178">
        <f>BW838</f>
        <v>831</v>
      </c>
      <c r="C25" s="12">
        <f>BW695</f>
        <v>688</v>
      </c>
      <c r="D25" s="6">
        <f>BW165</f>
        <v>158</v>
      </c>
      <c r="E25" s="6">
        <f>BW276</f>
        <v>269</v>
      </c>
      <c r="F25" s="6">
        <f>BW40</f>
        <v>33</v>
      </c>
      <c r="G25" s="6">
        <f>BW441</f>
        <v>434</v>
      </c>
      <c r="H25" s="6">
        <f>BW907</f>
        <v>900</v>
      </c>
      <c r="I25" s="6">
        <f>BW538</f>
        <v>531</v>
      </c>
      <c r="J25" s="6">
        <f>BW387</f>
        <v>380</v>
      </c>
      <c r="K25" s="6">
        <f>BW242</f>
        <v>235</v>
      </c>
      <c r="L25" s="6">
        <f>BW736</f>
        <v>729</v>
      </c>
      <c r="M25" s="6">
        <f>BW849</f>
        <v>842</v>
      </c>
      <c r="N25" s="6">
        <f>BW621</f>
        <v>614</v>
      </c>
      <c r="O25" s="6">
        <f>BW1020</f>
        <v>1013</v>
      </c>
      <c r="P25" s="8">
        <f>BW462</f>
        <v>455</v>
      </c>
      <c r="Q25" s="6">
        <f>BW95</f>
        <v>88</v>
      </c>
      <c r="R25" s="9">
        <f>BW944</f>
        <v>937</v>
      </c>
      <c r="S25" s="7">
        <f>BW577</f>
        <v>570</v>
      </c>
      <c r="T25" s="6">
        <f>BW19</f>
        <v>12</v>
      </c>
      <c r="U25" s="6">
        <f>BW418</f>
        <v>411</v>
      </c>
      <c r="V25" s="6">
        <f>BW190</f>
        <v>183</v>
      </c>
      <c r="W25" s="6">
        <f>BW303</f>
        <v>296</v>
      </c>
      <c r="X25" s="6">
        <f>BW797</f>
        <v>790</v>
      </c>
      <c r="Y25" s="6">
        <f>BW652</f>
        <v>645</v>
      </c>
      <c r="Z25" s="6">
        <f>BW501</f>
        <v>494</v>
      </c>
      <c r="AA25" s="6">
        <f>BW132</f>
        <v>125</v>
      </c>
      <c r="AB25" s="6">
        <f>BW598</f>
        <v>591</v>
      </c>
      <c r="AC25" s="6">
        <f>BW999</f>
        <v>992</v>
      </c>
      <c r="AD25" s="6">
        <f>BW763</f>
        <v>756</v>
      </c>
      <c r="AE25" s="6">
        <f>BW874</f>
        <v>867</v>
      </c>
      <c r="AF25" s="11">
        <f>BW344</f>
        <v>337</v>
      </c>
      <c r="AG25" s="179">
        <f>BW201</f>
        <v>194</v>
      </c>
      <c r="AH25" s="5">
        <f t="shared" si="1"/>
        <v>16400</v>
      </c>
      <c r="AI25" s="5">
        <f t="shared" si="2"/>
        <v>11201200</v>
      </c>
      <c r="AJ25" s="2">
        <f t="shared" si="0"/>
        <v>8606720000</v>
      </c>
      <c r="AK25" s="115">
        <f>SUMSQ(R24,S24,T24,U24,V24,W24,X24,Y24,Z24,AA24,AB24,AC24,AD24,AE24,AF24,AG24,R25,S25,T25,U25,V25,W25,X25,Y25,Z25,AA25,AB25,AC25,AD25,AE25,AF25,AG25)</f>
        <v>11201200</v>
      </c>
      <c r="AM25" s="47" t="s">
        <v>16</v>
      </c>
      <c r="AN25" s="48" t="s">
        <v>491</v>
      </c>
      <c r="AO25" s="48" t="s">
        <v>80</v>
      </c>
      <c r="AP25" s="48" t="s">
        <v>428</v>
      </c>
      <c r="AQ25" s="48" t="s">
        <v>143</v>
      </c>
      <c r="AR25" s="48" t="s">
        <v>364</v>
      </c>
      <c r="AS25" s="65" t="s">
        <v>1129</v>
      </c>
      <c r="AT25" s="48" t="s">
        <v>300</v>
      </c>
      <c r="AU25" s="48" t="s">
        <v>290</v>
      </c>
      <c r="AV25" s="48" t="s">
        <v>258</v>
      </c>
      <c r="AW25" s="48" t="s">
        <v>353</v>
      </c>
      <c r="AX25" s="65" t="s">
        <v>194</v>
      </c>
      <c r="AY25" s="48" t="s">
        <v>417</v>
      </c>
      <c r="AZ25" s="65" t="s">
        <v>132</v>
      </c>
      <c r="BA25" s="48" t="s">
        <v>481</v>
      </c>
      <c r="BB25" s="48" t="s">
        <v>69</v>
      </c>
      <c r="BC25" s="65" t="s">
        <v>829</v>
      </c>
      <c r="BD25" s="48" t="s">
        <v>735</v>
      </c>
      <c r="BE25" s="48" t="s">
        <v>892</v>
      </c>
      <c r="BF25" s="48" t="s">
        <v>671</v>
      </c>
      <c r="BG25" s="48" t="s">
        <v>955</v>
      </c>
      <c r="BH25" s="48" t="s">
        <v>607</v>
      </c>
      <c r="BI25" s="48" t="s">
        <v>1018</v>
      </c>
      <c r="BJ25" s="48" t="s">
        <v>543</v>
      </c>
      <c r="BK25" s="48" t="s">
        <v>554</v>
      </c>
      <c r="BL25" s="48" t="s">
        <v>966</v>
      </c>
      <c r="BM25" s="48" t="s">
        <v>618</v>
      </c>
      <c r="BN25" s="65" t="s">
        <v>903</v>
      </c>
      <c r="BO25" s="48" t="s">
        <v>682</v>
      </c>
      <c r="BP25" s="65" t="s">
        <v>840</v>
      </c>
      <c r="BQ25" s="48" t="s">
        <v>745</v>
      </c>
      <c r="BR25" s="49" t="s">
        <v>777</v>
      </c>
      <c r="BS25" s="24"/>
      <c r="BT25" s="22"/>
      <c r="BU25" s="29" t="s">
        <v>987</v>
      </c>
      <c r="BV25" s="30" t="s">
        <v>1030</v>
      </c>
      <c r="BW25" s="31">
        <f>L2+(17*L4)</f>
        <v>18</v>
      </c>
      <c r="BX25" s="22"/>
    </row>
    <row r="26" spans="1:76" x14ac:dyDescent="0.2">
      <c r="A26" s="1">
        <v>19</v>
      </c>
      <c r="B26" s="178">
        <f>BW362</f>
        <v>355</v>
      </c>
      <c r="C26" s="6">
        <f>BW251</f>
        <v>244</v>
      </c>
      <c r="D26" s="12">
        <f>BW713</f>
        <v>706</v>
      </c>
      <c r="E26" s="6">
        <f>BW856</f>
        <v>849</v>
      </c>
      <c r="F26" s="6">
        <f>BW644</f>
        <v>637</v>
      </c>
      <c r="G26" s="6">
        <f>BW1013</f>
        <v>1006</v>
      </c>
      <c r="H26" s="6">
        <f>BW487</f>
        <v>480</v>
      </c>
      <c r="I26" s="6">
        <f>BW86</f>
        <v>79</v>
      </c>
      <c r="J26" s="6">
        <f>BW815</f>
        <v>808</v>
      </c>
      <c r="K26" s="6">
        <f>BW702</f>
        <v>695</v>
      </c>
      <c r="L26" s="6">
        <f>BW140</f>
        <v>133</v>
      </c>
      <c r="M26" s="6">
        <f>BW285</f>
        <v>278</v>
      </c>
      <c r="N26" s="6">
        <f>BW65</f>
        <v>58</v>
      </c>
      <c r="O26" s="8">
        <f>BW432</f>
        <v>425</v>
      </c>
      <c r="P26" s="6">
        <f>BW930</f>
        <v>923</v>
      </c>
      <c r="Q26" s="6">
        <f>BW531</f>
        <v>524</v>
      </c>
      <c r="R26" s="6">
        <f>BW508</f>
        <v>501</v>
      </c>
      <c r="S26" s="6">
        <f>BW109</f>
        <v>102</v>
      </c>
      <c r="T26" s="7">
        <f>BW607</f>
        <v>600</v>
      </c>
      <c r="U26" s="9">
        <f>BW974</f>
        <v>967</v>
      </c>
      <c r="V26" s="6">
        <f>BW754</f>
        <v>747</v>
      </c>
      <c r="W26" s="6">
        <f>BW899</f>
        <v>892</v>
      </c>
      <c r="X26" s="6">
        <f>BW337</f>
        <v>330</v>
      </c>
      <c r="Y26" s="6">
        <f>BW224</f>
        <v>217</v>
      </c>
      <c r="Z26" s="6">
        <f>BW953</f>
        <v>946</v>
      </c>
      <c r="AA26" s="6">
        <f>BW552</f>
        <v>545</v>
      </c>
      <c r="AB26" s="6">
        <f>BW26</f>
        <v>19</v>
      </c>
      <c r="AC26" s="6">
        <f>BW395</f>
        <v>388</v>
      </c>
      <c r="AD26" s="6">
        <f>BW183</f>
        <v>176</v>
      </c>
      <c r="AE26" s="11">
        <f>BW326</f>
        <v>319</v>
      </c>
      <c r="AF26" s="6">
        <f>BW788</f>
        <v>781</v>
      </c>
      <c r="AG26" s="179">
        <f>BW677</f>
        <v>670</v>
      </c>
      <c r="AH26" s="5">
        <f t="shared" si="1"/>
        <v>16400</v>
      </c>
      <c r="AI26" s="5">
        <f t="shared" si="2"/>
        <v>11201200</v>
      </c>
      <c r="AJ26" s="2">
        <f t="shared" si="0"/>
        <v>8606720000</v>
      </c>
      <c r="AK26" s="115">
        <f>SUMSQ(B26,C26,D26,E26,F26,G26,H26,I26,J26,K26,L26,M26,N26,O26,P26,Q26,B27,C27,D27,E27,F27,G27,H27,I27,J27,K27,L27,M27,N27,O27,P27,Q27)</f>
        <v>11201200</v>
      </c>
      <c r="AM26" s="47" t="s">
        <v>27</v>
      </c>
      <c r="AN26" s="48" t="s">
        <v>502</v>
      </c>
      <c r="AO26" s="48" t="s">
        <v>91</v>
      </c>
      <c r="AP26" s="65" t="s">
        <v>439</v>
      </c>
      <c r="AQ26" s="48" t="s">
        <v>154</v>
      </c>
      <c r="AR26" s="65" t="s">
        <v>375</v>
      </c>
      <c r="AS26" s="48" t="s">
        <v>216</v>
      </c>
      <c r="AT26" s="48" t="s">
        <v>311</v>
      </c>
      <c r="AU26" s="48" t="s">
        <v>295</v>
      </c>
      <c r="AV26" s="48" t="s">
        <v>263</v>
      </c>
      <c r="AW26" s="48" t="s">
        <v>358</v>
      </c>
      <c r="AX26" s="48" t="s">
        <v>199</v>
      </c>
      <c r="AY26" s="48" t="s">
        <v>422</v>
      </c>
      <c r="AZ26" s="48" t="s">
        <v>137</v>
      </c>
      <c r="BA26" s="65" t="s">
        <v>1137</v>
      </c>
      <c r="BB26" s="48" t="s">
        <v>74</v>
      </c>
      <c r="BC26" s="48" t="s">
        <v>834</v>
      </c>
      <c r="BD26" s="48" t="s">
        <v>739</v>
      </c>
      <c r="BE26" s="48" t="s">
        <v>897</v>
      </c>
      <c r="BF26" s="65" t="s">
        <v>676</v>
      </c>
      <c r="BG26" s="48" t="s">
        <v>960</v>
      </c>
      <c r="BH26" s="65" t="s">
        <v>612</v>
      </c>
      <c r="BI26" s="48" t="s">
        <v>1023</v>
      </c>
      <c r="BJ26" s="48" t="s">
        <v>548</v>
      </c>
      <c r="BK26" s="65" t="s">
        <v>565</v>
      </c>
      <c r="BL26" s="48" t="s">
        <v>976</v>
      </c>
      <c r="BM26" s="48" t="s">
        <v>629</v>
      </c>
      <c r="BN26" s="48" t="s">
        <v>914</v>
      </c>
      <c r="BO26" s="48" t="s">
        <v>693</v>
      </c>
      <c r="BP26" s="48" t="s">
        <v>851</v>
      </c>
      <c r="BQ26" s="48" t="s">
        <v>756</v>
      </c>
      <c r="BR26" s="49" t="s">
        <v>787</v>
      </c>
      <c r="BS26" s="24"/>
      <c r="BT26" s="22"/>
      <c r="BU26" s="29" t="s">
        <v>629</v>
      </c>
      <c r="BV26" s="30" t="s">
        <v>1030</v>
      </c>
      <c r="BW26" s="31">
        <f>L2+(18*L4)</f>
        <v>19</v>
      </c>
      <c r="BX26" s="22"/>
    </row>
    <row r="27" spans="1:76" x14ac:dyDescent="0.2">
      <c r="A27" s="1">
        <v>20</v>
      </c>
      <c r="B27" s="178">
        <f>BW207</f>
        <v>200</v>
      </c>
      <c r="C27" s="6">
        <f>BW350</f>
        <v>343</v>
      </c>
      <c r="D27" s="6">
        <f>BW876</f>
        <v>869</v>
      </c>
      <c r="E27" s="12">
        <f>BW765</f>
        <v>758</v>
      </c>
      <c r="F27" s="6">
        <f>BW993</f>
        <v>986</v>
      </c>
      <c r="G27" s="6">
        <f>BW592</f>
        <v>585</v>
      </c>
      <c r="H27" s="6">
        <f>BW130</f>
        <v>123</v>
      </c>
      <c r="I27" s="6">
        <f>BW499</f>
        <v>492</v>
      </c>
      <c r="J27" s="6">
        <f>BW650</f>
        <v>643</v>
      </c>
      <c r="K27" s="6">
        <f>BW795</f>
        <v>788</v>
      </c>
      <c r="L27" s="6">
        <f>BW297</f>
        <v>290</v>
      </c>
      <c r="M27" s="6">
        <f>BW184</f>
        <v>177</v>
      </c>
      <c r="N27" s="8">
        <f>BW420</f>
        <v>413</v>
      </c>
      <c r="O27" s="6">
        <f>BW21</f>
        <v>14</v>
      </c>
      <c r="P27" s="6">
        <f>BW583</f>
        <v>576</v>
      </c>
      <c r="Q27" s="6">
        <f>BW950</f>
        <v>943</v>
      </c>
      <c r="R27" s="6">
        <f>BW89</f>
        <v>82</v>
      </c>
      <c r="S27" s="6">
        <f>BW456</f>
        <v>449</v>
      </c>
      <c r="T27" s="9">
        <f>BW1018</f>
        <v>1011</v>
      </c>
      <c r="U27" s="7">
        <f>BW619</f>
        <v>612</v>
      </c>
      <c r="V27" s="6">
        <f>BW855</f>
        <v>848</v>
      </c>
      <c r="W27" s="6">
        <f>BW742</f>
        <v>735</v>
      </c>
      <c r="X27" s="6">
        <f>BW244</f>
        <v>237</v>
      </c>
      <c r="Y27" s="6">
        <f>BW389</f>
        <v>382</v>
      </c>
      <c r="Z27" s="6">
        <f>BW540</f>
        <v>533</v>
      </c>
      <c r="AA27" s="6">
        <f>BW909</f>
        <v>902</v>
      </c>
      <c r="AB27" s="6">
        <f>BW447</f>
        <v>440</v>
      </c>
      <c r="AC27" s="6">
        <f>BW46</f>
        <v>39</v>
      </c>
      <c r="AD27" s="11">
        <f>BW274</f>
        <v>267</v>
      </c>
      <c r="AE27" s="6">
        <f>BW163</f>
        <v>156</v>
      </c>
      <c r="AF27" s="6">
        <f>BW689</f>
        <v>682</v>
      </c>
      <c r="AG27" s="179">
        <f>BW832</f>
        <v>825</v>
      </c>
      <c r="AH27" s="5">
        <f t="shared" si="1"/>
        <v>16400</v>
      </c>
      <c r="AI27" s="5">
        <f t="shared" si="2"/>
        <v>11201200</v>
      </c>
      <c r="AJ27" s="2">
        <f t="shared" si="0"/>
        <v>8606720000</v>
      </c>
      <c r="AK27" s="115">
        <f>SUMSQ(R26,S26,T26,U26,V26,W26,X26,Y26,Z26,AA26,AB26,AC26,AD26,AE26,AF26,AG26,R27,S27,T27,U27,V27,W27,X27,Y27,Z27,AA27,AB27,AC27,AD27,AE27,AF27,AG27)</f>
        <v>11201200</v>
      </c>
      <c r="AM27" s="47" t="s">
        <v>18</v>
      </c>
      <c r="AN27" s="48" t="s">
        <v>493</v>
      </c>
      <c r="AO27" s="65" t="s">
        <v>82</v>
      </c>
      <c r="AP27" s="48" t="s">
        <v>430</v>
      </c>
      <c r="AQ27" s="65" t="s">
        <v>145</v>
      </c>
      <c r="AR27" s="48" t="s">
        <v>366</v>
      </c>
      <c r="AS27" s="48" t="s">
        <v>207</v>
      </c>
      <c r="AT27" s="48" t="s">
        <v>302</v>
      </c>
      <c r="AU27" s="48" t="s">
        <v>288</v>
      </c>
      <c r="AV27" s="48" t="s">
        <v>256</v>
      </c>
      <c r="AW27" s="48" t="s">
        <v>351</v>
      </c>
      <c r="AX27" s="48" t="s">
        <v>192</v>
      </c>
      <c r="AY27" s="48" t="s">
        <v>415</v>
      </c>
      <c r="AZ27" s="48" t="s">
        <v>130</v>
      </c>
      <c r="BA27" s="48" t="s">
        <v>479</v>
      </c>
      <c r="BB27" s="65" t="s">
        <v>67</v>
      </c>
      <c r="BC27" s="48" t="s">
        <v>827</v>
      </c>
      <c r="BD27" s="48" t="s">
        <v>733</v>
      </c>
      <c r="BE27" s="65" t="s">
        <v>890</v>
      </c>
      <c r="BF27" s="48" t="s">
        <v>669</v>
      </c>
      <c r="BG27" s="65" t="s">
        <v>953</v>
      </c>
      <c r="BH27" s="48" t="s">
        <v>605</v>
      </c>
      <c r="BI27" s="48" t="s">
        <v>1016</v>
      </c>
      <c r="BJ27" s="48" t="s">
        <v>542</v>
      </c>
      <c r="BK27" s="48" t="s">
        <v>556</v>
      </c>
      <c r="BL27" s="65" t="s">
        <v>1128</v>
      </c>
      <c r="BM27" s="48" t="s">
        <v>620</v>
      </c>
      <c r="BN27" s="48" t="s">
        <v>905</v>
      </c>
      <c r="BO27" s="48" t="s">
        <v>684</v>
      </c>
      <c r="BP27" s="48" t="s">
        <v>842</v>
      </c>
      <c r="BQ27" s="48" t="s">
        <v>747</v>
      </c>
      <c r="BR27" s="49" t="s">
        <v>779</v>
      </c>
      <c r="BS27" s="24"/>
      <c r="BT27" s="22"/>
      <c r="BU27" s="29" t="s">
        <v>690</v>
      </c>
      <c r="BV27" s="30" t="s">
        <v>1030</v>
      </c>
      <c r="BW27" s="31">
        <f>L2+(19*L4)</f>
        <v>20</v>
      </c>
      <c r="BX27" s="22"/>
    </row>
    <row r="28" spans="1:76" x14ac:dyDescent="0.2">
      <c r="A28" s="1">
        <v>21</v>
      </c>
      <c r="B28" s="178">
        <f>BW288</f>
        <v>281</v>
      </c>
      <c r="C28" s="6">
        <f>BW145</f>
        <v>138</v>
      </c>
      <c r="D28" s="6">
        <f>BW707</f>
        <v>700</v>
      </c>
      <c r="E28" s="6">
        <f>BW818</f>
        <v>811</v>
      </c>
      <c r="F28" s="12">
        <f>BW526</f>
        <v>519</v>
      </c>
      <c r="G28" s="6">
        <f>BW927</f>
        <v>920</v>
      </c>
      <c r="H28" s="6">
        <f>BW429</f>
        <v>422</v>
      </c>
      <c r="I28" s="6">
        <f>BW60</f>
        <v>53</v>
      </c>
      <c r="J28" s="6">
        <f>BW869</f>
        <v>862</v>
      </c>
      <c r="K28" s="6">
        <f>BW724</f>
        <v>717</v>
      </c>
      <c r="L28" s="6">
        <f>BW262</f>
        <v>255</v>
      </c>
      <c r="M28" s="8">
        <f>BW375</f>
        <v>368</v>
      </c>
      <c r="N28" s="6">
        <f>BW75</f>
        <v>68</v>
      </c>
      <c r="O28" s="6">
        <f>BW474</f>
        <v>467</v>
      </c>
      <c r="P28" s="6">
        <f>BW1000</f>
        <v>993</v>
      </c>
      <c r="Q28" s="6">
        <f>BW633</f>
        <v>626</v>
      </c>
      <c r="R28" s="6">
        <f>BW406</f>
        <v>399</v>
      </c>
      <c r="S28" s="6">
        <f>BW39</f>
        <v>32</v>
      </c>
      <c r="T28" s="6">
        <f>BW565</f>
        <v>558</v>
      </c>
      <c r="U28" s="6">
        <f>BW964</f>
        <v>957</v>
      </c>
      <c r="V28" s="7">
        <f>BW664</f>
        <v>657</v>
      </c>
      <c r="W28" s="9">
        <f>BW777</f>
        <v>770</v>
      </c>
      <c r="X28" s="6">
        <f>BW315</f>
        <v>308</v>
      </c>
      <c r="Y28" s="6">
        <f>BW170</f>
        <v>163</v>
      </c>
      <c r="Z28" s="6">
        <f>BW979</f>
        <v>972</v>
      </c>
      <c r="AA28" s="6">
        <f>BW610</f>
        <v>603</v>
      </c>
      <c r="AB28" s="6">
        <f>BW112</f>
        <v>105</v>
      </c>
      <c r="AC28" s="11">
        <f>BW513</f>
        <v>506</v>
      </c>
      <c r="AD28" s="6">
        <f>BW221</f>
        <v>214</v>
      </c>
      <c r="AE28" s="6">
        <f>BW332</f>
        <v>325</v>
      </c>
      <c r="AF28" s="6">
        <f>BW894</f>
        <v>887</v>
      </c>
      <c r="AG28" s="179">
        <f>BW751</f>
        <v>744</v>
      </c>
      <c r="AH28" s="5">
        <f t="shared" si="1"/>
        <v>16400</v>
      </c>
      <c r="AI28" s="5">
        <f t="shared" si="2"/>
        <v>11201200</v>
      </c>
      <c r="AJ28" s="2">
        <f t="shared" si="0"/>
        <v>8606720000</v>
      </c>
      <c r="AK28" s="115">
        <f>SUMSQ(B28,C28,D28,E28,F28,G28,H28,I28,J28,K28,L28,M28,N28,O28,P28,Q28,B29,C29,D29,E29,F29,G29,H29,I29,J29,K29,L29,M29,N29,O29,P29,Q29)</f>
        <v>11201200</v>
      </c>
      <c r="AM28" s="47" t="s">
        <v>25</v>
      </c>
      <c r="AN28" s="48" t="s">
        <v>500</v>
      </c>
      <c r="AO28" s="48" t="s">
        <v>89</v>
      </c>
      <c r="AP28" s="48" t="s">
        <v>437</v>
      </c>
      <c r="AQ28" s="48" t="s">
        <v>152</v>
      </c>
      <c r="AR28" s="65" t="s">
        <v>1146</v>
      </c>
      <c r="AS28" s="48" t="s">
        <v>214</v>
      </c>
      <c r="AT28" s="48" t="s">
        <v>309</v>
      </c>
      <c r="AU28" s="65" t="s">
        <v>296</v>
      </c>
      <c r="AV28" s="48" t="s">
        <v>265</v>
      </c>
      <c r="AW28" s="48" t="s">
        <v>360</v>
      </c>
      <c r="AX28" s="48" t="s">
        <v>201</v>
      </c>
      <c r="AY28" s="48" t="s">
        <v>424</v>
      </c>
      <c r="AZ28" s="48" t="s">
        <v>139</v>
      </c>
      <c r="BA28" s="65" t="s">
        <v>487</v>
      </c>
      <c r="BB28" s="48" t="s">
        <v>76</v>
      </c>
      <c r="BC28" s="48" t="s">
        <v>836</v>
      </c>
      <c r="BD28" s="48" t="s">
        <v>741</v>
      </c>
      <c r="BE28" s="48" t="s">
        <v>899</v>
      </c>
      <c r="BF28" s="65" t="s">
        <v>678</v>
      </c>
      <c r="BG28" s="48" t="s">
        <v>962</v>
      </c>
      <c r="BH28" s="48" t="s">
        <v>614</v>
      </c>
      <c r="BI28" s="48" t="s">
        <v>1025</v>
      </c>
      <c r="BJ28" s="48" t="s">
        <v>550</v>
      </c>
      <c r="BK28" s="65" t="s">
        <v>563</v>
      </c>
      <c r="BL28" s="48" t="s">
        <v>974</v>
      </c>
      <c r="BM28" s="48" t="s">
        <v>627</v>
      </c>
      <c r="BN28" s="48" t="s">
        <v>912</v>
      </c>
      <c r="BO28" s="48" t="s">
        <v>691</v>
      </c>
      <c r="BP28" s="48" t="s">
        <v>849</v>
      </c>
      <c r="BQ28" s="65" t="s">
        <v>754</v>
      </c>
      <c r="BR28" s="49" t="s">
        <v>785</v>
      </c>
      <c r="BS28" s="24"/>
      <c r="BT28" s="22"/>
      <c r="BU28" s="29" t="s">
        <v>377</v>
      </c>
      <c r="BV28" s="30" t="s">
        <v>1030</v>
      </c>
      <c r="BW28" s="31">
        <f>L2+(20*L4)</f>
        <v>21</v>
      </c>
      <c r="BX28" s="22"/>
    </row>
    <row r="29" spans="1:76" x14ac:dyDescent="0.2">
      <c r="A29" s="1">
        <v>22</v>
      </c>
      <c r="B29" s="178">
        <f>BW197</f>
        <v>190</v>
      </c>
      <c r="C29" s="6">
        <f>BW308</f>
        <v>301</v>
      </c>
      <c r="D29" s="6">
        <f>BW806</f>
        <v>799</v>
      </c>
      <c r="E29" s="6">
        <f>BW663</f>
        <v>656</v>
      </c>
      <c r="F29" s="6">
        <f>BW939</f>
        <v>932</v>
      </c>
      <c r="G29" s="12">
        <f>BW570</f>
        <v>563</v>
      </c>
      <c r="H29" s="6">
        <f>BW8</f>
        <v>1</v>
      </c>
      <c r="I29" s="6">
        <f>BW409</f>
        <v>402</v>
      </c>
      <c r="J29" s="6">
        <f>BW768</f>
        <v>761</v>
      </c>
      <c r="K29" s="6">
        <f>BW881</f>
        <v>874</v>
      </c>
      <c r="L29" s="8">
        <f>BW355</f>
        <v>348</v>
      </c>
      <c r="M29" s="6">
        <f>BW210</f>
        <v>203</v>
      </c>
      <c r="N29" s="6">
        <f>BW494</f>
        <v>487</v>
      </c>
      <c r="O29" s="6">
        <f>BW127</f>
        <v>120</v>
      </c>
      <c r="P29" s="6">
        <f>BW589</f>
        <v>582</v>
      </c>
      <c r="Q29" s="6">
        <f>BW988</f>
        <v>981</v>
      </c>
      <c r="R29" s="6">
        <f>BW51</f>
        <v>44</v>
      </c>
      <c r="S29" s="6">
        <f>BW450</f>
        <v>443</v>
      </c>
      <c r="T29" s="6">
        <f>BW912</f>
        <v>905</v>
      </c>
      <c r="U29" s="6">
        <f>BW545</f>
        <v>538</v>
      </c>
      <c r="V29" s="9">
        <f>BW829</f>
        <v>822</v>
      </c>
      <c r="W29" s="7">
        <f>BW684</f>
        <v>677</v>
      </c>
      <c r="X29" s="6">
        <f>BW158</f>
        <v>151</v>
      </c>
      <c r="Y29" s="6">
        <f>BW271</f>
        <v>264</v>
      </c>
      <c r="Z29" s="6">
        <f>BW630</f>
        <v>623</v>
      </c>
      <c r="AA29" s="6">
        <f>BW1031</f>
        <v>1024</v>
      </c>
      <c r="AB29" s="11">
        <f>BW469</f>
        <v>462</v>
      </c>
      <c r="AC29" s="6">
        <f>BW100</f>
        <v>93</v>
      </c>
      <c r="AD29" s="6">
        <f>BW376</f>
        <v>369</v>
      </c>
      <c r="AE29" s="6">
        <f>BW233</f>
        <v>226</v>
      </c>
      <c r="AF29" s="6">
        <f>BW731</f>
        <v>724</v>
      </c>
      <c r="AG29" s="179">
        <f>BW842</f>
        <v>835</v>
      </c>
      <c r="AH29" s="5">
        <f t="shared" si="1"/>
        <v>16400</v>
      </c>
      <c r="AI29" s="5">
        <f t="shared" si="2"/>
        <v>11201200</v>
      </c>
      <c r="AJ29" s="2">
        <f t="shared" si="0"/>
        <v>8606720000</v>
      </c>
      <c r="AK29" s="115">
        <f>SUMSQ(R28,S28,T28,U28,V28,W28,X28,Y28,Z28,AA28,AB28,AC28,AD28,AE28,AF28,AG28,R29,S29,T29,U29,V29,W29,X29,Y29,Z29,AA29,AB29,AC29,AD29,AE29,AF29,AG29)</f>
        <v>11201200</v>
      </c>
      <c r="AM29" s="47" t="s">
        <v>20</v>
      </c>
      <c r="AN29" s="48" t="s">
        <v>495</v>
      </c>
      <c r="AO29" s="48" t="s">
        <v>84</v>
      </c>
      <c r="AP29" s="48" t="s">
        <v>432</v>
      </c>
      <c r="AQ29" s="65" t="s">
        <v>147</v>
      </c>
      <c r="AR29" s="48" t="s">
        <v>368</v>
      </c>
      <c r="AS29" s="48" t="s">
        <v>209</v>
      </c>
      <c r="AT29" s="48" t="s">
        <v>304</v>
      </c>
      <c r="AU29" s="48" t="s">
        <v>286</v>
      </c>
      <c r="AV29" s="65" t="s">
        <v>254</v>
      </c>
      <c r="AW29" s="48" t="s">
        <v>349</v>
      </c>
      <c r="AX29" s="48" t="s">
        <v>190</v>
      </c>
      <c r="AY29" s="48" t="s">
        <v>413</v>
      </c>
      <c r="AZ29" s="48" t="s">
        <v>128</v>
      </c>
      <c r="BA29" s="48" t="s">
        <v>477</v>
      </c>
      <c r="BB29" s="65" t="s">
        <v>65</v>
      </c>
      <c r="BC29" s="48" t="s">
        <v>825</v>
      </c>
      <c r="BD29" s="48" t="s">
        <v>731</v>
      </c>
      <c r="BE29" s="65" t="s">
        <v>1156</v>
      </c>
      <c r="BF29" s="48" t="s">
        <v>667</v>
      </c>
      <c r="BG29" s="48" t="s">
        <v>951</v>
      </c>
      <c r="BH29" s="48" t="s">
        <v>603</v>
      </c>
      <c r="BI29" s="48" t="s">
        <v>1014</v>
      </c>
      <c r="BJ29" s="48" t="s">
        <v>540</v>
      </c>
      <c r="BK29" s="48" t="s">
        <v>558</v>
      </c>
      <c r="BL29" s="65" t="s">
        <v>935</v>
      </c>
      <c r="BM29" s="48" t="s">
        <v>622</v>
      </c>
      <c r="BN29" s="48" t="s">
        <v>907</v>
      </c>
      <c r="BO29" s="48" t="s">
        <v>686</v>
      </c>
      <c r="BP29" s="48" t="s">
        <v>844</v>
      </c>
      <c r="BQ29" s="48" t="s">
        <v>749</v>
      </c>
      <c r="BR29" s="80" t="s">
        <v>1031</v>
      </c>
      <c r="BS29" s="24"/>
      <c r="BT29" s="22"/>
      <c r="BU29" s="29" t="s">
        <v>438</v>
      </c>
      <c r="BV29" s="30" t="s">
        <v>1030</v>
      </c>
      <c r="BW29" s="31">
        <f>L2+(21*L4)</f>
        <v>22</v>
      </c>
      <c r="BX29" s="22"/>
    </row>
    <row r="30" spans="1:76" x14ac:dyDescent="0.2">
      <c r="A30" s="1">
        <v>23</v>
      </c>
      <c r="B30" s="178">
        <f>BW745</f>
        <v>738</v>
      </c>
      <c r="C30" s="6">
        <f>BW888</f>
        <v>881</v>
      </c>
      <c r="D30" s="6">
        <f>BW330</f>
        <v>323</v>
      </c>
      <c r="E30" s="6">
        <f>BW219</f>
        <v>212</v>
      </c>
      <c r="F30" s="6">
        <f>BW519</f>
        <v>512</v>
      </c>
      <c r="G30" s="6">
        <f>BW118</f>
        <v>111</v>
      </c>
      <c r="H30" s="12">
        <f>BW612</f>
        <v>605</v>
      </c>
      <c r="I30" s="6">
        <f>BW981</f>
        <v>974</v>
      </c>
      <c r="J30" s="6">
        <f>BW172</f>
        <v>165</v>
      </c>
      <c r="K30" s="8">
        <f>BW317</f>
        <v>310</v>
      </c>
      <c r="L30" s="6">
        <f>BW783</f>
        <v>776</v>
      </c>
      <c r="M30" s="6">
        <f>BW670</f>
        <v>663</v>
      </c>
      <c r="N30" s="6">
        <f>BW962</f>
        <v>955</v>
      </c>
      <c r="O30" s="6">
        <f>BW563</f>
        <v>556</v>
      </c>
      <c r="P30" s="6">
        <f>BW33</f>
        <v>26</v>
      </c>
      <c r="Q30" s="6">
        <f>BW400</f>
        <v>393</v>
      </c>
      <c r="R30" s="6">
        <f>BW639</f>
        <v>632</v>
      </c>
      <c r="S30" s="6">
        <f>BW1006</f>
        <v>999</v>
      </c>
      <c r="T30" s="6">
        <f>BW476</f>
        <v>469</v>
      </c>
      <c r="U30" s="6">
        <f>BW77</f>
        <v>70</v>
      </c>
      <c r="V30" s="6">
        <f>BW369</f>
        <v>362</v>
      </c>
      <c r="W30" s="6">
        <f>BW256</f>
        <v>249</v>
      </c>
      <c r="X30" s="7">
        <f>BW722</f>
        <v>715</v>
      </c>
      <c r="Y30" s="9">
        <f>BW867</f>
        <v>860</v>
      </c>
      <c r="Z30" s="6">
        <f>BW58</f>
        <v>51</v>
      </c>
      <c r="AA30" s="11">
        <f>BW427</f>
        <v>420</v>
      </c>
      <c r="AB30" s="6">
        <f>BW921</f>
        <v>914</v>
      </c>
      <c r="AC30" s="6">
        <f>BW520</f>
        <v>513</v>
      </c>
      <c r="AD30" s="6">
        <f>BW820</f>
        <v>813</v>
      </c>
      <c r="AE30" s="6">
        <f>BW709</f>
        <v>702</v>
      </c>
      <c r="AF30" s="6">
        <f>BW151</f>
        <v>144</v>
      </c>
      <c r="AG30" s="179">
        <f>BW294</f>
        <v>287</v>
      </c>
      <c r="AH30" s="5">
        <f t="shared" si="1"/>
        <v>16400</v>
      </c>
      <c r="AI30" s="5">
        <f t="shared" si="2"/>
        <v>11201200</v>
      </c>
      <c r="AJ30" s="2">
        <f t="shared" si="0"/>
        <v>8606720000</v>
      </c>
      <c r="AK30" s="115">
        <f>SUMSQ(B30,C30,D30,E30,F30,G30,H30,I30,J30,K30,L30,M30,N30,O30,P30,Q30,B31,C31,D31,E31,F31,G31,H31,I31,J31,K31,L31,M31,N31,O31,P31,Q31)</f>
        <v>11201200</v>
      </c>
      <c r="AM30" s="47" t="s">
        <v>23</v>
      </c>
      <c r="AN30" s="65" t="s">
        <v>498</v>
      </c>
      <c r="AO30" s="48" t="s">
        <v>87</v>
      </c>
      <c r="AP30" s="48" t="s">
        <v>435</v>
      </c>
      <c r="AQ30" s="48" t="s">
        <v>150</v>
      </c>
      <c r="AR30" s="48" t="s">
        <v>371</v>
      </c>
      <c r="AS30" s="48" t="s">
        <v>212</v>
      </c>
      <c r="AT30" s="65" t="s">
        <v>307</v>
      </c>
      <c r="AU30" s="48" t="s">
        <v>298</v>
      </c>
      <c r="AV30" s="48" t="s">
        <v>267</v>
      </c>
      <c r="AW30" s="48" t="s">
        <v>362</v>
      </c>
      <c r="AX30" s="48" t="s">
        <v>203</v>
      </c>
      <c r="AY30" s="65" t="s">
        <v>426</v>
      </c>
      <c r="AZ30" s="48" t="s">
        <v>141</v>
      </c>
      <c r="BA30" s="48" t="s">
        <v>489</v>
      </c>
      <c r="BB30" s="48" t="s">
        <v>78</v>
      </c>
      <c r="BC30" s="48" t="s">
        <v>838</v>
      </c>
      <c r="BD30" s="65" t="s">
        <v>743</v>
      </c>
      <c r="BE30" s="48" t="s">
        <v>901</v>
      </c>
      <c r="BF30" s="48" t="s">
        <v>680</v>
      </c>
      <c r="BG30" s="48" t="s">
        <v>964</v>
      </c>
      <c r="BH30" s="48" t="s">
        <v>616</v>
      </c>
      <c r="BI30" s="48" t="s">
        <v>1027</v>
      </c>
      <c r="BJ30" s="65" t="s">
        <v>552</v>
      </c>
      <c r="BK30" s="48" t="s">
        <v>561</v>
      </c>
      <c r="BL30" s="48" t="s">
        <v>972</v>
      </c>
      <c r="BM30" s="65" t="s">
        <v>1143</v>
      </c>
      <c r="BN30" s="48" t="s">
        <v>910</v>
      </c>
      <c r="BO30" s="48" t="s">
        <v>689</v>
      </c>
      <c r="BP30" s="48" t="s">
        <v>847</v>
      </c>
      <c r="BQ30" s="48" t="s">
        <v>752</v>
      </c>
      <c r="BR30" s="49" t="s">
        <v>783</v>
      </c>
      <c r="BS30" s="24"/>
      <c r="BT30" s="22"/>
      <c r="BU30" s="29" t="s">
        <v>31</v>
      </c>
      <c r="BV30" s="30" t="s">
        <v>1030</v>
      </c>
      <c r="BW30" s="31">
        <f>L2+(22*L4)</f>
        <v>23</v>
      </c>
      <c r="BX30" s="22"/>
    </row>
    <row r="31" spans="1:76" x14ac:dyDescent="0.2">
      <c r="A31" s="1">
        <v>24</v>
      </c>
      <c r="B31" s="178">
        <f>BW844</f>
        <v>837</v>
      </c>
      <c r="C31" s="6">
        <f>BW733</f>
        <v>726</v>
      </c>
      <c r="D31" s="6">
        <f>BW239</f>
        <v>232</v>
      </c>
      <c r="E31" s="6">
        <f>BW382</f>
        <v>375</v>
      </c>
      <c r="F31" s="6">
        <f>BW98</f>
        <v>91</v>
      </c>
      <c r="G31" s="6">
        <f>BW467</f>
        <v>460</v>
      </c>
      <c r="H31" s="6">
        <f>BW1025</f>
        <v>1018</v>
      </c>
      <c r="I31" s="12">
        <f>BW624</f>
        <v>617</v>
      </c>
      <c r="J31" s="8">
        <f>BW265</f>
        <v>258</v>
      </c>
      <c r="K31" s="6">
        <f>BW152</f>
        <v>145</v>
      </c>
      <c r="L31" s="6">
        <f>BW682</f>
        <v>675</v>
      </c>
      <c r="M31" s="6">
        <f>BW827</f>
        <v>820</v>
      </c>
      <c r="N31" s="6">
        <f>BW551</f>
        <v>544</v>
      </c>
      <c r="O31" s="6">
        <f>BW918</f>
        <v>911</v>
      </c>
      <c r="P31" s="6">
        <f>BW452</f>
        <v>445</v>
      </c>
      <c r="Q31" s="6">
        <f>BW53</f>
        <v>46</v>
      </c>
      <c r="R31" s="6">
        <f>BW986</f>
        <v>979</v>
      </c>
      <c r="S31" s="6">
        <f>BW587</f>
        <v>580</v>
      </c>
      <c r="T31" s="6">
        <f>BW121</f>
        <v>114</v>
      </c>
      <c r="U31" s="6">
        <f>BW488</f>
        <v>481</v>
      </c>
      <c r="V31" s="6">
        <f>BW212</f>
        <v>205</v>
      </c>
      <c r="W31" s="6">
        <f>BW357</f>
        <v>350</v>
      </c>
      <c r="X31" s="9">
        <f>BW887</f>
        <v>880</v>
      </c>
      <c r="Y31" s="7">
        <f>BW774</f>
        <v>767</v>
      </c>
      <c r="Z31" s="11">
        <f>BW415</f>
        <v>408</v>
      </c>
      <c r="AA31" s="6">
        <f>BW14</f>
        <v>7</v>
      </c>
      <c r="AB31" s="6">
        <f>BW572</f>
        <v>565</v>
      </c>
      <c r="AC31" s="6">
        <f>BW941</f>
        <v>934</v>
      </c>
      <c r="AD31" s="6">
        <f>BW657</f>
        <v>650</v>
      </c>
      <c r="AE31" s="6">
        <f>BW800</f>
        <v>793</v>
      </c>
      <c r="AF31" s="6">
        <f>BW306</f>
        <v>299</v>
      </c>
      <c r="AG31" s="179">
        <f>BW195</f>
        <v>188</v>
      </c>
      <c r="AH31" s="5">
        <f t="shared" si="1"/>
        <v>16400</v>
      </c>
      <c r="AI31" s="5">
        <f t="shared" si="2"/>
        <v>11201200</v>
      </c>
      <c r="AJ31" s="2">
        <f t="shared" si="0"/>
        <v>8606720000</v>
      </c>
      <c r="AK31" s="115">
        <f>SUMSQ(R30,S30,T30,U30,V30,W30,X30,Y30,Z30,AA30,AB30,AC30,AD30,AE30,AF30,AG30,R31,S31,T31,U31,V31,W31,X31,Y31,Z31,AA31,AB31,AC31,AD31,AE31,AF31,AG31)</f>
        <v>11201200</v>
      </c>
      <c r="AM31" s="74" t="s">
        <v>22</v>
      </c>
      <c r="AN31" s="48" t="s">
        <v>497</v>
      </c>
      <c r="AO31" s="48" t="s">
        <v>86</v>
      </c>
      <c r="AP31" s="48" t="s">
        <v>434</v>
      </c>
      <c r="AQ31" s="48" t="s">
        <v>149</v>
      </c>
      <c r="AR31" s="48" t="s">
        <v>370</v>
      </c>
      <c r="AS31" s="65" t="s">
        <v>211</v>
      </c>
      <c r="AT31" s="48" t="s">
        <v>306</v>
      </c>
      <c r="AU31" s="48" t="s">
        <v>284</v>
      </c>
      <c r="AV31" s="48" t="s">
        <v>252</v>
      </c>
      <c r="AW31" s="48" t="s">
        <v>347</v>
      </c>
      <c r="AX31" s="48" t="s">
        <v>188</v>
      </c>
      <c r="AY31" s="48" t="s">
        <v>411</v>
      </c>
      <c r="AZ31" s="65" t="s">
        <v>1157</v>
      </c>
      <c r="BA31" s="48" t="s">
        <v>475</v>
      </c>
      <c r="BB31" s="48" t="s">
        <v>63</v>
      </c>
      <c r="BC31" s="65" t="s">
        <v>823</v>
      </c>
      <c r="BD31" s="48" t="s">
        <v>729</v>
      </c>
      <c r="BE31" s="48" t="s">
        <v>886</v>
      </c>
      <c r="BF31" s="48" t="s">
        <v>665</v>
      </c>
      <c r="BG31" s="48" t="s">
        <v>949</v>
      </c>
      <c r="BH31" s="48" t="s">
        <v>601</v>
      </c>
      <c r="BI31" s="65" t="s">
        <v>1012</v>
      </c>
      <c r="BJ31" s="48" t="s">
        <v>538</v>
      </c>
      <c r="BK31" s="48" t="s">
        <v>560</v>
      </c>
      <c r="BL31" s="48" t="s">
        <v>971</v>
      </c>
      <c r="BM31" s="48" t="s">
        <v>624</v>
      </c>
      <c r="BN31" s="65" t="s">
        <v>909</v>
      </c>
      <c r="BO31" s="48" t="s">
        <v>688</v>
      </c>
      <c r="BP31" s="48" t="s">
        <v>846</v>
      </c>
      <c r="BQ31" s="48" t="s">
        <v>751</v>
      </c>
      <c r="BR31" s="49" t="s">
        <v>782</v>
      </c>
      <c r="BS31" s="24"/>
      <c r="BT31" s="22"/>
      <c r="BU31" s="29" t="s">
        <v>225</v>
      </c>
      <c r="BV31" s="30" t="s">
        <v>1030</v>
      </c>
      <c r="BW31" s="31">
        <f>L2+(23*L4)</f>
        <v>24</v>
      </c>
      <c r="BX31" s="22"/>
    </row>
    <row r="32" spans="1:76" x14ac:dyDescent="0.2">
      <c r="A32" s="1">
        <v>25</v>
      </c>
      <c r="B32" s="178">
        <f>BW473</f>
        <v>466</v>
      </c>
      <c r="C32" s="6">
        <f>BW72</f>
        <v>65</v>
      </c>
      <c r="D32" s="6">
        <f>BW634</f>
        <v>627</v>
      </c>
      <c r="E32" s="6">
        <f>BW1003</f>
        <v>996</v>
      </c>
      <c r="F32" s="6">
        <f>BW727</f>
        <v>720</v>
      </c>
      <c r="G32" s="6">
        <f>BW870</f>
        <v>863</v>
      </c>
      <c r="H32" s="6">
        <f>BW372</f>
        <v>365</v>
      </c>
      <c r="I32" s="8">
        <f>BW261</f>
        <v>254</v>
      </c>
      <c r="J32" s="12">
        <f>BW924</f>
        <v>917</v>
      </c>
      <c r="K32" s="6">
        <f>BW525</f>
        <v>518</v>
      </c>
      <c r="L32" s="6">
        <f>BW63</f>
        <v>56</v>
      </c>
      <c r="M32" s="6">
        <f>BW430</f>
        <v>423</v>
      </c>
      <c r="N32" s="6">
        <f>BW146</f>
        <v>139</v>
      </c>
      <c r="O32" s="6">
        <f>BW291</f>
        <v>284</v>
      </c>
      <c r="P32" s="6">
        <f>BW817</f>
        <v>810</v>
      </c>
      <c r="Q32" s="6">
        <f>BW704</f>
        <v>697</v>
      </c>
      <c r="R32" s="6">
        <f>BW335</f>
        <v>328</v>
      </c>
      <c r="S32" s="6">
        <f>BW222</f>
        <v>215</v>
      </c>
      <c r="T32" s="6">
        <f>BW748</f>
        <v>741</v>
      </c>
      <c r="U32" s="6">
        <f>BW893</f>
        <v>886</v>
      </c>
      <c r="V32" s="6">
        <f>BW609</f>
        <v>602</v>
      </c>
      <c r="W32" s="6">
        <f>BW976</f>
        <v>969</v>
      </c>
      <c r="X32" s="6">
        <f>BW514</f>
        <v>507</v>
      </c>
      <c r="Y32" s="11">
        <f>BW115</f>
        <v>108</v>
      </c>
      <c r="Z32" s="7">
        <f>BW778</f>
        <v>771</v>
      </c>
      <c r="AA32" s="9">
        <f>BW667</f>
        <v>660</v>
      </c>
      <c r="AB32" s="6">
        <f>BW169</f>
        <v>162</v>
      </c>
      <c r="AC32" s="6">
        <f>BW312</f>
        <v>305</v>
      </c>
      <c r="AD32" s="6">
        <f>BW36</f>
        <v>29</v>
      </c>
      <c r="AE32" s="6">
        <f>BW405</f>
        <v>398</v>
      </c>
      <c r="AF32" s="6">
        <f>BW967</f>
        <v>960</v>
      </c>
      <c r="AG32" s="179">
        <f>BW566</f>
        <v>559</v>
      </c>
      <c r="AH32" s="5">
        <f t="shared" si="1"/>
        <v>16400</v>
      </c>
      <c r="AI32" s="5">
        <f t="shared" si="2"/>
        <v>11201200</v>
      </c>
      <c r="AJ32" s="2">
        <f t="shared" si="0"/>
        <v>8606720000</v>
      </c>
      <c r="AK32" s="115">
        <f>SUMSQ(B32,C32,D32,E32,F32,G32,H32,I32,J32,K32,L32,M32,N32,O32,P32,Q32,B33,C33,D33,E33,F33,G33,H33,I33,J33,K33,L33,M33,N33,O33,P33,Q33)</f>
        <v>11201200</v>
      </c>
      <c r="AM32" s="47" t="s">
        <v>465</v>
      </c>
      <c r="AN32" s="48" t="s">
        <v>53</v>
      </c>
      <c r="AO32" s="48" t="s">
        <v>401</v>
      </c>
      <c r="AP32" s="65" t="s">
        <v>116</v>
      </c>
      <c r="AQ32" s="48" t="s">
        <v>337</v>
      </c>
      <c r="AR32" s="65" t="s">
        <v>179</v>
      </c>
      <c r="AS32" s="48" t="s">
        <v>274</v>
      </c>
      <c r="AT32" s="48" t="s">
        <v>242</v>
      </c>
      <c r="AU32" s="65" t="s">
        <v>1138</v>
      </c>
      <c r="AV32" s="48" t="s">
        <v>316</v>
      </c>
      <c r="AW32" s="48" t="s">
        <v>159</v>
      </c>
      <c r="AX32" s="48" t="s">
        <v>380</v>
      </c>
      <c r="AY32" s="48" t="s">
        <v>96</v>
      </c>
      <c r="AZ32" s="48" t="s">
        <v>444</v>
      </c>
      <c r="BA32" s="48" t="s">
        <v>32</v>
      </c>
      <c r="BB32" s="48" t="s">
        <v>507</v>
      </c>
      <c r="BC32" s="48" t="s">
        <v>761</v>
      </c>
      <c r="BD32" s="48" t="s">
        <v>792</v>
      </c>
      <c r="BE32" s="48" t="s">
        <v>698</v>
      </c>
      <c r="BF32" s="65" t="s">
        <v>856</v>
      </c>
      <c r="BG32" s="48" t="s">
        <v>634</v>
      </c>
      <c r="BH32" s="65" t="s">
        <v>919</v>
      </c>
      <c r="BI32" s="48" t="s">
        <v>570</v>
      </c>
      <c r="BJ32" s="48" t="s">
        <v>981</v>
      </c>
      <c r="BK32" s="48" t="s">
        <v>1002</v>
      </c>
      <c r="BL32" s="48" t="s">
        <v>528</v>
      </c>
      <c r="BM32" s="48" t="s">
        <v>940</v>
      </c>
      <c r="BN32" s="48" t="s">
        <v>591</v>
      </c>
      <c r="BO32" s="48" t="s">
        <v>877</v>
      </c>
      <c r="BP32" s="48" t="s">
        <v>655</v>
      </c>
      <c r="BQ32" s="65" t="s">
        <v>813</v>
      </c>
      <c r="BR32" s="49" t="s">
        <v>719</v>
      </c>
      <c r="BS32" s="24"/>
      <c r="BT32" s="22"/>
      <c r="BU32" s="29" t="s">
        <v>294</v>
      </c>
      <c r="BV32" s="30" t="s">
        <v>1030</v>
      </c>
      <c r="BW32" s="31">
        <f>L2+(24*L4)</f>
        <v>25</v>
      </c>
      <c r="BX32" s="22"/>
    </row>
    <row r="33" spans="1:76" x14ac:dyDescent="0.2">
      <c r="A33" s="1">
        <v>26</v>
      </c>
      <c r="B33" s="178">
        <f>BW124</f>
        <v>117</v>
      </c>
      <c r="C33" s="6">
        <f>BW493</f>
        <v>486</v>
      </c>
      <c r="D33" s="6">
        <f>BW991</f>
        <v>984</v>
      </c>
      <c r="E33" s="6">
        <f>BW590</f>
        <v>583</v>
      </c>
      <c r="F33" s="6">
        <f>BW882</f>
        <v>875</v>
      </c>
      <c r="G33" s="6">
        <f>BW771</f>
        <v>764</v>
      </c>
      <c r="H33" s="8">
        <f>BW209</f>
        <v>202</v>
      </c>
      <c r="I33" s="6">
        <f>BW352</f>
        <v>345</v>
      </c>
      <c r="J33" s="6">
        <f>BW569</f>
        <v>562</v>
      </c>
      <c r="K33" s="12">
        <f>BW936</f>
        <v>929</v>
      </c>
      <c r="L33" s="6">
        <f>BW410</f>
        <v>403</v>
      </c>
      <c r="M33" s="6">
        <f>BW11</f>
        <v>4</v>
      </c>
      <c r="N33" s="6">
        <f>BW311</f>
        <v>304</v>
      </c>
      <c r="O33" s="6">
        <f>BW198</f>
        <v>191</v>
      </c>
      <c r="P33" s="6">
        <f>BW660</f>
        <v>653</v>
      </c>
      <c r="Q33" s="6">
        <f>BW805</f>
        <v>798</v>
      </c>
      <c r="R33" s="6">
        <f>BW234</f>
        <v>227</v>
      </c>
      <c r="S33" s="6">
        <f>BW379</f>
        <v>372</v>
      </c>
      <c r="T33" s="6">
        <f>BW841</f>
        <v>834</v>
      </c>
      <c r="U33" s="6">
        <f>BW728</f>
        <v>721</v>
      </c>
      <c r="V33" s="6">
        <f>BW1028</f>
        <v>1021</v>
      </c>
      <c r="W33" s="6">
        <f>BW629</f>
        <v>622</v>
      </c>
      <c r="X33" s="11">
        <f>BW103</f>
        <v>96</v>
      </c>
      <c r="Y33" s="6">
        <f>BW470</f>
        <v>463</v>
      </c>
      <c r="Z33" s="9">
        <f>BW687</f>
        <v>680</v>
      </c>
      <c r="AA33" s="7">
        <f>BW830</f>
        <v>823</v>
      </c>
      <c r="AB33" s="6">
        <f>BW268</f>
        <v>261</v>
      </c>
      <c r="AC33" s="6">
        <f>BW157</f>
        <v>150</v>
      </c>
      <c r="AD33" s="6">
        <f>BW449</f>
        <v>442</v>
      </c>
      <c r="AE33" s="6">
        <f>BW48</f>
        <v>41</v>
      </c>
      <c r="AF33" s="6">
        <f>BW546</f>
        <v>539</v>
      </c>
      <c r="AG33" s="179">
        <f>BW915</f>
        <v>908</v>
      </c>
      <c r="AH33" s="5">
        <f t="shared" si="1"/>
        <v>16400</v>
      </c>
      <c r="AI33" s="5">
        <f t="shared" si="2"/>
        <v>11201200</v>
      </c>
      <c r="AJ33" s="2">
        <f t="shared" si="0"/>
        <v>8606720000</v>
      </c>
      <c r="AK33" s="115">
        <f>SUMSQ(R32,S32,T32,U32,V32,W32,X32,Y32,Z32,AA32,AB32,AC32,AD32,AE32,AF32,AG32,R33,S33,T33,U33,V33,W33,X33,Y33,Z33,AA33,AB33,AC33,AD33,AE33,AF33,AG33)</f>
        <v>11201200</v>
      </c>
      <c r="AM33" s="47" t="s">
        <v>468</v>
      </c>
      <c r="AN33" s="48" t="s">
        <v>56</v>
      </c>
      <c r="AO33" s="65" t="s">
        <v>404</v>
      </c>
      <c r="AP33" s="48" t="s">
        <v>119</v>
      </c>
      <c r="AQ33" s="65" t="s">
        <v>340</v>
      </c>
      <c r="AR33" s="48" t="s">
        <v>181</v>
      </c>
      <c r="AS33" s="48" t="s">
        <v>277</v>
      </c>
      <c r="AT33" s="48" t="s">
        <v>245</v>
      </c>
      <c r="AU33" s="48" t="s">
        <v>234</v>
      </c>
      <c r="AV33" s="65" t="s">
        <v>329</v>
      </c>
      <c r="AW33" s="48" t="s">
        <v>171</v>
      </c>
      <c r="AX33" s="48" t="s">
        <v>393</v>
      </c>
      <c r="AY33" s="48" t="s">
        <v>109</v>
      </c>
      <c r="AZ33" s="48" t="s">
        <v>457</v>
      </c>
      <c r="BA33" s="48" t="s">
        <v>45</v>
      </c>
      <c r="BB33" s="48" t="s">
        <v>520</v>
      </c>
      <c r="BC33" s="48" t="s">
        <v>774</v>
      </c>
      <c r="BD33" s="48" t="s">
        <v>805</v>
      </c>
      <c r="BE33" s="65" t="s">
        <v>711</v>
      </c>
      <c r="BF33" s="48" t="s">
        <v>869</v>
      </c>
      <c r="BG33" s="65" t="s">
        <v>647</v>
      </c>
      <c r="BH33" s="48" t="s">
        <v>932</v>
      </c>
      <c r="BI33" s="48" t="s">
        <v>583</v>
      </c>
      <c r="BJ33" s="48" t="s">
        <v>994</v>
      </c>
      <c r="BK33" s="48" t="s">
        <v>1005</v>
      </c>
      <c r="BL33" s="48" t="s">
        <v>531</v>
      </c>
      <c r="BM33" s="48" t="s">
        <v>943</v>
      </c>
      <c r="BN33" s="48" t="s">
        <v>594</v>
      </c>
      <c r="BO33" s="48" t="s">
        <v>880</v>
      </c>
      <c r="BP33" s="48" t="s">
        <v>658</v>
      </c>
      <c r="BQ33" s="48" t="s">
        <v>816</v>
      </c>
      <c r="BR33" s="80" t="s">
        <v>1150</v>
      </c>
      <c r="BS33" s="24"/>
      <c r="BT33" s="22"/>
      <c r="BU33" s="29" t="s">
        <v>489</v>
      </c>
      <c r="BV33" s="30" t="s">
        <v>1030</v>
      </c>
      <c r="BW33" s="31">
        <f>L2+(25*L4)</f>
        <v>26</v>
      </c>
      <c r="BX33" s="22"/>
    </row>
    <row r="34" spans="1:76" x14ac:dyDescent="0.2">
      <c r="A34" s="1">
        <v>27</v>
      </c>
      <c r="B34" s="178">
        <f>BW560</f>
        <v>553</v>
      </c>
      <c r="C34" s="6">
        <f>BW961</f>
        <v>954</v>
      </c>
      <c r="D34" s="6">
        <f>BW403</f>
        <v>396</v>
      </c>
      <c r="E34" s="6">
        <f>BW34</f>
        <v>27</v>
      </c>
      <c r="F34" s="6">
        <f>BW318</f>
        <v>311</v>
      </c>
      <c r="G34" s="8">
        <f>BW175</f>
        <v>168</v>
      </c>
      <c r="H34" s="6">
        <f>BW669</f>
        <v>662</v>
      </c>
      <c r="I34" s="6">
        <f>BW780</f>
        <v>773</v>
      </c>
      <c r="J34" s="6">
        <f>BW117</f>
        <v>110</v>
      </c>
      <c r="K34" s="6">
        <f>BW516</f>
        <v>509</v>
      </c>
      <c r="L34" s="12">
        <f>BW982</f>
        <v>975</v>
      </c>
      <c r="M34" s="6">
        <f>BW615</f>
        <v>608</v>
      </c>
      <c r="N34" s="6">
        <f>BW891</f>
        <v>884</v>
      </c>
      <c r="O34" s="6">
        <f>BW746</f>
        <v>739</v>
      </c>
      <c r="P34" s="6">
        <f>BW216</f>
        <v>209</v>
      </c>
      <c r="Q34" s="6">
        <f>BW329</f>
        <v>322</v>
      </c>
      <c r="R34" s="6">
        <f>BW710</f>
        <v>703</v>
      </c>
      <c r="S34" s="6">
        <f>BW823</f>
        <v>816</v>
      </c>
      <c r="T34" s="6">
        <f>BW293</f>
        <v>286</v>
      </c>
      <c r="U34" s="6">
        <f>BW148</f>
        <v>141</v>
      </c>
      <c r="V34" s="6">
        <f>BW424</f>
        <v>417</v>
      </c>
      <c r="W34" s="11">
        <f>BW57</f>
        <v>50</v>
      </c>
      <c r="X34" s="6">
        <f>BW523</f>
        <v>516</v>
      </c>
      <c r="Y34" s="6">
        <f>BW922</f>
        <v>915</v>
      </c>
      <c r="Z34" s="6">
        <f>BW259</f>
        <v>252</v>
      </c>
      <c r="AA34" s="6">
        <f>BW370</f>
        <v>363</v>
      </c>
      <c r="AB34" s="7">
        <f>BW864</f>
        <v>857</v>
      </c>
      <c r="AC34" s="9">
        <f>BW721</f>
        <v>714</v>
      </c>
      <c r="AD34" s="6">
        <f>BW1005</f>
        <v>998</v>
      </c>
      <c r="AE34" s="6">
        <f>BW636</f>
        <v>629</v>
      </c>
      <c r="AF34" s="6">
        <f>BW78</f>
        <v>71</v>
      </c>
      <c r="AG34" s="179">
        <f>BW479</f>
        <v>472</v>
      </c>
      <c r="AH34" s="5">
        <f t="shared" si="1"/>
        <v>16400</v>
      </c>
      <c r="AI34" s="5">
        <f t="shared" si="2"/>
        <v>11201200</v>
      </c>
      <c r="AJ34" s="2">
        <f t="shared" si="0"/>
        <v>8606720000</v>
      </c>
      <c r="AK34" s="115">
        <f>SUMSQ(B34,C34,D34,E34,F34,G34,H34,I34,J34,K34,L34,M34,N34,O34,P34,Q34,B35,C35,D35,E35,F35,G35,H35,I35,J35,K35,L35,M35,N35,O35,P35,Q35)</f>
        <v>11201200</v>
      </c>
      <c r="AM34" s="47" t="s">
        <v>463</v>
      </c>
      <c r="AN34" s="65" t="s">
        <v>145</v>
      </c>
      <c r="AO34" s="48" t="s">
        <v>399</v>
      </c>
      <c r="AP34" s="48" t="s">
        <v>114</v>
      </c>
      <c r="AQ34" s="48" t="s">
        <v>335</v>
      </c>
      <c r="AR34" s="48" t="s">
        <v>177</v>
      </c>
      <c r="AS34" s="48" t="s">
        <v>272</v>
      </c>
      <c r="AT34" s="48" t="s">
        <v>240</v>
      </c>
      <c r="AU34" s="48" t="s">
        <v>223</v>
      </c>
      <c r="AV34" s="48" t="s">
        <v>318</v>
      </c>
      <c r="AW34" s="65" t="s">
        <v>161</v>
      </c>
      <c r="AX34" s="48" t="s">
        <v>382</v>
      </c>
      <c r="AY34" s="65" t="s">
        <v>98</v>
      </c>
      <c r="AZ34" s="48" t="s">
        <v>446</v>
      </c>
      <c r="BA34" s="48" t="s">
        <v>34</v>
      </c>
      <c r="BB34" s="48" t="s">
        <v>509</v>
      </c>
      <c r="BC34" s="48" t="s">
        <v>763</v>
      </c>
      <c r="BD34" s="48" t="s">
        <v>794</v>
      </c>
      <c r="BE34" s="48" t="s">
        <v>700</v>
      </c>
      <c r="BF34" s="48" t="s">
        <v>858</v>
      </c>
      <c r="BG34" s="48" t="s">
        <v>636</v>
      </c>
      <c r="BH34" s="48" t="s">
        <v>921</v>
      </c>
      <c r="BI34" s="48" t="s">
        <v>572</v>
      </c>
      <c r="BJ34" s="65" t="s">
        <v>1136</v>
      </c>
      <c r="BK34" s="48" t="s">
        <v>1000</v>
      </c>
      <c r="BL34" s="48" t="s">
        <v>526</v>
      </c>
      <c r="BM34" s="65" t="s">
        <v>938</v>
      </c>
      <c r="BN34" s="48" t="s">
        <v>589</v>
      </c>
      <c r="BO34" s="65" t="s">
        <v>875</v>
      </c>
      <c r="BP34" s="48" t="s">
        <v>653</v>
      </c>
      <c r="BQ34" s="48" t="s">
        <v>811</v>
      </c>
      <c r="BR34" s="49" t="s">
        <v>717</v>
      </c>
      <c r="BS34" s="24"/>
      <c r="BT34" s="22"/>
      <c r="BU34" s="29" t="s">
        <v>114</v>
      </c>
      <c r="BV34" s="30" t="s">
        <v>1030</v>
      </c>
      <c r="BW34" s="31">
        <f>L2+(26*L4)</f>
        <v>27</v>
      </c>
      <c r="BX34" s="22"/>
    </row>
    <row r="35" spans="1:76" x14ac:dyDescent="0.2">
      <c r="A35" s="1">
        <v>28</v>
      </c>
      <c r="B35" s="178">
        <f>BW917</f>
        <v>910</v>
      </c>
      <c r="C35" s="6">
        <f>BW548</f>
        <v>541</v>
      </c>
      <c r="D35" s="6">
        <f>BW54</f>
        <v>47</v>
      </c>
      <c r="E35" s="6">
        <f>BW455</f>
        <v>448</v>
      </c>
      <c r="F35" s="8">
        <f>BW155</f>
        <v>148</v>
      </c>
      <c r="G35" s="6">
        <f>BW266</f>
        <v>259</v>
      </c>
      <c r="H35" s="6">
        <f>BW824</f>
        <v>817</v>
      </c>
      <c r="I35" s="6">
        <f>BW681</f>
        <v>674</v>
      </c>
      <c r="J35" s="6">
        <f>BW464</f>
        <v>457</v>
      </c>
      <c r="K35" s="6">
        <f>BW97</f>
        <v>90</v>
      </c>
      <c r="L35" s="6">
        <f>BW627</f>
        <v>620</v>
      </c>
      <c r="M35" s="12">
        <f>BW1026</f>
        <v>1019</v>
      </c>
      <c r="N35" s="6">
        <f>BW734</f>
        <v>727</v>
      </c>
      <c r="O35" s="6">
        <f>BW847</f>
        <v>840</v>
      </c>
      <c r="P35" s="6">
        <f>BW381</f>
        <v>374</v>
      </c>
      <c r="Q35" s="6">
        <f>BW236</f>
        <v>229</v>
      </c>
      <c r="R35" s="6">
        <f>BW803</f>
        <v>796</v>
      </c>
      <c r="S35" s="6">
        <f>BW658</f>
        <v>651</v>
      </c>
      <c r="T35" s="6">
        <f>BW192</f>
        <v>185</v>
      </c>
      <c r="U35" s="6">
        <f>BW305</f>
        <v>298</v>
      </c>
      <c r="V35" s="11">
        <f>BW13</f>
        <v>6</v>
      </c>
      <c r="W35" s="6">
        <f>BW412</f>
        <v>405</v>
      </c>
      <c r="X35" s="6">
        <f>BW942</f>
        <v>935</v>
      </c>
      <c r="Y35" s="6">
        <f>BW575</f>
        <v>568</v>
      </c>
      <c r="Z35" s="6">
        <f>BW358</f>
        <v>351</v>
      </c>
      <c r="AA35" s="6">
        <f>BW215</f>
        <v>208</v>
      </c>
      <c r="AB35" s="9">
        <f>BW773</f>
        <v>766</v>
      </c>
      <c r="AC35" s="7">
        <f>BW884</f>
        <v>877</v>
      </c>
      <c r="AD35" s="6">
        <f>BW584</f>
        <v>577</v>
      </c>
      <c r="AE35" s="6">
        <f>BW985</f>
        <v>978</v>
      </c>
      <c r="AF35" s="6">
        <f>BW491</f>
        <v>484</v>
      </c>
      <c r="AG35" s="179">
        <f>BW122</f>
        <v>115</v>
      </c>
      <c r="AH35" s="5">
        <f t="shared" si="1"/>
        <v>16400</v>
      </c>
      <c r="AI35" s="5">
        <f t="shared" si="2"/>
        <v>11201200</v>
      </c>
      <c r="AJ35" s="2">
        <f t="shared" si="0"/>
        <v>8606720000</v>
      </c>
      <c r="AK35" s="115">
        <f>SUMSQ(R34,S34,T34,U34,V34,W34,X34,Y34,Z34,AA34,AB34,AC34,AD34,AE34,AF34,AG34,R35,S35,T35,U35,V35,W35,X35,Y35,Z35,AA35,AB35,AC35,AD35,AE35,AF35,AG35)</f>
        <v>11201200</v>
      </c>
      <c r="AM35" s="74" t="s">
        <v>1148</v>
      </c>
      <c r="AN35" s="48" t="s">
        <v>58</v>
      </c>
      <c r="AO35" s="48" t="s">
        <v>406</v>
      </c>
      <c r="AP35" s="48" t="s">
        <v>121</v>
      </c>
      <c r="AQ35" s="48" t="s">
        <v>342</v>
      </c>
      <c r="AR35" s="48" t="s">
        <v>183</v>
      </c>
      <c r="AS35" s="48" t="s">
        <v>279</v>
      </c>
      <c r="AT35" s="48" t="s">
        <v>247</v>
      </c>
      <c r="AU35" s="48" t="s">
        <v>232</v>
      </c>
      <c r="AV35" s="48" t="s">
        <v>327</v>
      </c>
      <c r="AW35" s="48" t="s">
        <v>169</v>
      </c>
      <c r="AX35" s="65" t="s">
        <v>391</v>
      </c>
      <c r="AY35" s="48" t="s">
        <v>107</v>
      </c>
      <c r="AZ35" s="65" t="s">
        <v>455</v>
      </c>
      <c r="BA35" s="48" t="s">
        <v>43</v>
      </c>
      <c r="BB35" s="48" t="s">
        <v>518</v>
      </c>
      <c r="BC35" s="48" t="s">
        <v>772</v>
      </c>
      <c r="BD35" s="48" t="s">
        <v>803</v>
      </c>
      <c r="BE35" s="48" t="s">
        <v>709</v>
      </c>
      <c r="BF35" s="48" t="s">
        <v>867</v>
      </c>
      <c r="BG35" s="48" t="s">
        <v>645</v>
      </c>
      <c r="BH35" s="48" t="s">
        <v>930</v>
      </c>
      <c r="BI35" s="65" t="s">
        <v>581</v>
      </c>
      <c r="BJ35" s="48" t="s">
        <v>992</v>
      </c>
      <c r="BK35" s="48" t="s">
        <v>1007</v>
      </c>
      <c r="BL35" s="48" t="s">
        <v>533</v>
      </c>
      <c r="BM35" s="48" t="s">
        <v>945</v>
      </c>
      <c r="BN35" s="65" t="s">
        <v>596</v>
      </c>
      <c r="BO35" s="48" t="s">
        <v>0</v>
      </c>
      <c r="BP35" s="65" t="s">
        <v>660</v>
      </c>
      <c r="BQ35" s="48" t="s">
        <v>818</v>
      </c>
      <c r="BR35" s="49" t="s">
        <v>724</v>
      </c>
      <c r="BS35" s="24"/>
      <c r="BT35" s="22"/>
      <c r="BU35" s="29" t="s">
        <v>174</v>
      </c>
      <c r="BV35" s="30" t="s">
        <v>1030</v>
      </c>
      <c r="BW35" s="31">
        <f>L2+(27*L4)</f>
        <v>28</v>
      </c>
      <c r="BX35" s="22"/>
    </row>
    <row r="36" spans="1:76" x14ac:dyDescent="0.2">
      <c r="A36" s="1">
        <v>29</v>
      </c>
      <c r="B36" s="178">
        <f>BW602</f>
        <v>595</v>
      </c>
      <c r="C36" s="6">
        <f>BW971</f>
        <v>964</v>
      </c>
      <c r="D36" s="6">
        <f>BW505</f>
        <v>498</v>
      </c>
      <c r="E36" s="8">
        <f>BW104</f>
        <v>97</v>
      </c>
      <c r="F36" s="6">
        <f>BW340</f>
        <v>333</v>
      </c>
      <c r="G36" s="6">
        <f>BW229</f>
        <v>222</v>
      </c>
      <c r="H36" s="6">
        <f>BW759</f>
        <v>752</v>
      </c>
      <c r="I36" s="6">
        <f>BW902</f>
        <v>895</v>
      </c>
      <c r="J36" s="6">
        <f>BW31</f>
        <v>24</v>
      </c>
      <c r="K36" s="6">
        <f>BW398</f>
        <v>391</v>
      </c>
      <c r="L36" s="6">
        <f>BW956</f>
        <v>949</v>
      </c>
      <c r="M36" s="6">
        <f>BW557</f>
        <v>550</v>
      </c>
      <c r="N36" s="12">
        <f>BW785</f>
        <v>778</v>
      </c>
      <c r="O36" s="6">
        <f>BW672</f>
        <v>665</v>
      </c>
      <c r="P36" s="6">
        <f>BW178</f>
        <v>171</v>
      </c>
      <c r="Q36" s="6">
        <f>BW323</f>
        <v>316</v>
      </c>
      <c r="R36" s="6">
        <f>BW716</f>
        <v>709</v>
      </c>
      <c r="S36" s="6">
        <f>BW861</f>
        <v>854</v>
      </c>
      <c r="T36" s="6">
        <f>BW367</f>
        <v>360</v>
      </c>
      <c r="U36" s="11">
        <f>BW254</f>
        <v>247</v>
      </c>
      <c r="V36" s="6">
        <f>BW482</f>
        <v>475</v>
      </c>
      <c r="W36" s="6">
        <f>BW83</f>
        <v>76</v>
      </c>
      <c r="X36" s="6">
        <f>BW641</f>
        <v>634</v>
      </c>
      <c r="Y36" s="6">
        <f>BW1008</f>
        <v>1001</v>
      </c>
      <c r="Z36" s="6">
        <f>BW137</f>
        <v>130</v>
      </c>
      <c r="AA36" s="6">
        <f>BW280</f>
        <v>273</v>
      </c>
      <c r="AB36" s="6">
        <f>BW810</f>
        <v>803</v>
      </c>
      <c r="AC36" s="6">
        <f>BW699</f>
        <v>692</v>
      </c>
      <c r="AD36" s="7">
        <f>BW935</f>
        <v>928</v>
      </c>
      <c r="AE36" s="9">
        <f>BW534</f>
        <v>527</v>
      </c>
      <c r="AF36" s="6">
        <f>BW68</f>
        <v>61</v>
      </c>
      <c r="AG36" s="179">
        <f>BW437</f>
        <v>430</v>
      </c>
      <c r="AH36" s="5">
        <f t="shared" si="1"/>
        <v>16400</v>
      </c>
      <c r="AI36" s="5">
        <f t="shared" si="2"/>
        <v>11201200</v>
      </c>
      <c r="AJ36" s="2">
        <f t="shared" si="0"/>
        <v>8606720000</v>
      </c>
      <c r="AK36" s="115">
        <f>SUMSQ(B36,C36,D36,E36,F36,G36,H36,I36,J36,K36,L36,M36,N36,O36,P36,Q36,B37,C37,D37,E37,F37,G37,H37,I37,J37,K37,L37,M37,N37,O37,P37,Q37)</f>
        <v>11201200</v>
      </c>
      <c r="AM36" s="47" t="s">
        <v>461</v>
      </c>
      <c r="AN36" s="65" t="s">
        <v>49</v>
      </c>
      <c r="AO36" s="48" t="s">
        <v>397</v>
      </c>
      <c r="AP36" s="48" t="s">
        <v>440</v>
      </c>
      <c r="AQ36" s="48" t="s">
        <v>333</v>
      </c>
      <c r="AR36" s="48" t="s">
        <v>175</v>
      </c>
      <c r="AS36" s="48" t="s">
        <v>270</v>
      </c>
      <c r="AT36" s="65" t="s">
        <v>238</v>
      </c>
      <c r="AU36" s="48" t="s">
        <v>225</v>
      </c>
      <c r="AV36" s="48" t="s">
        <v>320</v>
      </c>
      <c r="AW36" s="65" t="s">
        <v>163</v>
      </c>
      <c r="AX36" s="48" t="s">
        <v>384</v>
      </c>
      <c r="AY36" s="48" t="s">
        <v>100</v>
      </c>
      <c r="AZ36" s="48" t="s">
        <v>448</v>
      </c>
      <c r="BA36" s="48" t="s">
        <v>36</v>
      </c>
      <c r="BB36" s="48" t="s">
        <v>511</v>
      </c>
      <c r="BC36" s="48" t="s">
        <v>765</v>
      </c>
      <c r="BD36" s="65" t="s">
        <v>796</v>
      </c>
      <c r="BE36" s="48" t="s">
        <v>702</v>
      </c>
      <c r="BF36" s="48" t="s">
        <v>860</v>
      </c>
      <c r="BG36" s="48" t="s">
        <v>638</v>
      </c>
      <c r="BH36" s="48" t="s">
        <v>923</v>
      </c>
      <c r="BI36" s="48" t="s">
        <v>574</v>
      </c>
      <c r="BJ36" s="65" t="s">
        <v>985</v>
      </c>
      <c r="BK36" s="48" t="s">
        <v>998</v>
      </c>
      <c r="BL36" s="48" t="s">
        <v>524</v>
      </c>
      <c r="BM36" s="48" t="s">
        <v>936</v>
      </c>
      <c r="BN36" s="48" t="s">
        <v>587</v>
      </c>
      <c r="BO36" s="65" t="s">
        <v>1153</v>
      </c>
      <c r="BP36" s="48" t="s">
        <v>651</v>
      </c>
      <c r="BQ36" s="48" t="s">
        <v>809</v>
      </c>
      <c r="BR36" s="49" t="s">
        <v>715</v>
      </c>
      <c r="BS36" s="24"/>
      <c r="BT36" s="22"/>
      <c r="BU36" s="29" t="s">
        <v>877</v>
      </c>
      <c r="BV36" s="30" t="s">
        <v>1030</v>
      </c>
      <c r="BW36" s="31">
        <f>L2+(28*L4)</f>
        <v>29</v>
      </c>
      <c r="BX36" s="22"/>
    </row>
    <row r="37" spans="1:76" x14ac:dyDescent="0.2">
      <c r="A37" s="1">
        <v>30</v>
      </c>
      <c r="B37" s="178">
        <f>BW1023</f>
        <v>1016</v>
      </c>
      <c r="C37" s="6">
        <f>BW622</f>
        <v>615</v>
      </c>
      <c r="D37" s="8">
        <f>BW92</f>
        <v>85</v>
      </c>
      <c r="E37" s="6">
        <f>BW461</f>
        <v>454</v>
      </c>
      <c r="F37" s="6">
        <f>BW241</f>
        <v>234</v>
      </c>
      <c r="G37" s="6">
        <f>BW384</f>
        <v>377</v>
      </c>
      <c r="H37" s="6">
        <f>BW850</f>
        <v>843</v>
      </c>
      <c r="I37" s="6">
        <f>BW739</f>
        <v>732</v>
      </c>
      <c r="J37" s="6">
        <f>BW442</f>
        <v>435</v>
      </c>
      <c r="K37" s="6">
        <f>BW43</f>
        <v>36</v>
      </c>
      <c r="L37" s="6">
        <f>BW537</f>
        <v>530</v>
      </c>
      <c r="M37" s="6">
        <f>BW904</f>
        <v>897</v>
      </c>
      <c r="N37" s="6">
        <f>BW692</f>
        <v>685</v>
      </c>
      <c r="O37" s="12">
        <f>BW837</f>
        <v>830</v>
      </c>
      <c r="P37" s="6">
        <f>BW279</f>
        <v>272</v>
      </c>
      <c r="Q37" s="6">
        <f>BW166</f>
        <v>159</v>
      </c>
      <c r="R37" s="6">
        <f>BW873</f>
        <v>866</v>
      </c>
      <c r="S37" s="6">
        <f>BW760</f>
        <v>753</v>
      </c>
      <c r="T37" s="11">
        <f>BW202</f>
        <v>195</v>
      </c>
      <c r="U37" s="6">
        <f>BW347</f>
        <v>340</v>
      </c>
      <c r="V37" s="6">
        <f>BW135</f>
        <v>128</v>
      </c>
      <c r="W37" s="6">
        <f>BW502</f>
        <v>495</v>
      </c>
      <c r="X37" s="6">
        <f>BW996</f>
        <v>989</v>
      </c>
      <c r="Y37" s="6">
        <f>BW597</f>
        <v>590</v>
      </c>
      <c r="Z37" s="6">
        <f>BW300</f>
        <v>293</v>
      </c>
      <c r="AA37" s="6">
        <f>BW189</f>
        <v>182</v>
      </c>
      <c r="AB37" s="6">
        <f>BW655</f>
        <v>648</v>
      </c>
      <c r="AC37" s="6">
        <f>BW798</f>
        <v>791</v>
      </c>
      <c r="AD37" s="9">
        <f>BW578</f>
        <v>571</v>
      </c>
      <c r="AE37" s="7">
        <f>BW947</f>
        <v>940</v>
      </c>
      <c r="AF37" s="6">
        <f>BW417</f>
        <v>410</v>
      </c>
      <c r="AG37" s="179">
        <f>BW16</f>
        <v>9</v>
      </c>
      <c r="AH37" s="5">
        <f t="shared" si="1"/>
        <v>16400</v>
      </c>
      <c r="AI37" s="5">
        <f t="shared" si="2"/>
        <v>11201200</v>
      </c>
      <c r="AJ37" s="2">
        <f t="shared" si="0"/>
        <v>8606720000</v>
      </c>
      <c r="AK37" s="115">
        <f>SUMSQ(R36,S36,T36,U36,V36,W36,X36,Y36,Z36,AA36,AB36,AC36,AD36,AE36,AF36,AG36,R37,S37,T37,U37,V37,W37,X37,Y37,Z37,AA37,AB37,AC37,AD37,AE37,AF37,AG37)</f>
        <v>11201200</v>
      </c>
      <c r="AM37" s="74" t="s">
        <v>472</v>
      </c>
      <c r="AN37" s="48" t="s">
        <v>60</v>
      </c>
      <c r="AO37" s="48" t="s">
        <v>408</v>
      </c>
      <c r="AP37" s="48" t="s">
        <v>123</v>
      </c>
      <c r="AQ37" s="48" t="s">
        <v>502</v>
      </c>
      <c r="AR37" s="48" t="s">
        <v>185</v>
      </c>
      <c r="AS37" s="65" t="s">
        <v>281</v>
      </c>
      <c r="AT37" s="48" t="s">
        <v>249</v>
      </c>
      <c r="AU37" s="48" t="s">
        <v>230</v>
      </c>
      <c r="AV37" s="48" t="s">
        <v>325</v>
      </c>
      <c r="AW37" s="48" t="s">
        <v>167</v>
      </c>
      <c r="AX37" s="65" t="s">
        <v>1155</v>
      </c>
      <c r="AY37" s="48" t="s">
        <v>105</v>
      </c>
      <c r="AZ37" s="48" t="s">
        <v>453</v>
      </c>
      <c r="BA37" s="48" t="s">
        <v>41</v>
      </c>
      <c r="BB37" s="48" t="s">
        <v>516</v>
      </c>
      <c r="BC37" s="65" t="s">
        <v>770</v>
      </c>
      <c r="BD37" s="48" t="s">
        <v>801</v>
      </c>
      <c r="BE37" s="48" t="s">
        <v>707</v>
      </c>
      <c r="BF37" s="48" t="s">
        <v>865</v>
      </c>
      <c r="BG37" s="48" t="s">
        <v>643</v>
      </c>
      <c r="BH37" s="48" t="s">
        <v>928</v>
      </c>
      <c r="BI37" s="65" t="s">
        <v>579</v>
      </c>
      <c r="BJ37" s="48" t="s">
        <v>990</v>
      </c>
      <c r="BK37" s="48" t="s">
        <v>1009</v>
      </c>
      <c r="BL37" s="48" t="s">
        <v>535</v>
      </c>
      <c r="BM37" s="48" t="s">
        <v>947</v>
      </c>
      <c r="BN37" s="48" t="s">
        <v>598</v>
      </c>
      <c r="BO37" s="48" t="s">
        <v>883</v>
      </c>
      <c r="BP37" s="65" t="s">
        <v>662</v>
      </c>
      <c r="BQ37" s="48" t="s">
        <v>820</v>
      </c>
      <c r="BR37" s="49" t="s">
        <v>726</v>
      </c>
      <c r="BS37" s="24"/>
      <c r="BT37" s="22"/>
      <c r="BU37" s="29" t="s">
        <v>937</v>
      </c>
      <c r="BV37" s="30" t="s">
        <v>1030</v>
      </c>
      <c r="BW37" s="31">
        <f>L2+(29*L4)</f>
        <v>30</v>
      </c>
      <c r="BX37" s="22"/>
    </row>
    <row r="38" spans="1:76" x14ac:dyDescent="0.2">
      <c r="A38" s="1">
        <v>31</v>
      </c>
      <c r="B38" s="178">
        <f>BW435</f>
        <v>428</v>
      </c>
      <c r="C38" s="8">
        <f>BW66</f>
        <v>59</v>
      </c>
      <c r="D38" s="6">
        <f>BW528</f>
        <v>521</v>
      </c>
      <c r="E38" s="6">
        <f>BW929</f>
        <v>922</v>
      </c>
      <c r="F38" s="6">
        <f>BW701</f>
        <v>694</v>
      </c>
      <c r="G38" s="6">
        <f>BW812</f>
        <v>805</v>
      </c>
      <c r="H38" s="6">
        <f>BW286</f>
        <v>279</v>
      </c>
      <c r="I38" s="6">
        <f>BW143</f>
        <v>136</v>
      </c>
      <c r="J38" s="6">
        <f>BW1014</f>
        <v>1007</v>
      </c>
      <c r="K38" s="6">
        <f>BW647</f>
        <v>640</v>
      </c>
      <c r="L38" s="6">
        <f>BW85</f>
        <v>78</v>
      </c>
      <c r="M38" s="6">
        <f>BW484</f>
        <v>477</v>
      </c>
      <c r="N38" s="6">
        <f>BW248</f>
        <v>241</v>
      </c>
      <c r="O38" s="6">
        <f>BW361</f>
        <v>354</v>
      </c>
      <c r="P38" s="12">
        <f>BW859</f>
        <v>852</v>
      </c>
      <c r="Q38" s="6">
        <f>BW714</f>
        <v>707</v>
      </c>
      <c r="R38" s="6">
        <f>BW325</f>
        <v>318</v>
      </c>
      <c r="S38" s="11">
        <f>BW180</f>
        <v>173</v>
      </c>
      <c r="T38" s="6">
        <f>BW678</f>
        <v>671</v>
      </c>
      <c r="U38" s="6">
        <f>BW791</f>
        <v>784</v>
      </c>
      <c r="V38" s="6">
        <f>BW555</f>
        <v>548</v>
      </c>
      <c r="W38" s="6">
        <f>BW954</f>
        <v>947</v>
      </c>
      <c r="X38" s="6">
        <f>BW392</f>
        <v>385</v>
      </c>
      <c r="Y38" s="6">
        <f>BW25</f>
        <v>18</v>
      </c>
      <c r="Z38" s="6">
        <f>BW896</f>
        <v>889</v>
      </c>
      <c r="AA38" s="6">
        <f>BW753</f>
        <v>746</v>
      </c>
      <c r="AB38" s="6">
        <f>BW227</f>
        <v>220</v>
      </c>
      <c r="AC38" s="6">
        <f>BW338</f>
        <v>331</v>
      </c>
      <c r="AD38" s="6">
        <f>BW110</f>
        <v>103</v>
      </c>
      <c r="AE38" s="6">
        <f>BW511</f>
        <v>504</v>
      </c>
      <c r="AF38" s="7">
        <f>BW973</f>
        <v>966</v>
      </c>
      <c r="AG38" s="145">
        <f>BW604</f>
        <v>597</v>
      </c>
      <c r="AH38" s="5">
        <f t="shared" si="1"/>
        <v>16400</v>
      </c>
      <c r="AI38" s="5">
        <f t="shared" si="2"/>
        <v>11201200</v>
      </c>
      <c r="AJ38" s="2">
        <f t="shared" si="0"/>
        <v>8606720000</v>
      </c>
      <c r="AK38" s="115">
        <f>SUMSQ(B38,C38,D38,E38,F38,G38,H38,I38,J38,K38,L38,M38,N38,O38,P38,Q38,B39,C39,D39,E39,F39,G39,H39,I39,J39,K39,L39,M39,N39,O39,P39,Q39)</f>
        <v>11201200</v>
      </c>
      <c r="AM38" s="47" t="s">
        <v>459</v>
      </c>
      <c r="AN38" s="48" t="s">
        <v>47</v>
      </c>
      <c r="AO38" s="48" t="s">
        <v>395</v>
      </c>
      <c r="AP38" s="65" t="s">
        <v>1160</v>
      </c>
      <c r="AQ38" s="48" t="s">
        <v>331</v>
      </c>
      <c r="AR38" s="48" t="s">
        <v>173</v>
      </c>
      <c r="AS38" s="48" t="s">
        <v>268</v>
      </c>
      <c r="AT38" s="48" t="s">
        <v>236</v>
      </c>
      <c r="AU38" s="65" t="s">
        <v>227</v>
      </c>
      <c r="AV38" s="48" t="s">
        <v>322</v>
      </c>
      <c r="AW38" s="48" t="s">
        <v>164</v>
      </c>
      <c r="AX38" s="48" t="s">
        <v>386</v>
      </c>
      <c r="AY38" s="48" t="s">
        <v>102</v>
      </c>
      <c r="AZ38" s="48" t="s">
        <v>450</v>
      </c>
      <c r="BA38" s="65" t="s">
        <v>38</v>
      </c>
      <c r="BB38" s="48" t="s">
        <v>513</v>
      </c>
      <c r="BC38" s="48" t="s">
        <v>767</v>
      </c>
      <c r="BD38" s="48" t="s">
        <v>798</v>
      </c>
      <c r="BE38" s="48" t="s">
        <v>704</v>
      </c>
      <c r="BF38" s="48" t="s">
        <v>862</v>
      </c>
      <c r="BG38" s="48" t="s">
        <v>640</v>
      </c>
      <c r="BH38" s="65" t="s">
        <v>925</v>
      </c>
      <c r="BI38" s="48" t="s">
        <v>576</v>
      </c>
      <c r="BJ38" s="48" t="s">
        <v>987</v>
      </c>
      <c r="BK38" s="65" t="s">
        <v>996</v>
      </c>
      <c r="BL38" s="48" t="s">
        <v>522</v>
      </c>
      <c r="BM38" s="48" t="s">
        <v>934</v>
      </c>
      <c r="BN38" s="48" t="s">
        <v>585</v>
      </c>
      <c r="BO38" s="48" t="s">
        <v>871</v>
      </c>
      <c r="BP38" s="48" t="s">
        <v>649</v>
      </c>
      <c r="BQ38" s="65" t="s">
        <v>807</v>
      </c>
      <c r="BR38" s="49" t="s">
        <v>713</v>
      </c>
      <c r="BS38" s="24"/>
      <c r="BT38" s="22"/>
      <c r="BU38" s="29" t="s">
        <v>545</v>
      </c>
      <c r="BV38" s="30" t="s">
        <v>1030</v>
      </c>
      <c r="BW38" s="31">
        <f>L2+(30*L4)</f>
        <v>31</v>
      </c>
      <c r="BX38" s="22"/>
    </row>
    <row r="39" spans="1:76" ht="13.5" thickBot="1" x14ac:dyDescent="0.25">
      <c r="A39" s="1">
        <v>32</v>
      </c>
      <c r="B39" s="183">
        <f>BW22</f>
        <v>15</v>
      </c>
      <c r="C39" s="180">
        <f>BW423</f>
        <v>416</v>
      </c>
      <c r="D39" s="180">
        <f>BW949</f>
        <v>942</v>
      </c>
      <c r="E39" s="180">
        <f>BW580</f>
        <v>573</v>
      </c>
      <c r="F39" s="180">
        <f>BW792</f>
        <v>785</v>
      </c>
      <c r="G39" s="180">
        <f>BW649</f>
        <v>642</v>
      </c>
      <c r="H39" s="180">
        <f>BW187</f>
        <v>180</v>
      </c>
      <c r="I39" s="180">
        <f>BW298</f>
        <v>291</v>
      </c>
      <c r="J39" s="180">
        <f>BW595</f>
        <v>588</v>
      </c>
      <c r="K39" s="180">
        <f>BW994</f>
        <v>987</v>
      </c>
      <c r="L39" s="180">
        <f>BW496</f>
        <v>489</v>
      </c>
      <c r="M39" s="180">
        <f>BW129</f>
        <v>122</v>
      </c>
      <c r="N39" s="180">
        <f>BW349</f>
        <v>342</v>
      </c>
      <c r="O39" s="180">
        <f>BW204</f>
        <v>197</v>
      </c>
      <c r="P39" s="180">
        <f>BW766</f>
        <v>759</v>
      </c>
      <c r="Q39" s="187">
        <f>BW879</f>
        <v>872</v>
      </c>
      <c r="R39" s="191">
        <f>BW160</f>
        <v>153</v>
      </c>
      <c r="S39" s="180">
        <f>BW273</f>
        <v>266</v>
      </c>
      <c r="T39" s="180">
        <f>BW835</f>
        <v>828</v>
      </c>
      <c r="U39" s="180">
        <f>BW690</f>
        <v>683</v>
      </c>
      <c r="V39" s="180">
        <f>BW910</f>
        <v>903</v>
      </c>
      <c r="W39" s="180">
        <f>BW543</f>
        <v>536</v>
      </c>
      <c r="X39" s="180">
        <f>BW45</f>
        <v>38</v>
      </c>
      <c r="Y39" s="180">
        <f>BW444</f>
        <v>437</v>
      </c>
      <c r="Z39" s="180">
        <f>BW741</f>
        <v>734</v>
      </c>
      <c r="AA39" s="180">
        <f>BW852</f>
        <v>845</v>
      </c>
      <c r="AB39" s="180">
        <f>BW390</f>
        <v>383</v>
      </c>
      <c r="AC39" s="180">
        <f>BW247</f>
        <v>240</v>
      </c>
      <c r="AD39" s="180">
        <f>BW459</f>
        <v>452</v>
      </c>
      <c r="AE39" s="180">
        <f>BW90</f>
        <v>83</v>
      </c>
      <c r="AF39" s="150">
        <f>BW616</f>
        <v>609</v>
      </c>
      <c r="AG39" s="182">
        <f>BW1017</f>
        <v>1010</v>
      </c>
      <c r="AH39" s="5">
        <f t="shared" si="1"/>
        <v>16400</v>
      </c>
      <c r="AI39" s="5">
        <f t="shared" si="2"/>
        <v>11201200</v>
      </c>
      <c r="AJ39" s="2">
        <f t="shared" si="0"/>
        <v>8606720000</v>
      </c>
      <c r="AK39" s="115">
        <f>SUMSQ(R38,S38,T38,U38,V38,W38,X38,Y38,Z38,AA38,AB38,AC38,AD38,AE38,AF38,AG38,R39,S39,T39,U39,V39,W39,X39,Y39,Z39,AA39,AB39,AC39,AD39,AE39,AF39,AG39)</f>
        <v>11201200</v>
      </c>
      <c r="AM39" s="50" t="s">
        <v>474</v>
      </c>
      <c r="AN39" s="51" t="s">
        <v>62</v>
      </c>
      <c r="AO39" s="76" t="s">
        <v>410</v>
      </c>
      <c r="AP39" s="51" t="s">
        <v>125</v>
      </c>
      <c r="AQ39" s="51" t="s">
        <v>346</v>
      </c>
      <c r="AR39" s="51" t="s">
        <v>187</v>
      </c>
      <c r="AS39" s="51" t="s">
        <v>283</v>
      </c>
      <c r="AT39" s="51" t="s">
        <v>251</v>
      </c>
      <c r="AU39" s="51" t="s">
        <v>228</v>
      </c>
      <c r="AV39" s="76" t="s">
        <v>323</v>
      </c>
      <c r="AW39" s="51" t="s">
        <v>165</v>
      </c>
      <c r="AX39" s="51" t="s">
        <v>387</v>
      </c>
      <c r="AY39" s="51" t="s">
        <v>103</v>
      </c>
      <c r="AZ39" s="51" t="s">
        <v>451</v>
      </c>
      <c r="BA39" s="51" t="s">
        <v>39</v>
      </c>
      <c r="BB39" s="76" t="s">
        <v>514</v>
      </c>
      <c r="BC39" s="51" t="s">
        <v>768</v>
      </c>
      <c r="BD39" s="51" t="s">
        <v>799</v>
      </c>
      <c r="BE39" s="51" t="s">
        <v>705</v>
      </c>
      <c r="BF39" s="51" t="s">
        <v>863</v>
      </c>
      <c r="BG39" s="76" t="s">
        <v>1134</v>
      </c>
      <c r="BH39" s="51" t="s">
        <v>926</v>
      </c>
      <c r="BI39" s="51" t="s">
        <v>577</v>
      </c>
      <c r="BJ39" s="51" t="s">
        <v>988</v>
      </c>
      <c r="BK39" s="51" t="s">
        <v>1011</v>
      </c>
      <c r="BL39" s="76" t="s">
        <v>537</v>
      </c>
      <c r="BM39" s="51" t="s">
        <v>948</v>
      </c>
      <c r="BN39" s="51" t="s">
        <v>600</v>
      </c>
      <c r="BO39" s="51" t="s">
        <v>885</v>
      </c>
      <c r="BP39" s="51" t="s">
        <v>664</v>
      </c>
      <c r="BQ39" s="51" t="s">
        <v>822</v>
      </c>
      <c r="BR39" s="81" t="s">
        <v>728</v>
      </c>
      <c r="BS39" s="24"/>
      <c r="BT39" s="22"/>
      <c r="BU39" s="29" t="s">
        <v>741</v>
      </c>
      <c r="BV39" s="30" t="s">
        <v>1030</v>
      </c>
      <c r="BW39" s="31">
        <f>L2+(31*L4)</f>
        <v>32</v>
      </c>
      <c r="BX39" s="22"/>
    </row>
    <row r="40" spans="1:76" x14ac:dyDescent="0.2">
      <c r="A40" s="3" t="s">
        <v>0</v>
      </c>
      <c r="B40" s="5">
        <f t="shared" ref="B40:I40" si="3">SUM(B8:B39)</f>
        <v>16400</v>
      </c>
      <c r="C40" s="5">
        <f t="shared" si="3"/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ref="J40:AG40" si="4">SUM(J8:J39)</f>
        <v>16400</v>
      </c>
      <c r="K40" s="5">
        <f t="shared" si="4"/>
        <v>16400</v>
      </c>
      <c r="L40" s="5">
        <f t="shared" si="4"/>
        <v>16400</v>
      </c>
      <c r="M40" s="5">
        <f t="shared" si="4"/>
        <v>16400</v>
      </c>
      <c r="N40" s="5">
        <f t="shared" si="4"/>
        <v>16400</v>
      </c>
      <c r="O40" s="5">
        <f t="shared" si="4"/>
        <v>16400</v>
      </c>
      <c r="P40" s="5">
        <f t="shared" si="4"/>
        <v>16400</v>
      </c>
      <c r="Q40" s="5">
        <f t="shared" si="4"/>
        <v>16400</v>
      </c>
      <c r="R40" s="5">
        <f t="shared" si="4"/>
        <v>16400</v>
      </c>
      <c r="S40" s="5">
        <f t="shared" si="4"/>
        <v>16400</v>
      </c>
      <c r="T40" s="5">
        <f t="shared" si="4"/>
        <v>16400</v>
      </c>
      <c r="U40" s="5">
        <f t="shared" si="4"/>
        <v>16400</v>
      </c>
      <c r="V40" s="5">
        <f t="shared" si="4"/>
        <v>16400</v>
      </c>
      <c r="W40" s="5">
        <f t="shared" si="4"/>
        <v>16400</v>
      </c>
      <c r="X40" s="5">
        <f t="shared" si="4"/>
        <v>16400</v>
      </c>
      <c r="Y40" s="5">
        <f t="shared" si="4"/>
        <v>16400</v>
      </c>
      <c r="Z40" s="5">
        <f t="shared" si="4"/>
        <v>16400</v>
      </c>
      <c r="AA40" s="5">
        <f t="shared" si="4"/>
        <v>16400</v>
      </c>
      <c r="AB40" s="5">
        <f t="shared" si="4"/>
        <v>16400</v>
      </c>
      <c r="AC40" s="5">
        <f t="shared" si="4"/>
        <v>16400</v>
      </c>
      <c r="AD40" s="5">
        <f t="shared" si="4"/>
        <v>16400</v>
      </c>
      <c r="AE40" s="5">
        <f t="shared" si="4"/>
        <v>16400</v>
      </c>
      <c r="AF40" s="5">
        <f t="shared" si="4"/>
        <v>16400</v>
      </c>
      <c r="AG40" s="5">
        <f t="shared" si="4"/>
        <v>16400</v>
      </c>
      <c r="AH40" s="5"/>
      <c r="AI40" s="5"/>
      <c r="AK40" s="115"/>
      <c r="AL40" s="2" t="s">
        <v>5</v>
      </c>
      <c r="BT40" s="22"/>
      <c r="BU40" s="29" t="s">
        <v>143</v>
      </c>
      <c r="BV40" s="30" t="s">
        <v>1030</v>
      </c>
      <c r="BW40" s="31">
        <f>L2+(32*L4)</f>
        <v>33</v>
      </c>
      <c r="BX40" s="22"/>
    </row>
    <row r="41" spans="1:76" x14ac:dyDescent="0.2">
      <c r="A41" s="3" t="s">
        <v>1</v>
      </c>
      <c r="B41" s="5">
        <f t="shared" ref="B41:I41" si="5">SUMSQ(B8:B39)</f>
        <v>11201200</v>
      </c>
      <c r="C41" s="5">
        <f t="shared" si="5"/>
        <v>11201200</v>
      </c>
      <c r="D41" s="5">
        <f t="shared" si="5"/>
        <v>11201200</v>
      </c>
      <c r="E41" s="5">
        <f t="shared" si="5"/>
        <v>11201200</v>
      </c>
      <c r="F41" s="5">
        <f t="shared" si="5"/>
        <v>11201200</v>
      </c>
      <c r="G41" s="5">
        <f t="shared" si="5"/>
        <v>11201200</v>
      </c>
      <c r="H41" s="5">
        <f t="shared" si="5"/>
        <v>11201200</v>
      </c>
      <c r="I41" s="5">
        <f t="shared" si="5"/>
        <v>11201200</v>
      </c>
      <c r="J41" s="5">
        <f t="shared" ref="J41:AG41" si="6">SUMSQ(J8:J39)</f>
        <v>11201200</v>
      </c>
      <c r="K41" s="5">
        <f t="shared" si="6"/>
        <v>11201200</v>
      </c>
      <c r="L41" s="5">
        <f t="shared" si="6"/>
        <v>11201200</v>
      </c>
      <c r="M41" s="5">
        <f t="shared" si="6"/>
        <v>11201200</v>
      </c>
      <c r="N41" s="5">
        <f t="shared" si="6"/>
        <v>11201200</v>
      </c>
      <c r="O41" s="5">
        <f t="shared" si="6"/>
        <v>11201200</v>
      </c>
      <c r="P41" s="5">
        <f t="shared" si="6"/>
        <v>11201200</v>
      </c>
      <c r="Q41" s="5">
        <f t="shared" si="6"/>
        <v>11201200</v>
      </c>
      <c r="R41" s="5">
        <f t="shared" si="6"/>
        <v>11201200</v>
      </c>
      <c r="S41" s="5">
        <f t="shared" si="6"/>
        <v>11201200</v>
      </c>
      <c r="T41" s="5">
        <f t="shared" si="6"/>
        <v>11201200</v>
      </c>
      <c r="U41" s="5">
        <f t="shared" si="6"/>
        <v>11201200</v>
      </c>
      <c r="V41" s="5">
        <f t="shared" si="6"/>
        <v>11201200</v>
      </c>
      <c r="W41" s="5">
        <f t="shared" si="6"/>
        <v>11201200</v>
      </c>
      <c r="X41" s="5">
        <f t="shared" si="6"/>
        <v>11201200</v>
      </c>
      <c r="Y41" s="5">
        <f t="shared" si="6"/>
        <v>11201200</v>
      </c>
      <c r="Z41" s="5">
        <f t="shared" si="6"/>
        <v>11201200</v>
      </c>
      <c r="AA41" s="5">
        <f t="shared" si="6"/>
        <v>11201200</v>
      </c>
      <c r="AB41" s="5">
        <f t="shared" si="6"/>
        <v>11201200</v>
      </c>
      <c r="AC41" s="5">
        <f t="shared" si="6"/>
        <v>11201200</v>
      </c>
      <c r="AD41" s="5">
        <f t="shared" si="6"/>
        <v>11201200</v>
      </c>
      <c r="AE41" s="5">
        <f t="shared" si="6"/>
        <v>11201200</v>
      </c>
      <c r="AF41" s="5">
        <f t="shared" si="6"/>
        <v>11201200</v>
      </c>
      <c r="AG41" s="5">
        <f t="shared" si="6"/>
        <v>11201200</v>
      </c>
      <c r="AH41" s="5"/>
      <c r="AI41" s="5"/>
      <c r="AK41" s="115"/>
      <c r="BT41" s="22"/>
      <c r="BU41" s="29" t="s">
        <v>83</v>
      </c>
      <c r="BV41" s="30" t="s">
        <v>1030</v>
      </c>
      <c r="BW41" s="31">
        <f>L2+(33*L4)</f>
        <v>34</v>
      </c>
      <c r="BX41" s="22"/>
    </row>
    <row r="42" spans="1:76" x14ac:dyDescent="0.2">
      <c r="A42" s="3" t="s">
        <v>2</v>
      </c>
      <c r="B42" s="2">
        <f t="shared" ref="B42:AG42" si="7">B8^3+B9^3+B10^3+B11^3+B12^3+B13^3+B14^3+B15^3+B16^3+B17^3+B18^3+B19^3+B20^3+B21^3+B22^3+B23^3+B24^3+B25^3+B26^3+B27^3+B28^3+B29^3+B30^3+B31^3+B32^3+B33^3+B34^3+B35^3+B36^3+B37^3+B38^3+B39^3</f>
        <v>8606720000</v>
      </c>
      <c r="C42" s="2">
        <f t="shared" si="7"/>
        <v>8606720000</v>
      </c>
      <c r="D42" s="2">
        <f t="shared" si="7"/>
        <v>8606720000</v>
      </c>
      <c r="E42" s="2">
        <f t="shared" si="7"/>
        <v>8606720000</v>
      </c>
      <c r="F42" s="2">
        <f t="shared" si="7"/>
        <v>8606720000</v>
      </c>
      <c r="G42" s="2">
        <f t="shared" si="7"/>
        <v>8606720000</v>
      </c>
      <c r="H42" s="2">
        <f t="shared" si="7"/>
        <v>8606720000</v>
      </c>
      <c r="I42" s="2">
        <f t="shared" si="7"/>
        <v>8606720000</v>
      </c>
      <c r="J42" s="2">
        <f t="shared" si="7"/>
        <v>8606720000</v>
      </c>
      <c r="K42" s="2">
        <f t="shared" si="7"/>
        <v>8606720000</v>
      </c>
      <c r="L42" s="2">
        <f t="shared" si="7"/>
        <v>8606720000</v>
      </c>
      <c r="M42" s="2">
        <f t="shared" si="7"/>
        <v>8606720000</v>
      </c>
      <c r="N42" s="2">
        <f t="shared" si="7"/>
        <v>8606720000</v>
      </c>
      <c r="O42" s="2">
        <f t="shared" si="7"/>
        <v>8606720000</v>
      </c>
      <c r="P42" s="2">
        <f t="shared" si="7"/>
        <v>8606720000</v>
      </c>
      <c r="Q42" s="2">
        <f t="shared" si="7"/>
        <v>8606720000</v>
      </c>
      <c r="R42" s="2">
        <f t="shared" si="7"/>
        <v>8606720000</v>
      </c>
      <c r="S42" s="2">
        <f t="shared" si="7"/>
        <v>8606720000</v>
      </c>
      <c r="T42" s="2">
        <f t="shared" si="7"/>
        <v>8606720000</v>
      </c>
      <c r="U42" s="2">
        <f t="shared" si="7"/>
        <v>8606720000</v>
      </c>
      <c r="V42" s="2">
        <f t="shared" si="7"/>
        <v>8606720000</v>
      </c>
      <c r="W42" s="2">
        <f t="shared" si="7"/>
        <v>8606720000</v>
      </c>
      <c r="X42" s="2">
        <f t="shared" si="7"/>
        <v>8606720000</v>
      </c>
      <c r="Y42" s="2">
        <f t="shared" si="7"/>
        <v>8606720000</v>
      </c>
      <c r="Z42" s="2">
        <f t="shared" si="7"/>
        <v>8606720000</v>
      </c>
      <c r="AA42" s="2">
        <f t="shared" si="7"/>
        <v>8606720000</v>
      </c>
      <c r="AB42" s="2">
        <f t="shared" si="7"/>
        <v>8606720000</v>
      </c>
      <c r="AC42" s="2">
        <f t="shared" si="7"/>
        <v>8606720000</v>
      </c>
      <c r="AD42" s="2">
        <f t="shared" si="7"/>
        <v>8606720000</v>
      </c>
      <c r="AE42" s="2">
        <f t="shared" si="7"/>
        <v>8606720000</v>
      </c>
      <c r="AF42" s="2">
        <f t="shared" si="7"/>
        <v>8606720000</v>
      </c>
      <c r="AG42" s="2">
        <f t="shared" si="7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  <c r="AK42" s="115"/>
      <c r="AL42" s="64" t="s">
        <v>1171</v>
      </c>
      <c r="AM42" s="66" t="s">
        <v>15</v>
      </c>
      <c r="AN42" s="66" t="s">
        <v>505</v>
      </c>
      <c r="AO42" s="66" t="s">
        <v>81</v>
      </c>
      <c r="AP42" s="66" t="s">
        <v>440</v>
      </c>
      <c r="AQ42" s="66" t="s">
        <v>146</v>
      </c>
      <c r="AR42" s="66" t="s">
        <v>374</v>
      </c>
      <c r="AS42" s="66" t="s">
        <v>210</v>
      </c>
      <c r="AT42" s="66" t="s">
        <v>308</v>
      </c>
      <c r="AU42" s="66" t="s">
        <v>235</v>
      </c>
      <c r="AV42" s="66" t="s">
        <v>315</v>
      </c>
      <c r="AW42" s="66" t="s">
        <v>170</v>
      </c>
      <c r="AX42" s="66" t="s">
        <v>381</v>
      </c>
      <c r="AY42" s="66" t="s">
        <v>106</v>
      </c>
      <c r="AZ42" s="66" t="s">
        <v>447</v>
      </c>
      <c r="BA42" s="66" t="s">
        <v>40</v>
      </c>
      <c r="BB42" s="66" t="s">
        <v>512</v>
      </c>
      <c r="BC42" s="66" t="s">
        <v>832</v>
      </c>
      <c r="BD42" s="66" t="s">
        <v>735</v>
      </c>
      <c r="BE42" s="66" t="s">
        <v>897</v>
      </c>
      <c r="BF42" s="66" t="s">
        <v>669</v>
      </c>
      <c r="BG42" s="66" t="s">
        <v>962</v>
      </c>
      <c r="BH42" s="66" t="s">
        <v>603</v>
      </c>
      <c r="BI42" s="66" t="s">
        <v>1027</v>
      </c>
      <c r="BJ42" s="66" t="s">
        <v>538</v>
      </c>
      <c r="BK42" s="66" t="s">
        <v>1002</v>
      </c>
      <c r="BL42" s="66" t="s">
        <v>531</v>
      </c>
      <c r="BM42" s="65" t="s">
        <v>938</v>
      </c>
      <c r="BN42" s="65" t="s">
        <v>596</v>
      </c>
      <c r="BO42" s="65" t="s">
        <v>1153</v>
      </c>
      <c r="BP42" s="65" t="s">
        <v>662</v>
      </c>
      <c r="BQ42" s="65" t="s">
        <v>807</v>
      </c>
      <c r="BR42" s="65" t="s">
        <v>728</v>
      </c>
      <c r="BS42" s="2" t="s">
        <v>5</v>
      </c>
      <c r="BT42" s="22"/>
      <c r="BU42" s="29" t="s">
        <v>521</v>
      </c>
      <c r="BV42" s="30" t="s">
        <v>1030</v>
      </c>
      <c r="BW42" s="31">
        <f>L2+(34*L4)</f>
        <v>35</v>
      </c>
      <c r="BX42" s="22"/>
    </row>
    <row r="43" spans="1:76" x14ac:dyDescent="0.2">
      <c r="AH43" s="5"/>
      <c r="AI43" s="5"/>
      <c r="AK43" s="115"/>
      <c r="AL43" s="64" t="s">
        <v>1172</v>
      </c>
      <c r="AM43" s="66" t="s">
        <v>474</v>
      </c>
      <c r="AN43" s="66" t="s">
        <v>47</v>
      </c>
      <c r="AO43" s="66" t="s">
        <v>408</v>
      </c>
      <c r="AP43" s="66" t="s">
        <v>440</v>
      </c>
      <c r="AQ43" s="66" t="s">
        <v>342</v>
      </c>
      <c r="AR43" s="66" t="s">
        <v>177</v>
      </c>
      <c r="AS43" s="66" t="s">
        <v>277</v>
      </c>
      <c r="AT43" s="66" t="s">
        <v>242</v>
      </c>
      <c r="AU43" s="66" t="s">
        <v>284</v>
      </c>
      <c r="AV43" s="66" t="s">
        <v>267</v>
      </c>
      <c r="AW43" s="66" t="s">
        <v>349</v>
      </c>
      <c r="AX43" s="66" t="s">
        <v>201</v>
      </c>
      <c r="AY43" s="66" t="s">
        <v>415</v>
      </c>
      <c r="AZ43" s="66" t="s">
        <v>137</v>
      </c>
      <c r="BA43" s="66" t="s">
        <v>481</v>
      </c>
      <c r="BB43" s="66" t="s">
        <v>72</v>
      </c>
      <c r="BC43" s="66" t="s">
        <v>766</v>
      </c>
      <c r="BD43" s="66" t="s">
        <v>800</v>
      </c>
      <c r="BE43" s="66" t="s">
        <v>701</v>
      </c>
      <c r="BF43" s="66" t="s">
        <v>866</v>
      </c>
      <c r="BG43" s="66" t="s">
        <v>635</v>
      </c>
      <c r="BH43" s="66" t="s">
        <v>931</v>
      </c>
      <c r="BI43" s="66" t="s">
        <v>569</v>
      </c>
      <c r="BJ43" s="66" t="s">
        <v>995</v>
      </c>
      <c r="BK43" s="66" t="s">
        <v>562</v>
      </c>
      <c r="BL43" s="66" t="s">
        <v>970</v>
      </c>
      <c r="BM43" s="65" t="s">
        <v>628</v>
      </c>
      <c r="BN43" s="65" t="s">
        <v>906</v>
      </c>
      <c r="BO43" s="65" t="s">
        <v>1141</v>
      </c>
      <c r="BP43" s="65" t="s">
        <v>841</v>
      </c>
      <c r="BQ43" s="65" t="s">
        <v>759</v>
      </c>
      <c r="BR43" s="65" t="s">
        <v>776</v>
      </c>
      <c r="BT43" s="22"/>
      <c r="BU43" s="29" t="s">
        <v>325</v>
      </c>
      <c r="BV43" s="30" t="s">
        <v>1030</v>
      </c>
      <c r="BW43" s="31">
        <f>L2+(35*L4)</f>
        <v>36</v>
      </c>
      <c r="BX43" s="22"/>
    </row>
    <row r="44" spans="1:76" x14ac:dyDescent="0.2">
      <c r="A44" s="3" t="s">
        <v>3</v>
      </c>
      <c r="B44" s="2">
        <f>B8</f>
        <v>2</v>
      </c>
      <c r="C44" s="2">
        <f>C9</f>
        <v>54</v>
      </c>
      <c r="D44" s="2">
        <f>D10</f>
        <v>92</v>
      </c>
      <c r="E44" s="2">
        <f>E11</f>
        <v>112</v>
      </c>
      <c r="F44" s="2">
        <f>F12</f>
        <v>157</v>
      </c>
      <c r="G44" s="2">
        <f>G13</f>
        <v>169</v>
      </c>
      <c r="H44" s="2">
        <f>H14</f>
        <v>199</v>
      </c>
      <c r="I44" s="2">
        <f>I15</f>
        <v>243</v>
      </c>
      <c r="J44" s="2">
        <f>J16</f>
        <v>271</v>
      </c>
      <c r="K44" s="2">
        <f>K17</f>
        <v>315</v>
      </c>
      <c r="L44" s="2">
        <f>L18</f>
        <v>341</v>
      </c>
      <c r="M44" s="2">
        <f>M19</f>
        <v>353</v>
      </c>
      <c r="N44" s="2">
        <f>N20</f>
        <v>404</v>
      </c>
      <c r="O44" s="2">
        <f>O21</f>
        <v>424</v>
      </c>
      <c r="P44" s="2">
        <f>P22</f>
        <v>458</v>
      </c>
      <c r="Q44" s="2">
        <f>Q23</f>
        <v>510</v>
      </c>
      <c r="R44" s="2">
        <f>R24</f>
        <v>526</v>
      </c>
      <c r="S44" s="2">
        <f>S25</f>
        <v>570</v>
      </c>
      <c r="T44" s="2">
        <f>T26</f>
        <v>600</v>
      </c>
      <c r="U44" s="2">
        <f>U27</f>
        <v>612</v>
      </c>
      <c r="V44" s="2">
        <f>V28</f>
        <v>657</v>
      </c>
      <c r="W44" s="2">
        <f>W29</f>
        <v>677</v>
      </c>
      <c r="X44" s="2">
        <f>X30</f>
        <v>715</v>
      </c>
      <c r="Y44" s="2">
        <f>Y31</f>
        <v>767</v>
      </c>
      <c r="Z44" s="2">
        <f>Z32</f>
        <v>771</v>
      </c>
      <c r="AA44" s="2">
        <f>AA33</f>
        <v>823</v>
      </c>
      <c r="AB44" s="2">
        <f>AB34</f>
        <v>857</v>
      </c>
      <c r="AC44" s="2">
        <f>AC35</f>
        <v>877</v>
      </c>
      <c r="AD44" s="2">
        <f>AD36</f>
        <v>928</v>
      </c>
      <c r="AE44" s="2">
        <f>AE37</f>
        <v>940</v>
      </c>
      <c r="AF44" s="2">
        <f>AF38</f>
        <v>966</v>
      </c>
      <c r="AG44" s="2">
        <f>AG39</f>
        <v>1010</v>
      </c>
      <c r="AH44" s="217">
        <f t="shared" ref="AH44:AH47" si="8">SUM(B44:AG44)</f>
        <v>16400</v>
      </c>
      <c r="AI44" s="5">
        <f t="shared" ref="AI44:AI47" si="9">SUMSQ(B44:AG44)</f>
        <v>11201200</v>
      </c>
      <c r="AJ44" s="2">
        <f t="shared" ref="AJ44:AJ47" si="10">B44^3+C44^3+D44^3+E44^3+F44^3+G44^3+H44^3+I44^3+J44^3+K44^3+L44^3+M44^3+N44^3+O44^3+P44^3+Q44^3+R44^3+S44^3+T44^3+U44^3+V44^3+W44^3+X44^3+Y44^3+Z44^3+AA44^3+AB44^3+AC44^3+AD44^3+AE44^3+AF44^3+AG44^3</f>
        <v>8606720000</v>
      </c>
      <c r="AK44" s="115"/>
      <c r="AO44" s="77"/>
      <c r="AP44" s="77"/>
      <c r="AQ44" s="77"/>
      <c r="BC44" s="77"/>
      <c r="BD44" s="77"/>
      <c r="BJ44" s="77"/>
      <c r="BT44" s="22"/>
      <c r="BU44" s="29" t="s">
        <v>773</v>
      </c>
      <c r="BV44" s="30" t="s">
        <v>1030</v>
      </c>
      <c r="BW44" s="31">
        <f>L2+(36*L4)</f>
        <v>37</v>
      </c>
      <c r="BX44" s="22"/>
    </row>
    <row r="45" spans="1:76" x14ac:dyDescent="0.2">
      <c r="A45" s="3" t="s">
        <v>4</v>
      </c>
      <c r="B45" s="2">
        <f>B39</f>
        <v>15</v>
      </c>
      <c r="C45" s="2">
        <f>C38</f>
        <v>59</v>
      </c>
      <c r="D45" s="2">
        <f>D37</f>
        <v>85</v>
      </c>
      <c r="E45" s="2">
        <f>E36</f>
        <v>97</v>
      </c>
      <c r="F45" s="2">
        <f>F35</f>
        <v>148</v>
      </c>
      <c r="G45" s="2">
        <f>G34</f>
        <v>168</v>
      </c>
      <c r="H45" s="2">
        <f>H33</f>
        <v>202</v>
      </c>
      <c r="I45" s="2">
        <f>I32</f>
        <v>254</v>
      </c>
      <c r="J45" s="2">
        <f>J31</f>
        <v>258</v>
      </c>
      <c r="K45" s="2">
        <f>K30</f>
        <v>310</v>
      </c>
      <c r="L45" s="2">
        <f>L29</f>
        <v>348</v>
      </c>
      <c r="M45" s="2">
        <f>M28</f>
        <v>368</v>
      </c>
      <c r="N45" s="2">
        <f>N27</f>
        <v>413</v>
      </c>
      <c r="O45" s="2">
        <f>O26</f>
        <v>425</v>
      </c>
      <c r="P45" s="2">
        <f>P25</f>
        <v>455</v>
      </c>
      <c r="Q45" s="2">
        <f>Q24</f>
        <v>499</v>
      </c>
      <c r="R45" s="2">
        <f>R23</f>
        <v>515</v>
      </c>
      <c r="S45" s="2">
        <f>S22</f>
        <v>567</v>
      </c>
      <c r="T45" s="2">
        <f>T21</f>
        <v>601</v>
      </c>
      <c r="U45" s="2">
        <f>U20</f>
        <v>621</v>
      </c>
      <c r="V45" s="2">
        <f>V19</f>
        <v>672</v>
      </c>
      <c r="W45" s="2">
        <f>W18</f>
        <v>684</v>
      </c>
      <c r="X45" s="2">
        <f>X17</f>
        <v>710</v>
      </c>
      <c r="Y45" s="2">
        <f>Y16</f>
        <v>754</v>
      </c>
      <c r="Z45" s="2">
        <f>Z15</f>
        <v>782</v>
      </c>
      <c r="AA45" s="2">
        <f>AA14</f>
        <v>826</v>
      </c>
      <c r="AB45" s="2">
        <f>AB13</f>
        <v>856</v>
      </c>
      <c r="AC45" s="2">
        <f>AC12</f>
        <v>868</v>
      </c>
      <c r="AD45" s="2">
        <f>AD11</f>
        <v>913</v>
      </c>
      <c r="AE45" s="2">
        <f>AE10</f>
        <v>933</v>
      </c>
      <c r="AF45" s="2">
        <f>AF9</f>
        <v>971</v>
      </c>
      <c r="AG45" s="2">
        <f>AG8</f>
        <v>1023</v>
      </c>
      <c r="AH45" s="217">
        <f t="shared" si="8"/>
        <v>16400</v>
      </c>
      <c r="AI45" s="5">
        <f t="shared" si="9"/>
        <v>11201200</v>
      </c>
      <c r="AJ45" s="2">
        <f t="shared" si="10"/>
        <v>8606720000</v>
      </c>
      <c r="AK45" s="115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T45" s="22"/>
      <c r="BU45" s="29" t="s">
        <v>577</v>
      </c>
      <c r="BV45" s="30" t="s">
        <v>1030</v>
      </c>
      <c r="BW45" s="31">
        <f>L2+(37*L4)</f>
        <v>38</v>
      </c>
      <c r="BX45" s="22"/>
    </row>
    <row r="46" spans="1:76" x14ac:dyDescent="0.2">
      <c r="A46" s="3" t="s">
        <v>6</v>
      </c>
      <c r="B46" s="2">
        <f>B24</f>
        <v>668</v>
      </c>
      <c r="C46" s="2">
        <f>C25</f>
        <v>688</v>
      </c>
      <c r="D46" s="2">
        <f>D26</f>
        <v>706</v>
      </c>
      <c r="E46" s="2">
        <f>E27</f>
        <v>758</v>
      </c>
      <c r="F46" s="2">
        <f>F28</f>
        <v>519</v>
      </c>
      <c r="G46" s="2">
        <f>G29</f>
        <v>563</v>
      </c>
      <c r="H46" s="2">
        <f>H30</f>
        <v>605</v>
      </c>
      <c r="I46" s="2">
        <f>I31</f>
        <v>617</v>
      </c>
      <c r="J46" s="2">
        <f>J32</f>
        <v>917</v>
      </c>
      <c r="K46" s="2">
        <f>K33</f>
        <v>929</v>
      </c>
      <c r="L46" s="2">
        <f>L34</f>
        <v>975</v>
      </c>
      <c r="M46" s="2">
        <f>M35</f>
        <v>1019</v>
      </c>
      <c r="N46" s="2">
        <f>N36</f>
        <v>778</v>
      </c>
      <c r="O46" s="2">
        <f>O37</f>
        <v>830</v>
      </c>
      <c r="P46" s="2">
        <f>P38</f>
        <v>852</v>
      </c>
      <c r="Q46" s="2">
        <f>Q39</f>
        <v>872</v>
      </c>
      <c r="R46" s="2">
        <f>R8</f>
        <v>152</v>
      </c>
      <c r="S46" s="2">
        <f>S9</f>
        <v>164</v>
      </c>
      <c r="T46" s="2">
        <f>T10</f>
        <v>206</v>
      </c>
      <c r="U46" s="2">
        <f>U11</f>
        <v>250</v>
      </c>
      <c r="V46" s="2">
        <f>V12</f>
        <v>11</v>
      </c>
      <c r="W46" s="2">
        <f>W13</f>
        <v>63</v>
      </c>
      <c r="X46" s="2">
        <f>X14</f>
        <v>81</v>
      </c>
      <c r="Y46" s="2">
        <f>Y15</f>
        <v>101</v>
      </c>
      <c r="Z46" s="2">
        <f>Z16</f>
        <v>409</v>
      </c>
      <c r="AA46" s="2">
        <f>AA17</f>
        <v>429</v>
      </c>
      <c r="AB46" s="2">
        <f>AB18</f>
        <v>451</v>
      </c>
      <c r="AC46" s="2">
        <f>AC19</f>
        <v>503</v>
      </c>
      <c r="AD46" s="2">
        <f>AD20</f>
        <v>262</v>
      </c>
      <c r="AE46" s="2">
        <f>AE21</f>
        <v>306</v>
      </c>
      <c r="AF46" s="2">
        <f>AF22</f>
        <v>352</v>
      </c>
      <c r="AG46" s="2">
        <f>AG23</f>
        <v>364</v>
      </c>
      <c r="AH46" s="217">
        <f t="shared" si="8"/>
        <v>16400</v>
      </c>
      <c r="AI46" s="5">
        <f t="shared" si="9"/>
        <v>11201200</v>
      </c>
      <c r="AJ46" s="2">
        <f t="shared" si="10"/>
        <v>8606720000</v>
      </c>
      <c r="AK46" s="115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T46" s="22"/>
      <c r="BU46" s="29" t="s">
        <v>905</v>
      </c>
      <c r="BV46" s="30" t="s">
        <v>1030</v>
      </c>
      <c r="BW46" s="31">
        <f>L2+(38*L4)</f>
        <v>39</v>
      </c>
      <c r="BX46" s="22"/>
    </row>
    <row r="47" spans="1:76" x14ac:dyDescent="0.2">
      <c r="A47" s="3" t="s">
        <v>7</v>
      </c>
      <c r="B47" s="2">
        <f>B23</f>
        <v>661</v>
      </c>
      <c r="C47" s="2">
        <f>C22</f>
        <v>673</v>
      </c>
      <c r="D47" s="2">
        <f>D21</f>
        <v>719</v>
      </c>
      <c r="E47" s="2">
        <f>E20</f>
        <v>763</v>
      </c>
      <c r="F47" s="2">
        <f>F19</f>
        <v>522</v>
      </c>
      <c r="G47" s="2">
        <f>G18</f>
        <v>574</v>
      </c>
      <c r="H47" s="2">
        <f>H17</f>
        <v>596</v>
      </c>
      <c r="I47" s="2">
        <f>I16</f>
        <v>616</v>
      </c>
      <c r="J47" s="2">
        <f>J15</f>
        <v>924</v>
      </c>
      <c r="K47" s="2">
        <f>K14</f>
        <v>944</v>
      </c>
      <c r="L47" s="2">
        <f>L13</f>
        <v>962</v>
      </c>
      <c r="M47" s="2">
        <f>M12</f>
        <v>1014</v>
      </c>
      <c r="N47" s="2">
        <f>N11</f>
        <v>775</v>
      </c>
      <c r="O47" s="2">
        <f>O10</f>
        <v>819</v>
      </c>
      <c r="P47" s="2">
        <f>P9</f>
        <v>861</v>
      </c>
      <c r="Q47" s="2">
        <f>Q8</f>
        <v>873</v>
      </c>
      <c r="R47" s="2">
        <f>R39</f>
        <v>153</v>
      </c>
      <c r="S47" s="2">
        <f>S38</f>
        <v>173</v>
      </c>
      <c r="T47" s="2">
        <f>T37</f>
        <v>195</v>
      </c>
      <c r="U47" s="2">
        <f>U36</f>
        <v>247</v>
      </c>
      <c r="V47" s="2">
        <f>V35</f>
        <v>6</v>
      </c>
      <c r="W47" s="2">
        <f>W34</f>
        <v>50</v>
      </c>
      <c r="X47" s="2">
        <f>X33</f>
        <v>96</v>
      </c>
      <c r="Y47" s="2">
        <f>Y32</f>
        <v>108</v>
      </c>
      <c r="Z47" s="2">
        <f>Z31</f>
        <v>408</v>
      </c>
      <c r="AA47" s="2">
        <f>AA30</f>
        <v>420</v>
      </c>
      <c r="AB47" s="2">
        <f>AB29</f>
        <v>462</v>
      </c>
      <c r="AC47" s="2">
        <f>AC28</f>
        <v>506</v>
      </c>
      <c r="AD47" s="2">
        <f>AD27</f>
        <v>267</v>
      </c>
      <c r="AE47" s="2">
        <f>AE26</f>
        <v>319</v>
      </c>
      <c r="AF47" s="2">
        <f>AF25</f>
        <v>337</v>
      </c>
      <c r="AG47" s="2">
        <f>AG24</f>
        <v>357</v>
      </c>
      <c r="AH47" s="217">
        <f t="shared" si="8"/>
        <v>16400</v>
      </c>
      <c r="AI47" s="5">
        <f t="shared" si="9"/>
        <v>11201200</v>
      </c>
      <c r="AJ47" s="2">
        <f t="shared" si="10"/>
        <v>8606720000</v>
      </c>
      <c r="AK47" s="115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T47" s="22"/>
      <c r="BU47" s="29" t="s">
        <v>845</v>
      </c>
      <c r="BV47" s="30" t="s">
        <v>1030</v>
      </c>
      <c r="BW47" s="31">
        <f>L2+(39*L4)</f>
        <v>40</v>
      </c>
      <c r="BX47" s="22"/>
    </row>
    <row r="48" spans="1:76" x14ac:dyDescent="0.2">
      <c r="AK48" s="115"/>
      <c r="BT48" s="22"/>
      <c r="BU48" s="29" t="s">
        <v>658</v>
      </c>
      <c r="BV48" s="30" t="s">
        <v>1030</v>
      </c>
      <c r="BW48" s="31">
        <f>L2+(40*L4)</f>
        <v>41</v>
      </c>
      <c r="BX48" s="22"/>
    </row>
    <row r="49" spans="1:76" x14ac:dyDescent="0.2">
      <c r="AK49" s="115"/>
      <c r="AT49" s="2" t="s">
        <v>5</v>
      </c>
      <c r="BT49" s="22"/>
      <c r="BU49" s="29" t="s">
        <v>597</v>
      </c>
      <c r="BV49" s="30" t="s">
        <v>1030</v>
      </c>
      <c r="BW49" s="31">
        <f>L2+(41*L4)</f>
        <v>42</v>
      </c>
      <c r="BX49" s="22"/>
    </row>
    <row r="50" spans="1:76" ht="13.5" thickBot="1" x14ac:dyDescent="0.25">
      <c r="A50" s="1" t="s">
        <v>5</v>
      </c>
      <c r="B50" s="1" t="s">
        <v>8</v>
      </c>
      <c r="M50" s="2" t="s">
        <v>5</v>
      </c>
      <c r="AK50" s="115"/>
      <c r="BB50" s="32" t="s">
        <v>1163</v>
      </c>
      <c r="BT50" s="22"/>
      <c r="BU50" s="29" t="s">
        <v>1019</v>
      </c>
      <c r="BV50" s="30" t="s">
        <v>1030</v>
      </c>
      <c r="BW50" s="31">
        <f>L2+(42*L4)</f>
        <v>43</v>
      </c>
      <c r="BX50" s="22"/>
    </row>
    <row r="51" spans="1:76" x14ac:dyDescent="0.2">
      <c r="A51" s="1">
        <v>1</v>
      </c>
      <c r="B51" s="193">
        <f>BW10</f>
        <v>3</v>
      </c>
      <c r="C51" s="194">
        <f>BW411</f>
        <v>404</v>
      </c>
      <c r="D51" s="177">
        <f>BW937</f>
        <v>930</v>
      </c>
      <c r="E51" s="177">
        <f>BW568</f>
        <v>561</v>
      </c>
      <c r="F51" s="177">
        <f>BW804</f>
        <v>797</v>
      </c>
      <c r="G51" s="177">
        <f>BW661</f>
        <v>654</v>
      </c>
      <c r="H51" s="177">
        <f>BW199</f>
        <v>192</v>
      </c>
      <c r="I51" s="177">
        <f>BW310</f>
        <v>303</v>
      </c>
      <c r="J51" s="177">
        <f>BW591</f>
        <v>584</v>
      </c>
      <c r="K51" s="177">
        <f>BW990</f>
        <v>983</v>
      </c>
      <c r="L51" s="177">
        <f>BW492</f>
        <v>485</v>
      </c>
      <c r="M51" s="177">
        <f>BW125</f>
        <v>118</v>
      </c>
      <c r="N51" s="177">
        <f>BW353</f>
        <v>346</v>
      </c>
      <c r="O51" s="177">
        <f>BW208</f>
        <v>201</v>
      </c>
      <c r="P51" s="189">
        <f>BW770</f>
        <v>763</v>
      </c>
      <c r="Q51" s="177">
        <f>BW883</f>
        <v>876</v>
      </c>
      <c r="R51" s="177">
        <f>BW156</f>
        <v>149</v>
      </c>
      <c r="S51" s="185">
        <f>BW269</f>
        <v>262</v>
      </c>
      <c r="T51" s="177">
        <f>BW831</f>
        <v>824</v>
      </c>
      <c r="U51" s="177">
        <f>BW686</f>
        <v>679</v>
      </c>
      <c r="V51" s="177">
        <f>BW914</f>
        <v>907</v>
      </c>
      <c r="W51" s="177">
        <f>BW547</f>
        <v>540</v>
      </c>
      <c r="X51" s="177">
        <f>BW49</f>
        <v>42</v>
      </c>
      <c r="Y51" s="177">
        <f>BW448</f>
        <v>441</v>
      </c>
      <c r="Z51" s="177">
        <f>BW729</f>
        <v>722</v>
      </c>
      <c r="AA51" s="177">
        <f>BW840</f>
        <v>833</v>
      </c>
      <c r="AB51" s="177">
        <f>BW378</f>
        <v>371</v>
      </c>
      <c r="AC51" s="177">
        <f>BW235</f>
        <v>228</v>
      </c>
      <c r="AD51" s="177">
        <f>BW471</f>
        <v>464</v>
      </c>
      <c r="AE51" s="177">
        <f>BW102</f>
        <v>95</v>
      </c>
      <c r="AF51" s="195">
        <f>BW628</f>
        <v>621</v>
      </c>
      <c r="AG51" s="196">
        <f>BW1029</f>
        <v>1022</v>
      </c>
      <c r="AH51" s="5">
        <f>SUM(B51:AG51)</f>
        <v>16400</v>
      </c>
      <c r="AI51" s="5">
        <f>SUMSQ(B51:AG51)</f>
        <v>11201200</v>
      </c>
      <c r="AJ51" s="2">
        <f t="shared" ref="AJ51:AJ82" si="11">B51^3+C51^3+D51^3+E51^3+F51^3+G51^3+H51^3+I51^3+J51^3+K51^3+L51^3+M51^3+N51^3+O51^3+P51^3+Q51^3+R51^3+S51^3+T51^3+U51^3+V51^3+W51^3+X51^3+Y51^3+Z51^3+AA51^3+AB51^3+AC51^3+AD51^3+AE51^3+AF51^3+AG51^3</f>
        <v>8606720000</v>
      </c>
      <c r="AK51" s="115">
        <f>SUMSQ(B51,C51,D51,E51,F51,G51,H51,I51,J51,K51,L51,M51,N51,O51,P51,Q51,B52,C52,D52,E52,F52,G52,H52,I52,J52,K52,L52,M52,N52,O52,P52,Q52)</f>
        <v>11201200</v>
      </c>
      <c r="AM51" s="45" t="s">
        <v>454</v>
      </c>
      <c r="AN51" s="46" t="s">
        <v>106</v>
      </c>
      <c r="AO51" s="75" t="s">
        <v>517</v>
      </c>
      <c r="AP51" s="46" t="s">
        <v>42</v>
      </c>
      <c r="AQ51" s="46" t="s">
        <v>326</v>
      </c>
      <c r="AR51" s="46" t="s">
        <v>231</v>
      </c>
      <c r="AS51" s="46" t="s">
        <v>390</v>
      </c>
      <c r="AT51" s="46" t="s">
        <v>168</v>
      </c>
      <c r="AU51" s="46" t="s">
        <v>184</v>
      </c>
      <c r="AV51" s="75" t="s">
        <v>343</v>
      </c>
      <c r="AW51" s="46" t="s">
        <v>248</v>
      </c>
      <c r="AX51" s="46" t="s">
        <v>280</v>
      </c>
      <c r="AY51" s="46" t="s">
        <v>59</v>
      </c>
      <c r="AZ51" s="46" t="s">
        <v>471</v>
      </c>
      <c r="BA51" s="82" t="s">
        <v>122</v>
      </c>
      <c r="BB51" s="83" t="s">
        <v>407</v>
      </c>
      <c r="BC51" s="84" t="s">
        <v>661</v>
      </c>
      <c r="BD51" s="85" t="s">
        <v>882</v>
      </c>
      <c r="BE51" s="46" t="s">
        <v>725</v>
      </c>
      <c r="BF51" s="46" t="s">
        <v>819</v>
      </c>
      <c r="BG51" s="75" t="s">
        <v>1151</v>
      </c>
      <c r="BH51" s="46" t="s">
        <v>1008</v>
      </c>
      <c r="BI51" s="46" t="s">
        <v>597</v>
      </c>
      <c r="BJ51" s="46" t="s">
        <v>946</v>
      </c>
      <c r="BK51" s="46" t="s">
        <v>929</v>
      </c>
      <c r="BL51" s="75" t="s">
        <v>644</v>
      </c>
      <c r="BM51" s="46" t="s">
        <v>991</v>
      </c>
      <c r="BN51" s="46" t="s">
        <v>580</v>
      </c>
      <c r="BO51" s="46" t="s">
        <v>802</v>
      </c>
      <c r="BP51" s="46" t="s">
        <v>771</v>
      </c>
      <c r="BQ51" s="46" t="s">
        <v>866</v>
      </c>
      <c r="BR51" s="79" t="s">
        <v>708</v>
      </c>
      <c r="BS51" s="24"/>
      <c r="BT51" s="22"/>
      <c r="BU51" s="29" t="s">
        <v>825</v>
      </c>
      <c r="BV51" s="30" t="s">
        <v>1030</v>
      </c>
      <c r="BW51" s="31">
        <f>L2+(43*L4)</f>
        <v>44</v>
      </c>
      <c r="BX51" s="22"/>
    </row>
    <row r="52" spans="1:76" x14ac:dyDescent="0.2">
      <c r="A52" s="1">
        <v>2</v>
      </c>
      <c r="B52" s="197">
        <f>BW431</f>
        <v>424</v>
      </c>
      <c r="C52" s="9">
        <f>BW62</f>
        <v>55</v>
      </c>
      <c r="D52" s="6">
        <f>BW524</f>
        <v>517</v>
      </c>
      <c r="E52" s="6">
        <f>BW925</f>
        <v>918</v>
      </c>
      <c r="F52" s="6">
        <f>BW705</f>
        <v>698</v>
      </c>
      <c r="G52" s="6">
        <f>BW816</f>
        <v>809</v>
      </c>
      <c r="H52" s="6">
        <f>BW290</f>
        <v>283</v>
      </c>
      <c r="I52" s="6">
        <f>BW147</f>
        <v>140</v>
      </c>
      <c r="J52" s="6">
        <f>BW1002</f>
        <v>995</v>
      </c>
      <c r="K52" s="6">
        <f>BW635</f>
        <v>628</v>
      </c>
      <c r="L52" s="6">
        <f>BW73</f>
        <v>66</v>
      </c>
      <c r="M52" s="6">
        <f>BW472</f>
        <v>465</v>
      </c>
      <c r="N52" s="6">
        <f>BW260</f>
        <v>253</v>
      </c>
      <c r="O52" s="6">
        <f>BW373</f>
        <v>366</v>
      </c>
      <c r="P52" s="6">
        <f>BW871</f>
        <v>864</v>
      </c>
      <c r="Q52" s="11">
        <f>BW726</f>
        <v>719</v>
      </c>
      <c r="R52" s="12">
        <f>BW313</f>
        <v>306</v>
      </c>
      <c r="S52" s="6">
        <f>BW168</f>
        <v>161</v>
      </c>
      <c r="T52" s="6">
        <f>BW666</f>
        <v>659</v>
      </c>
      <c r="U52" s="6">
        <f>BW779</f>
        <v>772</v>
      </c>
      <c r="V52" s="6">
        <f>BW567</f>
        <v>560</v>
      </c>
      <c r="W52" s="6">
        <f>BW966</f>
        <v>959</v>
      </c>
      <c r="X52" s="6">
        <f>BW404</f>
        <v>397</v>
      </c>
      <c r="Y52" s="6">
        <f>BW37</f>
        <v>30</v>
      </c>
      <c r="Z52" s="6">
        <f>BW892</f>
        <v>885</v>
      </c>
      <c r="AA52" s="6">
        <f>BW749</f>
        <v>742</v>
      </c>
      <c r="AB52" s="6">
        <f>BW223</f>
        <v>216</v>
      </c>
      <c r="AC52" s="6">
        <f>BW334</f>
        <v>327</v>
      </c>
      <c r="AD52" s="6">
        <f>BW114</f>
        <v>107</v>
      </c>
      <c r="AE52" s="6">
        <f>BW515</f>
        <v>508</v>
      </c>
      <c r="AF52" s="6">
        <f>BW977</f>
        <v>970</v>
      </c>
      <c r="AG52" s="198">
        <f>BW608</f>
        <v>601</v>
      </c>
      <c r="AH52" s="5">
        <f t="shared" ref="AH52:AH82" si="12">SUM(B52:AG52)</f>
        <v>16400</v>
      </c>
      <c r="AI52" s="5">
        <f t="shared" ref="AI52:AI82" si="13">SUMSQ(B52:AG52)</f>
        <v>11201200</v>
      </c>
      <c r="AJ52" s="2">
        <f t="shared" si="11"/>
        <v>8606720000</v>
      </c>
      <c r="AK52" s="115">
        <f>SUMSQ(R51,S51,T51,U51,V51,W51,X51,Y51,Z51,AA51,AB51,AC51,AD51,AE51,AF51,AG51,R52,S52,T52,U52,V52,W52,X52,Y52,Z52,AA52,AB52,AC52,AD52,AE52,AF52,AG52)</f>
        <v>11201200</v>
      </c>
      <c r="AM52" s="47" t="s">
        <v>447</v>
      </c>
      <c r="AN52" s="48" t="s">
        <v>99</v>
      </c>
      <c r="AO52" s="48" t="s">
        <v>510</v>
      </c>
      <c r="AP52" s="65" t="s">
        <v>1145</v>
      </c>
      <c r="AQ52" s="48" t="s">
        <v>319</v>
      </c>
      <c r="AR52" s="48" t="s">
        <v>224</v>
      </c>
      <c r="AS52" s="48" t="s">
        <v>383</v>
      </c>
      <c r="AT52" s="48" t="s">
        <v>162</v>
      </c>
      <c r="AU52" s="65" t="s">
        <v>176</v>
      </c>
      <c r="AV52" s="48" t="s">
        <v>334</v>
      </c>
      <c r="AW52" s="48" t="s">
        <v>239</v>
      </c>
      <c r="AX52" s="48" t="s">
        <v>271</v>
      </c>
      <c r="AY52" s="48" t="s">
        <v>50</v>
      </c>
      <c r="AZ52" s="48" t="s">
        <v>462</v>
      </c>
      <c r="BA52" s="86" t="s">
        <v>113</v>
      </c>
      <c r="BB52" s="44" t="s">
        <v>398</v>
      </c>
      <c r="BC52" s="44" t="s">
        <v>652</v>
      </c>
      <c r="BD52" s="87" t="s">
        <v>874</v>
      </c>
      <c r="BE52" s="48" t="s">
        <v>716</v>
      </c>
      <c r="BF52" s="48" t="s">
        <v>810</v>
      </c>
      <c r="BG52" s="48" t="s">
        <v>525</v>
      </c>
      <c r="BH52" s="65" t="s">
        <v>999</v>
      </c>
      <c r="BI52" s="48" t="s">
        <v>588</v>
      </c>
      <c r="BJ52" s="48" t="s">
        <v>937</v>
      </c>
      <c r="BK52" s="65" t="s">
        <v>922</v>
      </c>
      <c r="BL52" s="48" t="s">
        <v>637</v>
      </c>
      <c r="BM52" s="48" t="s">
        <v>984</v>
      </c>
      <c r="BN52" s="48" t="s">
        <v>573</v>
      </c>
      <c r="BO52" s="48" t="s">
        <v>795</v>
      </c>
      <c r="BP52" s="48" t="s">
        <v>764</v>
      </c>
      <c r="BQ52" s="65" t="s">
        <v>859</v>
      </c>
      <c r="BR52" s="49" t="s">
        <v>701</v>
      </c>
      <c r="BS52" s="24"/>
      <c r="BT52" s="22"/>
      <c r="BU52" s="29" t="s">
        <v>257</v>
      </c>
      <c r="BV52" s="30" t="s">
        <v>1030</v>
      </c>
      <c r="BW52" s="31">
        <f>L2+(44*L4)</f>
        <v>45</v>
      </c>
      <c r="BX52" s="22"/>
    </row>
    <row r="53" spans="1:76" x14ac:dyDescent="0.2">
      <c r="A53" s="1">
        <v>3</v>
      </c>
      <c r="B53" s="178">
        <f>BW1027</f>
        <v>1020</v>
      </c>
      <c r="C53" s="6">
        <f>BW626</f>
        <v>619</v>
      </c>
      <c r="D53" s="9">
        <f>BW96</f>
        <v>89</v>
      </c>
      <c r="E53" s="7">
        <f>BW465</f>
        <v>458</v>
      </c>
      <c r="F53" s="6">
        <f>BW237</f>
        <v>230</v>
      </c>
      <c r="G53" s="6">
        <f>BW380</f>
        <v>373</v>
      </c>
      <c r="H53" s="6">
        <f>BW846</f>
        <v>839</v>
      </c>
      <c r="I53" s="6">
        <f>BW735</f>
        <v>728</v>
      </c>
      <c r="J53" s="6">
        <f>BW454</f>
        <v>447</v>
      </c>
      <c r="K53" s="6">
        <f>BW55</f>
        <v>48</v>
      </c>
      <c r="L53" s="6">
        <f>BW549</f>
        <v>542</v>
      </c>
      <c r="M53" s="6">
        <f>BW916</f>
        <v>909</v>
      </c>
      <c r="N53" s="11">
        <f>BW680</f>
        <v>673</v>
      </c>
      <c r="O53" s="6">
        <f>BW825</f>
        <v>818</v>
      </c>
      <c r="P53" s="6">
        <f>BW267</f>
        <v>260</v>
      </c>
      <c r="Q53" s="6">
        <f>BW154</f>
        <v>147</v>
      </c>
      <c r="R53" s="6">
        <f>BW885</f>
        <v>878</v>
      </c>
      <c r="S53" s="6">
        <f>BW772</f>
        <v>765</v>
      </c>
      <c r="T53" s="6">
        <f>BW214</f>
        <v>207</v>
      </c>
      <c r="U53" s="12">
        <f>BW359</f>
        <v>352</v>
      </c>
      <c r="V53" s="6">
        <f>BW123</f>
        <v>116</v>
      </c>
      <c r="W53" s="6">
        <f>BW490</f>
        <v>483</v>
      </c>
      <c r="X53" s="6">
        <f>BW984</f>
        <v>977</v>
      </c>
      <c r="Y53" s="6">
        <f>BW585</f>
        <v>578</v>
      </c>
      <c r="Z53" s="6">
        <f>BW304</f>
        <v>297</v>
      </c>
      <c r="AA53" s="6">
        <f>BW193</f>
        <v>186</v>
      </c>
      <c r="AB53" s="6">
        <f>BW659</f>
        <v>652</v>
      </c>
      <c r="AC53" s="6">
        <f>BW802</f>
        <v>795</v>
      </c>
      <c r="AD53" s="8">
        <f>BW574</f>
        <v>567</v>
      </c>
      <c r="AE53" s="6">
        <f>BW943</f>
        <v>936</v>
      </c>
      <c r="AF53" s="6">
        <f>BW413</f>
        <v>406</v>
      </c>
      <c r="AG53" s="179">
        <f>BW12</f>
        <v>5</v>
      </c>
      <c r="AH53" s="5">
        <f t="shared" si="12"/>
        <v>16400</v>
      </c>
      <c r="AI53" s="5">
        <f t="shared" si="13"/>
        <v>11201200</v>
      </c>
      <c r="AJ53" s="2">
        <f t="shared" si="11"/>
        <v>8606720000</v>
      </c>
      <c r="AK53" s="115">
        <f>SUMSQ(B53,C53,D53,E53,F53,G53,H53,I53,J53,K53,L53,M53,N53,O53,P53,Q53,B54,C54,D54,E54,F54,G54,H54,I54,J54,K54,L54,M54,N54,O54,P54,Q54)</f>
        <v>11201200</v>
      </c>
      <c r="AM53" s="74" t="s">
        <v>452</v>
      </c>
      <c r="AN53" s="48" t="s">
        <v>104</v>
      </c>
      <c r="AO53" s="48" t="s">
        <v>515</v>
      </c>
      <c r="AP53" s="48" t="s">
        <v>40</v>
      </c>
      <c r="AQ53" s="48" t="s">
        <v>324</v>
      </c>
      <c r="AR53" s="48" t="s">
        <v>229</v>
      </c>
      <c r="AS53" s="65" t="s">
        <v>1032</v>
      </c>
      <c r="AT53" s="48" t="s">
        <v>166</v>
      </c>
      <c r="AU53" s="48" t="s">
        <v>186</v>
      </c>
      <c r="AV53" s="48" t="s">
        <v>345</v>
      </c>
      <c r="AW53" s="48" t="s">
        <v>250</v>
      </c>
      <c r="AX53" s="65" t="s">
        <v>1139</v>
      </c>
      <c r="AY53" s="48" t="s">
        <v>61</v>
      </c>
      <c r="AZ53" s="48" t="s">
        <v>473</v>
      </c>
      <c r="BA53" s="88" t="s">
        <v>124</v>
      </c>
      <c r="BB53" s="44" t="s">
        <v>409</v>
      </c>
      <c r="BC53" s="65" t="s">
        <v>663</v>
      </c>
      <c r="BD53" s="87" t="s">
        <v>884</v>
      </c>
      <c r="BE53" s="48" t="s">
        <v>727</v>
      </c>
      <c r="BF53" s="48" t="s">
        <v>821</v>
      </c>
      <c r="BG53" s="48" t="s">
        <v>536</v>
      </c>
      <c r="BH53" s="48" t="s">
        <v>1010</v>
      </c>
      <c r="BI53" s="65" t="s">
        <v>599</v>
      </c>
      <c r="BJ53" s="48" t="s">
        <v>1</v>
      </c>
      <c r="BK53" s="48" t="s">
        <v>927</v>
      </c>
      <c r="BL53" s="48" t="s">
        <v>642</v>
      </c>
      <c r="BM53" s="48" t="s">
        <v>989</v>
      </c>
      <c r="BN53" s="48" t="s">
        <v>578</v>
      </c>
      <c r="BO53" s="48" t="s">
        <v>800</v>
      </c>
      <c r="BP53" s="65" t="s">
        <v>769</v>
      </c>
      <c r="BQ53" s="48" t="s">
        <v>864</v>
      </c>
      <c r="BR53" s="49" t="s">
        <v>706</v>
      </c>
      <c r="BS53" s="24"/>
      <c r="BT53" s="22"/>
      <c r="BU53" s="29" t="s">
        <v>63</v>
      </c>
      <c r="BV53" s="30" t="s">
        <v>1030</v>
      </c>
      <c r="BW53" s="31">
        <f>L2+(45*L4)</f>
        <v>46</v>
      </c>
      <c r="BX53" s="22"/>
    </row>
    <row r="54" spans="1:76" x14ac:dyDescent="0.2">
      <c r="A54" s="1">
        <v>4</v>
      </c>
      <c r="B54" s="178">
        <f>BW614</f>
        <v>607</v>
      </c>
      <c r="C54" s="6">
        <f>BW983</f>
        <v>976</v>
      </c>
      <c r="D54" s="7">
        <f>BW517</f>
        <v>510</v>
      </c>
      <c r="E54" s="9">
        <f>BW116</f>
        <v>109</v>
      </c>
      <c r="F54" s="6">
        <f>BW328</f>
        <v>321</v>
      </c>
      <c r="G54" s="6">
        <f>BW217</f>
        <v>210</v>
      </c>
      <c r="H54" s="6">
        <f>BW747</f>
        <v>740</v>
      </c>
      <c r="I54" s="6">
        <f>BW890</f>
        <v>883</v>
      </c>
      <c r="J54" s="6">
        <f>BW35</f>
        <v>28</v>
      </c>
      <c r="K54" s="6">
        <f>BW402</f>
        <v>395</v>
      </c>
      <c r="L54" s="6">
        <f>BW960</f>
        <v>953</v>
      </c>
      <c r="M54" s="6">
        <f>BW561</f>
        <v>554</v>
      </c>
      <c r="N54" s="6">
        <f>BW781</f>
        <v>774</v>
      </c>
      <c r="O54" s="11">
        <f>BW668</f>
        <v>661</v>
      </c>
      <c r="P54" s="6">
        <f>BW174</f>
        <v>167</v>
      </c>
      <c r="Q54" s="6">
        <f>BW319</f>
        <v>312</v>
      </c>
      <c r="R54" s="6">
        <f>BW720</f>
        <v>713</v>
      </c>
      <c r="S54" s="6">
        <f>BW865</f>
        <v>858</v>
      </c>
      <c r="T54" s="12">
        <f>BW371</f>
        <v>364</v>
      </c>
      <c r="U54" s="6">
        <f>BW258</f>
        <v>251</v>
      </c>
      <c r="V54" s="6">
        <f>BW478</f>
        <v>471</v>
      </c>
      <c r="W54" s="6">
        <f>BW79</f>
        <v>72</v>
      </c>
      <c r="X54" s="6">
        <f>BW637</f>
        <v>630</v>
      </c>
      <c r="Y54" s="6">
        <f>BW1004</f>
        <v>997</v>
      </c>
      <c r="Z54" s="6">
        <f>BW149</f>
        <v>142</v>
      </c>
      <c r="AA54" s="6">
        <f>BW292</f>
        <v>285</v>
      </c>
      <c r="AB54" s="6">
        <f>BW822</f>
        <v>815</v>
      </c>
      <c r="AC54" s="6">
        <f>BW711</f>
        <v>704</v>
      </c>
      <c r="AD54" s="6">
        <f>BW923</f>
        <v>916</v>
      </c>
      <c r="AE54" s="8">
        <f>BW522</f>
        <v>515</v>
      </c>
      <c r="AF54" s="6">
        <f>BW56</f>
        <v>49</v>
      </c>
      <c r="AG54" s="179">
        <f>BW425</f>
        <v>418</v>
      </c>
      <c r="AH54" s="5">
        <f t="shared" si="12"/>
        <v>16400</v>
      </c>
      <c r="AI54" s="5">
        <f t="shared" si="13"/>
        <v>11201200</v>
      </c>
      <c r="AJ54" s="2">
        <f t="shared" si="11"/>
        <v>8606720000</v>
      </c>
      <c r="AK54" s="115">
        <f>SUMSQ(R53,S53,T53,U53,V53,W53,X53,Y53,Z53,AA53,AB53,AC53,AD53,AE53,AF53,AG53,R54,S54,T54,U54,V54,W54,X54,Y54,Z54,AA54,AB54,AC54,AD54,AE54,AF54,AG54)</f>
        <v>11201200</v>
      </c>
      <c r="AM54" s="47" t="s">
        <v>449</v>
      </c>
      <c r="AN54" s="65" t="s">
        <v>101</v>
      </c>
      <c r="AO54" s="48" t="s">
        <v>512</v>
      </c>
      <c r="AP54" s="48" t="s">
        <v>37</v>
      </c>
      <c r="AQ54" s="48" t="s">
        <v>321</v>
      </c>
      <c r="AR54" s="48" t="s">
        <v>226</v>
      </c>
      <c r="AS54" s="48" t="s">
        <v>385</v>
      </c>
      <c r="AT54" s="65" t="s">
        <v>70</v>
      </c>
      <c r="AU54" s="48" t="s">
        <v>174</v>
      </c>
      <c r="AV54" s="48" t="s">
        <v>332</v>
      </c>
      <c r="AW54" s="65" t="s">
        <v>237</v>
      </c>
      <c r="AX54" s="48" t="s">
        <v>269</v>
      </c>
      <c r="AY54" s="48" t="s">
        <v>48</v>
      </c>
      <c r="AZ54" s="48" t="s">
        <v>460</v>
      </c>
      <c r="BA54" s="88" t="s">
        <v>112</v>
      </c>
      <c r="BB54" s="44" t="s">
        <v>396</v>
      </c>
      <c r="BC54" s="44" t="s">
        <v>650</v>
      </c>
      <c r="BD54" s="65" t="s">
        <v>872</v>
      </c>
      <c r="BE54" s="48" t="s">
        <v>714</v>
      </c>
      <c r="BF54" s="48" t="s">
        <v>808</v>
      </c>
      <c r="BG54" s="48" t="s">
        <v>523</v>
      </c>
      <c r="BH54" s="48" t="s">
        <v>997</v>
      </c>
      <c r="BI54" s="48" t="s">
        <v>586</v>
      </c>
      <c r="BJ54" s="65" t="s">
        <v>1100</v>
      </c>
      <c r="BK54" s="48" t="s">
        <v>924</v>
      </c>
      <c r="BL54" s="48" t="s">
        <v>639</v>
      </c>
      <c r="BM54" s="48" t="s">
        <v>986</v>
      </c>
      <c r="BN54" s="48" t="s">
        <v>575</v>
      </c>
      <c r="BO54" s="65" t="s">
        <v>1144</v>
      </c>
      <c r="BP54" s="48" t="s">
        <v>766</v>
      </c>
      <c r="BQ54" s="48" t="s">
        <v>861</v>
      </c>
      <c r="BR54" s="49" t="s">
        <v>703</v>
      </c>
      <c r="BS54" s="24"/>
      <c r="BT54" s="22"/>
      <c r="BU54" s="29" t="s">
        <v>406</v>
      </c>
      <c r="BV54" s="30" t="s">
        <v>1030</v>
      </c>
      <c r="BW54" s="31">
        <f>L2+(46*L4)</f>
        <v>47</v>
      </c>
      <c r="BX54" s="22"/>
    </row>
    <row r="55" spans="1:76" x14ac:dyDescent="0.2">
      <c r="A55" s="1">
        <v>5</v>
      </c>
      <c r="B55" s="178">
        <f>BW905</f>
        <v>898</v>
      </c>
      <c r="C55" s="6">
        <f>BW536</f>
        <v>529</v>
      </c>
      <c r="D55" s="6">
        <f>BW42</f>
        <v>35</v>
      </c>
      <c r="E55" s="6">
        <f>BW443</f>
        <v>436</v>
      </c>
      <c r="F55" s="9">
        <f>BW167</f>
        <v>160</v>
      </c>
      <c r="G55" s="7">
        <f>BW278</f>
        <v>271</v>
      </c>
      <c r="H55" s="6">
        <f>BW836</f>
        <v>829</v>
      </c>
      <c r="I55" s="6">
        <f>BW693</f>
        <v>686</v>
      </c>
      <c r="J55" s="6">
        <f>BW460</f>
        <v>453</v>
      </c>
      <c r="K55" s="6">
        <f>BW93</f>
        <v>86</v>
      </c>
      <c r="L55" s="11">
        <f>BW623</f>
        <v>616</v>
      </c>
      <c r="M55" s="6">
        <f>BW1022</f>
        <v>1015</v>
      </c>
      <c r="N55" s="6">
        <f>BW738</f>
        <v>731</v>
      </c>
      <c r="O55" s="6">
        <f>BW851</f>
        <v>844</v>
      </c>
      <c r="P55" s="6">
        <f>BW385</f>
        <v>378</v>
      </c>
      <c r="Q55" s="6">
        <f>BW240</f>
        <v>233</v>
      </c>
      <c r="R55" s="6">
        <f>BW799</f>
        <v>792</v>
      </c>
      <c r="S55" s="6">
        <f>BW654</f>
        <v>647</v>
      </c>
      <c r="T55" s="6">
        <f>BW188</f>
        <v>181</v>
      </c>
      <c r="U55" s="6">
        <f>BW301</f>
        <v>294</v>
      </c>
      <c r="V55" s="6">
        <f>BW17</f>
        <v>10</v>
      </c>
      <c r="W55" s="12">
        <f>BW416</f>
        <v>409</v>
      </c>
      <c r="X55" s="6">
        <f>BW946</f>
        <v>939</v>
      </c>
      <c r="Y55" s="6">
        <f>BW579</f>
        <v>572</v>
      </c>
      <c r="Z55" s="6">
        <f>BW346</f>
        <v>339</v>
      </c>
      <c r="AA55" s="6">
        <f>BW203</f>
        <v>196</v>
      </c>
      <c r="AB55" s="8">
        <f>BW761</f>
        <v>754</v>
      </c>
      <c r="AC55" s="6">
        <f>BW872</f>
        <v>865</v>
      </c>
      <c r="AD55" s="6">
        <f>BW596</f>
        <v>589</v>
      </c>
      <c r="AE55" s="6">
        <f>BW997</f>
        <v>990</v>
      </c>
      <c r="AF55" s="6">
        <f>BW503</f>
        <v>496</v>
      </c>
      <c r="AG55" s="179">
        <f>BW134</f>
        <v>127</v>
      </c>
      <c r="AH55" s="5">
        <f t="shared" si="12"/>
        <v>16400</v>
      </c>
      <c r="AI55" s="5">
        <f t="shared" si="13"/>
        <v>11201200</v>
      </c>
      <c r="AJ55" s="2">
        <f t="shared" si="11"/>
        <v>8606720000</v>
      </c>
      <c r="AK55" s="115">
        <f>SUMSQ(B55,C55,D55,E55,F55,G55,H55,I55,J55,K55,L55,M55,N55,O55,P55,Q55,B56,C56,D56,E56,F56,G56,H56,I56,J56,K56,L56,M56,N56,O56,P56,Q56)</f>
        <v>11201200</v>
      </c>
      <c r="AM55" s="74" t="s">
        <v>1130</v>
      </c>
      <c r="AN55" s="48" t="s">
        <v>110</v>
      </c>
      <c r="AO55" s="48" t="s">
        <v>521</v>
      </c>
      <c r="AP55" s="48" t="s">
        <v>46</v>
      </c>
      <c r="AQ55" s="48" t="s">
        <v>330</v>
      </c>
      <c r="AR55" s="48" t="s">
        <v>235</v>
      </c>
      <c r="AS55" s="48" t="s">
        <v>394</v>
      </c>
      <c r="AT55" s="48" t="s">
        <v>172</v>
      </c>
      <c r="AU55" s="48" t="s">
        <v>180</v>
      </c>
      <c r="AV55" s="48" t="s">
        <v>339</v>
      </c>
      <c r="AW55" s="48" t="s">
        <v>244</v>
      </c>
      <c r="AX55" s="65" t="s">
        <v>276</v>
      </c>
      <c r="AY55" s="48" t="s">
        <v>55</v>
      </c>
      <c r="AZ55" s="65" t="s">
        <v>467</v>
      </c>
      <c r="BA55" s="88" t="s">
        <v>118</v>
      </c>
      <c r="BB55" s="44" t="s">
        <v>403</v>
      </c>
      <c r="BC55" s="44" t="s">
        <v>657</v>
      </c>
      <c r="BD55" s="87" t="s">
        <v>879</v>
      </c>
      <c r="BE55" s="48" t="s">
        <v>721</v>
      </c>
      <c r="BF55" s="48" t="s">
        <v>815</v>
      </c>
      <c r="BG55" s="48" t="s">
        <v>530</v>
      </c>
      <c r="BH55" s="48" t="s">
        <v>1004</v>
      </c>
      <c r="BI55" s="65" t="s">
        <v>593</v>
      </c>
      <c r="BJ55" s="48" t="s">
        <v>942</v>
      </c>
      <c r="BK55" s="48" t="s">
        <v>933</v>
      </c>
      <c r="BL55" s="48" t="s">
        <v>648</v>
      </c>
      <c r="BM55" s="48" t="s">
        <v>995</v>
      </c>
      <c r="BN55" s="65" t="s">
        <v>584</v>
      </c>
      <c r="BO55" s="48" t="s">
        <v>806</v>
      </c>
      <c r="BP55" s="65" t="s">
        <v>775</v>
      </c>
      <c r="BQ55" s="48" t="s">
        <v>870</v>
      </c>
      <c r="BR55" s="49" t="s">
        <v>712</v>
      </c>
      <c r="BS55" s="24"/>
      <c r="BT55" s="22"/>
      <c r="BU55" s="29" t="s">
        <v>345</v>
      </c>
      <c r="BV55" s="30" t="s">
        <v>1030</v>
      </c>
      <c r="BW55" s="31">
        <f>L2+(47*L4)</f>
        <v>48</v>
      </c>
      <c r="BX55" s="22"/>
    </row>
    <row r="56" spans="1:76" x14ac:dyDescent="0.2">
      <c r="A56" s="1">
        <v>6</v>
      </c>
      <c r="B56" s="178">
        <f>BW556</f>
        <v>549</v>
      </c>
      <c r="C56" s="6">
        <f>BW957</f>
        <v>950</v>
      </c>
      <c r="D56" s="6">
        <f>BW399</f>
        <v>392</v>
      </c>
      <c r="E56" s="6">
        <f>BW30</f>
        <v>23</v>
      </c>
      <c r="F56" s="7">
        <f>BW322</f>
        <v>315</v>
      </c>
      <c r="G56" s="9">
        <f>BW179</f>
        <v>172</v>
      </c>
      <c r="H56" s="6">
        <f>BW673</f>
        <v>666</v>
      </c>
      <c r="I56" s="6">
        <f>BW784</f>
        <v>777</v>
      </c>
      <c r="J56" s="6">
        <f>BW105</f>
        <v>98</v>
      </c>
      <c r="K56" s="6">
        <f>BW504</f>
        <v>497</v>
      </c>
      <c r="L56" s="6">
        <f>BW970</f>
        <v>963</v>
      </c>
      <c r="M56" s="11">
        <f>BW603</f>
        <v>596</v>
      </c>
      <c r="N56" s="6">
        <f>BW903</f>
        <v>896</v>
      </c>
      <c r="O56" s="6">
        <f>BW758</f>
        <v>751</v>
      </c>
      <c r="P56" s="6">
        <f>BW228</f>
        <v>221</v>
      </c>
      <c r="Q56" s="6">
        <f>BW341</f>
        <v>334</v>
      </c>
      <c r="R56" s="6">
        <f>BW698</f>
        <v>691</v>
      </c>
      <c r="S56" s="6">
        <f>BW811</f>
        <v>804</v>
      </c>
      <c r="T56" s="6">
        <f>BW281</f>
        <v>274</v>
      </c>
      <c r="U56" s="6">
        <f>BW136</f>
        <v>129</v>
      </c>
      <c r="V56" s="12">
        <f>BW436</f>
        <v>429</v>
      </c>
      <c r="W56" s="6">
        <f>BW69</f>
        <v>62</v>
      </c>
      <c r="X56" s="6">
        <f>BW535</f>
        <v>528</v>
      </c>
      <c r="Y56" s="6">
        <f>BW934</f>
        <v>927</v>
      </c>
      <c r="Z56" s="6">
        <f>BW255</f>
        <v>248</v>
      </c>
      <c r="AA56" s="6">
        <f>BW366</f>
        <v>359</v>
      </c>
      <c r="AB56" s="6">
        <f>BW860</f>
        <v>853</v>
      </c>
      <c r="AC56" s="8">
        <f>BW717</f>
        <v>710</v>
      </c>
      <c r="AD56" s="6">
        <f>BW1009</f>
        <v>1002</v>
      </c>
      <c r="AE56" s="6">
        <f>BW640</f>
        <v>633</v>
      </c>
      <c r="AF56" s="6">
        <f>BW82</f>
        <v>75</v>
      </c>
      <c r="AG56" s="179">
        <f>BW483</f>
        <v>476</v>
      </c>
      <c r="AH56" s="5">
        <f t="shared" si="12"/>
        <v>16400</v>
      </c>
      <c r="AI56" s="5">
        <f t="shared" si="13"/>
        <v>11201200</v>
      </c>
      <c r="AJ56" s="2">
        <f t="shared" si="11"/>
        <v>8606720000</v>
      </c>
      <c r="AK56" s="115">
        <f>SUMSQ(R55,S55,T55,U55,V55,W55,X55,Y55,Z55,AA55,AB55,AC55,AD55,AE55,AF55,AG55,R56,S56,T56,U56,V56,W56,X56,Y56,Z56,AA56,AB56,AC56,AD56,AE56,AF56,AG56)</f>
        <v>11201200</v>
      </c>
      <c r="AM56" s="47" t="s">
        <v>443</v>
      </c>
      <c r="AN56" s="65" t="s">
        <v>95</v>
      </c>
      <c r="AO56" s="48" t="s">
        <v>506</v>
      </c>
      <c r="AP56" s="48" t="s">
        <v>31</v>
      </c>
      <c r="AQ56" s="48" t="s">
        <v>315</v>
      </c>
      <c r="AR56" s="48" t="s">
        <v>220</v>
      </c>
      <c r="AS56" s="48" t="s">
        <v>379</v>
      </c>
      <c r="AT56" s="48" t="s">
        <v>158</v>
      </c>
      <c r="AU56" s="48" t="s">
        <v>4</v>
      </c>
      <c r="AV56" s="48" t="s">
        <v>338</v>
      </c>
      <c r="AW56" s="65" t="s">
        <v>243</v>
      </c>
      <c r="AX56" s="48" t="s">
        <v>275</v>
      </c>
      <c r="AY56" s="65" t="s">
        <v>54</v>
      </c>
      <c r="AZ56" s="48" t="s">
        <v>466</v>
      </c>
      <c r="BA56" s="88" t="s">
        <v>117</v>
      </c>
      <c r="BB56" s="44" t="s">
        <v>402</v>
      </c>
      <c r="BC56" s="44" t="s">
        <v>656</v>
      </c>
      <c r="BD56" s="87" t="s">
        <v>878</v>
      </c>
      <c r="BE56" s="48" t="s">
        <v>720</v>
      </c>
      <c r="BF56" s="48" t="s">
        <v>814</v>
      </c>
      <c r="BG56" s="48" t="s">
        <v>529</v>
      </c>
      <c r="BH56" s="48" t="s">
        <v>1003</v>
      </c>
      <c r="BI56" s="48" t="s">
        <v>592</v>
      </c>
      <c r="BJ56" s="65" t="s">
        <v>1152</v>
      </c>
      <c r="BK56" s="48" t="s">
        <v>918</v>
      </c>
      <c r="BL56" s="48" t="s">
        <v>633</v>
      </c>
      <c r="BM56" s="65" t="s">
        <v>980</v>
      </c>
      <c r="BN56" s="48" t="s">
        <v>569</v>
      </c>
      <c r="BO56" s="65" t="s">
        <v>791</v>
      </c>
      <c r="BP56" s="48" t="s">
        <v>760</v>
      </c>
      <c r="BQ56" s="48" t="s">
        <v>855</v>
      </c>
      <c r="BR56" s="49" t="s">
        <v>697</v>
      </c>
      <c r="BS56" s="24"/>
      <c r="BT56" s="22"/>
      <c r="BU56" s="29" t="s">
        <v>861</v>
      </c>
      <c r="BV56" s="30" t="s">
        <v>1030</v>
      </c>
      <c r="BW56" s="31">
        <f>L2+(48*L4)</f>
        <v>49</v>
      </c>
      <c r="BX56" s="22"/>
    </row>
    <row r="57" spans="1:76" x14ac:dyDescent="0.2">
      <c r="A57" s="1">
        <v>7</v>
      </c>
      <c r="B57" s="178">
        <f>BW128</f>
        <v>121</v>
      </c>
      <c r="C57" s="6">
        <f>BW497</f>
        <v>490</v>
      </c>
      <c r="D57" s="6">
        <f>BW995</f>
        <v>988</v>
      </c>
      <c r="E57" s="6">
        <f>BW594</f>
        <v>587</v>
      </c>
      <c r="F57" s="6">
        <f>BW878</f>
        <v>871</v>
      </c>
      <c r="G57" s="6">
        <f>BW767</f>
        <v>760</v>
      </c>
      <c r="H57" s="9">
        <f>BW205</f>
        <v>198</v>
      </c>
      <c r="I57" s="7">
        <f>BW348</f>
        <v>341</v>
      </c>
      <c r="J57" s="11">
        <f>BW581</f>
        <v>574</v>
      </c>
      <c r="K57" s="6">
        <f>BW948</f>
        <v>941</v>
      </c>
      <c r="L57" s="6">
        <f>BW422</f>
        <v>415</v>
      </c>
      <c r="M57" s="6">
        <f>BW23</f>
        <v>16</v>
      </c>
      <c r="N57" s="6">
        <f>BW299</f>
        <v>292</v>
      </c>
      <c r="O57" s="6">
        <f>BW186</f>
        <v>179</v>
      </c>
      <c r="P57" s="6">
        <f>BW648</f>
        <v>641</v>
      </c>
      <c r="Q57" s="6">
        <f>BW793</f>
        <v>786</v>
      </c>
      <c r="R57" s="6">
        <f>BW246</f>
        <v>239</v>
      </c>
      <c r="S57" s="6">
        <f>BW391</f>
        <v>384</v>
      </c>
      <c r="T57" s="6">
        <f>BW853</f>
        <v>846</v>
      </c>
      <c r="U57" s="6">
        <f>BW740</f>
        <v>733</v>
      </c>
      <c r="V57" s="6">
        <f>BW1016</f>
        <v>1009</v>
      </c>
      <c r="W57" s="6">
        <f>BW617</f>
        <v>610</v>
      </c>
      <c r="X57" s="6">
        <f>BW91</f>
        <v>84</v>
      </c>
      <c r="Y57" s="12">
        <f>BW458</f>
        <v>451</v>
      </c>
      <c r="Z57" s="8">
        <f>BW691</f>
        <v>684</v>
      </c>
      <c r="AA57" s="6">
        <f>BW834</f>
        <v>827</v>
      </c>
      <c r="AB57" s="6">
        <f>BW272</f>
        <v>265</v>
      </c>
      <c r="AC57" s="6">
        <f>BW161</f>
        <v>154</v>
      </c>
      <c r="AD57" s="6">
        <f>BW445</f>
        <v>438</v>
      </c>
      <c r="AE57" s="6">
        <f>BW44</f>
        <v>37</v>
      </c>
      <c r="AF57" s="6">
        <f>BW542</f>
        <v>535</v>
      </c>
      <c r="AG57" s="179">
        <f>BW911</f>
        <v>904</v>
      </c>
      <c r="AH57" s="5">
        <f t="shared" si="12"/>
        <v>16400</v>
      </c>
      <c r="AI57" s="5">
        <f t="shared" si="13"/>
        <v>11201200</v>
      </c>
      <c r="AJ57" s="2">
        <f t="shared" si="11"/>
        <v>8606720000</v>
      </c>
      <c r="AK57" s="115">
        <f>SUMSQ(B57,C57,D57,E57,F57,G57,H57,I57,J57,K57,L57,M57,N57,O57,P57,Q57,B58,C58,D58,E58,F58,G58,H58,I58,J58,K58,L58,M58,N58,O58,P58,Q58)</f>
        <v>11201200</v>
      </c>
      <c r="AM57" s="47" t="s">
        <v>456</v>
      </c>
      <c r="AN57" s="48" t="s">
        <v>108</v>
      </c>
      <c r="AO57" s="65" t="s">
        <v>519</v>
      </c>
      <c r="AP57" s="48" t="s">
        <v>44</v>
      </c>
      <c r="AQ57" s="65" t="s">
        <v>328</v>
      </c>
      <c r="AR57" s="48" t="s">
        <v>233</v>
      </c>
      <c r="AS57" s="48" t="s">
        <v>392</v>
      </c>
      <c r="AT57" s="48" t="s">
        <v>170</v>
      </c>
      <c r="AU57" s="48" t="s">
        <v>182</v>
      </c>
      <c r="AV57" s="65" t="s">
        <v>341</v>
      </c>
      <c r="AW57" s="48" t="s">
        <v>246</v>
      </c>
      <c r="AX57" s="48" t="s">
        <v>278</v>
      </c>
      <c r="AY57" s="48" t="s">
        <v>57</v>
      </c>
      <c r="AZ57" s="48" t="s">
        <v>469</v>
      </c>
      <c r="BA57" s="88" t="s">
        <v>120</v>
      </c>
      <c r="BB57" s="44" t="s">
        <v>405</v>
      </c>
      <c r="BC57" s="44" t="s">
        <v>659</v>
      </c>
      <c r="BD57" s="87" t="s">
        <v>881</v>
      </c>
      <c r="BE57" s="65" t="s">
        <v>723</v>
      </c>
      <c r="BF57" s="48" t="s">
        <v>817</v>
      </c>
      <c r="BG57" s="65" t="s">
        <v>532</v>
      </c>
      <c r="BH57" s="48" t="s">
        <v>1006</v>
      </c>
      <c r="BI57" s="48" t="s">
        <v>595</v>
      </c>
      <c r="BJ57" s="48" t="s">
        <v>944</v>
      </c>
      <c r="BK57" s="48" t="s">
        <v>931</v>
      </c>
      <c r="BL57" s="48" t="s">
        <v>646</v>
      </c>
      <c r="BM57" s="48" t="s">
        <v>993</v>
      </c>
      <c r="BN57" s="48" t="s">
        <v>582</v>
      </c>
      <c r="BO57" s="48" t="s">
        <v>804</v>
      </c>
      <c r="BP57" s="48" t="s">
        <v>773</v>
      </c>
      <c r="BQ57" s="48" t="s">
        <v>868</v>
      </c>
      <c r="BR57" s="80" t="s">
        <v>1131</v>
      </c>
      <c r="BS57" s="24"/>
      <c r="BT57" s="22"/>
      <c r="BU57" s="29" t="s">
        <v>921</v>
      </c>
      <c r="BV57" s="30" t="s">
        <v>1030</v>
      </c>
      <c r="BW57" s="31">
        <f>L2+(49*L4)</f>
        <v>50</v>
      </c>
      <c r="BX57" s="22"/>
    </row>
    <row r="58" spans="1:76" x14ac:dyDescent="0.2">
      <c r="A58" s="1">
        <v>8</v>
      </c>
      <c r="B58" s="178">
        <f>BW485</f>
        <v>478</v>
      </c>
      <c r="C58" s="6">
        <f>BW84</f>
        <v>77</v>
      </c>
      <c r="D58" s="6">
        <f>BW646</f>
        <v>639</v>
      </c>
      <c r="E58" s="6">
        <f>BW1015</f>
        <v>1008</v>
      </c>
      <c r="F58" s="6">
        <f>BW715</f>
        <v>708</v>
      </c>
      <c r="G58" s="6">
        <f>BW858</f>
        <v>851</v>
      </c>
      <c r="H58" s="7">
        <f>BW360</f>
        <v>353</v>
      </c>
      <c r="I58" s="9">
        <f>BW249</f>
        <v>242</v>
      </c>
      <c r="J58" s="6">
        <f>BW928</f>
        <v>921</v>
      </c>
      <c r="K58" s="11">
        <f>BW529</f>
        <v>522</v>
      </c>
      <c r="L58" s="6">
        <f>BW67</f>
        <v>60</v>
      </c>
      <c r="M58" s="6">
        <f>BW434</f>
        <v>427</v>
      </c>
      <c r="N58" s="6">
        <f>BW142</f>
        <v>135</v>
      </c>
      <c r="O58" s="6">
        <f>BW287</f>
        <v>280</v>
      </c>
      <c r="P58" s="6">
        <f>BW813</f>
        <v>806</v>
      </c>
      <c r="Q58" s="6">
        <f>BW700</f>
        <v>693</v>
      </c>
      <c r="R58" s="6">
        <f>BW339</f>
        <v>332</v>
      </c>
      <c r="S58" s="6">
        <f>BW226</f>
        <v>219</v>
      </c>
      <c r="T58" s="6">
        <f>BW752</f>
        <v>745</v>
      </c>
      <c r="U58" s="6">
        <f>BW897</f>
        <v>890</v>
      </c>
      <c r="V58" s="6">
        <f>BW605</f>
        <v>598</v>
      </c>
      <c r="W58" s="6">
        <f>BW972</f>
        <v>965</v>
      </c>
      <c r="X58" s="12">
        <f>BW510</f>
        <v>503</v>
      </c>
      <c r="Y58" s="6">
        <f>BW111</f>
        <v>104</v>
      </c>
      <c r="Z58" s="6">
        <f>BW790</f>
        <v>783</v>
      </c>
      <c r="AA58" s="8">
        <f>BW679</f>
        <v>672</v>
      </c>
      <c r="AB58" s="6">
        <f>BW181</f>
        <v>174</v>
      </c>
      <c r="AC58" s="6">
        <f>BW324</f>
        <v>317</v>
      </c>
      <c r="AD58" s="6">
        <f>BW24</f>
        <v>17</v>
      </c>
      <c r="AE58" s="6">
        <f>BW393</f>
        <v>386</v>
      </c>
      <c r="AF58" s="6">
        <f>BW955</f>
        <v>948</v>
      </c>
      <c r="AG58" s="179">
        <f>BW554</f>
        <v>547</v>
      </c>
      <c r="AH58" s="5">
        <f t="shared" si="12"/>
        <v>16400</v>
      </c>
      <c r="AI58" s="5">
        <f t="shared" si="13"/>
        <v>11201200</v>
      </c>
      <c r="AJ58" s="2">
        <f t="shared" si="11"/>
        <v>8606720000</v>
      </c>
      <c r="AK58" s="115">
        <f>SUMSQ(R57,S57,T57,U57,V57,W57,X57,Y57,Z57,AA57,AB57,AC57,AD57,AE57,AF57,AG57,R58,S58,T58,U58,V58,W58,X58,Y58,Z58,AA58,AB58,AC58,AD58,AE58,AF58,AG58)</f>
        <v>11201200</v>
      </c>
      <c r="AM58" s="47" t="s">
        <v>445</v>
      </c>
      <c r="AN58" s="48" t="s">
        <v>97</v>
      </c>
      <c r="AO58" s="48" t="s">
        <v>508</v>
      </c>
      <c r="AP58" s="65" t="s">
        <v>33</v>
      </c>
      <c r="AQ58" s="48" t="s">
        <v>317</v>
      </c>
      <c r="AR58" s="65" t="s">
        <v>222</v>
      </c>
      <c r="AS58" s="48" t="s">
        <v>381</v>
      </c>
      <c r="AT58" s="48" t="s">
        <v>160</v>
      </c>
      <c r="AU58" s="65" t="s">
        <v>1158</v>
      </c>
      <c r="AV58" s="48" t="s">
        <v>336</v>
      </c>
      <c r="AW58" s="48" t="s">
        <v>241</v>
      </c>
      <c r="AX58" s="48" t="s">
        <v>273</v>
      </c>
      <c r="AY58" s="48" t="s">
        <v>52</v>
      </c>
      <c r="AZ58" s="48" t="s">
        <v>464</v>
      </c>
      <c r="BA58" s="88" t="s">
        <v>115</v>
      </c>
      <c r="BB58" s="44" t="s">
        <v>400</v>
      </c>
      <c r="BC58" s="44" t="s">
        <v>654</v>
      </c>
      <c r="BD58" s="87" t="s">
        <v>876</v>
      </c>
      <c r="BE58" s="48" t="s">
        <v>718</v>
      </c>
      <c r="BF58" s="65" t="s">
        <v>812</v>
      </c>
      <c r="BG58" s="48" t="s">
        <v>527</v>
      </c>
      <c r="BH58" s="65" t="s">
        <v>1001</v>
      </c>
      <c r="BI58" s="48" t="s">
        <v>590</v>
      </c>
      <c r="BJ58" s="48" t="s">
        <v>939</v>
      </c>
      <c r="BK58" s="48" t="s">
        <v>920</v>
      </c>
      <c r="BL58" s="48" t="s">
        <v>635</v>
      </c>
      <c r="BM58" s="48" t="s">
        <v>982</v>
      </c>
      <c r="BN58" s="48" t="s">
        <v>571</v>
      </c>
      <c r="BO58" s="48" t="s">
        <v>793</v>
      </c>
      <c r="BP58" s="48" t="s">
        <v>762</v>
      </c>
      <c r="BQ58" s="65" t="s">
        <v>857</v>
      </c>
      <c r="BR58" s="49" t="s">
        <v>699</v>
      </c>
      <c r="BS58" s="24"/>
      <c r="BT58" s="22"/>
      <c r="BU58" s="29" t="s">
        <v>561</v>
      </c>
      <c r="BV58" s="30" t="s">
        <v>1030</v>
      </c>
      <c r="BW58" s="31">
        <f>L2+(50*L4)</f>
        <v>51</v>
      </c>
      <c r="BX58" s="22"/>
    </row>
    <row r="59" spans="1:76" x14ac:dyDescent="0.2">
      <c r="A59" s="1">
        <v>9</v>
      </c>
      <c r="B59" s="178">
        <f>BW848</f>
        <v>841</v>
      </c>
      <c r="C59" s="6">
        <f>BW737</f>
        <v>730</v>
      </c>
      <c r="D59" s="6">
        <f>BW243</f>
        <v>236</v>
      </c>
      <c r="E59" s="6">
        <f>BW386</f>
        <v>379</v>
      </c>
      <c r="F59" s="6">
        <f>BW94</f>
        <v>87</v>
      </c>
      <c r="G59" s="6">
        <f>BW463</f>
        <v>456</v>
      </c>
      <c r="H59" s="11">
        <f>BW1021</f>
        <v>1014</v>
      </c>
      <c r="I59" s="6">
        <f>BW620</f>
        <v>613</v>
      </c>
      <c r="J59" s="9">
        <f>BW277</f>
        <v>270</v>
      </c>
      <c r="K59" s="7">
        <f>BW164</f>
        <v>157</v>
      </c>
      <c r="L59" s="6">
        <f>BW694</f>
        <v>687</v>
      </c>
      <c r="M59" s="6">
        <f>BW839</f>
        <v>832</v>
      </c>
      <c r="N59" s="6">
        <f>BW539</f>
        <v>532</v>
      </c>
      <c r="O59" s="6">
        <f>BW906</f>
        <v>899</v>
      </c>
      <c r="P59" s="6">
        <f>BW440</f>
        <v>433</v>
      </c>
      <c r="Q59" s="6">
        <f>BW41</f>
        <v>34</v>
      </c>
      <c r="R59" s="6">
        <f>BW998</f>
        <v>991</v>
      </c>
      <c r="S59" s="6">
        <f>BW599</f>
        <v>592</v>
      </c>
      <c r="T59" s="6">
        <f>BW133</f>
        <v>126</v>
      </c>
      <c r="U59" s="6">
        <f>BW500</f>
        <v>493</v>
      </c>
      <c r="V59" s="6">
        <f>BW200</f>
        <v>193</v>
      </c>
      <c r="W59" s="6">
        <f>BW345</f>
        <v>338</v>
      </c>
      <c r="X59" s="8">
        <f>BW875</f>
        <v>868</v>
      </c>
      <c r="Y59" s="6">
        <f>BW762</f>
        <v>755</v>
      </c>
      <c r="Z59" s="6">
        <f>BW419</f>
        <v>412</v>
      </c>
      <c r="AA59" s="12">
        <f>BW18</f>
        <v>11</v>
      </c>
      <c r="AB59" s="6">
        <f>BW576</f>
        <v>569</v>
      </c>
      <c r="AC59" s="6">
        <f>BW945</f>
        <v>938</v>
      </c>
      <c r="AD59" s="6">
        <f>BW653</f>
        <v>646</v>
      </c>
      <c r="AE59" s="6">
        <f>BW796</f>
        <v>789</v>
      </c>
      <c r="AF59" s="6">
        <f>BW302</f>
        <v>295</v>
      </c>
      <c r="AG59" s="179">
        <f>BW191</f>
        <v>184</v>
      </c>
      <c r="AH59" s="5">
        <f t="shared" si="12"/>
        <v>16400</v>
      </c>
      <c r="AI59" s="5">
        <f t="shared" si="13"/>
        <v>11201200</v>
      </c>
      <c r="AJ59" s="2">
        <f t="shared" si="11"/>
        <v>8606720000</v>
      </c>
      <c r="AK59" s="115">
        <f>SUMSQ(B59,C59,D59,E59,F59,G59,H59,I59,J59,K59,L59,M59,N59,O59,P59,Q59,B60,C60,D60,E60,F60,G60,H60,I60,J60,K60,L60,M60,N60,O60,P60,Q60)</f>
        <v>11201200</v>
      </c>
      <c r="AM59" s="74" t="s">
        <v>129</v>
      </c>
      <c r="AN59" s="48" t="s">
        <v>414</v>
      </c>
      <c r="AO59" s="48" t="s">
        <v>66</v>
      </c>
      <c r="AP59" s="48" t="s">
        <v>478</v>
      </c>
      <c r="AQ59" s="48" t="s">
        <v>255</v>
      </c>
      <c r="AR59" s="48" t="s">
        <v>287</v>
      </c>
      <c r="AS59" s="65" t="s">
        <v>191</v>
      </c>
      <c r="AT59" s="48" t="s">
        <v>350</v>
      </c>
      <c r="AU59" s="48" t="s">
        <v>367</v>
      </c>
      <c r="AV59" s="48" t="s">
        <v>146</v>
      </c>
      <c r="AW59" s="48" t="s">
        <v>303</v>
      </c>
      <c r="AX59" s="48" t="s">
        <v>208</v>
      </c>
      <c r="AY59" s="48" t="s">
        <v>494</v>
      </c>
      <c r="AZ59" s="65" t="s">
        <v>1132</v>
      </c>
      <c r="BA59" s="88" t="s">
        <v>431</v>
      </c>
      <c r="BB59" s="44" t="s">
        <v>83</v>
      </c>
      <c r="BC59" s="65" t="s">
        <v>843</v>
      </c>
      <c r="BD59" s="87" t="s">
        <v>685</v>
      </c>
      <c r="BE59" s="48" t="s">
        <v>780</v>
      </c>
      <c r="BF59" s="48" t="s">
        <v>748</v>
      </c>
      <c r="BG59" s="48" t="s">
        <v>969</v>
      </c>
      <c r="BH59" s="48" t="s">
        <v>557</v>
      </c>
      <c r="BI59" s="65" t="s">
        <v>906</v>
      </c>
      <c r="BJ59" s="48" t="s">
        <v>621</v>
      </c>
      <c r="BK59" s="48" t="s">
        <v>604</v>
      </c>
      <c r="BL59" s="48" t="s">
        <v>952</v>
      </c>
      <c r="BM59" s="48" t="s">
        <v>541</v>
      </c>
      <c r="BN59" s="65" t="s">
        <v>1015</v>
      </c>
      <c r="BO59" s="48" t="s">
        <v>732</v>
      </c>
      <c r="BP59" s="48" t="s">
        <v>826</v>
      </c>
      <c r="BQ59" s="48" t="s">
        <v>668</v>
      </c>
      <c r="BR59" s="49" t="s">
        <v>889</v>
      </c>
      <c r="BS59" s="24" t="s">
        <v>5</v>
      </c>
      <c r="BT59" s="22"/>
      <c r="BU59" s="29" t="s">
        <v>757</v>
      </c>
      <c r="BV59" s="30" t="s">
        <v>1030</v>
      </c>
      <c r="BW59" s="31">
        <f>L2+(51*L4)</f>
        <v>52</v>
      </c>
      <c r="BX59" s="22"/>
    </row>
    <row r="60" spans="1:76" x14ac:dyDescent="0.2">
      <c r="A60" s="1">
        <v>10</v>
      </c>
      <c r="B60" s="178">
        <f>BW757</f>
        <v>750</v>
      </c>
      <c r="C60" s="6">
        <f>BW900</f>
        <v>893</v>
      </c>
      <c r="D60" s="6">
        <f>BW342</f>
        <v>335</v>
      </c>
      <c r="E60" s="6">
        <f>BW231</f>
        <v>224</v>
      </c>
      <c r="F60" s="6">
        <f>BW507</f>
        <v>500</v>
      </c>
      <c r="G60" s="6">
        <f>BW106</f>
        <v>99</v>
      </c>
      <c r="H60" s="6">
        <f>BW600</f>
        <v>593</v>
      </c>
      <c r="I60" s="11">
        <f>BW969</f>
        <v>962</v>
      </c>
      <c r="J60" s="7">
        <f>BW176</f>
        <v>169</v>
      </c>
      <c r="K60" s="9">
        <f>BW321</f>
        <v>314</v>
      </c>
      <c r="L60" s="6">
        <f>BW787</f>
        <v>780</v>
      </c>
      <c r="M60" s="6">
        <f>BW674</f>
        <v>667</v>
      </c>
      <c r="N60" s="6">
        <f>BW958</f>
        <v>951</v>
      </c>
      <c r="O60" s="6">
        <f>BW559</f>
        <v>552</v>
      </c>
      <c r="P60" s="6">
        <f>BW29</f>
        <v>22</v>
      </c>
      <c r="Q60" s="6">
        <f>BW396</f>
        <v>389</v>
      </c>
      <c r="R60" s="6">
        <f>BW643</f>
        <v>636</v>
      </c>
      <c r="S60" s="6">
        <f>BW1010</f>
        <v>1003</v>
      </c>
      <c r="T60" s="6">
        <f>BW480</f>
        <v>473</v>
      </c>
      <c r="U60" s="6">
        <f>BW81</f>
        <v>74</v>
      </c>
      <c r="V60" s="6">
        <f>BW365</f>
        <v>358</v>
      </c>
      <c r="W60" s="6">
        <f>BW252</f>
        <v>245</v>
      </c>
      <c r="X60" s="6">
        <f>BW718</f>
        <v>711</v>
      </c>
      <c r="Y60" s="8">
        <f>BW863</f>
        <v>856</v>
      </c>
      <c r="Z60" s="12">
        <f>BW70</f>
        <v>63</v>
      </c>
      <c r="AA60" s="6">
        <f>BW439</f>
        <v>432</v>
      </c>
      <c r="AB60" s="6">
        <f>BW933</f>
        <v>926</v>
      </c>
      <c r="AC60" s="6">
        <f>BW532</f>
        <v>525</v>
      </c>
      <c r="AD60" s="6">
        <f>BW808</f>
        <v>801</v>
      </c>
      <c r="AE60" s="6">
        <f>BW697</f>
        <v>690</v>
      </c>
      <c r="AF60" s="6">
        <f>BW139</f>
        <v>132</v>
      </c>
      <c r="AG60" s="179">
        <f>BW282</f>
        <v>275</v>
      </c>
      <c r="AH60" s="5">
        <f t="shared" si="12"/>
        <v>16400</v>
      </c>
      <c r="AI60" s="5">
        <f t="shared" si="13"/>
        <v>11201200</v>
      </c>
      <c r="AJ60" s="2">
        <f t="shared" si="11"/>
        <v>8606720000</v>
      </c>
      <c r="AK60" s="115">
        <f>SUMSQ(R59,S59,T59,U59,V59,W59,X59,Y59,Z59,AA59,AB59,AC59,AD59,AE59,AF59,AG59,R60,S60,T60,U60,V60,W60,X60,Y60,Z60,AA60,AB60,AC60,AD60,AE60,AF60,AG60)</f>
        <v>11201200</v>
      </c>
      <c r="AM60" s="47" t="s">
        <v>138</v>
      </c>
      <c r="AN60" s="65" t="s">
        <v>423</v>
      </c>
      <c r="AO60" s="48" t="s">
        <v>75</v>
      </c>
      <c r="AP60" s="48" t="s">
        <v>486</v>
      </c>
      <c r="AQ60" s="48" t="s">
        <v>264</v>
      </c>
      <c r="AR60" s="48" t="s">
        <v>6</v>
      </c>
      <c r="AS60" s="48" t="s">
        <v>200</v>
      </c>
      <c r="AT60" s="65" t="s">
        <v>359</v>
      </c>
      <c r="AU60" s="48" t="s">
        <v>374</v>
      </c>
      <c r="AV60" s="48" t="s">
        <v>153</v>
      </c>
      <c r="AW60" s="48" t="s">
        <v>310</v>
      </c>
      <c r="AX60" s="48" t="s">
        <v>215</v>
      </c>
      <c r="AY60" s="65" t="s">
        <v>501</v>
      </c>
      <c r="AZ60" s="48" t="s">
        <v>26</v>
      </c>
      <c r="BA60" s="88" t="s">
        <v>438</v>
      </c>
      <c r="BB60" s="44" t="s">
        <v>90</v>
      </c>
      <c r="BC60" s="44" t="s">
        <v>850</v>
      </c>
      <c r="BD60" s="65" t="s">
        <v>692</v>
      </c>
      <c r="BE60" s="48" t="s">
        <v>786</v>
      </c>
      <c r="BF60" s="48" t="s">
        <v>755</v>
      </c>
      <c r="BG60" s="48" t="s">
        <v>975</v>
      </c>
      <c r="BH60" s="48" t="s">
        <v>564</v>
      </c>
      <c r="BI60" s="48" t="s">
        <v>913</v>
      </c>
      <c r="BJ60" s="65" t="s">
        <v>628</v>
      </c>
      <c r="BK60" s="48" t="s">
        <v>613</v>
      </c>
      <c r="BL60" s="48" t="s">
        <v>961</v>
      </c>
      <c r="BM60" s="65" t="s">
        <v>1159</v>
      </c>
      <c r="BN60" s="48" t="s">
        <v>1024</v>
      </c>
      <c r="BO60" s="48" t="s">
        <v>740</v>
      </c>
      <c r="BP60" s="48" t="s">
        <v>835</v>
      </c>
      <c r="BQ60" s="48" t="s">
        <v>677</v>
      </c>
      <c r="BR60" s="49" t="s">
        <v>898</v>
      </c>
      <c r="BS60" s="24"/>
      <c r="BT60" s="22"/>
      <c r="BU60" s="29" t="s">
        <v>309</v>
      </c>
      <c r="BV60" s="30" t="s">
        <v>1030</v>
      </c>
      <c r="BW60" s="31">
        <f>L2+(52*L4)</f>
        <v>53</v>
      </c>
      <c r="BX60" s="22"/>
    </row>
    <row r="61" spans="1:76" x14ac:dyDescent="0.2">
      <c r="A61" s="1">
        <v>11</v>
      </c>
      <c r="B61" s="178">
        <f>BW185</f>
        <v>178</v>
      </c>
      <c r="C61" s="6">
        <f>BW296</f>
        <v>289</v>
      </c>
      <c r="D61" s="6">
        <f>BW794</f>
        <v>787</v>
      </c>
      <c r="E61" s="6">
        <f>BW651</f>
        <v>644</v>
      </c>
      <c r="F61" s="11">
        <f>BW951</f>
        <v>944</v>
      </c>
      <c r="G61" s="6">
        <f>BW582</f>
        <v>575</v>
      </c>
      <c r="H61" s="6">
        <f>BW20</f>
        <v>13</v>
      </c>
      <c r="I61" s="6">
        <f>BW421</f>
        <v>414</v>
      </c>
      <c r="J61" s="6">
        <f>BW764</f>
        <v>757</v>
      </c>
      <c r="K61" s="6">
        <f>BW877</f>
        <v>870</v>
      </c>
      <c r="L61" s="9">
        <f>BW351</f>
        <v>344</v>
      </c>
      <c r="M61" s="7">
        <f>BW206</f>
        <v>199</v>
      </c>
      <c r="N61" s="6">
        <f>BW498</f>
        <v>491</v>
      </c>
      <c r="O61" s="6">
        <f>BW131</f>
        <v>124</v>
      </c>
      <c r="P61" s="6">
        <f>BW593</f>
        <v>586</v>
      </c>
      <c r="Q61" s="6">
        <f>BW992</f>
        <v>985</v>
      </c>
      <c r="R61" s="6">
        <f>BW47</f>
        <v>40</v>
      </c>
      <c r="S61" s="6">
        <f>BW446</f>
        <v>439</v>
      </c>
      <c r="T61" s="6">
        <f>BW908</f>
        <v>901</v>
      </c>
      <c r="U61" s="6">
        <f>BW541</f>
        <v>534</v>
      </c>
      <c r="V61" s="8">
        <f>BW833</f>
        <v>826</v>
      </c>
      <c r="W61" s="6">
        <f>BW688</f>
        <v>681</v>
      </c>
      <c r="X61" s="6">
        <f>BW162</f>
        <v>155</v>
      </c>
      <c r="Y61" s="6">
        <f>BW275</f>
        <v>268</v>
      </c>
      <c r="Z61" s="6">
        <f>BW618</f>
        <v>611</v>
      </c>
      <c r="AA61" s="6">
        <f>BW1019</f>
        <v>1012</v>
      </c>
      <c r="AB61" s="6">
        <f>BW457</f>
        <v>450</v>
      </c>
      <c r="AC61" s="12">
        <f>BW88</f>
        <v>81</v>
      </c>
      <c r="AD61" s="6">
        <f>BW388</f>
        <v>381</v>
      </c>
      <c r="AE61" s="6">
        <f>BW245</f>
        <v>238</v>
      </c>
      <c r="AF61" s="6">
        <f>BW743</f>
        <v>736</v>
      </c>
      <c r="AG61" s="179">
        <f>BW854</f>
        <v>847</v>
      </c>
      <c r="AH61" s="5">
        <f t="shared" si="12"/>
        <v>16400</v>
      </c>
      <c r="AI61" s="5">
        <f t="shared" si="13"/>
        <v>11201200</v>
      </c>
      <c r="AJ61" s="2">
        <f t="shared" si="11"/>
        <v>8606720000</v>
      </c>
      <c r="AK61" s="115">
        <f>SUMSQ(B61,C61,D61,E61,F61,G61,H61,I61,J61,K61,L61,M61,N61,O61,P61,Q61,B62,C62,D62,E62,F62,G62,H62,I62,J62,K62,L62,M62,N62,O62,P62,Q62)</f>
        <v>11201200</v>
      </c>
      <c r="AM61" s="47" t="s">
        <v>127</v>
      </c>
      <c r="AN61" s="48" t="s">
        <v>412</v>
      </c>
      <c r="AO61" s="48" t="s">
        <v>64</v>
      </c>
      <c r="AP61" s="48" t="s">
        <v>476</v>
      </c>
      <c r="AQ61" s="65" t="s">
        <v>253</v>
      </c>
      <c r="AR61" s="48" t="s">
        <v>285</v>
      </c>
      <c r="AS61" s="48" t="s">
        <v>189</v>
      </c>
      <c r="AT61" s="48" t="s">
        <v>348</v>
      </c>
      <c r="AU61" s="48" t="s">
        <v>369</v>
      </c>
      <c r="AV61" s="48" t="s">
        <v>56</v>
      </c>
      <c r="AW61" s="48" t="s">
        <v>305</v>
      </c>
      <c r="AX61" s="48" t="s">
        <v>210</v>
      </c>
      <c r="AY61" s="48" t="s">
        <v>496</v>
      </c>
      <c r="AZ61" s="48" t="s">
        <v>21</v>
      </c>
      <c r="BA61" s="88" t="s">
        <v>433</v>
      </c>
      <c r="BB61" s="89" t="s">
        <v>85</v>
      </c>
      <c r="BC61" s="44" t="s">
        <v>845</v>
      </c>
      <c r="BD61" s="87" t="s">
        <v>687</v>
      </c>
      <c r="BE61" s="65" t="s">
        <v>1125</v>
      </c>
      <c r="BF61" s="48" t="s">
        <v>750</v>
      </c>
      <c r="BG61" s="48" t="s">
        <v>970</v>
      </c>
      <c r="BH61" s="48" t="s">
        <v>559</v>
      </c>
      <c r="BI61" s="48" t="s">
        <v>908</v>
      </c>
      <c r="BJ61" s="48" t="s">
        <v>623</v>
      </c>
      <c r="BK61" s="48" t="s">
        <v>602</v>
      </c>
      <c r="BL61" s="65" t="s">
        <v>950</v>
      </c>
      <c r="BM61" s="48" t="s">
        <v>539</v>
      </c>
      <c r="BN61" s="48" t="s">
        <v>1013</v>
      </c>
      <c r="BO61" s="48" t="s">
        <v>730</v>
      </c>
      <c r="BP61" s="48" t="s">
        <v>824</v>
      </c>
      <c r="BQ61" s="48" t="s">
        <v>666</v>
      </c>
      <c r="BR61" s="80" t="s">
        <v>887</v>
      </c>
      <c r="BS61" s="24"/>
      <c r="BT61" s="22"/>
      <c r="BU61" s="29" t="s">
        <v>505</v>
      </c>
      <c r="BV61" s="30" t="s">
        <v>1030</v>
      </c>
      <c r="BW61" s="31">
        <f>L2+(53*L4)</f>
        <v>54</v>
      </c>
      <c r="BX61" s="22"/>
    </row>
    <row r="62" spans="1:76" x14ac:dyDescent="0.2">
      <c r="A62" s="1">
        <v>12</v>
      </c>
      <c r="B62" s="178">
        <f>BW284</f>
        <v>277</v>
      </c>
      <c r="C62" s="6">
        <f>BW141</f>
        <v>134</v>
      </c>
      <c r="D62" s="6">
        <f>BW703</f>
        <v>696</v>
      </c>
      <c r="E62" s="6">
        <f>BW814</f>
        <v>807</v>
      </c>
      <c r="F62" s="6">
        <f>BW530</f>
        <v>523</v>
      </c>
      <c r="G62" s="11">
        <f>BW931</f>
        <v>924</v>
      </c>
      <c r="H62" s="6">
        <f>BW433</f>
        <v>426</v>
      </c>
      <c r="I62" s="6">
        <f>BW64</f>
        <v>57</v>
      </c>
      <c r="J62" s="6">
        <f>BW857</f>
        <v>850</v>
      </c>
      <c r="K62" s="6">
        <f>BW712</f>
        <v>705</v>
      </c>
      <c r="L62" s="7">
        <f>BW250</f>
        <v>243</v>
      </c>
      <c r="M62" s="9">
        <f>BW363</f>
        <v>356</v>
      </c>
      <c r="N62" s="6">
        <f>BW87</f>
        <v>80</v>
      </c>
      <c r="O62" s="6">
        <f>BW486</f>
        <v>479</v>
      </c>
      <c r="P62" s="6">
        <f>BW1012</f>
        <v>1005</v>
      </c>
      <c r="Q62" s="6">
        <f>BW645</f>
        <v>638</v>
      </c>
      <c r="R62" s="6">
        <f>BW394</f>
        <v>387</v>
      </c>
      <c r="S62" s="6">
        <f>BW27</f>
        <v>20</v>
      </c>
      <c r="T62" s="6">
        <f>BW553</f>
        <v>546</v>
      </c>
      <c r="U62" s="6">
        <f>BW952</f>
        <v>945</v>
      </c>
      <c r="V62" s="6">
        <f>BW676</f>
        <v>669</v>
      </c>
      <c r="W62" s="8">
        <f>BW789</f>
        <v>782</v>
      </c>
      <c r="X62" s="6">
        <f>BW327</f>
        <v>320</v>
      </c>
      <c r="Y62" s="6">
        <f>BW182</f>
        <v>175</v>
      </c>
      <c r="Z62" s="6">
        <f>BW975</f>
        <v>968</v>
      </c>
      <c r="AA62" s="6">
        <f>BW606</f>
        <v>599</v>
      </c>
      <c r="AB62" s="12">
        <f>BW108</f>
        <v>101</v>
      </c>
      <c r="AC62" s="6">
        <f>BW509</f>
        <v>502</v>
      </c>
      <c r="AD62" s="6">
        <f>BW225</f>
        <v>218</v>
      </c>
      <c r="AE62" s="6">
        <f>BW336</f>
        <v>329</v>
      </c>
      <c r="AF62" s="6">
        <f>BW898</f>
        <v>891</v>
      </c>
      <c r="AG62" s="179">
        <f>BW755</f>
        <v>748</v>
      </c>
      <c r="AH62" s="5">
        <f t="shared" si="12"/>
        <v>16400</v>
      </c>
      <c r="AI62" s="5">
        <f t="shared" si="13"/>
        <v>11201200</v>
      </c>
      <c r="AJ62" s="2">
        <f t="shared" si="11"/>
        <v>8606720000</v>
      </c>
      <c r="AK62" s="115">
        <f>SUMSQ(R61,S61,T61,U61,V61,W61,X61,Y61,Z61,AA61,AB61,AC61,AD61,AE61,AF61,AG61,R62,S62,T62,U62,V62,W62,X62,Y62,Z62,AA62,AB62,AC62,AD62,AE62,AF62,AG62)</f>
        <v>11201200</v>
      </c>
      <c r="AM62" s="47" t="s">
        <v>140</v>
      </c>
      <c r="AN62" s="48" t="s">
        <v>425</v>
      </c>
      <c r="AO62" s="48" t="s">
        <v>77</v>
      </c>
      <c r="AP62" s="48" t="s">
        <v>488</v>
      </c>
      <c r="AQ62" s="48" t="s">
        <v>266</v>
      </c>
      <c r="AR62" s="65" t="s">
        <v>1142</v>
      </c>
      <c r="AS62" s="48" t="s">
        <v>202</v>
      </c>
      <c r="AT62" s="48" t="s">
        <v>361</v>
      </c>
      <c r="AU62" s="65" t="s">
        <v>372</v>
      </c>
      <c r="AV62" s="48" t="s">
        <v>151</v>
      </c>
      <c r="AW62" s="48" t="s">
        <v>308</v>
      </c>
      <c r="AX62" s="48" t="s">
        <v>213</v>
      </c>
      <c r="AY62" s="48" t="s">
        <v>499</v>
      </c>
      <c r="AZ62" s="48" t="s">
        <v>697</v>
      </c>
      <c r="BA62" s="86" t="s">
        <v>436</v>
      </c>
      <c r="BB62" s="44" t="s">
        <v>88</v>
      </c>
      <c r="BC62" s="44" t="s">
        <v>848</v>
      </c>
      <c r="BD62" s="87" t="s">
        <v>690</v>
      </c>
      <c r="BE62" s="48" t="s">
        <v>784</v>
      </c>
      <c r="BF62" s="65" t="s">
        <v>753</v>
      </c>
      <c r="BG62" s="48" t="s">
        <v>973</v>
      </c>
      <c r="BH62" s="48" t="s">
        <v>562</v>
      </c>
      <c r="BI62" s="48" t="s">
        <v>911</v>
      </c>
      <c r="BJ62" s="48" t="s">
        <v>626</v>
      </c>
      <c r="BK62" s="65" t="s">
        <v>615</v>
      </c>
      <c r="BL62" s="48" t="s">
        <v>963</v>
      </c>
      <c r="BM62" s="48" t="s">
        <v>551</v>
      </c>
      <c r="BN62" s="48" t="s">
        <v>1026</v>
      </c>
      <c r="BO62" s="48" t="s">
        <v>742</v>
      </c>
      <c r="BP62" s="48" t="s">
        <v>837</v>
      </c>
      <c r="BQ62" s="65" t="s">
        <v>679</v>
      </c>
      <c r="BR62" s="49" t="s">
        <v>900</v>
      </c>
      <c r="BS62" s="24"/>
      <c r="BT62" s="22"/>
      <c r="BU62" s="29" t="s">
        <v>99</v>
      </c>
      <c r="BV62" s="30" t="s">
        <v>1030</v>
      </c>
      <c r="BW62" s="31">
        <f>L2+(54*L4)</f>
        <v>55</v>
      </c>
      <c r="BX62" s="22"/>
    </row>
    <row r="63" spans="1:76" x14ac:dyDescent="0.2">
      <c r="A63" s="1">
        <v>13</v>
      </c>
      <c r="B63" s="178">
        <f>BW211</f>
        <v>204</v>
      </c>
      <c r="C63" s="6">
        <f>BW354</f>
        <v>347</v>
      </c>
      <c r="D63" s="11">
        <f>BW880</f>
        <v>873</v>
      </c>
      <c r="E63" s="6">
        <f>BW769</f>
        <v>762</v>
      </c>
      <c r="F63" s="6">
        <f>BW989</f>
        <v>982</v>
      </c>
      <c r="G63" s="6">
        <f>BW588</f>
        <v>581</v>
      </c>
      <c r="H63" s="6">
        <f>BW126</f>
        <v>119</v>
      </c>
      <c r="I63" s="6">
        <f>BW495</f>
        <v>488</v>
      </c>
      <c r="J63" s="6">
        <f>BW662</f>
        <v>655</v>
      </c>
      <c r="K63" s="6">
        <f>BW807</f>
        <v>800</v>
      </c>
      <c r="L63" s="6">
        <f>BW309</f>
        <v>302</v>
      </c>
      <c r="M63" s="6">
        <f>BW196</f>
        <v>189</v>
      </c>
      <c r="N63" s="9">
        <f>BW408</f>
        <v>401</v>
      </c>
      <c r="O63" s="7">
        <f>BW9</f>
        <v>2</v>
      </c>
      <c r="P63" s="6">
        <f>BW571</f>
        <v>564</v>
      </c>
      <c r="Q63" s="6">
        <f>BW938</f>
        <v>931</v>
      </c>
      <c r="R63" s="6">
        <f>BW101</f>
        <v>94</v>
      </c>
      <c r="S63" s="6">
        <f>BW468</f>
        <v>461</v>
      </c>
      <c r="T63" s="8">
        <f>BW1030</f>
        <v>1023</v>
      </c>
      <c r="U63" s="6">
        <f>BW631</f>
        <v>624</v>
      </c>
      <c r="V63" s="6">
        <f>BW843</f>
        <v>836</v>
      </c>
      <c r="W63" s="6">
        <f>BW730</f>
        <v>723</v>
      </c>
      <c r="X63" s="6">
        <f>BW232</f>
        <v>225</v>
      </c>
      <c r="Y63" s="6">
        <f>BW377</f>
        <v>370</v>
      </c>
      <c r="Z63" s="6">
        <f>BW544</f>
        <v>537</v>
      </c>
      <c r="AA63" s="6">
        <f>BW913</f>
        <v>906</v>
      </c>
      <c r="AB63" s="6">
        <f>BW451</f>
        <v>444</v>
      </c>
      <c r="AC63" s="6">
        <f>BW50</f>
        <v>43</v>
      </c>
      <c r="AD63" s="6">
        <f>BW270</f>
        <v>263</v>
      </c>
      <c r="AE63" s="12">
        <f>BW159</f>
        <v>152</v>
      </c>
      <c r="AF63" s="6">
        <f>BW685</f>
        <v>678</v>
      </c>
      <c r="AG63" s="179">
        <f>BW828</f>
        <v>821</v>
      </c>
      <c r="AH63" s="5">
        <f t="shared" si="12"/>
        <v>16400</v>
      </c>
      <c r="AI63" s="5">
        <f t="shared" si="13"/>
        <v>11201200</v>
      </c>
      <c r="AJ63" s="2">
        <f t="shared" si="11"/>
        <v>8606720000</v>
      </c>
      <c r="AK63" s="115">
        <f>SUMSQ(B63,C63,D63,E63,F63,G63,H63,I63,J63,K63,L63,M63,N63,O63,P63,Q63,B64,C64,D64,E64,F64,G64,H64,I64,J64,K64,L64,M64,N64,O64,P64,Q64)</f>
        <v>11201200</v>
      </c>
      <c r="AM63" s="47" t="s">
        <v>133</v>
      </c>
      <c r="AN63" s="48" t="s">
        <v>418</v>
      </c>
      <c r="AO63" s="65" t="s">
        <v>1149</v>
      </c>
      <c r="AP63" s="48" t="s">
        <v>482</v>
      </c>
      <c r="AQ63" s="65" t="s">
        <v>259</v>
      </c>
      <c r="AR63" s="48" t="s">
        <v>291</v>
      </c>
      <c r="AS63" s="48" t="s">
        <v>195</v>
      </c>
      <c r="AT63" s="48" t="s">
        <v>354</v>
      </c>
      <c r="AU63" s="48" t="s">
        <v>363</v>
      </c>
      <c r="AV63" s="48" t="s">
        <v>142</v>
      </c>
      <c r="AW63" s="48" t="s">
        <v>299</v>
      </c>
      <c r="AX63" s="48" t="s">
        <v>204</v>
      </c>
      <c r="AY63" s="48" t="s">
        <v>490</v>
      </c>
      <c r="AZ63" s="48" t="s">
        <v>15</v>
      </c>
      <c r="BA63" s="88" t="s">
        <v>427</v>
      </c>
      <c r="BB63" s="89" t="s">
        <v>79</v>
      </c>
      <c r="BC63" s="44" t="s">
        <v>839</v>
      </c>
      <c r="BD63" s="87" t="s">
        <v>681</v>
      </c>
      <c r="BE63" s="65" t="s">
        <v>776</v>
      </c>
      <c r="BF63" s="48" t="s">
        <v>744</v>
      </c>
      <c r="BG63" s="65" t="s">
        <v>965</v>
      </c>
      <c r="BH63" s="48" t="s">
        <v>553</v>
      </c>
      <c r="BI63" s="48" t="s">
        <v>902</v>
      </c>
      <c r="BJ63" s="48" t="s">
        <v>617</v>
      </c>
      <c r="BK63" s="48" t="s">
        <v>608</v>
      </c>
      <c r="BL63" s="65" t="s">
        <v>1154</v>
      </c>
      <c r="BM63" s="48" t="s">
        <v>544</v>
      </c>
      <c r="BN63" s="48" t="s">
        <v>1019</v>
      </c>
      <c r="BO63" s="48" t="s">
        <v>736</v>
      </c>
      <c r="BP63" s="48" t="s">
        <v>830</v>
      </c>
      <c r="BQ63" s="48" t="s">
        <v>672</v>
      </c>
      <c r="BR63" s="49" t="s">
        <v>893</v>
      </c>
      <c r="BS63" s="24"/>
      <c r="BT63" s="22"/>
      <c r="BU63" s="29" t="s">
        <v>159</v>
      </c>
      <c r="BV63" s="30" t="s">
        <v>1030</v>
      </c>
      <c r="BW63" s="31">
        <f>L2+(55*L4)</f>
        <v>56</v>
      </c>
      <c r="BX63" s="22"/>
    </row>
    <row r="64" spans="1:76" x14ac:dyDescent="0.2">
      <c r="A64" s="1">
        <v>14</v>
      </c>
      <c r="B64" s="178">
        <f>BW374</f>
        <v>367</v>
      </c>
      <c r="C64" s="6">
        <f>BW263</f>
        <v>256</v>
      </c>
      <c r="D64" s="6">
        <f>BW725</f>
        <v>718</v>
      </c>
      <c r="E64" s="11">
        <f>BW868</f>
        <v>861</v>
      </c>
      <c r="F64" s="6">
        <f>BW632</f>
        <v>625</v>
      </c>
      <c r="G64" s="6">
        <f>BW1001</f>
        <v>994</v>
      </c>
      <c r="H64" s="6">
        <f>BW475</f>
        <v>468</v>
      </c>
      <c r="I64" s="6">
        <f>BW74</f>
        <v>67</v>
      </c>
      <c r="J64" s="6">
        <f>BW819</f>
        <v>812</v>
      </c>
      <c r="K64" s="6">
        <f>BW706</f>
        <v>699</v>
      </c>
      <c r="L64" s="6">
        <f>BW144</f>
        <v>137</v>
      </c>
      <c r="M64" s="6">
        <f>BW289</f>
        <v>282</v>
      </c>
      <c r="N64" s="7">
        <f>BW61</f>
        <v>54</v>
      </c>
      <c r="O64" s="9">
        <f>BW428</f>
        <v>421</v>
      </c>
      <c r="P64" s="6">
        <f>BW926</f>
        <v>919</v>
      </c>
      <c r="Q64" s="6">
        <f>BW527</f>
        <v>520</v>
      </c>
      <c r="R64" s="6">
        <f>BW512</f>
        <v>505</v>
      </c>
      <c r="S64" s="6">
        <f>BW113</f>
        <v>106</v>
      </c>
      <c r="T64" s="6">
        <f>BW611</f>
        <v>604</v>
      </c>
      <c r="U64" s="8">
        <f>BW978</f>
        <v>971</v>
      </c>
      <c r="V64" s="6">
        <f>BW750</f>
        <v>743</v>
      </c>
      <c r="W64" s="6">
        <f>BW895</f>
        <v>888</v>
      </c>
      <c r="X64" s="6">
        <f>BW333</f>
        <v>326</v>
      </c>
      <c r="Y64" s="6">
        <f>BW220</f>
        <v>213</v>
      </c>
      <c r="Z64" s="6">
        <f>BW965</f>
        <v>958</v>
      </c>
      <c r="AA64" s="6">
        <f>BW564</f>
        <v>557</v>
      </c>
      <c r="AB64" s="6">
        <f>BW38</f>
        <v>31</v>
      </c>
      <c r="AC64" s="6">
        <f>BW407</f>
        <v>400</v>
      </c>
      <c r="AD64" s="12">
        <f>BW171</f>
        <v>164</v>
      </c>
      <c r="AE64" s="6">
        <f>BW314</f>
        <v>307</v>
      </c>
      <c r="AF64" s="6">
        <f>BW776</f>
        <v>769</v>
      </c>
      <c r="AG64" s="179">
        <f>BW665</f>
        <v>658</v>
      </c>
      <c r="AH64" s="5">
        <f t="shared" si="12"/>
        <v>16400</v>
      </c>
      <c r="AI64" s="5">
        <f t="shared" si="13"/>
        <v>11201200</v>
      </c>
      <c r="AJ64" s="2">
        <f t="shared" si="11"/>
        <v>8606720000</v>
      </c>
      <c r="AK64" s="115">
        <f>SUMSQ(R63,S63,T63,U63,V63,W63,X63,Y63,Z63,AA63,AB63,AC63,AD63,AE63,AF63,AG63,R64,S64,T64,U64,V64,W64,X64,Y64,Z64,AA64,AB64,AC64,AD64,AE64,AF64,AG64)</f>
        <v>11201200</v>
      </c>
      <c r="AM64" s="47" t="s">
        <v>134</v>
      </c>
      <c r="AN64" s="48" t="s">
        <v>419</v>
      </c>
      <c r="AO64" s="48" t="s">
        <v>71</v>
      </c>
      <c r="AP64" s="65" t="s">
        <v>483</v>
      </c>
      <c r="AQ64" s="48" t="s">
        <v>260</v>
      </c>
      <c r="AR64" s="65" t="s">
        <v>292</v>
      </c>
      <c r="AS64" s="48" t="s">
        <v>196</v>
      </c>
      <c r="AT64" s="48" t="s">
        <v>355</v>
      </c>
      <c r="AU64" s="48" t="s">
        <v>378</v>
      </c>
      <c r="AV64" s="48" t="s">
        <v>157</v>
      </c>
      <c r="AW64" s="48" t="s">
        <v>314</v>
      </c>
      <c r="AX64" s="48" t="s">
        <v>219</v>
      </c>
      <c r="AY64" s="48" t="s">
        <v>505</v>
      </c>
      <c r="AZ64" s="48" t="s">
        <v>30</v>
      </c>
      <c r="BA64" s="86" t="s">
        <v>1140</v>
      </c>
      <c r="BB64" s="44" t="s">
        <v>94</v>
      </c>
      <c r="BC64" s="44" t="s">
        <v>854</v>
      </c>
      <c r="BD64" s="87" t="s">
        <v>696</v>
      </c>
      <c r="BE64" s="48" t="s">
        <v>790</v>
      </c>
      <c r="BF64" s="65" t="s">
        <v>759</v>
      </c>
      <c r="BG64" s="48" t="s">
        <v>979</v>
      </c>
      <c r="BH64" s="65" t="s">
        <v>568</v>
      </c>
      <c r="BI64" s="48" t="s">
        <v>917</v>
      </c>
      <c r="BJ64" s="48" t="s">
        <v>632</v>
      </c>
      <c r="BK64" s="65" t="s">
        <v>609</v>
      </c>
      <c r="BL64" s="48" t="s">
        <v>957</v>
      </c>
      <c r="BM64" s="48" t="s">
        <v>545</v>
      </c>
      <c r="BN64" s="48" t="s">
        <v>1020</v>
      </c>
      <c r="BO64" s="48" t="s">
        <v>737</v>
      </c>
      <c r="BP64" s="48" t="s">
        <v>831</v>
      </c>
      <c r="BQ64" s="48" t="s">
        <v>673</v>
      </c>
      <c r="BR64" s="49" t="s">
        <v>894</v>
      </c>
      <c r="BS64" s="24"/>
      <c r="BT64" s="22"/>
      <c r="BU64" s="29" t="s">
        <v>361</v>
      </c>
      <c r="BV64" s="30" t="s">
        <v>1030</v>
      </c>
      <c r="BW64" s="31">
        <f>L2+(56*L4)</f>
        <v>57</v>
      </c>
      <c r="BX64" s="22"/>
    </row>
    <row r="65" spans="1:76" x14ac:dyDescent="0.2">
      <c r="A65" s="1">
        <v>15</v>
      </c>
      <c r="B65" s="190">
        <f>BW826</f>
        <v>819</v>
      </c>
      <c r="C65" s="6">
        <f>BW683</f>
        <v>676</v>
      </c>
      <c r="D65" s="6">
        <f>BW153</f>
        <v>146</v>
      </c>
      <c r="E65" s="6">
        <f>BW264</f>
        <v>257</v>
      </c>
      <c r="F65" s="6">
        <f>BW52</f>
        <v>45</v>
      </c>
      <c r="G65" s="6">
        <f>BW453</f>
        <v>446</v>
      </c>
      <c r="H65" s="6">
        <f>BW919</f>
        <v>912</v>
      </c>
      <c r="I65" s="6">
        <f>BW550</f>
        <v>543</v>
      </c>
      <c r="J65" s="6">
        <f>BW383</f>
        <v>376</v>
      </c>
      <c r="K65" s="6">
        <f>BW238</f>
        <v>231</v>
      </c>
      <c r="L65" s="6">
        <f>BW732</f>
        <v>725</v>
      </c>
      <c r="M65" s="6">
        <f>BW845</f>
        <v>838</v>
      </c>
      <c r="N65" s="6">
        <f>BW625</f>
        <v>618</v>
      </c>
      <c r="O65" s="6">
        <f>BW1024</f>
        <v>1017</v>
      </c>
      <c r="P65" s="9">
        <f>BW466</f>
        <v>459</v>
      </c>
      <c r="Q65" s="7">
        <f>BW99</f>
        <v>92</v>
      </c>
      <c r="R65" s="8">
        <f>BW940</f>
        <v>933</v>
      </c>
      <c r="S65" s="6">
        <f>BW573</f>
        <v>566</v>
      </c>
      <c r="T65" s="6">
        <f>BW15</f>
        <v>8</v>
      </c>
      <c r="U65" s="6">
        <f>BW414</f>
        <v>407</v>
      </c>
      <c r="V65" s="6">
        <f>BW194</f>
        <v>187</v>
      </c>
      <c r="W65" s="6">
        <f>BW307</f>
        <v>300</v>
      </c>
      <c r="X65" s="6">
        <f>BW801</f>
        <v>794</v>
      </c>
      <c r="Y65" s="6">
        <f>BW656</f>
        <v>649</v>
      </c>
      <c r="Z65" s="6">
        <f>BW489</f>
        <v>482</v>
      </c>
      <c r="AA65" s="6">
        <f>BW120</f>
        <v>113</v>
      </c>
      <c r="AB65" s="6">
        <f>BW586</f>
        <v>579</v>
      </c>
      <c r="AC65" s="6">
        <f>BW987</f>
        <v>980</v>
      </c>
      <c r="AD65" s="6">
        <f>BW775</f>
        <v>768</v>
      </c>
      <c r="AE65" s="6">
        <f>BW886</f>
        <v>879</v>
      </c>
      <c r="AF65" s="6">
        <f>BW356</f>
        <v>349</v>
      </c>
      <c r="AG65" s="186">
        <f>BW213</f>
        <v>206</v>
      </c>
      <c r="AH65" s="5">
        <f t="shared" si="12"/>
        <v>16400</v>
      </c>
      <c r="AI65" s="5">
        <f t="shared" si="13"/>
        <v>11201200</v>
      </c>
      <c r="AJ65" s="2">
        <f t="shared" si="11"/>
        <v>8606720000</v>
      </c>
      <c r="AK65" s="115">
        <f>SUMSQ(B65,C65,D65,E65,F65,G65,H65,I65,J65,K65,L65,M65,N65,O65,P65,Q65,B66,C66,D66,E66,F66,G66,H66,I66,J66,K66,L66,M66,N66,O66,P66,Q66)</f>
        <v>11201200</v>
      </c>
      <c r="AM65" s="47" t="s">
        <v>131</v>
      </c>
      <c r="AN65" s="48" t="s">
        <v>416</v>
      </c>
      <c r="AO65" s="48" t="s">
        <v>68</v>
      </c>
      <c r="AP65" s="48" t="s">
        <v>480</v>
      </c>
      <c r="AQ65" s="48" t="s">
        <v>257</v>
      </c>
      <c r="AR65" s="48" t="s">
        <v>289</v>
      </c>
      <c r="AS65" s="65" t="s">
        <v>1155</v>
      </c>
      <c r="AT65" s="48" t="s">
        <v>352</v>
      </c>
      <c r="AU65" s="48" t="s">
        <v>365</v>
      </c>
      <c r="AV65" s="48" t="s">
        <v>144</v>
      </c>
      <c r="AW65" s="48" t="s">
        <v>301</v>
      </c>
      <c r="AX65" s="65" t="s">
        <v>206</v>
      </c>
      <c r="AY65" s="48" t="s">
        <v>492</v>
      </c>
      <c r="AZ65" s="65" t="s">
        <v>17</v>
      </c>
      <c r="BA65" s="88" t="s">
        <v>429</v>
      </c>
      <c r="BB65" s="44" t="s">
        <v>81</v>
      </c>
      <c r="BC65" s="65" t="s">
        <v>841</v>
      </c>
      <c r="BD65" s="87" t="s">
        <v>683</v>
      </c>
      <c r="BE65" s="48" t="s">
        <v>778</v>
      </c>
      <c r="BF65" s="48" t="s">
        <v>746</v>
      </c>
      <c r="BG65" s="48" t="s">
        <v>967</v>
      </c>
      <c r="BH65" s="48" t="s">
        <v>555</v>
      </c>
      <c r="BI65" s="48" t="s">
        <v>904</v>
      </c>
      <c r="BJ65" s="48" t="s">
        <v>619</v>
      </c>
      <c r="BK65" s="48" t="s">
        <v>606</v>
      </c>
      <c r="BL65" s="48" t="s">
        <v>954</v>
      </c>
      <c r="BM65" s="48" t="s">
        <v>2</v>
      </c>
      <c r="BN65" s="65" t="s">
        <v>1017</v>
      </c>
      <c r="BO65" s="48" t="s">
        <v>734</v>
      </c>
      <c r="BP65" s="65" t="s">
        <v>828</v>
      </c>
      <c r="BQ65" s="48" t="s">
        <v>670</v>
      </c>
      <c r="BR65" s="49" t="s">
        <v>891</v>
      </c>
      <c r="BS65" s="24"/>
      <c r="BT65" s="22"/>
      <c r="BU65" s="29" t="s">
        <v>422</v>
      </c>
      <c r="BV65" s="30" t="s">
        <v>1030</v>
      </c>
      <c r="BW65" s="31">
        <f>L2+(57*L4)</f>
        <v>58</v>
      </c>
      <c r="BX65" s="22"/>
    </row>
    <row r="66" spans="1:76" x14ac:dyDescent="0.2">
      <c r="A66" s="1">
        <v>16</v>
      </c>
      <c r="B66" s="178">
        <f>BW671</f>
        <v>664</v>
      </c>
      <c r="C66" s="11">
        <f>BW782</f>
        <v>775</v>
      </c>
      <c r="D66" s="6">
        <f>BW316</f>
        <v>309</v>
      </c>
      <c r="E66" s="6">
        <f>BW173</f>
        <v>166</v>
      </c>
      <c r="F66" s="6">
        <f>BW401</f>
        <v>394</v>
      </c>
      <c r="G66" s="6">
        <f>BW32</f>
        <v>25</v>
      </c>
      <c r="H66" s="6">
        <f>BW562</f>
        <v>555</v>
      </c>
      <c r="I66" s="6">
        <f>BW963</f>
        <v>956</v>
      </c>
      <c r="J66" s="6">
        <f>BW218</f>
        <v>211</v>
      </c>
      <c r="K66" s="6">
        <f>BW331</f>
        <v>324</v>
      </c>
      <c r="L66" s="6">
        <f>BW889</f>
        <v>882</v>
      </c>
      <c r="M66" s="6">
        <f>BW744</f>
        <v>737</v>
      </c>
      <c r="N66" s="6">
        <f>BW980</f>
        <v>973</v>
      </c>
      <c r="O66" s="6">
        <f>BW613</f>
        <v>606</v>
      </c>
      <c r="P66" s="7">
        <f>BW119</f>
        <v>112</v>
      </c>
      <c r="Q66" s="9">
        <f>BW518</f>
        <v>511</v>
      </c>
      <c r="R66" s="6">
        <f>BW521</f>
        <v>514</v>
      </c>
      <c r="S66" s="8">
        <f>BW920</f>
        <v>913</v>
      </c>
      <c r="T66" s="6">
        <f>BW426</f>
        <v>419</v>
      </c>
      <c r="U66" s="6">
        <f>BW59</f>
        <v>52</v>
      </c>
      <c r="V66" s="6">
        <f>BW295</f>
        <v>288</v>
      </c>
      <c r="W66" s="6">
        <f>BW150</f>
        <v>143</v>
      </c>
      <c r="X66" s="6">
        <f>BW708</f>
        <v>701</v>
      </c>
      <c r="Y66" s="6">
        <f>BW821</f>
        <v>814</v>
      </c>
      <c r="Z66" s="6">
        <f>BW76</f>
        <v>69</v>
      </c>
      <c r="AA66" s="6">
        <f>BW477</f>
        <v>470</v>
      </c>
      <c r="AB66" s="6">
        <f>BW1007</f>
        <v>1000</v>
      </c>
      <c r="AC66" s="6">
        <f>BW638</f>
        <v>631</v>
      </c>
      <c r="AD66" s="6">
        <f>BW866</f>
        <v>859</v>
      </c>
      <c r="AE66" s="6">
        <f>BW723</f>
        <v>716</v>
      </c>
      <c r="AF66" s="12">
        <f>BW257</f>
        <v>250</v>
      </c>
      <c r="AG66" s="179">
        <f>BW368</f>
        <v>361</v>
      </c>
      <c r="AH66" s="5">
        <f t="shared" si="12"/>
        <v>16400</v>
      </c>
      <c r="AI66" s="5">
        <f t="shared" si="13"/>
        <v>11201200</v>
      </c>
      <c r="AJ66" s="2">
        <f t="shared" si="11"/>
        <v>8606720000</v>
      </c>
      <c r="AK66" s="115">
        <f>SUMSQ(R65,S65,T65,U65,V65,W65,X65,Y65,Z65,AA65,AB65,AC65,AD65,AE65,AF65,AG65,R66,S66,T66,U66,V66,W66,X66,Y66,Z66,AA66,AB66,AC66,AD66,AE66,AF66,AG66)</f>
        <v>11201200</v>
      </c>
      <c r="AM66" s="47" t="s">
        <v>136</v>
      </c>
      <c r="AN66" s="48" t="s">
        <v>421</v>
      </c>
      <c r="AO66" s="48" t="s">
        <v>73</v>
      </c>
      <c r="AP66" s="48" t="s">
        <v>484</v>
      </c>
      <c r="AQ66" s="48" t="s">
        <v>262</v>
      </c>
      <c r="AR66" s="48" t="s">
        <v>294</v>
      </c>
      <c r="AS66" s="48" t="s">
        <v>198</v>
      </c>
      <c r="AT66" s="65" t="s">
        <v>357</v>
      </c>
      <c r="AU66" s="48" t="s">
        <v>376</v>
      </c>
      <c r="AV66" s="48" t="s">
        <v>155</v>
      </c>
      <c r="AW66" s="65" t="s">
        <v>312</v>
      </c>
      <c r="AX66" s="48" t="s">
        <v>217</v>
      </c>
      <c r="AY66" s="65" t="s">
        <v>503</v>
      </c>
      <c r="AZ66" s="48" t="s">
        <v>28</v>
      </c>
      <c r="BA66" s="88" t="s">
        <v>440</v>
      </c>
      <c r="BB66" s="44" t="s">
        <v>92</v>
      </c>
      <c r="BC66" s="44" t="s">
        <v>852</v>
      </c>
      <c r="BD66" s="65" t="s">
        <v>1141</v>
      </c>
      <c r="BE66" s="48" t="s">
        <v>788</v>
      </c>
      <c r="BF66" s="48" t="s">
        <v>757</v>
      </c>
      <c r="BG66" s="48" t="s">
        <v>977</v>
      </c>
      <c r="BH66" s="48" t="s">
        <v>566</v>
      </c>
      <c r="BI66" s="48" t="s">
        <v>915</v>
      </c>
      <c r="BJ66" s="48" t="s">
        <v>630</v>
      </c>
      <c r="BK66" s="48" t="s">
        <v>611</v>
      </c>
      <c r="BL66" s="48" t="s">
        <v>959</v>
      </c>
      <c r="BM66" s="65" t="s">
        <v>547</v>
      </c>
      <c r="BN66" s="48" t="s">
        <v>1022</v>
      </c>
      <c r="BO66" s="65" t="s">
        <v>388</v>
      </c>
      <c r="BP66" s="48" t="s">
        <v>833</v>
      </c>
      <c r="BQ66" s="48" t="s">
        <v>675</v>
      </c>
      <c r="BR66" s="49" t="s">
        <v>896</v>
      </c>
      <c r="BS66" s="24"/>
      <c r="BT66" s="22"/>
      <c r="BU66" s="29" t="s">
        <v>47</v>
      </c>
      <c r="BV66" s="30" t="s">
        <v>1030</v>
      </c>
      <c r="BW66" s="31">
        <f>L2+(58*L4)</f>
        <v>59</v>
      </c>
      <c r="BX66" s="22"/>
    </row>
    <row r="67" spans="1:76" x14ac:dyDescent="0.2">
      <c r="A67" s="1">
        <v>17</v>
      </c>
      <c r="B67" s="178">
        <f>BW672</f>
        <v>665</v>
      </c>
      <c r="C67" s="12">
        <f>BW785</f>
        <v>778</v>
      </c>
      <c r="D67" s="6">
        <f>BW323</f>
        <v>316</v>
      </c>
      <c r="E67" s="6">
        <f>BW178</f>
        <v>171</v>
      </c>
      <c r="F67" s="6">
        <f>BW398</f>
        <v>391</v>
      </c>
      <c r="G67" s="6">
        <f>BW31</f>
        <v>24</v>
      </c>
      <c r="H67" s="6">
        <f>BW557</f>
        <v>550</v>
      </c>
      <c r="I67" s="6">
        <f>BW956</f>
        <v>949</v>
      </c>
      <c r="J67" s="6">
        <f>BW229</f>
        <v>222</v>
      </c>
      <c r="K67" s="6">
        <f>BW340</f>
        <v>333</v>
      </c>
      <c r="L67" s="6">
        <f>BW902</f>
        <v>895</v>
      </c>
      <c r="M67" s="6">
        <f>BW759</f>
        <v>752</v>
      </c>
      <c r="N67" s="6">
        <f>BW971</f>
        <v>964</v>
      </c>
      <c r="O67" s="6">
        <f>BW602</f>
        <v>595</v>
      </c>
      <c r="P67" s="8">
        <f>BW104</f>
        <v>97</v>
      </c>
      <c r="Q67" s="6">
        <f>BW505</f>
        <v>498</v>
      </c>
      <c r="R67" s="9">
        <f>BW534</f>
        <v>527</v>
      </c>
      <c r="S67" s="7">
        <f>BW935</f>
        <v>928</v>
      </c>
      <c r="T67" s="6">
        <f>BW437</f>
        <v>430</v>
      </c>
      <c r="U67" s="6">
        <f>BW68</f>
        <v>61</v>
      </c>
      <c r="V67" s="6">
        <f>BW280</f>
        <v>273</v>
      </c>
      <c r="W67" s="6">
        <f>BW137</f>
        <v>130</v>
      </c>
      <c r="X67" s="6">
        <f>BW699</f>
        <v>692</v>
      </c>
      <c r="Y67" s="6">
        <f>BW810</f>
        <v>803</v>
      </c>
      <c r="Z67" s="6">
        <f>BW83</f>
        <v>76</v>
      </c>
      <c r="AA67" s="6">
        <f>BW482</f>
        <v>475</v>
      </c>
      <c r="AB67" s="6">
        <f>BW1008</f>
        <v>1001</v>
      </c>
      <c r="AC67" s="6">
        <f>BW641</f>
        <v>634</v>
      </c>
      <c r="AD67" s="6">
        <f>BW861</f>
        <v>854</v>
      </c>
      <c r="AE67" s="6">
        <f>BW716</f>
        <v>709</v>
      </c>
      <c r="AF67" s="11">
        <f>BW254</f>
        <v>247</v>
      </c>
      <c r="AG67" s="179">
        <f>BW367</f>
        <v>360</v>
      </c>
      <c r="AH67" s="5">
        <f t="shared" si="12"/>
        <v>16400</v>
      </c>
      <c r="AI67" s="5">
        <f t="shared" si="13"/>
        <v>11201200</v>
      </c>
      <c r="AJ67" s="2">
        <f t="shared" si="11"/>
        <v>8606720000</v>
      </c>
      <c r="AK67" s="115">
        <f>SUMSQ(B67,C67,D67,E67,F67,G67,H67,I67,J67,K67,L67,M67,N67,O67,P67,Q67,B68,C68,D68,E68,F68,G68,H68,I68,J68,K68,L68,M68,N68,O68,P68,Q68)</f>
        <v>11201200</v>
      </c>
      <c r="AM67" s="47" t="s">
        <v>448</v>
      </c>
      <c r="AN67" s="48" t="s">
        <v>100</v>
      </c>
      <c r="AO67" s="48" t="s">
        <v>511</v>
      </c>
      <c r="AP67" s="48" t="s">
        <v>36</v>
      </c>
      <c r="AQ67" s="48" t="s">
        <v>320</v>
      </c>
      <c r="AR67" s="48" t="s">
        <v>225</v>
      </c>
      <c r="AS67" s="48" t="s">
        <v>384</v>
      </c>
      <c r="AT67" s="65" t="s">
        <v>163</v>
      </c>
      <c r="AU67" s="48" t="s">
        <v>175</v>
      </c>
      <c r="AV67" s="48" t="s">
        <v>333</v>
      </c>
      <c r="AW67" s="65" t="s">
        <v>238</v>
      </c>
      <c r="AX67" s="48" t="s">
        <v>270</v>
      </c>
      <c r="AY67" s="65" t="s">
        <v>49</v>
      </c>
      <c r="AZ67" s="48" t="s">
        <v>461</v>
      </c>
      <c r="BA67" s="88" t="s">
        <v>3</v>
      </c>
      <c r="BB67" s="44" t="s">
        <v>397</v>
      </c>
      <c r="BC67" s="44" t="s">
        <v>651</v>
      </c>
      <c r="BD67" s="65" t="s">
        <v>1153</v>
      </c>
      <c r="BE67" s="48" t="s">
        <v>715</v>
      </c>
      <c r="BF67" s="48" t="s">
        <v>809</v>
      </c>
      <c r="BG67" s="48" t="s">
        <v>524</v>
      </c>
      <c r="BH67" s="48" t="s">
        <v>998</v>
      </c>
      <c r="BI67" s="48" t="s">
        <v>587</v>
      </c>
      <c r="BJ67" s="48" t="s">
        <v>936</v>
      </c>
      <c r="BK67" s="48" t="s">
        <v>923</v>
      </c>
      <c r="BL67" s="48" t="s">
        <v>638</v>
      </c>
      <c r="BM67" s="65" t="s">
        <v>985</v>
      </c>
      <c r="BN67" s="48" t="s">
        <v>574</v>
      </c>
      <c r="BO67" s="65" t="s">
        <v>796</v>
      </c>
      <c r="BP67" s="48" t="s">
        <v>765</v>
      </c>
      <c r="BQ67" s="48" t="s">
        <v>860</v>
      </c>
      <c r="BR67" s="49" t="s">
        <v>702</v>
      </c>
      <c r="BS67" s="24"/>
      <c r="BT67" s="22"/>
      <c r="BU67" s="29" t="s">
        <v>241</v>
      </c>
      <c r="BV67" s="30" t="s">
        <v>1030</v>
      </c>
      <c r="BW67" s="31">
        <f>L2+(59*L4)</f>
        <v>60</v>
      </c>
      <c r="BX67" s="22"/>
    </row>
    <row r="68" spans="1:76" x14ac:dyDescent="0.2">
      <c r="A68" s="1">
        <v>18</v>
      </c>
      <c r="B68" s="188">
        <f>BW837</f>
        <v>830</v>
      </c>
      <c r="C68" s="6">
        <f>BW692</f>
        <v>685</v>
      </c>
      <c r="D68" s="6">
        <f>BW166</f>
        <v>159</v>
      </c>
      <c r="E68" s="6">
        <f>BW279</f>
        <v>272</v>
      </c>
      <c r="F68" s="6">
        <f>BW43</f>
        <v>36</v>
      </c>
      <c r="G68" s="6">
        <f>BW442</f>
        <v>435</v>
      </c>
      <c r="H68" s="6">
        <f>BW904</f>
        <v>897</v>
      </c>
      <c r="I68" s="6">
        <f>BW537</f>
        <v>530</v>
      </c>
      <c r="J68" s="6">
        <f>BW384</f>
        <v>377</v>
      </c>
      <c r="K68" s="6">
        <f>BW241</f>
        <v>234</v>
      </c>
      <c r="L68" s="6">
        <f>BW739</f>
        <v>732</v>
      </c>
      <c r="M68" s="6">
        <f>BW850</f>
        <v>843</v>
      </c>
      <c r="N68" s="6">
        <f>BW622</f>
        <v>615</v>
      </c>
      <c r="O68" s="6">
        <f>BW1023</f>
        <v>1016</v>
      </c>
      <c r="P68" s="6">
        <f>BW461</f>
        <v>454</v>
      </c>
      <c r="Q68" s="8">
        <f>BW92</f>
        <v>85</v>
      </c>
      <c r="R68" s="7">
        <f>BW947</f>
        <v>940</v>
      </c>
      <c r="S68" s="9">
        <f>BW578</f>
        <v>571</v>
      </c>
      <c r="T68" s="6">
        <f>BW16</f>
        <v>9</v>
      </c>
      <c r="U68" s="6">
        <f>BW417</f>
        <v>410</v>
      </c>
      <c r="V68" s="6">
        <f>BW189</f>
        <v>182</v>
      </c>
      <c r="W68" s="6">
        <f>BW300</f>
        <v>293</v>
      </c>
      <c r="X68" s="6">
        <f>BW798</f>
        <v>791</v>
      </c>
      <c r="Y68" s="6">
        <f>BW655</f>
        <v>648</v>
      </c>
      <c r="Z68" s="6">
        <f>BW502</f>
        <v>495</v>
      </c>
      <c r="AA68" s="6">
        <f>BW135</f>
        <v>128</v>
      </c>
      <c r="AB68" s="6">
        <f>BW597</f>
        <v>590</v>
      </c>
      <c r="AC68" s="6">
        <f>BW996</f>
        <v>989</v>
      </c>
      <c r="AD68" s="6">
        <f>BW760</f>
        <v>753</v>
      </c>
      <c r="AE68" s="6">
        <f>BW873</f>
        <v>866</v>
      </c>
      <c r="AF68" s="6">
        <f>BW347</f>
        <v>340</v>
      </c>
      <c r="AG68" s="192">
        <f>BW202</f>
        <v>195</v>
      </c>
      <c r="AH68" s="5">
        <f t="shared" si="12"/>
        <v>16400</v>
      </c>
      <c r="AI68" s="5">
        <f t="shared" si="13"/>
        <v>11201200</v>
      </c>
      <c r="AJ68" s="2">
        <f t="shared" si="11"/>
        <v>8606720000</v>
      </c>
      <c r="AK68" s="115">
        <f>SUMSQ(R67,S67,T67,U67,V67,W67,X67,Y67,Z67,AA67,AB67,AC67,AD67,AE67,AF67,AG67,R68,S68,T68,U68,V68,W68,X68,Y68,Z68,AA68,AB68,AC68,AD68,AE68,AF68,AG68)</f>
        <v>11201200</v>
      </c>
      <c r="AM68" s="47" t="s">
        <v>453</v>
      </c>
      <c r="AN68" s="48" t="s">
        <v>105</v>
      </c>
      <c r="AO68" s="48" t="s">
        <v>516</v>
      </c>
      <c r="AP68" s="48" t="s">
        <v>41</v>
      </c>
      <c r="AQ68" s="48" t="s">
        <v>325</v>
      </c>
      <c r="AR68" s="48" t="s">
        <v>230</v>
      </c>
      <c r="AS68" s="65" t="s">
        <v>1133</v>
      </c>
      <c r="AT68" s="48" t="s">
        <v>167</v>
      </c>
      <c r="AU68" s="48" t="s">
        <v>185</v>
      </c>
      <c r="AV68" s="48" t="s">
        <v>344</v>
      </c>
      <c r="AW68" s="48" t="s">
        <v>249</v>
      </c>
      <c r="AX68" s="65" t="s">
        <v>281</v>
      </c>
      <c r="AY68" s="48" t="s">
        <v>60</v>
      </c>
      <c r="AZ68" s="65" t="s">
        <v>472</v>
      </c>
      <c r="BA68" s="88" t="s">
        <v>123</v>
      </c>
      <c r="BB68" s="44" t="s">
        <v>408</v>
      </c>
      <c r="BC68" s="65" t="s">
        <v>662</v>
      </c>
      <c r="BD68" s="87" t="s">
        <v>479</v>
      </c>
      <c r="BE68" s="48" t="s">
        <v>726</v>
      </c>
      <c r="BF68" s="48" t="s">
        <v>820</v>
      </c>
      <c r="BG68" s="48" t="s">
        <v>535</v>
      </c>
      <c r="BH68" s="48" t="s">
        <v>1009</v>
      </c>
      <c r="BI68" s="48" t="s">
        <v>598</v>
      </c>
      <c r="BJ68" s="48" t="s">
        <v>947</v>
      </c>
      <c r="BK68" s="48" t="s">
        <v>928</v>
      </c>
      <c r="BL68" s="48" t="s">
        <v>643</v>
      </c>
      <c r="BM68" s="48" t="s">
        <v>990</v>
      </c>
      <c r="BN68" s="65" t="s">
        <v>579</v>
      </c>
      <c r="BO68" s="48" t="s">
        <v>801</v>
      </c>
      <c r="BP68" s="65" t="s">
        <v>770</v>
      </c>
      <c r="BQ68" s="48" t="s">
        <v>865</v>
      </c>
      <c r="BR68" s="49" t="s">
        <v>707</v>
      </c>
      <c r="BS68" s="24"/>
      <c r="BT68" s="22"/>
      <c r="BU68" s="29" t="s">
        <v>809</v>
      </c>
      <c r="BV68" s="30" t="s">
        <v>1030</v>
      </c>
      <c r="BW68" s="31">
        <f>L2+(60*L4)</f>
        <v>61</v>
      </c>
      <c r="BX68" s="22"/>
    </row>
    <row r="69" spans="1:76" x14ac:dyDescent="0.2">
      <c r="A69" s="1">
        <v>19</v>
      </c>
      <c r="B69" s="178">
        <f>BW361</f>
        <v>354</v>
      </c>
      <c r="C69" s="6">
        <f>BW248</f>
        <v>241</v>
      </c>
      <c r="D69" s="6">
        <f>BW714</f>
        <v>707</v>
      </c>
      <c r="E69" s="12">
        <f>BW859</f>
        <v>852</v>
      </c>
      <c r="F69" s="6">
        <f>BW647</f>
        <v>640</v>
      </c>
      <c r="G69" s="6">
        <f>BW1014</f>
        <v>1007</v>
      </c>
      <c r="H69" s="6">
        <f>BW484</f>
        <v>477</v>
      </c>
      <c r="I69" s="6">
        <f>BW85</f>
        <v>78</v>
      </c>
      <c r="J69" s="6">
        <f>BW812</f>
        <v>805</v>
      </c>
      <c r="K69" s="6">
        <f>BW701</f>
        <v>694</v>
      </c>
      <c r="L69" s="6">
        <f>BW143</f>
        <v>136</v>
      </c>
      <c r="M69" s="6">
        <f>BW286</f>
        <v>279</v>
      </c>
      <c r="N69" s="8">
        <f>BW66</f>
        <v>59</v>
      </c>
      <c r="O69" s="6">
        <f>BW435</f>
        <v>428</v>
      </c>
      <c r="P69" s="6">
        <f>BW929</f>
        <v>922</v>
      </c>
      <c r="Q69" s="6">
        <f>BW528</f>
        <v>521</v>
      </c>
      <c r="R69" s="6">
        <f>BW511</f>
        <v>504</v>
      </c>
      <c r="S69" s="6">
        <f>BW110</f>
        <v>103</v>
      </c>
      <c r="T69" s="9">
        <f>BW604</f>
        <v>597</v>
      </c>
      <c r="U69" s="7">
        <f>BW973</f>
        <v>966</v>
      </c>
      <c r="V69" s="6">
        <f>BW753</f>
        <v>746</v>
      </c>
      <c r="W69" s="6">
        <f>BW896</f>
        <v>889</v>
      </c>
      <c r="X69" s="6">
        <f>BW338</f>
        <v>331</v>
      </c>
      <c r="Y69" s="6">
        <f>BW227</f>
        <v>220</v>
      </c>
      <c r="Z69" s="6">
        <f>BW954</f>
        <v>947</v>
      </c>
      <c r="AA69" s="6">
        <f>BW555</f>
        <v>548</v>
      </c>
      <c r="AB69" s="6">
        <f>BW25</f>
        <v>18</v>
      </c>
      <c r="AC69" s="6">
        <f>BW392</f>
        <v>385</v>
      </c>
      <c r="AD69" s="11">
        <f>BW180</f>
        <v>173</v>
      </c>
      <c r="AE69" s="6">
        <f>BW325</f>
        <v>318</v>
      </c>
      <c r="AF69" s="6">
        <f>BW791</f>
        <v>784</v>
      </c>
      <c r="AG69" s="179">
        <f>BW678</f>
        <v>671</v>
      </c>
      <c r="AH69" s="5">
        <f t="shared" si="12"/>
        <v>16400</v>
      </c>
      <c r="AI69" s="5">
        <f t="shared" si="13"/>
        <v>11201200</v>
      </c>
      <c r="AJ69" s="2">
        <f t="shared" si="11"/>
        <v>8606720000</v>
      </c>
      <c r="AK69" s="115">
        <f>SUMSQ(B69,C69,D69,E69,F69,G69,H69,I69,J69,K69,L69,M69,N69,O69,P69,Q69,B70,C70,D70,E70,F70,G70,H70,I70,J70,K70,L70,M70,N70,O70,P70,Q70)</f>
        <v>11201200</v>
      </c>
      <c r="AM69" s="47" t="s">
        <v>450</v>
      </c>
      <c r="AN69" s="48" t="s">
        <v>102</v>
      </c>
      <c r="AO69" s="48" t="s">
        <v>513</v>
      </c>
      <c r="AP69" s="65" t="s">
        <v>38</v>
      </c>
      <c r="AQ69" s="48" t="s">
        <v>322</v>
      </c>
      <c r="AR69" s="65" t="s">
        <v>227</v>
      </c>
      <c r="AS69" s="48" t="s">
        <v>386</v>
      </c>
      <c r="AT69" s="48" t="s">
        <v>164</v>
      </c>
      <c r="AU69" s="48" t="s">
        <v>173</v>
      </c>
      <c r="AV69" s="48" t="s">
        <v>331</v>
      </c>
      <c r="AW69" s="48" t="s">
        <v>236</v>
      </c>
      <c r="AX69" s="48" t="s">
        <v>268</v>
      </c>
      <c r="AY69" s="48" t="s">
        <v>47</v>
      </c>
      <c r="AZ69" s="48" t="s">
        <v>459</v>
      </c>
      <c r="BA69" s="86" t="s">
        <v>1160</v>
      </c>
      <c r="BB69" s="44" t="s">
        <v>395</v>
      </c>
      <c r="BC69" s="44" t="s">
        <v>649</v>
      </c>
      <c r="BD69" s="87" t="s">
        <v>871</v>
      </c>
      <c r="BE69" s="48" t="s">
        <v>713</v>
      </c>
      <c r="BF69" s="65" t="s">
        <v>807</v>
      </c>
      <c r="BG69" s="48" t="s">
        <v>522</v>
      </c>
      <c r="BH69" s="65" t="s">
        <v>996</v>
      </c>
      <c r="BI69" s="48" t="s">
        <v>585</v>
      </c>
      <c r="BJ69" s="48" t="s">
        <v>934</v>
      </c>
      <c r="BK69" s="65" t="s">
        <v>925</v>
      </c>
      <c r="BL69" s="48" t="s">
        <v>640</v>
      </c>
      <c r="BM69" s="48" t="s">
        <v>987</v>
      </c>
      <c r="BN69" s="48" t="s">
        <v>576</v>
      </c>
      <c r="BO69" s="48" t="s">
        <v>798</v>
      </c>
      <c r="BP69" s="48" t="s">
        <v>767</v>
      </c>
      <c r="BQ69" s="48" t="s">
        <v>862</v>
      </c>
      <c r="BR69" s="49" t="s">
        <v>704</v>
      </c>
      <c r="BS69" s="24"/>
      <c r="BT69" s="22"/>
      <c r="BU69" s="29" t="s">
        <v>1003</v>
      </c>
      <c r="BV69" s="30" t="s">
        <v>1030</v>
      </c>
      <c r="BW69" s="31">
        <f>L2+(61*L4)</f>
        <v>62</v>
      </c>
      <c r="BX69" s="22"/>
    </row>
    <row r="70" spans="1:76" x14ac:dyDescent="0.2">
      <c r="A70" s="1">
        <v>20</v>
      </c>
      <c r="B70" s="178">
        <f>BW204</f>
        <v>197</v>
      </c>
      <c r="C70" s="6">
        <f>BW349</f>
        <v>342</v>
      </c>
      <c r="D70" s="12">
        <f>BW879</f>
        <v>872</v>
      </c>
      <c r="E70" s="6">
        <f>BW766</f>
        <v>759</v>
      </c>
      <c r="F70" s="6">
        <f>BW994</f>
        <v>987</v>
      </c>
      <c r="G70" s="6">
        <f>BW595</f>
        <v>588</v>
      </c>
      <c r="H70" s="6">
        <f>BW129</f>
        <v>122</v>
      </c>
      <c r="I70" s="6">
        <f>BW496</f>
        <v>489</v>
      </c>
      <c r="J70" s="6">
        <f>BW649</f>
        <v>642</v>
      </c>
      <c r="K70" s="6">
        <f>BW792</f>
        <v>785</v>
      </c>
      <c r="L70" s="6">
        <f>BW298</f>
        <v>291</v>
      </c>
      <c r="M70" s="6">
        <f>BW187</f>
        <v>180</v>
      </c>
      <c r="N70" s="6">
        <f>BW423</f>
        <v>416</v>
      </c>
      <c r="O70" s="8">
        <f>BW22</f>
        <v>15</v>
      </c>
      <c r="P70" s="6">
        <f>BW580</f>
        <v>573</v>
      </c>
      <c r="Q70" s="6">
        <f>BW949</f>
        <v>942</v>
      </c>
      <c r="R70" s="6">
        <f>BW90</f>
        <v>83</v>
      </c>
      <c r="S70" s="6">
        <f>BW459</f>
        <v>452</v>
      </c>
      <c r="T70" s="7">
        <f>BW1017</f>
        <v>1010</v>
      </c>
      <c r="U70" s="9">
        <f>BW616</f>
        <v>609</v>
      </c>
      <c r="V70" s="6">
        <f>BW852</f>
        <v>845</v>
      </c>
      <c r="W70" s="6">
        <f>BW741</f>
        <v>734</v>
      </c>
      <c r="X70" s="6">
        <f>BW247</f>
        <v>240</v>
      </c>
      <c r="Y70" s="6">
        <f>BW390</f>
        <v>383</v>
      </c>
      <c r="Z70" s="6">
        <f>BW543</f>
        <v>536</v>
      </c>
      <c r="AA70" s="6">
        <f>BW910</f>
        <v>903</v>
      </c>
      <c r="AB70" s="6">
        <f>BW444</f>
        <v>437</v>
      </c>
      <c r="AC70" s="6">
        <f>BW45</f>
        <v>38</v>
      </c>
      <c r="AD70" s="6">
        <f>BW273</f>
        <v>266</v>
      </c>
      <c r="AE70" s="11">
        <f>BW160</f>
        <v>153</v>
      </c>
      <c r="AF70" s="6">
        <f>BW690</f>
        <v>683</v>
      </c>
      <c r="AG70" s="179">
        <f>BW835</f>
        <v>828</v>
      </c>
      <c r="AH70" s="5">
        <f t="shared" si="12"/>
        <v>16400</v>
      </c>
      <c r="AI70" s="5">
        <f t="shared" si="13"/>
        <v>11201200</v>
      </c>
      <c r="AJ70" s="2">
        <f t="shared" si="11"/>
        <v>8606720000</v>
      </c>
      <c r="AK70" s="115">
        <f>SUMSQ(R69,S69,T69,U69,V69,W69,X69,Y69,Z69,AA69,AB69,AC69,AD69,AE69,AF69,AG69,R70,S70,T70,U70,V70,W70,X70,Y70,Z70,AA70,AB70,AC70,AD70,AE70,AF70,AG70)</f>
        <v>11201200</v>
      </c>
      <c r="AM70" s="47" t="s">
        <v>451</v>
      </c>
      <c r="AN70" s="48" t="s">
        <v>103</v>
      </c>
      <c r="AO70" s="65" t="s">
        <v>514</v>
      </c>
      <c r="AP70" s="48" t="s">
        <v>39</v>
      </c>
      <c r="AQ70" s="65" t="s">
        <v>323</v>
      </c>
      <c r="AR70" s="48" t="s">
        <v>228</v>
      </c>
      <c r="AS70" s="48" t="s">
        <v>387</v>
      </c>
      <c r="AT70" s="48" t="s">
        <v>165</v>
      </c>
      <c r="AU70" s="48" t="s">
        <v>187</v>
      </c>
      <c r="AV70" s="48" t="s">
        <v>346</v>
      </c>
      <c r="AW70" s="48" t="s">
        <v>251</v>
      </c>
      <c r="AX70" s="48" t="s">
        <v>283</v>
      </c>
      <c r="AY70" s="48" t="s">
        <v>62</v>
      </c>
      <c r="AZ70" s="48" t="s">
        <v>474</v>
      </c>
      <c r="BA70" s="88" t="s">
        <v>125</v>
      </c>
      <c r="BB70" s="89" t="s">
        <v>410</v>
      </c>
      <c r="BC70" s="44" t="s">
        <v>664</v>
      </c>
      <c r="BD70" s="87" t="s">
        <v>885</v>
      </c>
      <c r="BE70" s="65" t="s">
        <v>728</v>
      </c>
      <c r="BF70" s="48" t="s">
        <v>822</v>
      </c>
      <c r="BG70" s="65" t="s">
        <v>537</v>
      </c>
      <c r="BH70" s="48" t="s">
        <v>1011</v>
      </c>
      <c r="BI70" s="48" t="s">
        <v>600</v>
      </c>
      <c r="BJ70" s="48" t="s">
        <v>948</v>
      </c>
      <c r="BK70" s="48" t="s">
        <v>926</v>
      </c>
      <c r="BL70" s="65" t="s">
        <v>1134</v>
      </c>
      <c r="BM70" s="48" t="s">
        <v>988</v>
      </c>
      <c r="BN70" s="48" t="s">
        <v>577</v>
      </c>
      <c r="BO70" s="48" t="s">
        <v>799</v>
      </c>
      <c r="BP70" s="48" t="s">
        <v>768</v>
      </c>
      <c r="BQ70" s="48" t="s">
        <v>863</v>
      </c>
      <c r="BR70" s="49" t="s">
        <v>705</v>
      </c>
      <c r="BS70" s="24"/>
      <c r="BT70" s="22"/>
      <c r="BU70" s="29" t="s">
        <v>613</v>
      </c>
      <c r="BV70" s="30" t="s">
        <v>1030</v>
      </c>
      <c r="BW70" s="31">
        <f>L2+(62*L4)</f>
        <v>63</v>
      </c>
      <c r="BX70" s="22"/>
    </row>
    <row r="71" spans="1:76" x14ac:dyDescent="0.2">
      <c r="A71" s="1">
        <v>21</v>
      </c>
      <c r="B71" s="178">
        <f>BW291</f>
        <v>284</v>
      </c>
      <c r="C71" s="6">
        <f>BW146</f>
        <v>139</v>
      </c>
      <c r="D71" s="6">
        <f>BW704</f>
        <v>697</v>
      </c>
      <c r="E71" s="6">
        <f>BW817</f>
        <v>810</v>
      </c>
      <c r="F71" s="6">
        <f>BW525</f>
        <v>518</v>
      </c>
      <c r="G71" s="12">
        <f>BW924</f>
        <v>917</v>
      </c>
      <c r="H71" s="6">
        <f>BW430</f>
        <v>423</v>
      </c>
      <c r="I71" s="6">
        <f>BW63</f>
        <v>56</v>
      </c>
      <c r="J71" s="6">
        <f>BW870</f>
        <v>863</v>
      </c>
      <c r="K71" s="6">
        <f>BW727</f>
        <v>720</v>
      </c>
      <c r="L71" s="8">
        <f>BW261</f>
        <v>254</v>
      </c>
      <c r="M71" s="6">
        <f>BW372</f>
        <v>365</v>
      </c>
      <c r="N71" s="6">
        <f>BW72</f>
        <v>65</v>
      </c>
      <c r="O71" s="6">
        <f>BW473</f>
        <v>466</v>
      </c>
      <c r="P71" s="6">
        <f>BW1003</f>
        <v>996</v>
      </c>
      <c r="Q71" s="6">
        <f>BW634</f>
        <v>627</v>
      </c>
      <c r="R71" s="6">
        <f>BW405</f>
        <v>398</v>
      </c>
      <c r="S71" s="6">
        <f>BW36</f>
        <v>29</v>
      </c>
      <c r="T71" s="6">
        <f>BW566</f>
        <v>559</v>
      </c>
      <c r="U71" s="6">
        <f>BW967</f>
        <v>960</v>
      </c>
      <c r="V71" s="9">
        <f>BW667</f>
        <v>660</v>
      </c>
      <c r="W71" s="7">
        <f>BW778</f>
        <v>771</v>
      </c>
      <c r="X71" s="6">
        <f>BW312</f>
        <v>305</v>
      </c>
      <c r="Y71" s="6">
        <f>BW169</f>
        <v>162</v>
      </c>
      <c r="Z71" s="6">
        <f>BW976</f>
        <v>969</v>
      </c>
      <c r="AA71" s="6">
        <f>BW609</f>
        <v>602</v>
      </c>
      <c r="AB71" s="11">
        <f>BW115</f>
        <v>108</v>
      </c>
      <c r="AC71" s="6">
        <f>BW514</f>
        <v>507</v>
      </c>
      <c r="AD71" s="6">
        <f>BW222</f>
        <v>215</v>
      </c>
      <c r="AE71" s="6">
        <f>BW335</f>
        <v>328</v>
      </c>
      <c r="AF71" s="6">
        <f>BW893</f>
        <v>886</v>
      </c>
      <c r="AG71" s="179">
        <f>BW748</f>
        <v>741</v>
      </c>
      <c r="AH71" s="5">
        <f t="shared" si="12"/>
        <v>16400</v>
      </c>
      <c r="AI71" s="5">
        <f t="shared" si="13"/>
        <v>11201200</v>
      </c>
      <c r="AJ71" s="2">
        <f t="shared" si="11"/>
        <v>8606720000</v>
      </c>
      <c r="AK71" s="115">
        <f>SUMSQ(B71,C71,D71,E71,F71,G71,H71,I71,J71,K71,L71,M71,N71,O71,P71,Q71,B72,C72,D72,E72,F72,G72,H72,I72,J72,K72,L72,M72,N72,O72,P72,Q72)</f>
        <v>11201200</v>
      </c>
      <c r="AM71" s="47" t="s">
        <v>444</v>
      </c>
      <c r="AN71" s="48" t="s">
        <v>96</v>
      </c>
      <c r="AO71" s="48" t="s">
        <v>507</v>
      </c>
      <c r="AP71" s="48" t="s">
        <v>32</v>
      </c>
      <c r="AQ71" s="48" t="s">
        <v>316</v>
      </c>
      <c r="AR71" s="65" t="s">
        <v>1138</v>
      </c>
      <c r="AS71" s="48" t="s">
        <v>380</v>
      </c>
      <c r="AT71" s="48" t="s">
        <v>159</v>
      </c>
      <c r="AU71" s="65" t="s">
        <v>179</v>
      </c>
      <c r="AV71" s="48" t="s">
        <v>337</v>
      </c>
      <c r="AW71" s="48" t="s">
        <v>242</v>
      </c>
      <c r="AX71" s="48" t="s">
        <v>274</v>
      </c>
      <c r="AY71" s="48" t="s">
        <v>53</v>
      </c>
      <c r="AZ71" s="48" t="s">
        <v>465</v>
      </c>
      <c r="BA71" s="86" t="s">
        <v>116</v>
      </c>
      <c r="BB71" s="44" t="s">
        <v>401</v>
      </c>
      <c r="BC71" s="44" t="s">
        <v>655</v>
      </c>
      <c r="BD71" s="87" t="s">
        <v>877</v>
      </c>
      <c r="BE71" s="48" t="s">
        <v>719</v>
      </c>
      <c r="BF71" s="65" t="s">
        <v>813</v>
      </c>
      <c r="BG71" s="48" t="s">
        <v>528</v>
      </c>
      <c r="BH71" s="48" t="s">
        <v>1002</v>
      </c>
      <c r="BI71" s="48" t="s">
        <v>591</v>
      </c>
      <c r="BJ71" s="48" t="s">
        <v>940</v>
      </c>
      <c r="BK71" s="65" t="s">
        <v>919</v>
      </c>
      <c r="BL71" s="48" t="s">
        <v>634</v>
      </c>
      <c r="BM71" s="48" t="s">
        <v>981</v>
      </c>
      <c r="BN71" s="48" t="s">
        <v>570</v>
      </c>
      <c r="BO71" s="48" t="s">
        <v>792</v>
      </c>
      <c r="BP71" s="48" t="s">
        <v>761</v>
      </c>
      <c r="BQ71" s="65" t="s">
        <v>856</v>
      </c>
      <c r="BR71" s="49" t="s">
        <v>698</v>
      </c>
      <c r="BS71" s="24"/>
      <c r="BT71" s="22"/>
      <c r="BU71" s="29" t="s">
        <v>674</v>
      </c>
      <c r="BV71" s="30" t="s">
        <v>1030</v>
      </c>
      <c r="BW71" s="31">
        <f>L2+(63*L4)</f>
        <v>64</v>
      </c>
      <c r="BX71" s="22"/>
    </row>
    <row r="72" spans="1:76" x14ac:dyDescent="0.2">
      <c r="A72" s="1">
        <v>22</v>
      </c>
      <c r="B72" s="178">
        <f>BW198</f>
        <v>191</v>
      </c>
      <c r="C72" s="6">
        <f>BW311</f>
        <v>304</v>
      </c>
      <c r="D72" s="6">
        <f>BW805</f>
        <v>798</v>
      </c>
      <c r="E72" s="6">
        <f>BW660</f>
        <v>653</v>
      </c>
      <c r="F72" s="12">
        <f>BW936</f>
        <v>929</v>
      </c>
      <c r="G72" s="6">
        <f>BW569</f>
        <v>562</v>
      </c>
      <c r="H72" s="6">
        <f>BW11</f>
        <v>4</v>
      </c>
      <c r="I72" s="6">
        <f>BW410</f>
        <v>403</v>
      </c>
      <c r="J72" s="6">
        <f>BW771</f>
        <v>764</v>
      </c>
      <c r="K72" s="6">
        <f>BW882</f>
        <v>875</v>
      </c>
      <c r="L72" s="6">
        <f>BW352</f>
        <v>345</v>
      </c>
      <c r="M72" s="8">
        <f>BW209</f>
        <v>202</v>
      </c>
      <c r="N72" s="6">
        <f>BW493</f>
        <v>486</v>
      </c>
      <c r="O72" s="6">
        <f>BW124</f>
        <v>117</v>
      </c>
      <c r="P72" s="6">
        <f>BW590</f>
        <v>583</v>
      </c>
      <c r="Q72" s="6">
        <f>BW991</f>
        <v>984</v>
      </c>
      <c r="R72" s="6">
        <f>BW48</f>
        <v>41</v>
      </c>
      <c r="S72" s="6">
        <f>BW449</f>
        <v>442</v>
      </c>
      <c r="T72" s="6">
        <f>BW915</f>
        <v>908</v>
      </c>
      <c r="U72" s="6">
        <f>BW546</f>
        <v>539</v>
      </c>
      <c r="V72" s="7">
        <f>BW830</f>
        <v>823</v>
      </c>
      <c r="W72" s="9">
        <f>BW687</f>
        <v>680</v>
      </c>
      <c r="X72" s="6">
        <f>BW157</f>
        <v>150</v>
      </c>
      <c r="Y72" s="6">
        <f>BW268</f>
        <v>261</v>
      </c>
      <c r="Z72" s="6">
        <f>BW629</f>
        <v>622</v>
      </c>
      <c r="AA72" s="6">
        <f>BW1028</f>
        <v>1021</v>
      </c>
      <c r="AB72" s="6">
        <f>BW470</f>
        <v>463</v>
      </c>
      <c r="AC72" s="11">
        <f>BW103</f>
        <v>96</v>
      </c>
      <c r="AD72" s="6">
        <f>BW379</f>
        <v>372</v>
      </c>
      <c r="AE72" s="6">
        <f>BW234</f>
        <v>227</v>
      </c>
      <c r="AF72" s="6">
        <f>BW728</f>
        <v>721</v>
      </c>
      <c r="AG72" s="179">
        <f>BW841</f>
        <v>834</v>
      </c>
      <c r="AH72" s="5">
        <f t="shared" si="12"/>
        <v>16400</v>
      </c>
      <c r="AI72" s="5">
        <f t="shared" si="13"/>
        <v>11201200</v>
      </c>
      <c r="AJ72" s="2">
        <f t="shared" si="11"/>
        <v>8606720000</v>
      </c>
      <c r="AK72" s="115">
        <f>SUMSQ(R71,S71,T71,U71,V71,W71,X71,Y71,Z71,AA71,AB71,AC71,AD71,AE71,AF71,AG71,R72,S72,T72,U72,V72,W72,X72,Y72,Z72,AA72,AB72,AC72,AD72,AE72,AF72,AG72)</f>
        <v>11201200</v>
      </c>
      <c r="AM72" s="47" t="s">
        <v>457</v>
      </c>
      <c r="AN72" s="48" t="s">
        <v>109</v>
      </c>
      <c r="AO72" s="48" t="s">
        <v>520</v>
      </c>
      <c r="AP72" s="48" t="s">
        <v>45</v>
      </c>
      <c r="AQ72" s="65" t="s">
        <v>329</v>
      </c>
      <c r="AR72" s="48" t="s">
        <v>234</v>
      </c>
      <c r="AS72" s="48" t="s">
        <v>393</v>
      </c>
      <c r="AT72" s="48" t="s">
        <v>171</v>
      </c>
      <c r="AU72" s="48" t="s">
        <v>181</v>
      </c>
      <c r="AV72" s="65" t="s">
        <v>340</v>
      </c>
      <c r="AW72" s="48" t="s">
        <v>245</v>
      </c>
      <c r="AX72" s="48" t="s">
        <v>277</v>
      </c>
      <c r="AY72" s="48" t="s">
        <v>56</v>
      </c>
      <c r="AZ72" s="48" t="s">
        <v>468</v>
      </c>
      <c r="BA72" s="88" t="s">
        <v>119</v>
      </c>
      <c r="BB72" s="89" t="s">
        <v>404</v>
      </c>
      <c r="BC72" s="44" t="s">
        <v>658</v>
      </c>
      <c r="BD72" s="87" t="s">
        <v>880</v>
      </c>
      <c r="BE72" s="65" t="s">
        <v>1150</v>
      </c>
      <c r="BF72" s="48" t="s">
        <v>816</v>
      </c>
      <c r="BG72" s="48" t="s">
        <v>531</v>
      </c>
      <c r="BH72" s="48" t="s">
        <v>1005</v>
      </c>
      <c r="BI72" s="48" t="s">
        <v>594</v>
      </c>
      <c r="BJ72" s="48" t="s">
        <v>943</v>
      </c>
      <c r="BK72" s="48" t="s">
        <v>932</v>
      </c>
      <c r="BL72" s="65" t="s">
        <v>647</v>
      </c>
      <c r="BM72" s="48" t="s">
        <v>994</v>
      </c>
      <c r="BN72" s="48" t="s">
        <v>583</v>
      </c>
      <c r="BO72" s="48" t="s">
        <v>805</v>
      </c>
      <c r="BP72" s="48" t="s">
        <v>774</v>
      </c>
      <c r="BQ72" s="48" t="s">
        <v>869</v>
      </c>
      <c r="BR72" s="80" t="s">
        <v>711</v>
      </c>
      <c r="BS72" s="24"/>
      <c r="BT72" s="22"/>
      <c r="BU72" s="29" t="s">
        <v>53</v>
      </c>
      <c r="BV72" s="30" t="s">
        <v>1030</v>
      </c>
      <c r="BW72" s="31">
        <f>L2+(64*L4)</f>
        <v>65</v>
      </c>
      <c r="BX72" s="22"/>
    </row>
    <row r="73" spans="1:76" x14ac:dyDescent="0.2">
      <c r="A73" s="1">
        <v>23</v>
      </c>
      <c r="B73" s="178">
        <f>BW746</f>
        <v>739</v>
      </c>
      <c r="C73" s="6">
        <f>BW891</f>
        <v>884</v>
      </c>
      <c r="D73" s="6">
        <f>BW329</f>
        <v>322</v>
      </c>
      <c r="E73" s="6">
        <f>BW216</f>
        <v>209</v>
      </c>
      <c r="F73" s="6">
        <f>BW516</f>
        <v>509</v>
      </c>
      <c r="G73" s="6">
        <f>BW117</f>
        <v>110</v>
      </c>
      <c r="H73" s="6">
        <f>BW615</f>
        <v>608</v>
      </c>
      <c r="I73" s="12">
        <f>BW982</f>
        <v>975</v>
      </c>
      <c r="J73" s="8">
        <f>BW175</f>
        <v>168</v>
      </c>
      <c r="K73" s="6">
        <f>BW318</f>
        <v>311</v>
      </c>
      <c r="L73" s="6">
        <f>BW780</f>
        <v>773</v>
      </c>
      <c r="M73" s="6">
        <f>BW669</f>
        <v>662</v>
      </c>
      <c r="N73" s="6">
        <f>BW961</f>
        <v>954</v>
      </c>
      <c r="O73" s="6">
        <f>BW560</f>
        <v>553</v>
      </c>
      <c r="P73" s="6">
        <f>BW34</f>
        <v>27</v>
      </c>
      <c r="Q73" s="6">
        <f>BW403</f>
        <v>396</v>
      </c>
      <c r="R73" s="6">
        <f>BW636</f>
        <v>629</v>
      </c>
      <c r="S73" s="6">
        <f>BW1005</f>
        <v>998</v>
      </c>
      <c r="T73" s="6">
        <f>BW479</f>
        <v>472</v>
      </c>
      <c r="U73" s="6">
        <f>BW78</f>
        <v>71</v>
      </c>
      <c r="V73" s="6">
        <f>BW370</f>
        <v>363</v>
      </c>
      <c r="W73" s="6">
        <f>BW259</f>
        <v>252</v>
      </c>
      <c r="X73" s="9">
        <f>BW721</f>
        <v>714</v>
      </c>
      <c r="Y73" s="7">
        <f>BW864</f>
        <v>857</v>
      </c>
      <c r="Z73" s="11">
        <f>BW57</f>
        <v>50</v>
      </c>
      <c r="AA73" s="6">
        <f>BW424</f>
        <v>417</v>
      </c>
      <c r="AB73" s="6">
        <f>BW922</f>
        <v>915</v>
      </c>
      <c r="AC73" s="6">
        <f>BW523</f>
        <v>516</v>
      </c>
      <c r="AD73" s="6">
        <f>BW823</f>
        <v>816</v>
      </c>
      <c r="AE73" s="6">
        <f>BW710</f>
        <v>703</v>
      </c>
      <c r="AF73" s="6">
        <f>BW148</f>
        <v>141</v>
      </c>
      <c r="AG73" s="179">
        <f>BW293</f>
        <v>286</v>
      </c>
      <c r="AH73" s="5">
        <f t="shared" si="12"/>
        <v>16400</v>
      </c>
      <c r="AI73" s="5">
        <f t="shared" si="13"/>
        <v>11201200</v>
      </c>
      <c r="AJ73" s="2">
        <f t="shared" si="11"/>
        <v>8606720000</v>
      </c>
      <c r="AK73" s="115">
        <f>SUMSQ(B73,C73,D73,E73,F73,G73,H73,I73,J73,K73,L73,M73,N73,O73,P73,Q73,B74,C74,D74,E74,F74,G74,H74,I74,J74,K74,L74,M74,N74,O74,P74,Q74)</f>
        <v>11201200</v>
      </c>
      <c r="AM73" s="47" t="s">
        <v>446</v>
      </c>
      <c r="AN73" s="65" t="s">
        <v>98</v>
      </c>
      <c r="AO73" s="48" t="s">
        <v>509</v>
      </c>
      <c r="AP73" s="48" t="s">
        <v>34</v>
      </c>
      <c r="AQ73" s="48" t="s">
        <v>318</v>
      </c>
      <c r="AR73" s="48" t="s">
        <v>223</v>
      </c>
      <c r="AS73" s="48" t="s">
        <v>382</v>
      </c>
      <c r="AT73" s="65" t="s">
        <v>161</v>
      </c>
      <c r="AU73" s="48" t="s">
        <v>177</v>
      </c>
      <c r="AV73" s="48" t="s">
        <v>335</v>
      </c>
      <c r="AW73" s="48" t="s">
        <v>240</v>
      </c>
      <c r="AX73" s="48" t="s">
        <v>272</v>
      </c>
      <c r="AY73" s="65" t="s">
        <v>51</v>
      </c>
      <c r="AZ73" s="48" t="s">
        <v>463</v>
      </c>
      <c r="BA73" s="88" t="s">
        <v>114</v>
      </c>
      <c r="BB73" s="44" t="s">
        <v>399</v>
      </c>
      <c r="BC73" s="44" t="s">
        <v>653</v>
      </c>
      <c r="BD73" s="65" t="s">
        <v>875</v>
      </c>
      <c r="BE73" s="48" t="s">
        <v>717</v>
      </c>
      <c r="BF73" s="48" t="s">
        <v>811</v>
      </c>
      <c r="BG73" s="48" t="s">
        <v>526</v>
      </c>
      <c r="BH73" s="48" t="s">
        <v>1000</v>
      </c>
      <c r="BI73" s="48" t="s">
        <v>589</v>
      </c>
      <c r="BJ73" s="65" t="s">
        <v>938</v>
      </c>
      <c r="BK73" s="48" t="s">
        <v>921</v>
      </c>
      <c r="BL73" s="48" t="s">
        <v>636</v>
      </c>
      <c r="BM73" s="65" t="s">
        <v>1136</v>
      </c>
      <c r="BN73" s="48" t="s">
        <v>572</v>
      </c>
      <c r="BO73" s="48" t="s">
        <v>794</v>
      </c>
      <c r="BP73" s="48" t="s">
        <v>763</v>
      </c>
      <c r="BQ73" s="48" t="s">
        <v>858</v>
      </c>
      <c r="BR73" s="49" t="s">
        <v>700</v>
      </c>
      <c r="BS73" s="24"/>
      <c r="BT73" s="22"/>
      <c r="BU73" s="29" t="s">
        <v>239</v>
      </c>
      <c r="BV73" s="30" t="s">
        <v>1030</v>
      </c>
      <c r="BW73" s="31">
        <f>L2+(65*L4)</f>
        <v>66</v>
      </c>
      <c r="BX73" s="22"/>
    </row>
    <row r="74" spans="1:76" x14ac:dyDescent="0.2">
      <c r="A74" s="1">
        <v>24</v>
      </c>
      <c r="B74" s="178">
        <f>BW847</f>
        <v>840</v>
      </c>
      <c r="C74" s="6">
        <f>BW734</f>
        <v>727</v>
      </c>
      <c r="D74" s="6">
        <f>BW236</f>
        <v>229</v>
      </c>
      <c r="E74" s="6">
        <f>BW381</f>
        <v>374</v>
      </c>
      <c r="F74" s="6">
        <f>BW97</f>
        <v>90</v>
      </c>
      <c r="G74" s="6">
        <f>BW464</f>
        <v>457</v>
      </c>
      <c r="H74" s="12">
        <f>BW1026</f>
        <v>1019</v>
      </c>
      <c r="I74" s="6">
        <f>BW627</f>
        <v>620</v>
      </c>
      <c r="J74" s="6">
        <f>BW266</f>
        <v>259</v>
      </c>
      <c r="K74" s="8">
        <f>BW155</f>
        <v>148</v>
      </c>
      <c r="L74" s="6">
        <f>BW681</f>
        <v>674</v>
      </c>
      <c r="M74" s="6">
        <f>BW824</f>
        <v>817</v>
      </c>
      <c r="N74" s="6">
        <f>BW548</f>
        <v>541</v>
      </c>
      <c r="O74" s="6">
        <f>BW917</f>
        <v>910</v>
      </c>
      <c r="P74" s="6">
        <f>BW455</f>
        <v>448</v>
      </c>
      <c r="Q74" s="6">
        <f>BW54</f>
        <v>47</v>
      </c>
      <c r="R74" s="6">
        <f>BW985</f>
        <v>978</v>
      </c>
      <c r="S74" s="6">
        <f>BW584</f>
        <v>577</v>
      </c>
      <c r="T74" s="6">
        <f>BW122</f>
        <v>115</v>
      </c>
      <c r="U74" s="6">
        <f>BW491</f>
        <v>484</v>
      </c>
      <c r="V74" s="6">
        <f>BW215</f>
        <v>208</v>
      </c>
      <c r="W74" s="6">
        <f>BW358</f>
        <v>351</v>
      </c>
      <c r="X74" s="7">
        <f>BW884</f>
        <v>877</v>
      </c>
      <c r="Y74" s="9">
        <f>BW773</f>
        <v>766</v>
      </c>
      <c r="Z74" s="6">
        <f>BW412</f>
        <v>405</v>
      </c>
      <c r="AA74" s="11">
        <f>BW13</f>
        <v>6</v>
      </c>
      <c r="AB74" s="6">
        <f>BW575</f>
        <v>568</v>
      </c>
      <c r="AC74" s="6">
        <f>BW942</f>
        <v>935</v>
      </c>
      <c r="AD74" s="6">
        <f>BW658</f>
        <v>651</v>
      </c>
      <c r="AE74" s="6">
        <f>BW803</f>
        <v>796</v>
      </c>
      <c r="AF74" s="6">
        <f>BW305</f>
        <v>298</v>
      </c>
      <c r="AG74" s="179">
        <f>BW192</f>
        <v>185</v>
      </c>
      <c r="AH74" s="5">
        <f t="shared" si="12"/>
        <v>16400</v>
      </c>
      <c r="AI74" s="5">
        <f t="shared" si="13"/>
        <v>11201200</v>
      </c>
      <c r="AJ74" s="2">
        <f t="shared" si="11"/>
        <v>8606720000</v>
      </c>
      <c r="AK74" s="115">
        <f>SUMSQ(R73,S73,T73,U73,V73,W73,X73,Y73,Z73,AA73,AB73,AC73,AD73,AE73,AF73,AG73,R74,S74,T74,U74,V74,W74,X74,Y74,Z74,AA74,AB74,AC74,AD74,AE74,AF74,AG74)</f>
        <v>11201200</v>
      </c>
      <c r="AM74" s="74" t="s">
        <v>455</v>
      </c>
      <c r="AN74" s="48" t="s">
        <v>107</v>
      </c>
      <c r="AO74" s="48" t="s">
        <v>518</v>
      </c>
      <c r="AP74" s="48" t="s">
        <v>43</v>
      </c>
      <c r="AQ74" s="48" t="s">
        <v>327</v>
      </c>
      <c r="AR74" s="48" t="s">
        <v>232</v>
      </c>
      <c r="AS74" s="65" t="s">
        <v>391</v>
      </c>
      <c r="AT74" s="48" t="s">
        <v>169</v>
      </c>
      <c r="AU74" s="48" t="s">
        <v>183</v>
      </c>
      <c r="AV74" s="48" t="s">
        <v>342</v>
      </c>
      <c r="AW74" s="48" t="s">
        <v>247</v>
      </c>
      <c r="AX74" s="48" t="s">
        <v>279</v>
      </c>
      <c r="AY74" s="48" t="s">
        <v>58</v>
      </c>
      <c r="AZ74" s="65" t="s">
        <v>1148</v>
      </c>
      <c r="BA74" s="88" t="s">
        <v>121</v>
      </c>
      <c r="BB74" s="44" t="s">
        <v>406</v>
      </c>
      <c r="BC74" s="65" t="s">
        <v>660</v>
      </c>
      <c r="BD74" s="87" t="s">
        <v>0</v>
      </c>
      <c r="BE74" s="48" t="s">
        <v>724</v>
      </c>
      <c r="BF74" s="48" t="s">
        <v>818</v>
      </c>
      <c r="BG74" s="48" t="s">
        <v>533</v>
      </c>
      <c r="BH74" s="48" t="s">
        <v>1007</v>
      </c>
      <c r="BI74" s="65" t="s">
        <v>596</v>
      </c>
      <c r="BJ74" s="48" t="s">
        <v>945</v>
      </c>
      <c r="BK74" s="48" t="s">
        <v>930</v>
      </c>
      <c r="BL74" s="48" t="s">
        <v>645</v>
      </c>
      <c r="BM74" s="48" t="s">
        <v>992</v>
      </c>
      <c r="BN74" s="65" t="s">
        <v>581</v>
      </c>
      <c r="BO74" s="48" t="s">
        <v>803</v>
      </c>
      <c r="BP74" s="48" t="s">
        <v>772</v>
      </c>
      <c r="BQ74" s="48" t="s">
        <v>867</v>
      </c>
      <c r="BR74" s="49" t="s">
        <v>709</v>
      </c>
      <c r="BS74" s="24"/>
      <c r="BT74" s="22"/>
      <c r="BU74" s="29" t="s">
        <v>355</v>
      </c>
      <c r="BV74" s="30" t="s">
        <v>1030</v>
      </c>
      <c r="BW74" s="31">
        <f>L2+(66*L4)</f>
        <v>67</v>
      </c>
      <c r="BX74" s="22"/>
    </row>
    <row r="75" spans="1:76" x14ac:dyDescent="0.2">
      <c r="A75" s="1">
        <v>25</v>
      </c>
      <c r="B75" s="178">
        <f>BW474</f>
        <v>467</v>
      </c>
      <c r="C75" s="6">
        <f>BW75</f>
        <v>68</v>
      </c>
      <c r="D75" s="6">
        <f>BW633</f>
        <v>626</v>
      </c>
      <c r="E75" s="6">
        <f>BW1000</f>
        <v>993</v>
      </c>
      <c r="F75" s="6">
        <f>BW724</f>
        <v>717</v>
      </c>
      <c r="G75" s="6">
        <f>BW869</f>
        <v>862</v>
      </c>
      <c r="H75" s="8">
        <f>BW375</f>
        <v>368</v>
      </c>
      <c r="I75" s="6">
        <f>BW262</f>
        <v>255</v>
      </c>
      <c r="J75" s="6">
        <f>BW927</f>
        <v>920</v>
      </c>
      <c r="K75" s="12">
        <f>BW526</f>
        <v>519</v>
      </c>
      <c r="L75" s="6">
        <f>BW60</f>
        <v>53</v>
      </c>
      <c r="M75" s="6">
        <f>BW429</f>
        <v>422</v>
      </c>
      <c r="N75" s="6">
        <f>BW145</f>
        <v>138</v>
      </c>
      <c r="O75" s="6">
        <f>BW288</f>
        <v>281</v>
      </c>
      <c r="P75" s="6">
        <f>BW818</f>
        <v>811</v>
      </c>
      <c r="Q75" s="6">
        <f>BW707</f>
        <v>700</v>
      </c>
      <c r="R75" s="6">
        <f>BW332</f>
        <v>325</v>
      </c>
      <c r="S75" s="6">
        <f>BW221</f>
        <v>214</v>
      </c>
      <c r="T75" s="6">
        <f>BW751</f>
        <v>744</v>
      </c>
      <c r="U75" s="6">
        <f>BW894</f>
        <v>887</v>
      </c>
      <c r="V75" s="6">
        <f>BW610</f>
        <v>603</v>
      </c>
      <c r="W75" s="6">
        <f>BW979</f>
        <v>972</v>
      </c>
      <c r="X75" s="11">
        <f>BW513</f>
        <v>506</v>
      </c>
      <c r="Y75" s="6">
        <f>BW112</f>
        <v>105</v>
      </c>
      <c r="Z75" s="9">
        <f>BW777</f>
        <v>770</v>
      </c>
      <c r="AA75" s="7">
        <f>BW664</f>
        <v>657</v>
      </c>
      <c r="AB75" s="6">
        <f>BW170</f>
        <v>163</v>
      </c>
      <c r="AC75" s="6">
        <f>BW315</f>
        <v>308</v>
      </c>
      <c r="AD75" s="6">
        <f>BW39</f>
        <v>32</v>
      </c>
      <c r="AE75" s="6">
        <f>BW406</f>
        <v>399</v>
      </c>
      <c r="AF75" s="6">
        <f>BW964</f>
        <v>957</v>
      </c>
      <c r="AG75" s="179">
        <f>BW565</f>
        <v>558</v>
      </c>
      <c r="AH75" s="5">
        <f t="shared" si="12"/>
        <v>16400</v>
      </c>
      <c r="AI75" s="5">
        <f t="shared" si="13"/>
        <v>11201200</v>
      </c>
      <c r="AJ75" s="2">
        <f t="shared" si="11"/>
        <v>8606720000</v>
      </c>
      <c r="AK75" s="115">
        <f>SUMSQ(B75,C75,D75,E75,F75,G75,H75,I75,J75,K75,L75,M75,N75,O75,P75,Q75,B76,C76,D76,E76,F76,G76,H76,I76,J76,K76,L76,M76,N76,O76,P76,Q76)</f>
        <v>11201200</v>
      </c>
      <c r="AM75" s="47" t="s">
        <v>139</v>
      </c>
      <c r="AN75" s="48" t="s">
        <v>424</v>
      </c>
      <c r="AO75" s="48" t="s">
        <v>76</v>
      </c>
      <c r="AP75" s="65" t="s">
        <v>487</v>
      </c>
      <c r="AQ75" s="48" t="s">
        <v>265</v>
      </c>
      <c r="AR75" s="65" t="s">
        <v>296</v>
      </c>
      <c r="AS75" s="48" t="s">
        <v>201</v>
      </c>
      <c r="AT75" s="48" t="s">
        <v>360</v>
      </c>
      <c r="AU75" s="65" t="s">
        <v>1146</v>
      </c>
      <c r="AV75" s="48" t="s">
        <v>152</v>
      </c>
      <c r="AW75" s="48" t="s">
        <v>309</v>
      </c>
      <c r="AX75" s="48" t="s">
        <v>214</v>
      </c>
      <c r="AY75" s="48" t="s">
        <v>500</v>
      </c>
      <c r="AZ75" s="48" t="s">
        <v>25</v>
      </c>
      <c r="BA75" s="88" t="s">
        <v>437</v>
      </c>
      <c r="BB75" s="44" t="s">
        <v>89</v>
      </c>
      <c r="BC75" s="44" t="s">
        <v>849</v>
      </c>
      <c r="BD75" s="87" t="s">
        <v>691</v>
      </c>
      <c r="BE75" s="48" t="s">
        <v>785</v>
      </c>
      <c r="BF75" s="65" t="s">
        <v>754</v>
      </c>
      <c r="BG75" s="48" t="s">
        <v>200</v>
      </c>
      <c r="BH75" s="65" t="s">
        <v>563</v>
      </c>
      <c r="BI75" s="48" t="s">
        <v>912</v>
      </c>
      <c r="BJ75" s="48" t="s">
        <v>627</v>
      </c>
      <c r="BK75" s="48" t="s">
        <v>614</v>
      </c>
      <c r="BL75" s="48" t="s">
        <v>962</v>
      </c>
      <c r="BM75" s="48" t="s">
        <v>550</v>
      </c>
      <c r="BN75" s="48" t="s">
        <v>1025</v>
      </c>
      <c r="BO75" s="48" t="s">
        <v>741</v>
      </c>
      <c r="BP75" s="48" t="s">
        <v>836</v>
      </c>
      <c r="BQ75" s="65" t="s">
        <v>678</v>
      </c>
      <c r="BR75" s="49" t="s">
        <v>899</v>
      </c>
      <c r="BS75" s="24"/>
      <c r="BT75" s="22"/>
      <c r="BU75" s="29" t="s">
        <v>424</v>
      </c>
      <c r="BV75" s="30" t="s">
        <v>1030</v>
      </c>
      <c r="BW75" s="31">
        <f>L2+(67*L4)</f>
        <v>68</v>
      </c>
      <c r="BX75" s="22"/>
    </row>
    <row r="76" spans="1:76" x14ac:dyDescent="0.2">
      <c r="A76" s="1">
        <v>26</v>
      </c>
      <c r="B76" s="178">
        <f>BW127</f>
        <v>120</v>
      </c>
      <c r="C76" s="6">
        <f>BW494</f>
        <v>487</v>
      </c>
      <c r="D76" s="6">
        <f>BW988</f>
        <v>981</v>
      </c>
      <c r="E76" s="6">
        <f>BW589</f>
        <v>582</v>
      </c>
      <c r="F76" s="6">
        <f>BW881</f>
        <v>874</v>
      </c>
      <c r="G76" s="6">
        <f>BW768</f>
        <v>761</v>
      </c>
      <c r="H76" s="6">
        <f>BW210</f>
        <v>203</v>
      </c>
      <c r="I76" s="8">
        <f>BW355</f>
        <v>348</v>
      </c>
      <c r="J76" s="12">
        <f>BW570</f>
        <v>563</v>
      </c>
      <c r="K76" s="6">
        <f>BW939</f>
        <v>932</v>
      </c>
      <c r="L76" s="6">
        <f>BW409</f>
        <v>402</v>
      </c>
      <c r="M76" s="6">
        <f>BW8</f>
        <v>1</v>
      </c>
      <c r="N76" s="6">
        <f>BW308</f>
        <v>301</v>
      </c>
      <c r="O76" s="6">
        <f>BW197</f>
        <v>190</v>
      </c>
      <c r="P76" s="6">
        <f>BW663</f>
        <v>656</v>
      </c>
      <c r="Q76" s="6">
        <f>BW806</f>
        <v>799</v>
      </c>
      <c r="R76" s="6">
        <f>BW233</f>
        <v>226</v>
      </c>
      <c r="S76" s="6">
        <f>BW376</f>
        <v>369</v>
      </c>
      <c r="T76" s="6">
        <f>BW842</f>
        <v>835</v>
      </c>
      <c r="U76" s="6">
        <f>BW731</f>
        <v>724</v>
      </c>
      <c r="V76" s="6">
        <f>BW1031</f>
        <v>1024</v>
      </c>
      <c r="W76" s="6">
        <f>BW630</f>
        <v>623</v>
      </c>
      <c r="X76" s="6">
        <f>BW100</f>
        <v>93</v>
      </c>
      <c r="Y76" s="11">
        <f>BW469</f>
        <v>462</v>
      </c>
      <c r="Z76" s="7">
        <f>BW684</f>
        <v>677</v>
      </c>
      <c r="AA76" s="9">
        <f>BW829</f>
        <v>822</v>
      </c>
      <c r="AB76" s="6">
        <f>BW271</f>
        <v>264</v>
      </c>
      <c r="AC76" s="6">
        <f>BW158</f>
        <v>151</v>
      </c>
      <c r="AD76" s="6">
        <f>BW450</f>
        <v>443</v>
      </c>
      <c r="AE76" s="6">
        <f>BW51</f>
        <v>44</v>
      </c>
      <c r="AF76" s="6">
        <f>BW545</f>
        <v>538</v>
      </c>
      <c r="AG76" s="179">
        <f>BW912</f>
        <v>905</v>
      </c>
      <c r="AH76" s="5">
        <f t="shared" si="12"/>
        <v>16400</v>
      </c>
      <c r="AI76" s="5">
        <f t="shared" si="13"/>
        <v>11201200</v>
      </c>
      <c r="AJ76" s="2">
        <f t="shared" si="11"/>
        <v>8606720000</v>
      </c>
      <c r="AK76" s="115">
        <f>SUMSQ(R75,S75,T75,U75,V75,W75,X75,Y75,Z75,AA75,AB75,AC75,AD75,AE75,AF75,AG75,R76,S76,T76,U76,V76,W76,X76,Y76,Z76,AA76,AB76,AC76,AD76,AE76,AF76,AG76)</f>
        <v>11201200</v>
      </c>
      <c r="AM76" s="47" t="s">
        <v>128</v>
      </c>
      <c r="AN76" s="48" t="s">
        <v>413</v>
      </c>
      <c r="AO76" s="65" t="s">
        <v>65</v>
      </c>
      <c r="AP76" s="48" t="s">
        <v>477</v>
      </c>
      <c r="AQ76" s="65" t="s">
        <v>254</v>
      </c>
      <c r="AR76" s="48" t="s">
        <v>286</v>
      </c>
      <c r="AS76" s="48" t="s">
        <v>190</v>
      </c>
      <c r="AT76" s="48" t="s">
        <v>349</v>
      </c>
      <c r="AU76" s="48" t="s">
        <v>368</v>
      </c>
      <c r="AV76" s="65" t="s">
        <v>147</v>
      </c>
      <c r="AW76" s="48" t="s">
        <v>304</v>
      </c>
      <c r="AX76" s="48" t="s">
        <v>209</v>
      </c>
      <c r="AY76" s="48" t="s">
        <v>495</v>
      </c>
      <c r="AZ76" s="48" t="s">
        <v>20</v>
      </c>
      <c r="BA76" s="88" t="s">
        <v>432</v>
      </c>
      <c r="BB76" s="44" t="s">
        <v>84</v>
      </c>
      <c r="BC76" s="44" t="s">
        <v>844</v>
      </c>
      <c r="BD76" s="87" t="s">
        <v>686</v>
      </c>
      <c r="BE76" s="65" t="s">
        <v>1031</v>
      </c>
      <c r="BF76" s="48" t="s">
        <v>749</v>
      </c>
      <c r="BG76" s="65" t="s">
        <v>935</v>
      </c>
      <c r="BH76" s="48" t="s">
        <v>558</v>
      </c>
      <c r="BI76" s="48" t="s">
        <v>907</v>
      </c>
      <c r="BJ76" s="48" t="s">
        <v>622</v>
      </c>
      <c r="BK76" s="48" t="s">
        <v>603</v>
      </c>
      <c r="BL76" s="48" t="s">
        <v>951</v>
      </c>
      <c r="BM76" s="48" t="s">
        <v>540</v>
      </c>
      <c r="BN76" s="48" t="s">
        <v>1014</v>
      </c>
      <c r="BO76" s="48" t="s">
        <v>731</v>
      </c>
      <c r="BP76" s="48" t="s">
        <v>825</v>
      </c>
      <c r="BQ76" s="48" t="s">
        <v>667</v>
      </c>
      <c r="BR76" s="80" t="s">
        <v>1156</v>
      </c>
      <c r="BS76" s="24"/>
      <c r="BT76" s="22"/>
      <c r="BU76" s="29" t="s">
        <v>611</v>
      </c>
      <c r="BV76" s="30" t="s">
        <v>1030</v>
      </c>
      <c r="BW76" s="31">
        <f>L2+(68*L4)</f>
        <v>69</v>
      </c>
      <c r="BX76" s="22"/>
    </row>
    <row r="77" spans="1:76" x14ac:dyDescent="0.2">
      <c r="A77" s="1">
        <v>27</v>
      </c>
      <c r="B77" s="178">
        <f>BW563</f>
        <v>556</v>
      </c>
      <c r="C77" s="6">
        <f>BW962</f>
        <v>955</v>
      </c>
      <c r="D77" s="6">
        <f>BW400</f>
        <v>393</v>
      </c>
      <c r="E77" s="6">
        <f>BW33</f>
        <v>26</v>
      </c>
      <c r="F77" s="8">
        <f>BW317</f>
        <v>310</v>
      </c>
      <c r="G77" s="6">
        <f>BW172</f>
        <v>165</v>
      </c>
      <c r="H77" s="6">
        <f>BW670</f>
        <v>663</v>
      </c>
      <c r="I77" s="6">
        <f>BW783</f>
        <v>776</v>
      </c>
      <c r="J77" s="6">
        <f>BW118</f>
        <v>111</v>
      </c>
      <c r="K77" s="6">
        <f>BW519</f>
        <v>512</v>
      </c>
      <c r="L77" s="6">
        <f>BW981</f>
        <v>974</v>
      </c>
      <c r="M77" s="12">
        <f>BW612</f>
        <v>605</v>
      </c>
      <c r="N77" s="6">
        <f>BW888</f>
        <v>881</v>
      </c>
      <c r="O77" s="6">
        <f>BW745</f>
        <v>738</v>
      </c>
      <c r="P77" s="6">
        <f>BW219</f>
        <v>212</v>
      </c>
      <c r="Q77" s="6">
        <f>BW330</f>
        <v>323</v>
      </c>
      <c r="R77" s="6">
        <f>BW709</f>
        <v>702</v>
      </c>
      <c r="S77" s="6">
        <f>BW820</f>
        <v>813</v>
      </c>
      <c r="T77" s="6">
        <f>BW294</f>
        <v>287</v>
      </c>
      <c r="U77" s="6">
        <f>BW151</f>
        <v>144</v>
      </c>
      <c r="V77" s="11">
        <f>BW427</f>
        <v>420</v>
      </c>
      <c r="W77" s="6">
        <f>BW58</f>
        <v>51</v>
      </c>
      <c r="X77" s="6">
        <f>BW520</f>
        <v>513</v>
      </c>
      <c r="Y77" s="6">
        <f>BW921</f>
        <v>914</v>
      </c>
      <c r="Z77" s="6">
        <f>BW256</f>
        <v>249</v>
      </c>
      <c r="AA77" s="6">
        <f>BW369</f>
        <v>362</v>
      </c>
      <c r="AB77" s="9">
        <f>BW867</f>
        <v>860</v>
      </c>
      <c r="AC77" s="7">
        <f>BW722</f>
        <v>715</v>
      </c>
      <c r="AD77" s="6">
        <f>BW1006</f>
        <v>999</v>
      </c>
      <c r="AE77" s="6">
        <f>BW639</f>
        <v>632</v>
      </c>
      <c r="AF77" s="6">
        <f>BW77</f>
        <v>70</v>
      </c>
      <c r="AG77" s="179">
        <f>BW476</f>
        <v>469</v>
      </c>
      <c r="AH77" s="5">
        <f t="shared" si="12"/>
        <v>16400</v>
      </c>
      <c r="AI77" s="5">
        <f t="shared" si="13"/>
        <v>11201200</v>
      </c>
      <c r="AJ77" s="2">
        <f t="shared" si="11"/>
        <v>8606720000</v>
      </c>
      <c r="AK77" s="115">
        <f>SUMSQ(B77,C77,D77,E77,F77,G77,H77,I77,J77,K77,L77,M77,N77,O77,P77,Q77,B78,C78,D78,E78,F78,G78,H78,I78,J78,K78,L78,M78,N78,O78,P78,Q78)</f>
        <v>11201200</v>
      </c>
      <c r="AM77" s="47" t="s">
        <v>141</v>
      </c>
      <c r="AN77" s="65" t="s">
        <v>426</v>
      </c>
      <c r="AO77" s="48" t="s">
        <v>78</v>
      </c>
      <c r="AP77" s="48" t="s">
        <v>489</v>
      </c>
      <c r="AQ77" s="48" t="s">
        <v>267</v>
      </c>
      <c r="AR77" s="48" t="s">
        <v>298</v>
      </c>
      <c r="AS77" s="48" t="s">
        <v>203</v>
      </c>
      <c r="AT77" s="48" t="s">
        <v>538</v>
      </c>
      <c r="AU77" s="48" t="s">
        <v>371</v>
      </c>
      <c r="AV77" s="48" t="s">
        <v>150</v>
      </c>
      <c r="AW77" s="65" t="s">
        <v>307</v>
      </c>
      <c r="AX77" s="48" t="s">
        <v>212</v>
      </c>
      <c r="AY77" s="65" t="s">
        <v>498</v>
      </c>
      <c r="AZ77" s="48" t="s">
        <v>23</v>
      </c>
      <c r="BA77" s="88" t="s">
        <v>435</v>
      </c>
      <c r="BB77" s="44" t="s">
        <v>87</v>
      </c>
      <c r="BC77" s="44" t="s">
        <v>847</v>
      </c>
      <c r="BD77" s="87" t="s">
        <v>689</v>
      </c>
      <c r="BE77" s="48" t="s">
        <v>412</v>
      </c>
      <c r="BF77" s="48" t="s">
        <v>752</v>
      </c>
      <c r="BG77" s="48" t="s">
        <v>972</v>
      </c>
      <c r="BH77" s="48" t="s">
        <v>561</v>
      </c>
      <c r="BI77" s="48" t="s">
        <v>910</v>
      </c>
      <c r="BJ77" s="65" t="s">
        <v>1143</v>
      </c>
      <c r="BK77" s="48" t="s">
        <v>616</v>
      </c>
      <c r="BL77" s="48" t="s">
        <v>964</v>
      </c>
      <c r="BM77" s="65" t="s">
        <v>552</v>
      </c>
      <c r="BN77" s="48" t="s">
        <v>1027</v>
      </c>
      <c r="BO77" s="65" t="s">
        <v>743</v>
      </c>
      <c r="BP77" s="48" t="s">
        <v>838</v>
      </c>
      <c r="BQ77" s="48" t="s">
        <v>680</v>
      </c>
      <c r="BR77" s="49" t="s">
        <v>901</v>
      </c>
      <c r="BS77" s="24"/>
      <c r="BT77" s="22"/>
      <c r="BU77" s="29" t="s">
        <v>680</v>
      </c>
      <c r="BV77" s="30" t="s">
        <v>1030</v>
      </c>
      <c r="BW77" s="31">
        <f>L2+(69*L4)</f>
        <v>70</v>
      </c>
      <c r="BX77" s="22"/>
    </row>
    <row r="78" spans="1:76" x14ac:dyDescent="0.2">
      <c r="A78" s="1">
        <v>28</v>
      </c>
      <c r="B78" s="178">
        <f>BW918</f>
        <v>911</v>
      </c>
      <c r="C78" s="6">
        <f>BW551</f>
        <v>544</v>
      </c>
      <c r="D78" s="6">
        <f>BW53</f>
        <v>46</v>
      </c>
      <c r="E78" s="6">
        <f>BW452</f>
        <v>445</v>
      </c>
      <c r="F78" s="6">
        <f>BW152</f>
        <v>145</v>
      </c>
      <c r="G78" s="8">
        <f>BW265</f>
        <v>258</v>
      </c>
      <c r="H78" s="6">
        <f>BW827</f>
        <v>820</v>
      </c>
      <c r="I78" s="6">
        <f>BW682</f>
        <v>675</v>
      </c>
      <c r="J78" s="6">
        <f>BW467</f>
        <v>460</v>
      </c>
      <c r="K78" s="6">
        <f>BW98</f>
        <v>91</v>
      </c>
      <c r="L78" s="12">
        <f>BW624</f>
        <v>617</v>
      </c>
      <c r="M78" s="6">
        <f>BW1025</f>
        <v>1018</v>
      </c>
      <c r="N78" s="6">
        <f>BW733</f>
        <v>726</v>
      </c>
      <c r="O78" s="6">
        <f>BW844</f>
        <v>837</v>
      </c>
      <c r="P78" s="6">
        <f>BW382</f>
        <v>375</v>
      </c>
      <c r="Q78" s="6">
        <f>BW239</f>
        <v>232</v>
      </c>
      <c r="R78" s="6">
        <f>BW800</f>
        <v>793</v>
      </c>
      <c r="S78" s="6">
        <f>BW657</f>
        <v>650</v>
      </c>
      <c r="T78" s="6">
        <f>BW195</f>
        <v>188</v>
      </c>
      <c r="U78" s="6">
        <f>BW306</f>
        <v>299</v>
      </c>
      <c r="V78" s="6">
        <f>BW14</f>
        <v>7</v>
      </c>
      <c r="W78" s="11">
        <f>BW415</f>
        <v>408</v>
      </c>
      <c r="X78" s="6">
        <f>BW941</f>
        <v>934</v>
      </c>
      <c r="Y78" s="6">
        <f>BW572</f>
        <v>565</v>
      </c>
      <c r="Z78" s="6">
        <f>BW357</f>
        <v>350</v>
      </c>
      <c r="AA78" s="6">
        <f>BW212</f>
        <v>205</v>
      </c>
      <c r="AB78" s="7">
        <f>BW774</f>
        <v>767</v>
      </c>
      <c r="AC78" s="9">
        <f>BW887</f>
        <v>880</v>
      </c>
      <c r="AD78" s="6">
        <f>BW587</f>
        <v>580</v>
      </c>
      <c r="AE78" s="6">
        <f>BW986</f>
        <v>979</v>
      </c>
      <c r="AF78" s="6">
        <f>BW488</f>
        <v>481</v>
      </c>
      <c r="AG78" s="179">
        <f>BW121</f>
        <v>114</v>
      </c>
      <c r="AH78" s="5">
        <f t="shared" si="12"/>
        <v>16400</v>
      </c>
      <c r="AI78" s="5">
        <f t="shared" si="13"/>
        <v>11201200</v>
      </c>
      <c r="AJ78" s="2">
        <f t="shared" si="11"/>
        <v>8606720000</v>
      </c>
      <c r="AK78" s="115">
        <f>SUMSQ(R77,S77,T77,U77,V77,W77,X77,Y77,Z77,AA77,AB77,AC77,AD77,AE77,AF77,AG77,R78,S78,T78,U78,V78,W78,X78,Y78,Z78,AA78,AB78,AC78,AD78,AE78,AF78,AG78)</f>
        <v>11201200</v>
      </c>
      <c r="AM78" s="74" t="s">
        <v>1157</v>
      </c>
      <c r="AN78" s="48" t="s">
        <v>411</v>
      </c>
      <c r="AO78" s="48" t="s">
        <v>63</v>
      </c>
      <c r="AP78" s="48" t="s">
        <v>475</v>
      </c>
      <c r="AQ78" s="48" t="s">
        <v>252</v>
      </c>
      <c r="AR78" s="48" t="s">
        <v>284</v>
      </c>
      <c r="AS78" s="48" t="s">
        <v>188</v>
      </c>
      <c r="AT78" s="48" t="s">
        <v>347</v>
      </c>
      <c r="AU78" s="48" t="s">
        <v>370</v>
      </c>
      <c r="AV78" s="48" t="s">
        <v>149</v>
      </c>
      <c r="AW78" s="48" t="s">
        <v>306</v>
      </c>
      <c r="AX78" s="65" t="s">
        <v>211</v>
      </c>
      <c r="AY78" s="48" t="s">
        <v>497</v>
      </c>
      <c r="AZ78" s="65" t="s">
        <v>22</v>
      </c>
      <c r="BA78" s="88" t="s">
        <v>434</v>
      </c>
      <c r="BB78" s="44" t="s">
        <v>86</v>
      </c>
      <c r="BC78" s="44" t="s">
        <v>846</v>
      </c>
      <c r="BD78" s="87" t="s">
        <v>688</v>
      </c>
      <c r="BE78" s="48" t="s">
        <v>782</v>
      </c>
      <c r="BF78" s="48" t="s">
        <v>751</v>
      </c>
      <c r="BG78" s="48" t="s">
        <v>971</v>
      </c>
      <c r="BH78" s="48" t="s">
        <v>560</v>
      </c>
      <c r="BI78" s="65" t="s">
        <v>909</v>
      </c>
      <c r="BJ78" s="48" t="s">
        <v>624</v>
      </c>
      <c r="BK78" s="48" t="s">
        <v>601</v>
      </c>
      <c r="BL78" s="48" t="s">
        <v>949</v>
      </c>
      <c r="BM78" s="48" t="s">
        <v>538</v>
      </c>
      <c r="BN78" s="65" t="s">
        <v>1012</v>
      </c>
      <c r="BO78" s="48" t="s">
        <v>729</v>
      </c>
      <c r="BP78" s="65" t="s">
        <v>823</v>
      </c>
      <c r="BQ78" s="48" t="s">
        <v>665</v>
      </c>
      <c r="BR78" s="49" t="s">
        <v>886</v>
      </c>
      <c r="BS78" s="24"/>
      <c r="BT78" s="22"/>
      <c r="BU78" s="29" t="s">
        <v>811</v>
      </c>
      <c r="BV78" s="30" t="s">
        <v>1030</v>
      </c>
      <c r="BW78" s="31">
        <f>L2+(70*L4)</f>
        <v>71</v>
      </c>
      <c r="BX78" s="22"/>
    </row>
    <row r="79" spans="1:76" x14ac:dyDescent="0.2">
      <c r="A79" s="1">
        <v>29</v>
      </c>
      <c r="B79" s="178">
        <f>BW601</f>
        <v>594</v>
      </c>
      <c r="C79" s="6">
        <f>BW968</f>
        <v>961</v>
      </c>
      <c r="D79" s="8">
        <f>BW506</f>
        <v>499</v>
      </c>
      <c r="E79" s="6">
        <f>BW107</f>
        <v>100</v>
      </c>
      <c r="F79" s="6">
        <f>BW343</f>
        <v>336</v>
      </c>
      <c r="G79" s="6">
        <f>BW230</f>
        <v>223</v>
      </c>
      <c r="H79" s="6">
        <f>BW756</f>
        <v>749</v>
      </c>
      <c r="I79" s="6">
        <f>BW901</f>
        <v>894</v>
      </c>
      <c r="J79" s="6">
        <f>BW28</f>
        <v>21</v>
      </c>
      <c r="K79" s="6">
        <f>BW397</f>
        <v>390</v>
      </c>
      <c r="L79" s="6">
        <f>BW959</f>
        <v>952</v>
      </c>
      <c r="M79" s="6">
        <f>BW558</f>
        <v>551</v>
      </c>
      <c r="N79" s="6">
        <f>BW786</f>
        <v>779</v>
      </c>
      <c r="O79" s="12">
        <f>BW675</f>
        <v>668</v>
      </c>
      <c r="P79" s="6">
        <f>BW177</f>
        <v>170</v>
      </c>
      <c r="Q79" s="6">
        <f>BW320</f>
        <v>313</v>
      </c>
      <c r="R79" s="6">
        <f>BW719</f>
        <v>712</v>
      </c>
      <c r="S79" s="6">
        <f>BW862</f>
        <v>855</v>
      </c>
      <c r="T79" s="11">
        <f>BW364</f>
        <v>357</v>
      </c>
      <c r="U79" s="6">
        <f>BW253</f>
        <v>246</v>
      </c>
      <c r="V79" s="6">
        <f>BW481</f>
        <v>474</v>
      </c>
      <c r="W79" s="6">
        <f>BW80</f>
        <v>73</v>
      </c>
      <c r="X79" s="6">
        <f>BW642</f>
        <v>635</v>
      </c>
      <c r="Y79" s="6">
        <f>BW1011</f>
        <v>1004</v>
      </c>
      <c r="Z79" s="6">
        <f>BW138</f>
        <v>131</v>
      </c>
      <c r="AA79" s="6">
        <f>BW283</f>
        <v>276</v>
      </c>
      <c r="AB79" s="6">
        <f>BW809</f>
        <v>802</v>
      </c>
      <c r="AC79" s="6">
        <f>BW696</f>
        <v>689</v>
      </c>
      <c r="AD79" s="9">
        <f>BW932</f>
        <v>925</v>
      </c>
      <c r="AE79" s="7">
        <f>BW533</f>
        <v>526</v>
      </c>
      <c r="AF79" s="6">
        <f>BW71</f>
        <v>64</v>
      </c>
      <c r="AG79" s="179">
        <f>BW438</f>
        <v>431</v>
      </c>
      <c r="AH79" s="5">
        <f t="shared" si="12"/>
        <v>16400</v>
      </c>
      <c r="AI79" s="5">
        <f t="shared" si="13"/>
        <v>11201200</v>
      </c>
      <c r="AJ79" s="2">
        <f t="shared" si="11"/>
        <v>8606720000</v>
      </c>
      <c r="AK79" s="115">
        <f>SUMSQ(B79,C79,D79,E79,F79,G79,H79,I79,J79,K79,L79,M79,N79,O79,P79,Q79,B80,C80,D80,E80,F80,G80,H80,I80,J80,K80,L80,M80,N80,O80,P80,Q80)</f>
        <v>11201200</v>
      </c>
      <c r="AM79" s="47" t="s">
        <v>135</v>
      </c>
      <c r="AN79" s="65" t="s">
        <v>420</v>
      </c>
      <c r="AO79" s="48" t="s">
        <v>72</v>
      </c>
      <c r="AP79" s="48" t="s">
        <v>7</v>
      </c>
      <c r="AQ79" s="48" t="s">
        <v>261</v>
      </c>
      <c r="AR79" s="48" t="s">
        <v>293</v>
      </c>
      <c r="AS79" s="48" t="s">
        <v>197</v>
      </c>
      <c r="AT79" s="65" t="s">
        <v>356</v>
      </c>
      <c r="AU79" s="48" t="s">
        <v>377</v>
      </c>
      <c r="AV79" s="48" t="s">
        <v>156</v>
      </c>
      <c r="AW79" s="65" t="s">
        <v>313</v>
      </c>
      <c r="AX79" s="48" t="s">
        <v>218</v>
      </c>
      <c r="AY79" s="48" t="s">
        <v>504</v>
      </c>
      <c r="AZ79" s="48" t="s">
        <v>29</v>
      </c>
      <c r="BA79" s="88" t="s">
        <v>441</v>
      </c>
      <c r="BB79" s="44" t="s">
        <v>93</v>
      </c>
      <c r="BC79" s="44" t="s">
        <v>853</v>
      </c>
      <c r="BD79" s="65" t="s">
        <v>695</v>
      </c>
      <c r="BE79" s="48" t="s">
        <v>789</v>
      </c>
      <c r="BF79" s="48" t="s">
        <v>758</v>
      </c>
      <c r="BG79" s="48" t="s">
        <v>978</v>
      </c>
      <c r="BH79" s="48" t="s">
        <v>567</v>
      </c>
      <c r="BI79" s="48" t="s">
        <v>916</v>
      </c>
      <c r="BJ79" s="65" t="s">
        <v>631</v>
      </c>
      <c r="BK79" s="48" t="s">
        <v>610</v>
      </c>
      <c r="BL79" s="48" t="s">
        <v>958</v>
      </c>
      <c r="BM79" s="48" t="s">
        <v>546</v>
      </c>
      <c r="BN79" s="48" t="s">
        <v>1021</v>
      </c>
      <c r="BO79" s="65" t="s">
        <v>1158</v>
      </c>
      <c r="BP79" s="48" t="s">
        <v>832</v>
      </c>
      <c r="BQ79" s="48" t="s">
        <v>674</v>
      </c>
      <c r="BR79" s="49" t="s">
        <v>895</v>
      </c>
      <c r="BS79" s="24"/>
      <c r="BT79" s="22"/>
      <c r="BU79" s="29" t="s">
        <v>997</v>
      </c>
      <c r="BV79" s="30" t="s">
        <v>1030</v>
      </c>
      <c r="BW79" s="31">
        <f>L2+(71*L4)</f>
        <v>72</v>
      </c>
      <c r="BX79" s="22"/>
    </row>
    <row r="80" spans="1:76" x14ac:dyDescent="0.2">
      <c r="A80" s="1">
        <v>30</v>
      </c>
      <c r="B80" s="178">
        <f>BW1020</f>
        <v>1013</v>
      </c>
      <c r="C80" s="6">
        <f>BW621</f>
        <v>614</v>
      </c>
      <c r="D80" s="6">
        <f>BW95</f>
        <v>88</v>
      </c>
      <c r="E80" s="8">
        <f>BW462</f>
        <v>455</v>
      </c>
      <c r="F80" s="6">
        <f>BW242</f>
        <v>235</v>
      </c>
      <c r="G80" s="6">
        <f>BW387</f>
        <v>380</v>
      </c>
      <c r="H80" s="6">
        <f>BW849</f>
        <v>842</v>
      </c>
      <c r="I80" s="6">
        <f>BW736</f>
        <v>729</v>
      </c>
      <c r="J80" s="6">
        <f>BW441</f>
        <v>434</v>
      </c>
      <c r="K80" s="6">
        <f>BW40</f>
        <v>33</v>
      </c>
      <c r="L80" s="6">
        <f>BW538</f>
        <v>531</v>
      </c>
      <c r="M80" s="6">
        <f>BW907</f>
        <v>900</v>
      </c>
      <c r="N80" s="12">
        <f>BW695</f>
        <v>688</v>
      </c>
      <c r="O80" s="6">
        <f>BW838</f>
        <v>831</v>
      </c>
      <c r="P80" s="6">
        <f>BW276</f>
        <v>269</v>
      </c>
      <c r="Q80" s="6">
        <f>BW165</f>
        <v>158</v>
      </c>
      <c r="R80" s="6">
        <f>BW874</f>
        <v>867</v>
      </c>
      <c r="S80" s="6">
        <f>BW763</f>
        <v>756</v>
      </c>
      <c r="T80" s="6">
        <f>BW201</f>
        <v>194</v>
      </c>
      <c r="U80" s="11">
        <f>BW344</f>
        <v>337</v>
      </c>
      <c r="V80" s="6">
        <f>BW132</f>
        <v>125</v>
      </c>
      <c r="W80" s="6">
        <f>BW501</f>
        <v>494</v>
      </c>
      <c r="X80" s="6">
        <f>BW999</f>
        <v>992</v>
      </c>
      <c r="Y80" s="6">
        <f>BW598</f>
        <v>591</v>
      </c>
      <c r="Z80" s="6">
        <f>BW303</f>
        <v>296</v>
      </c>
      <c r="AA80" s="6">
        <f>BW190</f>
        <v>183</v>
      </c>
      <c r="AB80" s="6">
        <f>BW652</f>
        <v>645</v>
      </c>
      <c r="AC80" s="6">
        <f>BW797</f>
        <v>790</v>
      </c>
      <c r="AD80" s="7">
        <f>BW577</f>
        <v>570</v>
      </c>
      <c r="AE80" s="9">
        <f>BW944</f>
        <v>937</v>
      </c>
      <c r="AF80" s="6">
        <f>BW418</f>
        <v>411</v>
      </c>
      <c r="AG80" s="179">
        <f>BW19</f>
        <v>12</v>
      </c>
      <c r="AH80" s="5">
        <f t="shared" si="12"/>
        <v>16400</v>
      </c>
      <c r="AI80" s="5">
        <f t="shared" si="13"/>
        <v>11201200</v>
      </c>
      <c r="AJ80" s="2">
        <f t="shared" si="11"/>
        <v>8606720000</v>
      </c>
      <c r="AK80" s="115">
        <f>SUMSQ(R79,S79,T79,U79,V79,W79,X79,Y79,Z79,AA79,AB79,AC79,AD79,AE79,AF79,AG79,R80,S80,T80,U80,V80,W80,X80,Y80,Z80,AA80,AB80,AC80,AD80,AE80,AF80,AG80)</f>
        <v>11201200</v>
      </c>
      <c r="AM80" s="74" t="s">
        <v>132</v>
      </c>
      <c r="AN80" s="48" t="s">
        <v>417</v>
      </c>
      <c r="AO80" s="48" t="s">
        <v>69</v>
      </c>
      <c r="AP80" s="48" t="s">
        <v>481</v>
      </c>
      <c r="AQ80" s="48" t="s">
        <v>258</v>
      </c>
      <c r="AR80" s="48" t="s">
        <v>290</v>
      </c>
      <c r="AS80" s="65" t="s">
        <v>194</v>
      </c>
      <c r="AT80" s="48" t="s">
        <v>353</v>
      </c>
      <c r="AU80" s="48" t="s">
        <v>364</v>
      </c>
      <c r="AV80" s="48" t="s">
        <v>345</v>
      </c>
      <c r="AW80" s="48" t="s">
        <v>300</v>
      </c>
      <c r="AX80" s="65" t="s">
        <v>1129</v>
      </c>
      <c r="AY80" s="48" t="s">
        <v>491</v>
      </c>
      <c r="AZ80" s="48" t="s">
        <v>16</v>
      </c>
      <c r="BA80" s="88" t="s">
        <v>428</v>
      </c>
      <c r="BB80" s="44" t="s">
        <v>80</v>
      </c>
      <c r="BC80" s="65" t="s">
        <v>840</v>
      </c>
      <c r="BD80" s="87" t="s">
        <v>682</v>
      </c>
      <c r="BE80" s="48" t="s">
        <v>777</v>
      </c>
      <c r="BF80" s="48" t="s">
        <v>745</v>
      </c>
      <c r="BG80" s="48" t="s">
        <v>966</v>
      </c>
      <c r="BH80" s="48" t="s">
        <v>554</v>
      </c>
      <c r="BI80" s="65" t="s">
        <v>903</v>
      </c>
      <c r="BJ80" s="48" t="s">
        <v>618</v>
      </c>
      <c r="BK80" s="48" t="s">
        <v>607</v>
      </c>
      <c r="BL80" s="48" t="s">
        <v>955</v>
      </c>
      <c r="BM80" s="48" t="s">
        <v>543</v>
      </c>
      <c r="BN80" s="48" t="s">
        <v>1018</v>
      </c>
      <c r="BO80" s="48" t="s">
        <v>735</v>
      </c>
      <c r="BP80" s="65" t="s">
        <v>829</v>
      </c>
      <c r="BQ80" s="48" t="s">
        <v>671</v>
      </c>
      <c r="BR80" s="49" t="s">
        <v>892</v>
      </c>
      <c r="BS80" s="24"/>
      <c r="BT80" s="22"/>
      <c r="BU80" s="29" t="s">
        <v>567</v>
      </c>
      <c r="BV80" s="30" t="s">
        <v>1030</v>
      </c>
      <c r="BW80" s="31">
        <f>L2+(72*L4)</f>
        <v>73</v>
      </c>
      <c r="BX80" s="22"/>
    </row>
    <row r="81" spans="1:76" x14ac:dyDescent="0.2">
      <c r="A81" s="1">
        <v>31</v>
      </c>
      <c r="B81" s="199">
        <f>BW432</f>
        <v>425</v>
      </c>
      <c r="C81" s="6">
        <f>BW65</f>
        <v>58</v>
      </c>
      <c r="D81" s="6">
        <f>BW531</f>
        <v>524</v>
      </c>
      <c r="E81" s="6">
        <f>BW930</f>
        <v>923</v>
      </c>
      <c r="F81" s="6">
        <f>BW702</f>
        <v>695</v>
      </c>
      <c r="G81" s="6">
        <f>BW815</f>
        <v>808</v>
      </c>
      <c r="H81" s="6">
        <f>BW285</f>
        <v>278</v>
      </c>
      <c r="I81" s="6">
        <f>BW140</f>
        <v>133</v>
      </c>
      <c r="J81" s="6">
        <f>BW1013</f>
        <v>1006</v>
      </c>
      <c r="K81" s="6">
        <f>BW644</f>
        <v>637</v>
      </c>
      <c r="L81" s="6">
        <f>BW86</f>
        <v>79</v>
      </c>
      <c r="M81" s="6">
        <f>BW487</f>
        <v>480</v>
      </c>
      <c r="N81" s="6">
        <f>BW251</f>
        <v>244</v>
      </c>
      <c r="O81" s="6">
        <f>BW362</f>
        <v>355</v>
      </c>
      <c r="P81" s="6">
        <f>BW856</f>
        <v>849</v>
      </c>
      <c r="Q81" s="12">
        <f>BW713</f>
        <v>706</v>
      </c>
      <c r="R81" s="11">
        <f>BW326</f>
        <v>319</v>
      </c>
      <c r="S81" s="6">
        <f>BW183</f>
        <v>176</v>
      </c>
      <c r="T81" s="6">
        <f>BW677</f>
        <v>670</v>
      </c>
      <c r="U81" s="6">
        <f>BW788</f>
        <v>781</v>
      </c>
      <c r="V81" s="6">
        <f>BW552</f>
        <v>545</v>
      </c>
      <c r="W81" s="6">
        <f>BW953</f>
        <v>946</v>
      </c>
      <c r="X81" s="6">
        <f>BW395</f>
        <v>388</v>
      </c>
      <c r="Y81" s="6">
        <f>BW26</f>
        <v>19</v>
      </c>
      <c r="Z81" s="6">
        <f>BW899</f>
        <v>892</v>
      </c>
      <c r="AA81" s="6">
        <f>BW754</f>
        <v>747</v>
      </c>
      <c r="AB81" s="6">
        <f>BW224</f>
        <v>217</v>
      </c>
      <c r="AC81" s="6">
        <f>BW337</f>
        <v>330</v>
      </c>
      <c r="AD81" s="6">
        <f>BW109</f>
        <v>102</v>
      </c>
      <c r="AE81" s="6">
        <f>BW508</f>
        <v>501</v>
      </c>
      <c r="AF81" s="9">
        <f>BW974</f>
        <v>967</v>
      </c>
      <c r="AG81" s="200">
        <f>BW607</f>
        <v>600</v>
      </c>
      <c r="AH81" s="5">
        <f t="shared" si="12"/>
        <v>16400</v>
      </c>
      <c r="AI81" s="5">
        <f t="shared" si="13"/>
        <v>11201200</v>
      </c>
      <c r="AJ81" s="2">
        <f t="shared" si="11"/>
        <v>8606720000</v>
      </c>
      <c r="AK81" s="115">
        <f>SUMSQ(B81,C81,D81,E81,F81,G81,H81,I81,J81,K81,L81,M81,N81,O81,P81,Q81,B82,C82,D82,E82,F82,G82,H82,I82,J82,K82,L82,M82,N82,O82,P82,Q82)</f>
        <v>11201200</v>
      </c>
      <c r="AM81" s="47" t="s">
        <v>137</v>
      </c>
      <c r="AN81" s="48" t="s">
        <v>422</v>
      </c>
      <c r="AO81" s="48" t="s">
        <v>74</v>
      </c>
      <c r="AP81" s="65" t="s">
        <v>1137</v>
      </c>
      <c r="AQ81" s="48" t="s">
        <v>263</v>
      </c>
      <c r="AR81" s="48" t="s">
        <v>295</v>
      </c>
      <c r="AS81" s="48" t="s">
        <v>199</v>
      </c>
      <c r="AT81" s="48" t="s">
        <v>358</v>
      </c>
      <c r="AU81" s="65" t="s">
        <v>375</v>
      </c>
      <c r="AV81" s="48" t="s">
        <v>154</v>
      </c>
      <c r="AW81" s="48" t="s">
        <v>311</v>
      </c>
      <c r="AX81" s="48" t="s">
        <v>216</v>
      </c>
      <c r="AY81" s="48" t="s">
        <v>502</v>
      </c>
      <c r="AZ81" s="48" t="s">
        <v>27</v>
      </c>
      <c r="BA81" s="86" t="s">
        <v>439</v>
      </c>
      <c r="BB81" s="44" t="s">
        <v>91</v>
      </c>
      <c r="BC81" s="44" t="s">
        <v>851</v>
      </c>
      <c r="BD81" s="87" t="s">
        <v>693</v>
      </c>
      <c r="BE81" s="48" t="s">
        <v>787</v>
      </c>
      <c r="BF81" s="48" t="s">
        <v>756</v>
      </c>
      <c r="BG81" s="48" t="s">
        <v>525</v>
      </c>
      <c r="BH81" s="65" t="s">
        <v>565</v>
      </c>
      <c r="BI81" s="48" t="s">
        <v>914</v>
      </c>
      <c r="BJ81" s="48" t="s">
        <v>629</v>
      </c>
      <c r="BK81" s="65" t="s">
        <v>612</v>
      </c>
      <c r="BL81" s="48" t="s">
        <v>960</v>
      </c>
      <c r="BM81" s="48" t="s">
        <v>548</v>
      </c>
      <c r="BN81" s="48" t="s">
        <v>1023</v>
      </c>
      <c r="BO81" s="48" t="s">
        <v>739</v>
      </c>
      <c r="BP81" s="48" t="s">
        <v>834</v>
      </c>
      <c r="BQ81" s="65" t="s">
        <v>676</v>
      </c>
      <c r="BR81" s="49" t="s">
        <v>897</v>
      </c>
      <c r="BS81" s="24"/>
      <c r="BT81" s="22"/>
      <c r="BU81" s="29" t="s">
        <v>755</v>
      </c>
      <c r="BV81" s="30" t="s">
        <v>1030</v>
      </c>
      <c r="BW81" s="31">
        <f>L2+(73*L4)</f>
        <v>74</v>
      </c>
      <c r="BX81" s="22"/>
    </row>
    <row r="82" spans="1:76" ht="13.5" thickBot="1" x14ac:dyDescent="0.25">
      <c r="A82" s="1">
        <v>32</v>
      </c>
      <c r="B82" s="201">
        <f>BW21</f>
        <v>14</v>
      </c>
      <c r="C82" s="202">
        <f>BW420</f>
        <v>413</v>
      </c>
      <c r="D82" s="180">
        <f>BW950</f>
        <v>943</v>
      </c>
      <c r="E82" s="180">
        <f>BW583</f>
        <v>576</v>
      </c>
      <c r="F82" s="180">
        <f>BW795</f>
        <v>788</v>
      </c>
      <c r="G82" s="180">
        <f>BW650</f>
        <v>643</v>
      </c>
      <c r="H82" s="180">
        <f>BW184</f>
        <v>177</v>
      </c>
      <c r="I82" s="180">
        <f>BW297</f>
        <v>290</v>
      </c>
      <c r="J82" s="180">
        <f>BW592</f>
        <v>585</v>
      </c>
      <c r="K82" s="180">
        <f>BW993</f>
        <v>986</v>
      </c>
      <c r="L82" s="180">
        <f>BW499</f>
        <v>492</v>
      </c>
      <c r="M82" s="180">
        <f>BW130</f>
        <v>123</v>
      </c>
      <c r="N82" s="180">
        <f>BW350</f>
        <v>343</v>
      </c>
      <c r="O82" s="180">
        <f>BW207</f>
        <v>200</v>
      </c>
      <c r="P82" s="187">
        <f>BW765</f>
        <v>758</v>
      </c>
      <c r="Q82" s="180">
        <f>BW876</f>
        <v>869</v>
      </c>
      <c r="R82" s="180">
        <f>BW163</f>
        <v>156</v>
      </c>
      <c r="S82" s="191">
        <f>BW274</f>
        <v>267</v>
      </c>
      <c r="T82" s="180">
        <f>BW832</f>
        <v>825</v>
      </c>
      <c r="U82" s="180">
        <f>BW689</f>
        <v>682</v>
      </c>
      <c r="V82" s="180">
        <f>BW909</f>
        <v>902</v>
      </c>
      <c r="W82" s="180">
        <f>BW540</f>
        <v>533</v>
      </c>
      <c r="X82" s="180">
        <f>BW46</f>
        <v>39</v>
      </c>
      <c r="Y82" s="180">
        <f>BW447</f>
        <v>440</v>
      </c>
      <c r="Z82" s="180">
        <f>BW742</f>
        <v>735</v>
      </c>
      <c r="AA82" s="180">
        <f>BW855</f>
        <v>848</v>
      </c>
      <c r="AB82" s="180">
        <f>BW389</f>
        <v>382</v>
      </c>
      <c r="AC82" s="180">
        <f>BW244</f>
        <v>237</v>
      </c>
      <c r="AD82" s="180">
        <f>BW456</f>
        <v>449</v>
      </c>
      <c r="AE82" s="180">
        <f>BW89</f>
        <v>82</v>
      </c>
      <c r="AF82" s="203">
        <f>BW619</f>
        <v>612</v>
      </c>
      <c r="AG82" s="204">
        <f>BW1018</f>
        <v>1011</v>
      </c>
      <c r="AH82" s="5">
        <f t="shared" si="12"/>
        <v>16400</v>
      </c>
      <c r="AI82" s="5">
        <f t="shared" si="13"/>
        <v>11201200</v>
      </c>
      <c r="AJ82" s="2">
        <f t="shared" si="11"/>
        <v>8606720000</v>
      </c>
      <c r="AK82" s="115">
        <f>SUMSQ(R81,S81,T81,U81,V81,W81,X81,Y81,Z81,AA81,AB81,AC81,AD81,AE81,AF81,AG81,R82,S82,T82,U82,V82,W82,X82,Y82,Z82,AA82,AB82,AC82,AD82,AE82,AF82,AG82)</f>
        <v>11201200</v>
      </c>
      <c r="AM82" s="50" t="s">
        <v>130</v>
      </c>
      <c r="AN82" s="51" t="s">
        <v>415</v>
      </c>
      <c r="AO82" s="76" t="s">
        <v>67</v>
      </c>
      <c r="AP82" s="51" t="s">
        <v>479</v>
      </c>
      <c r="AQ82" s="51" t="s">
        <v>256</v>
      </c>
      <c r="AR82" s="51" t="s">
        <v>288</v>
      </c>
      <c r="AS82" s="51" t="s">
        <v>192</v>
      </c>
      <c r="AT82" s="51" t="s">
        <v>351</v>
      </c>
      <c r="AU82" s="51" t="s">
        <v>366</v>
      </c>
      <c r="AV82" s="76" t="s">
        <v>145</v>
      </c>
      <c r="AW82" s="51" t="s">
        <v>302</v>
      </c>
      <c r="AX82" s="51" t="s">
        <v>207</v>
      </c>
      <c r="AY82" s="51" t="s">
        <v>493</v>
      </c>
      <c r="AZ82" s="51" t="s">
        <v>18</v>
      </c>
      <c r="BA82" s="90" t="s">
        <v>430</v>
      </c>
      <c r="BB82" s="91" t="s">
        <v>82</v>
      </c>
      <c r="BC82" s="92" t="s">
        <v>842</v>
      </c>
      <c r="BD82" s="93" t="s">
        <v>684</v>
      </c>
      <c r="BE82" s="51" t="s">
        <v>779</v>
      </c>
      <c r="BF82" s="51" t="s">
        <v>747</v>
      </c>
      <c r="BG82" s="76" t="s">
        <v>1128</v>
      </c>
      <c r="BH82" s="51" t="s">
        <v>556</v>
      </c>
      <c r="BI82" s="51" t="s">
        <v>905</v>
      </c>
      <c r="BJ82" s="51" t="s">
        <v>620</v>
      </c>
      <c r="BK82" s="51" t="s">
        <v>605</v>
      </c>
      <c r="BL82" s="76" t="s">
        <v>953</v>
      </c>
      <c r="BM82" s="51" t="s">
        <v>542</v>
      </c>
      <c r="BN82" s="51" t="s">
        <v>1016</v>
      </c>
      <c r="BO82" s="51" t="s">
        <v>733</v>
      </c>
      <c r="BP82" s="51" t="s">
        <v>827</v>
      </c>
      <c r="BQ82" s="51" t="s">
        <v>669</v>
      </c>
      <c r="BR82" s="81" t="s">
        <v>890</v>
      </c>
      <c r="BS82" s="24"/>
      <c r="BT82" s="22"/>
      <c r="BU82" s="29" t="s">
        <v>855</v>
      </c>
      <c r="BV82" s="30" t="s">
        <v>1030</v>
      </c>
      <c r="BW82" s="31">
        <f>L2+(74*L4)</f>
        <v>75</v>
      </c>
      <c r="BX82" s="22"/>
    </row>
    <row r="83" spans="1:76" x14ac:dyDescent="0.2">
      <c r="A83" s="3" t="s">
        <v>0</v>
      </c>
      <c r="B83" s="5">
        <f t="shared" ref="B83:I83" si="14">SUM(B51:B82)</f>
        <v>16400</v>
      </c>
      <c r="C83" s="5">
        <f t="shared" si="14"/>
        <v>16400</v>
      </c>
      <c r="D83" s="5">
        <f t="shared" si="14"/>
        <v>16400</v>
      </c>
      <c r="E83" s="5">
        <f t="shared" si="14"/>
        <v>16400</v>
      </c>
      <c r="F83" s="5">
        <f t="shared" si="14"/>
        <v>16400</v>
      </c>
      <c r="G83" s="5">
        <f t="shared" si="14"/>
        <v>16400</v>
      </c>
      <c r="H83" s="5">
        <f t="shared" si="14"/>
        <v>16400</v>
      </c>
      <c r="I83" s="5">
        <f t="shared" si="14"/>
        <v>16400</v>
      </c>
      <c r="J83" s="5">
        <f t="shared" ref="J83:AG83" si="15">SUM(J51:J82)</f>
        <v>16400</v>
      </c>
      <c r="K83" s="5">
        <f t="shared" si="15"/>
        <v>16400</v>
      </c>
      <c r="L83" s="5">
        <f t="shared" si="15"/>
        <v>16400</v>
      </c>
      <c r="M83" s="5">
        <f t="shared" si="15"/>
        <v>16400</v>
      </c>
      <c r="N83" s="5">
        <f t="shared" si="15"/>
        <v>16400</v>
      </c>
      <c r="O83" s="5">
        <f t="shared" si="15"/>
        <v>16400</v>
      </c>
      <c r="P83" s="5">
        <f t="shared" si="15"/>
        <v>16400</v>
      </c>
      <c r="Q83" s="5">
        <f t="shared" si="15"/>
        <v>16400</v>
      </c>
      <c r="R83" s="5">
        <f t="shared" si="15"/>
        <v>16400</v>
      </c>
      <c r="S83" s="5">
        <f t="shared" si="15"/>
        <v>16400</v>
      </c>
      <c r="T83" s="5">
        <f t="shared" si="15"/>
        <v>16400</v>
      </c>
      <c r="U83" s="5">
        <f t="shared" si="15"/>
        <v>16400</v>
      </c>
      <c r="V83" s="5">
        <f t="shared" si="15"/>
        <v>16400</v>
      </c>
      <c r="W83" s="5">
        <f t="shared" si="15"/>
        <v>16400</v>
      </c>
      <c r="X83" s="5">
        <f t="shared" si="15"/>
        <v>16400</v>
      </c>
      <c r="Y83" s="5">
        <f t="shared" si="15"/>
        <v>16400</v>
      </c>
      <c r="Z83" s="5">
        <f t="shared" si="15"/>
        <v>16400</v>
      </c>
      <c r="AA83" s="5">
        <f t="shared" si="15"/>
        <v>16400</v>
      </c>
      <c r="AB83" s="5">
        <f t="shared" si="15"/>
        <v>16400</v>
      </c>
      <c r="AC83" s="5">
        <f t="shared" si="15"/>
        <v>16400</v>
      </c>
      <c r="AD83" s="5">
        <f t="shared" si="15"/>
        <v>16400</v>
      </c>
      <c r="AE83" s="5">
        <f t="shared" si="15"/>
        <v>16400</v>
      </c>
      <c r="AF83" s="5">
        <f t="shared" si="15"/>
        <v>16400</v>
      </c>
      <c r="AG83" s="5">
        <f t="shared" si="15"/>
        <v>16400</v>
      </c>
      <c r="AH83" s="5"/>
      <c r="AI83" s="5"/>
      <c r="BT83" s="22"/>
      <c r="BU83" s="29" t="s">
        <v>923</v>
      </c>
      <c r="BV83" s="30" t="s">
        <v>1030</v>
      </c>
      <c r="BW83" s="31">
        <f>L2+(75*L4)</f>
        <v>76</v>
      </c>
      <c r="BX83" s="22"/>
    </row>
    <row r="84" spans="1:76" x14ac:dyDescent="0.2">
      <c r="A84" s="3" t="s">
        <v>1</v>
      </c>
      <c r="B84" s="5">
        <f t="shared" ref="B84:I84" si="16">SUMSQ(B51:B82)</f>
        <v>11201200</v>
      </c>
      <c r="C84" s="5">
        <f t="shared" si="16"/>
        <v>11201200</v>
      </c>
      <c r="D84" s="5">
        <f t="shared" si="16"/>
        <v>11201200</v>
      </c>
      <c r="E84" s="5">
        <f t="shared" si="16"/>
        <v>11201200</v>
      </c>
      <c r="F84" s="5">
        <f t="shared" si="16"/>
        <v>11201200</v>
      </c>
      <c r="G84" s="5">
        <f t="shared" si="16"/>
        <v>11201200</v>
      </c>
      <c r="H84" s="5">
        <f t="shared" si="16"/>
        <v>11201200</v>
      </c>
      <c r="I84" s="5">
        <f t="shared" si="16"/>
        <v>11201200</v>
      </c>
      <c r="J84" s="5">
        <f t="shared" ref="J84:AG84" si="17">SUMSQ(J51:J82)</f>
        <v>11201200</v>
      </c>
      <c r="K84" s="5">
        <f t="shared" si="17"/>
        <v>11201200</v>
      </c>
      <c r="L84" s="5">
        <f t="shared" si="17"/>
        <v>11201200</v>
      </c>
      <c r="M84" s="5">
        <f t="shared" si="17"/>
        <v>11201200</v>
      </c>
      <c r="N84" s="5">
        <f t="shared" si="17"/>
        <v>11201200</v>
      </c>
      <c r="O84" s="5">
        <f t="shared" si="17"/>
        <v>11201200</v>
      </c>
      <c r="P84" s="5">
        <f t="shared" si="17"/>
        <v>11201200</v>
      </c>
      <c r="Q84" s="5">
        <f t="shared" si="17"/>
        <v>11201200</v>
      </c>
      <c r="R84" s="5">
        <f t="shared" si="17"/>
        <v>11201200</v>
      </c>
      <c r="S84" s="5">
        <f t="shared" si="17"/>
        <v>11201200</v>
      </c>
      <c r="T84" s="5">
        <f t="shared" si="17"/>
        <v>11201200</v>
      </c>
      <c r="U84" s="5">
        <f t="shared" si="17"/>
        <v>11201200</v>
      </c>
      <c r="V84" s="5">
        <f t="shared" si="17"/>
        <v>11201200</v>
      </c>
      <c r="W84" s="5">
        <f t="shared" si="17"/>
        <v>11201200</v>
      </c>
      <c r="X84" s="5">
        <f t="shared" si="17"/>
        <v>11201200</v>
      </c>
      <c r="Y84" s="5">
        <f t="shared" si="17"/>
        <v>11201200</v>
      </c>
      <c r="Z84" s="5">
        <f t="shared" si="17"/>
        <v>11201200</v>
      </c>
      <c r="AA84" s="5">
        <f t="shared" si="17"/>
        <v>11201200</v>
      </c>
      <c r="AB84" s="5">
        <f t="shared" si="17"/>
        <v>11201200</v>
      </c>
      <c r="AC84" s="5">
        <f t="shared" si="17"/>
        <v>11201200</v>
      </c>
      <c r="AD84" s="5">
        <f t="shared" si="17"/>
        <v>11201200</v>
      </c>
      <c r="AE84" s="5">
        <f t="shared" si="17"/>
        <v>11201200</v>
      </c>
      <c r="AF84" s="5">
        <f t="shared" si="17"/>
        <v>11201200</v>
      </c>
      <c r="AG84" s="5">
        <f t="shared" si="17"/>
        <v>11201200</v>
      </c>
      <c r="AH84" s="5"/>
      <c r="AI84" s="5" t="s">
        <v>5</v>
      </c>
      <c r="AK84" s="2" t="s">
        <v>5</v>
      </c>
      <c r="BT84" s="22"/>
      <c r="BU84" s="29" t="s">
        <v>97</v>
      </c>
      <c r="BV84" s="30" t="s">
        <v>1030</v>
      </c>
      <c r="BW84" s="31">
        <f>L2+(76*L4)</f>
        <v>77</v>
      </c>
      <c r="BX84" s="22"/>
    </row>
    <row r="85" spans="1:76" x14ac:dyDescent="0.2">
      <c r="A85" s="3" t="s">
        <v>2</v>
      </c>
      <c r="B85" s="2">
        <f t="shared" ref="B85:AG85" si="18"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si="18"/>
        <v>8606720000</v>
      </c>
      <c r="D85" s="2">
        <f t="shared" si="18"/>
        <v>8606720000</v>
      </c>
      <c r="E85" s="2">
        <f t="shared" si="18"/>
        <v>8606720000</v>
      </c>
      <c r="F85" s="2">
        <f t="shared" si="18"/>
        <v>8606720000</v>
      </c>
      <c r="G85" s="2">
        <f t="shared" si="18"/>
        <v>8606720000</v>
      </c>
      <c r="H85" s="2">
        <f t="shared" si="18"/>
        <v>8606720000</v>
      </c>
      <c r="I85" s="2">
        <f t="shared" si="18"/>
        <v>8606720000</v>
      </c>
      <c r="J85" s="2">
        <f t="shared" si="18"/>
        <v>8606720000</v>
      </c>
      <c r="K85" s="2">
        <f t="shared" si="18"/>
        <v>8606720000</v>
      </c>
      <c r="L85" s="2">
        <f t="shared" si="18"/>
        <v>8606720000</v>
      </c>
      <c r="M85" s="2">
        <f t="shared" si="18"/>
        <v>8606720000</v>
      </c>
      <c r="N85" s="2">
        <f t="shared" si="18"/>
        <v>8606720000</v>
      </c>
      <c r="O85" s="2">
        <f t="shared" si="18"/>
        <v>8606720000</v>
      </c>
      <c r="P85" s="2">
        <f t="shared" si="18"/>
        <v>8606720000</v>
      </c>
      <c r="Q85" s="2">
        <f t="shared" si="18"/>
        <v>8606720000</v>
      </c>
      <c r="R85" s="2">
        <f t="shared" si="18"/>
        <v>8606720000</v>
      </c>
      <c r="S85" s="2">
        <f t="shared" si="18"/>
        <v>8606720000</v>
      </c>
      <c r="T85" s="2">
        <f t="shared" si="18"/>
        <v>8606720000</v>
      </c>
      <c r="U85" s="2">
        <f t="shared" si="18"/>
        <v>8606720000</v>
      </c>
      <c r="V85" s="2">
        <f t="shared" si="18"/>
        <v>8606720000</v>
      </c>
      <c r="W85" s="2">
        <f t="shared" si="18"/>
        <v>8606720000</v>
      </c>
      <c r="X85" s="2">
        <f t="shared" si="18"/>
        <v>8606720000</v>
      </c>
      <c r="Y85" s="2">
        <f t="shared" si="18"/>
        <v>8606720000</v>
      </c>
      <c r="Z85" s="2">
        <f t="shared" si="18"/>
        <v>8606720000</v>
      </c>
      <c r="AA85" s="2">
        <f t="shared" si="18"/>
        <v>8606720000</v>
      </c>
      <c r="AB85" s="2">
        <f t="shared" si="18"/>
        <v>8606720000</v>
      </c>
      <c r="AC85" s="2">
        <f t="shared" si="18"/>
        <v>8606720000</v>
      </c>
      <c r="AD85" s="2">
        <f t="shared" si="18"/>
        <v>8606720000</v>
      </c>
      <c r="AE85" s="2">
        <f t="shared" si="18"/>
        <v>8606720000</v>
      </c>
      <c r="AF85" s="2">
        <f t="shared" si="18"/>
        <v>8606720000</v>
      </c>
      <c r="AG85" s="2">
        <f t="shared" si="18"/>
        <v>8606720000</v>
      </c>
      <c r="AH85" s="5"/>
      <c r="AI85" s="5"/>
      <c r="AL85" s="64" t="s">
        <v>1171</v>
      </c>
      <c r="AM85" s="66" t="s">
        <v>454</v>
      </c>
      <c r="AN85" s="66" t="s">
        <v>99</v>
      </c>
      <c r="AO85" s="66" t="s">
        <v>515</v>
      </c>
      <c r="AP85" s="66" t="s">
        <v>37</v>
      </c>
      <c r="AQ85" s="66" t="s">
        <v>330</v>
      </c>
      <c r="AR85" s="66" t="s">
        <v>220</v>
      </c>
      <c r="AS85" s="66" t="s">
        <v>392</v>
      </c>
      <c r="AT85" s="66" t="s">
        <v>160</v>
      </c>
      <c r="AU85" s="66" t="s">
        <v>367</v>
      </c>
      <c r="AV85" s="66" t="s">
        <v>153</v>
      </c>
      <c r="AW85" s="66" t="s">
        <v>305</v>
      </c>
      <c r="AX85" s="66" t="s">
        <v>213</v>
      </c>
      <c r="AY85" s="66" t="s">
        <v>490</v>
      </c>
      <c r="AZ85" s="66" t="s">
        <v>30</v>
      </c>
      <c r="BA85" s="66" t="s">
        <v>429</v>
      </c>
      <c r="BB85" s="66" t="s">
        <v>92</v>
      </c>
      <c r="BC85" s="66" t="s">
        <v>651</v>
      </c>
      <c r="BD85" s="66" t="s">
        <v>479</v>
      </c>
      <c r="BE85" s="66" t="s">
        <v>713</v>
      </c>
      <c r="BF85" s="66" t="s">
        <v>822</v>
      </c>
      <c r="BG85" s="65" t="s">
        <v>528</v>
      </c>
      <c r="BH85" s="66" t="s">
        <v>1005</v>
      </c>
      <c r="BI85" s="66" t="s">
        <v>589</v>
      </c>
      <c r="BJ85" s="65" t="s">
        <v>945</v>
      </c>
      <c r="BK85" s="66" t="s">
        <v>614</v>
      </c>
      <c r="BL85" s="66" t="s">
        <v>951</v>
      </c>
      <c r="BM85" s="65" t="s">
        <v>552</v>
      </c>
      <c r="BN85" s="65" t="s">
        <v>1012</v>
      </c>
      <c r="BO85" s="65" t="s">
        <v>1158</v>
      </c>
      <c r="BP85" s="65" t="s">
        <v>829</v>
      </c>
      <c r="BQ85" s="95" t="s">
        <v>676</v>
      </c>
      <c r="BR85" s="97" t="s">
        <v>890</v>
      </c>
      <c r="BT85" s="22"/>
      <c r="BU85" s="29" t="s">
        <v>164</v>
      </c>
      <c r="BV85" s="30" t="s">
        <v>1030</v>
      </c>
      <c r="BW85" s="31">
        <f>L2+(77*L4)</f>
        <v>78</v>
      </c>
      <c r="BX85" s="22"/>
    </row>
    <row r="86" spans="1:76" x14ac:dyDescent="0.2">
      <c r="AH86" s="5"/>
      <c r="AI86" s="5"/>
      <c r="AL86" s="64" t="s">
        <v>1172</v>
      </c>
      <c r="AM86" s="66" t="s">
        <v>130</v>
      </c>
      <c r="AN86" s="66" t="s">
        <v>422</v>
      </c>
      <c r="AO86" s="66" t="s">
        <v>69</v>
      </c>
      <c r="AP86" s="66" t="s">
        <v>7</v>
      </c>
      <c r="AQ86" s="66" t="s">
        <v>252</v>
      </c>
      <c r="AR86" s="66" t="s">
        <v>298</v>
      </c>
      <c r="AS86" s="66" t="s">
        <v>190</v>
      </c>
      <c r="AT86" s="66" t="s">
        <v>360</v>
      </c>
      <c r="AU86" s="66" t="s">
        <v>183</v>
      </c>
      <c r="AV86" s="66" t="s">
        <v>335</v>
      </c>
      <c r="AW86" s="66" t="s">
        <v>245</v>
      </c>
      <c r="AX86" s="66" t="s">
        <v>274</v>
      </c>
      <c r="AY86" s="66" t="s">
        <v>62</v>
      </c>
      <c r="AZ86" s="66" t="s">
        <v>459</v>
      </c>
      <c r="BA86" s="66" t="s">
        <v>123</v>
      </c>
      <c r="BB86" s="66" t="s">
        <v>397</v>
      </c>
      <c r="BC86" s="66" t="s">
        <v>852</v>
      </c>
      <c r="BD86" s="66" t="s">
        <v>683</v>
      </c>
      <c r="BE86" s="66" t="s">
        <v>790</v>
      </c>
      <c r="BF86" s="66" t="s">
        <v>744</v>
      </c>
      <c r="BG86" s="66" t="s">
        <v>973</v>
      </c>
      <c r="BH86" s="66" t="s">
        <v>559</v>
      </c>
      <c r="BI86" s="66" t="s">
        <v>913</v>
      </c>
      <c r="BJ86" s="66" t="s">
        <v>621</v>
      </c>
      <c r="BK86" s="66" t="s">
        <v>920</v>
      </c>
      <c r="BL86" s="66" t="s">
        <v>646</v>
      </c>
      <c r="BM86" s="65" t="s">
        <v>980</v>
      </c>
      <c r="BN86" s="65" t="s">
        <v>584</v>
      </c>
      <c r="BO86" s="65" t="s">
        <v>1144</v>
      </c>
      <c r="BP86" s="65" t="s">
        <v>769</v>
      </c>
      <c r="BQ86" s="96" t="s">
        <v>859</v>
      </c>
      <c r="BR86" s="97" t="s">
        <v>708</v>
      </c>
      <c r="BT86" s="22"/>
      <c r="BU86" s="29" t="s">
        <v>311</v>
      </c>
      <c r="BV86" s="30" t="s">
        <v>1030</v>
      </c>
      <c r="BW86" s="31">
        <f>L2+(78*L4)</f>
        <v>79</v>
      </c>
      <c r="BX86" s="22"/>
    </row>
    <row r="87" spans="1:76" x14ac:dyDescent="0.2">
      <c r="A87" s="3" t="s">
        <v>3</v>
      </c>
      <c r="B87" s="2">
        <f>B51</f>
        <v>3</v>
      </c>
      <c r="C87" s="2">
        <f>C52</f>
        <v>55</v>
      </c>
      <c r="D87" s="2">
        <f>D53</f>
        <v>89</v>
      </c>
      <c r="E87" s="2">
        <f>E54</f>
        <v>109</v>
      </c>
      <c r="F87" s="2">
        <f>F55</f>
        <v>160</v>
      </c>
      <c r="G87" s="2">
        <f>G56</f>
        <v>172</v>
      </c>
      <c r="H87" s="2">
        <f>H57</f>
        <v>198</v>
      </c>
      <c r="I87" s="2">
        <f>I58</f>
        <v>242</v>
      </c>
      <c r="J87" s="2">
        <f>J59</f>
        <v>270</v>
      </c>
      <c r="K87" s="2">
        <f>K60</f>
        <v>314</v>
      </c>
      <c r="L87" s="2">
        <f>L61</f>
        <v>344</v>
      </c>
      <c r="M87" s="2">
        <f>M62</f>
        <v>356</v>
      </c>
      <c r="N87" s="2">
        <f>N63</f>
        <v>401</v>
      </c>
      <c r="O87" s="2">
        <f>O64</f>
        <v>421</v>
      </c>
      <c r="P87" s="2">
        <f>P65</f>
        <v>459</v>
      </c>
      <c r="Q87" s="2">
        <f>Q66</f>
        <v>511</v>
      </c>
      <c r="R87" s="2">
        <f>R67</f>
        <v>527</v>
      </c>
      <c r="S87" s="2">
        <f>S68</f>
        <v>571</v>
      </c>
      <c r="T87" s="2">
        <f>T69</f>
        <v>597</v>
      </c>
      <c r="U87" s="2">
        <f>U70</f>
        <v>609</v>
      </c>
      <c r="V87" s="2">
        <f>V71</f>
        <v>660</v>
      </c>
      <c r="W87" s="2">
        <f>W72</f>
        <v>680</v>
      </c>
      <c r="X87" s="2">
        <f>X73</f>
        <v>714</v>
      </c>
      <c r="Y87" s="2">
        <f>Y74</f>
        <v>766</v>
      </c>
      <c r="Z87" s="2">
        <f>Z75</f>
        <v>770</v>
      </c>
      <c r="AA87" s="2">
        <f>AA76</f>
        <v>822</v>
      </c>
      <c r="AB87" s="2">
        <f>AB77</f>
        <v>860</v>
      </c>
      <c r="AC87" s="2">
        <f>AC78</f>
        <v>880</v>
      </c>
      <c r="AD87" s="2">
        <f>AD79</f>
        <v>925</v>
      </c>
      <c r="AE87" s="2">
        <f>AE80</f>
        <v>937</v>
      </c>
      <c r="AF87" s="2">
        <f>AF81</f>
        <v>967</v>
      </c>
      <c r="AG87" s="2">
        <f>AG82</f>
        <v>1011</v>
      </c>
      <c r="AH87" s="217">
        <f t="shared" ref="AH87:AH90" si="19">SUM(B87:AG87)</f>
        <v>16400</v>
      </c>
      <c r="AI87" s="5">
        <f t="shared" ref="AI87:AI90" si="20">SUMSQ(B87:AG87)</f>
        <v>11201200</v>
      </c>
      <c r="AJ87" s="2">
        <f t="shared" ref="AJ87:AJ90" si="21">B87^3+C87^3+D87^3+E87^3+F87^3+G87^3+H87^3+I87^3+J87^3+K87^3+L87^3+M87^3+N87^3+O87^3+P87^3+Q87^3+R87^3+S87^3+T87^3+U87^3+V87^3+W87^3+X87^3+Y87^3+Z87^3+AA87^3+AB87^3+AC87^3+AD87^3+AE87^3+AF87^3+AG87^3</f>
        <v>8606720000</v>
      </c>
      <c r="AO87" s="77"/>
      <c r="AP87" s="77"/>
      <c r="AQ87" s="77"/>
      <c r="BC87" s="77"/>
      <c r="BD87" s="77"/>
      <c r="BJ87" s="77"/>
      <c r="BT87" s="22"/>
      <c r="BU87" s="29" t="s">
        <v>499</v>
      </c>
      <c r="BV87" s="30" t="s">
        <v>1030</v>
      </c>
      <c r="BW87" s="31">
        <f>L2+(79*L4)</f>
        <v>80</v>
      </c>
      <c r="BX87" s="22"/>
    </row>
    <row r="88" spans="1:76" x14ac:dyDescent="0.2">
      <c r="A88" s="3" t="s">
        <v>4</v>
      </c>
      <c r="B88" s="2">
        <f>B82</f>
        <v>14</v>
      </c>
      <c r="C88" s="2">
        <f>C81</f>
        <v>58</v>
      </c>
      <c r="D88" s="2">
        <f>D80</f>
        <v>88</v>
      </c>
      <c r="E88" s="2">
        <f>E79</f>
        <v>100</v>
      </c>
      <c r="F88" s="2">
        <f>F78</f>
        <v>145</v>
      </c>
      <c r="G88" s="2">
        <f>G77</f>
        <v>165</v>
      </c>
      <c r="H88" s="2">
        <f>H76</f>
        <v>203</v>
      </c>
      <c r="I88" s="2">
        <f>I75</f>
        <v>255</v>
      </c>
      <c r="J88" s="2">
        <f>J74</f>
        <v>259</v>
      </c>
      <c r="K88" s="2">
        <f>K73</f>
        <v>311</v>
      </c>
      <c r="L88" s="2">
        <f>L72</f>
        <v>345</v>
      </c>
      <c r="M88" s="2">
        <f>M71</f>
        <v>365</v>
      </c>
      <c r="N88" s="2">
        <f>N70</f>
        <v>416</v>
      </c>
      <c r="O88" s="2">
        <f>O69</f>
        <v>428</v>
      </c>
      <c r="P88" s="2">
        <f>P68</f>
        <v>454</v>
      </c>
      <c r="Q88" s="2">
        <f>Q67</f>
        <v>498</v>
      </c>
      <c r="R88" s="2">
        <f>R66</f>
        <v>514</v>
      </c>
      <c r="S88" s="2">
        <f>S65</f>
        <v>566</v>
      </c>
      <c r="T88" s="2">
        <f>T64</f>
        <v>604</v>
      </c>
      <c r="U88" s="2">
        <f>U63</f>
        <v>624</v>
      </c>
      <c r="V88" s="2">
        <f>V62</f>
        <v>669</v>
      </c>
      <c r="W88" s="2">
        <f>W61</f>
        <v>681</v>
      </c>
      <c r="X88" s="2">
        <f>X60</f>
        <v>711</v>
      </c>
      <c r="Y88" s="2">
        <f>Y59</f>
        <v>755</v>
      </c>
      <c r="Z88" s="2">
        <f>Z58</f>
        <v>783</v>
      </c>
      <c r="AA88" s="2">
        <f>AA57</f>
        <v>827</v>
      </c>
      <c r="AB88" s="2">
        <f>AB56</f>
        <v>853</v>
      </c>
      <c r="AC88" s="2">
        <f>AC55</f>
        <v>865</v>
      </c>
      <c r="AD88" s="2">
        <f>AD54</f>
        <v>916</v>
      </c>
      <c r="AE88" s="2">
        <f>AE53</f>
        <v>936</v>
      </c>
      <c r="AF88" s="2">
        <f>AF52</f>
        <v>970</v>
      </c>
      <c r="AG88" s="2">
        <f>AG51</f>
        <v>1022</v>
      </c>
      <c r="AH88" s="217">
        <f t="shared" si="19"/>
        <v>16400</v>
      </c>
      <c r="AI88" s="5">
        <f t="shared" si="20"/>
        <v>11201200</v>
      </c>
      <c r="AJ88" s="2">
        <f t="shared" si="21"/>
        <v>8606720000</v>
      </c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T88" s="22"/>
      <c r="BU88" s="29" t="s">
        <v>1013</v>
      </c>
      <c r="BV88" s="30" t="s">
        <v>1030</v>
      </c>
      <c r="BW88" s="31">
        <f>L2+(80*L4)</f>
        <v>81</v>
      </c>
      <c r="BX88" s="22"/>
    </row>
    <row r="89" spans="1:76" x14ac:dyDescent="0.2">
      <c r="A89" s="3" t="s">
        <v>6</v>
      </c>
      <c r="B89" s="2">
        <f>B67</f>
        <v>665</v>
      </c>
      <c r="C89" s="2">
        <f>C68</f>
        <v>685</v>
      </c>
      <c r="D89" s="2">
        <f>D69</f>
        <v>707</v>
      </c>
      <c r="E89" s="2">
        <f>E70</f>
        <v>759</v>
      </c>
      <c r="F89" s="2">
        <f>F71</f>
        <v>518</v>
      </c>
      <c r="G89" s="2">
        <f>G72</f>
        <v>562</v>
      </c>
      <c r="H89" s="2">
        <f>H73</f>
        <v>608</v>
      </c>
      <c r="I89" s="2">
        <f>I74</f>
        <v>620</v>
      </c>
      <c r="J89" s="2">
        <f>J75</f>
        <v>920</v>
      </c>
      <c r="K89" s="2">
        <f>K76</f>
        <v>932</v>
      </c>
      <c r="L89" s="2">
        <f>L77</f>
        <v>974</v>
      </c>
      <c r="M89" s="2">
        <f>M78</f>
        <v>1018</v>
      </c>
      <c r="N89" s="2">
        <f>N79</f>
        <v>779</v>
      </c>
      <c r="O89" s="2">
        <f>O80</f>
        <v>831</v>
      </c>
      <c r="P89" s="2">
        <f>P81</f>
        <v>849</v>
      </c>
      <c r="Q89" s="2">
        <f>Q82</f>
        <v>869</v>
      </c>
      <c r="R89" s="2">
        <f>R51</f>
        <v>149</v>
      </c>
      <c r="S89" s="2">
        <f>S52</f>
        <v>161</v>
      </c>
      <c r="T89" s="2">
        <f>T53</f>
        <v>207</v>
      </c>
      <c r="U89" s="2">
        <f>U54</f>
        <v>251</v>
      </c>
      <c r="V89" s="2">
        <f>V55</f>
        <v>10</v>
      </c>
      <c r="W89" s="2">
        <f>W56</f>
        <v>62</v>
      </c>
      <c r="X89" s="2">
        <f>X57</f>
        <v>84</v>
      </c>
      <c r="Y89" s="2">
        <f>Y58</f>
        <v>104</v>
      </c>
      <c r="Z89" s="2">
        <f>Z59</f>
        <v>412</v>
      </c>
      <c r="AA89" s="2">
        <f>AA60</f>
        <v>432</v>
      </c>
      <c r="AB89" s="2">
        <f>AB61</f>
        <v>450</v>
      </c>
      <c r="AC89" s="2">
        <f>AC62</f>
        <v>502</v>
      </c>
      <c r="AD89" s="2">
        <f>AD63</f>
        <v>263</v>
      </c>
      <c r="AE89" s="2">
        <f>AE64</f>
        <v>307</v>
      </c>
      <c r="AF89" s="2">
        <f>AF65</f>
        <v>349</v>
      </c>
      <c r="AG89" s="2">
        <f>AG66</f>
        <v>361</v>
      </c>
      <c r="AH89" s="217">
        <f t="shared" si="19"/>
        <v>16400</v>
      </c>
      <c r="AI89" s="5">
        <f t="shared" si="20"/>
        <v>11201200</v>
      </c>
      <c r="AJ89" s="2">
        <f t="shared" si="21"/>
        <v>8606720000</v>
      </c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T89" s="22"/>
      <c r="BU89" s="29" t="s">
        <v>827</v>
      </c>
      <c r="BV89" s="30" t="s">
        <v>1030</v>
      </c>
      <c r="BW89" s="31">
        <f>L2+(81*L4)</f>
        <v>82</v>
      </c>
      <c r="BX89" s="22"/>
    </row>
    <row r="90" spans="1:76" x14ac:dyDescent="0.2">
      <c r="A90" s="3" t="s">
        <v>7</v>
      </c>
      <c r="B90" s="2">
        <f>B66</f>
        <v>664</v>
      </c>
      <c r="C90" s="2">
        <f>C65</f>
        <v>676</v>
      </c>
      <c r="D90" s="2">
        <f>D64</f>
        <v>718</v>
      </c>
      <c r="E90" s="2">
        <f>E63</f>
        <v>762</v>
      </c>
      <c r="F90" s="2">
        <f>F62</f>
        <v>523</v>
      </c>
      <c r="G90" s="2">
        <f>G61</f>
        <v>575</v>
      </c>
      <c r="H90" s="2">
        <f>H60</f>
        <v>593</v>
      </c>
      <c r="I90" s="2">
        <f>I59</f>
        <v>613</v>
      </c>
      <c r="J90" s="2">
        <f>J58</f>
        <v>921</v>
      </c>
      <c r="K90" s="2">
        <f>K57</f>
        <v>941</v>
      </c>
      <c r="L90" s="2">
        <f>L56</f>
        <v>963</v>
      </c>
      <c r="M90" s="2">
        <f>M55</f>
        <v>1015</v>
      </c>
      <c r="N90" s="2">
        <f>N54</f>
        <v>774</v>
      </c>
      <c r="O90" s="2">
        <f>O53</f>
        <v>818</v>
      </c>
      <c r="P90" s="2">
        <f>P52</f>
        <v>864</v>
      </c>
      <c r="Q90" s="2">
        <f>Q51</f>
        <v>876</v>
      </c>
      <c r="R90" s="2">
        <f>R82</f>
        <v>156</v>
      </c>
      <c r="S90" s="2">
        <f>S81</f>
        <v>176</v>
      </c>
      <c r="T90" s="2">
        <f>T80</f>
        <v>194</v>
      </c>
      <c r="U90" s="2">
        <f>U79</f>
        <v>246</v>
      </c>
      <c r="V90" s="2">
        <f>V78</f>
        <v>7</v>
      </c>
      <c r="W90" s="2">
        <f>W77</f>
        <v>51</v>
      </c>
      <c r="X90" s="2">
        <f>X76</f>
        <v>93</v>
      </c>
      <c r="Y90" s="2">
        <f>Y75</f>
        <v>105</v>
      </c>
      <c r="Z90" s="2">
        <f>Z74</f>
        <v>405</v>
      </c>
      <c r="AA90" s="2">
        <f>AA73</f>
        <v>417</v>
      </c>
      <c r="AB90" s="2">
        <f>AB72</f>
        <v>463</v>
      </c>
      <c r="AC90" s="2">
        <f>AC71</f>
        <v>507</v>
      </c>
      <c r="AD90" s="2">
        <f>AD70</f>
        <v>266</v>
      </c>
      <c r="AE90" s="2">
        <f>AE69</f>
        <v>318</v>
      </c>
      <c r="AF90" s="2">
        <f>AF68</f>
        <v>340</v>
      </c>
      <c r="AG90" s="2">
        <f>AG67</f>
        <v>360</v>
      </c>
      <c r="AH90" s="217">
        <f t="shared" si="19"/>
        <v>16400</v>
      </c>
      <c r="AI90" s="5">
        <f t="shared" si="20"/>
        <v>11201200</v>
      </c>
      <c r="AJ90" s="2">
        <f t="shared" si="21"/>
        <v>8606720000</v>
      </c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T90" s="22"/>
      <c r="BU90" s="29" t="s">
        <v>664</v>
      </c>
      <c r="BV90" s="30" t="s">
        <v>1030</v>
      </c>
      <c r="BW90" s="31">
        <f>L2+(82*L4)</f>
        <v>83</v>
      </c>
      <c r="BX90" s="22"/>
    </row>
    <row r="91" spans="1:76" x14ac:dyDescent="0.2">
      <c r="B91" s="2" t="s">
        <v>5</v>
      </c>
      <c r="BT91" s="22"/>
      <c r="BU91" s="29" t="s">
        <v>595</v>
      </c>
      <c r="BV91" s="30" t="s">
        <v>1030</v>
      </c>
      <c r="BW91" s="31">
        <f>L2+(83*L4)</f>
        <v>84</v>
      </c>
      <c r="BX91" s="22"/>
    </row>
    <row r="92" spans="1:76" x14ac:dyDescent="0.2">
      <c r="A92" s="2"/>
      <c r="BT92" s="22"/>
      <c r="BU92" s="29" t="s">
        <v>408</v>
      </c>
      <c r="BV92" s="30" t="s">
        <v>1030</v>
      </c>
      <c r="BW92" s="31">
        <f>L2+(84*L4)</f>
        <v>85</v>
      </c>
      <c r="BX92" s="22"/>
    </row>
    <row r="93" spans="1:76" ht="13.5" thickBot="1" x14ac:dyDescent="0.25">
      <c r="A93" s="1" t="s">
        <v>5</v>
      </c>
      <c r="B93" s="1" t="s">
        <v>13</v>
      </c>
      <c r="BB93" s="32" t="s">
        <v>1164</v>
      </c>
      <c r="BT93" s="22"/>
      <c r="BU93" s="29" t="s">
        <v>339</v>
      </c>
      <c r="BV93" s="30" t="s">
        <v>1030</v>
      </c>
      <c r="BW93" s="31">
        <f>L2+(85*L4)</f>
        <v>86</v>
      </c>
      <c r="BX93" s="22"/>
    </row>
    <row r="94" spans="1:76" x14ac:dyDescent="0.2">
      <c r="A94" s="1">
        <v>1</v>
      </c>
      <c r="B94" s="181">
        <f>BW25</f>
        <v>18</v>
      </c>
      <c r="C94" s="133">
        <f>BW392</f>
        <v>385</v>
      </c>
      <c r="D94" s="177">
        <f>BW954</f>
        <v>947</v>
      </c>
      <c r="E94" s="177">
        <f>BW555</f>
        <v>548</v>
      </c>
      <c r="F94" s="177">
        <f>BW791</f>
        <v>784</v>
      </c>
      <c r="G94" s="177">
        <f>BW678</f>
        <v>671</v>
      </c>
      <c r="H94" s="177">
        <f>BW180</f>
        <v>173</v>
      </c>
      <c r="I94" s="177">
        <f>BW325</f>
        <v>318</v>
      </c>
      <c r="J94" s="177">
        <f>BW604</f>
        <v>597</v>
      </c>
      <c r="K94" s="177">
        <f>BW973</f>
        <v>966</v>
      </c>
      <c r="L94" s="177">
        <f>BW511</f>
        <v>504</v>
      </c>
      <c r="M94" s="177">
        <f>BW110</f>
        <v>103</v>
      </c>
      <c r="N94" s="177">
        <f>BW338</f>
        <v>331</v>
      </c>
      <c r="O94" s="177">
        <f>BW227</f>
        <v>220</v>
      </c>
      <c r="P94" s="177">
        <f>BW753</f>
        <v>746</v>
      </c>
      <c r="Q94" s="189">
        <f>BW896</f>
        <v>889</v>
      </c>
      <c r="R94" s="185">
        <f>BW143</f>
        <v>136</v>
      </c>
      <c r="S94" s="177">
        <f>BW286</f>
        <v>279</v>
      </c>
      <c r="T94" s="177">
        <f>BW812</f>
        <v>805</v>
      </c>
      <c r="U94" s="177">
        <f>BW701</f>
        <v>694</v>
      </c>
      <c r="V94" s="177">
        <f>BW929</f>
        <v>922</v>
      </c>
      <c r="W94" s="177">
        <f>BW528</f>
        <v>521</v>
      </c>
      <c r="X94" s="177">
        <f>BW66</f>
        <v>59</v>
      </c>
      <c r="Y94" s="177">
        <f>BW435</f>
        <v>428</v>
      </c>
      <c r="Z94" s="177">
        <f>BW714</f>
        <v>707</v>
      </c>
      <c r="AA94" s="177">
        <f>BW859</f>
        <v>852</v>
      </c>
      <c r="AB94" s="177">
        <f>BW361</f>
        <v>354</v>
      </c>
      <c r="AC94" s="177">
        <f>BW248</f>
        <v>241</v>
      </c>
      <c r="AD94" s="177">
        <f>BW484</f>
        <v>477</v>
      </c>
      <c r="AE94" s="177">
        <f>BW85</f>
        <v>78</v>
      </c>
      <c r="AF94" s="177">
        <f>BW647</f>
        <v>640</v>
      </c>
      <c r="AG94" s="184">
        <f>BW1014</f>
        <v>1007</v>
      </c>
      <c r="AH94" s="5">
        <f>SUM(B94:AG94)</f>
        <v>16400</v>
      </c>
      <c r="AI94" s="5">
        <f>SUMSQ(B94:AG94)</f>
        <v>11201200</v>
      </c>
      <c r="AJ94" s="2">
        <f t="shared" ref="AJ94:AJ125" si="22">B94^3+C94^3+D94^3+E94^3+F94^3+G94^3+H94^3+I94^3+J94^3+K94^3+L94^3+M94^3+N94^3+O94^3+P94^3+Q94^3+R94^3+S94^3+T94^3+U94^3+V94^3+W94^3+X94^3+Y94^3+Z94^3+AA94^3+AB94^3+AC94^3+AD94^3+AE94^3+AF94^3+AG94^3</f>
        <v>8606720000</v>
      </c>
      <c r="AK94" s="115">
        <f>SUMSQ(B94,C94,D94,E94,F94,G94,H94,I94,J94,K94,L94,M94,N94,O94,P94,Q94,B95,C95,D95,E95,F95,G95,H95,I95,J95,K95,L95,M95,N95,O95,P95,Q95)</f>
        <v>11201200</v>
      </c>
      <c r="AM94" s="45" t="s">
        <v>987</v>
      </c>
      <c r="AN94" s="46" t="s">
        <v>576</v>
      </c>
      <c r="AO94" s="75" t="s">
        <v>925</v>
      </c>
      <c r="AP94" s="46" t="s">
        <v>640</v>
      </c>
      <c r="AQ94" s="46" t="s">
        <v>862</v>
      </c>
      <c r="AR94" s="46" t="s">
        <v>704</v>
      </c>
      <c r="AS94" s="46" t="s">
        <v>798</v>
      </c>
      <c r="AT94" s="46" t="s">
        <v>767</v>
      </c>
      <c r="AU94" s="46" t="s">
        <v>713</v>
      </c>
      <c r="AV94" s="75" t="s">
        <v>807</v>
      </c>
      <c r="AW94" s="46" t="s">
        <v>649</v>
      </c>
      <c r="AX94" s="46" t="s">
        <v>871</v>
      </c>
      <c r="AY94" s="46" t="s">
        <v>585</v>
      </c>
      <c r="AZ94" s="46" t="s">
        <v>934</v>
      </c>
      <c r="BA94" s="46" t="s">
        <v>522</v>
      </c>
      <c r="BB94" s="75" t="s">
        <v>996</v>
      </c>
      <c r="BC94" s="46" t="s">
        <v>236</v>
      </c>
      <c r="BD94" s="46" t="s">
        <v>268</v>
      </c>
      <c r="BE94" s="46" t="s">
        <v>173</v>
      </c>
      <c r="BF94" s="46" t="s">
        <v>331</v>
      </c>
      <c r="BG94" s="75" t="s">
        <v>1160</v>
      </c>
      <c r="BH94" s="46" t="s">
        <v>395</v>
      </c>
      <c r="BI94" s="46" t="s">
        <v>47</v>
      </c>
      <c r="BJ94" s="46" t="s">
        <v>459</v>
      </c>
      <c r="BK94" s="46" t="s">
        <v>513</v>
      </c>
      <c r="BL94" s="75" t="s">
        <v>38</v>
      </c>
      <c r="BM94" s="46" t="s">
        <v>450</v>
      </c>
      <c r="BN94" s="46" t="s">
        <v>102</v>
      </c>
      <c r="BO94" s="46" t="s">
        <v>386</v>
      </c>
      <c r="BP94" s="46" t="s">
        <v>164</v>
      </c>
      <c r="BQ94" s="46" t="s">
        <v>322</v>
      </c>
      <c r="BR94" s="79" t="s">
        <v>227</v>
      </c>
      <c r="BS94" s="24"/>
      <c r="BT94" s="22"/>
      <c r="BU94" s="29" t="s">
        <v>255</v>
      </c>
      <c r="BV94" s="30" t="s">
        <v>1030</v>
      </c>
      <c r="BW94" s="31">
        <f>L2+(86*L4)</f>
        <v>87</v>
      </c>
      <c r="BX94" s="22"/>
    </row>
    <row r="95" spans="1:76" x14ac:dyDescent="0.2">
      <c r="A95" s="1">
        <v>2</v>
      </c>
      <c r="B95" s="138">
        <f>BW444</f>
        <v>437</v>
      </c>
      <c r="C95" s="7">
        <f>BW45</f>
        <v>38</v>
      </c>
      <c r="D95" s="6">
        <f>BW543</f>
        <v>536</v>
      </c>
      <c r="E95" s="6">
        <f>BW910</f>
        <v>903</v>
      </c>
      <c r="F95" s="6">
        <f>BW690</f>
        <v>683</v>
      </c>
      <c r="G95" s="6">
        <f>BW835</f>
        <v>828</v>
      </c>
      <c r="H95" s="6">
        <f>BW273</f>
        <v>266</v>
      </c>
      <c r="I95" s="6">
        <f>BW160</f>
        <v>153</v>
      </c>
      <c r="J95" s="6">
        <f>BW1017</f>
        <v>1010</v>
      </c>
      <c r="K95" s="6">
        <f>BW616</f>
        <v>609</v>
      </c>
      <c r="L95" s="6">
        <f>BW90</f>
        <v>83</v>
      </c>
      <c r="M95" s="6">
        <f>BW459</f>
        <v>452</v>
      </c>
      <c r="N95" s="6">
        <f>BW247</f>
        <v>240</v>
      </c>
      <c r="O95" s="6">
        <f>BW390</f>
        <v>383</v>
      </c>
      <c r="P95" s="11">
        <f>BW852</f>
        <v>845</v>
      </c>
      <c r="Q95" s="6">
        <f>BW741</f>
        <v>734</v>
      </c>
      <c r="R95" s="6">
        <f>BW298</f>
        <v>291</v>
      </c>
      <c r="S95" s="12">
        <f>BW187</f>
        <v>180</v>
      </c>
      <c r="T95" s="6">
        <f>BW649</f>
        <v>642</v>
      </c>
      <c r="U95" s="6">
        <f>BW792</f>
        <v>785</v>
      </c>
      <c r="V95" s="6">
        <f>BW580</f>
        <v>573</v>
      </c>
      <c r="W95" s="6">
        <f>BW949</f>
        <v>942</v>
      </c>
      <c r="X95" s="6">
        <f>BW423</f>
        <v>416</v>
      </c>
      <c r="Y95" s="6">
        <f>BW22</f>
        <v>15</v>
      </c>
      <c r="Z95" s="6">
        <f>BW879</f>
        <v>872</v>
      </c>
      <c r="AA95" s="6">
        <f>BW766</f>
        <v>759</v>
      </c>
      <c r="AB95" s="6">
        <f>BW204</f>
        <v>197</v>
      </c>
      <c r="AC95" s="6">
        <f>BW349</f>
        <v>342</v>
      </c>
      <c r="AD95" s="6">
        <f>BW129</f>
        <v>122</v>
      </c>
      <c r="AE95" s="6">
        <f>BW496</f>
        <v>489</v>
      </c>
      <c r="AF95" s="8">
        <f>BW994</f>
        <v>987</v>
      </c>
      <c r="AG95" s="179">
        <f>BW595</f>
        <v>588</v>
      </c>
      <c r="AH95" s="5">
        <f t="shared" ref="AH95:AH125" si="23">SUM(B95:AG95)</f>
        <v>16400</v>
      </c>
      <c r="AI95" s="5">
        <f t="shared" ref="AI95:AI125" si="24">SUMSQ(B95:AG95)</f>
        <v>11201200</v>
      </c>
      <c r="AJ95" s="2">
        <f t="shared" si="22"/>
        <v>8606720000</v>
      </c>
      <c r="AK95" s="115">
        <f>SUMSQ(R94,S94,T94,U94,V94,W94,X94,Y94,Z94,AA94,AB94,AC94,AD94,AE94,AF94,AG94,R95,S95,T95,U95,V95,W95,X95,Y95,Z95,AA95,AB95,AC95,AD95,AE95,AF95,AG95)</f>
        <v>11201200</v>
      </c>
      <c r="AM95" s="47" t="s">
        <v>988</v>
      </c>
      <c r="AN95" s="48" t="s">
        <v>577</v>
      </c>
      <c r="AO95" s="48" t="s">
        <v>926</v>
      </c>
      <c r="AP95" s="65" t="s">
        <v>1134</v>
      </c>
      <c r="AQ95" s="48" t="s">
        <v>863</v>
      </c>
      <c r="AR95" s="48" t="s">
        <v>705</v>
      </c>
      <c r="AS95" s="48" t="s">
        <v>799</v>
      </c>
      <c r="AT95" s="48" t="s">
        <v>768</v>
      </c>
      <c r="AU95" s="65" t="s">
        <v>728</v>
      </c>
      <c r="AV95" s="48" t="s">
        <v>822</v>
      </c>
      <c r="AW95" s="48" t="s">
        <v>664</v>
      </c>
      <c r="AX95" s="48" t="s">
        <v>885</v>
      </c>
      <c r="AY95" s="48" t="s">
        <v>600</v>
      </c>
      <c r="AZ95" s="48" t="s">
        <v>948</v>
      </c>
      <c r="BA95" s="65" t="s">
        <v>537</v>
      </c>
      <c r="BB95" s="48" t="s">
        <v>1011</v>
      </c>
      <c r="BC95" s="48" t="s">
        <v>251</v>
      </c>
      <c r="BD95" s="48" t="s">
        <v>283</v>
      </c>
      <c r="BE95" s="48" t="s">
        <v>187</v>
      </c>
      <c r="BF95" s="48" t="s">
        <v>346</v>
      </c>
      <c r="BG95" s="48" t="s">
        <v>125</v>
      </c>
      <c r="BH95" s="65" t="s">
        <v>410</v>
      </c>
      <c r="BI95" s="48" t="s">
        <v>62</v>
      </c>
      <c r="BJ95" s="48" t="s">
        <v>474</v>
      </c>
      <c r="BK95" s="65" t="s">
        <v>514</v>
      </c>
      <c r="BL95" s="48" t="s">
        <v>39</v>
      </c>
      <c r="BM95" s="48" t="s">
        <v>451</v>
      </c>
      <c r="BN95" s="48" t="s">
        <v>103</v>
      </c>
      <c r="BO95" s="48" t="s">
        <v>387</v>
      </c>
      <c r="BP95" s="48" t="s">
        <v>165</v>
      </c>
      <c r="BQ95" s="65" t="s">
        <v>323</v>
      </c>
      <c r="BR95" s="49" t="s">
        <v>228</v>
      </c>
      <c r="BS95" s="24"/>
      <c r="BT95" s="22"/>
      <c r="BU95" s="29" t="s">
        <v>69</v>
      </c>
      <c r="BV95" s="30" t="s">
        <v>1030</v>
      </c>
      <c r="BW95" s="31">
        <f>L2+(87*L4)</f>
        <v>88</v>
      </c>
      <c r="BX95" s="22"/>
    </row>
    <row r="96" spans="1:76" x14ac:dyDescent="0.2">
      <c r="A96" s="1">
        <v>3</v>
      </c>
      <c r="B96" s="178">
        <f>BW1008</f>
        <v>1001</v>
      </c>
      <c r="C96" s="6">
        <f>BW641</f>
        <v>634</v>
      </c>
      <c r="D96" s="7">
        <f>BW83</f>
        <v>76</v>
      </c>
      <c r="E96" s="9">
        <f>BW482</f>
        <v>475</v>
      </c>
      <c r="F96" s="6">
        <f>BW254</f>
        <v>247</v>
      </c>
      <c r="G96" s="6">
        <f>BW367</f>
        <v>360</v>
      </c>
      <c r="H96" s="6">
        <f>BW861</f>
        <v>854</v>
      </c>
      <c r="I96" s="6">
        <f>BW716</f>
        <v>709</v>
      </c>
      <c r="J96" s="6">
        <f>BW437</f>
        <v>430</v>
      </c>
      <c r="K96" s="6">
        <f>BW68</f>
        <v>61</v>
      </c>
      <c r="L96" s="6">
        <f>BW534</f>
        <v>527</v>
      </c>
      <c r="M96" s="6">
        <f>BW935</f>
        <v>928</v>
      </c>
      <c r="N96" s="6">
        <f>BW699</f>
        <v>692</v>
      </c>
      <c r="O96" s="11">
        <f>BW810</f>
        <v>803</v>
      </c>
      <c r="P96" s="6">
        <f>BW280</f>
        <v>273</v>
      </c>
      <c r="Q96" s="6">
        <f>BW137</f>
        <v>130</v>
      </c>
      <c r="R96" s="6">
        <f>BW902</f>
        <v>895</v>
      </c>
      <c r="S96" s="6">
        <f>BW759</f>
        <v>752</v>
      </c>
      <c r="T96" s="12">
        <f>BW229</f>
        <v>222</v>
      </c>
      <c r="U96" s="6">
        <f>BW340</f>
        <v>333</v>
      </c>
      <c r="V96" s="6">
        <f>BW104</f>
        <v>97</v>
      </c>
      <c r="W96" s="6">
        <f>BW505</f>
        <v>498</v>
      </c>
      <c r="X96" s="6">
        <f>BW971</f>
        <v>964</v>
      </c>
      <c r="Y96" s="6">
        <f>BW602</f>
        <v>595</v>
      </c>
      <c r="Z96" s="6">
        <f>BW323</f>
        <v>316</v>
      </c>
      <c r="AA96" s="6">
        <f>BW178</f>
        <v>171</v>
      </c>
      <c r="AB96" s="6">
        <f>BW672</f>
        <v>665</v>
      </c>
      <c r="AC96" s="6">
        <f>BW785</f>
        <v>778</v>
      </c>
      <c r="AD96" s="6">
        <f>BW557</f>
        <v>550</v>
      </c>
      <c r="AE96" s="8">
        <f>BW956</f>
        <v>949</v>
      </c>
      <c r="AF96" s="6">
        <f>BW398</f>
        <v>391</v>
      </c>
      <c r="AG96" s="179">
        <f>BW31</f>
        <v>24</v>
      </c>
      <c r="AH96" s="5">
        <f t="shared" si="23"/>
        <v>16400</v>
      </c>
      <c r="AI96" s="5">
        <f t="shared" si="24"/>
        <v>11201200</v>
      </c>
      <c r="AJ96" s="2">
        <f t="shared" si="22"/>
        <v>8606720000</v>
      </c>
      <c r="AK96" s="115">
        <f>SUMSQ(B96,C96,D96,E96,F96,G96,H96,I96,J96,K96,L96,M96,N96,O96,P96,Q96,B97,C97,D97,E97,F97,G97,H97,I97,J97,K97,L97,M97,N97,O97,P97,Q97)</f>
        <v>11201200</v>
      </c>
      <c r="AM96" s="74" t="s">
        <v>985</v>
      </c>
      <c r="AN96" s="48" t="s">
        <v>574</v>
      </c>
      <c r="AO96" s="48" t="s">
        <v>923</v>
      </c>
      <c r="AP96" s="48" t="s">
        <v>638</v>
      </c>
      <c r="AQ96" s="48" t="s">
        <v>860</v>
      </c>
      <c r="AR96" s="48" t="s">
        <v>702</v>
      </c>
      <c r="AS96" s="65" t="s">
        <v>796</v>
      </c>
      <c r="AT96" s="48" t="s">
        <v>765</v>
      </c>
      <c r="AU96" s="48" t="s">
        <v>715</v>
      </c>
      <c r="AV96" s="48" t="s">
        <v>809</v>
      </c>
      <c r="AW96" s="48" t="s">
        <v>651</v>
      </c>
      <c r="AX96" s="65" t="s">
        <v>1153</v>
      </c>
      <c r="AY96" s="48" t="s">
        <v>587</v>
      </c>
      <c r="AZ96" s="48" t="s">
        <v>936</v>
      </c>
      <c r="BA96" s="48" t="s">
        <v>524</v>
      </c>
      <c r="BB96" s="48" t="s">
        <v>998</v>
      </c>
      <c r="BC96" s="65" t="s">
        <v>238</v>
      </c>
      <c r="BD96" s="48" t="s">
        <v>270</v>
      </c>
      <c r="BE96" s="48" t="s">
        <v>175</v>
      </c>
      <c r="BF96" s="48" t="s">
        <v>333</v>
      </c>
      <c r="BG96" s="48" t="s">
        <v>440</v>
      </c>
      <c r="BH96" s="48" t="s">
        <v>397</v>
      </c>
      <c r="BI96" s="65" t="s">
        <v>49</v>
      </c>
      <c r="BJ96" s="48" t="s">
        <v>461</v>
      </c>
      <c r="BK96" s="48" t="s">
        <v>511</v>
      </c>
      <c r="BL96" s="48" t="s">
        <v>36</v>
      </c>
      <c r="BM96" s="48" t="s">
        <v>448</v>
      </c>
      <c r="BN96" s="48" t="s">
        <v>100</v>
      </c>
      <c r="BO96" s="48" t="s">
        <v>384</v>
      </c>
      <c r="BP96" s="65" t="s">
        <v>163</v>
      </c>
      <c r="BQ96" s="48" t="s">
        <v>320</v>
      </c>
      <c r="BR96" s="49" t="s">
        <v>225</v>
      </c>
      <c r="BS96" s="24"/>
      <c r="BT96" s="22"/>
      <c r="BU96" s="29" t="s">
        <v>515</v>
      </c>
      <c r="BV96" s="30" t="s">
        <v>1030</v>
      </c>
      <c r="BW96" s="31">
        <f>L2+(88*L4)</f>
        <v>89</v>
      </c>
      <c r="BX96" s="22"/>
    </row>
    <row r="97" spans="1:76" x14ac:dyDescent="0.2">
      <c r="A97" s="1">
        <v>4</v>
      </c>
      <c r="B97" s="178">
        <f>BW597</f>
        <v>590</v>
      </c>
      <c r="C97" s="6">
        <f>BW996</f>
        <v>989</v>
      </c>
      <c r="D97" s="9">
        <f>BW502</f>
        <v>495</v>
      </c>
      <c r="E97" s="7">
        <f>BW135</f>
        <v>128</v>
      </c>
      <c r="F97" s="6">
        <f>BW347</f>
        <v>340</v>
      </c>
      <c r="G97" s="6">
        <f>BW202</f>
        <v>195</v>
      </c>
      <c r="H97" s="6">
        <f>BW760</f>
        <v>753</v>
      </c>
      <c r="I97" s="6">
        <f>BW873</f>
        <v>866</v>
      </c>
      <c r="J97" s="6">
        <f>BW16</f>
        <v>9</v>
      </c>
      <c r="K97" s="6">
        <f>BW417</f>
        <v>410</v>
      </c>
      <c r="L97" s="6">
        <f>BW947</f>
        <v>940</v>
      </c>
      <c r="M97" s="6">
        <f>BW578</f>
        <v>571</v>
      </c>
      <c r="N97" s="11">
        <f>BW798</f>
        <v>791</v>
      </c>
      <c r="O97" s="6">
        <f>BW655</f>
        <v>648</v>
      </c>
      <c r="P97" s="6">
        <f>BW189</f>
        <v>182</v>
      </c>
      <c r="Q97" s="6">
        <f>BW300</f>
        <v>293</v>
      </c>
      <c r="R97" s="6">
        <f>BW739</f>
        <v>732</v>
      </c>
      <c r="S97" s="6">
        <f>BW850</f>
        <v>843</v>
      </c>
      <c r="T97" s="6">
        <f>BW384</f>
        <v>377</v>
      </c>
      <c r="U97" s="12">
        <f>BW241</f>
        <v>234</v>
      </c>
      <c r="V97" s="6">
        <f>BW461</f>
        <v>454</v>
      </c>
      <c r="W97" s="6">
        <f>BW92</f>
        <v>85</v>
      </c>
      <c r="X97" s="6">
        <f>BW622</f>
        <v>615</v>
      </c>
      <c r="Y97" s="6">
        <f>BW1023</f>
        <v>1016</v>
      </c>
      <c r="Z97" s="6">
        <f>BW166</f>
        <v>159</v>
      </c>
      <c r="AA97" s="6">
        <f>BW279</f>
        <v>272</v>
      </c>
      <c r="AB97" s="6">
        <f>BW837</f>
        <v>830</v>
      </c>
      <c r="AC97" s="6">
        <f>BW692</f>
        <v>685</v>
      </c>
      <c r="AD97" s="8">
        <f>BW904</f>
        <v>897</v>
      </c>
      <c r="AE97" s="6">
        <f>BW537</f>
        <v>530</v>
      </c>
      <c r="AF97" s="6">
        <f>BW43</f>
        <v>36</v>
      </c>
      <c r="AG97" s="179">
        <f>BW442</f>
        <v>435</v>
      </c>
      <c r="AH97" s="5">
        <f t="shared" si="23"/>
        <v>16400</v>
      </c>
      <c r="AI97" s="5">
        <f t="shared" si="24"/>
        <v>11201200</v>
      </c>
      <c r="AJ97" s="2">
        <f t="shared" si="22"/>
        <v>8606720000</v>
      </c>
      <c r="AK97" s="115">
        <f>SUMSQ(R96,S96,T96,U96,V96,W96,X96,Y96,Z96,AA96,AB96,AC96,AD96,AE96,AF96,AG96,R97,S97,T97,U97,V97,W97,X97,Y97,Z97,AA97,AB97,AC97,AD97,AE97,AF97,AG97)</f>
        <v>11201200</v>
      </c>
      <c r="AM97" s="47" t="s">
        <v>990</v>
      </c>
      <c r="AN97" s="65" t="s">
        <v>579</v>
      </c>
      <c r="AO97" s="48" t="s">
        <v>928</v>
      </c>
      <c r="AP97" s="48" t="s">
        <v>643</v>
      </c>
      <c r="AQ97" s="48" t="s">
        <v>865</v>
      </c>
      <c r="AR97" s="48" t="s">
        <v>707</v>
      </c>
      <c r="AS97" s="48" t="s">
        <v>801</v>
      </c>
      <c r="AT97" s="65" t="s">
        <v>770</v>
      </c>
      <c r="AU97" s="48" t="s">
        <v>726</v>
      </c>
      <c r="AV97" s="48" t="s">
        <v>820</v>
      </c>
      <c r="AW97" s="65" t="s">
        <v>662</v>
      </c>
      <c r="AX97" s="48" t="s">
        <v>883</v>
      </c>
      <c r="AY97" s="48" t="s">
        <v>598</v>
      </c>
      <c r="AZ97" s="48" t="s">
        <v>947</v>
      </c>
      <c r="BA97" s="48" t="s">
        <v>535</v>
      </c>
      <c r="BB97" s="48" t="s">
        <v>1009</v>
      </c>
      <c r="BC97" s="48" t="s">
        <v>249</v>
      </c>
      <c r="BD97" s="65" t="s">
        <v>281</v>
      </c>
      <c r="BE97" s="48" t="s">
        <v>185</v>
      </c>
      <c r="BF97" s="48" t="s">
        <v>502</v>
      </c>
      <c r="BG97" s="48" t="s">
        <v>123</v>
      </c>
      <c r="BH97" s="48" t="s">
        <v>408</v>
      </c>
      <c r="BI97" s="48" t="s">
        <v>60</v>
      </c>
      <c r="BJ97" s="65" t="s">
        <v>472</v>
      </c>
      <c r="BK97" s="48" t="s">
        <v>516</v>
      </c>
      <c r="BL97" s="48" t="s">
        <v>41</v>
      </c>
      <c r="BM97" s="48" t="s">
        <v>453</v>
      </c>
      <c r="BN97" s="48" t="s">
        <v>105</v>
      </c>
      <c r="BO97" s="65" t="s">
        <v>1155</v>
      </c>
      <c r="BP97" s="48" t="s">
        <v>167</v>
      </c>
      <c r="BQ97" s="48" t="s">
        <v>325</v>
      </c>
      <c r="BR97" s="49" t="s">
        <v>230</v>
      </c>
      <c r="BS97" s="24"/>
      <c r="BT97" s="22"/>
      <c r="BU97" s="29" t="s">
        <v>327</v>
      </c>
      <c r="BV97" s="30" t="s">
        <v>1030</v>
      </c>
      <c r="BW97" s="31">
        <f>L2+(89*L4)</f>
        <v>90</v>
      </c>
      <c r="BX97" s="22"/>
    </row>
    <row r="98" spans="1:76" x14ac:dyDescent="0.2">
      <c r="A98" s="1">
        <v>5</v>
      </c>
      <c r="B98" s="178">
        <f>BW922</f>
        <v>915</v>
      </c>
      <c r="C98" s="6">
        <f>BW523</f>
        <v>516</v>
      </c>
      <c r="D98" s="6">
        <f>BW57</f>
        <v>50</v>
      </c>
      <c r="E98" s="6">
        <f>BW424</f>
        <v>417</v>
      </c>
      <c r="F98" s="7">
        <f>BW148</f>
        <v>141</v>
      </c>
      <c r="G98" s="9">
        <f>BW293</f>
        <v>286</v>
      </c>
      <c r="H98" s="6">
        <f>BW823</f>
        <v>816</v>
      </c>
      <c r="I98" s="6">
        <f>BW710</f>
        <v>703</v>
      </c>
      <c r="J98" s="6">
        <f>BW479</f>
        <v>472</v>
      </c>
      <c r="K98" s="6">
        <f>BW78</f>
        <v>71</v>
      </c>
      <c r="L98" s="6">
        <f>BW636</f>
        <v>629</v>
      </c>
      <c r="M98" s="11">
        <f>BW1005</f>
        <v>998</v>
      </c>
      <c r="N98" s="6">
        <f>BW721</f>
        <v>714</v>
      </c>
      <c r="O98" s="6">
        <f>BW864</f>
        <v>857</v>
      </c>
      <c r="P98" s="6">
        <f>BW370</f>
        <v>363</v>
      </c>
      <c r="Q98" s="6">
        <f>BW259</f>
        <v>252</v>
      </c>
      <c r="R98" s="6">
        <f>BW780</f>
        <v>773</v>
      </c>
      <c r="S98" s="6">
        <f>BW669</f>
        <v>662</v>
      </c>
      <c r="T98" s="6">
        <f>BW175</f>
        <v>168</v>
      </c>
      <c r="U98" s="6">
        <f>BW318</f>
        <v>311</v>
      </c>
      <c r="V98" s="12">
        <f>BW34</f>
        <v>27</v>
      </c>
      <c r="W98" s="6">
        <f>BW403</f>
        <v>396</v>
      </c>
      <c r="X98" s="6">
        <f>BW961</f>
        <v>954</v>
      </c>
      <c r="Y98" s="6">
        <f>BW560</f>
        <v>553</v>
      </c>
      <c r="Z98" s="6">
        <f>BW329</f>
        <v>322</v>
      </c>
      <c r="AA98" s="6">
        <f>BW216</f>
        <v>209</v>
      </c>
      <c r="AB98" s="6">
        <f>BW746</f>
        <v>739</v>
      </c>
      <c r="AC98" s="8">
        <f>BW891</f>
        <v>884</v>
      </c>
      <c r="AD98" s="6">
        <f>BW615</f>
        <v>608</v>
      </c>
      <c r="AE98" s="6">
        <f>BW982</f>
        <v>975</v>
      </c>
      <c r="AF98" s="6">
        <f>BW516</f>
        <v>509</v>
      </c>
      <c r="AG98" s="179">
        <f>BW117</f>
        <v>110</v>
      </c>
      <c r="AH98" s="5">
        <f t="shared" si="23"/>
        <v>16400</v>
      </c>
      <c r="AI98" s="5">
        <f t="shared" si="24"/>
        <v>11201200</v>
      </c>
      <c r="AJ98" s="2">
        <f t="shared" si="22"/>
        <v>8606720000</v>
      </c>
      <c r="AK98" s="115">
        <f>SUMSQ(B98,C98,D98,E98,F98,G98,H98,I98,J98,K98,L98,M98,N98,O98,P98,Q98,B99,C99,D99,E99,F99,G99,H99,I99,J99,K99,L99,M99,N99,O99,P99,Q99)</f>
        <v>11201200</v>
      </c>
      <c r="AM98" s="74" t="s">
        <v>1136</v>
      </c>
      <c r="AN98" s="48" t="s">
        <v>572</v>
      </c>
      <c r="AO98" s="48" t="s">
        <v>921</v>
      </c>
      <c r="AP98" s="48" t="s">
        <v>636</v>
      </c>
      <c r="AQ98" s="48" t="s">
        <v>858</v>
      </c>
      <c r="AR98" s="48" t="s">
        <v>700</v>
      </c>
      <c r="AS98" s="48" t="s">
        <v>794</v>
      </c>
      <c r="AT98" s="48" t="s">
        <v>763</v>
      </c>
      <c r="AU98" s="48" t="s">
        <v>717</v>
      </c>
      <c r="AV98" s="48" t="s">
        <v>811</v>
      </c>
      <c r="AW98" s="48" t="s">
        <v>653</v>
      </c>
      <c r="AX98" s="65" t="s">
        <v>875</v>
      </c>
      <c r="AY98" s="48" t="s">
        <v>589</v>
      </c>
      <c r="AZ98" s="65" t="s">
        <v>938</v>
      </c>
      <c r="BA98" s="48" t="s">
        <v>526</v>
      </c>
      <c r="BB98" s="48" t="s">
        <v>1000</v>
      </c>
      <c r="BC98" s="48" t="s">
        <v>240</v>
      </c>
      <c r="BD98" s="48" t="s">
        <v>272</v>
      </c>
      <c r="BE98" s="48" t="s">
        <v>177</v>
      </c>
      <c r="BF98" s="48" t="s">
        <v>335</v>
      </c>
      <c r="BG98" s="48" t="s">
        <v>114</v>
      </c>
      <c r="BH98" s="48" t="s">
        <v>399</v>
      </c>
      <c r="BI98" s="65" t="s">
        <v>145</v>
      </c>
      <c r="BJ98" s="48" t="s">
        <v>463</v>
      </c>
      <c r="BK98" s="48" t="s">
        <v>509</v>
      </c>
      <c r="BL98" s="48" t="s">
        <v>34</v>
      </c>
      <c r="BM98" s="48" t="s">
        <v>446</v>
      </c>
      <c r="BN98" s="65" t="s">
        <v>98</v>
      </c>
      <c r="BO98" s="48" t="s">
        <v>382</v>
      </c>
      <c r="BP98" s="65" t="s">
        <v>161</v>
      </c>
      <c r="BQ98" s="48" t="s">
        <v>318</v>
      </c>
      <c r="BR98" s="49" t="s">
        <v>223</v>
      </c>
      <c r="BS98" s="24"/>
      <c r="BT98" s="22"/>
      <c r="BU98" s="29" t="s">
        <v>149</v>
      </c>
      <c r="BV98" s="30" t="s">
        <v>1030</v>
      </c>
      <c r="BW98" s="31">
        <f>L2+(90*L4)</f>
        <v>91</v>
      </c>
      <c r="BX98" s="22"/>
    </row>
    <row r="99" spans="1:76" x14ac:dyDescent="0.2">
      <c r="A99" s="1">
        <v>6</v>
      </c>
      <c r="B99" s="178">
        <f>BW575</f>
        <v>568</v>
      </c>
      <c r="C99" s="6">
        <f>BW942</f>
        <v>935</v>
      </c>
      <c r="D99" s="6">
        <f>BW412</f>
        <v>405</v>
      </c>
      <c r="E99" s="6">
        <f>BW13</f>
        <v>6</v>
      </c>
      <c r="F99" s="9">
        <f>BW305</f>
        <v>298</v>
      </c>
      <c r="G99" s="7">
        <f>BW192</f>
        <v>185</v>
      </c>
      <c r="H99" s="6">
        <f>BW658</f>
        <v>651</v>
      </c>
      <c r="I99" s="6">
        <f>BW803</f>
        <v>796</v>
      </c>
      <c r="J99" s="6">
        <f>BW122</f>
        <v>115</v>
      </c>
      <c r="K99" s="6">
        <f>BW491</f>
        <v>484</v>
      </c>
      <c r="L99" s="11">
        <f>BW985</f>
        <v>978</v>
      </c>
      <c r="M99" s="6">
        <f>BW584</f>
        <v>577</v>
      </c>
      <c r="N99" s="6">
        <f>BW884</f>
        <v>877</v>
      </c>
      <c r="O99" s="6">
        <f>BW773</f>
        <v>766</v>
      </c>
      <c r="P99" s="6">
        <f>BW215</f>
        <v>208</v>
      </c>
      <c r="Q99" s="6">
        <f>BW358</f>
        <v>351</v>
      </c>
      <c r="R99" s="6">
        <f>BW681</f>
        <v>674</v>
      </c>
      <c r="S99" s="6">
        <f>BW824</f>
        <v>817</v>
      </c>
      <c r="T99" s="6">
        <f>BW266</f>
        <v>259</v>
      </c>
      <c r="U99" s="6">
        <f>BW155</f>
        <v>148</v>
      </c>
      <c r="V99" s="6">
        <f>BW455</f>
        <v>448</v>
      </c>
      <c r="W99" s="12">
        <f>BW54</f>
        <v>47</v>
      </c>
      <c r="X99" s="6">
        <f>BW548</f>
        <v>541</v>
      </c>
      <c r="Y99" s="6">
        <f>BW917</f>
        <v>910</v>
      </c>
      <c r="Z99" s="6">
        <f>BW236</f>
        <v>229</v>
      </c>
      <c r="AA99" s="6">
        <f>BW381</f>
        <v>374</v>
      </c>
      <c r="AB99" s="8">
        <f>BW847</f>
        <v>840</v>
      </c>
      <c r="AC99" s="6">
        <f>BW734</f>
        <v>727</v>
      </c>
      <c r="AD99" s="6">
        <f>BW1026</f>
        <v>1019</v>
      </c>
      <c r="AE99" s="6">
        <f>BW627</f>
        <v>620</v>
      </c>
      <c r="AF99" s="6">
        <f>BW97</f>
        <v>90</v>
      </c>
      <c r="AG99" s="179">
        <f>BW464</f>
        <v>457</v>
      </c>
      <c r="AH99" s="5">
        <f t="shared" si="23"/>
        <v>16400</v>
      </c>
      <c r="AI99" s="5">
        <f t="shared" si="24"/>
        <v>11201200</v>
      </c>
      <c r="AJ99" s="2">
        <f t="shared" si="22"/>
        <v>8606720000</v>
      </c>
      <c r="AK99" s="115">
        <f>SUMSQ(R98,S98,T98,U98,V98,W98,X98,Y98,Z98,AA98,AB98,AC98,AD98,AE98,AF98,AG98,R99,S99,T99,U99,V99,W99,X99,Y99,Z99,AA99,AB99,AC99,AD99,AE99,AF99,AG99)</f>
        <v>11201200</v>
      </c>
      <c r="AM99" s="47" t="s">
        <v>992</v>
      </c>
      <c r="AN99" s="65" t="s">
        <v>581</v>
      </c>
      <c r="AO99" s="48" t="s">
        <v>930</v>
      </c>
      <c r="AP99" s="48" t="s">
        <v>645</v>
      </c>
      <c r="AQ99" s="48" t="s">
        <v>867</v>
      </c>
      <c r="AR99" s="48" t="s">
        <v>709</v>
      </c>
      <c r="AS99" s="48" t="s">
        <v>803</v>
      </c>
      <c r="AT99" s="48" t="s">
        <v>772</v>
      </c>
      <c r="AU99" s="48" t="s">
        <v>724</v>
      </c>
      <c r="AV99" s="48" t="s">
        <v>818</v>
      </c>
      <c r="AW99" s="65" t="s">
        <v>660</v>
      </c>
      <c r="AX99" s="48" t="s">
        <v>0</v>
      </c>
      <c r="AY99" s="65" t="s">
        <v>596</v>
      </c>
      <c r="AZ99" s="48" t="s">
        <v>945</v>
      </c>
      <c r="BA99" s="48" t="s">
        <v>533</v>
      </c>
      <c r="BB99" s="48" t="s">
        <v>1007</v>
      </c>
      <c r="BC99" s="48" t="s">
        <v>247</v>
      </c>
      <c r="BD99" s="48" t="s">
        <v>279</v>
      </c>
      <c r="BE99" s="48" t="s">
        <v>183</v>
      </c>
      <c r="BF99" s="48" t="s">
        <v>342</v>
      </c>
      <c r="BG99" s="48" t="s">
        <v>121</v>
      </c>
      <c r="BH99" s="48" t="s">
        <v>406</v>
      </c>
      <c r="BI99" s="48" t="s">
        <v>58</v>
      </c>
      <c r="BJ99" s="65" t="s">
        <v>1148</v>
      </c>
      <c r="BK99" s="48" t="s">
        <v>518</v>
      </c>
      <c r="BL99" s="48" t="s">
        <v>43</v>
      </c>
      <c r="BM99" s="65" t="s">
        <v>455</v>
      </c>
      <c r="BN99" s="48" t="s">
        <v>107</v>
      </c>
      <c r="BO99" s="65" t="s">
        <v>391</v>
      </c>
      <c r="BP99" s="48" t="s">
        <v>169</v>
      </c>
      <c r="BQ99" s="48" t="s">
        <v>327</v>
      </c>
      <c r="BR99" s="49" t="s">
        <v>232</v>
      </c>
      <c r="BS99" s="24"/>
      <c r="BT99" s="22"/>
      <c r="BU99" s="29" t="s">
        <v>81</v>
      </c>
      <c r="BV99" s="30" t="s">
        <v>1030</v>
      </c>
      <c r="BW99" s="31">
        <f>L2+(91*L4)</f>
        <v>92</v>
      </c>
      <c r="BX99" s="22"/>
    </row>
    <row r="100" spans="1:76" x14ac:dyDescent="0.2">
      <c r="A100" s="1">
        <v>7</v>
      </c>
      <c r="B100" s="178">
        <f>BW115</f>
        <v>108</v>
      </c>
      <c r="C100" s="6">
        <f>BW514</f>
        <v>507</v>
      </c>
      <c r="D100" s="6">
        <f>BW976</f>
        <v>969</v>
      </c>
      <c r="E100" s="6">
        <f>BW609</f>
        <v>602</v>
      </c>
      <c r="F100" s="6">
        <f>BW893</f>
        <v>886</v>
      </c>
      <c r="G100" s="6">
        <f>BW748</f>
        <v>741</v>
      </c>
      <c r="H100" s="7">
        <f>BW222</f>
        <v>215</v>
      </c>
      <c r="I100" s="9">
        <f>BW335</f>
        <v>328</v>
      </c>
      <c r="J100" s="6">
        <f>BW566</f>
        <v>559</v>
      </c>
      <c r="K100" s="11">
        <f>BW967</f>
        <v>960</v>
      </c>
      <c r="L100" s="6">
        <f>BW405</f>
        <v>398</v>
      </c>
      <c r="M100" s="6">
        <f>BW36</f>
        <v>29</v>
      </c>
      <c r="N100" s="6">
        <f>BW312</f>
        <v>305</v>
      </c>
      <c r="O100" s="6">
        <f>BW169</f>
        <v>162</v>
      </c>
      <c r="P100" s="6">
        <f>BW667</f>
        <v>660</v>
      </c>
      <c r="Q100" s="6">
        <f>BW778</f>
        <v>771</v>
      </c>
      <c r="R100" s="6">
        <f>BW261</f>
        <v>254</v>
      </c>
      <c r="S100" s="6">
        <f>BW372</f>
        <v>365</v>
      </c>
      <c r="T100" s="6">
        <f>BW870</f>
        <v>863</v>
      </c>
      <c r="U100" s="6">
        <f>BW727</f>
        <v>720</v>
      </c>
      <c r="V100" s="6">
        <f>BW1003</f>
        <v>996</v>
      </c>
      <c r="W100" s="6">
        <f>BW634</f>
        <v>627</v>
      </c>
      <c r="X100" s="12">
        <f>BW72</f>
        <v>65</v>
      </c>
      <c r="Y100" s="6">
        <f>BW473</f>
        <v>466</v>
      </c>
      <c r="Z100" s="6">
        <f>BW704</f>
        <v>697</v>
      </c>
      <c r="AA100" s="8">
        <f>BW817</f>
        <v>810</v>
      </c>
      <c r="AB100" s="6">
        <f>BW291</f>
        <v>284</v>
      </c>
      <c r="AC100" s="6">
        <f>BW146</f>
        <v>139</v>
      </c>
      <c r="AD100" s="6">
        <f>BW430</f>
        <v>423</v>
      </c>
      <c r="AE100" s="6">
        <f>BW63</f>
        <v>56</v>
      </c>
      <c r="AF100" s="6">
        <f>BW525</f>
        <v>518</v>
      </c>
      <c r="AG100" s="179">
        <f>BW924</f>
        <v>917</v>
      </c>
      <c r="AH100" s="5">
        <f t="shared" si="23"/>
        <v>16400</v>
      </c>
      <c r="AI100" s="5">
        <f t="shared" si="24"/>
        <v>11201200</v>
      </c>
      <c r="AJ100" s="2">
        <f t="shared" si="22"/>
        <v>8606720000</v>
      </c>
      <c r="AK100" s="115">
        <f>SUMSQ(B100,C100,D100,E100,F100,G100,H100,I100,J100,K100,L100,M100,N100,O100,P100,Q100,B101,C101,D101,E101,F101,G101,H101,I101,J101,K101,L101,M101,N101,O101,P101,Q101)</f>
        <v>11201200</v>
      </c>
      <c r="AM100" s="47" t="s">
        <v>981</v>
      </c>
      <c r="AN100" s="48" t="s">
        <v>570</v>
      </c>
      <c r="AO100" s="65" t="s">
        <v>919</v>
      </c>
      <c r="AP100" s="48" t="s">
        <v>634</v>
      </c>
      <c r="AQ100" s="65" t="s">
        <v>856</v>
      </c>
      <c r="AR100" s="48" t="s">
        <v>698</v>
      </c>
      <c r="AS100" s="48" t="s">
        <v>792</v>
      </c>
      <c r="AT100" s="48" t="s">
        <v>761</v>
      </c>
      <c r="AU100" s="48" t="s">
        <v>719</v>
      </c>
      <c r="AV100" s="65" t="s">
        <v>813</v>
      </c>
      <c r="AW100" s="48" t="s">
        <v>655</v>
      </c>
      <c r="AX100" s="48" t="s">
        <v>877</v>
      </c>
      <c r="AY100" s="48" t="s">
        <v>591</v>
      </c>
      <c r="AZ100" s="48" t="s">
        <v>940</v>
      </c>
      <c r="BA100" s="48" t="s">
        <v>528</v>
      </c>
      <c r="BB100" s="48" t="s">
        <v>1002</v>
      </c>
      <c r="BC100" s="48" t="s">
        <v>242</v>
      </c>
      <c r="BD100" s="48" t="s">
        <v>274</v>
      </c>
      <c r="BE100" s="65" t="s">
        <v>179</v>
      </c>
      <c r="BF100" s="48" t="s">
        <v>337</v>
      </c>
      <c r="BG100" s="65" t="s">
        <v>116</v>
      </c>
      <c r="BH100" s="48" t="s">
        <v>401</v>
      </c>
      <c r="BI100" s="48" t="s">
        <v>53</v>
      </c>
      <c r="BJ100" s="48" t="s">
        <v>465</v>
      </c>
      <c r="BK100" s="48" t="s">
        <v>507</v>
      </c>
      <c r="BL100" s="48" t="s">
        <v>32</v>
      </c>
      <c r="BM100" s="48" t="s">
        <v>444</v>
      </c>
      <c r="BN100" s="48" t="s">
        <v>96</v>
      </c>
      <c r="BO100" s="48" t="s">
        <v>380</v>
      </c>
      <c r="BP100" s="48" t="s">
        <v>159</v>
      </c>
      <c r="BQ100" s="48" t="s">
        <v>316</v>
      </c>
      <c r="BR100" s="80" t="s">
        <v>1138</v>
      </c>
      <c r="BS100" s="24"/>
      <c r="BT100" s="22"/>
      <c r="BU100" s="29" t="s">
        <v>907</v>
      </c>
      <c r="BV100" s="30" t="s">
        <v>1030</v>
      </c>
      <c r="BW100" s="31">
        <f>L2+(92*L4)</f>
        <v>93</v>
      </c>
      <c r="BX100" s="22"/>
    </row>
    <row r="101" spans="1:76" x14ac:dyDescent="0.2">
      <c r="A101" s="1">
        <v>8</v>
      </c>
      <c r="B101" s="178">
        <f>BW470</f>
        <v>463</v>
      </c>
      <c r="C101" s="6">
        <f>BW103</f>
        <v>96</v>
      </c>
      <c r="D101" s="6">
        <f>BW629</f>
        <v>622</v>
      </c>
      <c r="E101" s="6">
        <f>BW1028</f>
        <v>1021</v>
      </c>
      <c r="F101" s="6">
        <f>BW728</f>
        <v>721</v>
      </c>
      <c r="G101" s="6">
        <f>BW841</f>
        <v>834</v>
      </c>
      <c r="H101" s="9">
        <f>BW379</f>
        <v>372</v>
      </c>
      <c r="I101" s="7">
        <f>BW234</f>
        <v>227</v>
      </c>
      <c r="J101" s="11">
        <f>BW915</f>
        <v>908</v>
      </c>
      <c r="K101" s="6">
        <f>BW546</f>
        <v>539</v>
      </c>
      <c r="L101" s="6">
        <f>BW48</f>
        <v>41</v>
      </c>
      <c r="M101" s="6">
        <f>BW449</f>
        <v>442</v>
      </c>
      <c r="N101" s="6">
        <f>BW157</f>
        <v>150</v>
      </c>
      <c r="O101" s="6">
        <f>BW268</f>
        <v>261</v>
      </c>
      <c r="P101" s="6">
        <f>BW830</f>
        <v>823</v>
      </c>
      <c r="Q101" s="6">
        <f>BW687</f>
        <v>680</v>
      </c>
      <c r="R101" s="6">
        <f>BW352</f>
        <v>345</v>
      </c>
      <c r="S101" s="6">
        <f>BW209</f>
        <v>202</v>
      </c>
      <c r="T101" s="6">
        <f>BW771</f>
        <v>764</v>
      </c>
      <c r="U101" s="6">
        <f>BW882</f>
        <v>875</v>
      </c>
      <c r="V101" s="6">
        <f>BW590</f>
        <v>583</v>
      </c>
      <c r="W101" s="6">
        <f>BW991</f>
        <v>984</v>
      </c>
      <c r="X101" s="6">
        <f>BW493</f>
        <v>486</v>
      </c>
      <c r="Y101" s="12">
        <f>BW124</f>
        <v>117</v>
      </c>
      <c r="Z101" s="8">
        <f>BW805</f>
        <v>798</v>
      </c>
      <c r="AA101" s="6">
        <f>BW660</f>
        <v>653</v>
      </c>
      <c r="AB101" s="6">
        <f>BW198</f>
        <v>191</v>
      </c>
      <c r="AC101" s="6">
        <f>BW311</f>
        <v>304</v>
      </c>
      <c r="AD101" s="6">
        <f>BW11</f>
        <v>4</v>
      </c>
      <c r="AE101" s="6">
        <f>BW410</f>
        <v>403</v>
      </c>
      <c r="AF101" s="6">
        <f>BW936</f>
        <v>929</v>
      </c>
      <c r="AG101" s="179">
        <f>BW569</f>
        <v>562</v>
      </c>
      <c r="AH101" s="5">
        <f t="shared" si="23"/>
        <v>16400</v>
      </c>
      <c r="AI101" s="5">
        <f t="shared" si="24"/>
        <v>11201200</v>
      </c>
      <c r="AJ101" s="2">
        <f t="shared" si="22"/>
        <v>8606720000</v>
      </c>
      <c r="AK101" s="115">
        <f>SUMSQ(R100,S100,T100,U100,V100,W100,X100,Y100,Z100,AA100,AB100,AC100,AD100,AE100,AF100,AG100,R101,S101,T101,U101,V101,W101,X101,Y101,Z101,AA101,AB101,AC101,AD101,AE101,AF101,AG101)</f>
        <v>11201200</v>
      </c>
      <c r="AM101" s="47" t="s">
        <v>994</v>
      </c>
      <c r="AN101" s="48" t="s">
        <v>583</v>
      </c>
      <c r="AO101" s="48" t="s">
        <v>932</v>
      </c>
      <c r="AP101" s="65" t="s">
        <v>647</v>
      </c>
      <c r="AQ101" s="48" t="s">
        <v>869</v>
      </c>
      <c r="AR101" s="65" t="s">
        <v>711</v>
      </c>
      <c r="AS101" s="48" t="s">
        <v>805</v>
      </c>
      <c r="AT101" s="48" t="s">
        <v>774</v>
      </c>
      <c r="AU101" s="65" t="s">
        <v>1150</v>
      </c>
      <c r="AV101" s="48" t="s">
        <v>816</v>
      </c>
      <c r="AW101" s="48" t="s">
        <v>658</v>
      </c>
      <c r="AX101" s="48" t="s">
        <v>880</v>
      </c>
      <c r="AY101" s="48" t="s">
        <v>594</v>
      </c>
      <c r="AZ101" s="48" t="s">
        <v>943</v>
      </c>
      <c r="BA101" s="48" t="s">
        <v>531</v>
      </c>
      <c r="BB101" s="48" t="s">
        <v>1005</v>
      </c>
      <c r="BC101" s="48" t="s">
        <v>245</v>
      </c>
      <c r="BD101" s="48" t="s">
        <v>277</v>
      </c>
      <c r="BE101" s="48" t="s">
        <v>181</v>
      </c>
      <c r="BF101" s="65" t="s">
        <v>340</v>
      </c>
      <c r="BG101" s="48" t="s">
        <v>119</v>
      </c>
      <c r="BH101" s="65" t="s">
        <v>404</v>
      </c>
      <c r="BI101" s="48" t="s">
        <v>56</v>
      </c>
      <c r="BJ101" s="48" t="s">
        <v>468</v>
      </c>
      <c r="BK101" s="48" t="s">
        <v>520</v>
      </c>
      <c r="BL101" s="48" t="s">
        <v>45</v>
      </c>
      <c r="BM101" s="48" t="s">
        <v>457</v>
      </c>
      <c r="BN101" s="48" t="s">
        <v>109</v>
      </c>
      <c r="BO101" s="48" t="s">
        <v>393</v>
      </c>
      <c r="BP101" s="48" t="s">
        <v>171</v>
      </c>
      <c r="BQ101" s="65" t="s">
        <v>329</v>
      </c>
      <c r="BR101" s="49" t="s">
        <v>234</v>
      </c>
      <c r="BS101" s="24"/>
      <c r="BT101" s="22"/>
      <c r="BU101" s="29" t="s">
        <v>839</v>
      </c>
      <c r="BV101" s="30" t="s">
        <v>1030</v>
      </c>
      <c r="BW101" s="31">
        <f>L2+(93*L4)</f>
        <v>94</v>
      </c>
      <c r="BX101" s="22"/>
    </row>
    <row r="102" spans="1:76" x14ac:dyDescent="0.2">
      <c r="A102" s="1">
        <v>9</v>
      </c>
      <c r="B102" s="178">
        <f>BW867</f>
        <v>860</v>
      </c>
      <c r="C102" s="6">
        <f>BW722</f>
        <v>715</v>
      </c>
      <c r="D102" s="6">
        <f>BW256</f>
        <v>249</v>
      </c>
      <c r="E102" s="6">
        <f>BW369</f>
        <v>362</v>
      </c>
      <c r="F102" s="6">
        <f>BW77</f>
        <v>70</v>
      </c>
      <c r="G102" s="6">
        <f>BW476</f>
        <v>469</v>
      </c>
      <c r="H102" s="6">
        <f>BW1006</f>
        <v>999</v>
      </c>
      <c r="I102" s="11">
        <f>BW639</f>
        <v>632</v>
      </c>
      <c r="J102" s="7">
        <f>BW294</f>
        <v>287</v>
      </c>
      <c r="K102" s="9">
        <f>BW151</f>
        <v>144</v>
      </c>
      <c r="L102" s="6">
        <f>BW709</f>
        <v>702</v>
      </c>
      <c r="M102" s="6">
        <f>BW820</f>
        <v>813</v>
      </c>
      <c r="N102" s="6">
        <f>BW520</f>
        <v>513</v>
      </c>
      <c r="O102" s="6">
        <f>BW921</f>
        <v>914</v>
      </c>
      <c r="P102" s="6">
        <f>BW427</f>
        <v>420</v>
      </c>
      <c r="Q102" s="6">
        <f>BW58</f>
        <v>51</v>
      </c>
      <c r="R102" s="6">
        <f>BW981</f>
        <v>974</v>
      </c>
      <c r="S102" s="6">
        <f>BW612</f>
        <v>605</v>
      </c>
      <c r="T102" s="6">
        <f>BW118</f>
        <v>111</v>
      </c>
      <c r="U102" s="6">
        <f>BW519</f>
        <v>512</v>
      </c>
      <c r="V102" s="6">
        <f>BW219</f>
        <v>212</v>
      </c>
      <c r="W102" s="6">
        <f>BW330</f>
        <v>323</v>
      </c>
      <c r="X102" s="6">
        <f>BW888</f>
        <v>881</v>
      </c>
      <c r="Y102" s="8">
        <f>BW745</f>
        <v>738</v>
      </c>
      <c r="Z102" s="12">
        <f>BW400</f>
        <v>393</v>
      </c>
      <c r="AA102" s="6">
        <f>BW33</f>
        <v>26</v>
      </c>
      <c r="AB102" s="6">
        <f>BW563</f>
        <v>556</v>
      </c>
      <c r="AC102" s="6">
        <f>BW962</f>
        <v>955</v>
      </c>
      <c r="AD102" s="6">
        <f>BW670</f>
        <v>663</v>
      </c>
      <c r="AE102" s="6">
        <f>BW783</f>
        <v>776</v>
      </c>
      <c r="AF102" s="6">
        <f>BW317</f>
        <v>310</v>
      </c>
      <c r="AG102" s="179">
        <f>BW172</f>
        <v>165</v>
      </c>
      <c r="AH102" s="5">
        <f t="shared" si="23"/>
        <v>16400</v>
      </c>
      <c r="AI102" s="5">
        <f t="shared" si="24"/>
        <v>11201200</v>
      </c>
      <c r="AJ102" s="2">
        <f t="shared" si="22"/>
        <v>8606720000</v>
      </c>
      <c r="AK102" s="115">
        <f>SUMSQ(B102,C102,D102,E102,F102,G102,H102,I102,J102,K102,L102,M102,N102,O102,P102,Q102,B103,C103,D103,E103,F103,G103,H103,I103,J103,K103,L103,M103,N103,O103,P103,Q103)</f>
        <v>11201200</v>
      </c>
      <c r="AM102" s="74" t="s">
        <v>552</v>
      </c>
      <c r="AN102" s="48" t="s">
        <v>1027</v>
      </c>
      <c r="AO102" s="48" t="s">
        <v>616</v>
      </c>
      <c r="AP102" s="48" t="s">
        <v>964</v>
      </c>
      <c r="AQ102" s="48" t="s">
        <v>680</v>
      </c>
      <c r="AR102" s="48" t="s">
        <v>901</v>
      </c>
      <c r="AS102" s="65" t="s">
        <v>743</v>
      </c>
      <c r="AT102" s="48" t="s">
        <v>838</v>
      </c>
      <c r="AU102" s="48" t="s">
        <v>783</v>
      </c>
      <c r="AV102" s="48" t="s">
        <v>752</v>
      </c>
      <c r="AW102" s="48" t="s">
        <v>847</v>
      </c>
      <c r="AX102" s="48" t="s">
        <v>689</v>
      </c>
      <c r="AY102" s="48" t="s">
        <v>910</v>
      </c>
      <c r="AZ102" s="65" t="s">
        <v>1143</v>
      </c>
      <c r="BA102" s="48" t="s">
        <v>972</v>
      </c>
      <c r="BB102" s="48" t="s">
        <v>561</v>
      </c>
      <c r="BC102" s="65" t="s">
        <v>307</v>
      </c>
      <c r="BD102" s="48" t="s">
        <v>212</v>
      </c>
      <c r="BE102" s="48" t="s">
        <v>371</v>
      </c>
      <c r="BF102" s="48" t="s">
        <v>150</v>
      </c>
      <c r="BG102" s="48" t="s">
        <v>435</v>
      </c>
      <c r="BH102" s="48" t="s">
        <v>87</v>
      </c>
      <c r="BI102" s="65" t="s">
        <v>498</v>
      </c>
      <c r="BJ102" s="48" t="s">
        <v>23</v>
      </c>
      <c r="BK102" s="48" t="s">
        <v>78</v>
      </c>
      <c r="BL102" s="48" t="s">
        <v>489</v>
      </c>
      <c r="BM102" s="48" t="s">
        <v>141</v>
      </c>
      <c r="BN102" s="65" t="s">
        <v>426</v>
      </c>
      <c r="BO102" s="48" t="s">
        <v>203</v>
      </c>
      <c r="BP102" s="48" t="s">
        <v>362</v>
      </c>
      <c r="BQ102" s="48" t="s">
        <v>267</v>
      </c>
      <c r="BR102" s="49" t="s">
        <v>298</v>
      </c>
      <c r="BS102" s="24"/>
      <c r="BT102" s="22"/>
      <c r="BU102" s="29" t="s">
        <v>771</v>
      </c>
      <c r="BV102" s="30" t="s">
        <v>1030</v>
      </c>
      <c r="BW102" s="31">
        <f>L2+(94*L4)</f>
        <v>95</v>
      </c>
      <c r="BX102" s="22"/>
    </row>
    <row r="103" spans="1:76" x14ac:dyDescent="0.2">
      <c r="A103" s="1">
        <v>10</v>
      </c>
      <c r="B103" s="178">
        <f>BW774</f>
        <v>767</v>
      </c>
      <c r="C103" s="6">
        <f>BW887</f>
        <v>880</v>
      </c>
      <c r="D103" s="6">
        <f>BW357</f>
        <v>350</v>
      </c>
      <c r="E103" s="6">
        <f>BW212</f>
        <v>205</v>
      </c>
      <c r="F103" s="6">
        <f>BW488</f>
        <v>481</v>
      </c>
      <c r="G103" s="6">
        <f>BW121</f>
        <v>114</v>
      </c>
      <c r="H103" s="11">
        <f>BW587</f>
        <v>580</v>
      </c>
      <c r="I103" s="6">
        <f>BW986</f>
        <v>979</v>
      </c>
      <c r="J103" s="9">
        <f>BW195</f>
        <v>188</v>
      </c>
      <c r="K103" s="7">
        <f>BW306</f>
        <v>299</v>
      </c>
      <c r="L103" s="6">
        <f>BW800</f>
        <v>793</v>
      </c>
      <c r="M103" s="6">
        <f>BW657</f>
        <v>650</v>
      </c>
      <c r="N103" s="6">
        <f>BW941</f>
        <v>934</v>
      </c>
      <c r="O103" s="6">
        <f>BW572</f>
        <v>565</v>
      </c>
      <c r="P103" s="6">
        <f>BW14</f>
        <v>7</v>
      </c>
      <c r="Q103" s="6">
        <f>BW415</f>
        <v>408</v>
      </c>
      <c r="R103" s="6">
        <f>BW624</f>
        <v>617</v>
      </c>
      <c r="S103" s="6">
        <f>BW1025</f>
        <v>1018</v>
      </c>
      <c r="T103" s="6">
        <f>BW467</f>
        <v>460</v>
      </c>
      <c r="U103" s="6">
        <f>BW98</f>
        <v>91</v>
      </c>
      <c r="V103" s="6">
        <f>BW382</f>
        <v>375</v>
      </c>
      <c r="W103" s="6">
        <f>BW239</f>
        <v>232</v>
      </c>
      <c r="X103" s="8">
        <f>BW733</f>
        <v>726</v>
      </c>
      <c r="Y103" s="6">
        <f>BW844</f>
        <v>837</v>
      </c>
      <c r="Z103" s="6">
        <f>BW53</f>
        <v>46</v>
      </c>
      <c r="AA103" s="12">
        <f>BW452</f>
        <v>445</v>
      </c>
      <c r="AB103" s="6">
        <f>BW918</f>
        <v>911</v>
      </c>
      <c r="AC103" s="6">
        <f>BW551</f>
        <v>544</v>
      </c>
      <c r="AD103" s="6">
        <f>BW827</f>
        <v>820</v>
      </c>
      <c r="AE103" s="6">
        <f>BW682</f>
        <v>675</v>
      </c>
      <c r="AF103" s="6">
        <f>BW152</f>
        <v>145</v>
      </c>
      <c r="AG103" s="179">
        <f>BW265</f>
        <v>258</v>
      </c>
      <c r="AH103" s="5">
        <f t="shared" si="23"/>
        <v>16400</v>
      </c>
      <c r="AI103" s="5">
        <f t="shared" si="24"/>
        <v>11201200</v>
      </c>
      <c r="AJ103" s="2">
        <f t="shared" si="22"/>
        <v>8606720000</v>
      </c>
      <c r="AK103" s="115">
        <f>SUMSQ(R102,S102,T102,U102,V102,W102,X102,Y102,Z102,AA102,AB102,AC102,AD102,AE102,AF102,AG102,R103,S103,T103,U103,V103,W103,X103,Y103,Z103,AA103,AB103,AC103,AD103,AE103,AF103,AG103)</f>
        <v>11201200</v>
      </c>
      <c r="AM103" s="47" t="s">
        <v>538</v>
      </c>
      <c r="AN103" s="65" t="s">
        <v>1012</v>
      </c>
      <c r="AO103" s="48" t="s">
        <v>601</v>
      </c>
      <c r="AP103" s="48" t="s">
        <v>949</v>
      </c>
      <c r="AQ103" s="48" t="s">
        <v>665</v>
      </c>
      <c r="AR103" s="48" t="s">
        <v>886</v>
      </c>
      <c r="AS103" s="48" t="s">
        <v>729</v>
      </c>
      <c r="AT103" s="65" t="s">
        <v>823</v>
      </c>
      <c r="AU103" s="48" t="s">
        <v>782</v>
      </c>
      <c r="AV103" s="48" t="s">
        <v>751</v>
      </c>
      <c r="AW103" s="48" t="s">
        <v>846</v>
      </c>
      <c r="AX103" s="48" t="s">
        <v>688</v>
      </c>
      <c r="AY103" s="65" t="s">
        <v>909</v>
      </c>
      <c r="AZ103" s="48" t="s">
        <v>624</v>
      </c>
      <c r="BA103" s="48" t="s">
        <v>971</v>
      </c>
      <c r="BB103" s="48" t="s">
        <v>560</v>
      </c>
      <c r="BC103" s="48" t="s">
        <v>306</v>
      </c>
      <c r="BD103" s="65" t="s">
        <v>211</v>
      </c>
      <c r="BE103" s="48" t="s">
        <v>370</v>
      </c>
      <c r="BF103" s="48" t="s">
        <v>149</v>
      </c>
      <c r="BG103" s="48" t="s">
        <v>434</v>
      </c>
      <c r="BH103" s="48" t="s">
        <v>86</v>
      </c>
      <c r="BI103" s="48" t="s">
        <v>497</v>
      </c>
      <c r="BJ103" s="65" t="s">
        <v>22</v>
      </c>
      <c r="BK103" s="48" t="s">
        <v>63</v>
      </c>
      <c r="BL103" s="48" t="s">
        <v>475</v>
      </c>
      <c r="BM103" s="65" t="s">
        <v>1157</v>
      </c>
      <c r="BN103" s="48" t="s">
        <v>411</v>
      </c>
      <c r="BO103" s="48" t="s">
        <v>188</v>
      </c>
      <c r="BP103" s="48" t="s">
        <v>347</v>
      </c>
      <c r="BQ103" s="48" t="s">
        <v>252</v>
      </c>
      <c r="BR103" s="49" t="s">
        <v>284</v>
      </c>
      <c r="BS103" s="24"/>
      <c r="BT103" s="22"/>
      <c r="BU103" s="29" t="s">
        <v>583</v>
      </c>
      <c r="BV103" s="30" t="s">
        <v>1030</v>
      </c>
      <c r="BW103" s="31">
        <f>L2+(95*L4)</f>
        <v>96</v>
      </c>
      <c r="BX103" s="22"/>
    </row>
    <row r="104" spans="1:76" x14ac:dyDescent="0.2">
      <c r="A104" s="1">
        <v>11</v>
      </c>
      <c r="B104" s="178">
        <f>BW170</f>
        <v>163</v>
      </c>
      <c r="C104" s="6">
        <f>BW315</f>
        <v>308</v>
      </c>
      <c r="D104" s="6">
        <f>BW777</f>
        <v>770</v>
      </c>
      <c r="E104" s="6">
        <f>BW664</f>
        <v>657</v>
      </c>
      <c r="F104" s="6">
        <f>BW964</f>
        <v>957</v>
      </c>
      <c r="G104" s="11">
        <f>BW565</f>
        <v>558</v>
      </c>
      <c r="H104" s="6">
        <f>BW39</f>
        <v>32</v>
      </c>
      <c r="I104" s="6">
        <f>BW406</f>
        <v>399</v>
      </c>
      <c r="J104" s="6">
        <f>BW751</f>
        <v>744</v>
      </c>
      <c r="K104" s="6">
        <f>BW894</f>
        <v>887</v>
      </c>
      <c r="L104" s="7">
        <f>BW332</f>
        <v>325</v>
      </c>
      <c r="M104" s="9">
        <f>BW221</f>
        <v>214</v>
      </c>
      <c r="N104" s="6">
        <f>BW513</f>
        <v>506</v>
      </c>
      <c r="O104" s="6">
        <f>BW112</f>
        <v>105</v>
      </c>
      <c r="P104" s="6">
        <f>BW610</f>
        <v>603</v>
      </c>
      <c r="Q104" s="6">
        <f>BW979</f>
        <v>972</v>
      </c>
      <c r="R104" s="6">
        <f>BW60</f>
        <v>53</v>
      </c>
      <c r="S104" s="6">
        <f>BW429</f>
        <v>422</v>
      </c>
      <c r="T104" s="6">
        <f>BW927</f>
        <v>920</v>
      </c>
      <c r="U104" s="6">
        <f>BW526</f>
        <v>519</v>
      </c>
      <c r="V104" s="6">
        <f>BW818</f>
        <v>811</v>
      </c>
      <c r="W104" s="8">
        <f>BW707</f>
        <v>700</v>
      </c>
      <c r="X104" s="6">
        <f>BW145</f>
        <v>138</v>
      </c>
      <c r="Y104" s="6">
        <f>BW288</f>
        <v>281</v>
      </c>
      <c r="Z104" s="6">
        <f>BW633</f>
        <v>626</v>
      </c>
      <c r="AA104" s="6">
        <f>BW1000</f>
        <v>993</v>
      </c>
      <c r="AB104" s="12">
        <f>BW474</f>
        <v>467</v>
      </c>
      <c r="AC104" s="6">
        <f>BW75</f>
        <v>68</v>
      </c>
      <c r="AD104" s="6">
        <f>BW375</f>
        <v>368</v>
      </c>
      <c r="AE104" s="6">
        <f>BW262</f>
        <v>255</v>
      </c>
      <c r="AF104" s="6">
        <f>BW724</f>
        <v>717</v>
      </c>
      <c r="AG104" s="179">
        <f>BW869</f>
        <v>862</v>
      </c>
      <c r="AH104" s="5">
        <f t="shared" si="23"/>
        <v>16400</v>
      </c>
      <c r="AI104" s="5">
        <f t="shared" si="24"/>
        <v>11201200</v>
      </c>
      <c r="AJ104" s="2">
        <f t="shared" si="22"/>
        <v>8606720000</v>
      </c>
      <c r="AK104" s="115">
        <f>SUMSQ(B104,C104,D104,E104,F104,G104,H104,I104,J104,K104,L104,M104,N104,O104,P104,Q104,B105,C105,D105,E105,F105,G105,H105,I105,J105,K105,L105,M105,N105,O105,P105,Q105)</f>
        <v>11201200</v>
      </c>
      <c r="AM104" s="47" t="s">
        <v>550</v>
      </c>
      <c r="AN104" s="48" t="s">
        <v>1025</v>
      </c>
      <c r="AO104" s="48" t="s">
        <v>614</v>
      </c>
      <c r="AP104" s="48" t="s">
        <v>962</v>
      </c>
      <c r="AQ104" s="65" t="s">
        <v>678</v>
      </c>
      <c r="AR104" s="48" t="s">
        <v>899</v>
      </c>
      <c r="AS104" s="48" t="s">
        <v>741</v>
      </c>
      <c r="AT104" s="48" t="s">
        <v>836</v>
      </c>
      <c r="AU104" s="48" t="s">
        <v>785</v>
      </c>
      <c r="AV104" s="65" t="s">
        <v>754</v>
      </c>
      <c r="AW104" s="48" t="s">
        <v>849</v>
      </c>
      <c r="AX104" s="48" t="s">
        <v>691</v>
      </c>
      <c r="AY104" s="48" t="s">
        <v>912</v>
      </c>
      <c r="AZ104" s="48" t="s">
        <v>627</v>
      </c>
      <c r="BA104" s="48" t="s">
        <v>974</v>
      </c>
      <c r="BB104" s="65" t="s">
        <v>563</v>
      </c>
      <c r="BC104" s="48" t="s">
        <v>309</v>
      </c>
      <c r="BD104" s="48" t="s">
        <v>214</v>
      </c>
      <c r="BE104" s="65" t="s">
        <v>1146</v>
      </c>
      <c r="BF104" s="48" t="s">
        <v>152</v>
      </c>
      <c r="BG104" s="48" t="s">
        <v>437</v>
      </c>
      <c r="BH104" s="48" t="s">
        <v>89</v>
      </c>
      <c r="BI104" s="48" t="s">
        <v>500</v>
      </c>
      <c r="BJ104" s="48" t="s">
        <v>25</v>
      </c>
      <c r="BK104" s="48" t="s">
        <v>76</v>
      </c>
      <c r="BL104" s="65" t="s">
        <v>487</v>
      </c>
      <c r="BM104" s="48" t="s">
        <v>139</v>
      </c>
      <c r="BN104" s="48" t="s">
        <v>424</v>
      </c>
      <c r="BO104" s="48" t="s">
        <v>201</v>
      </c>
      <c r="BP104" s="48" t="s">
        <v>360</v>
      </c>
      <c r="BQ104" s="48" t="s">
        <v>265</v>
      </c>
      <c r="BR104" s="80" t="s">
        <v>296</v>
      </c>
      <c r="BS104" s="24"/>
      <c r="BT104" s="22"/>
      <c r="BU104" s="29" t="s">
        <v>3</v>
      </c>
      <c r="BV104" s="30" t="s">
        <v>1030</v>
      </c>
      <c r="BW104" s="31">
        <f>L2+(96*L4)</f>
        <v>97</v>
      </c>
      <c r="BX104" s="22"/>
    </row>
    <row r="105" spans="1:76" x14ac:dyDescent="0.2">
      <c r="A105" s="1">
        <v>12</v>
      </c>
      <c r="B105" s="178">
        <f>BW271</f>
        <v>264</v>
      </c>
      <c r="C105" s="6">
        <f>BW158</f>
        <v>151</v>
      </c>
      <c r="D105" s="6">
        <f>BW684</f>
        <v>677</v>
      </c>
      <c r="E105" s="6">
        <f>BW829</f>
        <v>822</v>
      </c>
      <c r="F105" s="11">
        <f>BW545</f>
        <v>538</v>
      </c>
      <c r="G105" s="6">
        <f>BW912</f>
        <v>905</v>
      </c>
      <c r="H105" s="6">
        <f>BW450</f>
        <v>443</v>
      </c>
      <c r="I105" s="6">
        <f>BW51</f>
        <v>44</v>
      </c>
      <c r="J105" s="6">
        <f>BW842</f>
        <v>835</v>
      </c>
      <c r="K105" s="6">
        <f>BW731</f>
        <v>724</v>
      </c>
      <c r="L105" s="9">
        <f>BW233</f>
        <v>226</v>
      </c>
      <c r="M105" s="7">
        <f>BW376</f>
        <v>369</v>
      </c>
      <c r="N105" s="6">
        <f>BW100</f>
        <v>93</v>
      </c>
      <c r="O105" s="6">
        <f>BW469</f>
        <v>462</v>
      </c>
      <c r="P105" s="6">
        <f>BW1031</f>
        <v>1024</v>
      </c>
      <c r="Q105" s="6">
        <f>BW630</f>
        <v>623</v>
      </c>
      <c r="R105" s="6">
        <f>BW409</f>
        <v>402</v>
      </c>
      <c r="S105" s="6">
        <f>BW8</f>
        <v>1</v>
      </c>
      <c r="T105" s="6">
        <f>BW570</f>
        <v>563</v>
      </c>
      <c r="U105" s="6">
        <f>BW939</f>
        <v>932</v>
      </c>
      <c r="V105" s="8">
        <f>BW663</f>
        <v>656</v>
      </c>
      <c r="W105" s="6">
        <f>BW806</f>
        <v>799</v>
      </c>
      <c r="X105" s="6">
        <f>BW308</f>
        <v>301</v>
      </c>
      <c r="Y105" s="6">
        <f>BW197</f>
        <v>190</v>
      </c>
      <c r="Z105" s="6">
        <f>BW988</f>
        <v>981</v>
      </c>
      <c r="AA105" s="6">
        <f>BW589</f>
        <v>582</v>
      </c>
      <c r="AB105" s="6">
        <f>BW127</f>
        <v>120</v>
      </c>
      <c r="AC105" s="12">
        <f>BW494</f>
        <v>487</v>
      </c>
      <c r="AD105" s="6">
        <f>BW210</f>
        <v>203</v>
      </c>
      <c r="AE105" s="6">
        <f>BW355</f>
        <v>348</v>
      </c>
      <c r="AF105" s="6">
        <f>BW881</f>
        <v>874</v>
      </c>
      <c r="AG105" s="179">
        <f>BW768</f>
        <v>761</v>
      </c>
      <c r="AH105" s="5">
        <f t="shared" si="23"/>
        <v>16400</v>
      </c>
      <c r="AI105" s="5">
        <f t="shared" si="24"/>
        <v>11201200</v>
      </c>
      <c r="AJ105" s="2">
        <f t="shared" si="22"/>
        <v>8606720000</v>
      </c>
      <c r="AK105" s="115">
        <f>SUMSQ(R104,S104,T104,U104,V104,W104,X104,Y104,Z104,AA104,AB104,AC104,AD104,AE104,AF104,AG104,R105,S105,T105,U105,V105,W105,X105,Y105,Z105,AA105,AB105,AC105,AD105,AE105,AF105,AG105)</f>
        <v>11201200</v>
      </c>
      <c r="AM105" s="47" t="s">
        <v>540</v>
      </c>
      <c r="AN105" s="48" t="s">
        <v>1014</v>
      </c>
      <c r="AO105" s="48" t="s">
        <v>603</v>
      </c>
      <c r="AP105" s="48" t="s">
        <v>951</v>
      </c>
      <c r="AQ105" s="48" t="s">
        <v>667</v>
      </c>
      <c r="AR105" s="65" t="s">
        <v>1156</v>
      </c>
      <c r="AS105" s="48" t="s">
        <v>731</v>
      </c>
      <c r="AT105" s="48" t="s">
        <v>825</v>
      </c>
      <c r="AU105" s="65" t="s">
        <v>1031</v>
      </c>
      <c r="AV105" s="48" t="s">
        <v>749</v>
      </c>
      <c r="AW105" s="48" t="s">
        <v>844</v>
      </c>
      <c r="AX105" s="48" t="s">
        <v>686</v>
      </c>
      <c r="AY105" s="48" t="s">
        <v>907</v>
      </c>
      <c r="AZ105" s="48" t="s">
        <v>622</v>
      </c>
      <c r="BA105" s="65" t="s">
        <v>935</v>
      </c>
      <c r="BB105" s="48" t="s">
        <v>558</v>
      </c>
      <c r="BC105" s="48" t="s">
        <v>304</v>
      </c>
      <c r="BD105" s="48" t="s">
        <v>209</v>
      </c>
      <c r="BE105" s="48" t="s">
        <v>368</v>
      </c>
      <c r="BF105" s="65" t="s">
        <v>147</v>
      </c>
      <c r="BG105" s="48" t="s">
        <v>432</v>
      </c>
      <c r="BH105" s="48" t="s">
        <v>84</v>
      </c>
      <c r="BI105" s="48" t="s">
        <v>495</v>
      </c>
      <c r="BJ105" s="48" t="s">
        <v>20</v>
      </c>
      <c r="BK105" s="65" t="s">
        <v>65</v>
      </c>
      <c r="BL105" s="48" t="s">
        <v>477</v>
      </c>
      <c r="BM105" s="48" t="s">
        <v>128</v>
      </c>
      <c r="BN105" s="48" t="s">
        <v>413</v>
      </c>
      <c r="BO105" s="48" t="s">
        <v>190</v>
      </c>
      <c r="BP105" s="48" t="s">
        <v>349</v>
      </c>
      <c r="BQ105" s="65" t="s">
        <v>254</v>
      </c>
      <c r="BR105" s="49" t="s">
        <v>286</v>
      </c>
      <c r="BS105" s="24"/>
      <c r="BT105" s="22"/>
      <c r="BU105" s="29" t="s">
        <v>4</v>
      </c>
      <c r="BV105" s="30" t="s">
        <v>1030</v>
      </c>
      <c r="BW105" s="31">
        <f>L2+(97*L4)</f>
        <v>98</v>
      </c>
      <c r="BX105" s="22"/>
    </row>
    <row r="106" spans="1:76" x14ac:dyDescent="0.2">
      <c r="A106" s="1">
        <v>13</v>
      </c>
      <c r="B106" s="178">
        <f>BW224</f>
        <v>217</v>
      </c>
      <c r="C106" s="6">
        <f>BW337</f>
        <v>330</v>
      </c>
      <c r="D106" s="6">
        <f>BW899</f>
        <v>892</v>
      </c>
      <c r="E106" s="11">
        <f>BW754</f>
        <v>747</v>
      </c>
      <c r="F106" s="6">
        <f>BW974</f>
        <v>967</v>
      </c>
      <c r="G106" s="6">
        <f>BW607</f>
        <v>600</v>
      </c>
      <c r="H106" s="6">
        <f>BW109</f>
        <v>102</v>
      </c>
      <c r="I106" s="6">
        <f>BW508</f>
        <v>501</v>
      </c>
      <c r="J106" s="6">
        <f>BW677</f>
        <v>670</v>
      </c>
      <c r="K106" s="6">
        <f>BW788</f>
        <v>781</v>
      </c>
      <c r="L106" s="6">
        <f>BW326</f>
        <v>319</v>
      </c>
      <c r="M106" s="6">
        <f>BW183</f>
        <v>176</v>
      </c>
      <c r="N106" s="7">
        <f>BW395</f>
        <v>388</v>
      </c>
      <c r="O106" s="9">
        <f>BW26</f>
        <v>19</v>
      </c>
      <c r="P106" s="6">
        <f>BW552</f>
        <v>545</v>
      </c>
      <c r="Q106" s="6">
        <f>BW953</f>
        <v>946</v>
      </c>
      <c r="R106" s="6">
        <f>BW86</f>
        <v>79</v>
      </c>
      <c r="S106" s="6">
        <f>BW487</f>
        <v>480</v>
      </c>
      <c r="T106" s="6">
        <f>BW1013</f>
        <v>1006</v>
      </c>
      <c r="U106" s="8">
        <f>BW644</f>
        <v>637</v>
      </c>
      <c r="V106" s="6">
        <f>BW856</f>
        <v>849</v>
      </c>
      <c r="W106" s="6">
        <f>BW713</f>
        <v>706</v>
      </c>
      <c r="X106" s="6">
        <f>BW251</f>
        <v>244</v>
      </c>
      <c r="Y106" s="6">
        <f>BW362</f>
        <v>355</v>
      </c>
      <c r="Z106" s="6">
        <f>BW531</f>
        <v>524</v>
      </c>
      <c r="AA106" s="6">
        <f>BW930</f>
        <v>923</v>
      </c>
      <c r="AB106" s="6">
        <f>BW432</f>
        <v>425</v>
      </c>
      <c r="AC106" s="6">
        <f>BW65</f>
        <v>58</v>
      </c>
      <c r="AD106" s="12">
        <f>BW285</f>
        <v>278</v>
      </c>
      <c r="AE106" s="6">
        <f>BW140</f>
        <v>133</v>
      </c>
      <c r="AF106" s="6">
        <f>BW702</f>
        <v>695</v>
      </c>
      <c r="AG106" s="179">
        <f>BW815</f>
        <v>808</v>
      </c>
      <c r="AH106" s="5">
        <f t="shared" si="23"/>
        <v>16400</v>
      </c>
      <c r="AI106" s="5">
        <f t="shared" si="24"/>
        <v>11201200</v>
      </c>
      <c r="AJ106" s="2">
        <f t="shared" si="22"/>
        <v>8606720000</v>
      </c>
      <c r="AK106" s="115">
        <f>SUMSQ(B106,C106,D106,E106,F106,G106,H106,I106,J106,K106,L106,M106,N106,O106,P106,Q106,B107,C107,D107,E107,F107,G107,H107,I107,J107,K107,L107,M107,N107,O107,P107,Q107)</f>
        <v>11201200</v>
      </c>
      <c r="AM106" s="47" t="s">
        <v>548</v>
      </c>
      <c r="AN106" s="48" t="s">
        <v>1023</v>
      </c>
      <c r="AO106" s="65" t="s">
        <v>612</v>
      </c>
      <c r="AP106" s="48" t="s">
        <v>960</v>
      </c>
      <c r="AQ106" s="65" t="s">
        <v>676</v>
      </c>
      <c r="AR106" s="48" t="s">
        <v>897</v>
      </c>
      <c r="AS106" s="48" t="s">
        <v>739</v>
      </c>
      <c r="AT106" s="48" t="s">
        <v>834</v>
      </c>
      <c r="AU106" s="48" t="s">
        <v>787</v>
      </c>
      <c r="AV106" s="48" t="s">
        <v>756</v>
      </c>
      <c r="AW106" s="48" t="s">
        <v>851</v>
      </c>
      <c r="AX106" s="48" t="s">
        <v>693</v>
      </c>
      <c r="AY106" s="48" t="s">
        <v>914</v>
      </c>
      <c r="AZ106" s="48" t="s">
        <v>629</v>
      </c>
      <c r="BA106" s="48" t="s">
        <v>976</v>
      </c>
      <c r="BB106" s="65" t="s">
        <v>565</v>
      </c>
      <c r="BC106" s="48" t="s">
        <v>311</v>
      </c>
      <c r="BD106" s="48" t="s">
        <v>216</v>
      </c>
      <c r="BE106" s="65" t="s">
        <v>375</v>
      </c>
      <c r="BF106" s="48" t="s">
        <v>154</v>
      </c>
      <c r="BG106" s="65" t="s">
        <v>439</v>
      </c>
      <c r="BH106" s="48" t="s">
        <v>91</v>
      </c>
      <c r="BI106" s="48" t="s">
        <v>502</v>
      </c>
      <c r="BJ106" s="48" t="s">
        <v>27</v>
      </c>
      <c r="BK106" s="48" t="s">
        <v>74</v>
      </c>
      <c r="BL106" s="65" t="s">
        <v>1137</v>
      </c>
      <c r="BM106" s="48" t="s">
        <v>137</v>
      </c>
      <c r="BN106" s="48" t="s">
        <v>422</v>
      </c>
      <c r="BO106" s="48" t="s">
        <v>199</v>
      </c>
      <c r="BP106" s="48" t="s">
        <v>358</v>
      </c>
      <c r="BQ106" s="48" t="s">
        <v>263</v>
      </c>
      <c r="BR106" s="49" t="s">
        <v>295</v>
      </c>
      <c r="BS106" s="24"/>
      <c r="BT106" s="22"/>
      <c r="BU106" s="29" t="s">
        <v>6</v>
      </c>
      <c r="BV106" s="30" t="s">
        <v>1030</v>
      </c>
      <c r="BW106" s="31">
        <f>L2+(98*L4)</f>
        <v>99</v>
      </c>
      <c r="BX106" s="22"/>
    </row>
    <row r="107" spans="1:76" x14ac:dyDescent="0.2">
      <c r="A107" s="1">
        <v>14</v>
      </c>
      <c r="B107" s="178">
        <f>BW389</f>
        <v>382</v>
      </c>
      <c r="C107" s="6">
        <f>BW244</f>
        <v>237</v>
      </c>
      <c r="D107" s="11">
        <f>BW742</f>
        <v>735</v>
      </c>
      <c r="E107" s="6">
        <f>BW855</f>
        <v>848</v>
      </c>
      <c r="F107" s="6">
        <f>BW619</f>
        <v>612</v>
      </c>
      <c r="G107" s="6">
        <f>BW1018</f>
        <v>1011</v>
      </c>
      <c r="H107" s="6">
        <f>BW456</f>
        <v>449</v>
      </c>
      <c r="I107" s="6">
        <f>BW89</f>
        <v>82</v>
      </c>
      <c r="J107" s="6">
        <f>BW832</f>
        <v>825</v>
      </c>
      <c r="K107" s="6">
        <f>BW689</f>
        <v>682</v>
      </c>
      <c r="L107" s="6">
        <f>BW163</f>
        <v>156</v>
      </c>
      <c r="M107" s="6">
        <f>BW274</f>
        <v>267</v>
      </c>
      <c r="N107" s="9">
        <f>BW46</f>
        <v>39</v>
      </c>
      <c r="O107" s="7">
        <f>BW447</f>
        <v>440</v>
      </c>
      <c r="P107" s="6">
        <f>BW909</f>
        <v>902</v>
      </c>
      <c r="Q107" s="6">
        <f>BW540</f>
        <v>533</v>
      </c>
      <c r="R107" s="6">
        <f>BW499</f>
        <v>492</v>
      </c>
      <c r="S107" s="6">
        <f>BW130</f>
        <v>123</v>
      </c>
      <c r="T107" s="8">
        <f>BW592</f>
        <v>585</v>
      </c>
      <c r="U107" s="6">
        <f>BW993</f>
        <v>986</v>
      </c>
      <c r="V107" s="6">
        <f>BW765</f>
        <v>758</v>
      </c>
      <c r="W107" s="6">
        <f>BW876</f>
        <v>869</v>
      </c>
      <c r="X107" s="6">
        <f>BW350</f>
        <v>343</v>
      </c>
      <c r="Y107" s="6">
        <f>BW207</f>
        <v>200</v>
      </c>
      <c r="Z107" s="6">
        <f>BW950</f>
        <v>943</v>
      </c>
      <c r="AA107" s="6">
        <f>BW583</f>
        <v>576</v>
      </c>
      <c r="AB107" s="6">
        <f>BW21</f>
        <v>14</v>
      </c>
      <c r="AC107" s="6">
        <f>BW420</f>
        <v>413</v>
      </c>
      <c r="AD107" s="6">
        <f>BW184</f>
        <v>177</v>
      </c>
      <c r="AE107" s="12">
        <f>BW297</f>
        <v>290</v>
      </c>
      <c r="AF107" s="6">
        <f>BW795</f>
        <v>788</v>
      </c>
      <c r="AG107" s="179">
        <f>BW650</f>
        <v>643</v>
      </c>
      <c r="AH107" s="5">
        <f t="shared" si="23"/>
        <v>16400</v>
      </c>
      <c r="AI107" s="5">
        <f t="shared" si="24"/>
        <v>11201200</v>
      </c>
      <c r="AJ107" s="2">
        <f t="shared" si="22"/>
        <v>8606720000</v>
      </c>
      <c r="AK107" s="115">
        <f>SUMSQ(R106,S106,T106,U106,V106,W106,X106,Y106,Z106,AA106,AB106,AC106,AD106,AE106,AF106,AG106,R107,S107,T107,U107,V107,W107,X107,Y107,Z107,AA107,AB107,AC107,AD107,AE107,AF107,AG107)</f>
        <v>11201200</v>
      </c>
      <c r="AM107" s="47" t="s">
        <v>542</v>
      </c>
      <c r="AN107" s="48" t="s">
        <v>1016</v>
      </c>
      <c r="AO107" s="48" t="s">
        <v>605</v>
      </c>
      <c r="AP107" s="65" t="s">
        <v>953</v>
      </c>
      <c r="AQ107" s="48" t="s">
        <v>669</v>
      </c>
      <c r="AR107" s="65" t="s">
        <v>890</v>
      </c>
      <c r="AS107" s="48" t="s">
        <v>733</v>
      </c>
      <c r="AT107" s="48" t="s">
        <v>827</v>
      </c>
      <c r="AU107" s="48" t="s">
        <v>779</v>
      </c>
      <c r="AV107" s="48" t="s">
        <v>747</v>
      </c>
      <c r="AW107" s="48" t="s">
        <v>842</v>
      </c>
      <c r="AX107" s="48" t="s">
        <v>684</v>
      </c>
      <c r="AY107" s="48" t="s">
        <v>905</v>
      </c>
      <c r="AZ107" s="48" t="s">
        <v>620</v>
      </c>
      <c r="BA107" s="65" t="s">
        <v>1128</v>
      </c>
      <c r="BB107" s="48" t="s">
        <v>556</v>
      </c>
      <c r="BC107" s="48" t="s">
        <v>302</v>
      </c>
      <c r="BD107" s="48" t="s">
        <v>207</v>
      </c>
      <c r="BE107" s="48" t="s">
        <v>366</v>
      </c>
      <c r="BF107" s="65" t="s">
        <v>145</v>
      </c>
      <c r="BG107" s="48" t="s">
        <v>430</v>
      </c>
      <c r="BH107" s="65" t="s">
        <v>82</v>
      </c>
      <c r="BI107" s="48" t="s">
        <v>493</v>
      </c>
      <c r="BJ107" s="48" t="s">
        <v>18</v>
      </c>
      <c r="BK107" s="65" t="s">
        <v>67</v>
      </c>
      <c r="BL107" s="48" t="s">
        <v>479</v>
      </c>
      <c r="BM107" s="48" t="s">
        <v>130</v>
      </c>
      <c r="BN107" s="48" t="s">
        <v>415</v>
      </c>
      <c r="BO107" s="48" t="s">
        <v>192</v>
      </c>
      <c r="BP107" s="48" t="s">
        <v>351</v>
      </c>
      <c r="BQ107" s="48" t="s">
        <v>256</v>
      </c>
      <c r="BR107" s="49" t="s">
        <v>288</v>
      </c>
      <c r="BS107" s="24"/>
      <c r="BT107" s="22"/>
      <c r="BU107" s="29" t="s">
        <v>7</v>
      </c>
      <c r="BV107" s="30" t="s">
        <v>1030</v>
      </c>
      <c r="BW107" s="31">
        <f>L2+(99*L4)</f>
        <v>100</v>
      </c>
      <c r="BX107" s="22"/>
    </row>
    <row r="108" spans="1:76" x14ac:dyDescent="0.2">
      <c r="A108" s="1">
        <v>15</v>
      </c>
      <c r="B108" s="178">
        <f>BW809</f>
        <v>802</v>
      </c>
      <c r="C108" s="11">
        <f>BW696</f>
        <v>689</v>
      </c>
      <c r="D108" s="6">
        <f>BW138</f>
        <v>131</v>
      </c>
      <c r="E108" s="6">
        <f>BW283</f>
        <v>276</v>
      </c>
      <c r="F108" s="6">
        <f>BW71</f>
        <v>64</v>
      </c>
      <c r="G108" s="6">
        <f>BW438</f>
        <v>431</v>
      </c>
      <c r="H108" s="6">
        <f>BW932</f>
        <v>925</v>
      </c>
      <c r="I108" s="6">
        <f>BW533</f>
        <v>526</v>
      </c>
      <c r="J108" s="6">
        <f>BW364</f>
        <v>357</v>
      </c>
      <c r="K108" s="6">
        <f>BW253</f>
        <v>246</v>
      </c>
      <c r="L108" s="6">
        <f>BW719</f>
        <v>712</v>
      </c>
      <c r="M108" s="6">
        <f>BW862</f>
        <v>855</v>
      </c>
      <c r="N108" s="6">
        <f>BW642</f>
        <v>635</v>
      </c>
      <c r="O108" s="6">
        <f>BW1011</f>
        <v>1004</v>
      </c>
      <c r="P108" s="7">
        <f>BW481</f>
        <v>474</v>
      </c>
      <c r="Q108" s="9">
        <f>BW80</f>
        <v>73</v>
      </c>
      <c r="R108" s="6">
        <f>BW959</f>
        <v>952</v>
      </c>
      <c r="S108" s="8">
        <f>BW558</f>
        <v>551</v>
      </c>
      <c r="T108" s="6">
        <f>BW28</f>
        <v>21</v>
      </c>
      <c r="U108" s="6">
        <f>BW397</f>
        <v>390</v>
      </c>
      <c r="V108" s="6">
        <f>BW177</f>
        <v>170</v>
      </c>
      <c r="W108" s="6">
        <f>BW320</f>
        <v>313</v>
      </c>
      <c r="X108" s="6">
        <f>BW786</f>
        <v>779</v>
      </c>
      <c r="Y108" s="6">
        <f>BW675</f>
        <v>668</v>
      </c>
      <c r="Z108" s="6">
        <f>BW506</f>
        <v>499</v>
      </c>
      <c r="AA108" s="6">
        <f>BW107</f>
        <v>100</v>
      </c>
      <c r="AB108" s="6">
        <f>BW601</f>
        <v>594</v>
      </c>
      <c r="AC108" s="6">
        <f>BW968</f>
        <v>961</v>
      </c>
      <c r="AD108" s="6">
        <f>BW756</f>
        <v>749</v>
      </c>
      <c r="AE108" s="6">
        <f>BW901</f>
        <v>894</v>
      </c>
      <c r="AF108" s="12">
        <f>BW343</f>
        <v>336</v>
      </c>
      <c r="AG108" s="179">
        <f>BW230</f>
        <v>223</v>
      </c>
      <c r="AH108" s="5">
        <f t="shared" si="23"/>
        <v>16400</v>
      </c>
      <c r="AI108" s="5">
        <f t="shared" si="24"/>
        <v>11201200</v>
      </c>
      <c r="AJ108" s="2">
        <f t="shared" si="22"/>
        <v>8606720000</v>
      </c>
      <c r="AK108" s="115">
        <f>SUMSQ(B108,C108,D108,E108,F108,G108,H108,I108,J108,K108,L108,M108,N108,O108,P108,Q108,B109,C109,D109,E109,F109,G109,H109,I109,J109,K109,L109,M109,N109,O109,P109,Q109)</f>
        <v>11201200</v>
      </c>
      <c r="AM108" s="47" t="s">
        <v>546</v>
      </c>
      <c r="AN108" s="48" t="s">
        <v>1021</v>
      </c>
      <c r="AO108" s="48" t="s">
        <v>610</v>
      </c>
      <c r="AP108" s="48" t="s">
        <v>958</v>
      </c>
      <c r="AQ108" s="48" t="s">
        <v>674</v>
      </c>
      <c r="AR108" s="48" t="s">
        <v>895</v>
      </c>
      <c r="AS108" s="65" t="s">
        <v>1147</v>
      </c>
      <c r="AT108" s="48" t="s">
        <v>832</v>
      </c>
      <c r="AU108" s="48" t="s">
        <v>789</v>
      </c>
      <c r="AV108" s="48" t="s">
        <v>758</v>
      </c>
      <c r="AW108" s="48" t="s">
        <v>853</v>
      </c>
      <c r="AX108" s="65" t="s">
        <v>695</v>
      </c>
      <c r="AY108" s="48" t="s">
        <v>916</v>
      </c>
      <c r="AZ108" s="65" t="s">
        <v>631</v>
      </c>
      <c r="BA108" s="48" t="s">
        <v>978</v>
      </c>
      <c r="BB108" s="48" t="s">
        <v>567</v>
      </c>
      <c r="BC108" s="65" t="s">
        <v>313</v>
      </c>
      <c r="BD108" s="48" t="s">
        <v>218</v>
      </c>
      <c r="BE108" s="48" t="s">
        <v>377</v>
      </c>
      <c r="BF108" s="48" t="s">
        <v>156</v>
      </c>
      <c r="BG108" s="48" t="s">
        <v>441</v>
      </c>
      <c r="BH108" s="48" t="s">
        <v>93</v>
      </c>
      <c r="BI108" s="48" t="s">
        <v>504</v>
      </c>
      <c r="BJ108" s="48" t="s">
        <v>29</v>
      </c>
      <c r="BK108" s="48" t="s">
        <v>72</v>
      </c>
      <c r="BL108" s="48" t="s">
        <v>7</v>
      </c>
      <c r="BM108" s="48" t="s">
        <v>135</v>
      </c>
      <c r="BN108" s="65" t="s">
        <v>101</v>
      </c>
      <c r="BO108" s="48" t="s">
        <v>197</v>
      </c>
      <c r="BP108" s="65" t="s">
        <v>356</v>
      </c>
      <c r="BQ108" s="48" t="s">
        <v>261</v>
      </c>
      <c r="BR108" s="49" t="s">
        <v>293</v>
      </c>
      <c r="BS108" s="24"/>
      <c r="BT108" s="22"/>
      <c r="BU108" s="29" t="s">
        <v>551</v>
      </c>
      <c r="BV108" s="30" t="s">
        <v>1030</v>
      </c>
      <c r="BW108" s="31">
        <f>L2+(100*L4)</f>
        <v>101</v>
      </c>
      <c r="BX108" s="22"/>
    </row>
    <row r="109" spans="1:76" x14ac:dyDescent="0.2">
      <c r="A109" s="1">
        <v>16</v>
      </c>
      <c r="B109" s="190">
        <f>BW652</f>
        <v>645</v>
      </c>
      <c r="C109" s="6">
        <f>BW797</f>
        <v>790</v>
      </c>
      <c r="D109" s="6">
        <f>BW303</f>
        <v>296</v>
      </c>
      <c r="E109" s="6">
        <f>BW190</f>
        <v>183</v>
      </c>
      <c r="F109" s="6">
        <f>BW418</f>
        <v>411</v>
      </c>
      <c r="G109" s="6">
        <f>BW19</f>
        <v>12</v>
      </c>
      <c r="H109" s="6">
        <f>BW577</f>
        <v>570</v>
      </c>
      <c r="I109" s="6">
        <f>BW944</f>
        <v>937</v>
      </c>
      <c r="J109" s="6">
        <f>BW201</f>
        <v>194</v>
      </c>
      <c r="K109" s="6">
        <f>BW344</f>
        <v>337</v>
      </c>
      <c r="L109" s="6">
        <f>BW874</f>
        <v>867</v>
      </c>
      <c r="M109" s="6">
        <f>BW763</f>
        <v>756</v>
      </c>
      <c r="N109" s="6">
        <f>BW999</f>
        <v>992</v>
      </c>
      <c r="O109" s="6">
        <f>BW598</f>
        <v>591</v>
      </c>
      <c r="P109" s="9">
        <f>BW132</f>
        <v>125</v>
      </c>
      <c r="Q109" s="7">
        <f>BW501</f>
        <v>494</v>
      </c>
      <c r="R109" s="8">
        <f>BW538</f>
        <v>531</v>
      </c>
      <c r="S109" s="6">
        <f>BW907</f>
        <v>900</v>
      </c>
      <c r="T109" s="6">
        <f>BW441</f>
        <v>434</v>
      </c>
      <c r="U109" s="6">
        <f>BW40</f>
        <v>33</v>
      </c>
      <c r="V109" s="6">
        <f>BW276</f>
        <v>269</v>
      </c>
      <c r="W109" s="6">
        <f>BW165</f>
        <v>158</v>
      </c>
      <c r="X109" s="6">
        <f>BW695</f>
        <v>688</v>
      </c>
      <c r="Y109" s="6">
        <f>BW838</f>
        <v>831</v>
      </c>
      <c r="Z109" s="6">
        <f>BW95</f>
        <v>88</v>
      </c>
      <c r="AA109" s="6">
        <f>BW462</f>
        <v>455</v>
      </c>
      <c r="AB109" s="6">
        <f>BW1020</f>
        <v>1013</v>
      </c>
      <c r="AC109" s="6">
        <f>BW621</f>
        <v>614</v>
      </c>
      <c r="AD109" s="6">
        <f>BW849</f>
        <v>842</v>
      </c>
      <c r="AE109" s="6">
        <f>BW736</f>
        <v>729</v>
      </c>
      <c r="AF109" s="6">
        <f>BW242</f>
        <v>235</v>
      </c>
      <c r="AG109" s="186">
        <f>BW387</f>
        <v>380</v>
      </c>
      <c r="AH109" s="5">
        <f t="shared" si="23"/>
        <v>16400</v>
      </c>
      <c r="AI109" s="5">
        <f t="shared" si="24"/>
        <v>11201200</v>
      </c>
      <c r="AJ109" s="2">
        <f t="shared" si="22"/>
        <v>8606720000</v>
      </c>
      <c r="AK109" s="115">
        <f>SUMSQ(R108,S108,T108,U108,V108,W108,X108,Y108,Z108,AA108,AB108,AC108,AD108,AE108,AF108,AG108,R109,S109,T109,U109,V109,W109,X109,Y109,Z109,AA109,AB109,AC109,AD109,AE109,AF109,AG109)</f>
        <v>11201200</v>
      </c>
      <c r="AM109" s="47" t="s">
        <v>543</v>
      </c>
      <c r="AN109" s="48" t="s">
        <v>1018</v>
      </c>
      <c r="AO109" s="48" t="s">
        <v>607</v>
      </c>
      <c r="AP109" s="48" t="s">
        <v>955</v>
      </c>
      <c r="AQ109" s="48" t="s">
        <v>671</v>
      </c>
      <c r="AR109" s="48" t="s">
        <v>892</v>
      </c>
      <c r="AS109" s="48" t="s">
        <v>735</v>
      </c>
      <c r="AT109" s="65" t="s">
        <v>829</v>
      </c>
      <c r="AU109" s="48" t="s">
        <v>777</v>
      </c>
      <c r="AV109" s="48" t="s">
        <v>745</v>
      </c>
      <c r="AW109" s="65" t="s">
        <v>840</v>
      </c>
      <c r="AX109" s="48" t="s">
        <v>682</v>
      </c>
      <c r="AY109" s="65" t="s">
        <v>903</v>
      </c>
      <c r="AZ109" s="48" t="s">
        <v>618</v>
      </c>
      <c r="BA109" s="48" t="s">
        <v>966</v>
      </c>
      <c r="BB109" s="48" t="s">
        <v>554</v>
      </c>
      <c r="BC109" s="48" t="s">
        <v>300</v>
      </c>
      <c r="BD109" s="65" t="s">
        <v>1129</v>
      </c>
      <c r="BE109" s="48" t="s">
        <v>364</v>
      </c>
      <c r="BF109" s="48" t="s">
        <v>143</v>
      </c>
      <c r="BG109" s="48" t="s">
        <v>428</v>
      </c>
      <c r="BH109" s="48" t="s">
        <v>80</v>
      </c>
      <c r="BI109" s="48" t="s">
        <v>491</v>
      </c>
      <c r="BJ109" s="48" t="s">
        <v>16</v>
      </c>
      <c r="BK109" s="48" t="s">
        <v>69</v>
      </c>
      <c r="BL109" s="48" t="s">
        <v>481</v>
      </c>
      <c r="BM109" s="65" t="s">
        <v>132</v>
      </c>
      <c r="BN109" s="48" t="s">
        <v>417</v>
      </c>
      <c r="BO109" s="65" t="s">
        <v>194</v>
      </c>
      <c r="BP109" s="48" t="s">
        <v>353</v>
      </c>
      <c r="BQ109" s="48" t="s">
        <v>258</v>
      </c>
      <c r="BR109" s="49" t="s">
        <v>290</v>
      </c>
      <c r="BS109" s="24"/>
      <c r="BT109" s="22"/>
      <c r="BU109" s="29" t="s">
        <v>739</v>
      </c>
      <c r="BV109" s="30" t="s">
        <v>1030</v>
      </c>
      <c r="BW109" s="31">
        <f>L2+(101*L4)</f>
        <v>102</v>
      </c>
      <c r="BX109" s="22"/>
    </row>
    <row r="110" spans="1:76" x14ac:dyDescent="0.2">
      <c r="A110" s="1">
        <v>17</v>
      </c>
      <c r="B110" s="188">
        <f>BW659</f>
        <v>652</v>
      </c>
      <c r="C110" s="6">
        <f>BW802</f>
        <v>795</v>
      </c>
      <c r="D110" s="6">
        <f>BW304</f>
        <v>297</v>
      </c>
      <c r="E110" s="6">
        <f>BW193</f>
        <v>186</v>
      </c>
      <c r="F110" s="6">
        <f>BW413</f>
        <v>406</v>
      </c>
      <c r="G110" s="6">
        <f>BW12</f>
        <v>5</v>
      </c>
      <c r="H110" s="6">
        <f>BW574</f>
        <v>567</v>
      </c>
      <c r="I110" s="6">
        <f>BW943</f>
        <v>936</v>
      </c>
      <c r="J110" s="6">
        <f>BW214</f>
        <v>207</v>
      </c>
      <c r="K110" s="6">
        <f>BW359</f>
        <v>352</v>
      </c>
      <c r="L110" s="6">
        <f>BW885</f>
        <v>878</v>
      </c>
      <c r="M110" s="6">
        <f>BW772</f>
        <v>765</v>
      </c>
      <c r="N110" s="6">
        <f>BW984</f>
        <v>977</v>
      </c>
      <c r="O110" s="6">
        <f>BW585</f>
        <v>578</v>
      </c>
      <c r="P110" s="6">
        <f>BW123</f>
        <v>116</v>
      </c>
      <c r="Q110" s="8">
        <f>BW490</f>
        <v>483</v>
      </c>
      <c r="R110" s="7">
        <f>BW549</f>
        <v>542</v>
      </c>
      <c r="S110" s="9">
        <f>BW916</f>
        <v>909</v>
      </c>
      <c r="T110" s="6">
        <f>BW454</f>
        <v>447</v>
      </c>
      <c r="U110" s="6">
        <f>BW55</f>
        <v>48</v>
      </c>
      <c r="V110" s="6">
        <f>BW267</f>
        <v>260</v>
      </c>
      <c r="W110" s="6">
        <f>BW154</f>
        <v>147</v>
      </c>
      <c r="X110" s="6">
        <f>BW680</f>
        <v>673</v>
      </c>
      <c r="Y110" s="6">
        <f>BW825</f>
        <v>818</v>
      </c>
      <c r="Z110" s="6">
        <f>BW96</f>
        <v>89</v>
      </c>
      <c r="AA110" s="6">
        <f>BW465</f>
        <v>458</v>
      </c>
      <c r="AB110" s="6">
        <f>BW1027</f>
        <v>1020</v>
      </c>
      <c r="AC110" s="6">
        <f>BW626</f>
        <v>619</v>
      </c>
      <c r="AD110" s="6">
        <f>BW846</f>
        <v>839</v>
      </c>
      <c r="AE110" s="6">
        <f>BW735</f>
        <v>728</v>
      </c>
      <c r="AF110" s="6">
        <f>BW237</f>
        <v>230</v>
      </c>
      <c r="AG110" s="192">
        <f>BW380</f>
        <v>373</v>
      </c>
      <c r="AH110" s="5">
        <f t="shared" si="23"/>
        <v>16400</v>
      </c>
      <c r="AI110" s="5">
        <f t="shared" si="24"/>
        <v>11201200</v>
      </c>
      <c r="AJ110" s="2">
        <f t="shared" si="22"/>
        <v>8606720000</v>
      </c>
      <c r="AK110" s="115">
        <f>SUMSQ(B110,C110,D110,E110,F110,G110,H110,I110,J110,K110,L110,M110,N110,O110,P110,Q110,B111,C111,D111,E111,F111,G111,H111,I111,J111,K111,L111,M111,N111,O111,P111,Q111)</f>
        <v>11201200</v>
      </c>
      <c r="AM110" s="47" t="s">
        <v>989</v>
      </c>
      <c r="AN110" s="48" t="s">
        <v>578</v>
      </c>
      <c r="AO110" s="48" t="s">
        <v>927</v>
      </c>
      <c r="AP110" s="48" t="s">
        <v>642</v>
      </c>
      <c r="AQ110" s="48" t="s">
        <v>864</v>
      </c>
      <c r="AR110" s="48" t="s">
        <v>706</v>
      </c>
      <c r="AS110" s="48" t="s">
        <v>800</v>
      </c>
      <c r="AT110" s="65" t="s">
        <v>769</v>
      </c>
      <c r="AU110" s="48" t="s">
        <v>727</v>
      </c>
      <c r="AV110" s="48" t="s">
        <v>821</v>
      </c>
      <c r="AW110" s="65" t="s">
        <v>663</v>
      </c>
      <c r="AX110" s="48" t="s">
        <v>884</v>
      </c>
      <c r="AY110" s="65" t="s">
        <v>599</v>
      </c>
      <c r="AZ110" s="48" t="s">
        <v>1</v>
      </c>
      <c r="BA110" s="48" t="s">
        <v>536</v>
      </c>
      <c r="BB110" s="48" t="s">
        <v>1010</v>
      </c>
      <c r="BC110" s="48" t="s">
        <v>250</v>
      </c>
      <c r="BD110" s="65" t="s">
        <v>1139</v>
      </c>
      <c r="BE110" s="48" t="s">
        <v>186</v>
      </c>
      <c r="BF110" s="48" t="s">
        <v>345</v>
      </c>
      <c r="BG110" s="48" t="s">
        <v>124</v>
      </c>
      <c r="BH110" s="48" t="s">
        <v>409</v>
      </c>
      <c r="BI110" s="48" t="s">
        <v>61</v>
      </c>
      <c r="BJ110" s="48" t="s">
        <v>473</v>
      </c>
      <c r="BK110" s="48" t="s">
        <v>515</v>
      </c>
      <c r="BL110" s="48" t="s">
        <v>40</v>
      </c>
      <c r="BM110" s="65" t="s">
        <v>452</v>
      </c>
      <c r="BN110" s="48" t="s">
        <v>104</v>
      </c>
      <c r="BO110" s="65" t="s">
        <v>1032</v>
      </c>
      <c r="BP110" s="48" t="s">
        <v>166</v>
      </c>
      <c r="BQ110" s="48" t="s">
        <v>324</v>
      </c>
      <c r="BR110" s="49" t="s">
        <v>229</v>
      </c>
      <c r="BS110" s="24"/>
      <c r="BT110" s="22"/>
      <c r="BU110" s="29" t="s">
        <v>871</v>
      </c>
      <c r="BV110" s="30" t="s">
        <v>1030</v>
      </c>
      <c r="BW110" s="31">
        <f>L2+(102*L4)</f>
        <v>103</v>
      </c>
      <c r="BX110" s="22"/>
    </row>
    <row r="111" spans="1:76" x14ac:dyDescent="0.2">
      <c r="A111" s="1">
        <v>18</v>
      </c>
      <c r="B111" s="178">
        <f>BW822</f>
        <v>815</v>
      </c>
      <c r="C111" s="12">
        <f>BW711</f>
        <v>704</v>
      </c>
      <c r="D111" s="6">
        <f>BW149</f>
        <v>142</v>
      </c>
      <c r="E111" s="6">
        <f>BW292</f>
        <v>285</v>
      </c>
      <c r="F111" s="6">
        <f>BW56</f>
        <v>49</v>
      </c>
      <c r="G111" s="6">
        <f>BW425</f>
        <v>418</v>
      </c>
      <c r="H111" s="6">
        <f>BW923</f>
        <v>916</v>
      </c>
      <c r="I111" s="6">
        <f>BW522</f>
        <v>515</v>
      </c>
      <c r="J111" s="6">
        <f>BW371</f>
        <v>364</v>
      </c>
      <c r="K111" s="6">
        <f>BW258</f>
        <v>251</v>
      </c>
      <c r="L111" s="6">
        <f>BW720</f>
        <v>713</v>
      </c>
      <c r="M111" s="6">
        <f>BW865</f>
        <v>858</v>
      </c>
      <c r="N111" s="6">
        <f>BW637</f>
        <v>630</v>
      </c>
      <c r="O111" s="6">
        <f>BW1004</f>
        <v>997</v>
      </c>
      <c r="P111" s="8">
        <f>BW478</f>
        <v>471</v>
      </c>
      <c r="Q111" s="6">
        <f>BW79</f>
        <v>72</v>
      </c>
      <c r="R111" s="9">
        <f>BW960</f>
        <v>953</v>
      </c>
      <c r="S111" s="7">
        <f>BW561</f>
        <v>554</v>
      </c>
      <c r="T111" s="6">
        <f>BW35</f>
        <v>28</v>
      </c>
      <c r="U111" s="6">
        <f>BW402</f>
        <v>395</v>
      </c>
      <c r="V111" s="6">
        <f>BW174</f>
        <v>167</v>
      </c>
      <c r="W111" s="6">
        <f>BW319</f>
        <v>312</v>
      </c>
      <c r="X111" s="6">
        <f>BW781</f>
        <v>774</v>
      </c>
      <c r="Y111" s="6">
        <f>BW668</f>
        <v>661</v>
      </c>
      <c r="Z111" s="6">
        <f>BW517</f>
        <v>510</v>
      </c>
      <c r="AA111" s="6">
        <f>BW116</f>
        <v>109</v>
      </c>
      <c r="AB111" s="6">
        <f>BW614</f>
        <v>607</v>
      </c>
      <c r="AC111" s="6">
        <f>BW983</f>
        <v>976</v>
      </c>
      <c r="AD111" s="6">
        <f>BW747</f>
        <v>740</v>
      </c>
      <c r="AE111" s="6">
        <f>BW890</f>
        <v>883</v>
      </c>
      <c r="AF111" s="11">
        <f>BW328</f>
        <v>321</v>
      </c>
      <c r="AG111" s="179">
        <f>BW217</f>
        <v>210</v>
      </c>
      <c r="AH111" s="5">
        <f t="shared" si="23"/>
        <v>16400</v>
      </c>
      <c r="AI111" s="5">
        <f t="shared" si="24"/>
        <v>11201200</v>
      </c>
      <c r="AJ111" s="2">
        <f t="shared" si="22"/>
        <v>8606720000</v>
      </c>
      <c r="AK111" s="115">
        <f>SUMSQ(R110,S110,T110,U110,V110,W110,X110,Y110,Z110,AA110,AB110,AC110,AD110,AE110,AF110,AG110,R111,S111,T111,U111,V111,W111,X111,Y111,Z111,AA111,AB111,AC111,AD111,AE111,AF111,AG111)</f>
        <v>11201200</v>
      </c>
      <c r="AM111" s="47" t="s">
        <v>986</v>
      </c>
      <c r="AN111" s="48" t="s">
        <v>575</v>
      </c>
      <c r="AO111" s="48" t="s">
        <v>924</v>
      </c>
      <c r="AP111" s="48" t="s">
        <v>639</v>
      </c>
      <c r="AQ111" s="48" t="s">
        <v>861</v>
      </c>
      <c r="AR111" s="48" t="s">
        <v>703</v>
      </c>
      <c r="AS111" s="65" t="s">
        <v>1144</v>
      </c>
      <c r="AT111" s="48" t="s">
        <v>766</v>
      </c>
      <c r="AU111" s="48" t="s">
        <v>714</v>
      </c>
      <c r="AV111" s="48" t="s">
        <v>808</v>
      </c>
      <c r="AW111" s="48" t="s">
        <v>650</v>
      </c>
      <c r="AX111" s="65" t="s">
        <v>872</v>
      </c>
      <c r="AY111" s="48" t="s">
        <v>586</v>
      </c>
      <c r="AZ111" s="65" t="s">
        <v>1100</v>
      </c>
      <c r="BA111" s="48" t="s">
        <v>523</v>
      </c>
      <c r="BB111" s="48" t="s">
        <v>997</v>
      </c>
      <c r="BC111" s="65" t="s">
        <v>237</v>
      </c>
      <c r="BD111" s="48" t="s">
        <v>269</v>
      </c>
      <c r="BE111" s="48" t="s">
        <v>174</v>
      </c>
      <c r="BF111" s="48" t="s">
        <v>332</v>
      </c>
      <c r="BG111" s="48" t="s">
        <v>112</v>
      </c>
      <c r="BH111" s="48" t="s">
        <v>396</v>
      </c>
      <c r="BI111" s="48" t="s">
        <v>48</v>
      </c>
      <c r="BJ111" s="48" t="s">
        <v>460</v>
      </c>
      <c r="BK111" s="48" t="s">
        <v>512</v>
      </c>
      <c r="BL111" s="48" t="s">
        <v>37</v>
      </c>
      <c r="BM111" s="48" t="s">
        <v>449</v>
      </c>
      <c r="BN111" s="65" t="s">
        <v>101</v>
      </c>
      <c r="BO111" s="48" t="s">
        <v>385</v>
      </c>
      <c r="BP111" s="65" t="s">
        <v>70</v>
      </c>
      <c r="BQ111" s="48" t="s">
        <v>321</v>
      </c>
      <c r="BR111" s="49" t="s">
        <v>226</v>
      </c>
      <c r="BS111" s="24"/>
      <c r="BT111" s="22"/>
      <c r="BU111" s="29" t="s">
        <v>939</v>
      </c>
      <c r="BV111" s="30" t="s">
        <v>1030</v>
      </c>
      <c r="BW111" s="31">
        <f>L2+(103*L4)</f>
        <v>104</v>
      </c>
      <c r="BX111" s="22"/>
    </row>
    <row r="112" spans="1:76" x14ac:dyDescent="0.2">
      <c r="A112" s="1">
        <v>19</v>
      </c>
      <c r="B112" s="178">
        <f>BW378</f>
        <v>371</v>
      </c>
      <c r="C112" s="6">
        <f>BW235</f>
        <v>228</v>
      </c>
      <c r="D112" s="12">
        <f>BW729</f>
        <v>722</v>
      </c>
      <c r="E112" s="6">
        <f>BW840</f>
        <v>833</v>
      </c>
      <c r="F112" s="6">
        <f>BW628</f>
        <v>621</v>
      </c>
      <c r="G112" s="6">
        <f>BW1029</f>
        <v>1022</v>
      </c>
      <c r="H112" s="6">
        <f>BW471</f>
        <v>464</v>
      </c>
      <c r="I112" s="6">
        <f>BW102</f>
        <v>95</v>
      </c>
      <c r="J112" s="6">
        <f>BW831</f>
        <v>824</v>
      </c>
      <c r="K112" s="6">
        <f>BW686</f>
        <v>679</v>
      </c>
      <c r="L112" s="6">
        <f>BW156</f>
        <v>149</v>
      </c>
      <c r="M112" s="6">
        <f>BW269</f>
        <v>262</v>
      </c>
      <c r="N112" s="6">
        <f>BW49</f>
        <v>42</v>
      </c>
      <c r="O112" s="8">
        <f>BW448</f>
        <v>441</v>
      </c>
      <c r="P112" s="6">
        <f>BW914</f>
        <v>907</v>
      </c>
      <c r="Q112" s="6">
        <f>BW547</f>
        <v>540</v>
      </c>
      <c r="R112" s="6">
        <f>BW492</f>
        <v>485</v>
      </c>
      <c r="S112" s="6">
        <f>BW125</f>
        <v>118</v>
      </c>
      <c r="T112" s="7">
        <f>BW591</f>
        <v>584</v>
      </c>
      <c r="U112" s="9">
        <f>BW990</f>
        <v>983</v>
      </c>
      <c r="V112" s="6">
        <f>BW770</f>
        <v>763</v>
      </c>
      <c r="W112" s="6">
        <f>BW883</f>
        <v>876</v>
      </c>
      <c r="X112" s="6">
        <f>BW353</f>
        <v>346</v>
      </c>
      <c r="Y112" s="6">
        <f>BW208</f>
        <v>201</v>
      </c>
      <c r="Z112" s="6">
        <f>BW937</f>
        <v>930</v>
      </c>
      <c r="AA112" s="6">
        <f>BW568</f>
        <v>561</v>
      </c>
      <c r="AB112" s="6">
        <f>BW10</f>
        <v>3</v>
      </c>
      <c r="AC112" s="6">
        <f>BW411</f>
        <v>404</v>
      </c>
      <c r="AD112" s="6">
        <f>BW199</f>
        <v>192</v>
      </c>
      <c r="AE112" s="11">
        <f>BW310</f>
        <v>303</v>
      </c>
      <c r="AF112" s="6">
        <f>BW804</f>
        <v>797</v>
      </c>
      <c r="AG112" s="179">
        <f>BW661</f>
        <v>654</v>
      </c>
      <c r="AH112" s="5">
        <f t="shared" si="23"/>
        <v>16400</v>
      </c>
      <c r="AI112" s="5">
        <f t="shared" si="24"/>
        <v>11201200</v>
      </c>
      <c r="AJ112" s="2">
        <f t="shared" si="22"/>
        <v>8606720000</v>
      </c>
      <c r="AK112" s="115">
        <f>SUMSQ(B112,C112,D112,E112,F112,G112,H112,I112,J112,K112,L112,M112,N112,O112,P112,Q112,B113,C113,D113,E113,F113,G113,H113,I113,J113,K113,L113,M113,N113,O113,P113,Q113)</f>
        <v>11201200</v>
      </c>
      <c r="AM112" s="47" t="s">
        <v>991</v>
      </c>
      <c r="AN112" s="48" t="s">
        <v>580</v>
      </c>
      <c r="AO112" s="48" t="s">
        <v>929</v>
      </c>
      <c r="AP112" s="65" t="s">
        <v>644</v>
      </c>
      <c r="AQ112" s="48" t="s">
        <v>866</v>
      </c>
      <c r="AR112" s="65" t="s">
        <v>708</v>
      </c>
      <c r="AS112" s="48" t="s">
        <v>802</v>
      </c>
      <c r="AT112" s="48" t="s">
        <v>771</v>
      </c>
      <c r="AU112" s="48" t="s">
        <v>725</v>
      </c>
      <c r="AV112" s="48" t="s">
        <v>819</v>
      </c>
      <c r="AW112" s="48" t="s">
        <v>661</v>
      </c>
      <c r="AX112" s="48" t="s">
        <v>882</v>
      </c>
      <c r="AY112" s="48" t="s">
        <v>597</v>
      </c>
      <c r="AZ112" s="48" t="s">
        <v>946</v>
      </c>
      <c r="BA112" s="65" t="s">
        <v>1151</v>
      </c>
      <c r="BB112" s="48" t="s">
        <v>1008</v>
      </c>
      <c r="BC112" s="48" t="s">
        <v>248</v>
      </c>
      <c r="BD112" s="48" t="s">
        <v>280</v>
      </c>
      <c r="BE112" s="48" t="s">
        <v>184</v>
      </c>
      <c r="BF112" s="65" t="s">
        <v>343</v>
      </c>
      <c r="BG112" s="48" t="s">
        <v>122</v>
      </c>
      <c r="BH112" s="65" t="s">
        <v>407</v>
      </c>
      <c r="BI112" s="48" t="s">
        <v>59</v>
      </c>
      <c r="BJ112" s="48" t="s">
        <v>471</v>
      </c>
      <c r="BK112" s="65" t="s">
        <v>517</v>
      </c>
      <c r="BL112" s="48" t="s">
        <v>42</v>
      </c>
      <c r="BM112" s="48" t="s">
        <v>454</v>
      </c>
      <c r="BN112" s="48" t="s">
        <v>106</v>
      </c>
      <c r="BO112" s="48" t="s">
        <v>390</v>
      </c>
      <c r="BP112" s="48" t="s">
        <v>168</v>
      </c>
      <c r="BQ112" s="48" t="s">
        <v>326</v>
      </c>
      <c r="BR112" s="49" t="s">
        <v>231</v>
      </c>
      <c r="BS112" s="24"/>
      <c r="BT112" s="22"/>
      <c r="BU112" s="29" t="s">
        <v>627</v>
      </c>
      <c r="BV112" s="30" t="s">
        <v>1030</v>
      </c>
      <c r="BW112" s="31">
        <f>L2+(104*L4)</f>
        <v>105</v>
      </c>
      <c r="BX112" s="22"/>
    </row>
    <row r="113" spans="1:76" x14ac:dyDescent="0.2">
      <c r="A113" s="1">
        <v>20</v>
      </c>
      <c r="B113" s="178">
        <f>BW223</f>
        <v>216</v>
      </c>
      <c r="C113" s="6">
        <f>BW334</f>
        <v>327</v>
      </c>
      <c r="D113" s="6">
        <f>BW892</f>
        <v>885</v>
      </c>
      <c r="E113" s="12">
        <f>BW749</f>
        <v>742</v>
      </c>
      <c r="F113" s="6">
        <f>BW977</f>
        <v>970</v>
      </c>
      <c r="G113" s="6">
        <f>BW608</f>
        <v>601</v>
      </c>
      <c r="H113" s="6">
        <f>BW114</f>
        <v>107</v>
      </c>
      <c r="I113" s="6">
        <f>BW515</f>
        <v>508</v>
      </c>
      <c r="J113" s="6">
        <f>BW666</f>
        <v>659</v>
      </c>
      <c r="K113" s="6">
        <f>BW779</f>
        <v>772</v>
      </c>
      <c r="L113" s="6">
        <f>BW313</f>
        <v>306</v>
      </c>
      <c r="M113" s="6">
        <f>BW168</f>
        <v>161</v>
      </c>
      <c r="N113" s="8">
        <f>BW404</f>
        <v>397</v>
      </c>
      <c r="O113" s="6">
        <f>BW37</f>
        <v>30</v>
      </c>
      <c r="P113" s="6">
        <f>BW567</f>
        <v>560</v>
      </c>
      <c r="Q113" s="6">
        <f>BW966</f>
        <v>959</v>
      </c>
      <c r="R113" s="6">
        <f>BW73</f>
        <v>66</v>
      </c>
      <c r="S113" s="6">
        <f>BW472</f>
        <v>465</v>
      </c>
      <c r="T113" s="9">
        <f>BW1002</f>
        <v>995</v>
      </c>
      <c r="U113" s="7">
        <f>BW635</f>
        <v>628</v>
      </c>
      <c r="V113" s="6">
        <f>BW871</f>
        <v>864</v>
      </c>
      <c r="W113" s="6">
        <f>BW726</f>
        <v>719</v>
      </c>
      <c r="X113" s="6">
        <f>BW260</f>
        <v>253</v>
      </c>
      <c r="Y113" s="6">
        <f>BW373</f>
        <v>366</v>
      </c>
      <c r="Z113" s="6">
        <f>BW524</f>
        <v>517</v>
      </c>
      <c r="AA113" s="6">
        <f>BW925</f>
        <v>918</v>
      </c>
      <c r="AB113" s="6">
        <f>BW431</f>
        <v>424</v>
      </c>
      <c r="AC113" s="6">
        <f>BW62</f>
        <v>55</v>
      </c>
      <c r="AD113" s="11">
        <f>BW290</f>
        <v>283</v>
      </c>
      <c r="AE113" s="6">
        <f>BW147</f>
        <v>140</v>
      </c>
      <c r="AF113" s="6">
        <f>BW705</f>
        <v>698</v>
      </c>
      <c r="AG113" s="179">
        <f>BW816</f>
        <v>809</v>
      </c>
      <c r="AH113" s="5">
        <f t="shared" si="23"/>
        <v>16400</v>
      </c>
      <c r="AI113" s="5">
        <f t="shared" si="24"/>
        <v>11201200</v>
      </c>
      <c r="AJ113" s="2">
        <f t="shared" si="22"/>
        <v>8606720000</v>
      </c>
      <c r="AK113" s="115">
        <f>SUMSQ(R112,S112,T112,U112,V112,W112,X112,Y112,Z112,AA112,AB112,AC112,AD112,AE112,AF112,AG112,R113,S113,T113,U113,V113,W113,X113,Y113,Z113,AA113,AB113,AC113,AD113,AE113,AF113,AG113)</f>
        <v>11201200</v>
      </c>
      <c r="AM113" s="47" t="s">
        <v>984</v>
      </c>
      <c r="AN113" s="48" t="s">
        <v>573</v>
      </c>
      <c r="AO113" s="65" t="s">
        <v>922</v>
      </c>
      <c r="AP113" s="48" t="s">
        <v>637</v>
      </c>
      <c r="AQ113" s="65" t="s">
        <v>859</v>
      </c>
      <c r="AR113" s="48" t="s">
        <v>701</v>
      </c>
      <c r="AS113" s="48" t="s">
        <v>795</v>
      </c>
      <c r="AT113" s="48" t="s">
        <v>318</v>
      </c>
      <c r="AU113" s="48" t="s">
        <v>716</v>
      </c>
      <c r="AV113" s="48" t="s">
        <v>810</v>
      </c>
      <c r="AW113" s="48" t="s">
        <v>652</v>
      </c>
      <c r="AX113" s="48" t="s">
        <v>874</v>
      </c>
      <c r="AY113" s="48" t="s">
        <v>588</v>
      </c>
      <c r="AZ113" s="48" t="s">
        <v>937</v>
      </c>
      <c r="BA113" s="48" t="s">
        <v>525</v>
      </c>
      <c r="BB113" s="65" t="s">
        <v>999</v>
      </c>
      <c r="BC113" s="48" t="s">
        <v>239</v>
      </c>
      <c r="BD113" s="48" t="s">
        <v>271</v>
      </c>
      <c r="BE113" s="65" t="s">
        <v>176</v>
      </c>
      <c r="BF113" s="48" t="s">
        <v>334</v>
      </c>
      <c r="BG113" s="65" t="s">
        <v>113</v>
      </c>
      <c r="BH113" s="48" t="s">
        <v>398</v>
      </c>
      <c r="BI113" s="48" t="s">
        <v>50</v>
      </c>
      <c r="BJ113" s="48" t="s">
        <v>462</v>
      </c>
      <c r="BK113" s="48" t="s">
        <v>510</v>
      </c>
      <c r="BL113" s="65" t="s">
        <v>1145</v>
      </c>
      <c r="BM113" s="48" t="s">
        <v>447</v>
      </c>
      <c r="BN113" s="48" t="s">
        <v>99</v>
      </c>
      <c r="BO113" s="48" t="s">
        <v>383</v>
      </c>
      <c r="BP113" s="48" t="s">
        <v>162</v>
      </c>
      <c r="BQ113" s="48" t="s">
        <v>319</v>
      </c>
      <c r="BR113" s="49" t="s">
        <v>224</v>
      </c>
      <c r="BS113" s="24"/>
      <c r="BT113" s="22"/>
      <c r="BU113" s="29" t="s">
        <v>696</v>
      </c>
      <c r="BV113" s="30" t="s">
        <v>1030</v>
      </c>
      <c r="BW113" s="31">
        <f>L2+(105*L4)</f>
        <v>106</v>
      </c>
      <c r="BX113" s="22"/>
    </row>
    <row r="114" spans="1:76" x14ac:dyDescent="0.2">
      <c r="A114" s="1">
        <v>21</v>
      </c>
      <c r="B114" s="178">
        <f>BW272</f>
        <v>265</v>
      </c>
      <c r="C114" s="6">
        <f>BW161</f>
        <v>154</v>
      </c>
      <c r="D114" s="6">
        <f>BW691</f>
        <v>684</v>
      </c>
      <c r="E114" s="6">
        <f>BW834</f>
        <v>827</v>
      </c>
      <c r="F114" s="12">
        <f>BW542</f>
        <v>535</v>
      </c>
      <c r="G114" s="6">
        <f>BW911</f>
        <v>904</v>
      </c>
      <c r="H114" s="6">
        <f>BW445</f>
        <v>438</v>
      </c>
      <c r="I114" s="6">
        <f>BW44</f>
        <v>37</v>
      </c>
      <c r="J114" s="6">
        <f>BW853</f>
        <v>846</v>
      </c>
      <c r="K114" s="6">
        <f>BW740</f>
        <v>733</v>
      </c>
      <c r="L114" s="6">
        <f>BW246</f>
        <v>239</v>
      </c>
      <c r="M114" s="8">
        <f>BW391</f>
        <v>384</v>
      </c>
      <c r="N114" s="6">
        <f>BW91</f>
        <v>84</v>
      </c>
      <c r="O114" s="6">
        <f>BW458</f>
        <v>451</v>
      </c>
      <c r="P114" s="6">
        <f>BW1016</f>
        <v>1009</v>
      </c>
      <c r="Q114" s="6">
        <f>BW617</f>
        <v>610</v>
      </c>
      <c r="R114" s="6">
        <f>BW422</f>
        <v>415</v>
      </c>
      <c r="S114" s="6">
        <f>BW23</f>
        <v>16</v>
      </c>
      <c r="T114" s="6">
        <f>BW581</f>
        <v>574</v>
      </c>
      <c r="U114" s="6">
        <f>BW948</f>
        <v>941</v>
      </c>
      <c r="V114" s="7">
        <f>BW648</f>
        <v>641</v>
      </c>
      <c r="W114" s="9">
        <f>BW793</f>
        <v>786</v>
      </c>
      <c r="X114" s="6">
        <f>BW299</f>
        <v>292</v>
      </c>
      <c r="Y114" s="6">
        <f>BW186</f>
        <v>179</v>
      </c>
      <c r="Z114" s="6">
        <f>BW995</f>
        <v>988</v>
      </c>
      <c r="AA114" s="6">
        <f>BW594</f>
        <v>587</v>
      </c>
      <c r="AB114" s="6">
        <f>BW128</f>
        <v>121</v>
      </c>
      <c r="AC114" s="11">
        <f>BW497</f>
        <v>490</v>
      </c>
      <c r="AD114" s="6">
        <f>BW205</f>
        <v>198</v>
      </c>
      <c r="AE114" s="6">
        <f>BW348</f>
        <v>341</v>
      </c>
      <c r="AF114" s="6">
        <f>BW878</f>
        <v>871</v>
      </c>
      <c r="AG114" s="179">
        <f>BW767</f>
        <v>760</v>
      </c>
      <c r="AH114" s="5">
        <f t="shared" si="23"/>
        <v>16400</v>
      </c>
      <c r="AI114" s="5">
        <f t="shared" si="24"/>
        <v>11201200</v>
      </c>
      <c r="AJ114" s="2">
        <f t="shared" si="22"/>
        <v>8606720000</v>
      </c>
      <c r="AK114" s="115">
        <f>SUMSQ(B114,C114,D114,E114,F114,G114,H114,I114,J114,K114,L114,M114,N114,O114,P114,Q114,B115,C115,D115,E115,F115,G115,H115,I115,J115,K115,L115,M115,N115,O115,P115,Q115)</f>
        <v>11201200</v>
      </c>
      <c r="AM114" s="47" t="s">
        <v>993</v>
      </c>
      <c r="AN114" s="48" t="s">
        <v>582</v>
      </c>
      <c r="AO114" s="48" t="s">
        <v>931</v>
      </c>
      <c r="AP114" s="48" t="s">
        <v>646</v>
      </c>
      <c r="AQ114" s="48" t="s">
        <v>868</v>
      </c>
      <c r="AR114" s="65" t="s">
        <v>1131</v>
      </c>
      <c r="AS114" s="48" t="s">
        <v>804</v>
      </c>
      <c r="AT114" s="48" t="s">
        <v>773</v>
      </c>
      <c r="AU114" s="65" t="s">
        <v>723</v>
      </c>
      <c r="AV114" s="48" t="s">
        <v>817</v>
      </c>
      <c r="AW114" s="48" t="s">
        <v>659</v>
      </c>
      <c r="AX114" s="48" t="s">
        <v>881</v>
      </c>
      <c r="AY114" s="48" t="s">
        <v>595</v>
      </c>
      <c r="AZ114" s="48" t="s">
        <v>944</v>
      </c>
      <c r="BA114" s="65" t="s">
        <v>532</v>
      </c>
      <c r="BB114" s="48" t="s">
        <v>1006</v>
      </c>
      <c r="BC114" s="48" t="s">
        <v>246</v>
      </c>
      <c r="BD114" s="48" t="s">
        <v>278</v>
      </c>
      <c r="BE114" s="48" t="s">
        <v>182</v>
      </c>
      <c r="BF114" s="65" t="s">
        <v>341</v>
      </c>
      <c r="BG114" s="48" t="s">
        <v>120</v>
      </c>
      <c r="BH114" s="48" t="s">
        <v>405</v>
      </c>
      <c r="BI114" s="48" t="s">
        <v>668</v>
      </c>
      <c r="BJ114" s="48" t="s">
        <v>469</v>
      </c>
      <c r="BK114" s="65" t="s">
        <v>519</v>
      </c>
      <c r="BL114" s="48" t="s">
        <v>44</v>
      </c>
      <c r="BM114" s="48" t="s">
        <v>456</v>
      </c>
      <c r="BN114" s="48" t="s">
        <v>108</v>
      </c>
      <c r="BO114" s="48" t="s">
        <v>392</v>
      </c>
      <c r="BP114" s="48" t="s">
        <v>170</v>
      </c>
      <c r="BQ114" s="65" t="s">
        <v>328</v>
      </c>
      <c r="BR114" s="49" t="s">
        <v>233</v>
      </c>
      <c r="BS114" s="24"/>
      <c r="BT114" s="22"/>
      <c r="BU114" s="29" t="s">
        <v>795</v>
      </c>
      <c r="BV114" s="30" t="s">
        <v>1030</v>
      </c>
      <c r="BW114" s="31">
        <f>L2+(106*L4)</f>
        <v>107</v>
      </c>
      <c r="BX114" s="22"/>
    </row>
    <row r="115" spans="1:76" x14ac:dyDescent="0.2">
      <c r="A115" s="1">
        <v>22</v>
      </c>
      <c r="B115" s="178">
        <f>BW181</f>
        <v>174</v>
      </c>
      <c r="C115" s="6">
        <f>BW324</f>
        <v>317</v>
      </c>
      <c r="D115" s="6">
        <f>BW790</f>
        <v>783</v>
      </c>
      <c r="E115" s="6">
        <f>BW679</f>
        <v>672</v>
      </c>
      <c r="F115" s="6">
        <f>BW955</f>
        <v>948</v>
      </c>
      <c r="G115" s="12">
        <f>BW554</f>
        <v>547</v>
      </c>
      <c r="H115" s="6">
        <f>BW24</f>
        <v>17</v>
      </c>
      <c r="I115" s="6">
        <f>BW393</f>
        <v>386</v>
      </c>
      <c r="J115" s="6">
        <f>BW752</f>
        <v>745</v>
      </c>
      <c r="K115" s="6">
        <f>BW897</f>
        <v>890</v>
      </c>
      <c r="L115" s="8">
        <f>BW339</f>
        <v>332</v>
      </c>
      <c r="M115" s="6">
        <f>BW226</f>
        <v>219</v>
      </c>
      <c r="N115" s="6">
        <f>BW510</f>
        <v>503</v>
      </c>
      <c r="O115" s="6">
        <f>BW111</f>
        <v>104</v>
      </c>
      <c r="P115" s="6">
        <f>BW605</f>
        <v>598</v>
      </c>
      <c r="Q115" s="6">
        <f>BW972</f>
        <v>965</v>
      </c>
      <c r="R115" s="6">
        <f>BW67</f>
        <v>60</v>
      </c>
      <c r="S115" s="6">
        <f>BW434</f>
        <v>427</v>
      </c>
      <c r="T115" s="6">
        <f>BW928</f>
        <v>921</v>
      </c>
      <c r="U115" s="6">
        <f>BW529</f>
        <v>522</v>
      </c>
      <c r="V115" s="9">
        <f>BW813</f>
        <v>806</v>
      </c>
      <c r="W115" s="7">
        <f>BW700</f>
        <v>693</v>
      </c>
      <c r="X115" s="6">
        <f>BW142</f>
        <v>135</v>
      </c>
      <c r="Y115" s="6">
        <f>BW287</f>
        <v>280</v>
      </c>
      <c r="Z115" s="6">
        <f>BW646</f>
        <v>639</v>
      </c>
      <c r="AA115" s="6">
        <f>BW1015</f>
        <v>1008</v>
      </c>
      <c r="AB115" s="11">
        <f>BW485</f>
        <v>478</v>
      </c>
      <c r="AC115" s="6">
        <f>BW84</f>
        <v>77</v>
      </c>
      <c r="AD115" s="6">
        <f>BW360</f>
        <v>353</v>
      </c>
      <c r="AE115" s="6">
        <f>BW249</f>
        <v>242</v>
      </c>
      <c r="AF115" s="6">
        <f>BW715</f>
        <v>708</v>
      </c>
      <c r="AG115" s="179">
        <f>BW858</f>
        <v>851</v>
      </c>
      <c r="AH115" s="5">
        <f t="shared" si="23"/>
        <v>16400</v>
      </c>
      <c r="AI115" s="5">
        <f t="shared" si="24"/>
        <v>11201200</v>
      </c>
      <c r="AJ115" s="2">
        <f t="shared" si="22"/>
        <v>8606720000</v>
      </c>
      <c r="AK115" s="115">
        <f>SUMSQ(R114,S114,T114,U114,V114,W114,X114,Y114,Z114,AA114,AB114,AC114,AD114,AE114,AF114,AG114,R115,S115,T115,U115,V115,W115,X115,Y115,Z115,AA115,AB115,AC115,AD115,AE115,AF115,AG115)</f>
        <v>11201200</v>
      </c>
      <c r="AM115" s="47" t="s">
        <v>982</v>
      </c>
      <c r="AN115" s="48" t="s">
        <v>571</v>
      </c>
      <c r="AO115" s="48" t="s">
        <v>920</v>
      </c>
      <c r="AP115" s="48" t="s">
        <v>635</v>
      </c>
      <c r="AQ115" s="65" t="s">
        <v>857</v>
      </c>
      <c r="AR115" s="48" t="s">
        <v>699</v>
      </c>
      <c r="AS115" s="48" t="s">
        <v>793</v>
      </c>
      <c r="AT115" s="48" t="s">
        <v>762</v>
      </c>
      <c r="AU115" s="48" t="s">
        <v>718</v>
      </c>
      <c r="AV115" s="65" t="s">
        <v>812</v>
      </c>
      <c r="AW115" s="48" t="s">
        <v>654</v>
      </c>
      <c r="AX115" s="48" t="s">
        <v>876</v>
      </c>
      <c r="AY115" s="48" t="s">
        <v>590</v>
      </c>
      <c r="AZ115" s="48" t="s">
        <v>939</v>
      </c>
      <c r="BA115" s="48" t="s">
        <v>527</v>
      </c>
      <c r="BB115" s="65" t="s">
        <v>1001</v>
      </c>
      <c r="BC115" s="48" t="s">
        <v>921</v>
      </c>
      <c r="BD115" s="48" t="s">
        <v>273</v>
      </c>
      <c r="BE115" s="65" t="s">
        <v>1158</v>
      </c>
      <c r="BF115" s="48" t="s">
        <v>336</v>
      </c>
      <c r="BG115" s="48" t="s">
        <v>115</v>
      </c>
      <c r="BH115" s="48" t="s">
        <v>400</v>
      </c>
      <c r="BI115" s="48" t="s">
        <v>52</v>
      </c>
      <c r="BJ115" s="48" t="s">
        <v>464</v>
      </c>
      <c r="BK115" s="48" t="s">
        <v>508</v>
      </c>
      <c r="BL115" s="65" t="s">
        <v>33</v>
      </c>
      <c r="BM115" s="48" t="s">
        <v>24</v>
      </c>
      <c r="BN115" s="48" t="s">
        <v>97</v>
      </c>
      <c r="BO115" s="48" t="s">
        <v>381</v>
      </c>
      <c r="BP115" s="48" t="s">
        <v>160</v>
      </c>
      <c r="BQ115" s="48" t="s">
        <v>317</v>
      </c>
      <c r="BR115" s="80" t="s">
        <v>222</v>
      </c>
      <c r="BS115" s="24"/>
      <c r="BT115" s="22"/>
      <c r="BU115" s="29" t="s">
        <v>981</v>
      </c>
      <c r="BV115" s="30" t="s">
        <v>1030</v>
      </c>
      <c r="BW115" s="31">
        <f>L2+(107*L4)</f>
        <v>108</v>
      </c>
      <c r="BX115" s="22"/>
    </row>
    <row r="116" spans="1:76" x14ac:dyDescent="0.2">
      <c r="A116" s="1">
        <v>23</v>
      </c>
      <c r="B116" s="178">
        <f>BW761</f>
        <v>754</v>
      </c>
      <c r="C116" s="6">
        <f>BW872</f>
        <v>865</v>
      </c>
      <c r="D116" s="6">
        <f>BW346</f>
        <v>339</v>
      </c>
      <c r="E116" s="6">
        <f>BW203</f>
        <v>196</v>
      </c>
      <c r="F116" s="6">
        <f>BW503</f>
        <v>496</v>
      </c>
      <c r="G116" s="6">
        <f>BW134</f>
        <v>127</v>
      </c>
      <c r="H116" s="12">
        <f>BW596</f>
        <v>589</v>
      </c>
      <c r="I116" s="6">
        <f>BW997</f>
        <v>990</v>
      </c>
      <c r="J116" s="6">
        <f>BW188</f>
        <v>181</v>
      </c>
      <c r="K116" s="8">
        <f>BW301</f>
        <v>294</v>
      </c>
      <c r="L116" s="6">
        <f>BW799</f>
        <v>792</v>
      </c>
      <c r="M116" s="6">
        <f>BW654</f>
        <v>647</v>
      </c>
      <c r="N116" s="6">
        <f>BW946</f>
        <v>939</v>
      </c>
      <c r="O116" s="6">
        <f>BW579</f>
        <v>572</v>
      </c>
      <c r="P116" s="6">
        <f>BW17</f>
        <v>10</v>
      </c>
      <c r="Q116" s="6">
        <f>BW416</f>
        <v>409</v>
      </c>
      <c r="R116" s="6">
        <f>BW623</f>
        <v>616</v>
      </c>
      <c r="S116" s="6">
        <f>BW1022</f>
        <v>1015</v>
      </c>
      <c r="T116" s="6">
        <f>BW460</f>
        <v>453</v>
      </c>
      <c r="U116" s="6">
        <f>BW93</f>
        <v>86</v>
      </c>
      <c r="V116" s="6">
        <f>BW385</f>
        <v>378</v>
      </c>
      <c r="W116" s="6">
        <f>BW240</f>
        <v>233</v>
      </c>
      <c r="X116" s="7">
        <f>BW738</f>
        <v>731</v>
      </c>
      <c r="Y116" s="9">
        <f>BW851</f>
        <v>844</v>
      </c>
      <c r="Z116" s="6">
        <f>BW42</f>
        <v>35</v>
      </c>
      <c r="AA116" s="11">
        <f>BW443</f>
        <v>436</v>
      </c>
      <c r="AB116" s="6">
        <f>BW905</f>
        <v>898</v>
      </c>
      <c r="AC116" s="6">
        <f>BW536</f>
        <v>529</v>
      </c>
      <c r="AD116" s="6">
        <f>BW836</f>
        <v>829</v>
      </c>
      <c r="AE116" s="6">
        <f>BW693</f>
        <v>686</v>
      </c>
      <c r="AF116" s="6">
        <f>BW167</f>
        <v>160</v>
      </c>
      <c r="AG116" s="179">
        <f>BW278</f>
        <v>271</v>
      </c>
      <c r="AH116" s="5">
        <f t="shared" si="23"/>
        <v>16400</v>
      </c>
      <c r="AI116" s="5">
        <f t="shared" si="24"/>
        <v>11201200</v>
      </c>
      <c r="AJ116" s="2">
        <f t="shared" si="22"/>
        <v>8606720000</v>
      </c>
      <c r="AK116" s="115">
        <f>SUMSQ(B116,C116,D116,E116,F116,G116,H116,I116,J116,K116,L116,M116,N116,O116,P116,Q116,B117,C117,D117,E117,F117,G117,H117,I117,J117,K117,L117,M117,N117,O117,P117,Q117)</f>
        <v>11201200</v>
      </c>
      <c r="AM116" s="47" t="s">
        <v>995</v>
      </c>
      <c r="AN116" s="65" t="s">
        <v>584</v>
      </c>
      <c r="AO116" s="48" t="s">
        <v>933</v>
      </c>
      <c r="AP116" s="48" t="s">
        <v>648</v>
      </c>
      <c r="AQ116" s="48" t="s">
        <v>870</v>
      </c>
      <c r="AR116" s="48" t="s">
        <v>712</v>
      </c>
      <c r="AS116" s="48" t="s">
        <v>806</v>
      </c>
      <c r="AT116" s="65" t="s">
        <v>775</v>
      </c>
      <c r="AU116" s="48" t="s">
        <v>721</v>
      </c>
      <c r="AV116" s="48" t="s">
        <v>815</v>
      </c>
      <c r="AW116" s="48" t="s">
        <v>657</v>
      </c>
      <c r="AX116" s="48" t="s">
        <v>879</v>
      </c>
      <c r="AY116" s="65" t="s">
        <v>593</v>
      </c>
      <c r="AZ116" s="48" t="s">
        <v>942</v>
      </c>
      <c r="BA116" s="48" t="s">
        <v>530</v>
      </c>
      <c r="BB116" s="48" t="s">
        <v>1004</v>
      </c>
      <c r="BC116" s="48" t="s">
        <v>244</v>
      </c>
      <c r="BD116" s="65" t="s">
        <v>276</v>
      </c>
      <c r="BE116" s="48" t="s">
        <v>180</v>
      </c>
      <c r="BF116" s="48" t="s">
        <v>339</v>
      </c>
      <c r="BG116" s="48" t="s">
        <v>118</v>
      </c>
      <c r="BH116" s="48" t="s">
        <v>403</v>
      </c>
      <c r="BI116" s="48" t="s">
        <v>55</v>
      </c>
      <c r="BJ116" s="65" t="s">
        <v>467</v>
      </c>
      <c r="BK116" s="48" t="s">
        <v>521</v>
      </c>
      <c r="BL116" s="48" t="s">
        <v>46</v>
      </c>
      <c r="BM116" s="65" t="s">
        <v>1130</v>
      </c>
      <c r="BN116" s="48" t="s">
        <v>110</v>
      </c>
      <c r="BO116" s="48" t="s">
        <v>394</v>
      </c>
      <c r="BP116" s="48" t="s">
        <v>172</v>
      </c>
      <c r="BQ116" s="48" t="s">
        <v>330</v>
      </c>
      <c r="BR116" s="49" t="s">
        <v>235</v>
      </c>
      <c r="BS116" s="24"/>
      <c r="BT116" s="22"/>
      <c r="BU116" s="29" t="s">
        <v>37</v>
      </c>
      <c r="BV116" s="30" t="s">
        <v>1030</v>
      </c>
      <c r="BW116" s="31">
        <f>L2+(108*L4)</f>
        <v>109</v>
      </c>
      <c r="BX116" s="22"/>
    </row>
    <row r="117" spans="1:76" x14ac:dyDescent="0.2">
      <c r="A117" s="1">
        <v>24</v>
      </c>
      <c r="B117" s="178">
        <f>BW860</f>
        <v>853</v>
      </c>
      <c r="C117" s="6">
        <f>BW717</f>
        <v>710</v>
      </c>
      <c r="D117" s="6">
        <f>BW255</f>
        <v>248</v>
      </c>
      <c r="E117" s="6">
        <f>BW366</f>
        <v>359</v>
      </c>
      <c r="F117" s="6">
        <f>BW82</f>
        <v>75</v>
      </c>
      <c r="G117" s="6">
        <f>BW483</f>
        <v>476</v>
      </c>
      <c r="H117" s="6">
        <f>BW1009</f>
        <v>1002</v>
      </c>
      <c r="I117" s="12">
        <f>BW640</f>
        <v>633</v>
      </c>
      <c r="J117" s="8">
        <f>BW281</f>
        <v>274</v>
      </c>
      <c r="K117" s="6">
        <f>BW136</f>
        <v>129</v>
      </c>
      <c r="L117" s="6">
        <f>BW698</f>
        <v>691</v>
      </c>
      <c r="M117" s="6">
        <f>BW811</f>
        <v>804</v>
      </c>
      <c r="N117" s="6">
        <f>BW535</f>
        <v>528</v>
      </c>
      <c r="O117" s="6">
        <f>BW934</f>
        <v>927</v>
      </c>
      <c r="P117" s="6">
        <f>BW436</f>
        <v>429</v>
      </c>
      <c r="Q117" s="6">
        <f>BW69</f>
        <v>62</v>
      </c>
      <c r="R117" s="6">
        <f>BW970</f>
        <v>963</v>
      </c>
      <c r="S117" s="6">
        <f>BW603</f>
        <v>596</v>
      </c>
      <c r="T117" s="6">
        <f>BW105</f>
        <v>98</v>
      </c>
      <c r="U117" s="6">
        <f>BW504</f>
        <v>497</v>
      </c>
      <c r="V117" s="6">
        <f>BW228</f>
        <v>221</v>
      </c>
      <c r="W117" s="6">
        <f>BW341</f>
        <v>334</v>
      </c>
      <c r="X117" s="9">
        <f>BW903</f>
        <v>896</v>
      </c>
      <c r="Y117" s="7">
        <f>BW758</f>
        <v>751</v>
      </c>
      <c r="Z117" s="11">
        <f>BW399</f>
        <v>392</v>
      </c>
      <c r="AA117" s="6">
        <f>BW30</f>
        <v>23</v>
      </c>
      <c r="AB117" s="6">
        <f>BW556</f>
        <v>549</v>
      </c>
      <c r="AC117" s="6">
        <f>BW957</f>
        <v>950</v>
      </c>
      <c r="AD117" s="6">
        <f>BW673</f>
        <v>666</v>
      </c>
      <c r="AE117" s="6">
        <f>BW784</f>
        <v>777</v>
      </c>
      <c r="AF117" s="6">
        <f>BW322</f>
        <v>315</v>
      </c>
      <c r="AG117" s="179">
        <f>BW179</f>
        <v>172</v>
      </c>
      <c r="AH117" s="5">
        <f t="shared" si="23"/>
        <v>16400</v>
      </c>
      <c r="AI117" s="5">
        <f t="shared" si="24"/>
        <v>11201200</v>
      </c>
      <c r="AJ117" s="2">
        <f t="shared" si="22"/>
        <v>8606720000</v>
      </c>
      <c r="AK117" s="115">
        <f>SUMSQ(R116,S116,T116,U116,V116,W116,X116,Y116,Z116,AA116,AB116,AC116,AD116,AE116,AF116,AG116,R117,S117,T117,U117,V117,W117,X117,Y117,Z117,AA117,AB117,AC117,AD117,AE117,AF117,AG117)</f>
        <v>11201200</v>
      </c>
      <c r="AM117" s="74" t="s">
        <v>980</v>
      </c>
      <c r="AN117" s="48" t="s">
        <v>569</v>
      </c>
      <c r="AO117" s="48" t="s">
        <v>918</v>
      </c>
      <c r="AP117" s="48" t="s">
        <v>633</v>
      </c>
      <c r="AQ117" s="48" t="s">
        <v>855</v>
      </c>
      <c r="AR117" s="48" t="s">
        <v>697</v>
      </c>
      <c r="AS117" s="65" t="s">
        <v>791</v>
      </c>
      <c r="AT117" s="48" t="s">
        <v>760</v>
      </c>
      <c r="AU117" s="48" t="s">
        <v>720</v>
      </c>
      <c r="AV117" s="48" t="s">
        <v>814</v>
      </c>
      <c r="AW117" s="48" t="s">
        <v>656</v>
      </c>
      <c r="AX117" s="48" t="s">
        <v>878</v>
      </c>
      <c r="AY117" s="48" t="s">
        <v>592</v>
      </c>
      <c r="AZ117" s="65" t="s">
        <v>1152</v>
      </c>
      <c r="BA117" s="48" t="s">
        <v>529</v>
      </c>
      <c r="BB117" s="48" t="s">
        <v>1003</v>
      </c>
      <c r="BC117" s="65" t="s">
        <v>243</v>
      </c>
      <c r="BD117" s="48" t="s">
        <v>275</v>
      </c>
      <c r="BE117" s="48" t="s">
        <v>4</v>
      </c>
      <c r="BF117" s="48" t="s">
        <v>338</v>
      </c>
      <c r="BG117" s="48" t="s">
        <v>117</v>
      </c>
      <c r="BH117" s="48" t="s">
        <v>402</v>
      </c>
      <c r="BI117" s="65" t="s">
        <v>54</v>
      </c>
      <c r="BJ117" s="48" t="s">
        <v>466</v>
      </c>
      <c r="BK117" s="48" t="s">
        <v>506</v>
      </c>
      <c r="BL117" s="48" t="s">
        <v>31</v>
      </c>
      <c r="BM117" s="48" t="s">
        <v>443</v>
      </c>
      <c r="BN117" s="65" t="s">
        <v>95</v>
      </c>
      <c r="BO117" s="48" t="s">
        <v>379</v>
      </c>
      <c r="BP117" s="48" t="s">
        <v>158</v>
      </c>
      <c r="BQ117" s="48" t="s">
        <v>315</v>
      </c>
      <c r="BR117" s="49" t="s">
        <v>220</v>
      </c>
      <c r="BS117" s="24"/>
      <c r="BT117" s="22"/>
      <c r="BU117" s="29" t="s">
        <v>223</v>
      </c>
      <c r="BV117" s="30" t="s">
        <v>1030</v>
      </c>
      <c r="BW117" s="31">
        <f>L2+(109*L4)</f>
        <v>110</v>
      </c>
      <c r="BX117" s="22"/>
    </row>
    <row r="118" spans="1:76" x14ac:dyDescent="0.2">
      <c r="A118" s="1">
        <v>25</v>
      </c>
      <c r="B118" s="178">
        <f>BW457</f>
        <v>450</v>
      </c>
      <c r="C118" s="6">
        <f>BW88</f>
        <v>81</v>
      </c>
      <c r="D118" s="6">
        <f>BW618</f>
        <v>611</v>
      </c>
      <c r="E118" s="6">
        <f>BW1019</f>
        <v>1012</v>
      </c>
      <c r="F118" s="6">
        <f>BW743</f>
        <v>736</v>
      </c>
      <c r="G118" s="6">
        <f>BW854</f>
        <v>847</v>
      </c>
      <c r="H118" s="6">
        <f>BW388</f>
        <v>381</v>
      </c>
      <c r="I118" s="8">
        <f>BW245</f>
        <v>238</v>
      </c>
      <c r="J118" s="12">
        <f>BW908</f>
        <v>901</v>
      </c>
      <c r="K118" s="6">
        <f>BW541</f>
        <v>534</v>
      </c>
      <c r="L118" s="6">
        <f>BW47</f>
        <v>40</v>
      </c>
      <c r="M118" s="6">
        <f>BW446</f>
        <v>439</v>
      </c>
      <c r="N118" s="6">
        <f>BW162</f>
        <v>155</v>
      </c>
      <c r="O118" s="6">
        <f>BW275</f>
        <v>268</v>
      </c>
      <c r="P118" s="6">
        <f>BW833</f>
        <v>826</v>
      </c>
      <c r="Q118" s="6">
        <f>BW688</f>
        <v>681</v>
      </c>
      <c r="R118" s="6">
        <f>BW351</f>
        <v>344</v>
      </c>
      <c r="S118" s="6">
        <f>BW206</f>
        <v>199</v>
      </c>
      <c r="T118" s="6">
        <f>BW764</f>
        <v>757</v>
      </c>
      <c r="U118" s="6">
        <f>BW877</f>
        <v>870</v>
      </c>
      <c r="V118" s="6">
        <f>BW593</f>
        <v>586</v>
      </c>
      <c r="W118" s="6">
        <f>BW992</f>
        <v>985</v>
      </c>
      <c r="X118" s="6">
        <f>BW498</f>
        <v>491</v>
      </c>
      <c r="Y118" s="11">
        <f>BW131</f>
        <v>124</v>
      </c>
      <c r="Z118" s="7">
        <f>BW794</f>
        <v>787</v>
      </c>
      <c r="AA118" s="9">
        <f>BW651</f>
        <v>644</v>
      </c>
      <c r="AB118" s="6">
        <f>BW185</f>
        <v>178</v>
      </c>
      <c r="AC118" s="6">
        <f>BW296</f>
        <v>289</v>
      </c>
      <c r="AD118" s="6">
        <f>BW20</f>
        <v>13</v>
      </c>
      <c r="AE118" s="6">
        <f>BW421</f>
        <v>414</v>
      </c>
      <c r="AF118" s="6">
        <f>BW951</f>
        <v>944</v>
      </c>
      <c r="AG118" s="179">
        <f>BW582</f>
        <v>575</v>
      </c>
      <c r="AH118" s="5">
        <f t="shared" si="23"/>
        <v>16400</v>
      </c>
      <c r="AI118" s="5">
        <f t="shared" si="24"/>
        <v>11201200</v>
      </c>
      <c r="AJ118" s="2">
        <f t="shared" si="22"/>
        <v>8606720000</v>
      </c>
      <c r="AK118" s="115">
        <f>SUMSQ(B118,C118,D118,E118,F118,G118,H118,I118,J118,K118,L118,M118,N118,O118,P118,Q118,B119,C119,D119,E119,F119,G119,H119,I119,J119,K119,L119,M119,N119,O119,P119,Q119)</f>
        <v>11201200</v>
      </c>
      <c r="AM118" s="47" t="s">
        <v>539</v>
      </c>
      <c r="AN118" s="48" t="s">
        <v>1013</v>
      </c>
      <c r="AO118" s="48" t="s">
        <v>602</v>
      </c>
      <c r="AP118" s="65" t="s">
        <v>950</v>
      </c>
      <c r="AQ118" s="48" t="s">
        <v>666</v>
      </c>
      <c r="AR118" s="65" t="s">
        <v>887</v>
      </c>
      <c r="AS118" s="48" t="s">
        <v>730</v>
      </c>
      <c r="AT118" s="48" t="s">
        <v>824</v>
      </c>
      <c r="AU118" s="65" t="s">
        <v>1125</v>
      </c>
      <c r="AV118" s="48" t="s">
        <v>750</v>
      </c>
      <c r="AW118" s="48" t="s">
        <v>845</v>
      </c>
      <c r="AX118" s="48" t="s">
        <v>687</v>
      </c>
      <c r="AY118" s="48" t="s">
        <v>908</v>
      </c>
      <c r="AZ118" s="48" t="s">
        <v>623</v>
      </c>
      <c r="BA118" s="48" t="s">
        <v>970</v>
      </c>
      <c r="BB118" s="48" t="s">
        <v>559</v>
      </c>
      <c r="BC118" s="48" t="s">
        <v>305</v>
      </c>
      <c r="BD118" s="48" t="s">
        <v>210</v>
      </c>
      <c r="BE118" s="48" t="s">
        <v>369</v>
      </c>
      <c r="BF118" s="48" t="s">
        <v>56</v>
      </c>
      <c r="BG118" s="48" t="s">
        <v>433</v>
      </c>
      <c r="BH118" s="65" t="s">
        <v>85</v>
      </c>
      <c r="BI118" s="48" t="s">
        <v>496</v>
      </c>
      <c r="BJ118" s="48" t="s">
        <v>21</v>
      </c>
      <c r="BK118" s="48" t="s">
        <v>64</v>
      </c>
      <c r="BL118" s="48" t="s">
        <v>476</v>
      </c>
      <c r="BM118" s="48" t="s">
        <v>127</v>
      </c>
      <c r="BN118" s="48" t="s">
        <v>412</v>
      </c>
      <c r="BO118" s="48" t="s">
        <v>189</v>
      </c>
      <c r="BP118" s="48" t="s">
        <v>348</v>
      </c>
      <c r="BQ118" s="65" t="s">
        <v>253</v>
      </c>
      <c r="BR118" s="49" t="s">
        <v>285</v>
      </c>
      <c r="BS118" s="24"/>
      <c r="BT118" s="22"/>
      <c r="BU118" s="29" t="s">
        <v>371</v>
      </c>
      <c r="BV118" s="30" t="s">
        <v>1030</v>
      </c>
      <c r="BW118" s="31">
        <f>L2+(110*L4)</f>
        <v>111</v>
      </c>
      <c r="BX118" s="22"/>
    </row>
    <row r="119" spans="1:76" x14ac:dyDescent="0.2">
      <c r="A119" s="1">
        <v>26</v>
      </c>
      <c r="B119" s="178">
        <f>BW108</f>
        <v>101</v>
      </c>
      <c r="C119" s="6">
        <f>BW509</f>
        <v>502</v>
      </c>
      <c r="D119" s="6">
        <f>BW975</f>
        <v>968</v>
      </c>
      <c r="E119" s="6">
        <f>BW606</f>
        <v>599</v>
      </c>
      <c r="F119" s="6">
        <f>BW898</f>
        <v>891</v>
      </c>
      <c r="G119" s="6">
        <f>BW755</f>
        <v>748</v>
      </c>
      <c r="H119" s="8">
        <f>BW225</f>
        <v>218</v>
      </c>
      <c r="I119" s="6">
        <f>BW336</f>
        <v>329</v>
      </c>
      <c r="J119" s="6">
        <f>BW553</f>
        <v>546</v>
      </c>
      <c r="K119" s="12">
        <f>BW952</f>
        <v>945</v>
      </c>
      <c r="L119" s="6">
        <f>BW394</f>
        <v>387</v>
      </c>
      <c r="M119" s="6">
        <f>BW27</f>
        <v>20</v>
      </c>
      <c r="N119" s="6">
        <f>BW327</f>
        <v>320</v>
      </c>
      <c r="O119" s="6">
        <f>BW182</f>
        <v>175</v>
      </c>
      <c r="P119" s="6">
        <f>BW676</f>
        <v>669</v>
      </c>
      <c r="Q119" s="6">
        <f>BW789</f>
        <v>782</v>
      </c>
      <c r="R119" s="6">
        <f>BW250</f>
        <v>243</v>
      </c>
      <c r="S119" s="6">
        <f>BW363</f>
        <v>356</v>
      </c>
      <c r="T119" s="6">
        <f>BW857</f>
        <v>850</v>
      </c>
      <c r="U119" s="6">
        <f>BW712</f>
        <v>705</v>
      </c>
      <c r="V119" s="6">
        <f>BW1012</f>
        <v>1005</v>
      </c>
      <c r="W119" s="6">
        <f>BW645</f>
        <v>638</v>
      </c>
      <c r="X119" s="11">
        <f>BW87</f>
        <v>80</v>
      </c>
      <c r="Y119" s="6">
        <f>BW486</f>
        <v>479</v>
      </c>
      <c r="Z119" s="9">
        <f>BW703</f>
        <v>696</v>
      </c>
      <c r="AA119" s="7">
        <f>BW814</f>
        <v>807</v>
      </c>
      <c r="AB119" s="6">
        <f>BW284</f>
        <v>277</v>
      </c>
      <c r="AC119" s="6">
        <f>BW141</f>
        <v>134</v>
      </c>
      <c r="AD119" s="6">
        <f>BW433</f>
        <v>426</v>
      </c>
      <c r="AE119" s="6">
        <f>BW64</f>
        <v>57</v>
      </c>
      <c r="AF119" s="6">
        <f>BW530</f>
        <v>523</v>
      </c>
      <c r="AG119" s="179">
        <f>BW931</f>
        <v>924</v>
      </c>
      <c r="AH119" s="5">
        <f t="shared" si="23"/>
        <v>16400</v>
      </c>
      <c r="AI119" s="5">
        <f t="shared" si="24"/>
        <v>11201200</v>
      </c>
      <c r="AJ119" s="2">
        <f t="shared" si="22"/>
        <v>8606720000</v>
      </c>
      <c r="AK119" s="115">
        <f>SUMSQ(R118,S118,T118,U118,V118,W118,X118,Y118,Z118,AA118,AB118,AC118,AD118,AE118,AF118,AG118,R119,S119,T119,U119,V119,W119,X119,Y119,Z119,AA119,AB119,AC119,AD119,AE119,AF119,AG119)</f>
        <v>11201200</v>
      </c>
      <c r="AM119" s="47" t="s">
        <v>551</v>
      </c>
      <c r="AN119" s="48" t="s">
        <v>1026</v>
      </c>
      <c r="AO119" s="65" t="s">
        <v>615</v>
      </c>
      <c r="AP119" s="48" t="s">
        <v>963</v>
      </c>
      <c r="AQ119" s="65" t="s">
        <v>679</v>
      </c>
      <c r="AR119" s="48" t="s">
        <v>900</v>
      </c>
      <c r="AS119" s="48" t="s">
        <v>742</v>
      </c>
      <c r="AT119" s="48" t="s">
        <v>837</v>
      </c>
      <c r="AU119" s="48" t="s">
        <v>784</v>
      </c>
      <c r="AV119" s="65" t="s">
        <v>753</v>
      </c>
      <c r="AW119" s="48" t="s">
        <v>848</v>
      </c>
      <c r="AX119" s="48" t="s">
        <v>690</v>
      </c>
      <c r="AY119" s="48" t="s">
        <v>911</v>
      </c>
      <c r="AZ119" s="48" t="s">
        <v>626</v>
      </c>
      <c r="BA119" s="48" t="s">
        <v>973</v>
      </c>
      <c r="BB119" s="48" t="s">
        <v>562</v>
      </c>
      <c r="BC119" s="48" t="s">
        <v>308</v>
      </c>
      <c r="BD119" s="48" t="s">
        <v>213</v>
      </c>
      <c r="BE119" s="65" t="s">
        <v>372</v>
      </c>
      <c r="BF119" s="48" t="s">
        <v>151</v>
      </c>
      <c r="BG119" s="65" t="s">
        <v>436</v>
      </c>
      <c r="BH119" s="48" t="s">
        <v>88</v>
      </c>
      <c r="BI119" s="48" t="s">
        <v>499</v>
      </c>
      <c r="BJ119" s="48" t="s">
        <v>24</v>
      </c>
      <c r="BK119" s="48" t="s">
        <v>77</v>
      </c>
      <c r="BL119" s="48" t="s">
        <v>488</v>
      </c>
      <c r="BM119" s="48" t="s">
        <v>140</v>
      </c>
      <c r="BN119" s="48" t="s">
        <v>425</v>
      </c>
      <c r="BO119" s="48" t="s">
        <v>202</v>
      </c>
      <c r="BP119" s="48" t="s">
        <v>361</v>
      </c>
      <c r="BQ119" s="48" t="s">
        <v>266</v>
      </c>
      <c r="BR119" s="80" t="s">
        <v>1142</v>
      </c>
      <c r="BS119" s="24"/>
      <c r="BT119" s="22"/>
      <c r="BU119" s="29" t="s">
        <v>440</v>
      </c>
      <c r="BV119" s="30" t="s">
        <v>1030</v>
      </c>
      <c r="BW119" s="31">
        <f>L2+(111*L4)</f>
        <v>112</v>
      </c>
      <c r="BX119" s="22"/>
    </row>
    <row r="120" spans="1:76" x14ac:dyDescent="0.2">
      <c r="A120" s="1">
        <v>27</v>
      </c>
      <c r="B120" s="178">
        <f>BW576</f>
        <v>569</v>
      </c>
      <c r="C120" s="6">
        <f>BW945</f>
        <v>938</v>
      </c>
      <c r="D120" s="6">
        <f>BW419</f>
        <v>412</v>
      </c>
      <c r="E120" s="6">
        <f>BW18</f>
        <v>11</v>
      </c>
      <c r="F120" s="6">
        <f>BW302</f>
        <v>295</v>
      </c>
      <c r="G120" s="8">
        <f>BW191</f>
        <v>184</v>
      </c>
      <c r="H120" s="6">
        <f>BW653</f>
        <v>646</v>
      </c>
      <c r="I120" s="6">
        <f>BW796</f>
        <v>789</v>
      </c>
      <c r="J120" s="6">
        <f>BW133</f>
        <v>126</v>
      </c>
      <c r="K120" s="6">
        <f>BW500</f>
        <v>493</v>
      </c>
      <c r="L120" s="12">
        <f>BW998</f>
        <v>991</v>
      </c>
      <c r="M120" s="6">
        <f>BW599</f>
        <v>592</v>
      </c>
      <c r="N120" s="6">
        <f>BW875</f>
        <v>868</v>
      </c>
      <c r="O120" s="6">
        <f>BW762</f>
        <v>755</v>
      </c>
      <c r="P120" s="6">
        <f>BW200</f>
        <v>193</v>
      </c>
      <c r="Q120" s="6">
        <f>BW345</f>
        <v>338</v>
      </c>
      <c r="R120" s="6">
        <f>BW694</f>
        <v>687</v>
      </c>
      <c r="S120" s="6">
        <f>BW839</f>
        <v>832</v>
      </c>
      <c r="T120" s="6">
        <f>BW277</f>
        <v>270</v>
      </c>
      <c r="U120" s="6">
        <f>BW164</f>
        <v>157</v>
      </c>
      <c r="V120" s="6">
        <f>BW440</f>
        <v>433</v>
      </c>
      <c r="W120" s="11">
        <f>BW41</f>
        <v>34</v>
      </c>
      <c r="X120" s="6">
        <f>BW539</f>
        <v>532</v>
      </c>
      <c r="Y120" s="6">
        <f>BW906</f>
        <v>899</v>
      </c>
      <c r="Z120" s="6">
        <f>BW243</f>
        <v>236</v>
      </c>
      <c r="AA120" s="6">
        <f>BW386</f>
        <v>379</v>
      </c>
      <c r="AB120" s="7">
        <f>BW848</f>
        <v>841</v>
      </c>
      <c r="AC120" s="9">
        <f>BW737</f>
        <v>730</v>
      </c>
      <c r="AD120" s="6">
        <f>BW1021</f>
        <v>1014</v>
      </c>
      <c r="AE120" s="6">
        <f>BW620</f>
        <v>613</v>
      </c>
      <c r="AF120" s="6">
        <f>BW94</f>
        <v>87</v>
      </c>
      <c r="AG120" s="179">
        <f>BW463</f>
        <v>456</v>
      </c>
      <c r="AH120" s="5">
        <f t="shared" si="23"/>
        <v>16400</v>
      </c>
      <c r="AI120" s="5">
        <f t="shared" si="24"/>
        <v>11201200</v>
      </c>
      <c r="AJ120" s="2">
        <f t="shared" si="22"/>
        <v>8606720000</v>
      </c>
      <c r="AK120" s="115">
        <f>SUMSQ(B120,C120,D120,E120,F120,G120,H120,I120,J120,K120,L120,M120,N120,O120,P120,Q120,B121,C121,D121,E121,F121,G121,H121,I121,J121,K121,L121,M121,N121,O121,P121,Q121)</f>
        <v>11201200</v>
      </c>
      <c r="AM120" s="47" t="s">
        <v>541</v>
      </c>
      <c r="AN120" s="65" t="s">
        <v>1015</v>
      </c>
      <c r="AO120" s="48" t="s">
        <v>604</v>
      </c>
      <c r="AP120" s="48" t="s">
        <v>952</v>
      </c>
      <c r="AQ120" s="48" t="s">
        <v>668</v>
      </c>
      <c r="AR120" s="48" t="s">
        <v>889</v>
      </c>
      <c r="AS120" s="48" t="s">
        <v>732</v>
      </c>
      <c r="AT120" s="48" t="s">
        <v>826</v>
      </c>
      <c r="AU120" s="48" t="s">
        <v>780</v>
      </c>
      <c r="AV120" s="48" t="s">
        <v>748</v>
      </c>
      <c r="AW120" s="65" t="s">
        <v>843</v>
      </c>
      <c r="AX120" s="48" t="s">
        <v>685</v>
      </c>
      <c r="AY120" s="65" t="s">
        <v>906</v>
      </c>
      <c r="AZ120" s="48" t="s">
        <v>621</v>
      </c>
      <c r="BA120" s="48" t="s">
        <v>969</v>
      </c>
      <c r="BB120" s="48" t="s">
        <v>557</v>
      </c>
      <c r="BC120" s="48" t="s">
        <v>303</v>
      </c>
      <c r="BD120" s="48" t="s">
        <v>208</v>
      </c>
      <c r="BE120" s="48" t="s">
        <v>367</v>
      </c>
      <c r="BF120" s="48" t="s">
        <v>146</v>
      </c>
      <c r="BG120" s="48" t="s">
        <v>431</v>
      </c>
      <c r="BH120" s="48" t="s">
        <v>83</v>
      </c>
      <c r="BI120" s="48" t="s">
        <v>494</v>
      </c>
      <c r="BJ120" s="65" t="s">
        <v>1132</v>
      </c>
      <c r="BK120" s="48" t="s">
        <v>66</v>
      </c>
      <c r="BL120" s="48" t="s">
        <v>478</v>
      </c>
      <c r="BM120" s="65" t="s">
        <v>129</v>
      </c>
      <c r="BN120" s="48" t="s">
        <v>414</v>
      </c>
      <c r="BO120" s="65" t="s">
        <v>191</v>
      </c>
      <c r="BP120" s="48" t="s">
        <v>350</v>
      </c>
      <c r="BQ120" s="48" t="s">
        <v>255</v>
      </c>
      <c r="BR120" s="49" t="s">
        <v>287</v>
      </c>
      <c r="BS120" s="24"/>
      <c r="BT120" s="22"/>
      <c r="BU120" s="29" t="s">
        <v>954</v>
      </c>
      <c r="BV120" s="30" t="s">
        <v>1030</v>
      </c>
      <c r="BW120" s="31">
        <f>L2+(112*L4)</f>
        <v>113</v>
      </c>
      <c r="BX120" s="22"/>
    </row>
    <row r="121" spans="1:76" x14ac:dyDescent="0.2">
      <c r="A121" s="1">
        <v>28</v>
      </c>
      <c r="B121" s="178">
        <f>BW933</f>
        <v>926</v>
      </c>
      <c r="C121" s="6">
        <f>BW532</f>
        <v>525</v>
      </c>
      <c r="D121" s="6">
        <f>BW70</f>
        <v>63</v>
      </c>
      <c r="E121" s="6">
        <f>BW439</f>
        <v>432</v>
      </c>
      <c r="F121" s="8">
        <f>BW139</f>
        <v>132</v>
      </c>
      <c r="G121" s="6">
        <f>BW282</f>
        <v>275</v>
      </c>
      <c r="H121" s="6">
        <f>BW808</f>
        <v>801</v>
      </c>
      <c r="I121" s="6">
        <f>BW697</f>
        <v>690</v>
      </c>
      <c r="J121" s="6">
        <f>BW480</f>
        <v>473</v>
      </c>
      <c r="K121" s="6">
        <f>BW81</f>
        <v>74</v>
      </c>
      <c r="L121" s="6">
        <f>BW643</f>
        <v>636</v>
      </c>
      <c r="M121" s="12">
        <f>BW1010</f>
        <v>1003</v>
      </c>
      <c r="N121" s="6">
        <f>BW718</f>
        <v>711</v>
      </c>
      <c r="O121" s="6">
        <f>BW863</f>
        <v>856</v>
      </c>
      <c r="P121" s="6">
        <f>BW365</f>
        <v>358</v>
      </c>
      <c r="Q121" s="6">
        <f>BW252</f>
        <v>245</v>
      </c>
      <c r="R121" s="6">
        <f>BW787</f>
        <v>780</v>
      </c>
      <c r="S121" s="6">
        <f>BW674</f>
        <v>667</v>
      </c>
      <c r="T121" s="6">
        <f>BW176</f>
        <v>169</v>
      </c>
      <c r="U121" s="6">
        <f>BW321</f>
        <v>314</v>
      </c>
      <c r="V121" s="11">
        <f>BW29</f>
        <v>22</v>
      </c>
      <c r="W121" s="6">
        <f>BW396</f>
        <v>389</v>
      </c>
      <c r="X121" s="6">
        <f>BW958</f>
        <v>951</v>
      </c>
      <c r="Y121" s="6">
        <f>BW559</f>
        <v>552</v>
      </c>
      <c r="Z121" s="6">
        <f>BW342</f>
        <v>335</v>
      </c>
      <c r="AA121" s="6">
        <f>BW231</f>
        <v>224</v>
      </c>
      <c r="AB121" s="9">
        <f>BW757</f>
        <v>750</v>
      </c>
      <c r="AC121" s="7">
        <f>BW900</f>
        <v>893</v>
      </c>
      <c r="AD121" s="6">
        <f>BW600</f>
        <v>593</v>
      </c>
      <c r="AE121" s="6">
        <f>BW969</f>
        <v>962</v>
      </c>
      <c r="AF121" s="6">
        <f>BW507</f>
        <v>500</v>
      </c>
      <c r="AG121" s="179">
        <f>BW106</f>
        <v>99</v>
      </c>
      <c r="AH121" s="5">
        <f t="shared" si="23"/>
        <v>16400</v>
      </c>
      <c r="AI121" s="5">
        <f t="shared" si="24"/>
        <v>11201200</v>
      </c>
      <c r="AJ121" s="2">
        <f t="shared" si="22"/>
        <v>8606720000</v>
      </c>
      <c r="AK121" s="115">
        <f>SUMSQ(R120,S120,T120,U120,V120,W120,X120,Y120,Z120,AA120,AB120,AC120,AD120,AE120,AF120,AG120,R121,S121,T121,U121,V121,W121,X121,Y121,Z121,AA121,AB121,AC121,AD121,AE121,AF121,AG121)</f>
        <v>11201200</v>
      </c>
      <c r="AM121" s="74" t="s">
        <v>1159</v>
      </c>
      <c r="AN121" s="48" t="s">
        <v>1024</v>
      </c>
      <c r="AO121" s="48" t="s">
        <v>613</v>
      </c>
      <c r="AP121" s="48" t="s">
        <v>961</v>
      </c>
      <c r="AQ121" s="48" t="s">
        <v>677</v>
      </c>
      <c r="AR121" s="48" t="s">
        <v>898</v>
      </c>
      <c r="AS121" s="48" t="s">
        <v>740</v>
      </c>
      <c r="AT121" s="48" t="s">
        <v>835</v>
      </c>
      <c r="AU121" s="48" t="s">
        <v>786</v>
      </c>
      <c r="AV121" s="48" t="s">
        <v>755</v>
      </c>
      <c r="AW121" s="48" t="s">
        <v>850</v>
      </c>
      <c r="AX121" s="65" t="s">
        <v>692</v>
      </c>
      <c r="AY121" s="48" t="s">
        <v>913</v>
      </c>
      <c r="AZ121" s="65" t="s">
        <v>628</v>
      </c>
      <c r="BA121" s="48" t="s">
        <v>975</v>
      </c>
      <c r="BB121" s="48" t="s">
        <v>564</v>
      </c>
      <c r="BC121" s="48" t="s">
        <v>310</v>
      </c>
      <c r="BD121" s="48" t="s">
        <v>215</v>
      </c>
      <c r="BE121" s="48" t="s">
        <v>374</v>
      </c>
      <c r="BF121" s="48" t="s">
        <v>153</v>
      </c>
      <c r="BG121" s="48" t="s">
        <v>438</v>
      </c>
      <c r="BH121" s="48" t="s">
        <v>90</v>
      </c>
      <c r="BI121" s="65" t="s">
        <v>501</v>
      </c>
      <c r="BJ121" s="48" t="s">
        <v>26</v>
      </c>
      <c r="BK121" s="48" t="s">
        <v>75</v>
      </c>
      <c r="BL121" s="48" t="s">
        <v>486</v>
      </c>
      <c r="BM121" s="48" t="s">
        <v>138</v>
      </c>
      <c r="BN121" s="65" t="s">
        <v>423</v>
      </c>
      <c r="BO121" s="48" t="s">
        <v>200</v>
      </c>
      <c r="BP121" s="65" t="s">
        <v>359</v>
      </c>
      <c r="BQ121" s="48" t="s">
        <v>264</v>
      </c>
      <c r="BR121" s="49" t="s">
        <v>6</v>
      </c>
      <c r="BS121" s="24"/>
      <c r="BT121" s="22"/>
      <c r="BU121" s="29" t="s">
        <v>886</v>
      </c>
      <c r="BV121" s="30" t="s">
        <v>1030</v>
      </c>
      <c r="BW121" s="31">
        <f>L2+(113*L4)</f>
        <v>114</v>
      </c>
      <c r="BX121" s="22"/>
    </row>
    <row r="122" spans="1:76" x14ac:dyDescent="0.2">
      <c r="A122" s="1">
        <v>29</v>
      </c>
      <c r="B122" s="178">
        <f>BW586</f>
        <v>579</v>
      </c>
      <c r="C122" s="6">
        <f>BW987</f>
        <v>980</v>
      </c>
      <c r="D122" s="6">
        <f>BW489</f>
        <v>482</v>
      </c>
      <c r="E122" s="8">
        <f>BW120</f>
        <v>113</v>
      </c>
      <c r="F122" s="6">
        <f>BW356</f>
        <v>349</v>
      </c>
      <c r="G122" s="6">
        <f>BW213</f>
        <v>206</v>
      </c>
      <c r="H122" s="6">
        <f>BW775</f>
        <v>768</v>
      </c>
      <c r="I122" s="6">
        <f>BW886</f>
        <v>879</v>
      </c>
      <c r="J122" s="6">
        <f>BW15</f>
        <v>8</v>
      </c>
      <c r="K122" s="6">
        <f>BW414</f>
        <v>407</v>
      </c>
      <c r="L122" s="6">
        <f>BW940</f>
        <v>933</v>
      </c>
      <c r="M122" s="6">
        <f>BW573</f>
        <v>566</v>
      </c>
      <c r="N122" s="12">
        <f>BW801</f>
        <v>794</v>
      </c>
      <c r="O122" s="6">
        <f>BW656</f>
        <v>649</v>
      </c>
      <c r="P122" s="6">
        <f>BW194</f>
        <v>187</v>
      </c>
      <c r="Q122" s="6">
        <f>BW307</f>
        <v>300</v>
      </c>
      <c r="R122" s="6">
        <f>BW732</f>
        <v>725</v>
      </c>
      <c r="S122" s="6">
        <f>BW845</f>
        <v>838</v>
      </c>
      <c r="T122" s="6">
        <f>BW383</f>
        <v>376</v>
      </c>
      <c r="U122" s="11">
        <f>BW238</f>
        <v>231</v>
      </c>
      <c r="V122" s="6">
        <f>BW466</f>
        <v>459</v>
      </c>
      <c r="W122" s="6">
        <f>BW99</f>
        <v>92</v>
      </c>
      <c r="X122" s="6">
        <f>BW625</f>
        <v>618</v>
      </c>
      <c r="Y122" s="6">
        <f>BW1024</f>
        <v>1017</v>
      </c>
      <c r="Z122" s="6">
        <f>BW153</f>
        <v>146</v>
      </c>
      <c r="AA122" s="6">
        <f>BW264</f>
        <v>257</v>
      </c>
      <c r="AB122" s="6">
        <f>BW826</f>
        <v>819</v>
      </c>
      <c r="AC122" s="6">
        <f>BW683</f>
        <v>676</v>
      </c>
      <c r="AD122" s="7">
        <f>BW919</f>
        <v>912</v>
      </c>
      <c r="AE122" s="9">
        <f>BW550</f>
        <v>543</v>
      </c>
      <c r="AF122" s="6">
        <f>BW52</f>
        <v>45</v>
      </c>
      <c r="AG122" s="179">
        <f>BW453</f>
        <v>446</v>
      </c>
      <c r="AH122" s="5">
        <f t="shared" si="23"/>
        <v>16400</v>
      </c>
      <c r="AI122" s="5">
        <f t="shared" si="24"/>
        <v>11201200</v>
      </c>
      <c r="AJ122" s="2">
        <f t="shared" si="22"/>
        <v>8606720000</v>
      </c>
      <c r="AK122" s="115">
        <f>SUMSQ(B122,C122,D122,E122,F122,G122,H122,I122,J122,K122,L122,M122,N122,O122,P122,Q122,B123,C123,D123,E123,F123,G123,H123,I123,J123,K123,L123,M123,N123,O123,P123,Q123)</f>
        <v>11201200</v>
      </c>
      <c r="AM122" s="47" t="s">
        <v>2</v>
      </c>
      <c r="AN122" s="65" t="s">
        <v>1017</v>
      </c>
      <c r="AO122" s="48" t="s">
        <v>606</v>
      </c>
      <c r="AP122" s="48" t="s">
        <v>954</v>
      </c>
      <c r="AQ122" s="48" t="s">
        <v>670</v>
      </c>
      <c r="AR122" s="48" t="s">
        <v>891</v>
      </c>
      <c r="AS122" s="48" t="s">
        <v>734</v>
      </c>
      <c r="AT122" s="65" t="s">
        <v>828</v>
      </c>
      <c r="AU122" s="48" t="s">
        <v>778</v>
      </c>
      <c r="AV122" s="48" t="s">
        <v>746</v>
      </c>
      <c r="AW122" s="65" t="s">
        <v>841</v>
      </c>
      <c r="AX122" s="48" t="s">
        <v>683</v>
      </c>
      <c r="AY122" s="48" t="s">
        <v>904</v>
      </c>
      <c r="AZ122" s="48" t="s">
        <v>619</v>
      </c>
      <c r="BA122" s="48" t="s">
        <v>967</v>
      </c>
      <c r="BB122" s="48" t="s">
        <v>555</v>
      </c>
      <c r="BC122" s="48" t="s">
        <v>301</v>
      </c>
      <c r="BD122" s="65" t="s">
        <v>1032</v>
      </c>
      <c r="BE122" s="48" t="s">
        <v>365</v>
      </c>
      <c r="BF122" s="48" t="s">
        <v>144</v>
      </c>
      <c r="BG122" s="48" t="s">
        <v>429</v>
      </c>
      <c r="BH122" s="48" t="s">
        <v>81</v>
      </c>
      <c r="BI122" s="48" t="s">
        <v>492</v>
      </c>
      <c r="BJ122" s="65" t="s">
        <v>17</v>
      </c>
      <c r="BK122" s="48" t="s">
        <v>68</v>
      </c>
      <c r="BL122" s="48" t="s">
        <v>480</v>
      </c>
      <c r="BM122" s="48" t="s">
        <v>131</v>
      </c>
      <c r="BN122" s="48" t="s">
        <v>416</v>
      </c>
      <c r="BO122" s="65" t="s">
        <v>1155</v>
      </c>
      <c r="BP122" s="48" t="s">
        <v>352</v>
      </c>
      <c r="BQ122" s="48" t="s">
        <v>257</v>
      </c>
      <c r="BR122" s="49" t="s">
        <v>289</v>
      </c>
      <c r="BS122" s="24"/>
      <c r="BT122" s="22"/>
      <c r="BU122" s="29" t="s">
        <v>724</v>
      </c>
      <c r="BV122" s="30" t="s">
        <v>1030</v>
      </c>
      <c r="BW122" s="31">
        <f>L2+(114*L4)</f>
        <v>115</v>
      </c>
      <c r="BX122" s="22"/>
    </row>
    <row r="123" spans="1:76" x14ac:dyDescent="0.2">
      <c r="A123" s="1">
        <v>30</v>
      </c>
      <c r="B123" s="178">
        <f>BW1007</f>
        <v>1000</v>
      </c>
      <c r="C123" s="6">
        <f>BW638</f>
        <v>631</v>
      </c>
      <c r="D123" s="8">
        <f>BW76</f>
        <v>69</v>
      </c>
      <c r="E123" s="6">
        <f>BW477</f>
        <v>470</v>
      </c>
      <c r="F123" s="6">
        <f>BW257</f>
        <v>250</v>
      </c>
      <c r="G123" s="6">
        <f>BW368</f>
        <v>361</v>
      </c>
      <c r="H123" s="6">
        <f>BW866</f>
        <v>859</v>
      </c>
      <c r="I123" s="6">
        <f>BW723</f>
        <v>716</v>
      </c>
      <c r="J123" s="6">
        <f>BW426</f>
        <v>419</v>
      </c>
      <c r="K123" s="6">
        <f>BW59</f>
        <v>52</v>
      </c>
      <c r="L123" s="6">
        <f>BW521</f>
        <v>514</v>
      </c>
      <c r="M123" s="6">
        <f>BW920</f>
        <v>913</v>
      </c>
      <c r="N123" s="6">
        <f>BW708</f>
        <v>701</v>
      </c>
      <c r="O123" s="12">
        <f>BW821</f>
        <v>814</v>
      </c>
      <c r="P123" s="6">
        <f>BW295</f>
        <v>288</v>
      </c>
      <c r="Q123" s="6">
        <f>BW150</f>
        <v>143</v>
      </c>
      <c r="R123" s="6">
        <f>BW889</f>
        <v>882</v>
      </c>
      <c r="S123" s="6">
        <f>BW744</f>
        <v>737</v>
      </c>
      <c r="T123" s="11">
        <f>BW218</f>
        <v>211</v>
      </c>
      <c r="U123" s="6">
        <f>BW331</f>
        <v>324</v>
      </c>
      <c r="V123" s="6">
        <f>BW119</f>
        <v>112</v>
      </c>
      <c r="W123" s="6">
        <f>BW518</f>
        <v>511</v>
      </c>
      <c r="X123" s="6">
        <f>BW980</f>
        <v>973</v>
      </c>
      <c r="Y123" s="6">
        <f>BW613</f>
        <v>606</v>
      </c>
      <c r="Z123" s="6">
        <f>BW316</f>
        <v>309</v>
      </c>
      <c r="AA123" s="6">
        <f>BW173</f>
        <v>166</v>
      </c>
      <c r="AB123" s="6">
        <f>BW671</f>
        <v>664</v>
      </c>
      <c r="AC123" s="6">
        <f>BW782</f>
        <v>775</v>
      </c>
      <c r="AD123" s="9">
        <f>BW562</f>
        <v>555</v>
      </c>
      <c r="AE123" s="7">
        <f>BW963</f>
        <v>956</v>
      </c>
      <c r="AF123" s="6">
        <f>BW401</f>
        <v>394</v>
      </c>
      <c r="AG123" s="179">
        <f>BW32</f>
        <v>25</v>
      </c>
      <c r="AH123" s="5">
        <f t="shared" si="23"/>
        <v>16400</v>
      </c>
      <c r="AI123" s="5">
        <f t="shared" si="24"/>
        <v>11201200</v>
      </c>
      <c r="AJ123" s="2">
        <f t="shared" si="22"/>
        <v>8606720000</v>
      </c>
      <c r="AK123" s="115">
        <f>SUMSQ(R122,S122,T122,U122,V122,W122,X122,Y122,Z122,AA122,AB122,AC122,AD122,AE122,AF122,AG122,R123,S123,T123,U123,V123,W123,X123,Y123,Z123,AA123,AB123,AC123,AD123,AE123,AF123,AG123)</f>
        <v>11201200</v>
      </c>
      <c r="AM123" s="74" t="s">
        <v>547</v>
      </c>
      <c r="AN123" s="48" t="s">
        <v>1022</v>
      </c>
      <c r="AO123" s="48" t="s">
        <v>611</v>
      </c>
      <c r="AP123" s="48" t="s">
        <v>959</v>
      </c>
      <c r="AQ123" s="48" t="s">
        <v>675</v>
      </c>
      <c r="AR123" s="48" t="s">
        <v>896</v>
      </c>
      <c r="AS123" s="65" t="s">
        <v>388</v>
      </c>
      <c r="AT123" s="48" t="s">
        <v>833</v>
      </c>
      <c r="AU123" s="48" t="s">
        <v>788</v>
      </c>
      <c r="AV123" s="48" t="s">
        <v>757</v>
      </c>
      <c r="AW123" s="48" t="s">
        <v>852</v>
      </c>
      <c r="AX123" s="65" t="s">
        <v>1141</v>
      </c>
      <c r="AY123" s="48" t="s">
        <v>915</v>
      </c>
      <c r="AZ123" s="48" t="s">
        <v>630</v>
      </c>
      <c r="BA123" s="48" t="s">
        <v>977</v>
      </c>
      <c r="BB123" s="48" t="s">
        <v>566</v>
      </c>
      <c r="BC123" s="65" t="s">
        <v>312</v>
      </c>
      <c r="BD123" s="48" t="s">
        <v>217</v>
      </c>
      <c r="BE123" s="48" t="s">
        <v>376</v>
      </c>
      <c r="BF123" s="48" t="s">
        <v>155</v>
      </c>
      <c r="BG123" s="48" t="s">
        <v>440</v>
      </c>
      <c r="BH123" s="48" t="s">
        <v>92</v>
      </c>
      <c r="BI123" s="65" t="s">
        <v>503</v>
      </c>
      <c r="BJ123" s="48" t="s">
        <v>28</v>
      </c>
      <c r="BK123" s="48" t="s">
        <v>73</v>
      </c>
      <c r="BL123" s="48" t="s">
        <v>484</v>
      </c>
      <c r="BM123" s="48" t="s">
        <v>136</v>
      </c>
      <c r="BN123" s="48" t="s">
        <v>421</v>
      </c>
      <c r="BO123" s="48" t="s">
        <v>198</v>
      </c>
      <c r="BP123" s="65" t="s">
        <v>357</v>
      </c>
      <c r="BQ123" s="48" t="s">
        <v>262</v>
      </c>
      <c r="BR123" s="49" t="s">
        <v>294</v>
      </c>
      <c r="BS123" s="24"/>
      <c r="BT123" s="22"/>
      <c r="BU123" s="29" t="s">
        <v>536</v>
      </c>
      <c r="BV123" s="30" t="s">
        <v>1030</v>
      </c>
      <c r="BW123" s="31">
        <f>L2+(115*L4)</f>
        <v>116</v>
      </c>
      <c r="BX123" s="22"/>
    </row>
    <row r="124" spans="1:76" x14ac:dyDescent="0.2">
      <c r="A124" s="1">
        <v>31</v>
      </c>
      <c r="B124" s="178">
        <f>BW451</f>
        <v>444</v>
      </c>
      <c r="C124" s="8">
        <f>BW50</f>
        <v>43</v>
      </c>
      <c r="D124" s="6">
        <f>BW544</f>
        <v>537</v>
      </c>
      <c r="E124" s="6">
        <f>BW913</f>
        <v>906</v>
      </c>
      <c r="F124" s="6">
        <f>BW685</f>
        <v>678</v>
      </c>
      <c r="G124" s="6">
        <f>BW828</f>
        <v>821</v>
      </c>
      <c r="H124" s="6">
        <f>BW270</f>
        <v>263</v>
      </c>
      <c r="I124" s="6">
        <f>BW159</f>
        <v>152</v>
      </c>
      <c r="J124" s="6">
        <f>BW1030</f>
        <v>1023</v>
      </c>
      <c r="K124" s="6">
        <f>BW631</f>
        <v>624</v>
      </c>
      <c r="L124" s="6">
        <f>BW101</f>
        <v>94</v>
      </c>
      <c r="M124" s="6">
        <f>BW468</f>
        <v>461</v>
      </c>
      <c r="N124" s="6">
        <f>BW232</f>
        <v>225</v>
      </c>
      <c r="O124" s="6">
        <f>BW377</f>
        <v>370</v>
      </c>
      <c r="P124" s="12">
        <f>BW843</f>
        <v>836</v>
      </c>
      <c r="Q124" s="6">
        <f>BW730</f>
        <v>723</v>
      </c>
      <c r="R124" s="6">
        <f>BW309</f>
        <v>302</v>
      </c>
      <c r="S124" s="11">
        <f>BW196</f>
        <v>189</v>
      </c>
      <c r="T124" s="6">
        <f>BW662</f>
        <v>655</v>
      </c>
      <c r="U124" s="6">
        <f>BW807</f>
        <v>800</v>
      </c>
      <c r="V124" s="6">
        <f>BW571</f>
        <v>564</v>
      </c>
      <c r="W124" s="6">
        <f>BW938</f>
        <v>931</v>
      </c>
      <c r="X124" s="6">
        <f>BW408</f>
        <v>401</v>
      </c>
      <c r="Y124" s="6">
        <f>BW9</f>
        <v>2</v>
      </c>
      <c r="Z124" s="6">
        <f>BW880</f>
        <v>873</v>
      </c>
      <c r="AA124" s="6">
        <f>BW769</f>
        <v>762</v>
      </c>
      <c r="AB124" s="6">
        <f>BW211</f>
        <v>204</v>
      </c>
      <c r="AC124" s="6">
        <f>BW354</f>
        <v>347</v>
      </c>
      <c r="AD124" s="6">
        <f>BW126</f>
        <v>119</v>
      </c>
      <c r="AE124" s="6">
        <f>BW495</f>
        <v>488</v>
      </c>
      <c r="AF124" s="7">
        <f>BW989</f>
        <v>982</v>
      </c>
      <c r="AG124" s="145">
        <f>BW588</f>
        <v>581</v>
      </c>
      <c r="AH124" s="5">
        <f t="shared" si="23"/>
        <v>16400</v>
      </c>
      <c r="AI124" s="5">
        <f t="shared" si="24"/>
        <v>11201200</v>
      </c>
      <c r="AJ124" s="2">
        <f t="shared" si="22"/>
        <v>8606720000</v>
      </c>
      <c r="AK124" s="115">
        <f>SUMSQ(B124,C124,D124,E124,F124,G124,H124,I124,J124,K124,L124,M124,N124,O124,P124,Q124,B125,C125,D125,E125,F125,G125,H125,I125,J125,K125,L125,M125,N125,O125,P125,Q125)</f>
        <v>11201200</v>
      </c>
      <c r="AM124" s="47" t="s">
        <v>544</v>
      </c>
      <c r="AN124" s="48" t="s">
        <v>1019</v>
      </c>
      <c r="AO124" s="48" t="s">
        <v>608</v>
      </c>
      <c r="AP124" s="65" t="s">
        <v>1154</v>
      </c>
      <c r="AQ124" s="48" t="s">
        <v>672</v>
      </c>
      <c r="AR124" s="48" t="s">
        <v>893</v>
      </c>
      <c r="AS124" s="48" t="s">
        <v>736</v>
      </c>
      <c r="AT124" s="48" t="s">
        <v>830</v>
      </c>
      <c r="AU124" s="65" t="s">
        <v>776</v>
      </c>
      <c r="AV124" s="48" t="s">
        <v>744</v>
      </c>
      <c r="AW124" s="48" t="s">
        <v>839</v>
      </c>
      <c r="AX124" s="48" t="s">
        <v>681</v>
      </c>
      <c r="AY124" s="48" t="s">
        <v>902</v>
      </c>
      <c r="AZ124" s="48" t="s">
        <v>617</v>
      </c>
      <c r="BA124" s="65" t="s">
        <v>965</v>
      </c>
      <c r="BB124" s="48" t="s">
        <v>553</v>
      </c>
      <c r="BC124" s="48" t="s">
        <v>299</v>
      </c>
      <c r="BD124" s="48" t="s">
        <v>204</v>
      </c>
      <c r="BE124" s="48" t="s">
        <v>363</v>
      </c>
      <c r="BF124" s="48" t="s">
        <v>142</v>
      </c>
      <c r="BG124" s="48" t="s">
        <v>427</v>
      </c>
      <c r="BH124" s="65" t="s">
        <v>79</v>
      </c>
      <c r="BI124" s="48" t="s">
        <v>490</v>
      </c>
      <c r="BJ124" s="48" t="s">
        <v>15</v>
      </c>
      <c r="BK124" s="65" t="s">
        <v>1149</v>
      </c>
      <c r="BL124" s="48" t="s">
        <v>482</v>
      </c>
      <c r="BM124" s="48" t="s">
        <v>133</v>
      </c>
      <c r="BN124" s="48" t="s">
        <v>418</v>
      </c>
      <c r="BO124" s="48" t="s">
        <v>195</v>
      </c>
      <c r="BP124" s="48" t="s">
        <v>354</v>
      </c>
      <c r="BQ124" s="65" t="s">
        <v>259</v>
      </c>
      <c r="BR124" s="49" t="s">
        <v>291</v>
      </c>
      <c r="BS124" s="24"/>
      <c r="BT124" s="22"/>
      <c r="BU124" s="29" t="s">
        <v>468</v>
      </c>
      <c r="BV124" s="30" t="s">
        <v>1030</v>
      </c>
      <c r="BW124" s="31">
        <f>L2+(116*L4)</f>
        <v>117</v>
      </c>
      <c r="BX124" s="22"/>
    </row>
    <row r="125" spans="1:76" ht="13.5" thickBot="1" x14ac:dyDescent="0.25">
      <c r="A125" s="1">
        <v>32</v>
      </c>
      <c r="B125" s="183">
        <f>BW38</f>
        <v>31</v>
      </c>
      <c r="C125" s="180">
        <f>BW407</f>
        <v>400</v>
      </c>
      <c r="D125" s="180">
        <f>BW965</f>
        <v>958</v>
      </c>
      <c r="E125" s="180">
        <f>BW564</f>
        <v>557</v>
      </c>
      <c r="F125" s="180">
        <f>BW776</f>
        <v>769</v>
      </c>
      <c r="G125" s="180">
        <f>BW665</f>
        <v>658</v>
      </c>
      <c r="H125" s="180">
        <f>BW171</f>
        <v>164</v>
      </c>
      <c r="I125" s="180">
        <f>BW314</f>
        <v>307</v>
      </c>
      <c r="J125" s="180">
        <f>BW611</f>
        <v>604</v>
      </c>
      <c r="K125" s="180">
        <f>BW978</f>
        <v>971</v>
      </c>
      <c r="L125" s="180">
        <f>BW512</f>
        <v>505</v>
      </c>
      <c r="M125" s="180">
        <f>BW113</f>
        <v>106</v>
      </c>
      <c r="N125" s="180">
        <f>BW333</f>
        <v>326</v>
      </c>
      <c r="O125" s="180">
        <f>BW220</f>
        <v>213</v>
      </c>
      <c r="P125" s="180">
        <f>BW750</f>
        <v>743</v>
      </c>
      <c r="Q125" s="187">
        <f>BW895</f>
        <v>888</v>
      </c>
      <c r="R125" s="191">
        <f>BW144</f>
        <v>137</v>
      </c>
      <c r="S125" s="180">
        <f>BW289</f>
        <v>282</v>
      </c>
      <c r="T125" s="180">
        <f>BW819</f>
        <v>812</v>
      </c>
      <c r="U125" s="180">
        <f>BW706</f>
        <v>699</v>
      </c>
      <c r="V125" s="180">
        <f>BW926</f>
        <v>919</v>
      </c>
      <c r="W125" s="180">
        <f>BW527</f>
        <v>520</v>
      </c>
      <c r="X125" s="180">
        <f>BW61</f>
        <v>54</v>
      </c>
      <c r="Y125" s="180">
        <f>BW428</f>
        <v>421</v>
      </c>
      <c r="Z125" s="180">
        <f>BW725</f>
        <v>718</v>
      </c>
      <c r="AA125" s="180">
        <f>BW868</f>
        <v>861</v>
      </c>
      <c r="AB125" s="180">
        <f>BW374</f>
        <v>367</v>
      </c>
      <c r="AC125" s="180">
        <f>BW263</f>
        <v>256</v>
      </c>
      <c r="AD125" s="180">
        <f>BW475</f>
        <v>468</v>
      </c>
      <c r="AE125" s="180">
        <f>BW74</f>
        <v>67</v>
      </c>
      <c r="AF125" s="150">
        <f>BW632</f>
        <v>625</v>
      </c>
      <c r="AG125" s="182">
        <f>BW1001</f>
        <v>994</v>
      </c>
      <c r="AH125" s="5">
        <f t="shared" si="23"/>
        <v>16400</v>
      </c>
      <c r="AI125" s="5">
        <f t="shared" si="24"/>
        <v>11201200</v>
      </c>
      <c r="AJ125" s="2">
        <f t="shared" si="22"/>
        <v>8606720000</v>
      </c>
      <c r="AK125" s="115">
        <f>SUMSQ(R124,S124,T124,U124,V124,W124,X124,Y124,Z124,AA124,AB124,AC124,AD124,AE124,AF124,AG124,R125,S125,T125,U125,V125,W125,X125,Y125,Z125,AA125,AB125,AC125,AD125,AE125,AF125,AG125)</f>
        <v>11201200</v>
      </c>
      <c r="AM125" s="50" t="s">
        <v>545</v>
      </c>
      <c r="AN125" s="51" t="s">
        <v>1020</v>
      </c>
      <c r="AO125" s="76" t="s">
        <v>609</v>
      </c>
      <c r="AP125" s="51" t="s">
        <v>957</v>
      </c>
      <c r="AQ125" s="51" t="s">
        <v>673</v>
      </c>
      <c r="AR125" s="51" t="s">
        <v>894</v>
      </c>
      <c r="AS125" s="51" t="s">
        <v>737</v>
      </c>
      <c r="AT125" s="51" t="s">
        <v>831</v>
      </c>
      <c r="AU125" s="51" t="s">
        <v>790</v>
      </c>
      <c r="AV125" s="76" t="s">
        <v>759</v>
      </c>
      <c r="AW125" s="51" t="s">
        <v>854</v>
      </c>
      <c r="AX125" s="51" t="s">
        <v>696</v>
      </c>
      <c r="AY125" s="51" t="s">
        <v>917</v>
      </c>
      <c r="AZ125" s="51" t="s">
        <v>632</v>
      </c>
      <c r="BA125" s="51" t="s">
        <v>979</v>
      </c>
      <c r="BB125" s="76" t="s">
        <v>568</v>
      </c>
      <c r="BC125" s="51" t="s">
        <v>314</v>
      </c>
      <c r="BD125" s="51" t="s">
        <v>219</v>
      </c>
      <c r="BE125" s="51" t="s">
        <v>378</v>
      </c>
      <c r="BF125" s="51" t="s">
        <v>157</v>
      </c>
      <c r="BG125" s="76" t="s">
        <v>1140</v>
      </c>
      <c r="BH125" s="51" t="s">
        <v>94</v>
      </c>
      <c r="BI125" s="51" t="s">
        <v>505</v>
      </c>
      <c r="BJ125" s="51" t="s">
        <v>30</v>
      </c>
      <c r="BK125" s="51" t="s">
        <v>71</v>
      </c>
      <c r="BL125" s="76" t="s">
        <v>483</v>
      </c>
      <c r="BM125" s="51" t="s">
        <v>134</v>
      </c>
      <c r="BN125" s="51" t="s">
        <v>419</v>
      </c>
      <c r="BO125" s="51" t="s">
        <v>196</v>
      </c>
      <c r="BP125" s="51" t="s">
        <v>355</v>
      </c>
      <c r="BQ125" s="51" t="s">
        <v>260</v>
      </c>
      <c r="BR125" s="81" t="s">
        <v>292</v>
      </c>
      <c r="BS125" s="24"/>
      <c r="BT125" s="22"/>
      <c r="BU125" s="29" t="s">
        <v>280</v>
      </c>
      <c r="BV125" s="30" t="s">
        <v>1030</v>
      </c>
      <c r="BW125" s="31">
        <f>L2+(117*L4)</f>
        <v>118</v>
      </c>
      <c r="BX125" s="22"/>
    </row>
    <row r="126" spans="1:76" x14ac:dyDescent="0.2">
      <c r="A126" s="3" t="s">
        <v>0</v>
      </c>
      <c r="B126" s="5">
        <f t="shared" ref="B126:I126" si="25">SUM(B94:B125)</f>
        <v>16400</v>
      </c>
      <c r="C126" s="5">
        <f t="shared" si="25"/>
        <v>16400</v>
      </c>
      <c r="D126" s="5">
        <f t="shared" si="25"/>
        <v>16400</v>
      </c>
      <c r="E126" s="5">
        <f t="shared" si="25"/>
        <v>16400</v>
      </c>
      <c r="F126" s="5">
        <f t="shared" si="25"/>
        <v>16400</v>
      </c>
      <c r="G126" s="5">
        <f t="shared" si="25"/>
        <v>16400</v>
      </c>
      <c r="H126" s="5">
        <f t="shared" si="25"/>
        <v>16400</v>
      </c>
      <c r="I126" s="5">
        <f t="shared" si="25"/>
        <v>16400</v>
      </c>
      <c r="J126" s="5">
        <f t="shared" ref="J126:AG126" si="26">SUM(J94:J125)</f>
        <v>16400</v>
      </c>
      <c r="K126" s="5">
        <f t="shared" si="26"/>
        <v>16400</v>
      </c>
      <c r="L126" s="5">
        <f t="shared" si="26"/>
        <v>16400</v>
      </c>
      <c r="M126" s="5">
        <f t="shared" si="26"/>
        <v>16400</v>
      </c>
      <c r="N126" s="5">
        <f t="shared" si="26"/>
        <v>16400</v>
      </c>
      <c r="O126" s="5">
        <f t="shared" si="26"/>
        <v>16400</v>
      </c>
      <c r="P126" s="5">
        <f t="shared" si="26"/>
        <v>16400</v>
      </c>
      <c r="Q126" s="5">
        <f t="shared" si="26"/>
        <v>16400</v>
      </c>
      <c r="R126" s="5">
        <f t="shared" si="26"/>
        <v>16400</v>
      </c>
      <c r="S126" s="5">
        <f t="shared" si="26"/>
        <v>16400</v>
      </c>
      <c r="T126" s="5">
        <f t="shared" si="26"/>
        <v>16400</v>
      </c>
      <c r="U126" s="5">
        <f t="shared" si="26"/>
        <v>16400</v>
      </c>
      <c r="V126" s="5">
        <f t="shared" si="26"/>
        <v>16400</v>
      </c>
      <c r="W126" s="5">
        <f t="shared" si="26"/>
        <v>16400</v>
      </c>
      <c r="X126" s="5">
        <f t="shared" si="26"/>
        <v>16400</v>
      </c>
      <c r="Y126" s="5">
        <f t="shared" si="26"/>
        <v>16400</v>
      </c>
      <c r="Z126" s="5">
        <f t="shared" si="26"/>
        <v>16400</v>
      </c>
      <c r="AA126" s="5">
        <f t="shared" si="26"/>
        <v>16400</v>
      </c>
      <c r="AB126" s="5">
        <f t="shared" si="26"/>
        <v>16400</v>
      </c>
      <c r="AC126" s="5">
        <f t="shared" si="26"/>
        <v>16400</v>
      </c>
      <c r="AD126" s="5">
        <f t="shared" si="26"/>
        <v>16400</v>
      </c>
      <c r="AE126" s="5">
        <f t="shared" si="26"/>
        <v>16400</v>
      </c>
      <c r="AF126" s="5">
        <f t="shared" si="26"/>
        <v>16400</v>
      </c>
      <c r="AG126" s="5">
        <f t="shared" si="26"/>
        <v>16400</v>
      </c>
      <c r="AH126" s="5"/>
      <c r="AI126" s="5"/>
      <c r="BT126" s="22"/>
      <c r="BU126" s="29" t="s">
        <v>195</v>
      </c>
      <c r="BV126" s="30" t="s">
        <v>1030</v>
      </c>
      <c r="BW126" s="31">
        <f>L2+(118*L4)</f>
        <v>119</v>
      </c>
      <c r="BX126" s="22"/>
    </row>
    <row r="127" spans="1:76" x14ac:dyDescent="0.2">
      <c r="A127" s="3" t="s">
        <v>1</v>
      </c>
      <c r="B127" s="5">
        <f t="shared" ref="B127:AG127" si="27">SUMSQ(B94:B125)</f>
        <v>11201200</v>
      </c>
      <c r="C127" s="5">
        <f t="shared" si="27"/>
        <v>11201200</v>
      </c>
      <c r="D127" s="5">
        <f t="shared" si="27"/>
        <v>11201200</v>
      </c>
      <c r="E127" s="5">
        <f t="shared" si="27"/>
        <v>11201200</v>
      </c>
      <c r="F127" s="5">
        <f t="shared" si="27"/>
        <v>11201200</v>
      </c>
      <c r="G127" s="5">
        <f t="shared" si="27"/>
        <v>11201200</v>
      </c>
      <c r="H127" s="5">
        <f t="shared" si="27"/>
        <v>11201200</v>
      </c>
      <c r="I127" s="5">
        <f t="shared" si="27"/>
        <v>11201200</v>
      </c>
      <c r="J127" s="5">
        <f t="shared" si="27"/>
        <v>11201200</v>
      </c>
      <c r="K127" s="5">
        <f t="shared" si="27"/>
        <v>11201200</v>
      </c>
      <c r="L127" s="5">
        <f t="shared" si="27"/>
        <v>11201200</v>
      </c>
      <c r="M127" s="5">
        <f t="shared" si="27"/>
        <v>11201200</v>
      </c>
      <c r="N127" s="5">
        <f t="shared" si="27"/>
        <v>11201200</v>
      </c>
      <c r="O127" s="5">
        <f t="shared" si="27"/>
        <v>11201200</v>
      </c>
      <c r="P127" s="5">
        <f t="shared" si="27"/>
        <v>11201200</v>
      </c>
      <c r="Q127" s="5">
        <f t="shared" si="27"/>
        <v>11201200</v>
      </c>
      <c r="R127" s="5">
        <f t="shared" si="27"/>
        <v>11201200</v>
      </c>
      <c r="S127" s="5">
        <f t="shared" si="27"/>
        <v>11201200</v>
      </c>
      <c r="T127" s="5">
        <f t="shared" si="27"/>
        <v>11201200</v>
      </c>
      <c r="U127" s="5">
        <f t="shared" si="27"/>
        <v>11201200</v>
      </c>
      <c r="V127" s="5">
        <f t="shared" si="27"/>
        <v>11201200</v>
      </c>
      <c r="W127" s="5">
        <f t="shared" si="27"/>
        <v>11201200</v>
      </c>
      <c r="X127" s="5">
        <f t="shared" si="27"/>
        <v>11201200</v>
      </c>
      <c r="Y127" s="5">
        <f t="shared" si="27"/>
        <v>11201200</v>
      </c>
      <c r="Z127" s="5">
        <f t="shared" si="27"/>
        <v>11201200</v>
      </c>
      <c r="AA127" s="5">
        <f t="shared" si="27"/>
        <v>11201200</v>
      </c>
      <c r="AB127" s="5">
        <f t="shared" si="27"/>
        <v>11201200</v>
      </c>
      <c r="AC127" s="5">
        <f t="shared" si="27"/>
        <v>11201200</v>
      </c>
      <c r="AD127" s="5">
        <f t="shared" si="27"/>
        <v>11201200</v>
      </c>
      <c r="AE127" s="5">
        <f t="shared" si="27"/>
        <v>11201200</v>
      </c>
      <c r="AF127" s="5">
        <f t="shared" si="27"/>
        <v>11201200</v>
      </c>
      <c r="AG127" s="5">
        <f t="shared" si="27"/>
        <v>11201200</v>
      </c>
      <c r="AH127" s="5"/>
      <c r="AI127" s="5"/>
      <c r="BT127" s="22"/>
      <c r="BU127" s="29" t="s">
        <v>128</v>
      </c>
      <c r="BV127" s="30" t="s">
        <v>1030</v>
      </c>
      <c r="BW127" s="31">
        <f>L2+(119*L4)</f>
        <v>120</v>
      </c>
      <c r="BX127" s="22"/>
    </row>
    <row r="128" spans="1:76" x14ac:dyDescent="0.2">
      <c r="A128" s="3" t="s">
        <v>2</v>
      </c>
      <c r="B128" s="2">
        <f t="shared" ref="B128:AG128" si="28"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si="28"/>
        <v>8606720000</v>
      </c>
      <c r="D128" s="2">
        <f t="shared" si="28"/>
        <v>8606720000</v>
      </c>
      <c r="E128" s="2">
        <f t="shared" si="28"/>
        <v>8606720000</v>
      </c>
      <c r="F128" s="2">
        <f t="shared" si="28"/>
        <v>8606720000</v>
      </c>
      <c r="G128" s="2">
        <f t="shared" si="28"/>
        <v>8606720000</v>
      </c>
      <c r="H128" s="2">
        <f t="shared" si="28"/>
        <v>8606720000</v>
      </c>
      <c r="I128" s="2">
        <f t="shared" si="28"/>
        <v>8606720000</v>
      </c>
      <c r="J128" s="2">
        <f t="shared" si="28"/>
        <v>8606720000</v>
      </c>
      <c r="K128" s="2">
        <f t="shared" si="28"/>
        <v>8606720000</v>
      </c>
      <c r="L128" s="2">
        <f t="shared" si="28"/>
        <v>8606720000</v>
      </c>
      <c r="M128" s="2">
        <f t="shared" si="28"/>
        <v>8606720000</v>
      </c>
      <c r="N128" s="2">
        <f t="shared" si="28"/>
        <v>8606720000</v>
      </c>
      <c r="O128" s="2">
        <f t="shared" si="28"/>
        <v>8606720000</v>
      </c>
      <c r="P128" s="2">
        <f t="shared" si="28"/>
        <v>8606720000</v>
      </c>
      <c r="Q128" s="2">
        <f t="shared" si="28"/>
        <v>8606720000</v>
      </c>
      <c r="R128" s="2">
        <f t="shared" si="28"/>
        <v>8606720000</v>
      </c>
      <c r="S128" s="2">
        <f t="shared" si="28"/>
        <v>8606720000</v>
      </c>
      <c r="T128" s="2">
        <f t="shared" si="28"/>
        <v>8606720000</v>
      </c>
      <c r="U128" s="2">
        <f t="shared" si="28"/>
        <v>8606720000</v>
      </c>
      <c r="V128" s="2">
        <f t="shared" si="28"/>
        <v>8606720000</v>
      </c>
      <c r="W128" s="2">
        <f t="shared" si="28"/>
        <v>8606720000</v>
      </c>
      <c r="X128" s="2">
        <f t="shared" si="28"/>
        <v>8606720000</v>
      </c>
      <c r="Y128" s="2">
        <f t="shared" si="28"/>
        <v>8606720000</v>
      </c>
      <c r="Z128" s="2">
        <f t="shared" si="28"/>
        <v>8606720000</v>
      </c>
      <c r="AA128" s="2">
        <f t="shared" si="28"/>
        <v>8606720000</v>
      </c>
      <c r="AB128" s="2">
        <f t="shared" si="28"/>
        <v>8606720000</v>
      </c>
      <c r="AC128" s="2">
        <f t="shared" si="28"/>
        <v>8606720000</v>
      </c>
      <c r="AD128" s="2">
        <f t="shared" si="28"/>
        <v>8606720000</v>
      </c>
      <c r="AE128" s="2">
        <f t="shared" si="28"/>
        <v>8606720000</v>
      </c>
      <c r="AF128" s="2">
        <f t="shared" si="28"/>
        <v>8606720000</v>
      </c>
      <c r="AG128" s="2">
        <f t="shared" si="28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  <c r="AL128" s="64" t="s">
        <v>1171</v>
      </c>
      <c r="AM128" s="66" t="s">
        <v>987</v>
      </c>
      <c r="AN128" s="66" t="s">
        <v>577</v>
      </c>
      <c r="AO128" s="66" t="s">
        <v>923</v>
      </c>
      <c r="AP128" s="66" t="s">
        <v>643</v>
      </c>
      <c r="AQ128" s="66" t="s">
        <v>858</v>
      </c>
      <c r="AR128" s="66" t="s">
        <v>709</v>
      </c>
      <c r="AS128" s="66" t="s">
        <v>792</v>
      </c>
      <c r="AT128" s="66" t="s">
        <v>774</v>
      </c>
      <c r="AU128" s="66" t="s">
        <v>783</v>
      </c>
      <c r="AV128" s="66" t="s">
        <v>751</v>
      </c>
      <c r="AW128" s="66" t="s">
        <v>849</v>
      </c>
      <c r="AX128" s="66" t="s">
        <v>686</v>
      </c>
      <c r="AY128" s="66" t="s">
        <v>914</v>
      </c>
      <c r="AZ128" s="66" t="s">
        <v>620</v>
      </c>
      <c r="BA128" s="66" t="s">
        <v>978</v>
      </c>
      <c r="BB128" s="66" t="s">
        <v>554</v>
      </c>
      <c r="BC128" s="66" t="s">
        <v>250</v>
      </c>
      <c r="BD128" s="66" t="s">
        <v>269</v>
      </c>
      <c r="BE128" s="66" t="s">
        <v>184</v>
      </c>
      <c r="BF128" s="66" t="s">
        <v>334</v>
      </c>
      <c r="BG128" s="66" t="s">
        <v>120</v>
      </c>
      <c r="BH128" s="66" t="s">
        <v>400</v>
      </c>
      <c r="BI128" s="66" t="s">
        <v>55</v>
      </c>
      <c r="BJ128" s="66" t="s">
        <v>466</v>
      </c>
      <c r="BK128" s="66" t="s">
        <v>64</v>
      </c>
      <c r="BL128" s="66" t="s">
        <v>488</v>
      </c>
      <c r="BM128" s="65" t="s">
        <v>129</v>
      </c>
      <c r="BN128" s="98" t="s">
        <v>423</v>
      </c>
      <c r="BO128" s="89" t="s">
        <v>1155</v>
      </c>
      <c r="BP128" s="89" t="s">
        <v>357</v>
      </c>
      <c r="BQ128" s="89" t="s">
        <v>259</v>
      </c>
      <c r="BR128" s="89" t="s">
        <v>292</v>
      </c>
      <c r="BT128" s="22"/>
      <c r="BU128" s="29" t="s">
        <v>456</v>
      </c>
      <c r="BV128" s="30" t="s">
        <v>1030</v>
      </c>
      <c r="BW128" s="31">
        <f>L2+(120*L4)</f>
        <v>121</v>
      </c>
      <c r="BX128" s="22"/>
    </row>
    <row r="129" spans="1:76" x14ac:dyDescent="0.2">
      <c r="B129" s="2" t="s">
        <v>5</v>
      </c>
      <c r="AH129" s="5"/>
      <c r="AI129" s="5"/>
      <c r="AL129" s="64" t="s">
        <v>1172</v>
      </c>
      <c r="AM129" s="66" t="s">
        <v>545</v>
      </c>
      <c r="AN129" s="66" t="s">
        <v>1019</v>
      </c>
      <c r="AO129" s="66" t="s">
        <v>611</v>
      </c>
      <c r="AP129" s="66" t="s">
        <v>954</v>
      </c>
      <c r="AQ129" s="66" t="s">
        <v>677</v>
      </c>
      <c r="AR129" s="66" t="s">
        <v>889</v>
      </c>
      <c r="AS129" s="66" t="s">
        <v>742</v>
      </c>
      <c r="AT129" s="66" t="s">
        <v>824</v>
      </c>
      <c r="AU129" s="66" t="s">
        <v>720</v>
      </c>
      <c r="AV129" s="66" t="s">
        <v>815</v>
      </c>
      <c r="AW129" s="66" t="s">
        <v>654</v>
      </c>
      <c r="AX129" s="66" t="s">
        <v>881</v>
      </c>
      <c r="AY129" s="66" t="s">
        <v>588</v>
      </c>
      <c r="AZ129" s="66" t="s">
        <v>946</v>
      </c>
      <c r="BA129" s="66" t="s">
        <v>523</v>
      </c>
      <c r="BB129" s="66" t="s">
        <v>1010</v>
      </c>
      <c r="BC129" s="66" t="s">
        <v>300</v>
      </c>
      <c r="BD129" s="66" t="s">
        <v>218</v>
      </c>
      <c r="BE129" s="66" t="s">
        <v>366</v>
      </c>
      <c r="BF129" s="66" t="s">
        <v>154</v>
      </c>
      <c r="BG129" s="66" t="s">
        <v>432</v>
      </c>
      <c r="BH129" s="66" t="s">
        <v>89</v>
      </c>
      <c r="BI129" s="66" t="s">
        <v>497</v>
      </c>
      <c r="BJ129" s="66" t="s">
        <v>23</v>
      </c>
      <c r="BK129" s="66" t="s">
        <v>520</v>
      </c>
      <c r="BL129" s="66" t="s">
        <v>32</v>
      </c>
      <c r="BM129" s="65" t="s">
        <v>455</v>
      </c>
      <c r="BN129" s="98" t="s">
        <v>98</v>
      </c>
      <c r="BO129" s="89" t="s">
        <v>1155</v>
      </c>
      <c r="BP129" s="89" t="s">
        <v>163</v>
      </c>
      <c r="BQ129" s="89" t="s">
        <v>323</v>
      </c>
      <c r="BR129" s="89" t="s">
        <v>227</v>
      </c>
      <c r="BT129" s="22"/>
      <c r="BU129" s="29" t="s">
        <v>387</v>
      </c>
      <c r="BV129" s="30" t="s">
        <v>1030</v>
      </c>
      <c r="BW129" s="31">
        <f>L2+(121*L4)</f>
        <v>122</v>
      </c>
      <c r="BX129" s="22"/>
    </row>
    <row r="130" spans="1:76" x14ac:dyDescent="0.2">
      <c r="A130" s="3" t="s">
        <v>3</v>
      </c>
      <c r="B130" s="2">
        <f>B94</f>
        <v>18</v>
      </c>
      <c r="C130" s="2">
        <f>C95</f>
        <v>38</v>
      </c>
      <c r="D130" s="2">
        <f>D96</f>
        <v>76</v>
      </c>
      <c r="E130" s="2">
        <f>E97</f>
        <v>128</v>
      </c>
      <c r="F130" s="2">
        <f>F98</f>
        <v>141</v>
      </c>
      <c r="G130" s="2">
        <f>G99</f>
        <v>185</v>
      </c>
      <c r="H130" s="2">
        <f>H100</f>
        <v>215</v>
      </c>
      <c r="I130" s="2">
        <f>I101</f>
        <v>227</v>
      </c>
      <c r="J130" s="2">
        <f>J102</f>
        <v>287</v>
      </c>
      <c r="K130" s="2">
        <f>K103</f>
        <v>299</v>
      </c>
      <c r="L130" s="2">
        <f>L104</f>
        <v>325</v>
      </c>
      <c r="M130" s="2">
        <f>M105</f>
        <v>369</v>
      </c>
      <c r="N130" s="2">
        <f>N106</f>
        <v>388</v>
      </c>
      <c r="O130" s="2">
        <f>O107</f>
        <v>440</v>
      </c>
      <c r="P130" s="2">
        <f>P108</f>
        <v>474</v>
      </c>
      <c r="Q130" s="2">
        <f>Q109</f>
        <v>494</v>
      </c>
      <c r="R130" s="2">
        <f>R110</f>
        <v>542</v>
      </c>
      <c r="S130" s="2">
        <f>S111</f>
        <v>554</v>
      </c>
      <c r="T130" s="2">
        <f>T112</f>
        <v>584</v>
      </c>
      <c r="U130" s="2">
        <f>U113</f>
        <v>628</v>
      </c>
      <c r="V130" s="2">
        <f>V114</f>
        <v>641</v>
      </c>
      <c r="W130" s="2">
        <f>W115</f>
        <v>693</v>
      </c>
      <c r="X130" s="2">
        <f>X116</f>
        <v>731</v>
      </c>
      <c r="Y130" s="2">
        <f>Y117</f>
        <v>751</v>
      </c>
      <c r="Z130" s="2">
        <f>Z118</f>
        <v>787</v>
      </c>
      <c r="AA130" s="2">
        <f>AA119</f>
        <v>807</v>
      </c>
      <c r="AB130" s="2">
        <f>AB120</f>
        <v>841</v>
      </c>
      <c r="AC130" s="2">
        <f>AC121</f>
        <v>893</v>
      </c>
      <c r="AD130" s="2">
        <f>AD122</f>
        <v>912</v>
      </c>
      <c r="AE130" s="2">
        <f>AE123</f>
        <v>956</v>
      </c>
      <c r="AF130" s="2">
        <f>AF124</f>
        <v>982</v>
      </c>
      <c r="AG130" s="2">
        <f>AG125</f>
        <v>994</v>
      </c>
      <c r="AH130" s="217">
        <f t="shared" ref="AH130:AH133" si="29">SUM(B130:AG130)</f>
        <v>16400</v>
      </c>
      <c r="AI130" s="5">
        <f t="shared" ref="AI130:AI133" si="30">SUMSQ(B130:AG130)</f>
        <v>11201200</v>
      </c>
      <c r="AJ130" s="2">
        <f t="shared" ref="AJ130:AJ133" si="31">B130^3+C130^3+D130^3+E130^3+F130^3+G130^3+H130^3+I130^3+J130^3+K130^3+L130^3+M130^3+N130^3+O130^3+P130^3+Q130^3+R130^3+S130^3+T130^3+U130^3+V130^3+W130^3+X130^3+Y130^3+Z130^3+AA130^3+AB130^3+AC130^3+AD130^3+AE130^3+AF130^3+AG130^3</f>
        <v>8606720000</v>
      </c>
      <c r="AO130" s="77"/>
      <c r="AP130" s="77"/>
      <c r="AQ130" s="77"/>
      <c r="BC130" s="77"/>
      <c r="BD130" s="77"/>
      <c r="BJ130" s="77"/>
      <c r="BP130" s="2" t="s">
        <v>5</v>
      </c>
      <c r="BT130" s="22"/>
      <c r="BU130" s="29" t="s">
        <v>207</v>
      </c>
      <c r="BV130" s="30" t="s">
        <v>1030</v>
      </c>
      <c r="BW130" s="31">
        <f>L2+(122*L4)</f>
        <v>123</v>
      </c>
      <c r="BX130" s="22"/>
    </row>
    <row r="131" spans="1:76" x14ac:dyDescent="0.2">
      <c r="A131" s="3" t="s">
        <v>4</v>
      </c>
      <c r="B131" s="2">
        <f>B125</f>
        <v>31</v>
      </c>
      <c r="C131" s="2">
        <f>C124</f>
        <v>43</v>
      </c>
      <c r="D131" s="2">
        <f>D123</f>
        <v>69</v>
      </c>
      <c r="E131" s="2">
        <f>E122</f>
        <v>113</v>
      </c>
      <c r="F131" s="2">
        <f>F121</f>
        <v>132</v>
      </c>
      <c r="G131" s="2">
        <f>G120</f>
        <v>184</v>
      </c>
      <c r="H131" s="2">
        <f>H119</f>
        <v>218</v>
      </c>
      <c r="I131" s="2">
        <f>I118</f>
        <v>238</v>
      </c>
      <c r="J131" s="2">
        <f>J117</f>
        <v>274</v>
      </c>
      <c r="K131" s="2">
        <f>K116</f>
        <v>294</v>
      </c>
      <c r="L131" s="2">
        <f>L115</f>
        <v>332</v>
      </c>
      <c r="M131" s="2">
        <f>M114</f>
        <v>384</v>
      </c>
      <c r="N131" s="2">
        <f>N113</f>
        <v>397</v>
      </c>
      <c r="O131" s="2">
        <f>O112</f>
        <v>441</v>
      </c>
      <c r="P131" s="2">
        <f>P111</f>
        <v>471</v>
      </c>
      <c r="Q131" s="2">
        <f>Q110</f>
        <v>483</v>
      </c>
      <c r="R131" s="2">
        <f>R109</f>
        <v>531</v>
      </c>
      <c r="S131" s="2">
        <f>S108</f>
        <v>551</v>
      </c>
      <c r="T131" s="2">
        <f>T107</f>
        <v>585</v>
      </c>
      <c r="U131" s="2">
        <f>U106</f>
        <v>637</v>
      </c>
      <c r="V131" s="2">
        <f>V105</f>
        <v>656</v>
      </c>
      <c r="W131" s="2">
        <f>W104</f>
        <v>700</v>
      </c>
      <c r="X131" s="2">
        <f>X103</f>
        <v>726</v>
      </c>
      <c r="Y131" s="2">
        <f>Y102</f>
        <v>738</v>
      </c>
      <c r="Z131" s="2">
        <f>Z101</f>
        <v>798</v>
      </c>
      <c r="AA131" s="2">
        <f>AA100</f>
        <v>810</v>
      </c>
      <c r="AB131" s="2">
        <f>AB99</f>
        <v>840</v>
      </c>
      <c r="AC131" s="2">
        <f>AC98</f>
        <v>884</v>
      </c>
      <c r="AD131" s="2">
        <f>AD97</f>
        <v>897</v>
      </c>
      <c r="AE131" s="2">
        <f>AE96</f>
        <v>949</v>
      </c>
      <c r="AF131" s="2">
        <f>AF95</f>
        <v>987</v>
      </c>
      <c r="AG131" s="2">
        <f>AG94</f>
        <v>1007</v>
      </c>
      <c r="AH131" s="217">
        <f t="shared" si="29"/>
        <v>16400</v>
      </c>
      <c r="AI131" s="5">
        <f t="shared" si="30"/>
        <v>11201200</v>
      </c>
      <c r="AJ131" s="2">
        <f t="shared" si="31"/>
        <v>8606720000</v>
      </c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T131" s="22"/>
      <c r="BU131" s="29" t="s">
        <v>21</v>
      </c>
      <c r="BV131" s="30" t="s">
        <v>1030</v>
      </c>
      <c r="BW131" s="31">
        <f>L2+(123*L4)</f>
        <v>124</v>
      </c>
      <c r="BX131" s="22"/>
    </row>
    <row r="132" spans="1:76" x14ac:dyDescent="0.2">
      <c r="A132" s="3" t="s">
        <v>6</v>
      </c>
      <c r="B132" s="2">
        <f>B110</f>
        <v>652</v>
      </c>
      <c r="C132" s="2">
        <f>C111</f>
        <v>704</v>
      </c>
      <c r="D132" s="2">
        <f>D112</f>
        <v>722</v>
      </c>
      <c r="E132" s="2">
        <f>E113</f>
        <v>742</v>
      </c>
      <c r="F132" s="2">
        <f>F114</f>
        <v>535</v>
      </c>
      <c r="G132" s="2">
        <f>G115</f>
        <v>547</v>
      </c>
      <c r="H132" s="2">
        <f>H116</f>
        <v>589</v>
      </c>
      <c r="I132" s="2">
        <f>I117</f>
        <v>633</v>
      </c>
      <c r="J132" s="2">
        <f>J118</f>
        <v>901</v>
      </c>
      <c r="K132" s="2">
        <f>K119</f>
        <v>945</v>
      </c>
      <c r="L132" s="2">
        <f>L120</f>
        <v>991</v>
      </c>
      <c r="M132" s="2">
        <f>M121</f>
        <v>1003</v>
      </c>
      <c r="N132" s="2">
        <f>N122</f>
        <v>794</v>
      </c>
      <c r="O132" s="2">
        <f>O123</f>
        <v>814</v>
      </c>
      <c r="P132" s="2">
        <f>P124</f>
        <v>836</v>
      </c>
      <c r="Q132" s="2">
        <f>Q125</f>
        <v>888</v>
      </c>
      <c r="R132" s="2">
        <f>R94</f>
        <v>136</v>
      </c>
      <c r="S132" s="2">
        <f>S95</f>
        <v>180</v>
      </c>
      <c r="T132" s="2">
        <f>T96</f>
        <v>222</v>
      </c>
      <c r="U132" s="2">
        <f>U97</f>
        <v>234</v>
      </c>
      <c r="V132" s="2">
        <f>V98</f>
        <v>27</v>
      </c>
      <c r="W132" s="2">
        <f>W99</f>
        <v>47</v>
      </c>
      <c r="X132" s="2">
        <f>X100</f>
        <v>65</v>
      </c>
      <c r="Y132" s="2">
        <f>Y101</f>
        <v>117</v>
      </c>
      <c r="Z132" s="2">
        <f>Z102</f>
        <v>393</v>
      </c>
      <c r="AA132" s="2">
        <f>AA103</f>
        <v>445</v>
      </c>
      <c r="AB132" s="2">
        <f>AB104</f>
        <v>467</v>
      </c>
      <c r="AC132" s="2">
        <f>AC105</f>
        <v>487</v>
      </c>
      <c r="AD132" s="2">
        <f>AD106</f>
        <v>278</v>
      </c>
      <c r="AE132" s="2">
        <f>AE107</f>
        <v>290</v>
      </c>
      <c r="AF132" s="2">
        <f>AF108</f>
        <v>336</v>
      </c>
      <c r="AG132" s="2">
        <f>AG109</f>
        <v>380</v>
      </c>
      <c r="AH132" s="217">
        <f t="shared" si="29"/>
        <v>16400</v>
      </c>
      <c r="AI132" s="5">
        <f t="shared" si="30"/>
        <v>11201200</v>
      </c>
      <c r="AJ132" s="2">
        <f t="shared" si="31"/>
        <v>8606720000</v>
      </c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T132" s="22"/>
      <c r="BU132" s="29" t="s">
        <v>966</v>
      </c>
      <c r="BV132" s="30" t="s">
        <v>1030</v>
      </c>
      <c r="BW132" s="31">
        <f>L2+(124*L4)</f>
        <v>125</v>
      </c>
      <c r="BX132" s="22"/>
    </row>
    <row r="133" spans="1:76" x14ac:dyDescent="0.2">
      <c r="A133" s="3" t="s">
        <v>7</v>
      </c>
      <c r="B133" s="2">
        <f>B109</f>
        <v>645</v>
      </c>
      <c r="C133" s="2">
        <f>C108</f>
        <v>689</v>
      </c>
      <c r="D133" s="2">
        <f>D107</f>
        <v>735</v>
      </c>
      <c r="E133" s="2">
        <f>E106</f>
        <v>747</v>
      </c>
      <c r="F133" s="2">
        <f>F105</f>
        <v>538</v>
      </c>
      <c r="G133" s="2">
        <f>G104</f>
        <v>558</v>
      </c>
      <c r="H133" s="2">
        <f>H103</f>
        <v>580</v>
      </c>
      <c r="I133" s="2">
        <f>I102</f>
        <v>632</v>
      </c>
      <c r="J133" s="2">
        <f>J101</f>
        <v>908</v>
      </c>
      <c r="K133" s="2">
        <f>K100</f>
        <v>960</v>
      </c>
      <c r="L133" s="2">
        <f>L99</f>
        <v>978</v>
      </c>
      <c r="M133" s="2">
        <f>M98</f>
        <v>998</v>
      </c>
      <c r="N133" s="2">
        <f>N97</f>
        <v>791</v>
      </c>
      <c r="O133" s="2">
        <f>O96</f>
        <v>803</v>
      </c>
      <c r="P133" s="2">
        <f>P95</f>
        <v>845</v>
      </c>
      <c r="Q133" s="2">
        <f>Q94</f>
        <v>889</v>
      </c>
      <c r="R133" s="2">
        <f>R125</f>
        <v>137</v>
      </c>
      <c r="S133" s="2">
        <f>S124</f>
        <v>189</v>
      </c>
      <c r="T133" s="2">
        <f>T123</f>
        <v>211</v>
      </c>
      <c r="U133" s="2">
        <f>U122</f>
        <v>231</v>
      </c>
      <c r="V133" s="2">
        <f>V121</f>
        <v>22</v>
      </c>
      <c r="W133" s="2">
        <f>W120</f>
        <v>34</v>
      </c>
      <c r="X133" s="2">
        <f>X119</f>
        <v>80</v>
      </c>
      <c r="Y133" s="2">
        <f>Y118</f>
        <v>124</v>
      </c>
      <c r="Z133" s="2">
        <f>Z117</f>
        <v>392</v>
      </c>
      <c r="AA133" s="2">
        <f>AA116</f>
        <v>436</v>
      </c>
      <c r="AB133" s="2">
        <f>AB115</f>
        <v>478</v>
      </c>
      <c r="AC133" s="2">
        <f>AC114</f>
        <v>490</v>
      </c>
      <c r="AD133" s="2">
        <f>AD113</f>
        <v>283</v>
      </c>
      <c r="AE133" s="2">
        <f>AE112</f>
        <v>303</v>
      </c>
      <c r="AF133" s="2">
        <f>AF111</f>
        <v>321</v>
      </c>
      <c r="AG133" s="2">
        <f>AG110</f>
        <v>373</v>
      </c>
      <c r="AH133" s="217">
        <f t="shared" si="29"/>
        <v>16400</v>
      </c>
      <c r="AI133" s="5">
        <f t="shared" si="30"/>
        <v>11201200</v>
      </c>
      <c r="AJ133" s="2">
        <f t="shared" si="31"/>
        <v>8606720000</v>
      </c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T133" s="22"/>
      <c r="BU133" s="29" t="s">
        <v>780</v>
      </c>
      <c r="BV133" s="30" t="s">
        <v>1030</v>
      </c>
      <c r="BW133" s="31">
        <f>L2+(125*L4)</f>
        <v>126</v>
      </c>
      <c r="BX133" s="22"/>
    </row>
    <row r="134" spans="1:76" x14ac:dyDescent="0.2">
      <c r="A134" s="2"/>
      <c r="BT134" s="22"/>
      <c r="BU134" s="29" t="s">
        <v>712</v>
      </c>
      <c r="BV134" s="30" t="s">
        <v>1030</v>
      </c>
      <c r="BW134" s="31">
        <f>L2+(126*L4)</f>
        <v>127</v>
      </c>
      <c r="BX134" s="22"/>
    </row>
    <row r="135" spans="1:76" x14ac:dyDescent="0.2">
      <c r="A135" s="2"/>
      <c r="BT135" s="22"/>
      <c r="BU135" s="29" t="s">
        <v>643</v>
      </c>
      <c r="BV135" s="30" t="s">
        <v>1030</v>
      </c>
      <c r="BW135" s="31">
        <f>L2+(127*L4)</f>
        <v>128</v>
      </c>
      <c r="BX135" s="22"/>
    </row>
    <row r="136" spans="1:76" ht="13.5" thickBot="1" x14ac:dyDescent="0.25">
      <c r="A136" s="1" t="s">
        <v>5</v>
      </c>
      <c r="B136" s="1" t="s">
        <v>14</v>
      </c>
      <c r="BB136" s="32" t="s">
        <v>1165</v>
      </c>
      <c r="BT136" s="22"/>
      <c r="BU136" s="29" t="s">
        <v>814</v>
      </c>
      <c r="BV136" s="30" t="s">
        <v>1030</v>
      </c>
      <c r="BW136" s="31">
        <f>L2+(128*L4)</f>
        <v>129</v>
      </c>
      <c r="BX136" s="22"/>
    </row>
    <row r="137" spans="1:76" x14ac:dyDescent="0.2">
      <c r="A137" s="1">
        <v>1</v>
      </c>
      <c r="B137" s="193">
        <f>BW26</f>
        <v>19</v>
      </c>
      <c r="C137" s="194">
        <f>BW395</f>
        <v>388</v>
      </c>
      <c r="D137" s="177">
        <f>BW953</f>
        <v>946</v>
      </c>
      <c r="E137" s="177">
        <f>BW552</f>
        <v>545</v>
      </c>
      <c r="F137" s="177">
        <f>BW788</f>
        <v>781</v>
      </c>
      <c r="G137" s="177">
        <f>BW677</f>
        <v>670</v>
      </c>
      <c r="H137" s="177">
        <f>BW183</f>
        <v>176</v>
      </c>
      <c r="I137" s="177">
        <f>BW326</f>
        <v>319</v>
      </c>
      <c r="J137" s="177">
        <f>BW607</f>
        <v>600</v>
      </c>
      <c r="K137" s="177">
        <f>BW974</f>
        <v>967</v>
      </c>
      <c r="L137" s="177">
        <f>BW508</f>
        <v>501</v>
      </c>
      <c r="M137" s="177">
        <f>BW109</f>
        <v>102</v>
      </c>
      <c r="N137" s="177">
        <f>BW337</f>
        <v>330</v>
      </c>
      <c r="O137" s="177">
        <f>BW224</f>
        <v>217</v>
      </c>
      <c r="P137" s="189">
        <f>BW754</f>
        <v>747</v>
      </c>
      <c r="Q137" s="177">
        <f>BW899</f>
        <v>892</v>
      </c>
      <c r="R137" s="177">
        <f>BW140</f>
        <v>133</v>
      </c>
      <c r="S137" s="185">
        <f>BW285</f>
        <v>278</v>
      </c>
      <c r="T137" s="177">
        <f>BW815</f>
        <v>808</v>
      </c>
      <c r="U137" s="177">
        <f>BW702</f>
        <v>695</v>
      </c>
      <c r="V137" s="177">
        <f>BW930</f>
        <v>923</v>
      </c>
      <c r="W137" s="177">
        <f>BW531</f>
        <v>524</v>
      </c>
      <c r="X137" s="177">
        <f>BW65</f>
        <v>58</v>
      </c>
      <c r="Y137" s="177">
        <f>BW432</f>
        <v>425</v>
      </c>
      <c r="Z137" s="177">
        <f>BW713</f>
        <v>706</v>
      </c>
      <c r="AA137" s="177">
        <f>BW856</f>
        <v>849</v>
      </c>
      <c r="AB137" s="177">
        <f>BW362</f>
        <v>355</v>
      </c>
      <c r="AC137" s="177">
        <f>BW251</f>
        <v>244</v>
      </c>
      <c r="AD137" s="177">
        <f>BW487</f>
        <v>480</v>
      </c>
      <c r="AE137" s="177">
        <f>BW86</f>
        <v>79</v>
      </c>
      <c r="AF137" s="195">
        <f>BW644</f>
        <v>637</v>
      </c>
      <c r="AG137" s="196">
        <f>BW1013</f>
        <v>1006</v>
      </c>
      <c r="AH137" s="5">
        <f>SUM(B137:AG137)</f>
        <v>16400</v>
      </c>
      <c r="AI137" s="5">
        <f>SUMSQ(B137:AG137)</f>
        <v>11201200</v>
      </c>
      <c r="AJ137" s="2">
        <f t="shared" ref="AJ137:AJ168" si="32">B137^3+C137^3+D137^3+E137^3+F137^3+G137^3+H137^3+I137^3+J137^3+K137^3+L137^3+M137^3+N137^3+O137^3+P137^3+Q137^3+R137^3+S137^3+T137^3+U137^3+V137^3+W137^3+X137^3+Y137^3+Z137^3+AA137^3+AB137^3+AC137^3+AD137^3+AE137^3+AF137^3+AG137^3</f>
        <v>8606720000</v>
      </c>
      <c r="AK137" s="115">
        <f>SUMSQ(B137,C137,D137,E137,F137,G137,H137,I137,J137,K137,L137,M137,N137,O137,P137,Q137,B138,C138,D138,E138,F138,G138,H138,I138,J138,K138,L138,M138,N138,O138,P138,Q138)</f>
        <v>11201200</v>
      </c>
      <c r="AM137" s="45" t="s">
        <v>629</v>
      </c>
      <c r="AN137" s="46" t="s">
        <v>914</v>
      </c>
      <c r="AO137" s="75" t="s">
        <v>565</v>
      </c>
      <c r="AP137" s="46" t="s">
        <v>976</v>
      </c>
      <c r="AQ137" s="46" t="s">
        <v>756</v>
      </c>
      <c r="AR137" s="46" t="s">
        <v>787</v>
      </c>
      <c r="AS137" s="46" t="s">
        <v>693</v>
      </c>
      <c r="AT137" s="46" t="s">
        <v>851</v>
      </c>
      <c r="AU137" s="46" t="s">
        <v>897</v>
      </c>
      <c r="AV137" s="75" t="s">
        <v>676</v>
      </c>
      <c r="AW137" s="46" t="s">
        <v>834</v>
      </c>
      <c r="AX137" s="46" t="s">
        <v>739</v>
      </c>
      <c r="AY137" s="46" t="s">
        <v>1023</v>
      </c>
      <c r="AZ137" s="46" t="s">
        <v>548</v>
      </c>
      <c r="BA137" s="46" t="s">
        <v>960</v>
      </c>
      <c r="BB137" s="75" t="s">
        <v>612</v>
      </c>
      <c r="BC137" s="46" t="s">
        <v>358</v>
      </c>
      <c r="BD137" s="46" t="s">
        <v>199</v>
      </c>
      <c r="BE137" s="46" t="s">
        <v>295</v>
      </c>
      <c r="BF137" s="46" t="s">
        <v>263</v>
      </c>
      <c r="BG137" s="75" t="s">
        <v>1137</v>
      </c>
      <c r="BH137" s="46" t="s">
        <v>74</v>
      </c>
      <c r="BI137" s="46" t="s">
        <v>422</v>
      </c>
      <c r="BJ137" s="46" t="s">
        <v>137</v>
      </c>
      <c r="BK137" s="46" t="s">
        <v>91</v>
      </c>
      <c r="BL137" s="75" t="s">
        <v>439</v>
      </c>
      <c r="BM137" s="46" t="s">
        <v>27</v>
      </c>
      <c r="BN137" s="46" t="s">
        <v>502</v>
      </c>
      <c r="BO137" s="46" t="s">
        <v>216</v>
      </c>
      <c r="BP137" s="46" t="s">
        <v>311</v>
      </c>
      <c r="BQ137" s="46" t="s">
        <v>154</v>
      </c>
      <c r="BR137" s="79" t="s">
        <v>375</v>
      </c>
      <c r="BS137" s="24"/>
      <c r="BT137" s="22"/>
      <c r="BU137" s="29" t="s">
        <v>998</v>
      </c>
      <c r="BV137" s="30" t="s">
        <v>1030</v>
      </c>
      <c r="BW137" s="31">
        <f>L2+(129*L4)</f>
        <v>130</v>
      </c>
      <c r="BX137" s="22"/>
    </row>
    <row r="138" spans="1:76" x14ac:dyDescent="0.2">
      <c r="A138" s="1">
        <v>2</v>
      </c>
      <c r="B138" s="197">
        <f>BW447</f>
        <v>440</v>
      </c>
      <c r="C138" s="9">
        <f>BW46</f>
        <v>39</v>
      </c>
      <c r="D138" s="6">
        <f>BW540</f>
        <v>533</v>
      </c>
      <c r="E138" s="6">
        <f>BW909</f>
        <v>902</v>
      </c>
      <c r="F138" s="6">
        <f>BW689</f>
        <v>682</v>
      </c>
      <c r="G138" s="6">
        <f>BW832</f>
        <v>825</v>
      </c>
      <c r="H138" s="6">
        <f>BW274</f>
        <v>267</v>
      </c>
      <c r="I138" s="6">
        <f>BW163</f>
        <v>156</v>
      </c>
      <c r="J138" s="6">
        <f>BW1018</f>
        <v>1011</v>
      </c>
      <c r="K138" s="6">
        <f>BW619</f>
        <v>612</v>
      </c>
      <c r="L138" s="6">
        <f>BW89</f>
        <v>82</v>
      </c>
      <c r="M138" s="6">
        <f>BW456</f>
        <v>449</v>
      </c>
      <c r="N138" s="6">
        <f>BW244</f>
        <v>237</v>
      </c>
      <c r="O138" s="6">
        <f>BW389</f>
        <v>382</v>
      </c>
      <c r="P138" s="6">
        <f>BW855</f>
        <v>848</v>
      </c>
      <c r="Q138" s="11">
        <f>BW742</f>
        <v>735</v>
      </c>
      <c r="R138" s="12">
        <f>BW297</f>
        <v>290</v>
      </c>
      <c r="S138" s="6">
        <f>BW184</f>
        <v>177</v>
      </c>
      <c r="T138" s="6">
        <f>BW650</f>
        <v>643</v>
      </c>
      <c r="U138" s="6">
        <f>BW795</f>
        <v>788</v>
      </c>
      <c r="V138" s="6">
        <f>BW583</f>
        <v>576</v>
      </c>
      <c r="W138" s="6">
        <f>BW950</f>
        <v>943</v>
      </c>
      <c r="X138" s="6">
        <f>BW420</f>
        <v>413</v>
      </c>
      <c r="Y138" s="6">
        <f>BW21</f>
        <v>14</v>
      </c>
      <c r="Z138" s="6">
        <f>BW876</f>
        <v>869</v>
      </c>
      <c r="AA138" s="6">
        <f>BW765</f>
        <v>758</v>
      </c>
      <c r="AB138" s="6">
        <f>BW207</f>
        <v>200</v>
      </c>
      <c r="AC138" s="6">
        <f>BW350</f>
        <v>343</v>
      </c>
      <c r="AD138" s="6">
        <f>BW130</f>
        <v>123</v>
      </c>
      <c r="AE138" s="6">
        <f>BW499</f>
        <v>492</v>
      </c>
      <c r="AF138" s="6">
        <f>BW993</f>
        <v>986</v>
      </c>
      <c r="AG138" s="198">
        <f>BW592</f>
        <v>585</v>
      </c>
      <c r="AH138" s="5">
        <f t="shared" ref="AH138:AH168" si="33">SUM(B138:AG138)</f>
        <v>16400</v>
      </c>
      <c r="AI138" s="5">
        <f t="shared" ref="AI138:AI168" si="34">SUMSQ(B138:AG138)</f>
        <v>11201200</v>
      </c>
      <c r="AJ138" s="2">
        <f t="shared" si="32"/>
        <v>8606720000</v>
      </c>
      <c r="AK138" s="115">
        <f>SUMSQ(R137,S137,T137,U137,V137,W137,X137,Y137,Z137,AA137,AB137,AC137,AD137,AE137,AF137,AG137,R138,S138,T138,U138,V138,W138,X138,Y138,Z138,AA138,AB138,AC138,AD138,AE138,AF138,AG138)</f>
        <v>11201200</v>
      </c>
      <c r="AM138" s="47" t="s">
        <v>620</v>
      </c>
      <c r="AN138" s="48" t="s">
        <v>905</v>
      </c>
      <c r="AO138" s="48" t="s">
        <v>556</v>
      </c>
      <c r="AP138" s="65" t="s">
        <v>1128</v>
      </c>
      <c r="AQ138" s="48" t="s">
        <v>747</v>
      </c>
      <c r="AR138" s="48" t="s">
        <v>779</v>
      </c>
      <c r="AS138" s="48" t="s">
        <v>684</v>
      </c>
      <c r="AT138" s="48" t="s">
        <v>842</v>
      </c>
      <c r="AU138" s="65" t="s">
        <v>890</v>
      </c>
      <c r="AV138" s="48" t="s">
        <v>669</v>
      </c>
      <c r="AW138" s="48" t="s">
        <v>827</v>
      </c>
      <c r="AX138" s="48" t="s">
        <v>733</v>
      </c>
      <c r="AY138" s="48" t="s">
        <v>1016</v>
      </c>
      <c r="AZ138" s="48" t="s">
        <v>542</v>
      </c>
      <c r="BA138" s="65" t="s">
        <v>953</v>
      </c>
      <c r="BB138" s="48" t="s">
        <v>605</v>
      </c>
      <c r="BC138" s="48" t="s">
        <v>351</v>
      </c>
      <c r="BD138" s="48" t="s">
        <v>192</v>
      </c>
      <c r="BE138" s="48" t="s">
        <v>288</v>
      </c>
      <c r="BF138" s="48" t="s">
        <v>256</v>
      </c>
      <c r="BG138" s="48" t="s">
        <v>479</v>
      </c>
      <c r="BH138" s="65" t="s">
        <v>67</v>
      </c>
      <c r="BI138" s="48" t="s">
        <v>415</v>
      </c>
      <c r="BJ138" s="48" t="s">
        <v>130</v>
      </c>
      <c r="BK138" s="65" t="s">
        <v>82</v>
      </c>
      <c r="BL138" s="48" t="s">
        <v>430</v>
      </c>
      <c r="BM138" s="48" t="s">
        <v>18</v>
      </c>
      <c r="BN138" s="48" t="s">
        <v>493</v>
      </c>
      <c r="BO138" s="48" t="s">
        <v>207</v>
      </c>
      <c r="BP138" s="48" t="s">
        <v>302</v>
      </c>
      <c r="BQ138" s="65" t="s">
        <v>145</v>
      </c>
      <c r="BR138" s="49" t="s">
        <v>366</v>
      </c>
      <c r="BS138" s="24"/>
      <c r="BT138" s="22"/>
      <c r="BU138" s="29" t="s">
        <v>610</v>
      </c>
      <c r="BV138" s="30" t="s">
        <v>1030</v>
      </c>
      <c r="BW138" s="31">
        <f>L2+(130*L4)</f>
        <v>131</v>
      </c>
      <c r="BX138" s="22"/>
    </row>
    <row r="139" spans="1:76" x14ac:dyDescent="0.2">
      <c r="A139" s="1">
        <v>3</v>
      </c>
      <c r="B139" s="178">
        <f>BW1011</f>
        <v>1004</v>
      </c>
      <c r="C139" s="6">
        <f>BW642</f>
        <v>635</v>
      </c>
      <c r="D139" s="9">
        <f>BW80</f>
        <v>73</v>
      </c>
      <c r="E139" s="7">
        <f>BW481</f>
        <v>474</v>
      </c>
      <c r="F139" s="6">
        <f>BW253</f>
        <v>246</v>
      </c>
      <c r="G139" s="6">
        <f>BW364</f>
        <v>357</v>
      </c>
      <c r="H139" s="6">
        <f>BW862</f>
        <v>855</v>
      </c>
      <c r="I139" s="6">
        <f>BW719</f>
        <v>712</v>
      </c>
      <c r="J139" s="6">
        <f>BW438</f>
        <v>431</v>
      </c>
      <c r="K139" s="6">
        <f>BW71</f>
        <v>64</v>
      </c>
      <c r="L139" s="6">
        <f>BW533</f>
        <v>526</v>
      </c>
      <c r="M139" s="6">
        <f>BW932</f>
        <v>925</v>
      </c>
      <c r="N139" s="11">
        <f>BW696</f>
        <v>689</v>
      </c>
      <c r="O139" s="6">
        <f>BW809</f>
        <v>802</v>
      </c>
      <c r="P139" s="6">
        <f>BW283</f>
        <v>276</v>
      </c>
      <c r="Q139" s="6">
        <f>BW138</f>
        <v>131</v>
      </c>
      <c r="R139" s="6">
        <f>BW901</f>
        <v>894</v>
      </c>
      <c r="S139" s="6">
        <f>BW756</f>
        <v>749</v>
      </c>
      <c r="T139" s="6">
        <f>BW230</f>
        <v>223</v>
      </c>
      <c r="U139" s="12">
        <f>BW343</f>
        <v>336</v>
      </c>
      <c r="V139" s="6">
        <f>BW107</f>
        <v>100</v>
      </c>
      <c r="W139" s="6">
        <f>BW506</f>
        <v>499</v>
      </c>
      <c r="X139" s="6">
        <f>BW968</f>
        <v>961</v>
      </c>
      <c r="Y139" s="6">
        <f>BW601</f>
        <v>594</v>
      </c>
      <c r="Z139" s="6">
        <f>BW320</f>
        <v>313</v>
      </c>
      <c r="AA139" s="6">
        <f>BW177</f>
        <v>170</v>
      </c>
      <c r="AB139" s="6">
        <f>BW675</f>
        <v>668</v>
      </c>
      <c r="AC139" s="6">
        <f>BW786</f>
        <v>779</v>
      </c>
      <c r="AD139" s="8">
        <f>BW558</f>
        <v>551</v>
      </c>
      <c r="AE139" s="6">
        <f>BW959</f>
        <v>952</v>
      </c>
      <c r="AF139" s="6">
        <f>BW397</f>
        <v>390</v>
      </c>
      <c r="AG139" s="179">
        <f>BW28</f>
        <v>21</v>
      </c>
      <c r="AH139" s="5">
        <f t="shared" si="33"/>
        <v>16400</v>
      </c>
      <c r="AI139" s="5">
        <f t="shared" si="34"/>
        <v>11201200</v>
      </c>
      <c r="AJ139" s="2">
        <f t="shared" si="32"/>
        <v>8606720000</v>
      </c>
      <c r="AK139" s="115">
        <f>SUMSQ(B139,C139,D139,E139,F139,G139,H139,I139,J139,K139,L139,M139,N139,O139,P139,Q139,B140,C140,D140,E140,F140,G140,H140,I140,J140,K140,L140,M140,N140,O140,P140,Q140)</f>
        <v>11201200</v>
      </c>
      <c r="AM139" s="74" t="s">
        <v>631</v>
      </c>
      <c r="AN139" s="48" t="s">
        <v>916</v>
      </c>
      <c r="AO139" s="48" t="s">
        <v>567</v>
      </c>
      <c r="AP139" s="48" t="s">
        <v>978</v>
      </c>
      <c r="AQ139" s="48" t="s">
        <v>758</v>
      </c>
      <c r="AR139" s="48" t="s">
        <v>789</v>
      </c>
      <c r="AS139" s="65" t="s">
        <v>695</v>
      </c>
      <c r="AT139" s="48" t="s">
        <v>853</v>
      </c>
      <c r="AU139" s="48" t="s">
        <v>895</v>
      </c>
      <c r="AV139" s="48" t="s">
        <v>674</v>
      </c>
      <c r="AW139" s="48" t="s">
        <v>832</v>
      </c>
      <c r="AX139" s="65" t="s">
        <v>1147</v>
      </c>
      <c r="AY139" s="48" t="s">
        <v>1021</v>
      </c>
      <c r="AZ139" s="48" t="s">
        <v>546</v>
      </c>
      <c r="BA139" s="48" t="s">
        <v>958</v>
      </c>
      <c r="BB139" s="48" t="s">
        <v>610</v>
      </c>
      <c r="BC139" s="65" t="s">
        <v>356</v>
      </c>
      <c r="BD139" s="48" t="s">
        <v>197</v>
      </c>
      <c r="BE139" s="48" t="s">
        <v>293</v>
      </c>
      <c r="BF139" s="48" t="s">
        <v>261</v>
      </c>
      <c r="BG139" s="48" t="s">
        <v>7</v>
      </c>
      <c r="BH139" s="48" t="s">
        <v>72</v>
      </c>
      <c r="BI139" s="65" t="s">
        <v>101</v>
      </c>
      <c r="BJ139" s="48" t="s">
        <v>135</v>
      </c>
      <c r="BK139" s="48" t="s">
        <v>93</v>
      </c>
      <c r="BL139" s="48" t="s">
        <v>441</v>
      </c>
      <c r="BM139" s="48" t="s">
        <v>29</v>
      </c>
      <c r="BN139" s="48" t="s">
        <v>504</v>
      </c>
      <c r="BO139" s="48" t="s">
        <v>218</v>
      </c>
      <c r="BP139" s="65" t="s">
        <v>313</v>
      </c>
      <c r="BQ139" s="48" t="s">
        <v>156</v>
      </c>
      <c r="BR139" s="49" t="s">
        <v>377</v>
      </c>
      <c r="BS139" s="24"/>
      <c r="BT139" s="22"/>
      <c r="BU139" s="29" t="s">
        <v>677</v>
      </c>
      <c r="BV139" s="30" t="s">
        <v>1030</v>
      </c>
      <c r="BW139" s="31">
        <f>L2+(131*L4)</f>
        <v>132</v>
      </c>
      <c r="BX139" s="22"/>
    </row>
    <row r="140" spans="1:76" x14ac:dyDescent="0.2">
      <c r="A140" s="1">
        <v>4</v>
      </c>
      <c r="B140" s="178">
        <f>BW598</f>
        <v>591</v>
      </c>
      <c r="C140" s="6">
        <f>BW999</f>
        <v>992</v>
      </c>
      <c r="D140" s="7">
        <f>BW501</f>
        <v>494</v>
      </c>
      <c r="E140" s="9">
        <f>BW132</f>
        <v>125</v>
      </c>
      <c r="F140" s="6">
        <f>BW344</f>
        <v>337</v>
      </c>
      <c r="G140" s="6">
        <f>BW201</f>
        <v>194</v>
      </c>
      <c r="H140" s="6">
        <f>BW763</f>
        <v>756</v>
      </c>
      <c r="I140" s="6">
        <f>BW874</f>
        <v>867</v>
      </c>
      <c r="J140" s="6">
        <f>BW19</f>
        <v>12</v>
      </c>
      <c r="K140" s="6">
        <f>BW418</f>
        <v>411</v>
      </c>
      <c r="L140" s="6">
        <f>BW944</f>
        <v>937</v>
      </c>
      <c r="M140" s="6">
        <f>BW577</f>
        <v>570</v>
      </c>
      <c r="N140" s="6">
        <f>BW797</f>
        <v>790</v>
      </c>
      <c r="O140" s="11">
        <f>BW652</f>
        <v>645</v>
      </c>
      <c r="P140" s="6">
        <f>BW190</f>
        <v>183</v>
      </c>
      <c r="Q140" s="6">
        <f>BW303</f>
        <v>296</v>
      </c>
      <c r="R140" s="6">
        <f>BW736</f>
        <v>729</v>
      </c>
      <c r="S140" s="6">
        <f>BW849</f>
        <v>842</v>
      </c>
      <c r="T140" s="12">
        <f>BW387</f>
        <v>380</v>
      </c>
      <c r="U140" s="6">
        <f>BW242</f>
        <v>235</v>
      </c>
      <c r="V140" s="6">
        <f>BW462</f>
        <v>455</v>
      </c>
      <c r="W140" s="6">
        <f>BW95</f>
        <v>88</v>
      </c>
      <c r="X140" s="6">
        <f>BW621</f>
        <v>614</v>
      </c>
      <c r="Y140" s="6">
        <f>BW1020</f>
        <v>1013</v>
      </c>
      <c r="Z140" s="6">
        <f>BW165</f>
        <v>158</v>
      </c>
      <c r="AA140" s="6">
        <f>BW276</f>
        <v>269</v>
      </c>
      <c r="AB140" s="6">
        <f>BW838</f>
        <v>831</v>
      </c>
      <c r="AC140" s="6">
        <f>BW695</f>
        <v>688</v>
      </c>
      <c r="AD140" s="6">
        <f>BW907</f>
        <v>900</v>
      </c>
      <c r="AE140" s="8">
        <f>BW538</f>
        <v>531</v>
      </c>
      <c r="AF140" s="6">
        <f>BW40</f>
        <v>33</v>
      </c>
      <c r="AG140" s="179">
        <f>BW441</f>
        <v>434</v>
      </c>
      <c r="AH140" s="5">
        <f t="shared" si="33"/>
        <v>16400</v>
      </c>
      <c r="AI140" s="5">
        <f t="shared" si="34"/>
        <v>11201200</v>
      </c>
      <c r="AJ140" s="2">
        <f t="shared" si="32"/>
        <v>8606720000</v>
      </c>
      <c r="AK140" s="115">
        <f>SUMSQ(R139,S139,T139,U139,V139,W139,X139,Y139,Z139,AA139,AB139,AC139,AD139,AE139,AF139,AG139,R140,S140,T140,U140,V140,W140,X140,Y140,Z140,AA140,AB140,AC140,AD140,AE140,AF140,AG140)</f>
        <v>11201200</v>
      </c>
      <c r="AM140" s="47" t="s">
        <v>618</v>
      </c>
      <c r="AN140" s="65" t="s">
        <v>903</v>
      </c>
      <c r="AO140" s="48" t="s">
        <v>554</v>
      </c>
      <c r="AP140" s="48" t="s">
        <v>966</v>
      </c>
      <c r="AQ140" s="48" t="s">
        <v>745</v>
      </c>
      <c r="AR140" s="48" t="s">
        <v>777</v>
      </c>
      <c r="AS140" s="48" t="s">
        <v>682</v>
      </c>
      <c r="AT140" s="65" t="s">
        <v>840</v>
      </c>
      <c r="AU140" s="48" t="s">
        <v>892</v>
      </c>
      <c r="AV140" s="48" t="s">
        <v>671</v>
      </c>
      <c r="AW140" s="65" t="s">
        <v>829</v>
      </c>
      <c r="AX140" s="48" t="s">
        <v>735</v>
      </c>
      <c r="AY140" s="48" t="s">
        <v>1018</v>
      </c>
      <c r="AZ140" s="48" t="s">
        <v>543</v>
      </c>
      <c r="BA140" s="48" t="s">
        <v>955</v>
      </c>
      <c r="BB140" s="48" t="s">
        <v>607</v>
      </c>
      <c r="BC140" s="48" t="s">
        <v>353</v>
      </c>
      <c r="BD140" s="65" t="s">
        <v>194</v>
      </c>
      <c r="BE140" s="48" t="s">
        <v>290</v>
      </c>
      <c r="BF140" s="48" t="s">
        <v>258</v>
      </c>
      <c r="BG140" s="48" t="s">
        <v>481</v>
      </c>
      <c r="BH140" s="48" t="s">
        <v>69</v>
      </c>
      <c r="BI140" s="48" t="s">
        <v>417</v>
      </c>
      <c r="BJ140" s="65" t="s">
        <v>132</v>
      </c>
      <c r="BK140" s="48" t="s">
        <v>80</v>
      </c>
      <c r="BL140" s="48" t="s">
        <v>428</v>
      </c>
      <c r="BM140" s="48" t="s">
        <v>16</v>
      </c>
      <c r="BN140" s="48" t="s">
        <v>491</v>
      </c>
      <c r="BO140" s="65" t="s">
        <v>1129</v>
      </c>
      <c r="BP140" s="48" t="s">
        <v>300</v>
      </c>
      <c r="BQ140" s="48" t="s">
        <v>143</v>
      </c>
      <c r="BR140" s="49" t="s">
        <v>364</v>
      </c>
      <c r="BS140" s="24"/>
      <c r="BT140" s="22"/>
      <c r="BU140" s="29" t="s">
        <v>358</v>
      </c>
      <c r="BV140" s="30" t="s">
        <v>1030</v>
      </c>
      <c r="BW140" s="31">
        <f>L2+(132*L4)</f>
        <v>133</v>
      </c>
      <c r="BX140" s="22"/>
    </row>
    <row r="141" spans="1:76" x14ac:dyDescent="0.2">
      <c r="A141" s="1">
        <v>5</v>
      </c>
      <c r="B141" s="178">
        <f>BW921</f>
        <v>914</v>
      </c>
      <c r="C141" s="6">
        <f>BW520</f>
        <v>513</v>
      </c>
      <c r="D141" s="6">
        <f>BW58</f>
        <v>51</v>
      </c>
      <c r="E141" s="6">
        <f>BW427</f>
        <v>420</v>
      </c>
      <c r="F141" s="9">
        <f>BW151</f>
        <v>144</v>
      </c>
      <c r="G141" s="7">
        <f>BW294</f>
        <v>287</v>
      </c>
      <c r="H141" s="6">
        <f>BW820</f>
        <v>813</v>
      </c>
      <c r="I141" s="6">
        <f>BW709</f>
        <v>702</v>
      </c>
      <c r="J141" s="6">
        <f>BW476</f>
        <v>469</v>
      </c>
      <c r="K141" s="6">
        <f>BW77</f>
        <v>70</v>
      </c>
      <c r="L141" s="11">
        <f>BW639</f>
        <v>632</v>
      </c>
      <c r="M141" s="6">
        <f>BW1006</f>
        <v>999</v>
      </c>
      <c r="N141" s="6">
        <f>BW722</f>
        <v>715</v>
      </c>
      <c r="O141" s="6">
        <f>BW867</f>
        <v>860</v>
      </c>
      <c r="P141" s="6">
        <f>BW369</f>
        <v>362</v>
      </c>
      <c r="Q141" s="6">
        <f>BW256</f>
        <v>249</v>
      </c>
      <c r="R141" s="6">
        <f>BW783</f>
        <v>776</v>
      </c>
      <c r="S141" s="6">
        <f>BW670</f>
        <v>663</v>
      </c>
      <c r="T141" s="6">
        <f>BW172</f>
        <v>165</v>
      </c>
      <c r="U141" s="6">
        <f>BW317</f>
        <v>310</v>
      </c>
      <c r="V141" s="6">
        <f>BW33</f>
        <v>26</v>
      </c>
      <c r="W141" s="12">
        <f>BW400</f>
        <v>393</v>
      </c>
      <c r="X141" s="6">
        <f>BW962</f>
        <v>955</v>
      </c>
      <c r="Y141" s="6">
        <f>BW563</f>
        <v>556</v>
      </c>
      <c r="Z141" s="6">
        <f>BW330</f>
        <v>323</v>
      </c>
      <c r="AA141" s="6">
        <f>BW219</f>
        <v>212</v>
      </c>
      <c r="AB141" s="8">
        <f>BW745</f>
        <v>738</v>
      </c>
      <c r="AC141" s="6">
        <f>BW888</f>
        <v>881</v>
      </c>
      <c r="AD141" s="6">
        <f>BW612</f>
        <v>605</v>
      </c>
      <c r="AE141" s="6">
        <f>BW981</f>
        <v>974</v>
      </c>
      <c r="AF141" s="6">
        <f>BW519</f>
        <v>512</v>
      </c>
      <c r="AG141" s="179">
        <f>BW118</f>
        <v>111</v>
      </c>
      <c r="AH141" s="5">
        <f t="shared" si="33"/>
        <v>16400</v>
      </c>
      <c r="AI141" s="5">
        <f t="shared" si="34"/>
        <v>11201200</v>
      </c>
      <c r="AJ141" s="2">
        <f t="shared" si="32"/>
        <v>8606720000</v>
      </c>
      <c r="AK141" s="115">
        <f>SUMSQ(B141,C141,D141,E141,F141,G141,H141,I141,J141,K141,L141,M141,N141,O141,P141,Q141,B142,C142,D142,E142,F142,G142,H142,I142,J142,K142,L142,M142,N142,O142,P142,Q142)</f>
        <v>11201200</v>
      </c>
      <c r="AM141" s="74" t="s">
        <v>1143</v>
      </c>
      <c r="AN141" s="48" t="s">
        <v>910</v>
      </c>
      <c r="AO141" s="48" t="s">
        <v>561</v>
      </c>
      <c r="AP141" s="48" t="s">
        <v>972</v>
      </c>
      <c r="AQ141" s="48" t="s">
        <v>752</v>
      </c>
      <c r="AR141" s="48" t="s">
        <v>783</v>
      </c>
      <c r="AS141" s="48" t="s">
        <v>689</v>
      </c>
      <c r="AT141" s="48" t="s">
        <v>847</v>
      </c>
      <c r="AU141" s="48" t="s">
        <v>901</v>
      </c>
      <c r="AV141" s="48" t="s">
        <v>680</v>
      </c>
      <c r="AW141" s="48" t="s">
        <v>838</v>
      </c>
      <c r="AX141" s="65" t="s">
        <v>743</v>
      </c>
      <c r="AY141" s="48" t="s">
        <v>1027</v>
      </c>
      <c r="AZ141" s="65" t="s">
        <v>552</v>
      </c>
      <c r="BA141" s="48" t="s">
        <v>964</v>
      </c>
      <c r="BB141" s="48" t="s">
        <v>616</v>
      </c>
      <c r="BC141" s="48" t="s">
        <v>362</v>
      </c>
      <c r="BD141" s="48" t="s">
        <v>203</v>
      </c>
      <c r="BE141" s="48" t="s">
        <v>298</v>
      </c>
      <c r="BF141" s="48" t="s">
        <v>267</v>
      </c>
      <c r="BG141" s="48" t="s">
        <v>489</v>
      </c>
      <c r="BH141" s="48" t="s">
        <v>78</v>
      </c>
      <c r="BI141" s="65" t="s">
        <v>426</v>
      </c>
      <c r="BJ141" s="48" t="s">
        <v>141</v>
      </c>
      <c r="BK141" s="48" t="s">
        <v>87</v>
      </c>
      <c r="BL141" s="48" t="s">
        <v>435</v>
      </c>
      <c r="BM141" s="48" t="s">
        <v>23</v>
      </c>
      <c r="BN141" s="65" t="s">
        <v>498</v>
      </c>
      <c r="BO141" s="48" t="s">
        <v>212</v>
      </c>
      <c r="BP141" s="65" t="s">
        <v>307</v>
      </c>
      <c r="BQ141" s="48" t="s">
        <v>150</v>
      </c>
      <c r="BR141" s="49" t="s">
        <v>371</v>
      </c>
      <c r="BS141" s="24"/>
      <c r="BT141" s="22"/>
      <c r="BU141" s="29" t="s">
        <v>425</v>
      </c>
      <c r="BV141" s="30" t="s">
        <v>1030</v>
      </c>
      <c r="BW141" s="31">
        <f>L2+(133*L4)</f>
        <v>134</v>
      </c>
      <c r="BX141" s="22"/>
    </row>
    <row r="142" spans="1:76" x14ac:dyDescent="0.2">
      <c r="A142" s="1">
        <v>6</v>
      </c>
      <c r="B142" s="178">
        <f>BW572</f>
        <v>565</v>
      </c>
      <c r="C142" s="6">
        <f>BW941</f>
        <v>934</v>
      </c>
      <c r="D142" s="6">
        <f>BW415</f>
        <v>408</v>
      </c>
      <c r="E142" s="6">
        <f>BW14</f>
        <v>7</v>
      </c>
      <c r="F142" s="7">
        <f>BW306</f>
        <v>299</v>
      </c>
      <c r="G142" s="9">
        <f>BW195</f>
        <v>188</v>
      </c>
      <c r="H142" s="6">
        <f>BW657</f>
        <v>650</v>
      </c>
      <c r="I142" s="6">
        <f>BW800</f>
        <v>793</v>
      </c>
      <c r="J142" s="6">
        <f>BW121</f>
        <v>114</v>
      </c>
      <c r="K142" s="6">
        <f>BW488</f>
        <v>481</v>
      </c>
      <c r="L142" s="6">
        <f>BW986</f>
        <v>979</v>
      </c>
      <c r="M142" s="11">
        <f>BW587</f>
        <v>580</v>
      </c>
      <c r="N142" s="6">
        <f>BW887</f>
        <v>880</v>
      </c>
      <c r="O142" s="6">
        <f>BW774</f>
        <v>767</v>
      </c>
      <c r="P142" s="6">
        <f>BW212</f>
        <v>205</v>
      </c>
      <c r="Q142" s="6">
        <f>BW357</f>
        <v>350</v>
      </c>
      <c r="R142" s="6">
        <f>BW682</f>
        <v>675</v>
      </c>
      <c r="S142" s="6">
        <f>BW827</f>
        <v>820</v>
      </c>
      <c r="T142" s="6">
        <f>BW265</f>
        <v>258</v>
      </c>
      <c r="U142" s="6">
        <f>BW152</f>
        <v>145</v>
      </c>
      <c r="V142" s="12">
        <f>BW452</f>
        <v>445</v>
      </c>
      <c r="W142" s="6">
        <f>BW53</f>
        <v>46</v>
      </c>
      <c r="X142" s="6">
        <f>BW551</f>
        <v>544</v>
      </c>
      <c r="Y142" s="6">
        <f>BW918</f>
        <v>911</v>
      </c>
      <c r="Z142" s="6">
        <f>BW239</f>
        <v>232</v>
      </c>
      <c r="AA142" s="6">
        <f>BW382</f>
        <v>375</v>
      </c>
      <c r="AB142" s="6">
        <f>BW844</f>
        <v>837</v>
      </c>
      <c r="AC142" s="8">
        <f>BW733</f>
        <v>726</v>
      </c>
      <c r="AD142" s="6">
        <f>BW1025</f>
        <v>1018</v>
      </c>
      <c r="AE142" s="6">
        <f>BW624</f>
        <v>617</v>
      </c>
      <c r="AF142" s="6">
        <f>BW98</f>
        <v>91</v>
      </c>
      <c r="AG142" s="179">
        <f>BW467</f>
        <v>460</v>
      </c>
      <c r="AH142" s="5">
        <f t="shared" si="33"/>
        <v>16400</v>
      </c>
      <c r="AI142" s="5">
        <f t="shared" si="34"/>
        <v>11201200</v>
      </c>
      <c r="AJ142" s="2">
        <f t="shared" si="32"/>
        <v>8606720000</v>
      </c>
      <c r="AK142" s="115">
        <f>SUMSQ(R141,S141,T141,U141,V141,W141,X141,Y141,Z141,AA141,AB141,AC141,AD141,AE141,AF141,AG141,R142,S142,T142,U142,V142,W142,X142,Y142,Z142,AA142,AB142,AC142,AD142,AE142,AF142,AG142)</f>
        <v>11201200</v>
      </c>
      <c r="AM142" s="47" t="s">
        <v>624</v>
      </c>
      <c r="AN142" s="65" t="s">
        <v>909</v>
      </c>
      <c r="AO142" s="48" t="s">
        <v>560</v>
      </c>
      <c r="AP142" s="48" t="s">
        <v>971</v>
      </c>
      <c r="AQ142" s="48" t="s">
        <v>751</v>
      </c>
      <c r="AR142" s="48" t="s">
        <v>782</v>
      </c>
      <c r="AS142" s="48" t="s">
        <v>688</v>
      </c>
      <c r="AT142" s="48" t="s">
        <v>846</v>
      </c>
      <c r="AU142" s="48" t="s">
        <v>886</v>
      </c>
      <c r="AV142" s="48" t="s">
        <v>665</v>
      </c>
      <c r="AW142" s="65" t="s">
        <v>823</v>
      </c>
      <c r="AX142" s="48" t="s">
        <v>729</v>
      </c>
      <c r="AY142" s="65" t="s">
        <v>1012</v>
      </c>
      <c r="AZ142" s="48" t="s">
        <v>538</v>
      </c>
      <c r="BA142" s="48" t="s">
        <v>949</v>
      </c>
      <c r="BB142" s="48" t="s">
        <v>601</v>
      </c>
      <c r="BC142" s="48" t="s">
        <v>347</v>
      </c>
      <c r="BD142" s="48" t="s">
        <v>188</v>
      </c>
      <c r="BE142" s="48" t="s">
        <v>284</v>
      </c>
      <c r="BF142" s="48" t="s">
        <v>252</v>
      </c>
      <c r="BG142" s="48" t="s">
        <v>475</v>
      </c>
      <c r="BH142" s="48" t="s">
        <v>63</v>
      </c>
      <c r="BI142" s="48" t="s">
        <v>411</v>
      </c>
      <c r="BJ142" s="65" t="s">
        <v>1157</v>
      </c>
      <c r="BK142" s="48" t="s">
        <v>86</v>
      </c>
      <c r="BL142" s="48" t="s">
        <v>434</v>
      </c>
      <c r="BM142" s="65" t="s">
        <v>22</v>
      </c>
      <c r="BN142" s="48" t="s">
        <v>497</v>
      </c>
      <c r="BO142" s="65" t="s">
        <v>211</v>
      </c>
      <c r="BP142" s="48" t="s">
        <v>306</v>
      </c>
      <c r="BQ142" s="48" t="s">
        <v>149</v>
      </c>
      <c r="BR142" s="49" t="s">
        <v>370</v>
      </c>
      <c r="BS142" s="24"/>
      <c r="BT142" s="22"/>
      <c r="BU142" s="29" t="s">
        <v>52</v>
      </c>
      <c r="BV142" s="30" t="s">
        <v>1030</v>
      </c>
      <c r="BW142" s="31">
        <f>L2+(134*L4)</f>
        <v>135</v>
      </c>
      <c r="BX142" s="22"/>
    </row>
    <row r="143" spans="1:76" x14ac:dyDescent="0.2">
      <c r="A143" s="1">
        <v>7</v>
      </c>
      <c r="B143" s="178">
        <f>BW112</f>
        <v>105</v>
      </c>
      <c r="C143" s="6">
        <f>BW513</f>
        <v>506</v>
      </c>
      <c r="D143" s="6">
        <f>BW979</f>
        <v>972</v>
      </c>
      <c r="E143" s="6">
        <f>BW610</f>
        <v>603</v>
      </c>
      <c r="F143" s="6">
        <f>BW894</f>
        <v>887</v>
      </c>
      <c r="G143" s="6">
        <f>BW751</f>
        <v>744</v>
      </c>
      <c r="H143" s="9">
        <f>BW221</f>
        <v>214</v>
      </c>
      <c r="I143" s="7">
        <f>BW332</f>
        <v>325</v>
      </c>
      <c r="J143" s="11">
        <f>BW565</f>
        <v>558</v>
      </c>
      <c r="K143" s="6">
        <f>BW964</f>
        <v>957</v>
      </c>
      <c r="L143" s="6">
        <f>BW406</f>
        <v>399</v>
      </c>
      <c r="M143" s="6">
        <f>BW39</f>
        <v>32</v>
      </c>
      <c r="N143" s="6">
        <f>BW315</f>
        <v>308</v>
      </c>
      <c r="O143" s="6">
        <f>BW170</f>
        <v>163</v>
      </c>
      <c r="P143" s="6">
        <f>BW664</f>
        <v>657</v>
      </c>
      <c r="Q143" s="6">
        <f>BW777</f>
        <v>770</v>
      </c>
      <c r="R143" s="6">
        <f>BW262</f>
        <v>255</v>
      </c>
      <c r="S143" s="6">
        <f>BW375</f>
        <v>368</v>
      </c>
      <c r="T143" s="6">
        <f>BW869</f>
        <v>862</v>
      </c>
      <c r="U143" s="6">
        <f>BW724</f>
        <v>717</v>
      </c>
      <c r="V143" s="6">
        <f>BW1000</f>
        <v>993</v>
      </c>
      <c r="W143" s="6">
        <f>BW633</f>
        <v>626</v>
      </c>
      <c r="X143" s="6">
        <f>BW75</f>
        <v>68</v>
      </c>
      <c r="Y143" s="12">
        <f>BW474</f>
        <v>467</v>
      </c>
      <c r="Z143" s="8">
        <f>BW707</f>
        <v>700</v>
      </c>
      <c r="AA143" s="6">
        <f>BW818</f>
        <v>811</v>
      </c>
      <c r="AB143" s="6">
        <f>BW288</f>
        <v>281</v>
      </c>
      <c r="AC143" s="6">
        <f>BW145</f>
        <v>138</v>
      </c>
      <c r="AD143" s="6">
        <f>BW429</f>
        <v>422</v>
      </c>
      <c r="AE143" s="6">
        <f>BW60</f>
        <v>53</v>
      </c>
      <c r="AF143" s="6">
        <f>BW526</f>
        <v>519</v>
      </c>
      <c r="AG143" s="179">
        <f>BW927</f>
        <v>920</v>
      </c>
      <c r="AH143" s="5">
        <f t="shared" si="33"/>
        <v>16400</v>
      </c>
      <c r="AI143" s="5">
        <f t="shared" si="34"/>
        <v>11201200</v>
      </c>
      <c r="AJ143" s="2">
        <f t="shared" si="32"/>
        <v>8606720000</v>
      </c>
      <c r="AK143" s="115">
        <f>SUMSQ(B143,C143,D143,E143,F143,G143,H143,I143,J143,K143,L143,M143,N143,O143,P143,Q143,B144,C144,D144,E144,F144,G144,H144,I144,J144,K144,L144,M144,N144,O144,P144,Q144)</f>
        <v>11201200</v>
      </c>
      <c r="AM143" s="47" t="s">
        <v>627</v>
      </c>
      <c r="AN143" s="48" t="s">
        <v>912</v>
      </c>
      <c r="AO143" s="65" t="s">
        <v>563</v>
      </c>
      <c r="AP143" s="48" t="s">
        <v>974</v>
      </c>
      <c r="AQ143" s="65" t="s">
        <v>754</v>
      </c>
      <c r="AR143" s="48" t="s">
        <v>785</v>
      </c>
      <c r="AS143" s="48" t="s">
        <v>691</v>
      </c>
      <c r="AT143" s="48" t="s">
        <v>849</v>
      </c>
      <c r="AU143" s="48" t="s">
        <v>899</v>
      </c>
      <c r="AV143" s="65" t="s">
        <v>678</v>
      </c>
      <c r="AW143" s="48" t="s">
        <v>836</v>
      </c>
      <c r="AX143" s="48" t="s">
        <v>741</v>
      </c>
      <c r="AY143" s="48" t="s">
        <v>1025</v>
      </c>
      <c r="AZ143" s="48" t="s">
        <v>550</v>
      </c>
      <c r="BA143" s="48" t="s">
        <v>962</v>
      </c>
      <c r="BB143" s="48" t="s">
        <v>614</v>
      </c>
      <c r="BC143" s="48" t="s">
        <v>360</v>
      </c>
      <c r="BD143" s="48" t="s">
        <v>201</v>
      </c>
      <c r="BE143" s="65" t="s">
        <v>296</v>
      </c>
      <c r="BF143" s="48" t="s">
        <v>265</v>
      </c>
      <c r="BG143" s="65" t="s">
        <v>487</v>
      </c>
      <c r="BH143" s="48" t="s">
        <v>76</v>
      </c>
      <c r="BI143" s="48" t="s">
        <v>424</v>
      </c>
      <c r="BJ143" s="48" t="s">
        <v>139</v>
      </c>
      <c r="BK143" s="48" t="s">
        <v>89</v>
      </c>
      <c r="BL143" s="48" t="s">
        <v>437</v>
      </c>
      <c r="BM143" s="48" t="s">
        <v>25</v>
      </c>
      <c r="BN143" s="48" t="s">
        <v>500</v>
      </c>
      <c r="BO143" s="48" t="s">
        <v>214</v>
      </c>
      <c r="BP143" s="48" t="s">
        <v>309</v>
      </c>
      <c r="BQ143" s="48" t="s">
        <v>152</v>
      </c>
      <c r="BR143" s="80" t="s">
        <v>1146</v>
      </c>
      <c r="BS143" s="24"/>
      <c r="BT143" s="22"/>
      <c r="BU143" s="29" t="s">
        <v>236</v>
      </c>
      <c r="BV143" s="30" t="s">
        <v>1030</v>
      </c>
      <c r="BW143" s="31">
        <f>L2+(135*L4)</f>
        <v>136</v>
      </c>
      <c r="BX143" s="22"/>
    </row>
    <row r="144" spans="1:76" x14ac:dyDescent="0.2">
      <c r="A144" s="1">
        <v>8</v>
      </c>
      <c r="B144" s="178">
        <f>BW469</f>
        <v>462</v>
      </c>
      <c r="C144" s="6">
        <f>BW100</f>
        <v>93</v>
      </c>
      <c r="D144" s="6">
        <f>BW630</f>
        <v>623</v>
      </c>
      <c r="E144" s="6">
        <f>BW1031</f>
        <v>1024</v>
      </c>
      <c r="F144" s="6">
        <f>BW731</f>
        <v>724</v>
      </c>
      <c r="G144" s="6">
        <f>BW842</f>
        <v>835</v>
      </c>
      <c r="H144" s="7">
        <f>BW376</f>
        <v>369</v>
      </c>
      <c r="I144" s="9">
        <f>BW233</f>
        <v>226</v>
      </c>
      <c r="J144" s="6">
        <f>BW912</f>
        <v>905</v>
      </c>
      <c r="K144" s="11">
        <f>BW545</f>
        <v>538</v>
      </c>
      <c r="L144" s="6">
        <f>BW51</f>
        <v>44</v>
      </c>
      <c r="M144" s="6">
        <f>BW450</f>
        <v>443</v>
      </c>
      <c r="N144" s="6">
        <f>BW158</f>
        <v>151</v>
      </c>
      <c r="O144" s="6">
        <f>BW271</f>
        <v>264</v>
      </c>
      <c r="P144" s="6">
        <f>BW829</f>
        <v>822</v>
      </c>
      <c r="Q144" s="6">
        <f>BW684</f>
        <v>677</v>
      </c>
      <c r="R144" s="6">
        <f>BW355</f>
        <v>348</v>
      </c>
      <c r="S144" s="6">
        <f>BW210</f>
        <v>203</v>
      </c>
      <c r="T144" s="6">
        <f>BW768</f>
        <v>761</v>
      </c>
      <c r="U144" s="6">
        <f>BW881</f>
        <v>874</v>
      </c>
      <c r="V144" s="6">
        <f>BW589</f>
        <v>582</v>
      </c>
      <c r="W144" s="6">
        <f>BW988</f>
        <v>981</v>
      </c>
      <c r="X144" s="12">
        <f>BW494</f>
        <v>487</v>
      </c>
      <c r="Y144" s="6">
        <f>BW127</f>
        <v>120</v>
      </c>
      <c r="Z144" s="6">
        <f>BW806</f>
        <v>799</v>
      </c>
      <c r="AA144" s="8">
        <f>BW663</f>
        <v>656</v>
      </c>
      <c r="AB144" s="6">
        <f>BW197</f>
        <v>190</v>
      </c>
      <c r="AC144" s="6">
        <f>BW308</f>
        <v>301</v>
      </c>
      <c r="AD144" s="6">
        <f>BW8</f>
        <v>1</v>
      </c>
      <c r="AE144" s="6">
        <f>BW409</f>
        <v>402</v>
      </c>
      <c r="AF144" s="6">
        <f>BW939</f>
        <v>932</v>
      </c>
      <c r="AG144" s="179">
        <f>BW570</f>
        <v>563</v>
      </c>
      <c r="AH144" s="5">
        <f t="shared" si="33"/>
        <v>16400</v>
      </c>
      <c r="AI144" s="5">
        <f t="shared" si="34"/>
        <v>11201200</v>
      </c>
      <c r="AJ144" s="2">
        <f t="shared" si="32"/>
        <v>8606720000</v>
      </c>
      <c r="AK144" s="115">
        <f>SUMSQ(R143,S143,T143,U143,V143,W143,X143,Y143,Z143,AA143,AB143,AC143,AD143,AE143,AF143,AG143,R144,S144,T144,U144,V144,W144,X144,Y144,Z144,AA144,AB144,AC144,AD144,AE144,AF144,AG144)</f>
        <v>11201200</v>
      </c>
      <c r="AM144" s="47" t="s">
        <v>622</v>
      </c>
      <c r="AN144" s="48" t="s">
        <v>907</v>
      </c>
      <c r="AO144" s="48" t="s">
        <v>558</v>
      </c>
      <c r="AP144" s="65" t="s">
        <v>935</v>
      </c>
      <c r="AQ144" s="48" t="s">
        <v>749</v>
      </c>
      <c r="AR144" s="65" t="s">
        <v>1031</v>
      </c>
      <c r="AS144" s="48" t="s">
        <v>686</v>
      </c>
      <c r="AT144" s="48" t="s">
        <v>844</v>
      </c>
      <c r="AU144" s="65" t="s">
        <v>1156</v>
      </c>
      <c r="AV144" s="48" t="s">
        <v>667</v>
      </c>
      <c r="AW144" s="48" t="s">
        <v>825</v>
      </c>
      <c r="AX144" s="48" t="s">
        <v>731</v>
      </c>
      <c r="AY144" s="48" t="s">
        <v>1014</v>
      </c>
      <c r="AZ144" s="48" t="s">
        <v>540</v>
      </c>
      <c r="BA144" s="48" t="s">
        <v>951</v>
      </c>
      <c r="BB144" s="48" t="s">
        <v>603</v>
      </c>
      <c r="BC144" s="48" t="s">
        <v>349</v>
      </c>
      <c r="BD144" s="48" t="s">
        <v>190</v>
      </c>
      <c r="BE144" s="48" t="s">
        <v>286</v>
      </c>
      <c r="BF144" s="65" t="s">
        <v>254</v>
      </c>
      <c r="BG144" s="48" t="s">
        <v>477</v>
      </c>
      <c r="BH144" s="65" t="s">
        <v>65</v>
      </c>
      <c r="BI144" s="48" t="s">
        <v>413</v>
      </c>
      <c r="BJ144" s="48" t="s">
        <v>128</v>
      </c>
      <c r="BK144" s="48" t="s">
        <v>84</v>
      </c>
      <c r="BL144" s="48" t="s">
        <v>432</v>
      </c>
      <c r="BM144" s="48" t="s">
        <v>20</v>
      </c>
      <c r="BN144" s="48" t="s">
        <v>495</v>
      </c>
      <c r="BO144" s="48" t="s">
        <v>209</v>
      </c>
      <c r="BP144" s="48" t="s">
        <v>304</v>
      </c>
      <c r="BQ144" s="65" t="s">
        <v>147</v>
      </c>
      <c r="BR144" s="49" t="s">
        <v>368</v>
      </c>
      <c r="BS144" s="24"/>
      <c r="BT144" s="22"/>
      <c r="BU144" s="29" t="s">
        <v>314</v>
      </c>
      <c r="BV144" s="30" t="s">
        <v>1030</v>
      </c>
      <c r="BW144" s="31">
        <f>L2+(136*L4)</f>
        <v>137</v>
      </c>
      <c r="BX144" s="22"/>
    </row>
    <row r="145" spans="1:76" x14ac:dyDescent="0.2">
      <c r="A145" s="1">
        <v>9</v>
      </c>
      <c r="B145" s="178">
        <f>BW864</f>
        <v>857</v>
      </c>
      <c r="C145" s="6">
        <f>BW721</f>
        <v>714</v>
      </c>
      <c r="D145" s="6">
        <f>BW259</f>
        <v>252</v>
      </c>
      <c r="E145" s="6">
        <f>BW370</f>
        <v>363</v>
      </c>
      <c r="F145" s="6">
        <f>BW78</f>
        <v>71</v>
      </c>
      <c r="G145" s="6">
        <f>BW479</f>
        <v>472</v>
      </c>
      <c r="H145" s="11">
        <f>BW1005</f>
        <v>998</v>
      </c>
      <c r="I145" s="6">
        <f>BW636</f>
        <v>629</v>
      </c>
      <c r="J145" s="9">
        <f>BW293</f>
        <v>286</v>
      </c>
      <c r="K145" s="7">
        <f>BW148</f>
        <v>141</v>
      </c>
      <c r="L145" s="6">
        <f>BW710</f>
        <v>703</v>
      </c>
      <c r="M145" s="6">
        <f>BW823</f>
        <v>816</v>
      </c>
      <c r="N145" s="6">
        <f>BW523</f>
        <v>516</v>
      </c>
      <c r="O145" s="6">
        <f>BW922</f>
        <v>915</v>
      </c>
      <c r="P145" s="6">
        <f>BW424</f>
        <v>417</v>
      </c>
      <c r="Q145" s="6">
        <f>BW57</f>
        <v>50</v>
      </c>
      <c r="R145" s="6">
        <f>BW982</f>
        <v>975</v>
      </c>
      <c r="S145" s="6">
        <f>BW615</f>
        <v>608</v>
      </c>
      <c r="T145" s="6">
        <f>BW117</f>
        <v>110</v>
      </c>
      <c r="U145" s="6">
        <f>BW516</f>
        <v>509</v>
      </c>
      <c r="V145" s="6">
        <f>BW216</f>
        <v>209</v>
      </c>
      <c r="W145" s="6">
        <f>BW329</f>
        <v>322</v>
      </c>
      <c r="X145" s="8">
        <f>BW891</f>
        <v>884</v>
      </c>
      <c r="Y145" s="6">
        <f>BW746</f>
        <v>739</v>
      </c>
      <c r="Z145" s="6">
        <f>BW403</f>
        <v>396</v>
      </c>
      <c r="AA145" s="12">
        <f>BW34</f>
        <v>27</v>
      </c>
      <c r="AB145" s="6">
        <f>BW560</f>
        <v>553</v>
      </c>
      <c r="AC145" s="6">
        <f>BW961</f>
        <v>954</v>
      </c>
      <c r="AD145" s="6">
        <f>BW669</f>
        <v>662</v>
      </c>
      <c r="AE145" s="6">
        <f>BW780</f>
        <v>773</v>
      </c>
      <c r="AF145" s="6">
        <f>BW318</f>
        <v>311</v>
      </c>
      <c r="AG145" s="179">
        <f>BW175</f>
        <v>168</v>
      </c>
      <c r="AH145" s="5">
        <f t="shared" si="33"/>
        <v>16400</v>
      </c>
      <c r="AI145" s="5">
        <f t="shared" si="34"/>
        <v>11201200</v>
      </c>
      <c r="AJ145" s="2">
        <f t="shared" si="32"/>
        <v>8606720000</v>
      </c>
      <c r="AK145" s="115">
        <f>SUMSQ(B145,C145,D145,E145,F145,G145,H145,I145,J145,K145,L145,M145,N145,O145,P145,Q145,B146,C146,D146,E146,F146,G146,H146,I146,J146,K146,L146,M146,N146,O146,P146,Q146)</f>
        <v>11201200</v>
      </c>
      <c r="AM145" s="74" t="s">
        <v>938</v>
      </c>
      <c r="AN145" s="48" t="s">
        <v>589</v>
      </c>
      <c r="AO145" s="48" t="s">
        <v>1000</v>
      </c>
      <c r="AP145" s="48" t="s">
        <v>526</v>
      </c>
      <c r="AQ145" s="48" t="s">
        <v>811</v>
      </c>
      <c r="AR145" s="48" t="s">
        <v>717</v>
      </c>
      <c r="AS145" s="65" t="s">
        <v>875</v>
      </c>
      <c r="AT145" s="48" t="s">
        <v>653</v>
      </c>
      <c r="AU145" s="48" t="s">
        <v>700</v>
      </c>
      <c r="AV145" s="48" t="s">
        <v>858</v>
      </c>
      <c r="AW145" s="48" t="s">
        <v>763</v>
      </c>
      <c r="AX145" s="48" t="s">
        <v>794</v>
      </c>
      <c r="AY145" s="48" t="s">
        <v>572</v>
      </c>
      <c r="AZ145" s="65" t="s">
        <v>1136</v>
      </c>
      <c r="BA145" s="48" t="s">
        <v>636</v>
      </c>
      <c r="BB145" s="48" t="s">
        <v>921</v>
      </c>
      <c r="BC145" s="65" t="s">
        <v>161</v>
      </c>
      <c r="BD145" s="48" t="s">
        <v>382</v>
      </c>
      <c r="BE145" s="48" t="s">
        <v>223</v>
      </c>
      <c r="BF145" s="48" t="s">
        <v>318</v>
      </c>
      <c r="BG145" s="48" t="s">
        <v>34</v>
      </c>
      <c r="BH145" s="48" t="s">
        <v>509</v>
      </c>
      <c r="BI145" s="65" t="s">
        <v>98</v>
      </c>
      <c r="BJ145" s="48" t="s">
        <v>446</v>
      </c>
      <c r="BK145" s="48" t="s">
        <v>399</v>
      </c>
      <c r="BL145" s="48" t="s">
        <v>114</v>
      </c>
      <c r="BM145" s="48" t="s">
        <v>463</v>
      </c>
      <c r="BN145" s="65" t="s">
        <v>145</v>
      </c>
      <c r="BO145" s="48" t="s">
        <v>272</v>
      </c>
      <c r="BP145" s="48" t="s">
        <v>240</v>
      </c>
      <c r="BQ145" s="48" t="s">
        <v>335</v>
      </c>
      <c r="BR145" s="49" t="s">
        <v>177</v>
      </c>
      <c r="BS145" s="24"/>
      <c r="BT145" s="22"/>
      <c r="BU145" s="29" t="s">
        <v>500</v>
      </c>
      <c r="BV145" s="30" t="s">
        <v>1030</v>
      </c>
      <c r="BW145" s="31">
        <f>L2+(137*L4)</f>
        <v>138</v>
      </c>
      <c r="BX145" s="22"/>
    </row>
    <row r="146" spans="1:76" x14ac:dyDescent="0.2">
      <c r="A146" s="1">
        <v>10</v>
      </c>
      <c r="B146" s="178">
        <f>BW773</f>
        <v>766</v>
      </c>
      <c r="C146" s="6">
        <f>BW884</f>
        <v>877</v>
      </c>
      <c r="D146" s="6">
        <f>BW358</f>
        <v>351</v>
      </c>
      <c r="E146" s="6">
        <f>BW215</f>
        <v>208</v>
      </c>
      <c r="F146" s="6">
        <f>BW491</f>
        <v>484</v>
      </c>
      <c r="G146" s="6">
        <f>BW122</f>
        <v>115</v>
      </c>
      <c r="H146" s="6">
        <f>BW584</f>
        <v>577</v>
      </c>
      <c r="I146" s="11">
        <f>BW985</f>
        <v>978</v>
      </c>
      <c r="J146" s="7">
        <f>BW192</f>
        <v>185</v>
      </c>
      <c r="K146" s="9">
        <f>BW305</f>
        <v>298</v>
      </c>
      <c r="L146" s="6">
        <f>BW803</f>
        <v>796</v>
      </c>
      <c r="M146" s="6">
        <f>BW658</f>
        <v>651</v>
      </c>
      <c r="N146" s="6">
        <f>BW942</f>
        <v>935</v>
      </c>
      <c r="O146" s="6">
        <f>BW575</f>
        <v>568</v>
      </c>
      <c r="P146" s="6">
        <f>BW13</f>
        <v>6</v>
      </c>
      <c r="Q146" s="6">
        <f>BW412</f>
        <v>405</v>
      </c>
      <c r="R146" s="6">
        <f>BW627</f>
        <v>620</v>
      </c>
      <c r="S146" s="6">
        <f>BW1026</f>
        <v>1019</v>
      </c>
      <c r="T146" s="6">
        <f>BW464</f>
        <v>457</v>
      </c>
      <c r="U146" s="6">
        <f>BW97</f>
        <v>90</v>
      </c>
      <c r="V146" s="6">
        <f>BW381</f>
        <v>374</v>
      </c>
      <c r="W146" s="6">
        <f>BW236</f>
        <v>229</v>
      </c>
      <c r="X146" s="6">
        <f>BW734</f>
        <v>727</v>
      </c>
      <c r="Y146" s="8">
        <f>BW847</f>
        <v>840</v>
      </c>
      <c r="Z146" s="12">
        <f>BW54</f>
        <v>47</v>
      </c>
      <c r="AA146" s="6">
        <f>BW455</f>
        <v>448</v>
      </c>
      <c r="AB146" s="6">
        <f>BW917</f>
        <v>910</v>
      </c>
      <c r="AC146" s="6">
        <f>BW548</f>
        <v>541</v>
      </c>
      <c r="AD146" s="6">
        <f>BW824</f>
        <v>817</v>
      </c>
      <c r="AE146" s="6">
        <f>BW681</f>
        <v>674</v>
      </c>
      <c r="AF146" s="6">
        <f>BW155</f>
        <v>148</v>
      </c>
      <c r="AG146" s="179">
        <f>BW266</f>
        <v>259</v>
      </c>
      <c r="AH146" s="5">
        <f t="shared" si="33"/>
        <v>16400</v>
      </c>
      <c r="AI146" s="5">
        <f t="shared" si="34"/>
        <v>11201200</v>
      </c>
      <c r="AJ146" s="2">
        <f t="shared" si="32"/>
        <v>8606720000</v>
      </c>
      <c r="AK146" s="115">
        <f>SUMSQ(R145,S145,T145,U145,V145,W145,X145,Y145,Z145,AA145,AB145,AC145,AD145,AE145,AF145,AG145,R146,S146,T146,U146,V146,W146,X146,Y146,Z146,AA146,AB146,AC146,AD146,AE146,AF146,AG146)</f>
        <v>11201200</v>
      </c>
      <c r="AM146" s="47" t="s">
        <v>945</v>
      </c>
      <c r="AN146" s="65" t="s">
        <v>596</v>
      </c>
      <c r="AO146" s="48" t="s">
        <v>1007</v>
      </c>
      <c r="AP146" s="48" t="s">
        <v>533</v>
      </c>
      <c r="AQ146" s="48" t="s">
        <v>818</v>
      </c>
      <c r="AR146" s="48" t="s">
        <v>724</v>
      </c>
      <c r="AS146" s="48" t="s">
        <v>0</v>
      </c>
      <c r="AT146" s="65" t="s">
        <v>660</v>
      </c>
      <c r="AU146" s="48" t="s">
        <v>709</v>
      </c>
      <c r="AV146" s="48" t="s">
        <v>867</v>
      </c>
      <c r="AW146" s="48" t="s">
        <v>772</v>
      </c>
      <c r="AX146" s="48" t="s">
        <v>803</v>
      </c>
      <c r="AY146" s="65" t="s">
        <v>581</v>
      </c>
      <c r="AZ146" s="48" t="s">
        <v>992</v>
      </c>
      <c r="BA146" s="48" t="s">
        <v>645</v>
      </c>
      <c r="BB146" s="48" t="s">
        <v>930</v>
      </c>
      <c r="BC146" s="48" t="s">
        <v>169</v>
      </c>
      <c r="BD146" s="65" t="s">
        <v>391</v>
      </c>
      <c r="BE146" s="48" t="s">
        <v>232</v>
      </c>
      <c r="BF146" s="48" t="s">
        <v>327</v>
      </c>
      <c r="BG146" s="48" t="s">
        <v>43</v>
      </c>
      <c r="BH146" s="48" t="s">
        <v>518</v>
      </c>
      <c r="BI146" s="48" t="s">
        <v>107</v>
      </c>
      <c r="BJ146" s="65" t="s">
        <v>455</v>
      </c>
      <c r="BK146" s="48" t="s">
        <v>406</v>
      </c>
      <c r="BL146" s="48" t="s">
        <v>121</v>
      </c>
      <c r="BM146" s="65" t="s">
        <v>1148</v>
      </c>
      <c r="BN146" s="48" t="s">
        <v>58</v>
      </c>
      <c r="BO146" s="48" t="s">
        <v>279</v>
      </c>
      <c r="BP146" s="48" t="s">
        <v>247</v>
      </c>
      <c r="BQ146" s="48" t="s">
        <v>342</v>
      </c>
      <c r="BR146" s="49" t="s">
        <v>183</v>
      </c>
      <c r="BS146" s="24"/>
      <c r="BT146" s="22"/>
      <c r="BU146" s="29" t="s">
        <v>96</v>
      </c>
      <c r="BV146" s="30" t="s">
        <v>1030</v>
      </c>
      <c r="BW146" s="31">
        <f>L2+(138*L4)</f>
        <v>139</v>
      </c>
      <c r="BX146" s="22"/>
    </row>
    <row r="147" spans="1:76" x14ac:dyDescent="0.2">
      <c r="A147" s="1">
        <v>11</v>
      </c>
      <c r="B147" s="178">
        <f>BW169</f>
        <v>162</v>
      </c>
      <c r="C147" s="6">
        <f>BW312</f>
        <v>305</v>
      </c>
      <c r="D147" s="6">
        <f>BW778</f>
        <v>771</v>
      </c>
      <c r="E147" s="6">
        <f>BW667</f>
        <v>660</v>
      </c>
      <c r="F147" s="11">
        <f>BW967</f>
        <v>960</v>
      </c>
      <c r="G147" s="6">
        <f>BW566</f>
        <v>559</v>
      </c>
      <c r="H147" s="6">
        <f>BW36</f>
        <v>29</v>
      </c>
      <c r="I147" s="6">
        <f>BW405</f>
        <v>398</v>
      </c>
      <c r="J147" s="6">
        <f>BW748</f>
        <v>741</v>
      </c>
      <c r="K147" s="6">
        <f>BW893</f>
        <v>886</v>
      </c>
      <c r="L147" s="9">
        <f>BW335</f>
        <v>328</v>
      </c>
      <c r="M147" s="7">
        <f>BW222</f>
        <v>215</v>
      </c>
      <c r="N147" s="6">
        <f>BW514</f>
        <v>507</v>
      </c>
      <c r="O147" s="6">
        <f>BW115</f>
        <v>108</v>
      </c>
      <c r="P147" s="6">
        <f>BW609</f>
        <v>602</v>
      </c>
      <c r="Q147" s="6">
        <f>BW976</f>
        <v>969</v>
      </c>
      <c r="R147" s="6">
        <f>BW63</f>
        <v>56</v>
      </c>
      <c r="S147" s="6">
        <f>BW430</f>
        <v>423</v>
      </c>
      <c r="T147" s="6">
        <f>BW924</f>
        <v>917</v>
      </c>
      <c r="U147" s="6">
        <f>BW525</f>
        <v>518</v>
      </c>
      <c r="V147" s="8">
        <f>BW817</f>
        <v>810</v>
      </c>
      <c r="W147" s="6">
        <f>BW704</f>
        <v>697</v>
      </c>
      <c r="X147" s="6">
        <f>BW146</f>
        <v>139</v>
      </c>
      <c r="Y147" s="6">
        <f>BW291</f>
        <v>284</v>
      </c>
      <c r="Z147" s="6">
        <f>BW634</f>
        <v>627</v>
      </c>
      <c r="AA147" s="6">
        <f>BW1003</f>
        <v>996</v>
      </c>
      <c r="AB147" s="6">
        <f>BW473</f>
        <v>466</v>
      </c>
      <c r="AC147" s="12">
        <f>BW72</f>
        <v>65</v>
      </c>
      <c r="AD147" s="6">
        <f>BW372</f>
        <v>365</v>
      </c>
      <c r="AE147" s="6">
        <f>BW261</f>
        <v>254</v>
      </c>
      <c r="AF147" s="6">
        <f>BW727</f>
        <v>720</v>
      </c>
      <c r="AG147" s="179">
        <f>BW870</f>
        <v>863</v>
      </c>
      <c r="AH147" s="5">
        <f t="shared" si="33"/>
        <v>16400</v>
      </c>
      <c r="AI147" s="5">
        <f t="shared" si="34"/>
        <v>11201200</v>
      </c>
      <c r="AJ147" s="2">
        <f t="shared" si="32"/>
        <v>8606720000</v>
      </c>
      <c r="AK147" s="115">
        <f>SUMSQ(B147,C147,D147,E147,F147,G147,H147,I147,J147,K147,L147,M147,N147,O147,P147,Q147,B148,C148,D148,E148,F148,G148,H148,I148,J148,K148,L148,M148,N148,O148,P148,Q148)</f>
        <v>11201200</v>
      </c>
      <c r="AM147" s="47" t="s">
        <v>940</v>
      </c>
      <c r="AN147" s="48" t="s">
        <v>591</v>
      </c>
      <c r="AO147" s="48" t="s">
        <v>1002</v>
      </c>
      <c r="AP147" s="48" t="s">
        <v>528</v>
      </c>
      <c r="AQ147" s="65" t="s">
        <v>813</v>
      </c>
      <c r="AR147" s="48" t="s">
        <v>719</v>
      </c>
      <c r="AS147" s="48" t="s">
        <v>877</v>
      </c>
      <c r="AT147" s="48" t="s">
        <v>655</v>
      </c>
      <c r="AU147" s="48" t="s">
        <v>698</v>
      </c>
      <c r="AV147" s="65" t="s">
        <v>856</v>
      </c>
      <c r="AW147" s="48" t="s">
        <v>761</v>
      </c>
      <c r="AX147" s="48" t="s">
        <v>792</v>
      </c>
      <c r="AY147" s="48" t="s">
        <v>570</v>
      </c>
      <c r="AZ147" s="48" t="s">
        <v>981</v>
      </c>
      <c r="BA147" s="48" t="s">
        <v>634</v>
      </c>
      <c r="BB147" s="65" t="s">
        <v>919</v>
      </c>
      <c r="BC147" s="48" t="s">
        <v>159</v>
      </c>
      <c r="BD147" s="48" t="s">
        <v>380</v>
      </c>
      <c r="BE147" s="65" t="s">
        <v>1138</v>
      </c>
      <c r="BF147" s="48" t="s">
        <v>316</v>
      </c>
      <c r="BG147" s="48" t="s">
        <v>32</v>
      </c>
      <c r="BH147" s="48" t="s">
        <v>507</v>
      </c>
      <c r="BI147" s="48" t="s">
        <v>96</v>
      </c>
      <c r="BJ147" s="48" t="s">
        <v>444</v>
      </c>
      <c r="BK147" s="48" t="s">
        <v>401</v>
      </c>
      <c r="BL147" s="65" t="s">
        <v>116</v>
      </c>
      <c r="BM147" s="48" t="s">
        <v>465</v>
      </c>
      <c r="BN147" s="48" t="s">
        <v>53</v>
      </c>
      <c r="BO147" s="48" t="s">
        <v>274</v>
      </c>
      <c r="BP147" s="48" t="s">
        <v>242</v>
      </c>
      <c r="BQ147" s="48" t="s">
        <v>337</v>
      </c>
      <c r="BR147" s="80" t="s">
        <v>179</v>
      </c>
      <c r="BS147" s="24"/>
      <c r="BT147" s="22"/>
      <c r="BU147" s="29" t="s">
        <v>162</v>
      </c>
      <c r="BV147" s="30" t="s">
        <v>1030</v>
      </c>
      <c r="BW147" s="31">
        <f>L2+(139*L4)</f>
        <v>140</v>
      </c>
      <c r="BX147" s="22"/>
    </row>
    <row r="148" spans="1:76" x14ac:dyDescent="0.2">
      <c r="A148" s="1">
        <v>12</v>
      </c>
      <c r="B148" s="178">
        <f>BW268</f>
        <v>261</v>
      </c>
      <c r="C148" s="6">
        <f>BW157</f>
        <v>150</v>
      </c>
      <c r="D148" s="6">
        <f>BW687</f>
        <v>680</v>
      </c>
      <c r="E148" s="6">
        <f>BW830</f>
        <v>823</v>
      </c>
      <c r="F148" s="6">
        <f>BW546</f>
        <v>539</v>
      </c>
      <c r="G148" s="11">
        <f>BW915</f>
        <v>908</v>
      </c>
      <c r="H148" s="6">
        <f>BW449</f>
        <v>442</v>
      </c>
      <c r="I148" s="6">
        <f>BW48</f>
        <v>41</v>
      </c>
      <c r="J148" s="6">
        <f>BW841</f>
        <v>834</v>
      </c>
      <c r="K148" s="6">
        <f>BW728</f>
        <v>721</v>
      </c>
      <c r="L148" s="7">
        <f>BW234</f>
        <v>227</v>
      </c>
      <c r="M148" s="9">
        <f>BW379</f>
        <v>372</v>
      </c>
      <c r="N148" s="6">
        <f>BW103</f>
        <v>96</v>
      </c>
      <c r="O148" s="6">
        <f>BW470</f>
        <v>463</v>
      </c>
      <c r="P148" s="6">
        <f>BW1028</f>
        <v>1021</v>
      </c>
      <c r="Q148" s="6">
        <f>BW629</f>
        <v>622</v>
      </c>
      <c r="R148" s="6">
        <f>BW410</f>
        <v>403</v>
      </c>
      <c r="S148" s="6">
        <f>BW11</f>
        <v>4</v>
      </c>
      <c r="T148" s="6">
        <f>BW569</f>
        <v>562</v>
      </c>
      <c r="U148" s="6">
        <f>BW936</f>
        <v>929</v>
      </c>
      <c r="V148" s="6">
        <f>BW660</f>
        <v>653</v>
      </c>
      <c r="W148" s="8">
        <f>BW805</f>
        <v>798</v>
      </c>
      <c r="X148" s="6">
        <f>BW311</f>
        <v>304</v>
      </c>
      <c r="Y148" s="6">
        <f>BW198</f>
        <v>191</v>
      </c>
      <c r="Z148" s="6">
        <f>BW991</f>
        <v>984</v>
      </c>
      <c r="AA148" s="6">
        <f>BW590</f>
        <v>583</v>
      </c>
      <c r="AB148" s="12">
        <f>BW124</f>
        <v>117</v>
      </c>
      <c r="AC148" s="6">
        <f>BW493</f>
        <v>486</v>
      </c>
      <c r="AD148" s="6">
        <f>BW209</f>
        <v>202</v>
      </c>
      <c r="AE148" s="6">
        <f>BW352</f>
        <v>345</v>
      </c>
      <c r="AF148" s="6">
        <f>BW882</f>
        <v>875</v>
      </c>
      <c r="AG148" s="179">
        <f>BW771</f>
        <v>764</v>
      </c>
      <c r="AH148" s="5">
        <f t="shared" si="33"/>
        <v>16400</v>
      </c>
      <c r="AI148" s="5">
        <f t="shared" si="34"/>
        <v>11201200</v>
      </c>
      <c r="AJ148" s="2">
        <f t="shared" si="32"/>
        <v>8606720000</v>
      </c>
      <c r="AK148" s="115">
        <f>SUMSQ(R147,S147,T147,U147,V147,W147,X147,Y147,Z147,AA147,AB147,AC147,AD147,AE147,AF147,AG147,R148,S148,T148,U148,V148,W148,X148,Y148,Z148,AA148,AB148,AC148,AD148,AE148,AF148,AG148)</f>
        <v>11201200</v>
      </c>
      <c r="AM148" s="47" t="s">
        <v>943</v>
      </c>
      <c r="AN148" s="48" t="s">
        <v>594</v>
      </c>
      <c r="AO148" s="48" t="s">
        <v>1005</v>
      </c>
      <c r="AP148" s="48" t="s">
        <v>531</v>
      </c>
      <c r="AQ148" s="48" t="s">
        <v>816</v>
      </c>
      <c r="AR148" s="65" t="s">
        <v>1150</v>
      </c>
      <c r="AS148" s="48" t="s">
        <v>880</v>
      </c>
      <c r="AT148" s="48" t="s">
        <v>658</v>
      </c>
      <c r="AU148" s="65" t="s">
        <v>711</v>
      </c>
      <c r="AV148" s="48" t="s">
        <v>869</v>
      </c>
      <c r="AW148" s="48" t="s">
        <v>774</v>
      </c>
      <c r="AX148" s="48" t="s">
        <v>805</v>
      </c>
      <c r="AY148" s="48" t="s">
        <v>583</v>
      </c>
      <c r="AZ148" s="48" t="s">
        <v>994</v>
      </c>
      <c r="BA148" s="65" t="s">
        <v>647</v>
      </c>
      <c r="BB148" s="48" t="s">
        <v>932</v>
      </c>
      <c r="BC148" s="48" t="s">
        <v>171</v>
      </c>
      <c r="BD148" s="48" t="s">
        <v>393</v>
      </c>
      <c r="BE148" s="48" t="s">
        <v>234</v>
      </c>
      <c r="BF148" s="65" t="s">
        <v>329</v>
      </c>
      <c r="BG148" s="48" t="s">
        <v>45</v>
      </c>
      <c r="BH148" s="48" t="s">
        <v>520</v>
      </c>
      <c r="BI148" s="48" t="s">
        <v>109</v>
      </c>
      <c r="BJ148" s="48" t="s">
        <v>457</v>
      </c>
      <c r="BK148" s="65" t="s">
        <v>404</v>
      </c>
      <c r="BL148" s="48" t="s">
        <v>119</v>
      </c>
      <c r="BM148" s="48" t="s">
        <v>468</v>
      </c>
      <c r="BN148" s="48" t="s">
        <v>56</v>
      </c>
      <c r="BO148" s="48" t="s">
        <v>277</v>
      </c>
      <c r="BP148" s="48" t="s">
        <v>245</v>
      </c>
      <c r="BQ148" s="65" t="s">
        <v>340</v>
      </c>
      <c r="BR148" s="49" t="s">
        <v>181</v>
      </c>
      <c r="BS148" s="24"/>
      <c r="BT148" s="22"/>
      <c r="BU148" s="29" t="s">
        <v>858</v>
      </c>
      <c r="BV148" s="30" t="s">
        <v>1030</v>
      </c>
      <c r="BW148" s="31">
        <f>L2+(140*L4)</f>
        <v>141</v>
      </c>
      <c r="BX148" s="22"/>
    </row>
    <row r="149" spans="1:76" x14ac:dyDescent="0.2">
      <c r="A149" s="1">
        <v>13</v>
      </c>
      <c r="B149" s="178">
        <f>BW227</f>
        <v>220</v>
      </c>
      <c r="C149" s="6">
        <f>BW338</f>
        <v>331</v>
      </c>
      <c r="D149" s="11">
        <f>BW896</f>
        <v>889</v>
      </c>
      <c r="E149" s="6">
        <f>BW753</f>
        <v>746</v>
      </c>
      <c r="F149" s="6">
        <f>BW973</f>
        <v>966</v>
      </c>
      <c r="G149" s="6">
        <f>BW604</f>
        <v>597</v>
      </c>
      <c r="H149" s="6">
        <f>BW110</f>
        <v>103</v>
      </c>
      <c r="I149" s="6">
        <f>BW511</f>
        <v>504</v>
      </c>
      <c r="J149" s="6">
        <f>BW678</f>
        <v>671</v>
      </c>
      <c r="K149" s="6">
        <f>BW791</f>
        <v>784</v>
      </c>
      <c r="L149" s="6">
        <f>BW325</f>
        <v>318</v>
      </c>
      <c r="M149" s="6">
        <f>BW180</f>
        <v>173</v>
      </c>
      <c r="N149" s="9">
        <f>BW392</f>
        <v>385</v>
      </c>
      <c r="O149" s="7">
        <f>BW25</f>
        <v>18</v>
      </c>
      <c r="P149" s="6">
        <f>BW555</f>
        <v>548</v>
      </c>
      <c r="Q149" s="6">
        <f>BW954</f>
        <v>947</v>
      </c>
      <c r="R149" s="6">
        <f>BW85</f>
        <v>78</v>
      </c>
      <c r="S149" s="6">
        <f>BW484</f>
        <v>477</v>
      </c>
      <c r="T149" s="8">
        <f>BW1014</f>
        <v>1007</v>
      </c>
      <c r="U149" s="6">
        <f>BW647</f>
        <v>640</v>
      </c>
      <c r="V149" s="6">
        <f>BW859</f>
        <v>852</v>
      </c>
      <c r="W149" s="6">
        <f>BW714</f>
        <v>707</v>
      </c>
      <c r="X149" s="6">
        <f>BW248</f>
        <v>241</v>
      </c>
      <c r="Y149" s="6">
        <f>BW361</f>
        <v>354</v>
      </c>
      <c r="Z149" s="6">
        <f>BW528</f>
        <v>521</v>
      </c>
      <c r="AA149" s="6">
        <f>BW929</f>
        <v>922</v>
      </c>
      <c r="AB149" s="6">
        <f>BW435</f>
        <v>428</v>
      </c>
      <c r="AC149" s="6">
        <f>BW66</f>
        <v>59</v>
      </c>
      <c r="AD149" s="6">
        <f>BW286</f>
        <v>279</v>
      </c>
      <c r="AE149" s="12">
        <f>BW143</f>
        <v>136</v>
      </c>
      <c r="AF149" s="6">
        <f>BW701</f>
        <v>694</v>
      </c>
      <c r="AG149" s="179">
        <f>BW812</f>
        <v>805</v>
      </c>
      <c r="AH149" s="5">
        <f t="shared" si="33"/>
        <v>16400</v>
      </c>
      <c r="AI149" s="5">
        <f t="shared" si="34"/>
        <v>11201200</v>
      </c>
      <c r="AJ149" s="2">
        <f t="shared" si="32"/>
        <v>8606720000</v>
      </c>
      <c r="AK149" s="115">
        <f>SUMSQ(B149,C149,D149,E149,F149,G149,H149,I149,J149,K149,L149,M149,N149,O149,P149,Q149,B150,C150,D150,E150,F150,G150,H150,I150,J150,K150,L150,M150,N150,O150,P150,Q150)</f>
        <v>11201200</v>
      </c>
      <c r="AM149" s="47" t="s">
        <v>934</v>
      </c>
      <c r="AN149" s="48" t="s">
        <v>585</v>
      </c>
      <c r="AO149" s="65" t="s">
        <v>996</v>
      </c>
      <c r="AP149" s="48" t="s">
        <v>522</v>
      </c>
      <c r="AQ149" s="65" t="s">
        <v>807</v>
      </c>
      <c r="AR149" s="48" t="s">
        <v>713</v>
      </c>
      <c r="AS149" s="48" t="s">
        <v>871</v>
      </c>
      <c r="AT149" s="48" t="s">
        <v>649</v>
      </c>
      <c r="AU149" s="48" t="s">
        <v>704</v>
      </c>
      <c r="AV149" s="48" t="s">
        <v>862</v>
      </c>
      <c r="AW149" s="48" t="s">
        <v>767</v>
      </c>
      <c r="AX149" s="48" t="s">
        <v>798</v>
      </c>
      <c r="AY149" s="48" t="s">
        <v>576</v>
      </c>
      <c r="AZ149" s="48" t="s">
        <v>987</v>
      </c>
      <c r="BA149" s="48" t="s">
        <v>640</v>
      </c>
      <c r="BB149" s="65" t="s">
        <v>925</v>
      </c>
      <c r="BC149" s="48" t="s">
        <v>164</v>
      </c>
      <c r="BD149" s="48" t="s">
        <v>386</v>
      </c>
      <c r="BE149" s="65" t="s">
        <v>227</v>
      </c>
      <c r="BF149" s="48" t="s">
        <v>322</v>
      </c>
      <c r="BG149" s="65" t="s">
        <v>38</v>
      </c>
      <c r="BH149" s="48" t="s">
        <v>513</v>
      </c>
      <c r="BI149" s="48" t="s">
        <v>102</v>
      </c>
      <c r="BJ149" s="48" t="s">
        <v>450</v>
      </c>
      <c r="BK149" s="48" t="s">
        <v>395</v>
      </c>
      <c r="BL149" s="65" t="s">
        <v>1160</v>
      </c>
      <c r="BM149" s="48" t="s">
        <v>459</v>
      </c>
      <c r="BN149" s="48" t="s">
        <v>47</v>
      </c>
      <c r="BO149" s="48" t="s">
        <v>268</v>
      </c>
      <c r="BP149" s="48" t="s">
        <v>236</v>
      </c>
      <c r="BQ149" s="48" t="s">
        <v>331</v>
      </c>
      <c r="BR149" s="49" t="s">
        <v>173</v>
      </c>
      <c r="BS149" s="24"/>
      <c r="BT149" s="22"/>
      <c r="BU149" s="29" t="s">
        <v>924</v>
      </c>
      <c r="BV149" s="30" t="s">
        <v>1030</v>
      </c>
      <c r="BW149" s="31">
        <f>L2+(141*L4)</f>
        <v>142</v>
      </c>
      <c r="BX149" s="22"/>
    </row>
    <row r="150" spans="1:76" x14ac:dyDescent="0.2">
      <c r="A150" s="1">
        <v>14</v>
      </c>
      <c r="B150" s="178">
        <f>BW390</f>
        <v>383</v>
      </c>
      <c r="C150" s="6">
        <f>BW247</f>
        <v>240</v>
      </c>
      <c r="D150" s="6">
        <f>BW741</f>
        <v>734</v>
      </c>
      <c r="E150" s="11">
        <f>BW852</f>
        <v>845</v>
      </c>
      <c r="F150" s="6">
        <f>BW616</f>
        <v>609</v>
      </c>
      <c r="G150" s="6">
        <f>BW1017</f>
        <v>1010</v>
      </c>
      <c r="H150" s="6">
        <f>BW459</f>
        <v>452</v>
      </c>
      <c r="I150" s="6">
        <f>BW90</f>
        <v>83</v>
      </c>
      <c r="J150" s="6">
        <f>BW835</f>
        <v>828</v>
      </c>
      <c r="K150" s="6">
        <f>BW690</f>
        <v>683</v>
      </c>
      <c r="L150" s="6">
        <f>BW160</f>
        <v>153</v>
      </c>
      <c r="M150" s="6">
        <f>BW273</f>
        <v>266</v>
      </c>
      <c r="N150" s="7">
        <f>BW45</f>
        <v>38</v>
      </c>
      <c r="O150" s="9">
        <f>BW444</f>
        <v>437</v>
      </c>
      <c r="P150" s="6">
        <f>BW910</f>
        <v>903</v>
      </c>
      <c r="Q150" s="6">
        <f>BW543</f>
        <v>536</v>
      </c>
      <c r="R150" s="6">
        <f>BW496</f>
        <v>489</v>
      </c>
      <c r="S150" s="6">
        <f>BW129</f>
        <v>122</v>
      </c>
      <c r="T150" s="6">
        <f>BW595</f>
        <v>588</v>
      </c>
      <c r="U150" s="8">
        <f>BW994</f>
        <v>987</v>
      </c>
      <c r="V150" s="6">
        <f>BW766</f>
        <v>759</v>
      </c>
      <c r="W150" s="6">
        <f>BW879</f>
        <v>872</v>
      </c>
      <c r="X150" s="6">
        <f>BW349</f>
        <v>342</v>
      </c>
      <c r="Y150" s="6">
        <f>BW204</f>
        <v>197</v>
      </c>
      <c r="Z150" s="6">
        <f>BW949</f>
        <v>942</v>
      </c>
      <c r="AA150" s="6">
        <f>BW580</f>
        <v>573</v>
      </c>
      <c r="AB150" s="6">
        <f>BW22</f>
        <v>15</v>
      </c>
      <c r="AC150" s="6">
        <f>BW423</f>
        <v>416</v>
      </c>
      <c r="AD150" s="12">
        <f>BW187</f>
        <v>180</v>
      </c>
      <c r="AE150" s="6">
        <f>BW298</f>
        <v>291</v>
      </c>
      <c r="AF150" s="6">
        <f>BW792</f>
        <v>785</v>
      </c>
      <c r="AG150" s="179">
        <f>BW649</f>
        <v>642</v>
      </c>
      <c r="AH150" s="5">
        <f t="shared" si="33"/>
        <v>16400</v>
      </c>
      <c r="AI150" s="5">
        <f t="shared" si="34"/>
        <v>11201200</v>
      </c>
      <c r="AJ150" s="2">
        <f t="shared" si="32"/>
        <v>8606720000</v>
      </c>
      <c r="AK150" s="115">
        <f>SUMSQ(R149,S149,T149,U149,V149,W149,X149,Y149,Z149,AA149,AB149,AC149,AD149,AE149,AF149,AG149,R150,S150,T150,U150,V150,W150,X150,Y150,Z150,AA150,AB150,AC150,AD150,AE150,AF150,AG150)</f>
        <v>11201200</v>
      </c>
      <c r="AM150" s="47" t="s">
        <v>948</v>
      </c>
      <c r="AN150" s="48" t="s">
        <v>600</v>
      </c>
      <c r="AO150" s="48" t="s">
        <v>1011</v>
      </c>
      <c r="AP150" s="65" t="s">
        <v>537</v>
      </c>
      <c r="AQ150" s="48" t="s">
        <v>822</v>
      </c>
      <c r="AR150" s="65" t="s">
        <v>728</v>
      </c>
      <c r="AS150" s="48" t="s">
        <v>885</v>
      </c>
      <c r="AT150" s="48" t="s">
        <v>664</v>
      </c>
      <c r="AU150" s="48" t="s">
        <v>705</v>
      </c>
      <c r="AV150" s="48" t="s">
        <v>863</v>
      </c>
      <c r="AW150" s="48" t="s">
        <v>768</v>
      </c>
      <c r="AX150" s="48" t="s">
        <v>799</v>
      </c>
      <c r="AY150" s="48" t="s">
        <v>577</v>
      </c>
      <c r="AZ150" s="48" t="s">
        <v>988</v>
      </c>
      <c r="BA150" s="65" t="s">
        <v>1134</v>
      </c>
      <c r="BB150" s="48" t="s">
        <v>926</v>
      </c>
      <c r="BC150" s="48" t="s">
        <v>165</v>
      </c>
      <c r="BD150" s="48" t="s">
        <v>387</v>
      </c>
      <c r="BE150" s="48" t="s">
        <v>228</v>
      </c>
      <c r="BF150" s="65" t="s">
        <v>323</v>
      </c>
      <c r="BG150" s="48" t="s">
        <v>39</v>
      </c>
      <c r="BH150" s="65" t="s">
        <v>514</v>
      </c>
      <c r="BI150" s="48" t="s">
        <v>103</v>
      </c>
      <c r="BJ150" s="48" t="s">
        <v>451</v>
      </c>
      <c r="BK150" s="65" t="s">
        <v>410</v>
      </c>
      <c r="BL150" s="48" t="s">
        <v>125</v>
      </c>
      <c r="BM150" s="48" t="s">
        <v>474</v>
      </c>
      <c r="BN150" s="48" t="s">
        <v>62</v>
      </c>
      <c r="BO150" s="48" t="s">
        <v>283</v>
      </c>
      <c r="BP150" s="48" t="s">
        <v>251</v>
      </c>
      <c r="BQ150" s="48" t="s">
        <v>346</v>
      </c>
      <c r="BR150" s="49" t="s">
        <v>187</v>
      </c>
      <c r="BS150" s="24"/>
      <c r="BT150" s="22"/>
      <c r="BU150" s="29" t="s">
        <v>566</v>
      </c>
      <c r="BV150" s="30" t="s">
        <v>1030</v>
      </c>
      <c r="BW150" s="31">
        <f>L2+(142*L4)</f>
        <v>143</v>
      </c>
      <c r="BX150" s="22"/>
    </row>
    <row r="151" spans="1:76" x14ac:dyDescent="0.2">
      <c r="A151" s="1">
        <v>15</v>
      </c>
      <c r="B151" s="190">
        <f>BW810</f>
        <v>803</v>
      </c>
      <c r="C151" s="6">
        <f>BW699</f>
        <v>692</v>
      </c>
      <c r="D151" s="6">
        <f>BW137</f>
        <v>130</v>
      </c>
      <c r="E151" s="6">
        <f>BW280</f>
        <v>273</v>
      </c>
      <c r="F151" s="6">
        <f>BW68</f>
        <v>61</v>
      </c>
      <c r="G151" s="6">
        <f>BW437</f>
        <v>430</v>
      </c>
      <c r="H151" s="6">
        <f>BW935</f>
        <v>928</v>
      </c>
      <c r="I151" s="6">
        <f>BW534</f>
        <v>527</v>
      </c>
      <c r="J151" s="6">
        <f>BW367</f>
        <v>360</v>
      </c>
      <c r="K151" s="6">
        <f>BW254</f>
        <v>247</v>
      </c>
      <c r="L151" s="6">
        <f>BW716</f>
        <v>709</v>
      </c>
      <c r="M151" s="6">
        <f>BW861</f>
        <v>854</v>
      </c>
      <c r="N151" s="6">
        <f>BW641</f>
        <v>634</v>
      </c>
      <c r="O151" s="6">
        <f>BW1008</f>
        <v>1001</v>
      </c>
      <c r="P151" s="9">
        <f>BW482</f>
        <v>475</v>
      </c>
      <c r="Q151" s="7">
        <f>BW83</f>
        <v>76</v>
      </c>
      <c r="R151" s="8">
        <f>BW956</f>
        <v>949</v>
      </c>
      <c r="S151" s="6">
        <f>BW557</f>
        <v>550</v>
      </c>
      <c r="T151" s="6">
        <f>BW31</f>
        <v>24</v>
      </c>
      <c r="U151" s="6">
        <f>BW398</f>
        <v>391</v>
      </c>
      <c r="V151" s="6">
        <f>BW178</f>
        <v>171</v>
      </c>
      <c r="W151" s="6">
        <f>BW323</f>
        <v>316</v>
      </c>
      <c r="X151" s="6">
        <f>BW785</f>
        <v>778</v>
      </c>
      <c r="Y151" s="6">
        <f>BW672</f>
        <v>665</v>
      </c>
      <c r="Z151" s="6">
        <f>BW505</f>
        <v>498</v>
      </c>
      <c r="AA151" s="6">
        <f>BW104</f>
        <v>97</v>
      </c>
      <c r="AB151" s="6">
        <f>BW602</f>
        <v>595</v>
      </c>
      <c r="AC151" s="6">
        <f>BW971</f>
        <v>964</v>
      </c>
      <c r="AD151" s="6">
        <f>BW759</f>
        <v>752</v>
      </c>
      <c r="AE151" s="6">
        <f>BW902</f>
        <v>895</v>
      </c>
      <c r="AF151" s="6">
        <f>BW340</f>
        <v>333</v>
      </c>
      <c r="AG151" s="186">
        <f>BW229</f>
        <v>222</v>
      </c>
      <c r="AH151" s="5">
        <f t="shared" si="33"/>
        <v>16400</v>
      </c>
      <c r="AI151" s="5">
        <f t="shared" si="34"/>
        <v>11201200</v>
      </c>
      <c r="AJ151" s="2">
        <f t="shared" si="32"/>
        <v>8606720000</v>
      </c>
      <c r="AK151" s="115">
        <f>SUMSQ(B151,C151,D151,E151,F151,G151,H151,I151,J151,K151,L151,M151,N151,O151,P151,Q151,B152,C152,D152,E152,F152,G152,H152,I152,J152,K152,L152,M152,N152,O152,P152,Q152)</f>
        <v>11201200</v>
      </c>
      <c r="AM151" s="47" t="s">
        <v>936</v>
      </c>
      <c r="AN151" s="48" t="s">
        <v>587</v>
      </c>
      <c r="AO151" s="48" t="s">
        <v>998</v>
      </c>
      <c r="AP151" s="48" t="s">
        <v>524</v>
      </c>
      <c r="AQ151" s="48" t="s">
        <v>809</v>
      </c>
      <c r="AR151" s="48" t="s">
        <v>715</v>
      </c>
      <c r="AS151" s="65" t="s">
        <v>1153</v>
      </c>
      <c r="AT151" s="48" t="s">
        <v>651</v>
      </c>
      <c r="AU151" s="48" t="s">
        <v>702</v>
      </c>
      <c r="AV151" s="48" t="s">
        <v>860</v>
      </c>
      <c r="AW151" s="48" t="s">
        <v>765</v>
      </c>
      <c r="AX151" s="65" t="s">
        <v>796</v>
      </c>
      <c r="AY151" s="48" t="s">
        <v>574</v>
      </c>
      <c r="AZ151" s="65" t="s">
        <v>985</v>
      </c>
      <c r="BA151" s="48" t="s">
        <v>638</v>
      </c>
      <c r="BB151" s="48" t="s">
        <v>923</v>
      </c>
      <c r="BC151" s="65" t="s">
        <v>163</v>
      </c>
      <c r="BD151" s="48" t="s">
        <v>384</v>
      </c>
      <c r="BE151" s="48" t="s">
        <v>225</v>
      </c>
      <c r="BF151" s="48" t="s">
        <v>320</v>
      </c>
      <c r="BG151" s="48" t="s">
        <v>36</v>
      </c>
      <c r="BH151" s="48" t="s">
        <v>511</v>
      </c>
      <c r="BI151" s="48" t="s">
        <v>100</v>
      </c>
      <c r="BJ151" s="48" t="s">
        <v>448</v>
      </c>
      <c r="BK151" s="48" t="s">
        <v>397</v>
      </c>
      <c r="BL151" s="48" t="s">
        <v>440</v>
      </c>
      <c r="BM151" s="48" t="s">
        <v>461</v>
      </c>
      <c r="BN151" s="65" t="s">
        <v>49</v>
      </c>
      <c r="BO151" s="48" t="s">
        <v>270</v>
      </c>
      <c r="BP151" s="65" t="s">
        <v>238</v>
      </c>
      <c r="BQ151" s="48" t="s">
        <v>333</v>
      </c>
      <c r="BR151" s="49" t="s">
        <v>175</v>
      </c>
      <c r="BS151" s="24"/>
      <c r="BT151" s="22"/>
      <c r="BU151" s="29" t="s">
        <v>752</v>
      </c>
      <c r="BV151" s="30" t="s">
        <v>1030</v>
      </c>
      <c r="BW151" s="31">
        <f>L2+(143*L4)</f>
        <v>144</v>
      </c>
      <c r="BX151" s="22"/>
    </row>
    <row r="152" spans="1:76" x14ac:dyDescent="0.2">
      <c r="A152" s="1">
        <v>16</v>
      </c>
      <c r="B152" s="178">
        <f>BW655</f>
        <v>648</v>
      </c>
      <c r="C152" s="11">
        <f>BW798</f>
        <v>791</v>
      </c>
      <c r="D152" s="6">
        <f>BW300</f>
        <v>293</v>
      </c>
      <c r="E152" s="6">
        <f>BW189</f>
        <v>182</v>
      </c>
      <c r="F152" s="6">
        <f>BW417</f>
        <v>410</v>
      </c>
      <c r="G152" s="6">
        <f>BW16</f>
        <v>9</v>
      </c>
      <c r="H152" s="6">
        <f>BW578</f>
        <v>571</v>
      </c>
      <c r="I152" s="6">
        <f>BW947</f>
        <v>940</v>
      </c>
      <c r="J152" s="6">
        <f>BW202</f>
        <v>195</v>
      </c>
      <c r="K152" s="6">
        <f>BW347</f>
        <v>340</v>
      </c>
      <c r="L152" s="6">
        <f>BW873</f>
        <v>866</v>
      </c>
      <c r="M152" s="6">
        <f>BW760</f>
        <v>753</v>
      </c>
      <c r="N152" s="6">
        <f>BW996</f>
        <v>989</v>
      </c>
      <c r="O152" s="6">
        <f>BW597</f>
        <v>590</v>
      </c>
      <c r="P152" s="7">
        <f>BW135</f>
        <v>128</v>
      </c>
      <c r="Q152" s="9">
        <f>BW502</f>
        <v>495</v>
      </c>
      <c r="R152" s="6">
        <f>BW537</f>
        <v>530</v>
      </c>
      <c r="S152" s="8">
        <f>BW904</f>
        <v>897</v>
      </c>
      <c r="T152" s="6">
        <f>BW442</f>
        <v>435</v>
      </c>
      <c r="U152" s="6">
        <f>BW43</f>
        <v>36</v>
      </c>
      <c r="V152" s="6">
        <f>BW279</f>
        <v>272</v>
      </c>
      <c r="W152" s="6">
        <f>BW166</f>
        <v>159</v>
      </c>
      <c r="X152" s="6">
        <f>BW692</f>
        <v>685</v>
      </c>
      <c r="Y152" s="6">
        <f>BW837</f>
        <v>830</v>
      </c>
      <c r="Z152" s="6">
        <f>BW92</f>
        <v>85</v>
      </c>
      <c r="AA152" s="6">
        <f>BW461</f>
        <v>454</v>
      </c>
      <c r="AB152" s="6">
        <f>BW1023</f>
        <v>1016</v>
      </c>
      <c r="AC152" s="6">
        <f>BW622</f>
        <v>615</v>
      </c>
      <c r="AD152" s="6">
        <f>BW850</f>
        <v>843</v>
      </c>
      <c r="AE152" s="6">
        <f>BW739</f>
        <v>732</v>
      </c>
      <c r="AF152" s="12">
        <f>BW241</f>
        <v>234</v>
      </c>
      <c r="AG152" s="179">
        <f>BW384</f>
        <v>377</v>
      </c>
      <c r="AH152" s="5">
        <f t="shared" si="33"/>
        <v>16400</v>
      </c>
      <c r="AI152" s="5">
        <f t="shared" si="34"/>
        <v>11201200</v>
      </c>
      <c r="AJ152" s="2">
        <f t="shared" si="32"/>
        <v>8606720000</v>
      </c>
      <c r="AK152" s="115">
        <f>SUMSQ(R151,S151,T151,U151,V151,W151,X151,Y151,Z151,AA151,AB151,AC151,AD151,AE151,AF151,AG151,R152,S152,T152,U152,V152,W152,X152,Y152,Z152,AA152,AB152,AC152,AD152,AE152,AF152,AG152)</f>
        <v>11201200</v>
      </c>
      <c r="AM152" s="47" t="s">
        <v>947</v>
      </c>
      <c r="AN152" s="48" t="s">
        <v>598</v>
      </c>
      <c r="AO152" s="48" t="s">
        <v>1009</v>
      </c>
      <c r="AP152" s="48" t="s">
        <v>535</v>
      </c>
      <c r="AQ152" s="48" t="s">
        <v>820</v>
      </c>
      <c r="AR152" s="48" t="s">
        <v>726</v>
      </c>
      <c r="AS152" s="48" t="s">
        <v>883</v>
      </c>
      <c r="AT152" s="65" t="s">
        <v>662</v>
      </c>
      <c r="AU152" s="48" t="s">
        <v>707</v>
      </c>
      <c r="AV152" s="48" t="s">
        <v>865</v>
      </c>
      <c r="AW152" s="65" t="s">
        <v>770</v>
      </c>
      <c r="AX152" s="48" t="s">
        <v>801</v>
      </c>
      <c r="AY152" s="65" t="s">
        <v>579</v>
      </c>
      <c r="AZ152" s="48" t="s">
        <v>990</v>
      </c>
      <c r="BA152" s="48" t="s">
        <v>643</v>
      </c>
      <c r="BB152" s="48" t="s">
        <v>928</v>
      </c>
      <c r="BC152" s="48" t="s">
        <v>167</v>
      </c>
      <c r="BD152" s="65" t="s">
        <v>1155</v>
      </c>
      <c r="BE152" s="48" t="s">
        <v>230</v>
      </c>
      <c r="BF152" s="48" t="s">
        <v>325</v>
      </c>
      <c r="BG152" s="48" t="s">
        <v>41</v>
      </c>
      <c r="BH152" s="48" t="s">
        <v>516</v>
      </c>
      <c r="BI152" s="48" t="s">
        <v>105</v>
      </c>
      <c r="BJ152" s="48" t="s">
        <v>453</v>
      </c>
      <c r="BK152" s="48" t="s">
        <v>408</v>
      </c>
      <c r="BL152" s="48" t="s">
        <v>123</v>
      </c>
      <c r="BM152" s="65" t="s">
        <v>472</v>
      </c>
      <c r="BN152" s="48" t="s">
        <v>60</v>
      </c>
      <c r="BO152" s="65" t="s">
        <v>281</v>
      </c>
      <c r="BP152" s="48" t="s">
        <v>249</v>
      </c>
      <c r="BQ152" s="48" t="s">
        <v>502</v>
      </c>
      <c r="BR152" s="49" t="s">
        <v>185</v>
      </c>
      <c r="BS152" s="24"/>
      <c r="BT152" s="22"/>
      <c r="BU152" s="29" t="s">
        <v>252</v>
      </c>
      <c r="BV152" s="30" t="s">
        <v>1030</v>
      </c>
      <c r="BW152" s="31">
        <f>L2+(144*L4)</f>
        <v>145</v>
      </c>
      <c r="BX152" s="22"/>
    </row>
    <row r="153" spans="1:76" x14ac:dyDescent="0.2">
      <c r="A153" s="1">
        <v>17</v>
      </c>
      <c r="B153" s="178">
        <f>BW656</f>
        <v>649</v>
      </c>
      <c r="C153" s="12">
        <f>BW801</f>
        <v>794</v>
      </c>
      <c r="D153" s="6">
        <f>BW307</f>
        <v>300</v>
      </c>
      <c r="E153" s="6">
        <f>BW194</f>
        <v>187</v>
      </c>
      <c r="F153" s="6">
        <f>BW414</f>
        <v>407</v>
      </c>
      <c r="G153" s="6">
        <f>BW15</f>
        <v>8</v>
      </c>
      <c r="H153" s="6">
        <f>BW573</f>
        <v>566</v>
      </c>
      <c r="I153" s="6">
        <f>BW940</f>
        <v>933</v>
      </c>
      <c r="J153" s="6">
        <f>BW213</f>
        <v>206</v>
      </c>
      <c r="K153" s="6">
        <f>BW356</f>
        <v>349</v>
      </c>
      <c r="L153" s="6">
        <f>BW886</f>
        <v>879</v>
      </c>
      <c r="M153" s="6">
        <f>BW775</f>
        <v>768</v>
      </c>
      <c r="N153" s="6">
        <f>BW987</f>
        <v>980</v>
      </c>
      <c r="O153" s="6">
        <f>BW586</f>
        <v>579</v>
      </c>
      <c r="P153" s="8">
        <f>BW120</f>
        <v>113</v>
      </c>
      <c r="Q153" s="6">
        <f>BW489</f>
        <v>482</v>
      </c>
      <c r="R153" s="9">
        <f>BW550</f>
        <v>543</v>
      </c>
      <c r="S153" s="7">
        <f>BW919</f>
        <v>912</v>
      </c>
      <c r="T153" s="6">
        <f>BW453</f>
        <v>446</v>
      </c>
      <c r="U153" s="6">
        <f>BW52</f>
        <v>45</v>
      </c>
      <c r="V153" s="6">
        <f>BW264</f>
        <v>257</v>
      </c>
      <c r="W153" s="6">
        <f>BW153</f>
        <v>146</v>
      </c>
      <c r="X153" s="6">
        <f>BW683</f>
        <v>676</v>
      </c>
      <c r="Y153" s="6">
        <f>BW826</f>
        <v>819</v>
      </c>
      <c r="Z153" s="6">
        <f>BW99</f>
        <v>92</v>
      </c>
      <c r="AA153" s="6">
        <f>BW466</f>
        <v>459</v>
      </c>
      <c r="AB153" s="6">
        <f>BW1024</f>
        <v>1017</v>
      </c>
      <c r="AC153" s="6">
        <f>BW625</f>
        <v>618</v>
      </c>
      <c r="AD153" s="6">
        <f>BW845</f>
        <v>838</v>
      </c>
      <c r="AE153" s="6">
        <f>BW732</f>
        <v>725</v>
      </c>
      <c r="AF153" s="11">
        <f>BW238</f>
        <v>231</v>
      </c>
      <c r="AG153" s="179">
        <f>BW383</f>
        <v>376</v>
      </c>
      <c r="AH153" s="5">
        <f t="shared" si="33"/>
        <v>16400</v>
      </c>
      <c r="AI153" s="5">
        <f t="shared" si="34"/>
        <v>11201200</v>
      </c>
      <c r="AJ153" s="2">
        <f t="shared" si="32"/>
        <v>8606720000</v>
      </c>
      <c r="AK153" s="115">
        <f>SUMSQ(B153,C153,D153,E153,F153,G153,H153,I153,J153,K153,L153,M153,N153,O153,P153,Q153,B154,C154,D154,E154,F154,G154,H154,I154,J154,K154,L154,M154,N154,O154,P154,Q154)</f>
        <v>11201200</v>
      </c>
      <c r="AM153" s="47" t="s">
        <v>619</v>
      </c>
      <c r="AN153" s="48" t="s">
        <v>904</v>
      </c>
      <c r="AO153" s="48" t="s">
        <v>555</v>
      </c>
      <c r="AP153" s="48" t="s">
        <v>967</v>
      </c>
      <c r="AQ153" s="48" t="s">
        <v>746</v>
      </c>
      <c r="AR153" s="48" t="s">
        <v>778</v>
      </c>
      <c r="AS153" s="48" t="s">
        <v>683</v>
      </c>
      <c r="AT153" s="65" t="s">
        <v>841</v>
      </c>
      <c r="AU153" s="48" t="s">
        <v>891</v>
      </c>
      <c r="AV153" s="48" t="s">
        <v>670</v>
      </c>
      <c r="AW153" s="65" t="s">
        <v>828</v>
      </c>
      <c r="AX153" s="48" t="s">
        <v>734</v>
      </c>
      <c r="AY153" s="65" t="s">
        <v>1017</v>
      </c>
      <c r="AZ153" s="48" t="s">
        <v>2</v>
      </c>
      <c r="BA153" s="48" t="s">
        <v>954</v>
      </c>
      <c r="BB153" s="48" t="s">
        <v>606</v>
      </c>
      <c r="BC153" s="48" t="s">
        <v>352</v>
      </c>
      <c r="BD153" s="65" t="s">
        <v>1133</v>
      </c>
      <c r="BE153" s="48" t="s">
        <v>289</v>
      </c>
      <c r="BF153" s="48" t="s">
        <v>257</v>
      </c>
      <c r="BG153" s="48" t="s">
        <v>480</v>
      </c>
      <c r="BH153" s="48" t="s">
        <v>68</v>
      </c>
      <c r="BI153" s="48" t="s">
        <v>416</v>
      </c>
      <c r="BJ153" s="48" t="s">
        <v>131</v>
      </c>
      <c r="BK153" s="48" t="s">
        <v>81</v>
      </c>
      <c r="BL153" s="48" t="s">
        <v>429</v>
      </c>
      <c r="BM153" s="65" t="s">
        <v>17</v>
      </c>
      <c r="BN153" s="48" t="s">
        <v>492</v>
      </c>
      <c r="BO153" s="65" t="s">
        <v>1032</v>
      </c>
      <c r="BP153" s="48" t="s">
        <v>301</v>
      </c>
      <c r="BQ153" s="48" t="s">
        <v>144</v>
      </c>
      <c r="BR153" s="49" t="s">
        <v>365</v>
      </c>
      <c r="BS153" s="24"/>
      <c r="BT153" s="22"/>
      <c r="BU153" s="29" t="s">
        <v>68</v>
      </c>
      <c r="BV153" s="30" t="s">
        <v>1030</v>
      </c>
      <c r="BW153" s="31">
        <f>L2+(145*L4)</f>
        <v>146</v>
      </c>
      <c r="BX153" s="22"/>
    </row>
    <row r="154" spans="1:76" x14ac:dyDescent="0.2">
      <c r="A154" s="1">
        <v>18</v>
      </c>
      <c r="B154" s="188">
        <f>BW821</f>
        <v>814</v>
      </c>
      <c r="C154" s="6">
        <f>BW708</f>
        <v>701</v>
      </c>
      <c r="D154" s="6">
        <f>BW150</f>
        <v>143</v>
      </c>
      <c r="E154" s="6">
        <f>BW295</f>
        <v>288</v>
      </c>
      <c r="F154" s="6">
        <f>BW59</f>
        <v>52</v>
      </c>
      <c r="G154" s="6">
        <f>BW426</f>
        <v>419</v>
      </c>
      <c r="H154" s="6">
        <f>BW920</f>
        <v>913</v>
      </c>
      <c r="I154" s="6">
        <f>BW521</f>
        <v>514</v>
      </c>
      <c r="J154" s="6">
        <f>BW368</f>
        <v>361</v>
      </c>
      <c r="K154" s="6">
        <f>BW257</f>
        <v>250</v>
      </c>
      <c r="L154" s="6">
        <f>BW723</f>
        <v>716</v>
      </c>
      <c r="M154" s="6">
        <f>BW866</f>
        <v>859</v>
      </c>
      <c r="N154" s="6">
        <f>BW638</f>
        <v>631</v>
      </c>
      <c r="O154" s="6">
        <f>BW1007</f>
        <v>1000</v>
      </c>
      <c r="P154" s="6">
        <f>BW477</f>
        <v>470</v>
      </c>
      <c r="Q154" s="8">
        <f>BW76</f>
        <v>69</v>
      </c>
      <c r="R154" s="7">
        <f>BW963</f>
        <v>956</v>
      </c>
      <c r="S154" s="9">
        <f>BW562</f>
        <v>555</v>
      </c>
      <c r="T154" s="6">
        <f>BW32</f>
        <v>25</v>
      </c>
      <c r="U154" s="6">
        <f>BW401</f>
        <v>394</v>
      </c>
      <c r="V154" s="6">
        <f>BW173</f>
        <v>166</v>
      </c>
      <c r="W154" s="6">
        <f>BW316</f>
        <v>309</v>
      </c>
      <c r="X154" s="6">
        <f>BW782</f>
        <v>775</v>
      </c>
      <c r="Y154" s="6">
        <f>BW671</f>
        <v>664</v>
      </c>
      <c r="Z154" s="6">
        <f>BW518</f>
        <v>511</v>
      </c>
      <c r="AA154" s="6">
        <f>BW119</f>
        <v>112</v>
      </c>
      <c r="AB154" s="6">
        <f>BW613</f>
        <v>606</v>
      </c>
      <c r="AC154" s="6">
        <f>BW980</f>
        <v>973</v>
      </c>
      <c r="AD154" s="6">
        <f>BW744</f>
        <v>737</v>
      </c>
      <c r="AE154" s="6">
        <f>BW889</f>
        <v>882</v>
      </c>
      <c r="AF154" s="6">
        <f>BW331</f>
        <v>324</v>
      </c>
      <c r="AG154" s="192">
        <f>BW218</f>
        <v>211</v>
      </c>
      <c r="AH154" s="5">
        <f t="shared" si="33"/>
        <v>16400</v>
      </c>
      <c r="AI154" s="5">
        <f t="shared" si="34"/>
        <v>11201200</v>
      </c>
      <c r="AJ154" s="2">
        <f t="shared" si="32"/>
        <v>8606720000</v>
      </c>
      <c r="AK154" s="115">
        <f>SUMSQ(R153,S153,T153,U153,V153,W153,X153,Y153,Z153,AA153,AB153,AC153,AD153,AE153,AF153,AG153,R154,S154,T154,U154,V154,W154,X154,Y154,Z154,AA154,AB154,AC154,AD154,AE154,AF154,AG154)</f>
        <v>11201200</v>
      </c>
      <c r="AM154" s="47" t="s">
        <v>630</v>
      </c>
      <c r="AN154" s="48" t="s">
        <v>915</v>
      </c>
      <c r="AO154" s="48" t="s">
        <v>566</v>
      </c>
      <c r="AP154" s="48" t="s">
        <v>977</v>
      </c>
      <c r="AQ154" s="48" t="s">
        <v>757</v>
      </c>
      <c r="AR154" s="48" t="s">
        <v>788</v>
      </c>
      <c r="AS154" s="65" t="s">
        <v>1141</v>
      </c>
      <c r="AT154" s="48" t="s">
        <v>852</v>
      </c>
      <c r="AU154" s="48" t="s">
        <v>896</v>
      </c>
      <c r="AV154" s="48" t="s">
        <v>675</v>
      </c>
      <c r="AW154" s="48" t="s">
        <v>833</v>
      </c>
      <c r="AX154" s="65" t="s">
        <v>388</v>
      </c>
      <c r="AY154" s="48" t="s">
        <v>1022</v>
      </c>
      <c r="AZ154" s="65" t="s">
        <v>547</v>
      </c>
      <c r="BA154" s="48" t="s">
        <v>959</v>
      </c>
      <c r="BB154" s="48" t="s">
        <v>611</v>
      </c>
      <c r="BC154" s="65" t="s">
        <v>357</v>
      </c>
      <c r="BD154" s="48" t="s">
        <v>198</v>
      </c>
      <c r="BE154" s="48" t="s">
        <v>294</v>
      </c>
      <c r="BF154" s="48" t="s">
        <v>262</v>
      </c>
      <c r="BG154" s="48" t="s">
        <v>484</v>
      </c>
      <c r="BH154" s="48" t="s">
        <v>73</v>
      </c>
      <c r="BI154" s="48" t="s">
        <v>421</v>
      </c>
      <c r="BJ154" s="48" t="s">
        <v>136</v>
      </c>
      <c r="BK154" s="48" t="s">
        <v>92</v>
      </c>
      <c r="BL154" s="48" t="s">
        <v>440</v>
      </c>
      <c r="BM154" s="48" t="s">
        <v>28</v>
      </c>
      <c r="BN154" s="65" t="s">
        <v>503</v>
      </c>
      <c r="BO154" s="48" t="s">
        <v>217</v>
      </c>
      <c r="BP154" s="65" t="s">
        <v>312</v>
      </c>
      <c r="BQ154" s="48" t="s">
        <v>155</v>
      </c>
      <c r="BR154" s="49" t="s">
        <v>376</v>
      </c>
      <c r="BS154" s="24"/>
      <c r="BT154" s="22"/>
      <c r="BU154" s="29" t="s">
        <v>409</v>
      </c>
      <c r="BV154" s="30" t="s">
        <v>1030</v>
      </c>
      <c r="BW154" s="31">
        <f>L2+(146*L4)</f>
        <v>147</v>
      </c>
      <c r="BX154" s="22"/>
    </row>
    <row r="155" spans="1:76" x14ac:dyDescent="0.2">
      <c r="A155" s="1">
        <v>19</v>
      </c>
      <c r="B155" s="178">
        <f>BW377</f>
        <v>370</v>
      </c>
      <c r="C155" s="6">
        <f>BW232</f>
        <v>225</v>
      </c>
      <c r="D155" s="6">
        <f>BW730</f>
        <v>723</v>
      </c>
      <c r="E155" s="12">
        <f>BW843</f>
        <v>836</v>
      </c>
      <c r="F155" s="6">
        <f>BW631</f>
        <v>624</v>
      </c>
      <c r="G155" s="6">
        <f>BW1030</f>
        <v>1023</v>
      </c>
      <c r="H155" s="6">
        <f>BW468</f>
        <v>461</v>
      </c>
      <c r="I155" s="6">
        <f>BW101</f>
        <v>94</v>
      </c>
      <c r="J155" s="6">
        <f>BW828</f>
        <v>821</v>
      </c>
      <c r="K155" s="6">
        <f>BW685</f>
        <v>678</v>
      </c>
      <c r="L155" s="6">
        <f>BW159</f>
        <v>152</v>
      </c>
      <c r="M155" s="6">
        <f>BW270</f>
        <v>263</v>
      </c>
      <c r="N155" s="8">
        <f>BW50</f>
        <v>43</v>
      </c>
      <c r="O155" s="6">
        <f>BW451</f>
        <v>444</v>
      </c>
      <c r="P155" s="6">
        <f>BW913</f>
        <v>906</v>
      </c>
      <c r="Q155" s="6">
        <f>BW544</f>
        <v>537</v>
      </c>
      <c r="R155" s="6">
        <f>BW495</f>
        <v>488</v>
      </c>
      <c r="S155" s="6">
        <f>BW126</f>
        <v>119</v>
      </c>
      <c r="T155" s="9">
        <f>BW588</f>
        <v>581</v>
      </c>
      <c r="U155" s="7">
        <f>BW989</f>
        <v>982</v>
      </c>
      <c r="V155" s="6">
        <f>BW769</f>
        <v>762</v>
      </c>
      <c r="W155" s="6">
        <f>BW880</f>
        <v>873</v>
      </c>
      <c r="X155" s="6">
        <f>BW354</f>
        <v>347</v>
      </c>
      <c r="Y155" s="6">
        <f>BW211</f>
        <v>204</v>
      </c>
      <c r="Z155" s="6">
        <f>BW938</f>
        <v>931</v>
      </c>
      <c r="AA155" s="6">
        <f>BW571</f>
        <v>564</v>
      </c>
      <c r="AB155" s="6">
        <f>BW9</f>
        <v>2</v>
      </c>
      <c r="AC155" s="6">
        <f>BW408</f>
        <v>401</v>
      </c>
      <c r="AD155" s="11">
        <f>BW196</f>
        <v>189</v>
      </c>
      <c r="AE155" s="6">
        <f>BW309</f>
        <v>302</v>
      </c>
      <c r="AF155" s="6">
        <f>BW807</f>
        <v>800</v>
      </c>
      <c r="AG155" s="179">
        <f>BW662</f>
        <v>655</v>
      </c>
      <c r="AH155" s="5">
        <f t="shared" si="33"/>
        <v>16400</v>
      </c>
      <c r="AI155" s="5">
        <f t="shared" si="34"/>
        <v>11201200</v>
      </c>
      <c r="AJ155" s="2">
        <f t="shared" si="32"/>
        <v>8606720000</v>
      </c>
      <c r="AK155" s="115">
        <f>SUMSQ(B155,C155,D155,E155,F155,G155,H155,I155,J155,K155,L155,M155,N155,O155,P155,Q155,B156,C156,D156,E156,F156,G156,H156,I156,J156,K156,L156,M156,N156,O156,P156,Q156)</f>
        <v>11201200</v>
      </c>
      <c r="AM155" s="47" t="s">
        <v>617</v>
      </c>
      <c r="AN155" s="48" t="s">
        <v>902</v>
      </c>
      <c r="AO155" s="48" t="s">
        <v>553</v>
      </c>
      <c r="AP155" s="65" t="s">
        <v>965</v>
      </c>
      <c r="AQ155" s="48" t="s">
        <v>744</v>
      </c>
      <c r="AR155" s="65" t="s">
        <v>776</v>
      </c>
      <c r="AS155" s="48" t="s">
        <v>681</v>
      </c>
      <c r="AT155" s="48" t="s">
        <v>839</v>
      </c>
      <c r="AU155" s="48" t="s">
        <v>893</v>
      </c>
      <c r="AV155" s="48" t="s">
        <v>672</v>
      </c>
      <c r="AW155" s="48" t="s">
        <v>830</v>
      </c>
      <c r="AX155" s="48" t="s">
        <v>736</v>
      </c>
      <c r="AY155" s="48" t="s">
        <v>1019</v>
      </c>
      <c r="AZ155" s="48" t="s">
        <v>544</v>
      </c>
      <c r="BA155" s="65" t="s">
        <v>1154</v>
      </c>
      <c r="BB155" s="48" t="s">
        <v>608</v>
      </c>
      <c r="BC155" s="48" t="s">
        <v>354</v>
      </c>
      <c r="BD155" s="48" t="s">
        <v>195</v>
      </c>
      <c r="BE155" s="48" t="s">
        <v>291</v>
      </c>
      <c r="BF155" s="65" t="s">
        <v>259</v>
      </c>
      <c r="BG155" s="48" t="s">
        <v>482</v>
      </c>
      <c r="BH155" s="65" t="s">
        <v>1149</v>
      </c>
      <c r="BI155" s="48" t="s">
        <v>418</v>
      </c>
      <c r="BJ155" s="48" t="s">
        <v>133</v>
      </c>
      <c r="BK155" s="65" t="s">
        <v>79</v>
      </c>
      <c r="BL155" s="48" t="s">
        <v>427</v>
      </c>
      <c r="BM155" s="48" t="s">
        <v>15</v>
      </c>
      <c r="BN155" s="48" t="s">
        <v>490</v>
      </c>
      <c r="BO155" s="48" t="s">
        <v>204</v>
      </c>
      <c r="BP155" s="48" t="s">
        <v>299</v>
      </c>
      <c r="BQ155" s="48" t="s">
        <v>142</v>
      </c>
      <c r="BR155" s="49" t="s">
        <v>363</v>
      </c>
      <c r="BS155" s="24"/>
      <c r="BT155" s="22"/>
      <c r="BU155" s="29" t="s">
        <v>342</v>
      </c>
      <c r="BV155" s="30" t="s">
        <v>1030</v>
      </c>
      <c r="BW155" s="31">
        <f>L2+(147*L4)</f>
        <v>148</v>
      </c>
      <c r="BX155" s="22"/>
    </row>
    <row r="156" spans="1:76" x14ac:dyDescent="0.2">
      <c r="A156" s="1">
        <v>20</v>
      </c>
      <c r="B156" s="178">
        <f>BW220</f>
        <v>213</v>
      </c>
      <c r="C156" s="6">
        <f>BW333</f>
        <v>326</v>
      </c>
      <c r="D156" s="12">
        <f>BW895</f>
        <v>888</v>
      </c>
      <c r="E156" s="6">
        <f>BW750</f>
        <v>743</v>
      </c>
      <c r="F156" s="6">
        <f>BW978</f>
        <v>971</v>
      </c>
      <c r="G156" s="6">
        <f>BW611</f>
        <v>604</v>
      </c>
      <c r="H156" s="6">
        <f>BW113</f>
        <v>106</v>
      </c>
      <c r="I156" s="6">
        <f>BW512</f>
        <v>505</v>
      </c>
      <c r="J156" s="6">
        <f>BW665</f>
        <v>658</v>
      </c>
      <c r="K156" s="6">
        <f>BW776</f>
        <v>769</v>
      </c>
      <c r="L156" s="6">
        <f>BW314</f>
        <v>307</v>
      </c>
      <c r="M156" s="6">
        <f>BW171</f>
        <v>164</v>
      </c>
      <c r="N156" s="6">
        <f>BW407</f>
        <v>400</v>
      </c>
      <c r="O156" s="8">
        <f>BW38</f>
        <v>31</v>
      </c>
      <c r="P156" s="6">
        <f>BW564</f>
        <v>557</v>
      </c>
      <c r="Q156" s="6">
        <f>BW965</f>
        <v>958</v>
      </c>
      <c r="R156" s="6">
        <f>BW74</f>
        <v>67</v>
      </c>
      <c r="S156" s="6">
        <f>BW475</f>
        <v>468</v>
      </c>
      <c r="T156" s="7">
        <f>BW1001</f>
        <v>994</v>
      </c>
      <c r="U156" s="9">
        <f>BW632</f>
        <v>625</v>
      </c>
      <c r="V156" s="6">
        <f>BW868</f>
        <v>861</v>
      </c>
      <c r="W156" s="6">
        <f>BW725</f>
        <v>718</v>
      </c>
      <c r="X156" s="6">
        <f>BW263</f>
        <v>256</v>
      </c>
      <c r="Y156" s="6">
        <f>BW374</f>
        <v>367</v>
      </c>
      <c r="Z156" s="6">
        <f>BW527</f>
        <v>520</v>
      </c>
      <c r="AA156" s="6">
        <f>BW926</f>
        <v>919</v>
      </c>
      <c r="AB156" s="6">
        <f>BW428</f>
        <v>421</v>
      </c>
      <c r="AC156" s="6">
        <f>BW61</f>
        <v>54</v>
      </c>
      <c r="AD156" s="6">
        <f>BW289</f>
        <v>282</v>
      </c>
      <c r="AE156" s="11">
        <f>BW144</f>
        <v>137</v>
      </c>
      <c r="AF156" s="6">
        <f>BW706</f>
        <v>699</v>
      </c>
      <c r="AG156" s="179">
        <f>BW819</f>
        <v>812</v>
      </c>
      <c r="AH156" s="5">
        <f t="shared" si="33"/>
        <v>16400</v>
      </c>
      <c r="AI156" s="5">
        <f t="shared" si="34"/>
        <v>11201200</v>
      </c>
      <c r="AJ156" s="2">
        <f t="shared" si="32"/>
        <v>8606720000</v>
      </c>
      <c r="AK156" s="115">
        <f>SUMSQ(R155,S155,T155,U155,V155,W155,X155,Y155,Z155,AA155,AB155,AC155,AD155,AE155,AF155,AG155,R156,S156,T156,U156,V156,W156,X156,Y156,Z156,AA156,AB156,AC156,AD156,AE156,AF156,AG156)</f>
        <v>11201200</v>
      </c>
      <c r="AM156" s="47" t="s">
        <v>632</v>
      </c>
      <c r="AN156" s="48" t="s">
        <v>917</v>
      </c>
      <c r="AO156" s="65" t="s">
        <v>568</v>
      </c>
      <c r="AP156" s="48" t="s">
        <v>979</v>
      </c>
      <c r="AQ156" s="65" t="s">
        <v>759</v>
      </c>
      <c r="AR156" s="48" t="s">
        <v>790</v>
      </c>
      <c r="AS156" s="48" t="s">
        <v>696</v>
      </c>
      <c r="AT156" s="48" t="s">
        <v>854</v>
      </c>
      <c r="AU156" s="48" t="s">
        <v>894</v>
      </c>
      <c r="AV156" s="48" t="s">
        <v>673</v>
      </c>
      <c r="AW156" s="48" t="s">
        <v>831</v>
      </c>
      <c r="AX156" s="48" t="s">
        <v>737</v>
      </c>
      <c r="AY156" s="48" t="s">
        <v>1020</v>
      </c>
      <c r="AZ156" s="48" t="s">
        <v>545</v>
      </c>
      <c r="BA156" s="48" t="s">
        <v>957</v>
      </c>
      <c r="BB156" s="65" t="s">
        <v>609</v>
      </c>
      <c r="BC156" s="48" t="s">
        <v>355</v>
      </c>
      <c r="BD156" s="48" t="s">
        <v>196</v>
      </c>
      <c r="BE156" s="65" t="s">
        <v>292</v>
      </c>
      <c r="BF156" s="48" t="s">
        <v>260</v>
      </c>
      <c r="BG156" s="65" t="s">
        <v>483</v>
      </c>
      <c r="BH156" s="48" t="s">
        <v>71</v>
      </c>
      <c r="BI156" s="48" t="s">
        <v>419</v>
      </c>
      <c r="BJ156" s="48" t="s">
        <v>134</v>
      </c>
      <c r="BK156" s="48" t="s">
        <v>94</v>
      </c>
      <c r="BL156" s="65" t="s">
        <v>1140</v>
      </c>
      <c r="BM156" s="48" t="s">
        <v>30</v>
      </c>
      <c r="BN156" s="48" t="s">
        <v>505</v>
      </c>
      <c r="BO156" s="48" t="s">
        <v>219</v>
      </c>
      <c r="BP156" s="48" t="s">
        <v>314</v>
      </c>
      <c r="BQ156" s="48" t="s">
        <v>157</v>
      </c>
      <c r="BR156" s="49" t="s">
        <v>378</v>
      </c>
      <c r="BS156" s="24"/>
      <c r="BT156" s="22"/>
      <c r="BU156" s="29" t="s">
        <v>661</v>
      </c>
      <c r="BV156" s="30" t="s">
        <v>1030</v>
      </c>
      <c r="BW156" s="31">
        <f>L2+(148*L4)</f>
        <v>149</v>
      </c>
      <c r="BX156" s="22"/>
    </row>
    <row r="157" spans="1:76" x14ac:dyDescent="0.2">
      <c r="A157" s="1">
        <v>21</v>
      </c>
      <c r="B157" s="178">
        <f>BW275</f>
        <v>268</v>
      </c>
      <c r="C157" s="6">
        <f>BW162</f>
        <v>155</v>
      </c>
      <c r="D157" s="6">
        <f>BW688</f>
        <v>681</v>
      </c>
      <c r="E157" s="6">
        <f>BW833</f>
        <v>826</v>
      </c>
      <c r="F157" s="6">
        <f>BW541</f>
        <v>534</v>
      </c>
      <c r="G157" s="12">
        <f>BW908</f>
        <v>901</v>
      </c>
      <c r="H157" s="6">
        <f>BW446</f>
        <v>439</v>
      </c>
      <c r="I157" s="6">
        <f>BW47</f>
        <v>40</v>
      </c>
      <c r="J157" s="6">
        <f>BW854</f>
        <v>847</v>
      </c>
      <c r="K157" s="6">
        <f>BW743</f>
        <v>736</v>
      </c>
      <c r="L157" s="8">
        <f>BW245</f>
        <v>238</v>
      </c>
      <c r="M157" s="6">
        <f>BW388</f>
        <v>381</v>
      </c>
      <c r="N157" s="6">
        <f>BW88</f>
        <v>81</v>
      </c>
      <c r="O157" s="6">
        <f>BW457</f>
        <v>450</v>
      </c>
      <c r="P157" s="6">
        <f>BW1019</f>
        <v>1012</v>
      </c>
      <c r="Q157" s="6">
        <f>BW618</f>
        <v>611</v>
      </c>
      <c r="R157" s="6">
        <f>BW421</f>
        <v>414</v>
      </c>
      <c r="S157" s="6">
        <f>BW20</f>
        <v>13</v>
      </c>
      <c r="T157" s="6">
        <f>BW582</f>
        <v>575</v>
      </c>
      <c r="U157" s="6">
        <f>BW951</f>
        <v>944</v>
      </c>
      <c r="V157" s="9">
        <f>BW651</f>
        <v>644</v>
      </c>
      <c r="W157" s="7">
        <f>BW794</f>
        <v>787</v>
      </c>
      <c r="X157" s="6">
        <f>BW296</f>
        <v>289</v>
      </c>
      <c r="Y157" s="6">
        <f>BW185</f>
        <v>178</v>
      </c>
      <c r="Z157" s="6">
        <f>BW992</f>
        <v>985</v>
      </c>
      <c r="AA157" s="6">
        <f>BW593</f>
        <v>586</v>
      </c>
      <c r="AB157" s="11">
        <f>BW131</f>
        <v>124</v>
      </c>
      <c r="AC157" s="6">
        <f>BW498</f>
        <v>491</v>
      </c>
      <c r="AD157" s="6">
        <f>BW206</f>
        <v>199</v>
      </c>
      <c r="AE157" s="6">
        <f>BW351</f>
        <v>344</v>
      </c>
      <c r="AF157" s="6">
        <f>BW877</f>
        <v>870</v>
      </c>
      <c r="AG157" s="179">
        <f>BW764</f>
        <v>757</v>
      </c>
      <c r="AH157" s="5">
        <f t="shared" si="33"/>
        <v>16400</v>
      </c>
      <c r="AI157" s="5">
        <f t="shared" si="34"/>
        <v>11201200</v>
      </c>
      <c r="AJ157" s="2">
        <f t="shared" si="32"/>
        <v>8606720000</v>
      </c>
      <c r="AK157" s="115">
        <f>SUMSQ(B157,C157,D157,E157,F157,G157,H157,I157,J157,K157,L157,M157,N157,O157,P157,Q157,B158,C158,D158,E158,F158,G158,H158,I158,J158,K158,L158,M158,N158,O158,P158,Q158)</f>
        <v>11201200</v>
      </c>
      <c r="AM157" s="47" t="s">
        <v>623</v>
      </c>
      <c r="AN157" s="48" t="s">
        <v>908</v>
      </c>
      <c r="AO157" s="48" t="s">
        <v>559</v>
      </c>
      <c r="AP157" s="48" t="s">
        <v>970</v>
      </c>
      <c r="AQ157" s="48" t="s">
        <v>750</v>
      </c>
      <c r="AR157" s="65" t="s">
        <v>1125</v>
      </c>
      <c r="AS157" s="48" t="s">
        <v>687</v>
      </c>
      <c r="AT157" s="48" t="s">
        <v>845</v>
      </c>
      <c r="AU157" s="65" t="s">
        <v>887</v>
      </c>
      <c r="AV157" s="48" t="s">
        <v>666</v>
      </c>
      <c r="AW157" s="48" t="s">
        <v>824</v>
      </c>
      <c r="AX157" s="48" t="s">
        <v>730</v>
      </c>
      <c r="AY157" s="48" t="s">
        <v>1013</v>
      </c>
      <c r="AZ157" s="48" t="s">
        <v>539</v>
      </c>
      <c r="BA157" s="65" t="s">
        <v>950</v>
      </c>
      <c r="BB157" s="48" t="s">
        <v>602</v>
      </c>
      <c r="BC157" s="48" t="s">
        <v>348</v>
      </c>
      <c r="BD157" s="48" t="s">
        <v>189</v>
      </c>
      <c r="BE157" s="48" t="s">
        <v>285</v>
      </c>
      <c r="BF157" s="65" t="s">
        <v>253</v>
      </c>
      <c r="BG157" s="48" t="s">
        <v>476</v>
      </c>
      <c r="BH157" s="48" t="s">
        <v>64</v>
      </c>
      <c r="BI157" s="48" t="s">
        <v>412</v>
      </c>
      <c r="BJ157" s="48" t="s">
        <v>127</v>
      </c>
      <c r="BK157" s="65" t="s">
        <v>85</v>
      </c>
      <c r="BL157" s="48" t="s">
        <v>433</v>
      </c>
      <c r="BM157" s="48" t="s">
        <v>21</v>
      </c>
      <c r="BN157" s="48" t="s">
        <v>496</v>
      </c>
      <c r="BO157" s="48" t="s">
        <v>210</v>
      </c>
      <c r="BP157" s="48" t="s">
        <v>305</v>
      </c>
      <c r="BQ157" s="48" t="s">
        <v>56</v>
      </c>
      <c r="BR157" s="49" t="s">
        <v>369</v>
      </c>
      <c r="BS157" s="24"/>
      <c r="BT157" s="22"/>
      <c r="BU157" s="29" t="s">
        <v>594</v>
      </c>
      <c r="BV157" s="30" t="s">
        <v>1030</v>
      </c>
      <c r="BW157" s="31">
        <f>L2+(149*L4)</f>
        <v>150</v>
      </c>
      <c r="BX157" s="22"/>
    </row>
    <row r="158" spans="1:76" x14ac:dyDescent="0.2">
      <c r="A158" s="1">
        <v>22</v>
      </c>
      <c r="B158" s="178">
        <f>BW182</f>
        <v>175</v>
      </c>
      <c r="C158" s="6">
        <f>BW327</f>
        <v>320</v>
      </c>
      <c r="D158" s="6">
        <f>BW789</f>
        <v>782</v>
      </c>
      <c r="E158" s="6">
        <f>BW676</f>
        <v>669</v>
      </c>
      <c r="F158" s="12">
        <f>BW952</f>
        <v>945</v>
      </c>
      <c r="G158" s="6">
        <f>BW553</f>
        <v>546</v>
      </c>
      <c r="H158" s="6">
        <f>BW27</f>
        <v>20</v>
      </c>
      <c r="I158" s="6">
        <f>BW394</f>
        <v>387</v>
      </c>
      <c r="J158" s="6">
        <f>BW755</f>
        <v>748</v>
      </c>
      <c r="K158" s="6">
        <f>BW898</f>
        <v>891</v>
      </c>
      <c r="L158" s="6">
        <f>BW336</f>
        <v>329</v>
      </c>
      <c r="M158" s="8">
        <f>BW225</f>
        <v>218</v>
      </c>
      <c r="N158" s="6">
        <f>BW509</f>
        <v>502</v>
      </c>
      <c r="O158" s="6">
        <f>BW108</f>
        <v>101</v>
      </c>
      <c r="P158" s="6">
        <f>BW606</f>
        <v>599</v>
      </c>
      <c r="Q158" s="6">
        <f>BW975</f>
        <v>968</v>
      </c>
      <c r="R158" s="6">
        <f>BW64</f>
        <v>57</v>
      </c>
      <c r="S158" s="6">
        <f>BW433</f>
        <v>426</v>
      </c>
      <c r="T158" s="6">
        <f>BW931</f>
        <v>924</v>
      </c>
      <c r="U158" s="6">
        <f>BW530</f>
        <v>523</v>
      </c>
      <c r="V158" s="7">
        <f>BW814</f>
        <v>807</v>
      </c>
      <c r="W158" s="9">
        <f>BW703</f>
        <v>696</v>
      </c>
      <c r="X158" s="6">
        <f>BW141</f>
        <v>134</v>
      </c>
      <c r="Y158" s="6">
        <f>BW284</f>
        <v>277</v>
      </c>
      <c r="Z158" s="6">
        <f>BW645</f>
        <v>638</v>
      </c>
      <c r="AA158" s="6">
        <f>BW1012</f>
        <v>1005</v>
      </c>
      <c r="AB158" s="6">
        <f>BW486</f>
        <v>479</v>
      </c>
      <c r="AC158" s="11">
        <f>BW87</f>
        <v>80</v>
      </c>
      <c r="AD158" s="6">
        <f>BW363</f>
        <v>356</v>
      </c>
      <c r="AE158" s="6">
        <f>BW250</f>
        <v>243</v>
      </c>
      <c r="AF158" s="6">
        <f>BW712</f>
        <v>705</v>
      </c>
      <c r="AG158" s="179">
        <f>BW857</f>
        <v>850</v>
      </c>
      <c r="AH158" s="5">
        <f t="shared" si="33"/>
        <v>16400</v>
      </c>
      <c r="AI158" s="5">
        <f t="shared" si="34"/>
        <v>11201200</v>
      </c>
      <c r="AJ158" s="2">
        <f t="shared" si="32"/>
        <v>8606720000</v>
      </c>
      <c r="AK158" s="115">
        <f>SUMSQ(R157,S157,T157,U157,V157,W157,X157,Y157,Z157,AA157,AB157,AC157,AD157,AE157,AF157,AG157,R158,S158,T158,U158,V158,W158,X158,Y158,Z158,AA158,AB158,AC158,AD158,AE158,AF158,AG158)</f>
        <v>11201200</v>
      </c>
      <c r="AM158" s="47" t="s">
        <v>626</v>
      </c>
      <c r="AN158" s="48" t="s">
        <v>911</v>
      </c>
      <c r="AO158" s="48" t="s">
        <v>562</v>
      </c>
      <c r="AP158" s="48" t="s">
        <v>973</v>
      </c>
      <c r="AQ158" s="65" t="s">
        <v>753</v>
      </c>
      <c r="AR158" s="48" t="s">
        <v>784</v>
      </c>
      <c r="AS158" s="48" t="s">
        <v>690</v>
      </c>
      <c r="AT158" s="48" t="s">
        <v>848</v>
      </c>
      <c r="AU158" s="48" t="s">
        <v>900</v>
      </c>
      <c r="AV158" s="65" t="s">
        <v>679</v>
      </c>
      <c r="AW158" s="48" t="s">
        <v>837</v>
      </c>
      <c r="AX158" s="48" t="s">
        <v>742</v>
      </c>
      <c r="AY158" s="48" t="s">
        <v>1026</v>
      </c>
      <c r="AZ158" s="48" t="s">
        <v>551</v>
      </c>
      <c r="BA158" s="48" t="s">
        <v>963</v>
      </c>
      <c r="BB158" s="65" t="s">
        <v>615</v>
      </c>
      <c r="BC158" s="48" t="s">
        <v>361</v>
      </c>
      <c r="BD158" s="48" t="s">
        <v>202</v>
      </c>
      <c r="BE158" s="65" t="s">
        <v>1142</v>
      </c>
      <c r="BF158" s="48" t="s">
        <v>266</v>
      </c>
      <c r="BG158" s="48" t="s">
        <v>488</v>
      </c>
      <c r="BH158" s="48" t="s">
        <v>77</v>
      </c>
      <c r="BI158" s="48" t="s">
        <v>425</v>
      </c>
      <c r="BJ158" s="48" t="s">
        <v>140</v>
      </c>
      <c r="BK158" s="48" t="s">
        <v>88</v>
      </c>
      <c r="BL158" s="65" t="s">
        <v>436</v>
      </c>
      <c r="BM158" s="48" t="s">
        <v>24</v>
      </c>
      <c r="BN158" s="48" t="s">
        <v>499</v>
      </c>
      <c r="BO158" s="48" t="s">
        <v>213</v>
      </c>
      <c r="BP158" s="48" t="s">
        <v>308</v>
      </c>
      <c r="BQ158" s="48" t="s">
        <v>151</v>
      </c>
      <c r="BR158" s="80" t="s">
        <v>372</v>
      </c>
      <c r="BS158" s="24"/>
      <c r="BT158" s="22"/>
      <c r="BU158" s="29" t="s">
        <v>1014</v>
      </c>
      <c r="BV158" s="30" t="s">
        <v>1030</v>
      </c>
      <c r="BW158" s="31">
        <f>L2+(150*L4)</f>
        <v>151</v>
      </c>
      <c r="BX158" s="22"/>
    </row>
    <row r="159" spans="1:76" x14ac:dyDescent="0.2">
      <c r="A159" s="1">
        <v>23</v>
      </c>
      <c r="B159" s="178">
        <f>BW762</f>
        <v>755</v>
      </c>
      <c r="C159" s="6">
        <f>BW875</f>
        <v>868</v>
      </c>
      <c r="D159" s="6">
        <f>BW345</f>
        <v>338</v>
      </c>
      <c r="E159" s="6">
        <f>BW200</f>
        <v>193</v>
      </c>
      <c r="F159" s="6">
        <f>BW500</f>
        <v>493</v>
      </c>
      <c r="G159" s="6">
        <f>BW133</f>
        <v>126</v>
      </c>
      <c r="H159" s="6">
        <f>BW599</f>
        <v>592</v>
      </c>
      <c r="I159" s="12">
        <f>BW998</f>
        <v>991</v>
      </c>
      <c r="J159" s="8">
        <f>BW191</f>
        <v>184</v>
      </c>
      <c r="K159" s="6">
        <f>BW302</f>
        <v>295</v>
      </c>
      <c r="L159" s="6">
        <f>BW796</f>
        <v>789</v>
      </c>
      <c r="M159" s="6">
        <f>BW653</f>
        <v>646</v>
      </c>
      <c r="N159" s="6">
        <f>BW945</f>
        <v>938</v>
      </c>
      <c r="O159" s="6">
        <f>BW576</f>
        <v>569</v>
      </c>
      <c r="P159" s="6">
        <f>BW18</f>
        <v>11</v>
      </c>
      <c r="Q159" s="6">
        <f>BW419</f>
        <v>412</v>
      </c>
      <c r="R159" s="6">
        <f>BW620</f>
        <v>613</v>
      </c>
      <c r="S159" s="6">
        <f>BW1021</f>
        <v>1014</v>
      </c>
      <c r="T159" s="6">
        <f>BW463</f>
        <v>456</v>
      </c>
      <c r="U159" s="6">
        <f>BW94</f>
        <v>87</v>
      </c>
      <c r="V159" s="6">
        <f>BW386</f>
        <v>379</v>
      </c>
      <c r="W159" s="6">
        <f>BW243</f>
        <v>236</v>
      </c>
      <c r="X159" s="9">
        <f>BW737</f>
        <v>730</v>
      </c>
      <c r="Y159" s="7">
        <f>BW848</f>
        <v>841</v>
      </c>
      <c r="Z159" s="11">
        <f>BW41</f>
        <v>34</v>
      </c>
      <c r="AA159" s="6">
        <f>BW440</f>
        <v>433</v>
      </c>
      <c r="AB159" s="6">
        <f>BW906</f>
        <v>899</v>
      </c>
      <c r="AC159" s="6">
        <f>BW539</f>
        <v>532</v>
      </c>
      <c r="AD159" s="6">
        <f>BW839</f>
        <v>832</v>
      </c>
      <c r="AE159" s="6">
        <f>BW694</f>
        <v>687</v>
      </c>
      <c r="AF159" s="6">
        <f>BW164</f>
        <v>157</v>
      </c>
      <c r="AG159" s="179">
        <f>BW277</f>
        <v>270</v>
      </c>
      <c r="AH159" s="5">
        <f t="shared" si="33"/>
        <v>16400</v>
      </c>
      <c r="AI159" s="5">
        <f t="shared" si="34"/>
        <v>11201200</v>
      </c>
      <c r="AJ159" s="2">
        <f t="shared" si="32"/>
        <v>8606720000</v>
      </c>
      <c r="AK159" s="115">
        <f>SUMSQ(B159,C159,D159,E159,F159,G159,H159,I159,J159,K159,L159,M159,N159,O159,P159,Q159,B160,C160,D160,E160,F160,G160,H160,I160,J160,K160,L160,M160,N160,O160,P160,Q160)</f>
        <v>11201200</v>
      </c>
      <c r="AM159" s="47" t="s">
        <v>621</v>
      </c>
      <c r="AN159" s="65" t="s">
        <v>906</v>
      </c>
      <c r="AO159" s="48" t="s">
        <v>557</v>
      </c>
      <c r="AP159" s="48" t="s">
        <v>969</v>
      </c>
      <c r="AQ159" s="48" t="s">
        <v>748</v>
      </c>
      <c r="AR159" s="48" t="s">
        <v>780</v>
      </c>
      <c r="AS159" s="48" t="s">
        <v>685</v>
      </c>
      <c r="AT159" s="65" t="s">
        <v>843</v>
      </c>
      <c r="AU159" s="48" t="s">
        <v>889</v>
      </c>
      <c r="AV159" s="48" t="s">
        <v>668</v>
      </c>
      <c r="AW159" s="48" t="s">
        <v>826</v>
      </c>
      <c r="AX159" s="48" t="s">
        <v>732</v>
      </c>
      <c r="AY159" s="65" t="s">
        <v>1015</v>
      </c>
      <c r="AZ159" s="48" t="s">
        <v>541</v>
      </c>
      <c r="BA159" s="48" t="s">
        <v>952</v>
      </c>
      <c r="BB159" s="48" t="s">
        <v>604</v>
      </c>
      <c r="BC159" s="48" t="s">
        <v>350</v>
      </c>
      <c r="BD159" s="65" t="s">
        <v>191</v>
      </c>
      <c r="BE159" s="48" t="s">
        <v>287</v>
      </c>
      <c r="BF159" s="48" t="s">
        <v>255</v>
      </c>
      <c r="BG159" s="48" t="s">
        <v>478</v>
      </c>
      <c r="BH159" s="48" t="s">
        <v>66</v>
      </c>
      <c r="BI159" s="48" t="s">
        <v>414</v>
      </c>
      <c r="BJ159" s="65" t="s">
        <v>129</v>
      </c>
      <c r="BK159" s="48" t="s">
        <v>83</v>
      </c>
      <c r="BL159" s="48" t="s">
        <v>431</v>
      </c>
      <c r="BM159" s="65" t="s">
        <v>1132</v>
      </c>
      <c r="BN159" s="48" t="s">
        <v>494</v>
      </c>
      <c r="BO159" s="48" t="s">
        <v>208</v>
      </c>
      <c r="BP159" s="48" t="s">
        <v>303</v>
      </c>
      <c r="BQ159" s="48" t="s">
        <v>146</v>
      </c>
      <c r="BR159" s="49" t="s">
        <v>367</v>
      </c>
      <c r="BS159" s="24"/>
      <c r="BT159" s="22"/>
      <c r="BU159" s="29" t="s">
        <v>830</v>
      </c>
      <c r="BV159" s="30" t="s">
        <v>1030</v>
      </c>
      <c r="BW159" s="31">
        <f>L2+(151*L4)</f>
        <v>152</v>
      </c>
      <c r="BX159" s="22"/>
    </row>
    <row r="160" spans="1:76" x14ac:dyDescent="0.2">
      <c r="A160" s="1">
        <v>24</v>
      </c>
      <c r="B160" s="178">
        <f>BW863</f>
        <v>856</v>
      </c>
      <c r="C160" s="6">
        <f>BW718</f>
        <v>711</v>
      </c>
      <c r="D160" s="6">
        <f>BW252</f>
        <v>245</v>
      </c>
      <c r="E160" s="6">
        <f>BW365</f>
        <v>358</v>
      </c>
      <c r="F160" s="6">
        <f>BW81</f>
        <v>74</v>
      </c>
      <c r="G160" s="6">
        <f>BW480</f>
        <v>473</v>
      </c>
      <c r="H160" s="12">
        <f>BW1010</f>
        <v>1003</v>
      </c>
      <c r="I160" s="6">
        <f>BW643</f>
        <v>636</v>
      </c>
      <c r="J160" s="6">
        <f>BW282</f>
        <v>275</v>
      </c>
      <c r="K160" s="8">
        <f>BW139</f>
        <v>132</v>
      </c>
      <c r="L160" s="6">
        <f>BW697</f>
        <v>690</v>
      </c>
      <c r="M160" s="6">
        <f>BW808</f>
        <v>801</v>
      </c>
      <c r="N160" s="6">
        <f>BW532</f>
        <v>525</v>
      </c>
      <c r="O160" s="6">
        <f>BW933</f>
        <v>926</v>
      </c>
      <c r="P160" s="6">
        <f>BW439</f>
        <v>432</v>
      </c>
      <c r="Q160" s="6">
        <f>BW70</f>
        <v>63</v>
      </c>
      <c r="R160" s="6">
        <f>BW969</f>
        <v>962</v>
      </c>
      <c r="S160" s="6">
        <f>BW600</f>
        <v>593</v>
      </c>
      <c r="T160" s="6">
        <f>BW106</f>
        <v>99</v>
      </c>
      <c r="U160" s="6">
        <f>BW507</f>
        <v>500</v>
      </c>
      <c r="V160" s="6">
        <f>BW231</f>
        <v>224</v>
      </c>
      <c r="W160" s="6">
        <f>BW342</f>
        <v>335</v>
      </c>
      <c r="X160" s="7">
        <f>BW900</f>
        <v>893</v>
      </c>
      <c r="Y160" s="9">
        <f>BW757</f>
        <v>750</v>
      </c>
      <c r="Z160" s="6">
        <f>BW396</f>
        <v>389</v>
      </c>
      <c r="AA160" s="11">
        <f>BW29</f>
        <v>22</v>
      </c>
      <c r="AB160" s="6">
        <f>BW559</f>
        <v>552</v>
      </c>
      <c r="AC160" s="6">
        <f>BW958</f>
        <v>951</v>
      </c>
      <c r="AD160" s="6">
        <f>BW674</f>
        <v>667</v>
      </c>
      <c r="AE160" s="6">
        <f>BW787</f>
        <v>780</v>
      </c>
      <c r="AF160" s="6">
        <f>BW321</f>
        <v>314</v>
      </c>
      <c r="AG160" s="179">
        <f>BW176</f>
        <v>169</v>
      </c>
      <c r="AH160" s="5">
        <f t="shared" si="33"/>
        <v>16400</v>
      </c>
      <c r="AI160" s="5">
        <f t="shared" si="34"/>
        <v>11201200</v>
      </c>
      <c r="AJ160" s="2">
        <f t="shared" si="32"/>
        <v>8606720000</v>
      </c>
      <c r="AK160" s="115">
        <f>SUMSQ(R159,S159,T159,U159,V159,W159,X159,Y159,Z159,AA159,AB159,AC159,AD159,AE159,AF159,AG159,R160,S160,T160,U160,V160,W160,X160,Y160,Z160,AA160,AB160,AC160,AD160,AE160,AF160,AG160)</f>
        <v>11201200</v>
      </c>
      <c r="AM160" s="74" t="s">
        <v>628</v>
      </c>
      <c r="AN160" s="48" t="s">
        <v>913</v>
      </c>
      <c r="AO160" s="48" t="s">
        <v>564</v>
      </c>
      <c r="AP160" s="48" t="s">
        <v>975</v>
      </c>
      <c r="AQ160" s="48" t="s">
        <v>755</v>
      </c>
      <c r="AR160" s="48" t="s">
        <v>786</v>
      </c>
      <c r="AS160" s="65" t="s">
        <v>692</v>
      </c>
      <c r="AT160" s="48" t="s">
        <v>850</v>
      </c>
      <c r="AU160" s="48" t="s">
        <v>898</v>
      </c>
      <c r="AV160" s="48" t="s">
        <v>677</v>
      </c>
      <c r="AW160" s="48" t="s">
        <v>835</v>
      </c>
      <c r="AX160" s="48" t="s">
        <v>740</v>
      </c>
      <c r="AY160" s="48" t="s">
        <v>1024</v>
      </c>
      <c r="AZ160" s="65" t="s">
        <v>1159</v>
      </c>
      <c r="BA160" s="48" t="s">
        <v>961</v>
      </c>
      <c r="BB160" s="48" t="s">
        <v>613</v>
      </c>
      <c r="BC160" s="65" t="s">
        <v>359</v>
      </c>
      <c r="BD160" s="48" t="s">
        <v>200</v>
      </c>
      <c r="BE160" s="48" t="s">
        <v>6</v>
      </c>
      <c r="BF160" s="48" t="s">
        <v>264</v>
      </c>
      <c r="BG160" s="48" t="s">
        <v>486</v>
      </c>
      <c r="BH160" s="48" t="s">
        <v>75</v>
      </c>
      <c r="BI160" s="65" t="s">
        <v>423</v>
      </c>
      <c r="BJ160" s="48" t="s">
        <v>138</v>
      </c>
      <c r="BK160" s="48" t="s">
        <v>90</v>
      </c>
      <c r="BL160" s="48" t="s">
        <v>438</v>
      </c>
      <c r="BM160" s="48" t="s">
        <v>26</v>
      </c>
      <c r="BN160" s="65" t="s">
        <v>501</v>
      </c>
      <c r="BO160" s="48" t="s">
        <v>215</v>
      </c>
      <c r="BP160" s="48" t="s">
        <v>310</v>
      </c>
      <c r="BQ160" s="48" t="s">
        <v>153</v>
      </c>
      <c r="BR160" s="49" t="s">
        <v>374</v>
      </c>
      <c r="BS160" s="24"/>
      <c r="BT160" s="22"/>
      <c r="BU160" s="29" t="s">
        <v>768</v>
      </c>
      <c r="BV160" s="30" t="s">
        <v>1030</v>
      </c>
      <c r="BW160" s="31">
        <f>L2+(152*L4)</f>
        <v>153</v>
      </c>
      <c r="BX160" s="22"/>
    </row>
    <row r="161" spans="1:76" x14ac:dyDescent="0.2">
      <c r="A161" s="1">
        <v>25</v>
      </c>
      <c r="B161" s="178">
        <f>BW458</f>
        <v>451</v>
      </c>
      <c r="C161" s="6">
        <f>BW91</f>
        <v>84</v>
      </c>
      <c r="D161" s="6">
        <f>BW617</f>
        <v>610</v>
      </c>
      <c r="E161" s="6">
        <f>BW1016</f>
        <v>1009</v>
      </c>
      <c r="F161" s="6">
        <f>BW740</f>
        <v>733</v>
      </c>
      <c r="G161" s="6">
        <f>BW853</f>
        <v>846</v>
      </c>
      <c r="H161" s="8">
        <f>BW391</f>
        <v>384</v>
      </c>
      <c r="I161" s="6">
        <f>BW246</f>
        <v>239</v>
      </c>
      <c r="J161" s="6">
        <f>BW911</f>
        <v>904</v>
      </c>
      <c r="K161" s="12">
        <f>BW542</f>
        <v>535</v>
      </c>
      <c r="L161" s="6">
        <f>BW44</f>
        <v>37</v>
      </c>
      <c r="M161" s="6">
        <f>BW445</f>
        <v>438</v>
      </c>
      <c r="N161" s="6">
        <f>BW161</f>
        <v>154</v>
      </c>
      <c r="O161" s="6">
        <f>BW272</f>
        <v>265</v>
      </c>
      <c r="P161" s="6">
        <f>BW834</f>
        <v>827</v>
      </c>
      <c r="Q161" s="6">
        <f>BW691</f>
        <v>684</v>
      </c>
      <c r="R161" s="6">
        <f>BW348</f>
        <v>341</v>
      </c>
      <c r="S161" s="6">
        <f>BW205</f>
        <v>198</v>
      </c>
      <c r="T161" s="6">
        <f>BW767</f>
        <v>760</v>
      </c>
      <c r="U161" s="6">
        <f>BW878</f>
        <v>871</v>
      </c>
      <c r="V161" s="6">
        <f>BW594</f>
        <v>587</v>
      </c>
      <c r="W161" s="6">
        <f>BW995</f>
        <v>988</v>
      </c>
      <c r="X161" s="11">
        <f>BW497</f>
        <v>490</v>
      </c>
      <c r="Y161" s="6">
        <f>BW128</f>
        <v>121</v>
      </c>
      <c r="Z161" s="9">
        <f>BW793</f>
        <v>786</v>
      </c>
      <c r="AA161" s="7">
        <f>BW648</f>
        <v>641</v>
      </c>
      <c r="AB161" s="6">
        <f>BW186</f>
        <v>179</v>
      </c>
      <c r="AC161" s="6">
        <f>BW299</f>
        <v>292</v>
      </c>
      <c r="AD161" s="6">
        <f>BW23</f>
        <v>16</v>
      </c>
      <c r="AE161" s="6">
        <f>BW422</f>
        <v>415</v>
      </c>
      <c r="AF161" s="6">
        <f>BW948</f>
        <v>941</v>
      </c>
      <c r="AG161" s="179">
        <f>BW581</f>
        <v>574</v>
      </c>
      <c r="AH161" s="5">
        <f t="shared" si="33"/>
        <v>16400</v>
      </c>
      <c r="AI161" s="5">
        <f t="shared" si="34"/>
        <v>11201200</v>
      </c>
      <c r="AJ161" s="2">
        <f t="shared" si="32"/>
        <v>8606720000</v>
      </c>
      <c r="AK161" s="115">
        <f>SUMSQ(B161,C161,D161,E161,F161,G161,H161,I161,J161,K161,L161,M161,N161,O161,P161,Q161,B162,C162,D162,E162,F162,G162,H162,I162,J162,K162,L162,M162,N162,O162,P162,Q162)</f>
        <v>11201200</v>
      </c>
      <c r="AM161" s="47" t="s">
        <v>944</v>
      </c>
      <c r="AN161" s="48" t="s">
        <v>595</v>
      </c>
      <c r="AO161" s="48" t="s">
        <v>1006</v>
      </c>
      <c r="AP161" s="65" t="s">
        <v>532</v>
      </c>
      <c r="AQ161" s="48" t="s">
        <v>817</v>
      </c>
      <c r="AR161" s="65" t="s">
        <v>723</v>
      </c>
      <c r="AS161" s="48" t="s">
        <v>881</v>
      </c>
      <c r="AT161" s="48" t="s">
        <v>659</v>
      </c>
      <c r="AU161" s="65" t="s">
        <v>1131</v>
      </c>
      <c r="AV161" s="48" t="s">
        <v>868</v>
      </c>
      <c r="AW161" s="48" t="s">
        <v>773</v>
      </c>
      <c r="AX161" s="48" t="s">
        <v>804</v>
      </c>
      <c r="AY161" s="48" t="s">
        <v>582</v>
      </c>
      <c r="AZ161" s="48" t="s">
        <v>993</v>
      </c>
      <c r="BA161" s="48" t="s">
        <v>646</v>
      </c>
      <c r="BB161" s="48" t="s">
        <v>931</v>
      </c>
      <c r="BC161" s="48" t="s">
        <v>170</v>
      </c>
      <c r="BD161" s="48" t="s">
        <v>392</v>
      </c>
      <c r="BE161" s="48" t="s">
        <v>233</v>
      </c>
      <c r="BF161" s="65" t="s">
        <v>328</v>
      </c>
      <c r="BG161" s="48" t="s">
        <v>44</v>
      </c>
      <c r="BH161" s="65" t="s">
        <v>519</v>
      </c>
      <c r="BI161" s="48" t="s">
        <v>108</v>
      </c>
      <c r="BJ161" s="48" t="s">
        <v>456</v>
      </c>
      <c r="BK161" s="48" t="s">
        <v>405</v>
      </c>
      <c r="BL161" s="48" t="s">
        <v>120</v>
      </c>
      <c r="BM161" s="48" t="s">
        <v>469</v>
      </c>
      <c r="BN161" s="48" t="s">
        <v>668</v>
      </c>
      <c r="BO161" s="48" t="s">
        <v>278</v>
      </c>
      <c r="BP161" s="48" t="s">
        <v>246</v>
      </c>
      <c r="BQ161" s="65" t="s">
        <v>341</v>
      </c>
      <c r="BR161" s="49" t="s">
        <v>182</v>
      </c>
      <c r="BS161" s="24"/>
      <c r="BT161" s="22"/>
      <c r="BU161" s="29" t="s">
        <v>582</v>
      </c>
      <c r="BV161" s="30" t="s">
        <v>1030</v>
      </c>
      <c r="BW161" s="31">
        <f>L2+(153*L4)</f>
        <v>154</v>
      </c>
      <c r="BX161" s="22"/>
    </row>
    <row r="162" spans="1:76" x14ac:dyDescent="0.2">
      <c r="A162" s="1">
        <v>26</v>
      </c>
      <c r="B162" s="178">
        <f>BW111</f>
        <v>104</v>
      </c>
      <c r="C162" s="6">
        <f>BW510</f>
        <v>503</v>
      </c>
      <c r="D162" s="6">
        <f>BW972</f>
        <v>965</v>
      </c>
      <c r="E162" s="6">
        <f>BW605</f>
        <v>598</v>
      </c>
      <c r="F162" s="6">
        <f>BW897</f>
        <v>890</v>
      </c>
      <c r="G162" s="6">
        <f>BW752</f>
        <v>745</v>
      </c>
      <c r="H162" s="6">
        <f>BW226</f>
        <v>219</v>
      </c>
      <c r="I162" s="8">
        <f>BW339</f>
        <v>332</v>
      </c>
      <c r="J162" s="12">
        <f>BW554</f>
        <v>547</v>
      </c>
      <c r="K162" s="6">
        <f>BW955</f>
        <v>948</v>
      </c>
      <c r="L162" s="6">
        <f>BW393</f>
        <v>386</v>
      </c>
      <c r="M162" s="6">
        <f>BW24</f>
        <v>17</v>
      </c>
      <c r="N162" s="6">
        <f>BW324</f>
        <v>317</v>
      </c>
      <c r="O162" s="6">
        <f>BW181</f>
        <v>174</v>
      </c>
      <c r="P162" s="6">
        <f>BW679</f>
        <v>672</v>
      </c>
      <c r="Q162" s="6">
        <f>BW790</f>
        <v>783</v>
      </c>
      <c r="R162" s="6">
        <f>BW249</f>
        <v>242</v>
      </c>
      <c r="S162" s="6">
        <f>BW360</f>
        <v>353</v>
      </c>
      <c r="T162" s="6">
        <f>BW858</f>
        <v>851</v>
      </c>
      <c r="U162" s="6">
        <f>BW715</f>
        <v>708</v>
      </c>
      <c r="V162" s="6">
        <f>BW1015</f>
        <v>1008</v>
      </c>
      <c r="W162" s="6">
        <f>BW646</f>
        <v>639</v>
      </c>
      <c r="X162" s="6">
        <f>BW84</f>
        <v>77</v>
      </c>
      <c r="Y162" s="11">
        <f>BW485</f>
        <v>478</v>
      </c>
      <c r="Z162" s="7">
        <f>BW700</f>
        <v>693</v>
      </c>
      <c r="AA162" s="9">
        <f>BW813</f>
        <v>806</v>
      </c>
      <c r="AB162" s="6">
        <f>BW287</f>
        <v>280</v>
      </c>
      <c r="AC162" s="6">
        <f>BW142</f>
        <v>135</v>
      </c>
      <c r="AD162" s="6">
        <f>BW434</f>
        <v>427</v>
      </c>
      <c r="AE162" s="6">
        <f>BW67</f>
        <v>60</v>
      </c>
      <c r="AF162" s="6">
        <f>BW529</f>
        <v>522</v>
      </c>
      <c r="AG162" s="179">
        <f>BW928</f>
        <v>921</v>
      </c>
      <c r="AH162" s="5">
        <f t="shared" si="33"/>
        <v>16400</v>
      </c>
      <c r="AI162" s="5">
        <f t="shared" si="34"/>
        <v>11201200</v>
      </c>
      <c r="AJ162" s="2">
        <f t="shared" si="32"/>
        <v>8606720000</v>
      </c>
      <c r="AK162" s="115">
        <f>SUMSQ(R161,S161,T161,U161,V161,W161,X161,Y161,Z161,AA161,AB161,AC161,AD161,AE161,AF161,AG161,R162,S162,T162,U162,V162,W162,X162,Y162,Z162,AA162,AB162,AC162,AD162,AE162,AF162,AG162)</f>
        <v>11201200</v>
      </c>
      <c r="AM162" s="47" t="s">
        <v>939</v>
      </c>
      <c r="AN162" s="48" t="s">
        <v>590</v>
      </c>
      <c r="AO162" s="65" t="s">
        <v>1001</v>
      </c>
      <c r="AP162" s="48" t="s">
        <v>527</v>
      </c>
      <c r="AQ162" s="65" t="s">
        <v>812</v>
      </c>
      <c r="AR162" s="48" t="s">
        <v>718</v>
      </c>
      <c r="AS162" s="48" t="s">
        <v>876</v>
      </c>
      <c r="AT162" s="48" t="s">
        <v>654</v>
      </c>
      <c r="AU162" s="48" t="s">
        <v>699</v>
      </c>
      <c r="AV162" s="65" t="s">
        <v>857</v>
      </c>
      <c r="AW162" s="48" t="s">
        <v>762</v>
      </c>
      <c r="AX162" s="48" t="s">
        <v>793</v>
      </c>
      <c r="AY162" s="48" t="s">
        <v>571</v>
      </c>
      <c r="AZ162" s="48" t="s">
        <v>982</v>
      </c>
      <c r="BA162" s="48" t="s">
        <v>635</v>
      </c>
      <c r="BB162" s="48" t="s">
        <v>920</v>
      </c>
      <c r="BC162" s="48" t="s">
        <v>160</v>
      </c>
      <c r="BD162" s="48" t="s">
        <v>381</v>
      </c>
      <c r="BE162" s="65" t="s">
        <v>222</v>
      </c>
      <c r="BF162" s="48" t="s">
        <v>317</v>
      </c>
      <c r="BG162" s="65" t="s">
        <v>33</v>
      </c>
      <c r="BH162" s="48" t="s">
        <v>508</v>
      </c>
      <c r="BI162" s="48" t="s">
        <v>97</v>
      </c>
      <c r="BJ162" s="48" t="s">
        <v>24</v>
      </c>
      <c r="BK162" s="48" t="s">
        <v>400</v>
      </c>
      <c r="BL162" s="48" t="s">
        <v>115</v>
      </c>
      <c r="BM162" s="48" t="s">
        <v>464</v>
      </c>
      <c r="BN162" s="48" t="s">
        <v>52</v>
      </c>
      <c r="BO162" s="48" t="s">
        <v>273</v>
      </c>
      <c r="BP162" s="48" t="s">
        <v>921</v>
      </c>
      <c r="BQ162" s="48" t="s">
        <v>336</v>
      </c>
      <c r="BR162" s="80" t="s">
        <v>1158</v>
      </c>
      <c r="BS162" s="24"/>
      <c r="BT162" s="22"/>
      <c r="BU162" s="29" t="s">
        <v>908</v>
      </c>
      <c r="BV162" s="30" t="s">
        <v>1030</v>
      </c>
      <c r="BW162" s="31">
        <f>L2+(154*L4)</f>
        <v>155</v>
      </c>
      <c r="BX162" s="22"/>
    </row>
    <row r="163" spans="1:76" x14ac:dyDescent="0.2">
      <c r="A163" s="1">
        <v>27</v>
      </c>
      <c r="B163" s="178">
        <f>BW579</f>
        <v>572</v>
      </c>
      <c r="C163" s="6">
        <f>BW946</f>
        <v>939</v>
      </c>
      <c r="D163" s="6">
        <f>BW416</f>
        <v>409</v>
      </c>
      <c r="E163" s="6">
        <f>BW17</f>
        <v>10</v>
      </c>
      <c r="F163" s="8">
        <f>BW301</f>
        <v>294</v>
      </c>
      <c r="G163" s="6">
        <f>BW188</f>
        <v>181</v>
      </c>
      <c r="H163" s="6">
        <f>BW654</f>
        <v>647</v>
      </c>
      <c r="I163" s="6">
        <f>BW799</f>
        <v>792</v>
      </c>
      <c r="J163" s="6">
        <f>BW134</f>
        <v>127</v>
      </c>
      <c r="K163" s="6">
        <f>BW503</f>
        <v>496</v>
      </c>
      <c r="L163" s="6">
        <f>BW997</f>
        <v>990</v>
      </c>
      <c r="M163" s="12">
        <f>BW596</f>
        <v>589</v>
      </c>
      <c r="N163" s="6">
        <f>BW872</f>
        <v>865</v>
      </c>
      <c r="O163" s="6">
        <f>BW761</f>
        <v>754</v>
      </c>
      <c r="P163" s="6">
        <f>BW203</f>
        <v>196</v>
      </c>
      <c r="Q163" s="6">
        <f>BW346</f>
        <v>339</v>
      </c>
      <c r="R163" s="6">
        <f>BW693</f>
        <v>686</v>
      </c>
      <c r="S163" s="6">
        <f>BW836</f>
        <v>829</v>
      </c>
      <c r="T163" s="6">
        <f>BW278</f>
        <v>271</v>
      </c>
      <c r="U163" s="6">
        <f>BW167</f>
        <v>160</v>
      </c>
      <c r="V163" s="11">
        <f>BW443</f>
        <v>436</v>
      </c>
      <c r="W163" s="6">
        <f>BW42</f>
        <v>35</v>
      </c>
      <c r="X163" s="6">
        <f>BW536</f>
        <v>529</v>
      </c>
      <c r="Y163" s="6">
        <f>BW905</f>
        <v>898</v>
      </c>
      <c r="Z163" s="6">
        <f>BW240</f>
        <v>233</v>
      </c>
      <c r="AA163" s="6">
        <f>BW385</f>
        <v>378</v>
      </c>
      <c r="AB163" s="9">
        <f>BW851</f>
        <v>844</v>
      </c>
      <c r="AC163" s="7">
        <f>BW738</f>
        <v>731</v>
      </c>
      <c r="AD163" s="6">
        <f>BW1022</f>
        <v>1015</v>
      </c>
      <c r="AE163" s="6">
        <f>BW623</f>
        <v>616</v>
      </c>
      <c r="AF163" s="6">
        <f>BW93</f>
        <v>86</v>
      </c>
      <c r="AG163" s="179">
        <f>BW460</f>
        <v>453</v>
      </c>
      <c r="AH163" s="5">
        <f t="shared" si="33"/>
        <v>16400</v>
      </c>
      <c r="AI163" s="5">
        <f t="shared" si="34"/>
        <v>11201200</v>
      </c>
      <c r="AJ163" s="2">
        <f t="shared" si="32"/>
        <v>8606720000</v>
      </c>
      <c r="AK163" s="115">
        <f>SUMSQ(B163,C163,D163,E163,F163,G163,H163,I163,J163,K163,L163,M163,N163,O163,P163,Q163,B164,C164,D164,E164,F164,G164,H164,I164,J164,K164,L164,M164,N164,O164,P164,Q164)</f>
        <v>11201200</v>
      </c>
      <c r="AM163" s="47" t="s">
        <v>942</v>
      </c>
      <c r="AN163" s="65" t="s">
        <v>593</v>
      </c>
      <c r="AO163" s="48" t="s">
        <v>1004</v>
      </c>
      <c r="AP163" s="48" t="s">
        <v>530</v>
      </c>
      <c r="AQ163" s="48" t="s">
        <v>815</v>
      </c>
      <c r="AR163" s="48" t="s">
        <v>721</v>
      </c>
      <c r="AS163" s="48" t="s">
        <v>879</v>
      </c>
      <c r="AT163" s="48" t="s">
        <v>657</v>
      </c>
      <c r="AU163" s="48" t="s">
        <v>712</v>
      </c>
      <c r="AV163" s="48" t="s">
        <v>870</v>
      </c>
      <c r="AW163" s="65" t="s">
        <v>775</v>
      </c>
      <c r="AX163" s="48" t="s">
        <v>806</v>
      </c>
      <c r="AY163" s="65" t="s">
        <v>584</v>
      </c>
      <c r="AZ163" s="48" t="s">
        <v>995</v>
      </c>
      <c r="BA163" s="48" t="s">
        <v>648</v>
      </c>
      <c r="BB163" s="48" t="s">
        <v>933</v>
      </c>
      <c r="BC163" s="48" t="s">
        <v>172</v>
      </c>
      <c r="BD163" s="48" t="s">
        <v>394</v>
      </c>
      <c r="BE163" s="48" t="s">
        <v>235</v>
      </c>
      <c r="BF163" s="48" t="s">
        <v>330</v>
      </c>
      <c r="BG163" s="48" t="s">
        <v>46</v>
      </c>
      <c r="BH163" s="48" t="s">
        <v>521</v>
      </c>
      <c r="BI163" s="48" t="s">
        <v>110</v>
      </c>
      <c r="BJ163" s="65" t="s">
        <v>1130</v>
      </c>
      <c r="BK163" s="48" t="s">
        <v>403</v>
      </c>
      <c r="BL163" s="48" t="s">
        <v>118</v>
      </c>
      <c r="BM163" s="65" t="s">
        <v>467</v>
      </c>
      <c r="BN163" s="48" t="s">
        <v>55</v>
      </c>
      <c r="BO163" s="65" t="s">
        <v>276</v>
      </c>
      <c r="BP163" s="48" t="s">
        <v>244</v>
      </c>
      <c r="BQ163" s="48" t="s">
        <v>339</v>
      </c>
      <c r="BR163" s="49" t="s">
        <v>180</v>
      </c>
      <c r="BS163" s="24"/>
      <c r="BT163" s="22"/>
      <c r="BU163" s="29" t="s">
        <v>842</v>
      </c>
      <c r="BV163" s="30" t="s">
        <v>1030</v>
      </c>
      <c r="BW163" s="31">
        <f>L2+(155*L4)</f>
        <v>156</v>
      </c>
      <c r="BX163" s="22"/>
    </row>
    <row r="164" spans="1:76" x14ac:dyDescent="0.2">
      <c r="A164" s="1">
        <v>28</v>
      </c>
      <c r="B164" s="178">
        <f>BW934</f>
        <v>927</v>
      </c>
      <c r="C164" s="6">
        <f>BW535</f>
        <v>528</v>
      </c>
      <c r="D164" s="6">
        <f>BW69</f>
        <v>62</v>
      </c>
      <c r="E164" s="6">
        <f>BW436</f>
        <v>429</v>
      </c>
      <c r="F164" s="6">
        <f>BW136</f>
        <v>129</v>
      </c>
      <c r="G164" s="8">
        <f>BW281</f>
        <v>274</v>
      </c>
      <c r="H164" s="6">
        <f>BW811</f>
        <v>804</v>
      </c>
      <c r="I164" s="6">
        <f>BW698</f>
        <v>691</v>
      </c>
      <c r="J164" s="6">
        <f>BW483</f>
        <v>476</v>
      </c>
      <c r="K164" s="6">
        <f>BW82</f>
        <v>75</v>
      </c>
      <c r="L164" s="12">
        <f>BW640</f>
        <v>633</v>
      </c>
      <c r="M164" s="6">
        <f>BW1009</f>
        <v>1002</v>
      </c>
      <c r="N164" s="6">
        <f>BW717</f>
        <v>710</v>
      </c>
      <c r="O164" s="6">
        <f>BW860</f>
        <v>853</v>
      </c>
      <c r="P164" s="6">
        <f>BW366</f>
        <v>359</v>
      </c>
      <c r="Q164" s="6">
        <f>BW255</f>
        <v>248</v>
      </c>
      <c r="R164" s="6">
        <f>BW784</f>
        <v>777</v>
      </c>
      <c r="S164" s="6">
        <f>BW673</f>
        <v>666</v>
      </c>
      <c r="T164" s="6">
        <f>BW179</f>
        <v>172</v>
      </c>
      <c r="U164" s="6">
        <f>BW322</f>
        <v>315</v>
      </c>
      <c r="V164" s="6">
        <f>BW30</f>
        <v>23</v>
      </c>
      <c r="W164" s="11">
        <f>BW399</f>
        <v>392</v>
      </c>
      <c r="X164" s="6">
        <f>BW957</f>
        <v>950</v>
      </c>
      <c r="Y164" s="6">
        <f>BW556</f>
        <v>549</v>
      </c>
      <c r="Z164" s="6">
        <f>BW341</f>
        <v>334</v>
      </c>
      <c r="AA164" s="6">
        <f>BW228</f>
        <v>221</v>
      </c>
      <c r="AB164" s="7">
        <f>BW758</f>
        <v>751</v>
      </c>
      <c r="AC164" s="9">
        <f>BW903</f>
        <v>896</v>
      </c>
      <c r="AD164" s="6">
        <f>BW603</f>
        <v>596</v>
      </c>
      <c r="AE164" s="6">
        <f>BW970</f>
        <v>963</v>
      </c>
      <c r="AF164" s="6">
        <f>BW504</f>
        <v>497</v>
      </c>
      <c r="AG164" s="179">
        <f>BW105</f>
        <v>98</v>
      </c>
      <c r="AH164" s="5">
        <f t="shared" si="33"/>
        <v>16400</v>
      </c>
      <c r="AI164" s="5">
        <f t="shared" si="34"/>
        <v>11201200</v>
      </c>
      <c r="AJ164" s="2">
        <f t="shared" si="32"/>
        <v>8606720000</v>
      </c>
      <c r="AK164" s="115">
        <f>SUMSQ(R163,S163,T163,U163,V163,W163,X163,Y163,Z163,AA163,AB163,AC163,AD163,AE163,AF163,AG163,R164,S164,T164,U164,V164,W164,X164,Y164,Z164,AA164,AB164,AC164,AD164,AE164,AF164,AG164)</f>
        <v>11201200</v>
      </c>
      <c r="AM164" s="74" t="s">
        <v>1152</v>
      </c>
      <c r="AN164" s="48" t="s">
        <v>592</v>
      </c>
      <c r="AO164" s="48" t="s">
        <v>1003</v>
      </c>
      <c r="AP164" s="48" t="s">
        <v>529</v>
      </c>
      <c r="AQ164" s="48" t="s">
        <v>814</v>
      </c>
      <c r="AR164" s="48" t="s">
        <v>720</v>
      </c>
      <c r="AS164" s="48" t="s">
        <v>878</v>
      </c>
      <c r="AT164" s="48" t="s">
        <v>656</v>
      </c>
      <c r="AU164" s="48" t="s">
        <v>697</v>
      </c>
      <c r="AV164" s="48" t="s">
        <v>855</v>
      </c>
      <c r="AW164" s="48" t="s">
        <v>760</v>
      </c>
      <c r="AX164" s="65" t="s">
        <v>791</v>
      </c>
      <c r="AY164" s="48" t="s">
        <v>569</v>
      </c>
      <c r="AZ164" s="65" t="s">
        <v>980</v>
      </c>
      <c r="BA164" s="48" t="s">
        <v>633</v>
      </c>
      <c r="BB164" s="48" t="s">
        <v>918</v>
      </c>
      <c r="BC164" s="48" t="s">
        <v>158</v>
      </c>
      <c r="BD164" s="48" t="s">
        <v>379</v>
      </c>
      <c r="BE164" s="48" t="s">
        <v>220</v>
      </c>
      <c r="BF164" s="48" t="s">
        <v>315</v>
      </c>
      <c r="BG164" s="48" t="s">
        <v>31</v>
      </c>
      <c r="BH164" s="48" t="s">
        <v>506</v>
      </c>
      <c r="BI164" s="65" t="s">
        <v>95</v>
      </c>
      <c r="BJ164" s="48" t="s">
        <v>443</v>
      </c>
      <c r="BK164" s="48" t="s">
        <v>402</v>
      </c>
      <c r="BL164" s="48" t="s">
        <v>117</v>
      </c>
      <c r="BM164" s="48" t="s">
        <v>466</v>
      </c>
      <c r="BN164" s="65" t="s">
        <v>54</v>
      </c>
      <c r="BO164" s="48" t="s">
        <v>275</v>
      </c>
      <c r="BP164" s="65" t="s">
        <v>243</v>
      </c>
      <c r="BQ164" s="48" t="s">
        <v>338</v>
      </c>
      <c r="BR164" s="49" t="s">
        <v>4</v>
      </c>
      <c r="BS164" s="24"/>
      <c r="BT164" s="22"/>
      <c r="BU164" s="29" t="s">
        <v>146</v>
      </c>
      <c r="BV164" s="30" t="s">
        <v>1030</v>
      </c>
      <c r="BW164" s="31">
        <f>L2+(156*L4)</f>
        <v>157</v>
      </c>
      <c r="BX164" s="22"/>
    </row>
    <row r="165" spans="1:76" x14ac:dyDescent="0.2">
      <c r="A165" s="1">
        <v>29</v>
      </c>
      <c r="B165" s="178">
        <f>BW585</f>
        <v>578</v>
      </c>
      <c r="C165" s="6">
        <f>BW984</f>
        <v>977</v>
      </c>
      <c r="D165" s="8">
        <f>BW490</f>
        <v>483</v>
      </c>
      <c r="E165" s="6">
        <f>BW123</f>
        <v>116</v>
      </c>
      <c r="F165" s="6">
        <f>BW359</f>
        <v>352</v>
      </c>
      <c r="G165" s="6">
        <f>BW214</f>
        <v>207</v>
      </c>
      <c r="H165" s="6">
        <f>BW772</f>
        <v>765</v>
      </c>
      <c r="I165" s="6">
        <f>BW885</f>
        <v>878</v>
      </c>
      <c r="J165" s="6">
        <f>BW12</f>
        <v>5</v>
      </c>
      <c r="K165" s="6">
        <f>BW413</f>
        <v>406</v>
      </c>
      <c r="L165" s="6">
        <f>BW943</f>
        <v>936</v>
      </c>
      <c r="M165" s="6">
        <f>BW574</f>
        <v>567</v>
      </c>
      <c r="N165" s="6">
        <f>BW802</f>
        <v>795</v>
      </c>
      <c r="O165" s="12">
        <f>BW659</f>
        <v>652</v>
      </c>
      <c r="P165" s="6">
        <f>BW193</f>
        <v>186</v>
      </c>
      <c r="Q165" s="6">
        <f>BW304</f>
        <v>297</v>
      </c>
      <c r="R165" s="6">
        <f>BW735</f>
        <v>728</v>
      </c>
      <c r="S165" s="6">
        <f>BW846</f>
        <v>839</v>
      </c>
      <c r="T165" s="11">
        <f>BW380</f>
        <v>373</v>
      </c>
      <c r="U165" s="6">
        <f>BW237</f>
        <v>230</v>
      </c>
      <c r="V165" s="6">
        <f>BW465</f>
        <v>458</v>
      </c>
      <c r="W165" s="6">
        <f>BW96</f>
        <v>89</v>
      </c>
      <c r="X165" s="6">
        <f>BW626</f>
        <v>619</v>
      </c>
      <c r="Y165" s="6">
        <f>BW1027</f>
        <v>1020</v>
      </c>
      <c r="Z165" s="6">
        <f>BW154</f>
        <v>147</v>
      </c>
      <c r="AA165" s="6">
        <f>BW267</f>
        <v>260</v>
      </c>
      <c r="AB165" s="6">
        <f>BW825</f>
        <v>818</v>
      </c>
      <c r="AC165" s="6">
        <f>BW680</f>
        <v>673</v>
      </c>
      <c r="AD165" s="9">
        <f>BW916</f>
        <v>909</v>
      </c>
      <c r="AE165" s="7">
        <f>BW549</f>
        <v>542</v>
      </c>
      <c r="AF165" s="6">
        <f>BW55</f>
        <v>48</v>
      </c>
      <c r="AG165" s="179">
        <f>BW454</f>
        <v>447</v>
      </c>
      <c r="AH165" s="5">
        <f t="shared" si="33"/>
        <v>16400</v>
      </c>
      <c r="AI165" s="5">
        <f t="shared" si="34"/>
        <v>11201200</v>
      </c>
      <c r="AJ165" s="2">
        <f t="shared" si="32"/>
        <v>8606720000</v>
      </c>
      <c r="AK165" s="115">
        <f>SUMSQ(B165,C165,D165,E165,F165,G165,H165,I165,J165,K165,L165,M165,N165,O165,P165,Q165,B166,C166,D166,E166,F166,G166,H166,I166,J166,K166,L166,M166,N166,O166,P166,Q166)</f>
        <v>11201200</v>
      </c>
      <c r="AM165" s="47" t="s">
        <v>1</v>
      </c>
      <c r="AN165" s="65" t="s">
        <v>599</v>
      </c>
      <c r="AO165" s="48" t="s">
        <v>1010</v>
      </c>
      <c r="AP165" s="48" t="s">
        <v>536</v>
      </c>
      <c r="AQ165" s="48" t="s">
        <v>821</v>
      </c>
      <c r="AR165" s="48" t="s">
        <v>727</v>
      </c>
      <c r="AS165" s="48" t="s">
        <v>884</v>
      </c>
      <c r="AT165" s="65" t="s">
        <v>663</v>
      </c>
      <c r="AU165" s="48" t="s">
        <v>706</v>
      </c>
      <c r="AV165" s="48" t="s">
        <v>864</v>
      </c>
      <c r="AW165" s="65" t="s">
        <v>769</v>
      </c>
      <c r="AX165" s="48" t="s">
        <v>800</v>
      </c>
      <c r="AY165" s="48" t="s">
        <v>578</v>
      </c>
      <c r="AZ165" s="48" t="s">
        <v>989</v>
      </c>
      <c r="BA165" s="48" t="s">
        <v>642</v>
      </c>
      <c r="BB165" s="48" t="s">
        <v>927</v>
      </c>
      <c r="BC165" s="48" t="s">
        <v>166</v>
      </c>
      <c r="BD165" s="65" t="s">
        <v>1032</v>
      </c>
      <c r="BE165" s="48" t="s">
        <v>229</v>
      </c>
      <c r="BF165" s="48" t="s">
        <v>324</v>
      </c>
      <c r="BG165" s="48" t="s">
        <v>40</v>
      </c>
      <c r="BH165" s="48" t="s">
        <v>515</v>
      </c>
      <c r="BI165" s="48" t="s">
        <v>104</v>
      </c>
      <c r="BJ165" s="65" t="s">
        <v>452</v>
      </c>
      <c r="BK165" s="48" t="s">
        <v>409</v>
      </c>
      <c r="BL165" s="48" t="s">
        <v>124</v>
      </c>
      <c r="BM165" s="48" t="s">
        <v>473</v>
      </c>
      <c r="BN165" s="48" t="s">
        <v>61</v>
      </c>
      <c r="BO165" s="65" t="s">
        <v>1139</v>
      </c>
      <c r="BP165" s="48" t="s">
        <v>250</v>
      </c>
      <c r="BQ165" s="48" t="s">
        <v>345</v>
      </c>
      <c r="BR165" s="49" t="s">
        <v>186</v>
      </c>
      <c r="BS165" s="24"/>
      <c r="BT165" s="22"/>
      <c r="BU165" s="29" t="s">
        <v>80</v>
      </c>
      <c r="BV165" s="30" t="s">
        <v>1030</v>
      </c>
      <c r="BW165" s="31">
        <f>L2+(157*L4)</f>
        <v>158</v>
      </c>
      <c r="BX165" s="22"/>
    </row>
    <row r="166" spans="1:76" x14ac:dyDescent="0.2">
      <c r="A166" s="1">
        <v>30</v>
      </c>
      <c r="B166" s="178">
        <f>BW1004</f>
        <v>997</v>
      </c>
      <c r="C166" s="6">
        <f>BW637</f>
        <v>630</v>
      </c>
      <c r="D166" s="6">
        <f>BW79</f>
        <v>72</v>
      </c>
      <c r="E166" s="8">
        <f>BW478</f>
        <v>471</v>
      </c>
      <c r="F166" s="6">
        <f>BW258</f>
        <v>251</v>
      </c>
      <c r="G166" s="6">
        <f>BW371</f>
        <v>364</v>
      </c>
      <c r="H166" s="6">
        <f>BW865</f>
        <v>858</v>
      </c>
      <c r="I166" s="6">
        <f>BW720</f>
        <v>713</v>
      </c>
      <c r="J166" s="6">
        <f>BW425</f>
        <v>418</v>
      </c>
      <c r="K166" s="6">
        <f>BW56</f>
        <v>49</v>
      </c>
      <c r="L166" s="6">
        <f>BW522</f>
        <v>515</v>
      </c>
      <c r="M166" s="6">
        <f>BW923</f>
        <v>916</v>
      </c>
      <c r="N166" s="12">
        <f>BW711</f>
        <v>704</v>
      </c>
      <c r="O166" s="6">
        <f>BW822</f>
        <v>815</v>
      </c>
      <c r="P166" s="6">
        <f>BW292</f>
        <v>285</v>
      </c>
      <c r="Q166" s="6">
        <f>BW149</f>
        <v>142</v>
      </c>
      <c r="R166" s="6">
        <f>BW890</f>
        <v>883</v>
      </c>
      <c r="S166" s="6">
        <f>BW747</f>
        <v>740</v>
      </c>
      <c r="T166" s="6">
        <f>BW217</f>
        <v>210</v>
      </c>
      <c r="U166" s="11">
        <f>BW328</f>
        <v>321</v>
      </c>
      <c r="V166" s="6">
        <f>BW116</f>
        <v>109</v>
      </c>
      <c r="W166" s="6">
        <f>BW517</f>
        <v>510</v>
      </c>
      <c r="X166" s="6">
        <f>BW983</f>
        <v>976</v>
      </c>
      <c r="Y166" s="6">
        <f>BW614</f>
        <v>607</v>
      </c>
      <c r="Z166" s="6">
        <f>BW319</f>
        <v>312</v>
      </c>
      <c r="AA166" s="6">
        <f>BW174</f>
        <v>167</v>
      </c>
      <c r="AB166" s="6">
        <f>BW668</f>
        <v>661</v>
      </c>
      <c r="AC166" s="6">
        <f>BW781</f>
        <v>774</v>
      </c>
      <c r="AD166" s="7">
        <f>BW561</f>
        <v>554</v>
      </c>
      <c r="AE166" s="9">
        <f>BW960</f>
        <v>953</v>
      </c>
      <c r="AF166" s="6">
        <f>BW402</f>
        <v>395</v>
      </c>
      <c r="AG166" s="179">
        <f>BW35</f>
        <v>28</v>
      </c>
      <c r="AH166" s="5">
        <f t="shared" si="33"/>
        <v>16400</v>
      </c>
      <c r="AI166" s="5">
        <f t="shared" si="34"/>
        <v>11201200</v>
      </c>
      <c r="AJ166" s="2">
        <f t="shared" si="32"/>
        <v>8606720000</v>
      </c>
      <c r="AK166" s="115">
        <f>SUMSQ(R165,S165,T165,U165,V165,W165,X165,Y165,Z165,AA165,AB165,AC165,AD165,AE165,AF165,AG165,R166,S166,T166,U166,V166,W166,X166,Y166,Z166,AA166,AB166,AC166,AD166,AE166,AF166,AG166)</f>
        <v>11201200</v>
      </c>
      <c r="AM166" s="74" t="s">
        <v>1100</v>
      </c>
      <c r="AN166" s="48" t="s">
        <v>586</v>
      </c>
      <c r="AO166" s="48" t="s">
        <v>997</v>
      </c>
      <c r="AP166" s="48" t="s">
        <v>523</v>
      </c>
      <c r="AQ166" s="48" t="s">
        <v>808</v>
      </c>
      <c r="AR166" s="48" t="s">
        <v>714</v>
      </c>
      <c r="AS166" s="65" t="s">
        <v>872</v>
      </c>
      <c r="AT166" s="48" t="s">
        <v>650</v>
      </c>
      <c r="AU166" s="48" t="s">
        <v>703</v>
      </c>
      <c r="AV166" s="48" t="s">
        <v>861</v>
      </c>
      <c r="AW166" s="48" t="s">
        <v>766</v>
      </c>
      <c r="AX166" s="65" t="s">
        <v>1144</v>
      </c>
      <c r="AY166" s="48" t="s">
        <v>575</v>
      </c>
      <c r="AZ166" s="48" t="s">
        <v>986</v>
      </c>
      <c r="BA166" s="48" t="s">
        <v>639</v>
      </c>
      <c r="BB166" s="48" t="s">
        <v>924</v>
      </c>
      <c r="BC166" s="65" t="s">
        <v>70</v>
      </c>
      <c r="BD166" s="48" t="s">
        <v>385</v>
      </c>
      <c r="BE166" s="48" t="s">
        <v>226</v>
      </c>
      <c r="BF166" s="48" t="s">
        <v>321</v>
      </c>
      <c r="BG166" s="48" t="s">
        <v>37</v>
      </c>
      <c r="BH166" s="48" t="s">
        <v>512</v>
      </c>
      <c r="BI166" s="65" t="s">
        <v>101</v>
      </c>
      <c r="BJ166" s="48" t="s">
        <v>449</v>
      </c>
      <c r="BK166" s="48" t="s">
        <v>396</v>
      </c>
      <c r="BL166" s="48" t="s">
        <v>112</v>
      </c>
      <c r="BM166" s="48" t="s">
        <v>460</v>
      </c>
      <c r="BN166" s="48" t="s">
        <v>48</v>
      </c>
      <c r="BO166" s="48" t="s">
        <v>269</v>
      </c>
      <c r="BP166" s="65" t="s">
        <v>237</v>
      </c>
      <c r="BQ166" s="48" t="s">
        <v>332</v>
      </c>
      <c r="BR166" s="49" t="s">
        <v>174</v>
      </c>
      <c r="BS166" s="24"/>
      <c r="BT166" s="22"/>
      <c r="BU166" s="29" t="s">
        <v>516</v>
      </c>
      <c r="BV166" s="30" t="s">
        <v>1030</v>
      </c>
      <c r="BW166" s="31">
        <f>L2+(158*L4)</f>
        <v>159</v>
      </c>
      <c r="BX166" s="22"/>
    </row>
    <row r="167" spans="1:76" x14ac:dyDescent="0.2">
      <c r="A167" s="1">
        <v>31</v>
      </c>
      <c r="B167" s="199">
        <f>BW448</f>
        <v>441</v>
      </c>
      <c r="C167" s="6">
        <f>BW49</f>
        <v>42</v>
      </c>
      <c r="D167" s="6">
        <f>BW547</f>
        <v>540</v>
      </c>
      <c r="E167" s="6">
        <f>BW914</f>
        <v>907</v>
      </c>
      <c r="F167" s="6">
        <f>BW686</f>
        <v>679</v>
      </c>
      <c r="G167" s="6">
        <f>BW831</f>
        <v>824</v>
      </c>
      <c r="H167" s="6">
        <f>BW269</f>
        <v>262</v>
      </c>
      <c r="I167" s="6">
        <f>BW156</f>
        <v>149</v>
      </c>
      <c r="J167" s="6">
        <f>BW1029</f>
        <v>1022</v>
      </c>
      <c r="K167" s="6">
        <f>BW628</f>
        <v>621</v>
      </c>
      <c r="L167" s="6">
        <f>BW102</f>
        <v>95</v>
      </c>
      <c r="M167" s="6">
        <f>BW471</f>
        <v>464</v>
      </c>
      <c r="N167" s="6">
        <f>BW235</f>
        <v>228</v>
      </c>
      <c r="O167" s="6">
        <f>BW378</f>
        <v>371</v>
      </c>
      <c r="P167" s="6">
        <f>BW840</f>
        <v>833</v>
      </c>
      <c r="Q167" s="12">
        <f>BW729</f>
        <v>722</v>
      </c>
      <c r="R167" s="11">
        <f>BW310</f>
        <v>303</v>
      </c>
      <c r="S167" s="6">
        <f>BW199</f>
        <v>192</v>
      </c>
      <c r="T167" s="6">
        <f>BW661</f>
        <v>654</v>
      </c>
      <c r="U167" s="6">
        <f>BW804</f>
        <v>797</v>
      </c>
      <c r="V167" s="6">
        <f>BW568</f>
        <v>561</v>
      </c>
      <c r="W167" s="6">
        <f>BW937</f>
        <v>930</v>
      </c>
      <c r="X167" s="6">
        <f>BW411</f>
        <v>404</v>
      </c>
      <c r="Y167" s="6">
        <f>BW10</f>
        <v>3</v>
      </c>
      <c r="Z167" s="6">
        <f>BW883</f>
        <v>876</v>
      </c>
      <c r="AA167" s="6">
        <f>BW770</f>
        <v>763</v>
      </c>
      <c r="AB167" s="6">
        <f>BW208</f>
        <v>201</v>
      </c>
      <c r="AC167" s="6">
        <f>BW353</f>
        <v>346</v>
      </c>
      <c r="AD167" s="6">
        <f>BW125</f>
        <v>118</v>
      </c>
      <c r="AE167" s="6">
        <f>BW492</f>
        <v>485</v>
      </c>
      <c r="AF167" s="9">
        <f>BW990</f>
        <v>983</v>
      </c>
      <c r="AG167" s="200">
        <f>BW591</f>
        <v>584</v>
      </c>
      <c r="AH167" s="5">
        <f t="shared" si="33"/>
        <v>16400</v>
      </c>
      <c r="AI167" s="5">
        <f t="shared" si="34"/>
        <v>11201200</v>
      </c>
      <c r="AJ167" s="2">
        <f t="shared" si="32"/>
        <v>8606720000</v>
      </c>
      <c r="AK167" s="115">
        <f>SUMSQ(B167,C167,D167,E167,F167,G167,H167,I167,J167,K167,L167,M167,N167,O167,P167,Q167,B168,C168,D168,E168,F168,G168,H168,I168,J168,K168,L168,M168,N168,O168,P168,Q168)</f>
        <v>11201200</v>
      </c>
      <c r="AM167" s="47" t="s">
        <v>946</v>
      </c>
      <c r="AN167" s="48" t="s">
        <v>597</v>
      </c>
      <c r="AO167" s="48" t="s">
        <v>1008</v>
      </c>
      <c r="AP167" s="65" t="s">
        <v>1151</v>
      </c>
      <c r="AQ167" s="48" t="s">
        <v>819</v>
      </c>
      <c r="AR167" s="48" t="s">
        <v>725</v>
      </c>
      <c r="AS167" s="48" t="s">
        <v>882</v>
      </c>
      <c r="AT167" s="48" t="s">
        <v>661</v>
      </c>
      <c r="AU167" s="65" t="s">
        <v>708</v>
      </c>
      <c r="AV167" s="48" t="s">
        <v>866</v>
      </c>
      <c r="AW167" s="48" t="s">
        <v>771</v>
      </c>
      <c r="AX167" s="48" t="s">
        <v>802</v>
      </c>
      <c r="AY167" s="48" t="s">
        <v>580</v>
      </c>
      <c r="AZ167" s="48" t="s">
        <v>991</v>
      </c>
      <c r="BA167" s="65" t="s">
        <v>644</v>
      </c>
      <c r="BB167" s="48" t="s">
        <v>929</v>
      </c>
      <c r="BC167" s="48" t="s">
        <v>168</v>
      </c>
      <c r="BD167" s="48" t="s">
        <v>390</v>
      </c>
      <c r="BE167" s="48" t="s">
        <v>231</v>
      </c>
      <c r="BF167" s="48" t="s">
        <v>326</v>
      </c>
      <c r="BG167" s="48" t="s">
        <v>42</v>
      </c>
      <c r="BH167" s="65" t="s">
        <v>517</v>
      </c>
      <c r="BI167" s="48" t="s">
        <v>106</v>
      </c>
      <c r="BJ167" s="48" t="s">
        <v>454</v>
      </c>
      <c r="BK167" s="65" t="s">
        <v>407</v>
      </c>
      <c r="BL167" s="48" t="s">
        <v>122</v>
      </c>
      <c r="BM167" s="48" t="s">
        <v>471</v>
      </c>
      <c r="BN167" s="48" t="s">
        <v>59</v>
      </c>
      <c r="BO167" s="48" t="s">
        <v>280</v>
      </c>
      <c r="BP167" s="48" t="s">
        <v>248</v>
      </c>
      <c r="BQ167" s="65" t="s">
        <v>343</v>
      </c>
      <c r="BR167" s="49" t="s">
        <v>184</v>
      </c>
      <c r="BS167" s="24"/>
      <c r="BT167" s="22"/>
      <c r="BU167" s="29" t="s">
        <v>330</v>
      </c>
      <c r="BV167" s="30" t="s">
        <v>1030</v>
      </c>
      <c r="BW167" s="31">
        <f>L2+(159*L4)</f>
        <v>160</v>
      </c>
      <c r="BX167" s="22"/>
    </row>
    <row r="168" spans="1:76" ht="13.5" thickBot="1" x14ac:dyDescent="0.25">
      <c r="A168" s="1">
        <v>32</v>
      </c>
      <c r="B168" s="201">
        <f>BW37</f>
        <v>30</v>
      </c>
      <c r="C168" s="202">
        <f>BW404</f>
        <v>397</v>
      </c>
      <c r="D168" s="180">
        <f>BW966</f>
        <v>959</v>
      </c>
      <c r="E168" s="180">
        <f>BW567</f>
        <v>560</v>
      </c>
      <c r="F168" s="180">
        <f>BW779</f>
        <v>772</v>
      </c>
      <c r="G168" s="180">
        <f>BW666</f>
        <v>659</v>
      </c>
      <c r="H168" s="180">
        <f>BW168</f>
        <v>161</v>
      </c>
      <c r="I168" s="180">
        <f>BW313</f>
        <v>306</v>
      </c>
      <c r="J168" s="180">
        <f>BW608</f>
        <v>601</v>
      </c>
      <c r="K168" s="180">
        <f>BW977</f>
        <v>970</v>
      </c>
      <c r="L168" s="180">
        <f>BW515</f>
        <v>508</v>
      </c>
      <c r="M168" s="180">
        <f>BW114</f>
        <v>107</v>
      </c>
      <c r="N168" s="180">
        <f>BW334</f>
        <v>327</v>
      </c>
      <c r="O168" s="180">
        <f>BW223</f>
        <v>216</v>
      </c>
      <c r="P168" s="187">
        <f>BW749</f>
        <v>742</v>
      </c>
      <c r="Q168" s="180">
        <f>BW892</f>
        <v>885</v>
      </c>
      <c r="R168" s="180">
        <f>BW147</f>
        <v>140</v>
      </c>
      <c r="S168" s="191">
        <f>BW290</f>
        <v>283</v>
      </c>
      <c r="T168" s="180">
        <f>BW816</f>
        <v>809</v>
      </c>
      <c r="U168" s="180">
        <f>BW705</f>
        <v>698</v>
      </c>
      <c r="V168" s="180">
        <f>BW925</f>
        <v>918</v>
      </c>
      <c r="W168" s="180">
        <f>BW524</f>
        <v>517</v>
      </c>
      <c r="X168" s="180">
        <f>BW62</f>
        <v>55</v>
      </c>
      <c r="Y168" s="180">
        <f>BW431</f>
        <v>424</v>
      </c>
      <c r="Z168" s="180">
        <f>BW726</f>
        <v>719</v>
      </c>
      <c r="AA168" s="180">
        <f>BW871</f>
        <v>864</v>
      </c>
      <c r="AB168" s="180">
        <f>BW373</f>
        <v>366</v>
      </c>
      <c r="AC168" s="180">
        <f>BW260</f>
        <v>253</v>
      </c>
      <c r="AD168" s="180">
        <f>BW472</f>
        <v>465</v>
      </c>
      <c r="AE168" s="180">
        <f>BW73</f>
        <v>66</v>
      </c>
      <c r="AF168" s="203">
        <f>BW635</f>
        <v>628</v>
      </c>
      <c r="AG168" s="204">
        <f>BW1002</f>
        <v>995</v>
      </c>
      <c r="AH168" s="5">
        <f t="shared" si="33"/>
        <v>16400</v>
      </c>
      <c r="AI168" s="5">
        <f t="shared" si="34"/>
        <v>11201200</v>
      </c>
      <c r="AJ168" s="2">
        <f t="shared" si="32"/>
        <v>8606720000</v>
      </c>
      <c r="AK168" s="115">
        <f>SUMSQ(R167,S167,T167,U167,V167,W167,X167,Y167,Z167,AA167,AB167,AC167,AD167,AE167,AF167,AG167,R168,S168,T168,U168,V168,W168,X168,Y168,Z168,AA168,AB168,AC168,AD168,AE168,AF168,AG168)</f>
        <v>11201200</v>
      </c>
      <c r="AM168" s="50" t="s">
        <v>937</v>
      </c>
      <c r="AN168" s="51" t="s">
        <v>588</v>
      </c>
      <c r="AO168" s="76" t="s">
        <v>999</v>
      </c>
      <c r="AP168" s="51" t="s">
        <v>525</v>
      </c>
      <c r="AQ168" s="51" t="s">
        <v>810</v>
      </c>
      <c r="AR168" s="51" t="s">
        <v>716</v>
      </c>
      <c r="AS168" s="51" t="s">
        <v>874</v>
      </c>
      <c r="AT168" s="51" t="s">
        <v>652</v>
      </c>
      <c r="AU168" s="51" t="s">
        <v>701</v>
      </c>
      <c r="AV168" s="76" t="s">
        <v>859</v>
      </c>
      <c r="AW168" s="51" t="s">
        <v>318</v>
      </c>
      <c r="AX168" s="51" t="s">
        <v>795</v>
      </c>
      <c r="AY168" s="51" t="s">
        <v>573</v>
      </c>
      <c r="AZ168" s="51" t="s">
        <v>984</v>
      </c>
      <c r="BA168" s="51" t="s">
        <v>637</v>
      </c>
      <c r="BB168" s="76" t="s">
        <v>922</v>
      </c>
      <c r="BC168" s="51" t="s">
        <v>162</v>
      </c>
      <c r="BD168" s="51" t="s">
        <v>383</v>
      </c>
      <c r="BE168" s="51" t="s">
        <v>224</v>
      </c>
      <c r="BF168" s="51" t="s">
        <v>319</v>
      </c>
      <c r="BG168" s="76" t="s">
        <v>1145</v>
      </c>
      <c r="BH168" s="51" t="s">
        <v>510</v>
      </c>
      <c r="BI168" s="51" t="s">
        <v>99</v>
      </c>
      <c r="BJ168" s="51" t="s">
        <v>447</v>
      </c>
      <c r="BK168" s="51" t="s">
        <v>398</v>
      </c>
      <c r="BL168" s="76" t="s">
        <v>113</v>
      </c>
      <c r="BM168" s="51" t="s">
        <v>462</v>
      </c>
      <c r="BN168" s="51" t="s">
        <v>50</v>
      </c>
      <c r="BO168" s="51" t="s">
        <v>271</v>
      </c>
      <c r="BP168" s="51" t="s">
        <v>239</v>
      </c>
      <c r="BQ168" s="51" t="s">
        <v>334</v>
      </c>
      <c r="BR168" s="81" t="s">
        <v>176</v>
      </c>
      <c r="BS168" s="24"/>
      <c r="BT168" s="22"/>
      <c r="BU168" s="29" t="s">
        <v>874</v>
      </c>
      <c r="BV168" s="30" t="s">
        <v>1030</v>
      </c>
      <c r="BW168" s="31">
        <f>L2+(160*L4)</f>
        <v>161</v>
      </c>
      <c r="BX168" s="22"/>
    </row>
    <row r="169" spans="1:76" x14ac:dyDescent="0.2">
      <c r="A169" s="3" t="s">
        <v>0</v>
      </c>
      <c r="B169" s="5">
        <f t="shared" ref="B169:I169" si="35">SUM(B137:B168)</f>
        <v>16400</v>
      </c>
      <c r="C169" s="5">
        <f t="shared" si="35"/>
        <v>16400</v>
      </c>
      <c r="D169" s="5">
        <f t="shared" si="35"/>
        <v>16400</v>
      </c>
      <c r="E169" s="5">
        <f t="shared" si="35"/>
        <v>16400</v>
      </c>
      <c r="F169" s="5">
        <f t="shared" si="35"/>
        <v>16400</v>
      </c>
      <c r="G169" s="5">
        <f t="shared" si="35"/>
        <v>16400</v>
      </c>
      <c r="H169" s="5">
        <f t="shared" si="35"/>
        <v>16400</v>
      </c>
      <c r="I169" s="5">
        <f t="shared" si="35"/>
        <v>16400</v>
      </c>
      <c r="J169" s="5">
        <f t="shared" ref="J169:AG169" si="36">SUM(J137:J168)</f>
        <v>16400</v>
      </c>
      <c r="K169" s="5">
        <f t="shared" si="36"/>
        <v>16400</v>
      </c>
      <c r="L169" s="5">
        <f t="shared" si="36"/>
        <v>16400</v>
      </c>
      <c r="M169" s="5">
        <f t="shared" si="36"/>
        <v>16400</v>
      </c>
      <c r="N169" s="5">
        <f t="shared" si="36"/>
        <v>16400</v>
      </c>
      <c r="O169" s="5">
        <f t="shared" si="36"/>
        <v>16400</v>
      </c>
      <c r="P169" s="5">
        <f t="shared" si="36"/>
        <v>16400</v>
      </c>
      <c r="Q169" s="5">
        <f t="shared" si="36"/>
        <v>16400</v>
      </c>
      <c r="R169" s="5">
        <f t="shared" si="36"/>
        <v>16400</v>
      </c>
      <c r="S169" s="5">
        <f t="shared" si="36"/>
        <v>16400</v>
      </c>
      <c r="T169" s="5">
        <f t="shared" si="36"/>
        <v>16400</v>
      </c>
      <c r="U169" s="5">
        <f t="shared" si="36"/>
        <v>16400</v>
      </c>
      <c r="V169" s="5">
        <f t="shared" si="36"/>
        <v>16400</v>
      </c>
      <c r="W169" s="5">
        <f t="shared" si="36"/>
        <v>16400</v>
      </c>
      <c r="X169" s="5">
        <f t="shared" si="36"/>
        <v>16400</v>
      </c>
      <c r="Y169" s="5">
        <f t="shared" si="36"/>
        <v>16400</v>
      </c>
      <c r="Z169" s="5">
        <f t="shared" si="36"/>
        <v>16400</v>
      </c>
      <c r="AA169" s="5">
        <f t="shared" si="36"/>
        <v>16400</v>
      </c>
      <c r="AB169" s="5">
        <f t="shared" si="36"/>
        <v>16400</v>
      </c>
      <c r="AC169" s="5">
        <f t="shared" si="36"/>
        <v>16400</v>
      </c>
      <c r="AD169" s="5">
        <f t="shared" si="36"/>
        <v>16400</v>
      </c>
      <c r="AE169" s="5">
        <f t="shared" si="36"/>
        <v>16400</v>
      </c>
      <c r="AF169" s="5">
        <f t="shared" si="36"/>
        <v>16400</v>
      </c>
      <c r="AG169" s="5">
        <f t="shared" si="36"/>
        <v>16400</v>
      </c>
      <c r="AH169" s="5"/>
      <c r="AI169" s="5"/>
      <c r="BT169" s="22"/>
      <c r="BU169" s="29" t="s">
        <v>940</v>
      </c>
      <c r="BV169" s="30" t="s">
        <v>1030</v>
      </c>
      <c r="BW169" s="31">
        <f>L2+(161*L4)</f>
        <v>162</v>
      </c>
      <c r="BX169" s="22"/>
    </row>
    <row r="170" spans="1:76" x14ac:dyDescent="0.2">
      <c r="A170" s="3" t="s">
        <v>1</v>
      </c>
      <c r="B170" s="5">
        <f t="shared" ref="B170:AG170" si="37">SUMSQ(B137:B168)</f>
        <v>11201200</v>
      </c>
      <c r="C170" s="5">
        <f t="shared" si="37"/>
        <v>11201200</v>
      </c>
      <c r="D170" s="5">
        <f t="shared" si="37"/>
        <v>11201200</v>
      </c>
      <c r="E170" s="5">
        <f t="shared" si="37"/>
        <v>11201200</v>
      </c>
      <c r="F170" s="5">
        <f t="shared" si="37"/>
        <v>11201200</v>
      </c>
      <c r="G170" s="5">
        <f t="shared" si="37"/>
        <v>11201200</v>
      </c>
      <c r="H170" s="5">
        <f t="shared" si="37"/>
        <v>11201200</v>
      </c>
      <c r="I170" s="5">
        <f t="shared" si="37"/>
        <v>11201200</v>
      </c>
      <c r="J170" s="5">
        <f t="shared" si="37"/>
        <v>11201200</v>
      </c>
      <c r="K170" s="5">
        <f t="shared" si="37"/>
        <v>11201200</v>
      </c>
      <c r="L170" s="5">
        <f t="shared" si="37"/>
        <v>11201200</v>
      </c>
      <c r="M170" s="5">
        <f t="shared" si="37"/>
        <v>11201200</v>
      </c>
      <c r="N170" s="5">
        <f t="shared" si="37"/>
        <v>11201200</v>
      </c>
      <c r="O170" s="5">
        <f t="shared" si="37"/>
        <v>11201200</v>
      </c>
      <c r="P170" s="5">
        <f t="shared" si="37"/>
        <v>11201200</v>
      </c>
      <c r="Q170" s="5">
        <f t="shared" si="37"/>
        <v>11201200</v>
      </c>
      <c r="R170" s="5">
        <f t="shared" si="37"/>
        <v>11201200</v>
      </c>
      <c r="S170" s="5">
        <f t="shared" si="37"/>
        <v>11201200</v>
      </c>
      <c r="T170" s="5">
        <f t="shared" si="37"/>
        <v>11201200</v>
      </c>
      <c r="U170" s="5">
        <f t="shared" si="37"/>
        <v>11201200</v>
      </c>
      <c r="V170" s="5">
        <f t="shared" si="37"/>
        <v>11201200</v>
      </c>
      <c r="W170" s="5">
        <f t="shared" si="37"/>
        <v>11201200</v>
      </c>
      <c r="X170" s="5">
        <f t="shared" si="37"/>
        <v>11201200</v>
      </c>
      <c r="Y170" s="5">
        <f t="shared" si="37"/>
        <v>11201200</v>
      </c>
      <c r="Z170" s="5">
        <f t="shared" si="37"/>
        <v>11201200</v>
      </c>
      <c r="AA170" s="5">
        <f t="shared" si="37"/>
        <v>11201200</v>
      </c>
      <c r="AB170" s="5">
        <f t="shared" si="37"/>
        <v>11201200</v>
      </c>
      <c r="AC170" s="5">
        <f t="shared" si="37"/>
        <v>11201200</v>
      </c>
      <c r="AD170" s="5">
        <f t="shared" si="37"/>
        <v>11201200</v>
      </c>
      <c r="AE170" s="5">
        <f t="shared" si="37"/>
        <v>11201200</v>
      </c>
      <c r="AF170" s="5">
        <f t="shared" si="37"/>
        <v>11201200</v>
      </c>
      <c r="AG170" s="5">
        <f t="shared" si="37"/>
        <v>11201200</v>
      </c>
      <c r="AH170" s="5"/>
      <c r="AI170" s="5"/>
      <c r="BT170" s="22"/>
      <c r="BU170" s="29" t="s">
        <v>550</v>
      </c>
      <c r="BV170" s="30" t="s">
        <v>1030</v>
      </c>
      <c r="BW170" s="31">
        <f>L2+(162*L4)</f>
        <v>163</v>
      </c>
      <c r="BX170" s="22"/>
    </row>
    <row r="171" spans="1:76" x14ac:dyDescent="0.2">
      <c r="A171" s="3" t="s">
        <v>2</v>
      </c>
      <c r="B171" s="2">
        <f t="shared" ref="B171:AG171" si="38"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si="38"/>
        <v>8606720000</v>
      </c>
      <c r="D171" s="2">
        <f t="shared" si="38"/>
        <v>8606720000</v>
      </c>
      <c r="E171" s="2">
        <f t="shared" si="38"/>
        <v>8606720000</v>
      </c>
      <c r="F171" s="2">
        <f t="shared" si="38"/>
        <v>8606720000</v>
      </c>
      <c r="G171" s="2">
        <f t="shared" si="38"/>
        <v>8606720000</v>
      </c>
      <c r="H171" s="2">
        <f t="shared" si="38"/>
        <v>8606720000</v>
      </c>
      <c r="I171" s="2">
        <f t="shared" si="38"/>
        <v>8606720000</v>
      </c>
      <c r="J171" s="2">
        <f t="shared" si="38"/>
        <v>8606720000</v>
      </c>
      <c r="K171" s="2">
        <f t="shared" si="38"/>
        <v>8606720000</v>
      </c>
      <c r="L171" s="2">
        <f t="shared" si="38"/>
        <v>8606720000</v>
      </c>
      <c r="M171" s="2">
        <f t="shared" si="38"/>
        <v>8606720000</v>
      </c>
      <c r="N171" s="2">
        <f t="shared" si="38"/>
        <v>8606720000</v>
      </c>
      <c r="O171" s="2">
        <f t="shared" si="38"/>
        <v>8606720000</v>
      </c>
      <c r="P171" s="2">
        <f t="shared" si="38"/>
        <v>8606720000</v>
      </c>
      <c r="Q171" s="2">
        <f t="shared" si="38"/>
        <v>8606720000</v>
      </c>
      <c r="R171" s="2">
        <f t="shared" si="38"/>
        <v>8606720000</v>
      </c>
      <c r="S171" s="2">
        <f t="shared" si="38"/>
        <v>8606720000</v>
      </c>
      <c r="T171" s="2">
        <f t="shared" si="38"/>
        <v>8606720000</v>
      </c>
      <c r="U171" s="2">
        <f t="shared" si="38"/>
        <v>8606720000</v>
      </c>
      <c r="V171" s="2">
        <f t="shared" si="38"/>
        <v>8606720000</v>
      </c>
      <c r="W171" s="2">
        <f t="shared" si="38"/>
        <v>8606720000</v>
      </c>
      <c r="X171" s="2">
        <f t="shared" si="38"/>
        <v>8606720000</v>
      </c>
      <c r="Y171" s="2">
        <f t="shared" si="38"/>
        <v>8606720000</v>
      </c>
      <c r="Z171" s="2">
        <f t="shared" si="38"/>
        <v>8606720000</v>
      </c>
      <c r="AA171" s="2">
        <f t="shared" si="38"/>
        <v>8606720000</v>
      </c>
      <c r="AB171" s="2">
        <f t="shared" si="38"/>
        <v>8606720000</v>
      </c>
      <c r="AC171" s="2">
        <f t="shared" si="38"/>
        <v>8606720000</v>
      </c>
      <c r="AD171" s="2">
        <f t="shared" si="38"/>
        <v>8606720000</v>
      </c>
      <c r="AE171" s="2">
        <f t="shared" si="38"/>
        <v>8606720000</v>
      </c>
      <c r="AF171" s="2">
        <f t="shared" si="38"/>
        <v>8606720000</v>
      </c>
      <c r="AG171" s="2">
        <f t="shared" si="38"/>
        <v>8606720000</v>
      </c>
      <c r="AH171" s="5"/>
      <c r="AI171" s="5"/>
      <c r="AL171" s="64" t="s">
        <v>1171</v>
      </c>
      <c r="AM171" s="66" t="s">
        <v>629</v>
      </c>
      <c r="AN171" s="66" t="s">
        <v>905</v>
      </c>
      <c r="AO171" s="66" t="s">
        <v>567</v>
      </c>
      <c r="AP171" s="66" t="s">
        <v>966</v>
      </c>
      <c r="AQ171" s="66" t="s">
        <v>752</v>
      </c>
      <c r="AR171" s="66" t="s">
        <v>782</v>
      </c>
      <c r="AS171" s="66" t="s">
        <v>691</v>
      </c>
      <c r="AT171" s="66" t="s">
        <v>844</v>
      </c>
      <c r="AU171" s="66" t="s">
        <v>700</v>
      </c>
      <c r="AV171" s="66" t="s">
        <v>867</v>
      </c>
      <c r="AW171" s="66" t="s">
        <v>761</v>
      </c>
      <c r="AX171" s="66" t="s">
        <v>805</v>
      </c>
      <c r="AY171" s="66" t="s">
        <v>576</v>
      </c>
      <c r="AZ171" s="66" t="s">
        <v>988</v>
      </c>
      <c r="BA171" s="66" t="s">
        <v>638</v>
      </c>
      <c r="BB171" s="66" t="s">
        <v>928</v>
      </c>
      <c r="BC171" s="66" t="s">
        <v>352</v>
      </c>
      <c r="BD171" s="66" t="s">
        <v>198</v>
      </c>
      <c r="BE171" s="66" t="s">
        <v>291</v>
      </c>
      <c r="BF171" s="66" t="s">
        <v>260</v>
      </c>
      <c r="BG171" s="66" t="s">
        <v>476</v>
      </c>
      <c r="BH171" s="66" t="s">
        <v>77</v>
      </c>
      <c r="BI171" s="66" t="s">
        <v>414</v>
      </c>
      <c r="BJ171" s="66" t="s">
        <v>138</v>
      </c>
      <c r="BK171" s="66" t="s">
        <v>405</v>
      </c>
      <c r="BL171" s="66" t="s">
        <v>115</v>
      </c>
      <c r="BM171" s="65" t="s">
        <v>467</v>
      </c>
      <c r="BN171" s="65" t="s">
        <v>54</v>
      </c>
      <c r="BO171" s="98" t="s">
        <v>1139</v>
      </c>
      <c r="BP171" s="89" t="s">
        <v>237</v>
      </c>
      <c r="BQ171" s="89" t="s">
        <v>343</v>
      </c>
      <c r="BR171" s="89" t="s">
        <v>176</v>
      </c>
      <c r="BT171" s="22"/>
      <c r="BU171" s="29" t="s">
        <v>737</v>
      </c>
      <c r="BV171" s="30" t="s">
        <v>1030</v>
      </c>
      <c r="BW171" s="31">
        <f>L2+(163*L4)</f>
        <v>164</v>
      </c>
      <c r="BX171" s="22"/>
    </row>
    <row r="172" spans="1:76" x14ac:dyDescent="0.2">
      <c r="AH172" s="5"/>
      <c r="AI172" s="5"/>
      <c r="AL172" s="64" t="s">
        <v>1172</v>
      </c>
      <c r="AM172" s="66" t="s">
        <v>937</v>
      </c>
      <c r="AN172" s="66" t="s">
        <v>597</v>
      </c>
      <c r="AO172" s="66" t="s">
        <v>997</v>
      </c>
      <c r="AP172" s="66" t="s">
        <v>536</v>
      </c>
      <c r="AQ172" s="66" t="s">
        <v>814</v>
      </c>
      <c r="AR172" s="66" t="s">
        <v>721</v>
      </c>
      <c r="AS172" s="66" t="s">
        <v>876</v>
      </c>
      <c r="AT172" s="66" t="s">
        <v>659</v>
      </c>
      <c r="AU172" s="66" t="s">
        <v>898</v>
      </c>
      <c r="AV172" s="66" t="s">
        <v>668</v>
      </c>
      <c r="AW172" s="66" t="s">
        <v>837</v>
      </c>
      <c r="AX172" s="66" t="s">
        <v>730</v>
      </c>
      <c r="AY172" s="66" t="s">
        <v>1020</v>
      </c>
      <c r="AZ172" s="66" t="s">
        <v>544</v>
      </c>
      <c r="BA172" s="66" t="s">
        <v>959</v>
      </c>
      <c r="BB172" s="66" t="s">
        <v>606</v>
      </c>
      <c r="BC172" s="66" t="s">
        <v>167</v>
      </c>
      <c r="BD172" s="66" t="s">
        <v>384</v>
      </c>
      <c r="BE172" s="66" t="s">
        <v>228</v>
      </c>
      <c r="BF172" s="66" t="s">
        <v>322</v>
      </c>
      <c r="BG172" s="66" t="s">
        <v>45</v>
      </c>
      <c r="BH172" s="66" t="s">
        <v>507</v>
      </c>
      <c r="BI172" s="66" t="s">
        <v>107</v>
      </c>
      <c r="BJ172" s="66" t="s">
        <v>446</v>
      </c>
      <c r="BK172" s="66" t="s">
        <v>84</v>
      </c>
      <c r="BL172" s="66" t="s">
        <v>437</v>
      </c>
      <c r="BM172" s="65" t="s">
        <v>22</v>
      </c>
      <c r="BN172" s="65" t="s">
        <v>498</v>
      </c>
      <c r="BO172" s="98" t="s">
        <v>1129</v>
      </c>
      <c r="BP172" s="89" t="s">
        <v>313</v>
      </c>
      <c r="BQ172" s="89" t="s">
        <v>145</v>
      </c>
      <c r="BR172" s="89" t="s">
        <v>375</v>
      </c>
      <c r="BT172" s="22"/>
      <c r="BU172" s="29" t="s">
        <v>298</v>
      </c>
      <c r="BV172" s="30" t="s">
        <v>1030</v>
      </c>
      <c r="BW172" s="31">
        <f>L2+(164*L4)</f>
        <v>165</v>
      </c>
      <c r="BX172" s="22"/>
    </row>
    <row r="173" spans="1:76" x14ac:dyDescent="0.2">
      <c r="A173" s="3" t="s">
        <v>3</v>
      </c>
      <c r="B173" s="2">
        <f>B137</f>
        <v>19</v>
      </c>
      <c r="C173" s="2">
        <f>C138</f>
        <v>39</v>
      </c>
      <c r="D173" s="2">
        <f>D139</f>
        <v>73</v>
      </c>
      <c r="E173" s="2">
        <f>E140</f>
        <v>125</v>
      </c>
      <c r="F173" s="2">
        <f>F141</f>
        <v>144</v>
      </c>
      <c r="G173" s="2">
        <f>G142</f>
        <v>188</v>
      </c>
      <c r="H173" s="2">
        <f>H143</f>
        <v>214</v>
      </c>
      <c r="I173" s="2">
        <f>I144</f>
        <v>226</v>
      </c>
      <c r="J173" s="2">
        <f>J145</f>
        <v>286</v>
      </c>
      <c r="K173" s="2">
        <f>K146</f>
        <v>298</v>
      </c>
      <c r="L173" s="2">
        <f>L147</f>
        <v>328</v>
      </c>
      <c r="M173" s="2">
        <f>M148</f>
        <v>372</v>
      </c>
      <c r="N173" s="2">
        <f>N149</f>
        <v>385</v>
      </c>
      <c r="O173" s="2">
        <f>O150</f>
        <v>437</v>
      </c>
      <c r="P173" s="2">
        <f>P151</f>
        <v>475</v>
      </c>
      <c r="Q173" s="2">
        <f>Q152</f>
        <v>495</v>
      </c>
      <c r="R173" s="2">
        <f>R153</f>
        <v>543</v>
      </c>
      <c r="S173" s="2">
        <f>S154</f>
        <v>555</v>
      </c>
      <c r="T173" s="2">
        <f>T155</f>
        <v>581</v>
      </c>
      <c r="U173" s="2">
        <f>U156</f>
        <v>625</v>
      </c>
      <c r="V173" s="2">
        <f>V157</f>
        <v>644</v>
      </c>
      <c r="W173" s="2">
        <f>W158</f>
        <v>696</v>
      </c>
      <c r="X173" s="2">
        <f>X159</f>
        <v>730</v>
      </c>
      <c r="Y173" s="2">
        <f>Y160</f>
        <v>750</v>
      </c>
      <c r="Z173" s="2">
        <f>Z161</f>
        <v>786</v>
      </c>
      <c r="AA173" s="2">
        <f>AA162</f>
        <v>806</v>
      </c>
      <c r="AB173" s="2">
        <f>AB163</f>
        <v>844</v>
      </c>
      <c r="AC173" s="2">
        <f>AC164</f>
        <v>896</v>
      </c>
      <c r="AD173" s="2">
        <f>AD165</f>
        <v>909</v>
      </c>
      <c r="AE173" s="2">
        <f>AE166</f>
        <v>953</v>
      </c>
      <c r="AF173" s="2">
        <f>AF167</f>
        <v>983</v>
      </c>
      <c r="AG173" s="2">
        <f>AG168</f>
        <v>995</v>
      </c>
      <c r="AH173" s="217">
        <f t="shared" ref="AH173:AH176" si="39">SUM(B173:AG173)</f>
        <v>16400</v>
      </c>
      <c r="AI173" s="5">
        <f t="shared" ref="AI173:AI176" si="40">SUMSQ(B173:AG173)</f>
        <v>11201200</v>
      </c>
      <c r="AJ173" s="2">
        <f t="shared" ref="AJ173:AJ176" si="41">B173^3+C173^3+D173^3+E173^3+F173^3+G173^3+H173^3+I173^3+J173^3+K173^3+L173^3+M173^3+N173^3+O173^3+P173^3+Q173^3+R173^3+S173^3+T173^3+U173^3+V173^3+W173^3+X173^3+Y173^3+Z173^3+AA173^3+AB173^3+AC173^3+AD173^3+AE173^3+AF173^3+AG173^3</f>
        <v>8606720000</v>
      </c>
      <c r="AO173" s="77"/>
      <c r="AP173" s="77"/>
      <c r="AQ173" s="77"/>
      <c r="BC173" s="77"/>
      <c r="BD173" s="77"/>
      <c r="BJ173" s="77"/>
      <c r="BT173" s="22"/>
      <c r="BU173" s="29" t="s">
        <v>484</v>
      </c>
      <c r="BV173" s="30" t="s">
        <v>1030</v>
      </c>
      <c r="BW173" s="31">
        <f>L2+(165*L4)</f>
        <v>166</v>
      </c>
      <c r="BX173" s="22"/>
    </row>
    <row r="174" spans="1:76" x14ac:dyDescent="0.2">
      <c r="A174" s="3" t="s">
        <v>4</v>
      </c>
      <c r="B174" s="2">
        <f>B168</f>
        <v>30</v>
      </c>
      <c r="C174" s="2">
        <f>C167</f>
        <v>42</v>
      </c>
      <c r="D174" s="2">
        <f>D166</f>
        <v>72</v>
      </c>
      <c r="E174" s="2">
        <f>E165</f>
        <v>116</v>
      </c>
      <c r="F174" s="2">
        <f>F164</f>
        <v>129</v>
      </c>
      <c r="G174" s="2">
        <f>G163</f>
        <v>181</v>
      </c>
      <c r="H174" s="2">
        <f>H162</f>
        <v>219</v>
      </c>
      <c r="I174" s="2">
        <f>I161</f>
        <v>239</v>
      </c>
      <c r="J174" s="2">
        <f>J160</f>
        <v>275</v>
      </c>
      <c r="K174" s="2">
        <f>K159</f>
        <v>295</v>
      </c>
      <c r="L174" s="2">
        <f>L158</f>
        <v>329</v>
      </c>
      <c r="M174" s="2">
        <f>M157</f>
        <v>381</v>
      </c>
      <c r="N174" s="2">
        <f>N156</f>
        <v>400</v>
      </c>
      <c r="O174" s="2">
        <f>O155</f>
        <v>444</v>
      </c>
      <c r="P174" s="2">
        <f>P154</f>
        <v>470</v>
      </c>
      <c r="Q174" s="2">
        <f>Q153</f>
        <v>482</v>
      </c>
      <c r="R174" s="2">
        <f>R152</f>
        <v>530</v>
      </c>
      <c r="S174" s="2">
        <f>S151</f>
        <v>550</v>
      </c>
      <c r="T174" s="2">
        <f>T150</f>
        <v>588</v>
      </c>
      <c r="U174" s="2">
        <f>U149</f>
        <v>640</v>
      </c>
      <c r="V174" s="2">
        <f>V148</f>
        <v>653</v>
      </c>
      <c r="W174" s="2">
        <f>W147</f>
        <v>697</v>
      </c>
      <c r="X174" s="2">
        <f>X146</f>
        <v>727</v>
      </c>
      <c r="Y174" s="2">
        <f>Y145</f>
        <v>739</v>
      </c>
      <c r="Z174" s="2">
        <f>Z144</f>
        <v>799</v>
      </c>
      <c r="AA174" s="2">
        <f>AA143</f>
        <v>811</v>
      </c>
      <c r="AB174" s="2">
        <f>AB142</f>
        <v>837</v>
      </c>
      <c r="AC174" s="2">
        <f>AC141</f>
        <v>881</v>
      </c>
      <c r="AD174" s="2">
        <f>AD140</f>
        <v>900</v>
      </c>
      <c r="AE174" s="2">
        <f>AE139</f>
        <v>952</v>
      </c>
      <c r="AF174" s="2">
        <f>AF138</f>
        <v>986</v>
      </c>
      <c r="AG174" s="2">
        <f>AG137</f>
        <v>1006</v>
      </c>
      <c r="AH174" s="217">
        <f t="shared" si="39"/>
        <v>16400</v>
      </c>
      <c r="AI174" s="5">
        <f t="shared" si="40"/>
        <v>11201200</v>
      </c>
      <c r="AJ174" s="2">
        <f t="shared" si="41"/>
        <v>8606720000</v>
      </c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T174" s="22"/>
      <c r="BU174" s="29" t="s">
        <v>112</v>
      </c>
      <c r="BV174" s="30" t="s">
        <v>1030</v>
      </c>
      <c r="BW174" s="31">
        <f>L2+(166*L4)</f>
        <v>167</v>
      </c>
      <c r="BX174" s="22"/>
    </row>
    <row r="175" spans="1:76" x14ac:dyDescent="0.2">
      <c r="A175" s="3" t="s">
        <v>6</v>
      </c>
      <c r="B175" s="2">
        <f>B153</f>
        <v>649</v>
      </c>
      <c r="C175" s="2">
        <f>C154</f>
        <v>701</v>
      </c>
      <c r="D175" s="2">
        <f>D155</f>
        <v>723</v>
      </c>
      <c r="E175" s="2">
        <f>E156</f>
        <v>743</v>
      </c>
      <c r="F175" s="2">
        <f>F157</f>
        <v>534</v>
      </c>
      <c r="G175" s="2">
        <f>G158</f>
        <v>546</v>
      </c>
      <c r="H175" s="2">
        <f>H159</f>
        <v>592</v>
      </c>
      <c r="I175" s="2">
        <f>I160</f>
        <v>636</v>
      </c>
      <c r="J175" s="2">
        <f>J161</f>
        <v>904</v>
      </c>
      <c r="K175" s="2">
        <f>K162</f>
        <v>948</v>
      </c>
      <c r="L175" s="2">
        <f>L163</f>
        <v>990</v>
      </c>
      <c r="M175" s="2">
        <f>M164</f>
        <v>1002</v>
      </c>
      <c r="N175" s="2">
        <f>N165</f>
        <v>795</v>
      </c>
      <c r="O175" s="2">
        <f>O166</f>
        <v>815</v>
      </c>
      <c r="P175" s="2">
        <f>P167</f>
        <v>833</v>
      </c>
      <c r="Q175" s="2">
        <f>Q168</f>
        <v>885</v>
      </c>
      <c r="R175" s="2">
        <f>R137</f>
        <v>133</v>
      </c>
      <c r="S175" s="2">
        <f>S138</f>
        <v>177</v>
      </c>
      <c r="T175" s="2">
        <f>T139</f>
        <v>223</v>
      </c>
      <c r="U175" s="2">
        <f>U140</f>
        <v>235</v>
      </c>
      <c r="V175" s="2">
        <f>V141</f>
        <v>26</v>
      </c>
      <c r="W175" s="2">
        <f>W142</f>
        <v>46</v>
      </c>
      <c r="X175" s="2">
        <f>X143</f>
        <v>68</v>
      </c>
      <c r="Y175" s="2">
        <f>Y144</f>
        <v>120</v>
      </c>
      <c r="Z175" s="2">
        <f>Z145</f>
        <v>396</v>
      </c>
      <c r="AA175" s="2">
        <f>AA146</f>
        <v>448</v>
      </c>
      <c r="AB175" s="2">
        <f>AB147</f>
        <v>466</v>
      </c>
      <c r="AC175" s="2">
        <f>AC148</f>
        <v>486</v>
      </c>
      <c r="AD175" s="2">
        <f>AD149</f>
        <v>279</v>
      </c>
      <c r="AE175" s="2">
        <f>AE150</f>
        <v>291</v>
      </c>
      <c r="AF175" s="2">
        <f>AF151</f>
        <v>333</v>
      </c>
      <c r="AG175" s="2">
        <f>AG152</f>
        <v>377</v>
      </c>
      <c r="AH175" s="217">
        <f t="shared" si="39"/>
        <v>16400</v>
      </c>
      <c r="AI175" s="5">
        <f t="shared" si="40"/>
        <v>11201200</v>
      </c>
      <c r="AJ175" s="2">
        <f t="shared" si="41"/>
        <v>8606720000</v>
      </c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T175" s="22"/>
      <c r="BU175" s="29" t="s">
        <v>177</v>
      </c>
      <c r="BV175" s="30" t="s">
        <v>1030</v>
      </c>
      <c r="BW175" s="31">
        <f>L2+(167*L4)</f>
        <v>168</v>
      </c>
      <c r="BX175" s="22"/>
    </row>
    <row r="176" spans="1:76" x14ac:dyDescent="0.2">
      <c r="A176" s="3" t="s">
        <v>7</v>
      </c>
      <c r="B176" s="2">
        <f>B152</f>
        <v>648</v>
      </c>
      <c r="C176" s="2">
        <f>C151</f>
        <v>692</v>
      </c>
      <c r="D176" s="2">
        <f>D150</f>
        <v>734</v>
      </c>
      <c r="E176" s="2">
        <f>E149</f>
        <v>746</v>
      </c>
      <c r="F176" s="2">
        <f>F148</f>
        <v>539</v>
      </c>
      <c r="G176" s="2">
        <f>G147</f>
        <v>559</v>
      </c>
      <c r="H176" s="2">
        <f>H146</f>
        <v>577</v>
      </c>
      <c r="I176" s="2">
        <f>I145</f>
        <v>629</v>
      </c>
      <c r="J176" s="2">
        <f>J144</f>
        <v>905</v>
      </c>
      <c r="K176" s="2">
        <f>K143</f>
        <v>957</v>
      </c>
      <c r="L176" s="2">
        <f>L142</f>
        <v>979</v>
      </c>
      <c r="M176" s="2">
        <f>M141</f>
        <v>999</v>
      </c>
      <c r="N176" s="2">
        <f>N140</f>
        <v>790</v>
      </c>
      <c r="O176" s="2">
        <f>O139</f>
        <v>802</v>
      </c>
      <c r="P176" s="2">
        <f>P138</f>
        <v>848</v>
      </c>
      <c r="Q176" s="2">
        <f>Q137</f>
        <v>892</v>
      </c>
      <c r="R176" s="2">
        <f>R168</f>
        <v>140</v>
      </c>
      <c r="S176" s="2">
        <f>S167</f>
        <v>192</v>
      </c>
      <c r="T176" s="2">
        <f>T166</f>
        <v>210</v>
      </c>
      <c r="U176" s="2">
        <f>U165</f>
        <v>230</v>
      </c>
      <c r="V176" s="2">
        <f>V164</f>
        <v>23</v>
      </c>
      <c r="W176" s="2">
        <f>W163</f>
        <v>35</v>
      </c>
      <c r="X176" s="2">
        <f>X162</f>
        <v>77</v>
      </c>
      <c r="Y176" s="2">
        <f>Y161</f>
        <v>121</v>
      </c>
      <c r="Z176" s="2">
        <f>Z160</f>
        <v>389</v>
      </c>
      <c r="AA176" s="2">
        <f>AA159</f>
        <v>433</v>
      </c>
      <c r="AB176" s="2">
        <f>AB158</f>
        <v>479</v>
      </c>
      <c r="AC176" s="2">
        <f>AC157</f>
        <v>491</v>
      </c>
      <c r="AD176" s="2">
        <f>AD156</f>
        <v>282</v>
      </c>
      <c r="AE176" s="2">
        <f>AE155</f>
        <v>302</v>
      </c>
      <c r="AF176" s="2">
        <f>AF154</f>
        <v>324</v>
      </c>
      <c r="AG176" s="2">
        <f>AG153</f>
        <v>376</v>
      </c>
      <c r="AH176" s="217">
        <f t="shared" si="39"/>
        <v>16400</v>
      </c>
      <c r="AI176" s="5">
        <f t="shared" si="40"/>
        <v>11201200</v>
      </c>
      <c r="AJ176" s="2">
        <f t="shared" si="41"/>
        <v>8606720000</v>
      </c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T176" s="22"/>
      <c r="BU176" s="29" t="s">
        <v>374</v>
      </c>
      <c r="BV176" s="30" t="s">
        <v>1030</v>
      </c>
      <c r="BW176" s="31">
        <f>L2+(168*L4)</f>
        <v>169</v>
      </c>
      <c r="BX176" s="22"/>
    </row>
    <row r="177" spans="1:76" x14ac:dyDescent="0.2">
      <c r="BT177" s="22"/>
      <c r="BU177" s="29" t="s">
        <v>441</v>
      </c>
      <c r="BV177" s="30" t="s">
        <v>1030</v>
      </c>
      <c r="BW177" s="31">
        <f>L2+(169*L4)</f>
        <v>170</v>
      </c>
      <c r="BX177" s="22"/>
    </row>
    <row r="178" spans="1:76" x14ac:dyDescent="0.2">
      <c r="B178" s="2" t="s">
        <v>5</v>
      </c>
      <c r="BT178" s="22"/>
      <c r="BU178" s="29" t="s">
        <v>36</v>
      </c>
      <c r="BV178" s="30" t="s">
        <v>1030</v>
      </c>
      <c r="BW178" s="31">
        <f>L2+(170*L4)</f>
        <v>171</v>
      </c>
      <c r="BX178" s="22"/>
    </row>
    <row r="179" spans="1:76" ht="13.5" thickBot="1" x14ac:dyDescent="0.25">
      <c r="A179" s="1" t="s">
        <v>5</v>
      </c>
      <c r="B179" s="1" t="s">
        <v>1167</v>
      </c>
      <c r="E179" s="73" t="s">
        <v>1169</v>
      </c>
      <c r="L179" s="2" t="s">
        <v>5</v>
      </c>
      <c r="BT179" s="22"/>
      <c r="BU179" s="29" t="s">
        <v>220</v>
      </c>
      <c r="BV179" s="30" t="s">
        <v>1030</v>
      </c>
      <c r="BW179" s="31">
        <f>L2+(171*L4)</f>
        <v>172</v>
      </c>
      <c r="BX179" s="22"/>
    </row>
    <row r="180" spans="1:76" x14ac:dyDescent="0.2">
      <c r="A180" s="1">
        <v>1</v>
      </c>
      <c r="B180" s="181">
        <v>2</v>
      </c>
      <c r="C180" s="133">
        <v>401</v>
      </c>
      <c r="D180" s="177">
        <v>931</v>
      </c>
      <c r="E180" s="177">
        <v>564</v>
      </c>
      <c r="F180" s="177">
        <v>800</v>
      </c>
      <c r="G180" s="177">
        <v>655</v>
      </c>
      <c r="H180" s="177">
        <v>189</v>
      </c>
      <c r="I180" s="177">
        <v>302</v>
      </c>
      <c r="J180" s="177">
        <v>581</v>
      </c>
      <c r="K180" s="177">
        <v>982</v>
      </c>
      <c r="L180" s="177">
        <v>488</v>
      </c>
      <c r="M180" s="177">
        <v>119</v>
      </c>
      <c r="N180" s="177">
        <v>347</v>
      </c>
      <c r="O180" s="177">
        <v>204</v>
      </c>
      <c r="P180" s="177">
        <v>762</v>
      </c>
      <c r="Q180" s="189">
        <v>873</v>
      </c>
      <c r="R180" s="185">
        <v>152</v>
      </c>
      <c r="S180" s="177">
        <v>263</v>
      </c>
      <c r="T180" s="177">
        <v>821</v>
      </c>
      <c r="U180" s="177">
        <v>678</v>
      </c>
      <c r="V180" s="177">
        <v>906</v>
      </c>
      <c r="W180" s="177">
        <v>537</v>
      </c>
      <c r="X180" s="177">
        <v>43</v>
      </c>
      <c r="Y180" s="177">
        <v>444</v>
      </c>
      <c r="Z180" s="177">
        <v>723</v>
      </c>
      <c r="AA180" s="177">
        <v>836</v>
      </c>
      <c r="AB180" s="177">
        <v>370</v>
      </c>
      <c r="AC180" s="177">
        <v>225</v>
      </c>
      <c r="AD180" s="177">
        <v>461</v>
      </c>
      <c r="AE180" s="177">
        <v>94</v>
      </c>
      <c r="AF180" s="177">
        <v>624</v>
      </c>
      <c r="AG180" s="184">
        <v>1023</v>
      </c>
      <c r="AH180" s="5">
        <f>SUM(B180:AG180)</f>
        <v>16400</v>
      </c>
      <c r="AI180" s="5">
        <f>SUMSQ(B180:AG180)</f>
        <v>11201200</v>
      </c>
      <c r="AJ180" s="2">
        <f t="shared" ref="AJ180:AJ211" si="42">B180^3+C180^3+D180^3+E180^3+F180^3+G180^3+H180^3+I180^3+J180^3+K180^3+L180^3+M180^3+N180^3+O180^3+P180^3+Q180^3+R180^3+S180^3+T180^3+U180^3+V180^3+W180^3+X180^3+Y180^3+Z180^3+AA180^3+AB180^3+AC180^3+AD180^3+AE180^3+AF180^3+AG180^3</f>
        <v>8606720000</v>
      </c>
      <c r="AK180" s="115">
        <f>SUMSQ(B180,C180,D180,E180,F180,G180,H180,I180,J180,K180,L180,M180,N180,O180,P180,Q180,B181,C181,D181,E181,F181,G181,H181,I181,J181,K181,L181,M181,N181,O181,P181,Q181)</f>
        <v>11201200</v>
      </c>
      <c r="BT180" s="22"/>
      <c r="BU180" s="29" t="s">
        <v>798</v>
      </c>
      <c r="BV180" s="30" t="s">
        <v>1030</v>
      </c>
      <c r="BW180" s="31">
        <f>L2+(172*L4)</f>
        <v>173</v>
      </c>
      <c r="BX180" s="22"/>
    </row>
    <row r="181" spans="1:76" x14ac:dyDescent="0.2">
      <c r="A181" s="1">
        <v>2</v>
      </c>
      <c r="B181" s="138">
        <v>421</v>
      </c>
      <c r="C181" s="7">
        <v>54</v>
      </c>
      <c r="D181" s="6">
        <v>520</v>
      </c>
      <c r="E181" s="6">
        <v>919</v>
      </c>
      <c r="F181" s="6">
        <v>699</v>
      </c>
      <c r="G181" s="6">
        <v>812</v>
      </c>
      <c r="H181" s="6">
        <v>282</v>
      </c>
      <c r="I181" s="6">
        <v>137</v>
      </c>
      <c r="J181" s="6">
        <v>994</v>
      </c>
      <c r="K181" s="6">
        <v>625</v>
      </c>
      <c r="L181" s="6">
        <v>67</v>
      </c>
      <c r="M181" s="6">
        <v>468</v>
      </c>
      <c r="N181" s="6">
        <v>256</v>
      </c>
      <c r="O181" s="6">
        <v>367</v>
      </c>
      <c r="P181" s="11">
        <v>861</v>
      </c>
      <c r="Q181" s="6">
        <v>718</v>
      </c>
      <c r="R181" s="6">
        <v>307</v>
      </c>
      <c r="S181" s="12">
        <v>164</v>
      </c>
      <c r="T181" s="6">
        <v>658</v>
      </c>
      <c r="U181" s="6">
        <v>769</v>
      </c>
      <c r="V181" s="6">
        <v>557</v>
      </c>
      <c r="W181" s="6">
        <v>958</v>
      </c>
      <c r="X181" s="6">
        <v>400</v>
      </c>
      <c r="Y181" s="6">
        <v>31</v>
      </c>
      <c r="Z181" s="6">
        <v>888</v>
      </c>
      <c r="AA181" s="6">
        <v>743</v>
      </c>
      <c r="AB181" s="6">
        <v>213</v>
      </c>
      <c r="AC181" s="6">
        <v>326</v>
      </c>
      <c r="AD181" s="6">
        <v>106</v>
      </c>
      <c r="AE181" s="6">
        <v>505</v>
      </c>
      <c r="AF181" s="8">
        <v>971</v>
      </c>
      <c r="AG181" s="179">
        <v>604</v>
      </c>
      <c r="AH181" s="5">
        <f t="shared" ref="AH181:AH211" si="43">SUM(B181:AG181)</f>
        <v>16400</v>
      </c>
      <c r="AI181" s="5">
        <f t="shared" ref="AI181:AI211" si="44">SUMSQ(B181:AG181)</f>
        <v>11201200</v>
      </c>
      <c r="AJ181" s="2">
        <f t="shared" si="42"/>
        <v>8606720000</v>
      </c>
      <c r="AK181" s="115">
        <f>SUMSQ(R180,S180,T180,U180,V180,W180,X180,Y180,Z180,AA180,AB180,AC180,AD180,AE180,AF180,AG180,R181,S181,T181,U181,V181,W181,X181,Y181,Z181,AA181,AB181,AC181,AD181,AE181,AF181,AG181)</f>
        <v>11201200</v>
      </c>
      <c r="BT181" s="22"/>
      <c r="BU181" s="29" t="s">
        <v>982</v>
      </c>
      <c r="BV181" s="30" t="s">
        <v>1030</v>
      </c>
      <c r="BW181" s="31">
        <f>L2+(173*L4)</f>
        <v>174</v>
      </c>
      <c r="BX181" s="22"/>
    </row>
    <row r="182" spans="1:76" x14ac:dyDescent="0.2">
      <c r="A182" s="1">
        <v>3</v>
      </c>
      <c r="B182" s="178">
        <v>1017</v>
      </c>
      <c r="C182" s="6">
        <v>618</v>
      </c>
      <c r="D182" s="7">
        <v>92</v>
      </c>
      <c r="E182" s="9">
        <v>459</v>
      </c>
      <c r="F182" s="6">
        <v>231</v>
      </c>
      <c r="G182" s="6">
        <v>376</v>
      </c>
      <c r="H182" s="6">
        <v>838</v>
      </c>
      <c r="I182" s="6">
        <v>725</v>
      </c>
      <c r="J182" s="6">
        <v>446</v>
      </c>
      <c r="K182" s="6">
        <v>45</v>
      </c>
      <c r="L182" s="6">
        <v>543</v>
      </c>
      <c r="M182" s="6">
        <v>912</v>
      </c>
      <c r="N182" s="6">
        <v>676</v>
      </c>
      <c r="O182" s="11">
        <v>819</v>
      </c>
      <c r="P182" s="6">
        <v>257</v>
      </c>
      <c r="Q182" s="6">
        <v>146</v>
      </c>
      <c r="R182" s="6">
        <v>879</v>
      </c>
      <c r="S182" s="6">
        <v>768</v>
      </c>
      <c r="T182" s="12">
        <v>206</v>
      </c>
      <c r="U182" s="6">
        <v>349</v>
      </c>
      <c r="V182" s="6">
        <v>113</v>
      </c>
      <c r="W182" s="6">
        <v>482</v>
      </c>
      <c r="X182" s="6">
        <v>980</v>
      </c>
      <c r="Y182" s="6">
        <v>579</v>
      </c>
      <c r="Z182" s="6">
        <v>300</v>
      </c>
      <c r="AA182" s="6">
        <v>187</v>
      </c>
      <c r="AB182" s="6">
        <v>649</v>
      </c>
      <c r="AC182" s="6">
        <v>794</v>
      </c>
      <c r="AD182" s="6">
        <v>566</v>
      </c>
      <c r="AE182" s="8">
        <v>933</v>
      </c>
      <c r="AF182" s="6">
        <v>407</v>
      </c>
      <c r="AG182" s="179">
        <v>8</v>
      </c>
      <c r="AH182" s="5">
        <f t="shared" si="43"/>
        <v>16400</v>
      </c>
      <c r="AI182" s="5">
        <f t="shared" si="44"/>
        <v>11201200</v>
      </c>
      <c r="AJ182" s="2">
        <f t="shared" si="42"/>
        <v>8606720000</v>
      </c>
      <c r="AK182" s="115">
        <f>SUMSQ(B182,C182,D182,E182,F182,G182,H182,I182,J182,K182,L182,M182,N182,O182,P182,Q182,B183,C183,D183,E183,F183,G183,H183,I183,J183,K183,L183,M183,N183,O183,P183,Q183)</f>
        <v>11201200</v>
      </c>
      <c r="BT182" s="22"/>
      <c r="BU182" s="29" t="s">
        <v>626</v>
      </c>
      <c r="BV182" s="30" t="s">
        <v>1030</v>
      </c>
      <c r="BW182" s="31">
        <f>L2+(174*L4)</f>
        <v>175</v>
      </c>
      <c r="BX182" s="22"/>
    </row>
    <row r="183" spans="1:76" x14ac:dyDescent="0.2">
      <c r="A183" s="1">
        <v>4</v>
      </c>
      <c r="B183" s="178">
        <v>606</v>
      </c>
      <c r="C183" s="6">
        <v>973</v>
      </c>
      <c r="D183" s="9">
        <v>511</v>
      </c>
      <c r="E183" s="7">
        <v>112</v>
      </c>
      <c r="F183" s="6">
        <v>324</v>
      </c>
      <c r="G183" s="6">
        <v>211</v>
      </c>
      <c r="H183" s="6">
        <v>737</v>
      </c>
      <c r="I183" s="6">
        <v>882</v>
      </c>
      <c r="J183" s="6">
        <v>25</v>
      </c>
      <c r="K183" s="6">
        <v>394</v>
      </c>
      <c r="L183" s="6">
        <v>956</v>
      </c>
      <c r="M183" s="6">
        <v>555</v>
      </c>
      <c r="N183" s="11">
        <v>775</v>
      </c>
      <c r="O183" s="6">
        <v>664</v>
      </c>
      <c r="P183" s="6">
        <v>166</v>
      </c>
      <c r="Q183" s="6">
        <v>309</v>
      </c>
      <c r="R183" s="6">
        <v>716</v>
      </c>
      <c r="S183" s="6">
        <v>859</v>
      </c>
      <c r="T183" s="6">
        <v>361</v>
      </c>
      <c r="U183" s="12">
        <v>250</v>
      </c>
      <c r="V183" s="6">
        <v>470</v>
      </c>
      <c r="W183" s="6">
        <v>69</v>
      </c>
      <c r="X183" s="6">
        <v>631</v>
      </c>
      <c r="Y183" s="6">
        <v>1000</v>
      </c>
      <c r="Z183" s="6">
        <v>143</v>
      </c>
      <c r="AA183" s="6">
        <v>288</v>
      </c>
      <c r="AB183" s="6">
        <v>814</v>
      </c>
      <c r="AC183" s="6">
        <v>701</v>
      </c>
      <c r="AD183" s="8">
        <v>913</v>
      </c>
      <c r="AE183" s="6">
        <v>514</v>
      </c>
      <c r="AF183" s="6">
        <v>52</v>
      </c>
      <c r="AG183" s="179">
        <v>419</v>
      </c>
      <c r="AH183" s="5">
        <f t="shared" si="43"/>
        <v>16400</v>
      </c>
      <c r="AI183" s="5">
        <f t="shared" si="44"/>
        <v>11201200</v>
      </c>
      <c r="AJ183" s="2">
        <f t="shared" si="42"/>
        <v>8606720000</v>
      </c>
      <c r="AK183" s="115">
        <f>SUMSQ(R182,S182,T182,U182,V182,W182,X182,Y182,Z182,AA182,AB182,AC182,AD182,AE182,AF182,AG182,R183,S183,T183,U183,V183,W183,X183,Y183,Z183,AA183,AB183,AC183,AD183,AE183,AF183,AG183)</f>
        <v>11201200</v>
      </c>
      <c r="BT183" s="22"/>
      <c r="BU183" s="29" t="s">
        <v>693</v>
      </c>
      <c r="BV183" s="30" t="s">
        <v>1030</v>
      </c>
      <c r="BW183" s="31">
        <f>L2+(175*L4)</f>
        <v>176</v>
      </c>
      <c r="BX183" s="22"/>
    </row>
    <row r="184" spans="1:76" x14ac:dyDescent="0.2">
      <c r="A184" s="1">
        <v>5</v>
      </c>
      <c r="B184" s="178">
        <v>899</v>
      </c>
      <c r="C184" s="6">
        <v>532</v>
      </c>
      <c r="D184" s="6">
        <v>34</v>
      </c>
      <c r="E184" s="6">
        <v>433</v>
      </c>
      <c r="F184" s="7">
        <v>157</v>
      </c>
      <c r="G184" s="9">
        <v>270</v>
      </c>
      <c r="H184" s="6">
        <v>832</v>
      </c>
      <c r="I184" s="6">
        <v>687</v>
      </c>
      <c r="J184" s="6">
        <v>456</v>
      </c>
      <c r="K184" s="6">
        <v>87</v>
      </c>
      <c r="L184" s="6">
        <v>613</v>
      </c>
      <c r="M184" s="11">
        <v>1014</v>
      </c>
      <c r="N184" s="6">
        <v>730</v>
      </c>
      <c r="O184" s="6">
        <v>841</v>
      </c>
      <c r="P184" s="6">
        <v>379</v>
      </c>
      <c r="Q184" s="6">
        <v>236</v>
      </c>
      <c r="R184" s="6">
        <v>789</v>
      </c>
      <c r="S184" s="6">
        <v>646</v>
      </c>
      <c r="T184" s="6">
        <v>184</v>
      </c>
      <c r="U184" s="6">
        <v>295</v>
      </c>
      <c r="V184" s="12">
        <v>11</v>
      </c>
      <c r="W184" s="6">
        <v>412</v>
      </c>
      <c r="X184" s="6">
        <v>938</v>
      </c>
      <c r="Y184" s="6">
        <v>569</v>
      </c>
      <c r="Z184" s="6">
        <v>338</v>
      </c>
      <c r="AA184" s="6">
        <v>193</v>
      </c>
      <c r="AB184" s="6">
        <v>755</v>
      </c>
      <c r="AC184" s="8">
        <v>868</v>
      </c>
      <c r="AD184" s="6">
        <v>592</v>
      </c>
      <c r="AE184" s="6">
        <v>991</v>
      </c>
      <c r="AF184" s="6">
        <v>493</v>
      </c>
      <c r="AG184" s="179">
        <v>126</v>
      </c>
      <c r="AH184" s="5">
        <f t="shared" si="43"/>
        <v>16400</v>
      </c>
      <c r="AI184" s="5">
        <f t="shared" si="44"/>
        <v>11201200</v>
      </c>
      <c r="AJ184" s="2">
        <f t="shared" si="42"/>
        <v>8606720000</v>
      </c>
      <c r="AK184" s="115">
        <f>SUMSQ(B184,C184,D184,E184,F184,G184,H184,I184,J184,K184,L184,M184,N184,O184,P184,Q184,B185,C185,D185,E185,F185,G185,H185,I185,J185,K185,L185,M185,N185,O185,P185,Q185)</f>
        <v>11201200</v>
      </c>
      <c r="BT184" s="22"/>
      <c r="BU184" s="29" t="s">
        <v>192</v>
      </c>
      <c r="BV184" s="30" t="s">
        <v>1030</v>
      </c>
      <c r="BW184" s="31">
        <f>L2+(176*L4)</f>
        <v>177</v>
      </c>
      <c r="BX184" s="22"/>
    </row>
    <row r="185" spans="1:76" x14ac:dyDescent="0.2">
      <c r="A185" s="1">
        <v>6</v>
      </c>
      <c r="B185" s="178">
        <v>552</v>
      </c>
      <c r="C185" s="6">
        <v>951</v>
      </c>
      <c r="D185" s="6">
        <v>389</v>
      </c>
      <c r="E185" s="6">
        <v>22</v>
      </c>
      <c r="F185" s="9">
        <v>314</v>
      </c>
      <c r="G185" s="7">
        <v>169</v>
      </c>
      <c r="H185" s="6">
        <v>667</v>
      </c>
      <c r="I185" s="6">
        <v>780</v>
      </c>
      <c r="J185" s="6">
        <v>99</v>
      </c>
      <c r="K185" s="6">
        <v>500</v>
      </c>
      <c r="L185" s="11">
        <v>962</v>
      </c>
      <c r="M185" s="6">
        <v>593</v>
      </c>
      <c r="N185" s="6">
        <v>893</v>
      </c>
      <c r="O185" s="6">
        <v>750</v>
      </c>
      <c r="P185" s="6">
        <v>224</v>
      </c>
      <c r="Q185" s="6">
        <v>335</v>
      </c>
      <c r="R185" s="6">
        <v>690</v>
      </c>
      <c r="S185" s="6">
        <v>801</v>
      </c>
      <c r="T185" s="6">
        <v>275</v>
      </c>
      <c r="U185" s="6">
        <v>132</v>
      </c>
      <c r="V185" s="6">
        <v>432</v>
      </c>
      <c r="W185" s="12">
        <v>63</v>
      </c>
      <c r="X185" s="6">
        <v>525</v>
      </c>
      <c r="Y185" s="6">
        <v>926</v>
      </c>
      <c r="Z185" s="6">
        <v>245</v>
      </c>
      <c r="AA185" s="6">
        <v>358</v>
      </c>
      <c r="AB185" s="8">
        <v>856</v>
      </c>
      <c r="AC185" s="6">
        <v>711</v>
      </c>
      <c r="AD185" s="6">
        <v>1003</v>
      </c>
      <c r="AE185" s="6">
        <v>636</v>
      </c>
      <c r="AF185" s="6">
        <v>74</v>
      </c>
      <c r="AG185" s="179">
        <v>473</v>
      </c>
      <c r="AH185" s="5">
        <f t="shared" si="43"/>
        <v>16400</v>
      </c>
      <c r="AI185" s="5">
        <f t="shared" si="44"/>
        <v>11201200</v>
      </c>
      <c r="AJ185" s="2">
        <f t="shared" si="42"/>
        <v>8606720000</v>
      </c>
      <c r="AK185" s="115">
        <f>SUMSQ(R184,S184,T184,U184,V184,W184,X184,Y184,Z184,AA184,AB184,AC184,AD184,AE184,AF184,AG184,R185,S185,T185,U185,V185,W185,X185,Y185,Z185,AA185,AB185,AC185,AD185,AE185,AF185,AG185)</f>
        <v>11201200</v>
      </c>
      <c r="BT185" s="22"/>
      <c r="BU185" s="29" t="s">
        <v>127</v>
      </c>
      <c r="BV185" s="30" t="s">
        <v>1030</v>
      </c>
      <c r="BW185" s="31">
        <f>L2+(177*L4)</f>
        <v>178</v>
      </c>
      <c r="BX185" s="22"/>
    </row>
    <row r="186" spans="1:76" x14ac:dyDescent="0.2">
      <c r="A186" s="1">
        <v>7</v>
      </c>
      <c r="B186" s="178">
        <v>124</v>
      </c>
      <c r="C186" s="6">
        <v>491</v>
      </c>
      <c r="D186" s="6">
        <v>985</v>
      </c>
      <c r="E186" s="6">
        <v>586</v>
      </c>
      <c r="F186" s="6">
        <v>870</v>
      </c>
      <c r="G186" s="6">
        <v>757</v>
      </c>
      <c r="H186" s="7">
        <v>199</v>
      </c>
      <c r="I186" s="9">
        <v>344</v>
      </c>
      <c r="J186" s="6">
        <v>575</v>
      </c>
      <c r="K186" s="11">
        <v>944</v>
      </c>
      <c r="L186" s="6">
        <v>414</v>
      </c>
      <c r="M186" s="6">
        <v>13</v>
      </c>
      <c r="N186" s="6">
        <v>289</v>
      </c>
      <c r="O186" s="6">
        <v>178</v>
      </c>
      <c r="P186" s="6">
        <v>644</v>
      </c>
      <c r="Q186" s="6">
        <v>787</v>
      </c>
      <c r="R186" s="6">
        <v>238</v>
      </c>
      <c r="S186" s="6">
        <v>381</v>
      </c>
      <c r="T186" s="6">
        <v>847</v>
      </c>
      <c r="U186" s="6">
        <v>736</v>
      </c>
      <c r="V186" s="6">
        <v>1012</v>
      </c>
      <c r="W186" s="6">
        <v>611</v>
      </c>
      <c r="X186" s="12">
        <v>81</v>
      </c>
      <c r="Y186" s="6">
        <v>450</v>
      </c>
      <c r="Z186" s="6">
        <v>681</v>
      </c>
      <c r="AA186" s="8">
        <v>826</v>
      </c>
      <c r="AB186" s="6">
        <v>268</v>
      </c>
      <c r="AC186" s="6">
        <v>155</v>
      </c>
      <c r="AD186" s="6">
        <v>439</v>
      </c>
      <c r="AE186" s="6">
        <v>40</v>
      </c>
      <c r="AF186" s="6">
        <v>534</v>
      </c>
      <c r="AG186" s="179">
        <v>901</v>
      </c>
      <c r="AH186" s="5">
        <f t="shared" si="43"/>
        <v>16400</v>
      </c>
      <c r="AI186" s="5">
        <f t="shared" si="44"/>
        <v>11201200</v>
      </c>
      <c r="AJ186" s="2">
        <f t="shared" si="42"/>
        <v>8606720000</v>
      </c>
      <c r="AK186" s="115">
        <f>SUMSQ(B186,C186,D186,E186,F186,G186,H186,I186,J186,K186,L186,M186,N186,O186,P186,Q186,B187,C187,D187,E187,F187,G187,H187,I187,J187,K187,L187,M187,N187,O187,P187,Q187)</f>
        <v>11201200</v>
      </c>
      <c r="BT186" s="22"/>
      <c r="BU186" s="29" t="s">
        <v>469</v>
      </c>
      <c r="BV186" s="30" t="s">
        <v>1030</v>
      </c>
      <c r="BW186" s="31">
        <f>L2+(178*L4)</f>
        <v>179</v>
      </c>
      <c r="BX186" s="22"/>
    </row>
    <row r="187" spans="1:76" x14ac:dyDescent="0.2">
      <c r="A187" s="1">
        <v>8</v>
      </c>
      <c r="B187" s="178">
        <v>479</v>
      </c>
      <c r="C187" s="6">
        <v>80</v>
      </c>
      <c r="D187" s="6">
        <v>638</v>
      </c>
      <c r="E187" s="6">
        <v>1005</v>
      </c>
      <c r="F187" s="6">
        <v>705</v>
      </c>
      <c r="G187" s="6">
        <v>850</v>
      </c>
      <c r="H187" s="9">
        <v>356</v>
      </c>
      <c r="I187" s="7">
        <v>243</v>
      </c>
      <c r="J187" s="11">
        <v>924</v>
      </c>
      <c r="K187" s="6">
        <v>523</v>
      </c>
      <c r="L187" s="6">
        <v>57</v>
      </c>
      <c r="M187" s="6">
        <v>426</v>
      </c>
      <c r="N187" s="6">
        <v>134</v>
      </c>
      <c r="O187" s="6">
        <v>277</v>
      </c>
      <c r="P187" s="6">
        <v>807</v>
      </c>
      <c r="Q187" s="6">
        <v>696</v>
      </c>
      <c r="R187" s="6">
        <v>329</v>
      </c>
      <c r="S187" s="6">
        <v>218</v>
      </c>
      <c r="T187" s="6">
        <v>748</v>
      </c>
      <c r="U187" s="6">
        <v>891</v>
      </c>
      <c r="V187" s="6">
        <v>599</v>
      </c>
      <c r="W187" s="6">
        <v>968</v>
      </c>
      <c r="X187" s="6">
        <v>502</v>
      </c>
      <c r="Y187" s="12">
        <v>101</v>
      </c>
      <c r="Z187" s="8">
        <v>782</v>
      </c>
      <c r="AA187" s="6">
        <v>669</v>
      </c>
      <c r="AB187" s="6">
        <v>175</v>
      </c>
      <c r="AC187" s="6">
        <v>320</v>
      </c>
      <c r="AD187" s="6">
        <v>20</v>
      </c>
      <c r="AE187" s="6">
        <v>387</v>
      </c>
      <c r="AF187" s="6">
        <v>945</v>
      </c>
      <c r="AG187" s="179">
        <v>546</v>
      </c>
      <c r="AH187" s="5">
        <f t="shared" si="43"/>
        <v>16400</v>
      </c>
      <c r="AI187" s="5">
        <f t="shared" si="44"/>
        <v>11201200</v>
      </c>
      <c r="AJ187" s="2">
        <f t="shared" si="42"/>
        <v>8606720000</v>
      </c>
      <c r="AK187" s="115">
        <f>SUMSQ(R186,S186,T186,U186,V186,W186,X186,Y186,Z186,AA186,AB186,AC186,AD186,AE186,AF186,AG186,R187,S187,T187,U187,V187,W187,X187,Y187,Z187,AA187,AB187,AC187,AD187,AE187,AF187,AG187)</f>
        <v>11201200</v>
      </c>
      <c r="BT187" s="22"/>
      <c r="BU187" s="29" t="s">
        <v>283</v>
      </c>
      <c r="BV187" s="30" t="s">
        <v>1030</v>
      </c>
      <c r="BW187" s="31">
        <f>L2+(179*L4)</f>
        <v>180</v>
      </c>
      <c r="BX187" s="22"/>
    </row>
    <row r="188" spans="1:76" x14ac:dyDescent="0.2">
      <c r="A188" s="1">
        <v>9</v>
      </c>
      <c r="B188" s="178">
        <v>844</v>
      </c>
      <c r="C188" s="6">
        <v>731</v>
      </c>
      <c r="D188" s="6">
        <v>233</v>
      </c>
      <c r="E188" s="6">
        <v>378</v>
      </c>
      <c r="F188" s="6">
        <v>86</v>
      </c>
      <c r="G188" s="6">
        <v>453</v>
      </c>
      <c r="H188" s="6">
        <v>1015</v>
      </c>
      <c r="I188" s="11">
        <v>616</v>
      </c>
      <c r="J188" s="7">
        <v>271</v>
      </c>
      <c r="K188" s="9">
        <v>160</v>
      </c>
      <c r="L188" s="6">
        <v>686</v>
      </c>
      <c r="M188" s="6">
        <v>829</v>
      </c>
      <c r="N188" s="6">
        <v>529</v>
      </c>
      <c r="O188" s="6">
        <v>898</v>
      </c>
      <c r="P188" s="6">
        <v>436</v>
      </c>
      <c r="Q188" s="6">
        <v>35</v>
      </c>
      <c r="R188" s="6">
        <v>990</v>
      </c>
      <c r="S188" s="6">
        <v>589</v>
      </c>
      <c r="T188" s="6">
        <v>127</v>
      </c>
      <c r="U188" s="6">
        <v>496</v>
      </c>
      <c r="V188" s="6">
        <v>196</v>
      </c>
      <c r="W188" s="6">
        <v>339</v>
      </c>
      <c r="X188" s="6">
        <v>865</v>
      </c>
      <c r="Y188" s="8">
        <v>754</v>
      </c>
      <c r="Z188" s="12">
        <v>409</v>
      </c>
      <c r="AA188" s="6">
        <v>10</v>
      </c>
      <c r="AB188" s="6">
        <v>572</v>
      </c>
      <c r="AC188" s="6">
        <v>939</v>
      </c>
      <c r="AD188" s="6">
        <v>647</v>
      </c>
      <c r="AE188" s="6">
        <v>792</v>
      </c>
      <c r="AF188" s="6">
        <v>294</v>
      </c>
      <c r="AG188" s="179">
        <v>181</v>
      </c>
      <c r="AH188" s="5">
        <f t="shared" si="43"/>
        <v>16400</v>
      </c>
      <c r="AI188" s="5">
        <f t="shared" si="44"/>
        <v>11201200</v>
      </c>
      <c r="AJ188" s="2">
        <f t="shared" si="42"/>
        <v>8606720000</v>
      </c>
      <c r="AK188" s="115">
        <f>SUMSQ(B188,C188,D188,E188,F188,G188,H188,I188,J188,K188,L188,M188,N188,O188,P188,Q188,B189,C189,D189,E189,F189,G189,H189,I189,J189,K189,L189,M189,N189,O189,P189,Q189)</f>
        <v>11201200</v>
      </c>
      <c r="BT188" s="22"/>
      <c r="BU188" s="29" t="s">
        <v>721</v>
      </c>
      <c r="BV188" s="30" t="s">
        <v>1030</v>
      </c>
      <c r="BW188" s="31">
        <f>L2+(180*L4)</f>
        <v>181</v>
      </c>
      <c r="BX188" s="22"/>
    </row>
    <row r="189" spans="1:76" x14ac:dyDescent="0.2">
      <c r="A189" s="1">
        <v>10</v>
      </c>
      <c r="B189" s="178">
        <v>751</v>
      </c>
      <c r="C189" s="6">
        <v>896</v>
      </c>
      <c r="D189" s="6">
        <v>334</v>
      </c>
      <c r="E189" s="6">
        <v>221</v>
      </c>
      <c r="F189" s="6">
        <v>497</v>
      </c>
      <c r="G189" s="6">
        <v>98</v>
      </c>
      <c r="H189" s="11">
        <v>596</v>
      </c>
      <c r="I189" s="6">
        <v>963</v>
      </c>
      <c r="J189" s="9">
        <v>172</v>
      </c>
      <c r="K189" s="7">
        <v>315</v>
      </c>
      <c r="L189" s="6">
        <v>777</v>
      </c>
      <c r="M189" s="6">
        <v>666</v>
      </c>
      <c r="N189" s="6">
        <v>950</v>
      </c>
      <c r="O189" s="6">
        <v>549</v>
      </c>
      <c r="P189" s="6">
        <v>23</v>
      </c>
      <c r="Q189" s="6">
        <v>392</v>
      </c>
      <c r="R189" s="6">
        <v>633</v>
      </c>
      <c r="S189" s="6">
        <v>1002</v>
      </c>
      <c r="T189" s="6">
        <v>476</v>
      </c>
      <c r="U189" s="6">
        <v>75</v>
      </c>
      <c r="V189" s="6">
        <v>359</v>
      </c>
      <c r="W189" s="6">
        <v>248</v>
      </c>
      <c r="X189" s="8">
        <v>710</v>
      </c>
      <c r="Y189" s="6">
        <v>853</v>
      </c>
      <c r="Z189" s="6">
        <v>62</v>
      </c>
      <c r="AA189" s="12">
        <v>429</v>
      </c>
      <c r="AB189" s="6">
        <v>927</v>
      </c>
      <c r="AC189" s="6">
        <v>528</v>
      </c>
      <c r="AD189" s="6">
        <v>804</v>
      </c>
      <c r="AE189" s="6">
        <v>691</v>
      </c>
      <c r="AF189" s="6">
        <v>129</v>
      </c>
      <c r="AG189" s="179">
        <v>274</v>
      </c>
      <c r="AH189" s="5">
        <f t="shared" si="43"/>
        <v>16400</v>
      </c>
      <c r="AI189" s="5">
        <f t="shared" si="44"/>
        <v>11201200</v>
      </c>
      <c r="AJ189" s="2">
        <f t="shared" si="42"/>
        <v>8606720000</v>
      </c>
      <c r="AK189" s="115">
        <f>SUMSQ(R188,S188,T188,U188,V188,W188,X188,Y188,Z188,AA188,AB188,AC188,AD188,AE188,AF188,AG188,R189,S189,T189,U189,V189,W189,X189,Y189,Z189,AA189,AB189,AC189,AD189,AE189,AF189,AG189)</f>
        <v>11201200</v>
      </c>
      <c r="BT189" s="22"/>
      <c r="BU189" s="29" t="s">
        <v>535</v>
      </c>
      <c r="BV189" s="30" t="s">
        <v>1030</v>
      </c>
      <c r="BW189" s="31">
        <f>L2+(181*L4)</f>
        <v>182</v>
      </c>
      <c r="BX189" s="22"/>
    </row>
    <row r="190" spans="1:76" x14ac:dyDescent="0.2">
      <c r="A190" s="1">
        <v>11</v>
      </c>
      <c r="B190" s="178">
        <v>179</v>
      </c>
      <c r="C190" s="6">
        <v>292</v>
      </c>
      <c r="D190" s="6">
        <v>786</v>
      </c>
      <c r="E190" s="6">
        <v>641</v>
      </c>
      <c r="F190" s="6">
        <v>941</v>
      </c>
      <c r="G190" s="11">
        <v>574</v>
      </c>
      <c r="H190" s="6">
        <v>16</v>
      </c>
      <c r="I190" s="6">
        <v>415</v>
      </c>
      <c r="J190" s="6">
        <v>760</v>
      </c>
      <c r="K190" s="6">
        <v>871</v>
      </c>
      <c r="L190" s="7">
        <v>341</v>
      </c>
      <c r="M190" s="9">
        <v>198</v>
      </c>
      <c r="N190" s="6">
        <v>490</v>
      </c>
      <c r="O190" s="6">
        <v>121</v>
      </c>
      <c r="P190" s="6">
        <v>587</v>
      </c>
      <c r="Q190" s="6">
        <v>988</v>
      </c>
      <c r="R190" s="6">
        <v>37</v>
      </c>
      <c r="S190" s="6">
        <v>438</v>
      </c>
      <c r="T190" s="6">
        <v>904</v>
      </c>
      <c r="U190" s="6">
        <v>535</v>
      </c>
      <c r="V190" s="6">
        <v>827</v>
      </c>
      <c r="W190" s="8">
        <v>684</v>
      </c>
      <c r="X190" s="6">
        <v>154</v>
      </c>
      <c r="Y190" s="6">
        <v>265</v>
      </c>
      <c r="Z190" s="6">
        <v>610</v>
      </c>
      <c r="AA190" s="6">
        <v>1009</v>
      </c>
      <c r="AB190" s="12">
        <v>451</v>
      </c>
      <c r="AC190" s="6">
        <v>84</v>
      </c>
      <c r="AD190" s="6">
        <v>384</v>
      </c>
      <c r="AE190" s="6">
        <v>239</v>
      </c>
      <c r="AF190" s="6">
        <v>733</v>
      </c>
      <c r="AG190" s="179">
        <v>846</v>
      </c>
      <c r="AH190" s="5">
        <f t="shared" si="43"/>
        <v>16400</v>
      </c>
      <c r="AI190" s="5">
        <f t="shared" si="44"/>
        <v>11201200</v>
      </c>
      <c r="AJ190" s="2">
        <f t="shared" si="42"/>
        <v>8606720000</v>
      </c>
      <c r="AK190" s="115">
        <f>SUMSQ(B190,C190,D190,E190,F190,G190,H190,I190,J190,K190,L190,M190,N190,O190,P190,Q190,B191,C191,D191,E191,F191,G191,H191,I191,J191,K191,L191,M191,N191,O191,P191,Q191)</f>
        <v>11201200</v>
      </c>
      <c r="BT190" s="22"/>
      <c r="BU190" s="29" t="s">
        <v>955</v>
      </c>
      <c r="BV190" s="30" t="s">
        <v>1030</v>
      </c>
      <c r="BW190" s="31">
        <f>L2+(182*L4)</f>
        <v>183</v>
      </c>
      <c r="BX190" s="22"/>
    </row>
    <row r="191" spans="1:76" x14ac:dyDescent="0.2">
      <c r="A191" s="1">
        <v>12</v>
      </c>
      <c r="B191" s="178">
        <v>280</v>
      </c>
      <c r="C191" s="6">
        <v>135</v>
      </c>
      <c r="D191" s="6">
        <v>693</v>
      </c>
      <c r="E191" s="6">
        <v>806</v>
      </c>
      <c r="F191" s="11">
        <v>522</v>
      </c>
      <c r="G191" s="6">
        <v>921</v>
      </c>
      <c r="H191" s="6">
        <v>427</v>
      </c>
      <c r="I191" s="6">
        <v>60</v>
      </c>
      <c r="J191" s="6">
        <v>851</v>
      </c>
      <c r="K191" s="6">
        <v>708</v>
      </c>
      <c r="L191" s="9">
        <v>242</v>
      </c>
      <c r="M191" s="7">
        <v>353</v>
      </c>
      <c r="N191" s="6">
        <v>77</v>
      </c>
      <c r="O191" s="6">
        <v>478</v>
      </c>
      <c r="P191" s="6">
        <v>1008</v>
      </c>
      <c r="Q191" s="6">
        <v>639</v>
      </c>
      <c r="R191" s="6">
        <v>386</v>
      </c>
      <c r="S191" s="6">
        <v>17</v>
      </c>
      <c r="T191" s="6">
        <v>547</v>
      </c>
      <c r="U191" s="6">
        <v>948</v>
      </c>
      <c r="V191" s="8">
        <v>672</v>
      </c>
      <c r="W191" s="6">
        <v>783</v>
      </c>
      <c r="X191" s="6">
        <v>317</v>
      </c>
      <c r="Y191" s="6">
        <v>174</v>
      </c>
      <c r="Z191" s="6">
        <v>965</v>
      </c>
      <c r="AA191" s="6">
        <v>598</v>
      </c>
      <c r="AB191" s="6">
        <v>104</v>
      </c>
      <c r="AC191" s="12">
        <v>503</v>
      </c>
      <c r="AD191" s="6">
        <v>219</v>
      </c>
      <c r="AE191" s="6">
        <v>332</v>
      </c>
      <c r="AF191" s="6">
        <v>890</v>
      </c>
      <c r="AG191" s="179">
        <v>745</v>
      </c>
      <c r="AH191" s="5">
        <f t="shared" si="43"/>
        <v>16400</v>
      </c>
      <c r="AI191" s="5">
        <f t="shared" si="44"/>
        <v>11201200</v>
      </c>
      <c r="AJ191" s="2">
        <f t="shared" si="42"/>
        <v>8606720000</v>
      </c>
      <c r="AK191" s="115">
        <f>SUMSQ(R190,S190,T190,U190,V190,W190,X190,Y190,Z190,AA190,AB190,AC190,AD190,AE190,AF190,AG190,R191,S191,T191,U191,V191,W191,X191,Y191,Z191,AA191,AB191,AC191,AD191,AE191,AF191,AG191)</f>
        <v>11201200</v>
      </c>
      <c r="BT191" s="22"/>
      <c r="BU191" s="29" t="s">
        <v>889</v>
      </c>
      <c r="BV191" s="54" t="s">
        <v>1030</v>
      </c>
      <c r="BW191" s="31">
        <f>L2+(183*L4)</f>
        <v>184</v>
      </c>
      <c r="BX191" s="22"/>
    </row>
    <row r="192" spans="1:76" x14ac:dyDescent="0.2">
      <c r="A192" s="1">
        <v>13</v>
      </c>
      <c r="B192" s="178">
        <v>201</v>
      </c>
      <c r="C192" s="6">
        <v>346</v>
      </c>
      <c r="D192" s="6">
        <v>876</v>
      </c>
      <c r="E192" s="11">
        <v>763</v>
      </c>
      <c r="F192" s="6">
        <v>983</v>
      </c>
      <c r="G192" s="6">
        <v>584</v>
      </c>
      <c r="H192" s="6">
        <v>118</v>
      </c>
      <c r="I192" s="6">
        <v>485</v>
      </c>
      <c r="J192" s="6">
        <v>654</v>
      </c>
      <c r="K192" s="6">
        <v>797</v>
      </c>
      <c r="L192" s="6">
        <v>303</v>
      </c>
      <c r="M192" s="6">
        <v>192</v>
      </c>
      <c r="N192" s="7">
        <v>404</v>
      </c>
      <c r="O192" s="9">
        <v>3</v>
      </c>
      <c r="P192" s="6">
        <v>561</v>
      </c>
      <c r="Q192" s="6">
        <v>930</v>
      </c>
      <c r="R192" s="6">
        <v>95</v>
      </c>
      <c r="S192" s="6">
        <v>464</v>
      </c>
      <c r="T192" s="6">
        <v>1022</v>
      </c>
      <c r="U192" s="8">
        <v>621</v>
      </c>
      <c r="V192" s="6">
        <v>833</v>
      </c>
      <c r="W192" s="6">
        <v>722</v>
      </c>
      <c r="X192" s="6">
        <v>228</v>
      </c>
      <c r="Y192" s="6">
        <v>371</v>
      </c>
      <c r="Z192" s="6">
        <v>540</v>
      </c>
      <c r="AA192" s="6">
        <v>907</v>
      </c>
      <c r="AB192" s="6">
        <v>441</v>
      </c>
      <c r="AC192" s="6">
        <v>42</v>
      </c>
      <c r="AD192" s="12">
        <v>262</v>
      </c>
      <c r="AE192" s="6">
        <v>149</v>
      </c>
      <c r="AF192" s="6">
        <v>679</v>
      </c>
      <c r="AG192" s="179">
        <v>824</v>
      </c>
      <c r="AH192" s="5">
        <f t="shared" si="43"/>
        <v>16400</v>
      </c>
      <c r="AI192" s="5">
        <f t="shared" si="44"/>
        <v>11201200</v>
      </c>
      <c r="AJ192" s="2">
        <f t="shared" si="42"/>
        <v>8606720000</v>
      </c>
      <c r="AK192" s="115">
        <f>SUMSQ(B192,C192,D192,E192,F192,G192,H192,I192,J192,K192,L192,M192,N192,O192,P192,Q192,B193,C193,D193,E193,F193,G193,H193,I193,J193,K193,L193,M193,N193,O193,P193,Q193)</f>
        <v>11201200</v>
      </c>
      <c r="BT192" s="22"/>
      <c r="BU192" s="29" t="s">
        <v>709</v>
      </c>
      <c r="BV192" s="30" t="s">
        <v>1030</v>
      </c>
      <c r="BW192" s="31">
        <f>L2+(184*L4)</f>
        <v>185</v>
      </c>
      <c r="BX192" s="22"/>
    </row>
    <row r="193" spans="1:76" x14ac:dyDescent="0.2">
      <c r="A193" s="1">
        <v>14</v>
      </c>
      <c r="B193" s="178">
        <v>366</v>
      </c>
      <c r="C193" s="6">
        <v>253</v>
      </c>
      <c r="D193" s="11">
        <v>719</v>
      </c>
      <c r="E193" s="6">
        <v>864</v>
      </c>
      <c r="F193" s="6">
        <v>628</v>
      </c>
      <c r="G193" s="6">
        <v>995</v>
      </c>
      <c r="H193" s="6">
        <v>465</v>
      </c>
      <c r="I193" s="6">
        <v>66</v>
      </c>
      <c r="J193" s="6">
        <v>809</v>
      </c>
      <c r="K193" s="6">
        <v>698</v>
      </c>
      <c r="L193" s="6">
        <v>140</v>
      </c>
      <c r="M193" s="6">
        <v>283</v>
      </c>
      <c r="N193" s="9">
        <v>55</v>
      </c>
      <c r="O193" s="7">
        <v>424</v>
      </c>
      <c r="P193" s="6">
        <v>918</v>
      </c>
      <c r="Q193" s="6">
        <v>517</v>
      </c>
      <c r="R193" s="6">
        <v>508</v>
      </c>
      <c r="S193" s="6">
        <v>107</v>
      </c>
      <c r="T193" s="8">
        <v>601</v>
      </c>
      <c r="U193" s="6">
        <v>970</v>
      </c>
      <c r="V193" s="6">
        <v>742</v>
      </c>
      <c r="W193" s="6">
        <v>885</v>
      </c>
      <c r="X193" s="6">
        <v>327</v>
      </c>
      <c r="Y193" s="6">
        <v>216</v>
      </c>
      <c r="Z193" s="6">
        <v>959</v>
      </c>
      <c r="AA193" s="6">
        <v>560</v>
      </c>
      <c r="AB193" s="6">
        <v>30</v>
      </c>
      <c r="AC193" s="6">
        <v>397</v>
      </c>
      <c r="AD193" s="6">
        <v>161</v>
      </c>
      <c r="AE193" s="12">
        <v>306</v>
      </c>
      <c r="AF193" s="6">
        <v>772</v>
      </c>
      <c r="AG193" s="179">
        <v>659</v>
      </c>
      <c r="AH193" s="5">
        <f t="shared" si="43"/>
        <v>16400</v>
      </c>
      <c r="AI193" s="5">
        <f t="shared" si="44"/>
        <v>11201200</v>
      </c>
      <c r="AJ193" s="2">
        <f t="shared" si="42"/>
        <v>8606720000</v>
      </c>
      <c r="AK193" s="115">
        <f>SUMSQ(R192,S192,T192,U192,V192,W192,X192,Y192,Z192,AA192,AB192,AC192,AD192,AE192,AF192,AG192,R193,S193,T193,U193,V193,W193,X193,Y193,Z193,AA193,AB193,AC193,AD193,AE193,AF193,AG193)</f>
        <v>11201200</v>
      </c>
      <c r="BT193" s="22"/>
      <c r="BU193" s="29" t="s">
        <v>642</v>
      </c>
      <c r="BV193" s="30" t="s">
        <v>1030</v>
      </c>
      <c r="BW193" s="31">
        <f>L2+(185*L4)</f>
        <v>186</v>
      </c>
      <c r="BX193" s="22"/>
    </row>
    <row r="194" spans="1:76" x14ac:dyDescent="0.2">
      <c r="A194" s="1">
        <v>15</v>
      </c>
      <c r="B194" s="178">
        <v>818</v>
      </c>
      <c r="C194" s="11">
        <v>673</v>
      </c>
      <c r="D194" s="6">
        <v>147</v>
      </c>
      <c r="E194" s="6">
        <v>260</v>
      </c>
      <c r="F194" s="6">
        <v>48</v>
      </c>
      <c r="G194" s="6">
        <v>447</v>
      </c>
      <c r="H194" s="6">
        <v>909</v>
      </c>
      <c r="I194" s="6">
        <v>542</v>
      </c>
      <c r="J194" s="6">
        <v>373</v>
      </c>
      <c r="K194" s="6">
        <v>230</v>
      </c>
      <c r="L194" s="6">
        <v>728</v>
      </c>
      <c r="M194" s="6">
        <v>839</v>
      </c>
      <c r="N194" s="6">
        <v>619</v>
      </c>
      <c r="O194" s="6">
        <v>1020</v>
      </c>
      <c r="P194" s="7">
        <v>458</v>
      </c>
      <c r="Q194" s="9">
        <v>89</v>
      </c>
      <c r="R194" s="6">
        <v>936</v>
      </c>
      <c r="S194" s="8">
        <v>567</v>
      </c>
      <c r="T194" s="6">
        <v>5</v>
      </c>
      <c r="U194" s="6">
        <v>406</v>
      </c>
      <c r="V194" s="6">
        <v>186</v>
      </c>
      <c r="W194" s="6">
        <v>297</v>
      </c>
      <c r="X194" s="6">
        <v>795</v>
      </c>
      <c r="Y194" s="6">
        <v>652</v>
      </c>
      <c r="Z194" s="6">
        <v>483</v>
      </c>
      <c r="AA194" s="6">
        <v>116</v>
      </c>
      <c r="AB194" s="6">
        <v>578</v>
      </c>
      <c r="AC194" s="6">
        <v>977</v>
      </c>
      <c r="AD194" s="6">
        <v>765</v>
      </c>
      <c r="AE194" s="6">
        <v>878</v>
      </c>
      <c r="AF194" s="12">
        <v>352</v>
      </c>
      <c r="AG194" s="179">
        <v>207</v>
      </c>
      <c r="AH194" s="5">
        <f t="shared" si="43"/>
        <v>16400</v>
      </c>
      <c r="AI194" s="5">
        <f t="shared" si="44"/>
        <v>11201200</v>
      </c>
      <c r="AJ194" s="2">
        <f t="shared" si="42"/>
        <v>8606720000</v>
      </c>
      <c r="AK194" s="115">
        <f>SUMSQ(B194,C194,D194,E194,F194,G194,H194,I194,J194,K194,L194,M194,N194,O194,P194,Q194,B195,C195,D195,E195,F195,G195,H195,I195,J195,K195,L195,M195,N195,O195,P195,Q195)</f>
        <v>11201200</v>
      </c>
      <c r="BT194" s="22"/>
      <c r="BU194" s="29" t="s">
        <v>967</v>
      </c>
      <c r="BV194" s="30" t="s">
        <v>1030</v>
      </c>
      <c r="BW194" s="31">
        <f>L2+(186*L4)</f>
        <v>187</v>
      </c>
      <c r="BX194" s="22"/>
    </row>
    <row r="195" spans="1:76" x14ac:dyDescent="0.2">
      <c r="A195" s="1">
        <v>16</v>
      </c>
      <c r="B195" s="190">
        <v>661</v>
      </c>
      <c r="C195" s="6">
        <v>774</v>
      </c>
      <c r="D195" s="6">
        <v>312</v>
      </c>
      <c r="E195" s="6">
        <v>167</v>
      </c>
      <c r="F195" s="6">
        <v>395</v>
      </c>
      <c r="G195" s="6">
        <v>28</v>
      </c>
      <c r="H195" s="6">
        <v>554</v>
      </c>
      <c r="I195" s="6">
        <v>953</v>
      </c>
      <c r="J195" s="6">
        <v>210</v>
      </c>
      <c r="K195" s="6">
        <v>321</v>
      </c>
      <c r="L195" s="6">
        <v>883</v>
      </c>
      <c r="M195" s="6">
        <v>740</v>
      </c>
      <c r="N195" s="6">
        <v>976</v>
      </c>
      <c r="O195" s="6">
        <v>607</v>
      </c>
      <c r="P195" s="9">
        <v>109</v>
      </c>
      <c r="Q195" s="7">
        <v>510</v>
      </c>
      <c r="R195" s="8">
        <v>515</v>
      </c>
      <c r="S195" s="6">
        <v>916</v>
      </c>
      <c r="T195" s="6">
        <v>418</v>
      </c>
      <c r="U195" s="6">
        <v>49</v>
      </c>
      <c r="V195" s="6">
        <v>285</v>
      </c>
      <c r="W195" s="6">
        <v>142</v>
      </c>
      <c r="X195" s="6">
        <v>704</v>
      </c>
      <c r="Y195" s="6">
        <v>815</v>
      </c>
      <c r="Z195" s="6">
        <v>72</v>
      </c>
      <c r="AA195" s="6">
        <v>471</v>
      </c>
      <c r="AB195" s="6">
        <v>997</v>
      </c>
      <c r="AC195" s="6">
        <v>630</v>
      </c>
      <c r="AD195" s="6">
        <v>858</v>
      </c>
      <c r="AE195" s="6">
        <v>713</v>
      </c>
      <c r="AF195" s="6">
        <v>251</v>
      </c>
      <c r="AG195" s="186">
        <v>364</v>
      </c>
      <c r="AH195" s="5">
        <f t="shared" si="43"/>
        <v>16400</v>
      </c>
      <c r="AI195" s="5">
        <f t="shared" si="44"/>
        <v>11201200</v>
      </c>
      <c r="AJ195" s="2">
        <f t="shared" si="42"/>
        <v>8606720000</v>
      </c>
      <c r="AK195" s="115">
        <f>SUMSQ(R194,S194,T194,U194,V194,W194,X194,Y194,Z194,AA194,AB194,AC194,AD194,AE194,AF194,AG194,R195,S195,T195,U195,V195,W195,X195,Y195,Z195,AA195,AB195,AC195,AD195,AE195,AF195,AG195)</f>
        <v>11201200</v>
      </c>
      <c r="BT195" s="22"/>
      <c r="BU195" s="29" t="s">
        <v>782</v>
      </c>
      <c r="BV195" s="30" t="s">
        <v>1030</v>
      </c>
      <c r="BW195" s="31">
        <f>L2+(187*L4)</f>
        <v>188</v>
      </c>
      <c r="BX195" s="22"/>
    </row>
    <row r="196" spans="1:76" x14ac:dyDescent="0.2">
      <c r="A196" s="1">
        <v>17</v>
      </c>
      <c r="B196" s="197">
        <v>966</v>
      </c>
      <c r="C196" s="6">
        <v>597</v>
      </c>
      <c r="D196" s="6">
        <v>103</v>
      </c>
      <c r="E196" s="6">
        <v>504</v>
      </c>
      <c r="F196" s="6">
        <v>220</v>
      </c>
      <c r="G196" s="6">
        <v>331</v>
      </c>
      <c r="H196" s="6">
        <v>889</v>
      </c>
      <c r="I196" s="6">
        <v>746</v>
      </c>
      <c r="J196" s="6">
        <v>385</v>
      </c>
      <c r="K196" s="6">
        <v>18</v>
      </c>
      <c r="L196" s="6">
        <v>548</v>
      </c>
      <c r="M196" s="6">
        <v>947</v>
      </c>
      <c r="N196" s="6">
        <v>671</v>
      </c>
      <c r="O196" s="6">
        <v>784</v>
      </c>
      <c r="P196" s="6">
        <v>318</v>
      </c>
      <c r="Q196" s="11">
        <v>173</v>
      </c>
      <c r="R196" s="12">
        <v>852</v>
      </c>
      <c r="S196" s="9">
        <v>707</v>
      </c>
      <c r="T196" s="6">
        <v>241</v>
      </c>
      <c r="U196" s="6">
        <v>354</v>
      </c>
      <c r="V196" s="6">
        <v>78</v>
      </c>
      <c r="W196" s="6">
        <v>477</v>
      </c>
      <c r="X196" s="6">
        <v>1007</v>
      </c>
      <c r="Y196" s="6">
        <v>640</v>
      </c>
      <c r="Z196" s="6">
        <v>279</v>
      </c>
      <c r="AA196" s="6">
        <v>136</v>
      </c>
      <c r="AB196" s="6">
        <v>694</v>
      </c>
      <c r="AC196" s="6">
        <v>805</v>
      </c>
      <c r="AD196" s="6">
        <v>521</v>
      </c>
      <c r="AE196" s="6">
        <v>922</v>
      </c>
      <c r="AF196" s="6">
        <v>428</v>
      </c>
      <c r="AG196" s="198">
        <v>59</v>
      </c>
      <c r="AH196" s="5">
        <f t="shared" si="43"/>
        <v>16400</v>
      </c>
      <c r="AI196" s="5">
        <f t="shared" si="44"/>
        <v>11201200</v>
      </c>
      <c r="AJ196" s="2">
        <f t="shared" si="42"/>
        <v>8606720000</v>
      </c>
      <c r="AK196" s="115">
        <f>SUMSQ(B196,C196,D196,E196,F196,G196,H196,I196,J196,K196,L196,M196,N196,O196,P196,Q196,B197,C197,D197,E197,F197,G197,H197,I197,J197,K197,L197,M197,N197,O197,P197,Q197)</f>
        <v>11201200</v>
      </c>
      <c r="BT196" s="22"/>
      <c r="BU196" s="29" t="s">
        <v>204</v>
      </c>
      <c r="BV196" s="30" t="s">
        <v>1030</v>
      </c>
      <c r="BW196" s="31">
        <f>L2+(188*L4)</f>
        <v>189</v>
      </c>
      <c r="BX196" s="22"/>
    </row>
    <row r="197" spans="1:76" x14ac:dyDescent="0.2">
      <c r="A197" s="1">
        <v>18</v>
      </c>
      <c r="B197" s="178">
        <v>609</v>
      </c>
      <c r="C197" s="7">
        <v>1010</v>
      </c>
      <c r="D197" s="6">
        <v>452</v>
      </c>
      <c r="E197" s="6">
        <v>83</v>
      </c>
      <c r="F197" s="6">
        <v>383</v>
      </c>
      <c r="G197" s="6">
        <v>240</v>
      </c>
      <c r="H197" s="6">
        <v>734</v>
      </c>
      <c r="I197" s="6">
        <v>845</v>
      </c>
      <c r="J197" s="6">
        <v>38</v>
      </c>
      <c r="K197" s="6">
        <v>437</v>
      </c>
      <c r="L197" s="6">
        <v>903</v>
      </c>
      <c r="M197" s="6">
        <v>536</v>
      </c>
      <c r="N197" s="6">
        <v>828</v>
      </c>
      <c r="O197" s="6">
        <v>683</v>
      </c>
      <c r="P197" s="11">
        <v>153</v>
      </c>
      <c r="Q197" s="6">
        <v>266</v>
      </c>
      <c r="R197" s="9">
        <v>759</v>
      </c>
      <c r="S197" s="12">
        <v>872</v>
      </c>
      <c r="T197" s="6">
        <v>342</v>
      </c>
      <c r="U197" s="6">
        <v>197</v>
      </c>
      <c r="V197" s="6">
        <v>489</v>
      </c>
      <c r="W197" s="6">
        <v>122</v>
      </c>
      <c r="X197" s="6">
        <v>588</v>
      </c>
      <c r="Y197" s="6">
        <v>987</v>
      </c>
      <c r="Z197" s="6">
        <v>180</v>
      </c>
      <c r="AA197" s="6">
        <v>291</v>
      </c>
      <c r="AB197" s="6">
        <v>785</v>
      </c>
      <c r="AC197" s="6">
        <v>642</v>
      </c>
      <c r="AD197" s="6">
        <v>942</v>
      </c>
      <c r="AE197" s="6">
        <v>573</v>
      </c>
      <c r="AF197" s="8">
        <v>15</v>
      </c>
      <c r="AG197" s="179">
        <v>416</v>
      </c>
      <c r="AH197" s="5">
        <f t="shared" si="43"/>
        <v>16400</v>
      </c>
      <c r="AI197" s="5">
        <f t="shared" si="44"/>
        <v>11201200</v>
      </c>
      <c r="AJ197" s="2">
        <f t="shared" si="42"/>
        <v>8606720000</v>
      </c>
      <c r="AK197" s="115">
        <f>SUMSQ(R196,S196,T196,U196,V196,W196,X196,Y196,Z196,AA196,AB196,AC196,AD196,AE196,AF196,AG196,R197,S197,T197,U197,V197,W197,X197,Y197,Z197,AA197,AB197,AC197,AD197,AE197,AF197,AG197)</f>
        <v>11201200</v>
      </c>
      <c r="BT197" s="22"/>
      <c r="BU197" s="29" t="s">
        <v>20</v>
      </c>
      <c r="BV197" s="30" t="s">
        <v>1030</v>
      </c>
      <c r="BW197" s="31">
        <f>L2+(189*L4)</f>
        <v>190</v>
      </c>
      <c r="BX197" s="22"/>
    </row>
    <row r="198" spans="1:76" x14ac:dyDescent="0.2">
      <c r="A198" s="1">
        <v>19</v>
      </c>
      <c r="B198" s="178">
        <v>61</v>
      </c>
      <c r="C198" s="6">
        <v>430</v>
      </c>
      <c r="D198" s="7">
        <v>928</v>
      </c>
      <c r="E198" s="6">
        <v>527</v>
      </c>
      <c r="F198" s="6">
        <v>803</v>
      </c>
      <c r="G198" s="6">
        <v>692</v>
      </c>
      <c r="H198" s="6">
        <v>130</v>
      </c>
      <c r="I198" s="6">
        <v>273</v>
      </c>
      <c r="J198" s="6">
        <v>634</v>
      </c>
      <c r="K198" s="6">
        <v>1001</v>
      </c>
      <c r="L198" s="6">
        <v>475</v>
      </c>
      <c r="M198" s="6">
        <v>76</v>
      </c>
      <c r="N198" s="6">
        <v>360</v>
      </c>
      <c r="O198" s="11">
        <v>247</v>
      </c>
      <c r="P198" s="6">
        <v>709</v>
      </c>
      <c r="Q198" s="6">
        <v>854</v>
      </c>
      <c r="R198" s="6">
        <v>171</v>
      </c>
      <c r="S198" s="6">
        <v>316</v>
      </c>
      <c r="T198" s="12">
        <v>778</v>
      </c>
      <c r="U198" s="9">
        <v>665</v>
      </c>
      <c r="V198" s="6">
        <v>949</v>
      </c>
      <c r="W198" s="6">
        <v>550</v>
      </c>
      <c r="X198" s="6">
        <v>24</v>
      </c>
      <c r="Y198" s="6">
        <v>391</v>
      </c>
      <c r="Z198" s="6">
        <v>752</v>
      </c>
      <c r="AA198" s="6">
        <v>895</v>
      </c>
      <c r="AB198" s="6">
        <v>333</v>
      </c>
      <c r="AC198" s="6">
        <v>222</v>
      </c>
      <c r="AD198" s="6">
        <v>498</v>
      </c>
      <c r="AE198" s="8">
        <v>97</v>
      </c>
      <c r="AF198" s="6">
        <v>595</v>
      </c>
      <c r="AG198" s="179">
        <v>964</v>
      </c>
      <c r="AH198" s="5">
        <f t="shared" si="43"/>
        <v>16400</v>
      </c>
      <c r="AI198" s="5">
        <f t="shared" si="44"/>
        <v>11201200</v>
      </c>
      <c r="AJ198" s="2">
        <f t="shared" si="42"/>
        <v>8606720000</v>
      </c>
      <c r="AK198" s="115">
        <f>SUMSQ(B198,C198,D198,E198,F198,G198,H198,I198,J198,K198,L198,M198,N198,O198,P198,Q198,B199,C199,D199,E199,F199,G199,H199,I199,J199,K199,L199,M199,N199,O199,P199,Q199)</f>
        <v>11201200</v>
      </c>
      <c r="BT198" s="22"/>
      <c r="BU198" s="29" t="s">
        <v>457</v>
      </c>
      <c r="BV198" s="30" t="s">
        <v>1030</v>
      </c>
      <c r="BW198" s="31">
        <f>L2+(190*L4)</f>
        <v>191</v>
      </c>
      <c r="BX198" s="22"/>
    </row>
    <row r="199" spans="1:76" x14ac:dyDescent="0.2">
      <c r="A199" s="1">
        <v>20</v>
      </c>
      <c r="B199" s="178">
        <v>410</v>
      </c>
      <c r="C199" s="6">
        <v>9</v>
      </c>
      <c r="D199" s="6">
        <v>571</v>
      </c>
      <c r="E199" s="7">
        <v>940</v>
      </c>
      <c r="F199" s="6">
        <v>648</v>
      </c>
      <c r="G199" s="6">
        <v>791</v>
      </c>
      <c r="H199" s="6">
        <v>293</v>
      </c>
      <c r="I199" s="6">
        <v>182</v>
      </c>
      <c r="J199" s="6">
        <v>989</v>
      </c>
      <c r="K199" s="6">
        <v>590</v>
      </c>
      <c r="L199" s="6">
        <v>128</v>
      </c>
      <c r="M199" s="6">
        <v>495</v>
      </c>
      <c r="N199" s="11">
        <v>195</v>
      </c>
      <c r="O199" s="6">
        <v>340</v>
      </c>
      <c r="P199" s="6">
        <v>866</v>
      </c>
      <c r="Q199" s="6">
        <v>753</v>
      </c>
      <c r="R199" s="6">
        <v>272</v>
      </c>
      <c r="S199" s="6">
        <v>159</v>
      </c>
      <c r="T199" s="9">
        <v>685</v>
      </c>
      <c r="U199" s="12">
        <v>830</v>
      </c>
      <c r="V199" s="6">
        <v>530</v>
      </c>
      <c r="W199" s="6">
        <v>897</v>
      </c>
      <c r="X199" s="6">
        <v>435</v>
      </c>
      <c r="Y199" s="6">
        <v>36</v>
      </c>
      <c r="Z199" s="6">
        <v>843</v>
      </c>
      <c r="AA199" s="6">
        <v>732</v>
      </c>
      <c r="AB199" s="6">
        <v>234</v>
      </c>
      <c r="AC199" s="6">
        <v>377</v>
      </c>
      <c r="AD199" s="8">
        <v>85</v>
      </c>
      <c r="AE199" s="6">
        <v>454</v>
      </c>
      <c r="AF199" s="6">
        <v>1016</v>
      </c>
      <c r="AG199" s="179">
        <v>615</v>
      </c>
      <c r="AH199" s="5">
        <f t="shared" si="43"/>
        <v>16400</v>
      </c>
      <c r="AI199" s="5">
        <f t="shared" si="44"/>
        <v>11201200</v>
      </c>
      <c r="AJ199" s="2">
        <f t="shared" si="42"/>
        <v>8606720000</v>
      </c>
      <c r="AK199" s="115">
        <f>SUMSQ(R198,S198,T198,U198,V198,W198,X198,Y198,Z198,AA198,AB198,AC198,AD198,AE198,AF198,AG198,R199,S199,T199,U199,V199,W199,X199,Y199,Z199,AA199,AB199,AC199,AD199,AE199,AF199,AG199)</f>
        <v>11201200</v>
      </c>
      <c r="BT199" s="22"/>
      <c r="BU199" s="29" t="s">
        <v>390</v>
      </c>
      <c r="BV199" s="30" t="s">
        <v>1030</v>
      </c>
      <c r="BW199" s="31">
        <f>L2+(191*L4)</f>
        <v>192</v>
      </c>
      <c r="BX199" s="22"/>
    </row>
    <row r="200" spans="1:76" x14ac:dyDescent="0.2">
      <c r="A200" s="1">
        <v>21</v>
      </c>
      <c r="B200" s="178">
        <v>71</v>
      </c>
      <c r="C200" s="6">
        <v>472</v>
      </c>
      <c r="D200" s="6">
        <v>998</v>
      </c>
      <c r="E200" s="6">
        <v>629</v>
      </c>
      <c r="F200" s="7">
        <v>857</v>
      </c>
      <c r="G200" s="6">
        <v>714</v>
      </c>
      <c r="H200" s="6">
        <v>252</v>
      </c>
      <c r="I200" s="6">
        <v>363</v>
      </c>
      <c r="J200" s="6">
        <v>516</v>
      </c>
      <c r="K200" s="6">
        <v>915</v>
      </c>
      <c r="L200" s="6">
        <v>417</v>
      </c>
      <c r="M200" s="11">
        <v>50</v>
      </c>
      <c r="N200" s="6">
        <v>286</v>
      </c>
      <c r="O200" s="6">
        <v>141</v>
      </c>
      <c r="P200" s="6">
        <v>703</v>
      </c>
      <c r="Q200" s="6">
        <v>816</v>
      </c>
      <c r="R200" s="6">
        <v>209</v>
      </c>
      <c r="S200" s="6">
        <v>322</v>
      </c>
      <c r="T200" s="6">
        <v>884</v>
      </c>
      <c r="U200" s="6">
        <v>739</v>
      </c>
      <c r="V200" s="12">
        <v>975</v>
      </c>
      <c r="W200" s="9">
        <v>608</v>
      </c>
      <c r="X200" s="6">
        <v>110</v>
      </c>
      <c r="Y200" s="6">
        <v>509</v>
      </c>
      <c r="Z200" s="6">
        <v>662</v>
      </c>
      <c r="AA200" s="6">
        <v>773</v>
      </c>
      <c r="AB200" s="6">
        <v>311</v>
      </c>
      <c r="AC200" s="8">
        <v>168</v>
      </c>
      <c r="AD200" s="6">
        <v>396</v>
      </c>
      <c r="AE200" s="6">
        <v>27</v>
      </c>
      <c r="AF200" s="6">
        <v>553</v>
      </c>
      <c r="AG200" s="179">
        <v>954</v>
      </c>
      <c r="AH200" s="5">
        <f t="shared" si="43"/>
        <v>16400</v>
      </c>
      <c r="AI200" s="5">
        <f t="shared" si="44"/>
        <v>11201200</v>
      </c>
      <c r="AJ200" s="2">
        <f t="shared" si="42"/>
        <v>8606720000</v>
      </c>
      <c r="AK200" s="115">
        <f>SUMSQ(B200,C200,D200,E200,F200,G200,H200,I200,J200,K200,L200,M200,N200,O200,P200,Q200,B201,C201,D201,E201,F201,G201,H201,I201,J201,K201,L201,M201,N201,O201,P201,Q201)</f>
        <v>11201200</v>
      </c>
      <c r="BT200" s="22"/>
      <c r="BU200" s="29" t="s">
        <v>969</v>
      </c>
      <c r="BV200" s="30" t="s">
        <v>1030</v>
      </c>
      <c r="BW200" s="31">
        <f>L2+(192*L4)</f>
        <v>193</v>
      </c>
      <c r="BX200" s="22"/>
    </row>
    <row r="201" spans="1:76" x14ac:dyDescent="0.2">
      <c r="A201" s="1">
        <v>22</v>
      </c>
      <c r="B201" s="178">
        <v>484</v>
      </c>
      <c r="C201" s="6">
        <v>115</v>
      </c>
      <c r="D201" s="6">
        <v>577</v>
      </c>
      <c r="E201" s="6">
        <v>978</v>
      </c>
      <c r="F201" s="6">
        <v>766</v>
      </c>
      <c r="G201" s="7">
        <v>877</v>
      </c>
      <c r="H201" s="6">
        <v>351</v>
      </c>
      <c r="I201" s="6">
        <v>208</v>
      </c>
      <c r="J201" s="6">
        <v>935</v>
      </c>
      <c r="K201" s="6">
        <v>568</v>
      </c>
      <c r="L201" s="11">
        <v>6</v>
      </c>
      <c r="M201" s="6">
        <v>405</v>
      </c>
      <c r="N201" s="6">
        <v>185</v>
      </c>
      <c r="O201" s="6">
        <v>298</v>
      </c>
      <c r="P201" s="6">
        <v>796</v>
      </c>
      <c r="Q201" s="6">
        <v>651</v>
      </c>
      <c r="R201" s="6">
        <v>374</v>
      </c>
      <c r="S201" s="6">
        <v>229</v>
      </c>
      <c r="T201" s="6">
        <v>727</v>
      </c>
      <c r="U201" s="6">
        <v>840</v>
      </c>
      <c r="V201" s="9">
        <v>620</v>
      </c>
      <c r="W201" s="12">
        <v>1019</v>
      </c>
      <c r="X201" s="6">
        <v>457</v>
      </c>
      <c r="Y201" s="6">
        <v>90</v>
      </c>
      <c r="Z201" s="6">
        <v>817</v>
      </c>
      <c r="AA201" s="6">
        <v>674</v>
      </c>
      <c r="AB201" s="8">
        <v>148</v>
      </c>
      <c r="AC201" s="6">
        <v>259</v>
      </c>
      <c r="AD201" s="6">
        <v>47</v>
      </c>
      <c r="AE201" s="6">
        <v>448</v>
      </c>
      <c r="AF201" s="6">
        <v>910</v>
      </c>
      <c r="AG201" s="179">
        <v>541</v>
      </c>
      <c r="AH201" s="5">
        <f t="shared" si="43"/>
        <v>16400</v>
      </c>
      <c r="AI201" s="5">
        <f t="shared" si="44"/>
        <v>11201200</v>
      </c>
      <c r="AJ201" s="2">
        <f t="shared" si="42"/>
        <v>8606720000</v>
      </c>
      <c r="AK201" s="115">
        <f>SUMSQ(R200,S200,T200,U200,V200,W200,X200,Y200,Z200,AA200,AB200,AC200,AD200,AE200,AF200,AG200,R201,S201,T201,U201,V201,W201,X201,Y201,Z201,AA201,AB201,AC201,AD201,AE201,AF201,AG201)</f>
        <v>11201200</v>
      </c>
      <c r="BT201" s="22"/>
      <c r="BU201" s="29" t="s">
        <v>777</v>
      </c>
      <c r="BV201" s="30" t="s">
        <v>1030</v>
      </c>
      <c r="BW201" s="31">
        <f>L2+(193*L4)</f>
        <v>194</v>
      </c>
      <c r="BX201" s="22"/>
    </row>
    <row r="202" spans="1:76" x14ac:dyDescent="0.2">
      <c r="A202" s="1">
        <v>23</v>
      </c>
      <c r="B202" s="178">
        <v>960</v>
      </c>
      <c r="C202" s="6">
        <v>559</v>
      </c>
      <c r="D202" s="6">
        <v>29</v>
      </c>
      <c r="E202" s="6">
        <v>398</v>
      </c>
      <c r="F202" s="6">
        <v>162</v>
      </c>
      <c r="G202" s="6">
        <v>305</v>
      </c>
      <c r="H202" s="7">
        <v>771</v>
      </c>
      <c r="I202" s="6">
        <v>660</v>
      </c>
      <c r="J202" s="6">
        <v>507</v>
      </c>
      <c r="K202" s="11">
        <v>108</v>
      </c>
      <c r="L202" s="6">
        <v>602</v>
      </c>
      <c r="M202" s="6">
        <v>969</v>
      </c>
      <c r="N202" s="6">
        <v>741</v>
      </c>
      <c r="O202" s="6">
        <v>886</v>
      </c>
      <c r="P202" s="6">
        <v>328</v>
      </c>
      <c r="Q202" s="6">
        <v>215</v>
      </c>
      <c r="R202" s="6">
        <v>810</v>
      </c>
      <c r="S202" s="6">
        <v>697</v>
      </c>
      <c r="T202" s="6">
        <v>139</v>
      </c>
      <c r="U202" s="6">
        <v>284</v>
      </c>
      <c r="V202" s="6">
        <v>56</v>
      </c>
      <c r="W202" s="6">
        <v>423</v>
      </c>
      <c r="X202" s="12">
        <v>917</v>
      </c>
      <c r="Y202" s="9">
        <v>518</v>
      </c>
      <c r="Z202" s="6">
        <v>365</v>
      </c>
      <c r="AA202" s="8">
        <v>254</v>
      </c>
      <c r="AB202" s="6">
        <v>720</v>
      </c>
      <c r="AC202" s="6">
        <v>863</v>
      </c>
      <c r="AD202" s="6">
        <v>627</v>
      </c>
      <c r="AE202" s="6">
        <v>996</v>
      </c>
      <c r="AF202" s="6">
        <v>466</v>
      </c>
      <c r="AG202" s="179">
        <v>65</v>
      </c>
      <c r="AH202" s="5">
        <f t="shared" si="43"/>
        <v>16400</v>
      </c>
      <c r="AI202" s="5">
        <f t="shared" si="44"/>
        <v>11201200</v>
      </c>
      <c r="AJ202" s="2">
        <f t="shared" si="42"/>
        <v>8606720000</v>
      </c>
      <c r="AK202" s="115">
        <f>SUMSQ(B202,C202,D202,E202,F202,G202,H202,I202,J202,K202,L202,M202,N202,O202,P202,Q202,B203,C203,D203,E203,F203,G203,H203,I203,J203,K203,L203,M203,N203,O203,P203,Q203)</f>
        <v>11201200</v>
      </c>
      <c r="BT202" s="22"/>
      <c r="BU202" s="29" t="s">
        <v>707</v>
      </c>
      <c r="BV202" s="30" t="s">
        <v>1030</v>
      </c>
      <c r="BW202" s="31">
        <f>L2+(194*L4)</f>
        <v>195</v>
      </c>
      <c r="BX202" s="22"/>
    </row>
    <row r="203" spans="1:76" x14ac:dyDescent="0.2">
      <c r="A203" s="1">
        <v>24</v>
      </c>
      <c r="B203" s="178">
        <v>539</v>
      </c>
      <c r="C203" s="6">
        <v>908</v>
      </c>
      <c r="D203" s="6">
        <v>442</v>
      </c>
      <c r="E203" s="6">
        <v>41</v>
      </c>
      <c r="F203" s="6">
        <v>261</v>
      </c>
      <c r="G203" s="6">
        <v>150</v>
      </c>
      <c r="H203" s="6">
        <v>680</v>
      </c>
      <c r="I203" s="7">
        <v>823</v>
      </c>
      <c r="J203" s="11">
        <v>96</v>
      </c>
      <c r="K203" s="6">
        <v>463</v>
      </c>
      <c r="L203" s="6">
        <v>1021</v>
      </c>
      <c r="M203" s="6">
        <v>622</v>
      </c>
      <c r="N203" s="6">
        <v>834</v>
      </c>
      <c r="O203" s="6">
        <v>721</v>
      </c>
      <c r="P203" s="6">
        <v>227</v>
      </c>
      <c r="Q203" s="6">
        <v>372</v>
      </c>
      <c r="R203" s="6">
        <v>653</v>
      </c>
      <c r="S203" s="6">
        <v>798</v>
      </c>
      <c r="T203" s="6">
        <v>304</v>
      </c>
      <c r="U203" s="6">
        <v>191</v>
      </c>
      <c r="V203" s="6">
        <v>403</v>
      </c>
      <c r="W203" s="6">
        <v>4</v>
      </c>
      <c r="X203" s="9">
        <v>562</v>
      </c>
      <c r="Y203" s="12">
        <v>929</v>
      </c>
      <c r="Z203" s="8">
        <v>202</v>
      </c>
      <c r="AA203" s="6">
        <v>345</v>
      </c>
      <c r="AB203" s="6">
        <v>875</v>
      </c>
      <c r="AC203" s="6">
        <v>764</v>
      </c>
      <c r="AD203" s="6">
        <v>984</v>
      </c>
      <c r="AE203" s="6">
        <v>583</v>
      </c>
      <c r="AF203" s="6">
        <v>117</v>
      </c>
      <c r="AG203" s="179">
        <v>486</v>
      </c>
      <c r="AH203" s="5">
        <f t="shared" si="43"/>
        <v>16400</v>
      </c>
      <c r="AI203" s="5">
        <f t="shared" si="44"/>
        <v>11201200</v>
      </c>
      <c r="AJ203" s="2">
        <f t="shared" si="42"/>
        <v>8606720000</v>
      </c>
      <c r="AK203" s="115">
        <f>SUMSQ(R202,S202,T202,U202,V202,W202,X202,Y202,Z202,AA202,AB202,AC202,AD202,AE202,AF202,AG202,R203,S203,T203,U203,V203,W203,X203,Y203,Z203,AA203,AB203,AC203,AD203,AE203,AF203,AG203)</f>
        <v>11201200</v>
      </c>
      <c r="BT203" s="22"/>
      <c r="BU203" s="29" t="s">
        <v>648</v>
      </c>
      <c r="BV203" s="30" t="s">
        <v>1030</v>
      </c>
      <c r="BW203" s="31">
        <f>L2+(195*L4)</f>
        <v>196</v>
      </c>
      <c r="BX203" s="22"/>
    </row>
    <row r="204" spans="1:76" x14ac:dyDescent="0.2">
      <c r="A204" s="1">
        <v>25</v>
      </c>
      <c r="B204" s="178">
        <v>144</v>
      </c>
      <c r="C204" s="6">
        <v>287</v>
      </c>
      <c r="D204" s="6">
        <v>813</v>
      </c>
      <c r="E204" s="6">
        <v>702</v>
      </c>
      <c r="F204" s="6">
        <v>914</v>
      </c>
      <c r="G204" s="6">
        <v>513</v>
      </c>
      <c r="H204" s="6">
        <v>51</v>
      </c>
      <c r="I204" s="11">
        <v>420</v>
      </c>
      <c r="J204" s="7">
        <v>715</v>
      </c>
      <c r="K204" s="6">
        <v>860</v>
      </c>
      <c r="L204" s="6">
        <v>362</v>
      </c>
      <c r="M204" s="6">
        <v>249</v>
      </c>
      <c r="N204" s="6">
        <v>469</v>
      </c>
      <c r="O204" s="6">
        <v>70</v>
      </c>
      <c r="P204" s="6">
        <v>632</v>
      </c>
      <c r="Q204" s="6">
        <v>999</v>
      </c>
      <c r="R204" s="6">
        <v>26</v>
      </c>
      <c r="S204" s="6">
        <v>393</v>
      </c>
      <c r="T204" s="6">
        <v>955</v>
      </c>
      <c r="U204" s="6">
        <v>556</v>
      </c>
      <c r="V204" s="6">
        <v>776</v>
      </c>
      <c r="W204" s="6">
        <v>663</v>
      </c>
      <c r="X204" s="6">
        <v>165</v>
      </c>
      <c r="Y204" s="8">
        <v>310</v>
      </c>
      <c r="Z204" s="12">
        <v>605</v>
      </c>
      <c r="AA204" s="9">
        <v>974</v>
      </c>
      <c r="AB204" s="6">
        <v>512</v>
      </c>
      <c r="AC204" s="6">
        <v>111</v>
      </c>
      <c r="AD204" s="6">
        <v>323</v>
      </c>
      <c r="AE204" s="6">
        <v>212</v>
      </c>
      <c r="AF204" s="6">
        <v>738</v>
      </c>
      <c r="AG204" s="179">
        <v>881</v>
      </c>
      <c r="AH204" s="5">
        <f t="shared" si="43"/>
        <v>16400</v>
      </c>
      <c r="AI204" s="5">
        <f t="shared" si="44"/>
        <v>11201200</v>
      </c>
      <c r="AJ204" s="2">
        <f t="shared" si="42"/>
        <v>8606720000</v>
      </c>
      <c r="AK204" s="115">
        <f>SUMSQ(B204,C204,D204,E204,F204,G204,H204,I204,J204,K204,L204,M204,N204,O204,P204,Q204,B205,C205,D205,E205,F205,G205,H205,I205,J205,K205,L205,M205,N205,O205,P205,Q205)</f>
        <v>11201200</v>
      </c>
      <c r="BT204" s="22"/>
      <c r="BU204" s="29" t="s">
        <v>451</v>
      </c>
      <c r="BV204" s="30" t="s">
        <v>1030</v>
      </c>
      <c r="BW204" s="31">
        <f>L2+(196*L4)</f>
        <v>197</v>
      </c>
      <c r="BX204" s="22"/>
    </row>
    <row r="205" spans="1:76" x14ac:dyDescent="0.2">
      <c r="A205" s="1">
        <v>26</v>
      </c>
      <c r="B205" s="178">
        <v>299</v>
      </c>
      <c r="C205" s="6">
        <v>188</v>
      </c>
      <c r="D205" s="6">
        <v>650</v>
      </c>
      <c r="E205" s="6">
        <v>793</v>
      </c>
      <c r="F205" s="6">
        <v>565</v>
      </c>
      <c r="G205" s="6">
        <v>934</v>
      </c>
      <c r="H205" s="11">
        <v>408</v>
      </c>
      <c r="I205" s="6">
        <v>7</v>
      </c>
      <c r="J205" s="6">
        <v>880</v>
      </c>
      <c r="K205" s="7">
        <v>767</v>
      </c>
      <c r="L205" s="6">
        <v>205</v>
      </c>
      <c r="M205" s="6">
        <v>350</v>
      </c>
      <c r="N205" s="6">
        <v>114</v>
      </c>
      <c r="O205" s="6">
        <v>481</v>
      </c>
      <c r="P205" s="6">
        <v>979</v>
      </c>
      <c r="Q205" s="6">
        <v>580</v>
      </c>
      <c r="R205" s="6">
        <v>445</v>
      </c>
      <c r="S205" s="6">
        <v>46</v>
      </c>
      <c r="T205" s="6">
        <v>544</v>
      </c>
      <c r="U205" s="6">
        <v>911</v>
      </c>
      <c r="V205" s="6">
        <v>675</v>
      </c>
      <c r="W205" s="6">
        <v>820</v>
      </c>
      <c r="X205" s="8">
        <v>258</v>
      </c>
      <c r="Y205" s="6">
        <v>145</v>
      </c>
      <c r="Z205" s="9">
        <v>1018</v>
      </c>
      <c r="AA205" s="12">
        <v>617</v>
      </c>
      <c r="AB205" s="6">
        <v>91</v>
      </c>
      <c r="AC205" s="6">
        <v>460</v>
      </c>
      <c r="AD205" s="6">
        <v>232</v>
      </c>
      <c r="AE205" s="6">
        <v>375</v>
      </c>
      <c r="AF205" s="6">
        <v>837</v>
      </c>
      <c r="AG205" s="179">
        <v>726</v>
      </c>
      <c r="AH205" s="5">
        <f t="shared" si="43"/>
        <v>16400</v>
      </c>
      <c r="AI205" s="5">
        <f t="shared" si="44"/>
        <v>11201200</v>
      </c>
      <c r="AJ205" s="2">
        <f t="shared" si="42"/>
        <v>8606720000</v>
      </c>
      <c r="AK205" s="115">
        <f>SUMSQ(R204,S204,T204,U204,V204,W204,X204,Y204,Z204,AA204,AB204,AC204,AD204,AE204,AF204,AG204,R205,S205,T205,U205,V205,W205,X205,Y205,Z205,AA205,AB205,AC205,AD205,AE205,AF205,AG205)</f>
        <v>11201200</v>
      </c>
      <c r="BT205" s="22"/>
      <c r="BU205" s="29" t="s">
        <v>392</v>
      </c>
      <c r="BV205" s="30" t="s">
        <v>1030</v>
      </c>
      <c r="BW205" s="31">
        <f>L2+(197*L4)</f>
        <v>198</v>
      </c>
      <c r="BX205" s="22"/>
    </row>
    <row r="206" spans="1:76" x14ac:dyDescent="0.2">
      <c r="A206" s="1">
        <v>27</v>
      </c>
      <c r="B206" s="178">
        <v>887</v>
      </c>
      <c r="C206" s="6">
        <v>744</v>
      </c>
      <c r="D206" s="6">
        <v>214</v>
      </c>
      <c r="E206" s="6">
        <v>325</v>
      </c>
      <c r="F206" s="6">
        <v>105</v>
      </c>
      <c r="G206" s="11">
        <v>506</v>
      </c>
      <c r="H206" s="6">
        <v>972</v>
      </c>
      <c r="I206" s="6">
        <v>603</v>
      </c>
      <c r="J206" s="6">
        <v>308</v>
      </c>
      <c r="K206" s="6">
        <v>163</v>
      </c>
      <c r="L206" s="7">
        <v>657</v>
      </c>
      <c r="M206" s="6">
        <v>770</v>
      </c>
      <c r="N206" s="6">
        <v>558</v>
      </c>
      <c r="O206" s="6">
        <v>957</v>
      </c>
      <c r="P206" s="6">
        <v>399</v>
      </c>
      <c r="Q206" s="6">
        <v>32</v>
      </c>
      <c r="R206" s="6">
        <v>993</v>
      </c>
      <c r="S206" s="6">
        <v>626</v>
      </c>
      <c r="T206" s="6">
        <v>68</v>
      </c>
      <c r="U206" s="6">
        <v>467</v>
      </c>
      <c r="V206" s="6">
        <v>255</v>
      </c>
      <c r="W206" s="8">
        <v>368</v>
      </c>
      <c r="X206" s="6">
        <v>862</v>
      </c>
      <c r="Y206" s="6">
        <v>717</v>
      </c>
      <c r="Z206" s="6">
        <v>422</v>
      </c>
      <c r="AA206" s="6">
        <v>53</v>
      </c>
      <c r="AB206" s="12">
        <v>519</v>
      </c>
      <c r="AC206" s="9">
        <v>920</v>
      </c>
      <c r="AD206" s="6">
        <v>700</v>
      </c>
      <c r="AE206" s="6">
        <v>811</v>
      </c>
      <c r="AF206" s="6">
        <v>281</v>
      </c>
      <c r="AG206" s="179">
        <v>138</v>
      </c>
      <c r="AH206" s="5">
        <f t="shared" si="43"/>
        <v>16400</v>
      </c>
      <c r="AI206" s="5">
        <f t="shared" si="44"/>
        <v>11201200</v>
      </c>
      <c r="AJ206" s="2">
        <f t="shared" si="42"/>
        <v>8606720000</v>
      </c>
      <c r="AK206" s="115">
        <f>SUMSQ(B206,C206,D206,E206,F206,G206,H206,I206,J206,K206,L206,M206,N206,O206,P206,Q206,B207,C207,D207,E207,F207,G207,H207,I207,J207,K207,L207,M207,N207,O207,P207,Q207)</f>
        <v>11201200</v>
      </c>
      <c r="BT206" s="22"/>
      <c r="BU206" s="55" t="s">
        <v>210</v>
      </c>
      <c r="BV206" s="30" t="s">
        <v>1030</v>
      </c>
      <c r="BW206" s="31">
        <f>L2+(198*L4)</f>
        <v>199</v>
      </c>
      <c r="BX206" s="22"/>
    </row>
    <row r="207" spans="1:76" x14ac:dyDescent="0.2">
      <c r="A207" s="1">
        <v>28</v>
      </c>
      <c r="B207" s="178">
        <v>724</v>
      </c>
      <c r="C207" s="6">
        <v>835</v>
      </c>
      <c r="D207" s="6">
        <v>369</v>
      </c>
      <c r="E207" s="6">
        <v>226</v>
      </c>
      <c r="F207" s="11">
        <v>462</v>
      </c>
      <c r="G207" s="6">
        <v>93</v>
      </c>
      <c r="H207" s="6">
        <v>623</v>
      </c>
      <c r="I207" s="6">
        <v>1024</v>
      </c>
      <c r="J207" s="6">
        <v>151</v>
      </c>
      <c r="K207" s="6">
        <v>264</v>
      </c>
      <c r="L207" s="6">
        <v>822</v>
      </c>
      <c r="M207" s="7">
        <v>677</v>
      </c>
      <c r="N207" s="6">
        <v>905</v>
      </c>
      <c r="O207" s="6">
        <v>538</v>
      </c>
      <c r="P207" s="6">
        <v>44</v>
      </c>
      <c r="Q207" s="6">
        <v>443</v>
      </c>
      <c r="R207" s="6">
        <v>582</v>
      </c>
      <c r="S207" s="6">
        <v>981</v>
      </c>
      <c r="T207" s="6">
        <v>487</v>
      </c>
      <c r="U207" s="6">
        <v>120</v>
      </c>
      <c r="V207" s="8">
        <v>348</v>
      </c>
      <c r="W207" s="6">
        <v>203</v>
      </c>
      <c r="X207" s="6">
        <v>761</v>
      </c>
      <c r="Y207" s="6">
        <v>874</v>
      </c>
      <c r="Z207" s="6">
        <v>1</v>
      </c>
      <c r="AA207" s="6">
        <v>402</v>
      </c>
      <c r="AB207" s="9">
        <v>932</v>
      </c>
      <c r="AC207" s="12">
        <v>563</v>
      </c>
      <c r="AD207" s="6">
        <v>799</v>
      </c>
      <c r="AE207" s="6">
        <v>656</v>
      </c>
      <c r="AF207" s="6">
        <v>190</v>
      </c>
      <c r="AG207" s="179">
        <v>301</v>
      </c>
      <c r="AH207" s="5">
        <f t="shared" si="43"/>
        <v>16400</v>
      </c>
      <c r="AI207" s="5">
        <f t="shared" si="44"/>
        <v>11201200</v>
      </c>
      <c r="AJ207" s="2">
        <f t="shared" si="42"/>
        <v>8606720000</v>
      </c>
      <c r="AK207" s="115">
        <f>SUMSQ(R206,S206,T206,U206,V206,W206,X206,Y206,Z206,AA206,AB206,AC206,AD206,AE206,AF206,AG206,R207,S207,T207,U207,V207,W207,X207,Y207,Z207,AA207,AB207,AC207,AD207,AE207,AF207,AG207)</f>
        <v>11201200</v>
      </c>
      <c r="BT207" s="22"/>
      <c r="BU207" s="29" t="s">
        <v>18</v>
      </c>
      <c r="BV207" s="30" t="s">
        <v>1030</v>
      </c>
      <c r="BW207" s="31">
        <f>L2+(199*L4)</f>
        <v>200</v>
      </c>
      <c r="BX207" s="22"/>
    </row>
    <row r="208" spans="1:76" x14ac:dyDescent="0.2">
      <c r="A208" s="1">
        <v>29</v>
      </c>
      <c r="B208" s="178">
        <v>781</v>
      </c>
      <c r="C208" s="6">
        <v>670</v>
      </c>
      <c r="D208" s="6">
        <v>176</v>
      </c>
      <c r="E208" s="11">
        <v>319</v>
      </c>
      <c r="F208" s="6">
        <v>19</v>
      </c>
      <c r="G208" s="6">
        <v>388</v>
      </c>
      <c r="H208" s="6">
        <v>946</v>
      </c>
      <c r="I208" s="6">
        <v>545</v>
      </c>
      <c r="J208" s="6">
        <v>330</v>
      </c>
      <c r="K208" s="6">
        <v>217</v>
      </c>
      <c r="L208" s="6">
        <v>747</v>
      </c>
      <c r="M208" s="6">
        <v>892</v>
      </c>
      <c r="N208" s="7">
        <v>600</v>
      </c>
      <c r="O208" s="6">
        <v>967</v>
      </c>
      <c r="P208" s="6">
        <v>501</v>
      </c>
      <c r="Q208" s="6">
        <v>102</v>
      </c>
      <c r="R208" s="6">
        <v>923</v>
      </c>
      <c r="S208" s="6">
        <v>524</v>
      </c>
      <c r="T208" s="6">
        <v>58</v>
      </c>
      <c r="U208" s="8">
        <v>425</v>
      </c>
      <c r="V208" s="6">
        <v>133</v>
      </c>
      <c r="W208" s="6">
        <v>278</v>
      </c>
      <c r="X208" s="6">
        <v>808</v>
      </c>
      <c r="Y208" s="6">
        <v>695</v>
      </c>
      <c r="Z208" s="6">
        <v>480</v>
      </c>
      <c r="AA208" s="6">
        <v>79</v>
      </c>
      <c r="AB208" s="6">
        <v>637</v>
      </c>
      <c r="AC208" s="6">
        <v>1006</v>
      </c>
      <c r="AD208" s="12">
        <v>706</v>
      </c>
      <c r="AE208" s="9">
        <v>849</v>
      </c>
      <c r="AF208" s="6">
        <v>355</v>
      </c>
      <c r="AG208" s="179">
        <v>244</v>
      </c>
      <c r="AH208" s="5">
        <f t="shared" si="43"/>
        <v>16400</v>
      </c>
      <c r="AI208" s="5">
        <f t="shared" si="44"/>
        <v>11201200</v>
      </c>
      <c r="AJ208" s="2">
        <f t="shared" si="42"/>
        <v>8606720000</v>
      </c>
      <c r="AK208" s="115">
        <f>SUMSQ(B208,C208,D208,E208,F208,G208,H208,I208,J208,K208,L208,M208,N208,O208,P208,Q208,B209,C209,D209,E209,F209,G209,H209,I209,J209,K209,L209,M209,N209,O209,P209,Q209)</f>
        <v>11201200</v>
      </c>
      <c r="BT208" s="22"/>
      <c r="BU208" s="29" t="s">
        <v>471</v>
      </c>
      <c r="BV208" s="30" t="s">
        <v>1030</v>
      </c>
      <c r="BW208" s="31">
        <f>L2+(200*L4)</f>
        <v>201</v>
      </c>
      <c r="BX208" s="22"/>
    </row>
    <row r="209" spans="1:76" x14ac:dyDescent="0.2">
      <c r="A209" s="1">
        <v>30</v>
      </c>
      <c r="B209" s="178">
        <v>682</v>
      </c>
      <c r="C209" s="6">
        <v>825</v>
      </c>
      <c r="D209" s="11">
        <v>267</v>
      </c>
      <c r="E209" s="6">
        <v>156</v>
      </c>
      <c r="F209" s="6">
        <v>440</v>
      </c>
      <c r="G209" s="6">
        <v>39</v>
      </c>
      <c r="H209" s="6">
        <v>533</v>
      </c>
      <c r="I209" s="6">
        <v>902</v>
      </c>
      <c r="J209" s="6">
        <v>237</v>
      </c>
      <c r="K209" s="6">
        <v>382</v>
      </c>
      <c r="L209" s="6">
        <v>848</v>
      </c>
      <c r="M209" s="6">
        <v>735</v>
      </c>
      <c r="N209" s="6">
        <v>1011</v>
      </c>
      <c r="O209" s="7">
        <v>612</v>
      </c>
      <c r="P209" s="6">
        <v>82</v>
      </c>
      <c r="Q209" s="6">
        <v>449</v>
      </c>
      <c r="R209" s="6">
        <v>576</v>
      </c>
      <c r="S209" s="6">
        <v>943</v>
      </c>
      <c r="T209" s="8">
        <v>413</v>
      </c>
      <c r="U209" s="6">
        <v>14</v>
      </c>
      <c r="V209" s="6">
        <v>290</v>
      </c>
      <c r="W209" s="6">
        <v>177</v>
      </c>
      <c r="X209" s="6">
        <v>643</v>
      </c>
      <c r="Y209" s="6">
        <v>788</v>
      </c>
      <c r="Z209" s="6">
        <v>123</v>
      </c>
      <c r="AA209" s="6">
        <v>492</v>
      </c>
      <c r="AB209" s="6">
        <v>986</v>
      </c>
      <c r="AC209" s="6">
        <v>585</v>
      </c>
      <c r="AD209" s="9">
        <v>869</v>
      </c>
      <c r="AE209" s="12">
        <v>758</v>
      </c>
      <c r="AF209" s="6">
        <v>200</v>
      </c>
      <c r="AG209" s="179">
        <v>343</v>
      </c>
      <c r="AH209" s="5">
        <f t="shared" si="43"/>
        <v>16400</v>
      </c>
      <c r="AI209" s="5">
        <f t="shared" si="44"/>
        <v>11201200</v>
      </c>
      <c r="AJ209" s="2">
        <f t="shared" si="42"/>
        <v>8606720000</v>
      </c>
      <c r="AK209" s="115">
        <f>SUMSQ(R208,S208,T208,U208,V208,W208,X208,Y208,Z208,AA208,AB208,AC208,AD208,AE208,AF208,AG208,R209,S209,T209,U209,V209,W209,X209,Y209,Z209,AA209,AB209,AC209,AD209,AE209,AF209,AG209)</f>
        <v>11201200</v>
      </c>
      <c r="BT209" s="22"/>
      <c r="BU209" s="29" t="s">
        <v>277</v>
      </c>
      <c r="BV209" s="30" t="s">
        <v>1030</v>
      </c>
      <c r="BW209" s="31">
        <f>L2+(201*L4)</f>
        <v>202</v>
      </c>
      <c r="BX209" s="22"/>
    </row>
    <row r="210" spans="1:76" x14ac:dyDescent="0.2">
      <c r="A210" s="1">
        <v>31</v>
      </c>
      <c r="B210" s="178">
        <v>246</v>
      </c>
      <c r="C210" s="11">
        <v>357</v>
      </c>
      <c r="D210" s="6">
        <v>855</v>
      </c>
      <c r="E210" s="6">
        <v>712</v>
      </c>
      <c r="F210" s="6">
        <v>1004</v>
      </c>
      <c r="G210" s="6">
        <v>635</v>
      </c>
      <c r="H210" s="6">
        <v>73</v>
      </c>
      <c r="I210" s="6">
        <v>474</v>
      </c>
      <c r="J210" s="6">
        <v>689</v>
      </c>
      <c r="K210" s="6">
        <v>802</v>
      </c>
      <c r="L210" s="6">
        <v>276</v>
      </c>
      <c r="M210" s="6">
        <v>131</v>
      </c>
      <c r="N210" s="6">
        <v>431</v>
      </c>
      <c r="O210" s="6">
        <v>64</v>
      </c>
      <c r="P210" s="7">
        <v>526</v>
      </c>
      <c r="Q210" s="6">
        <v>925</v>
      </c>
      <c r="R210" s="6">
        <v>100</v>
      </c>
      <c r="S210" s="8">
        <v>499</v>
      </c>
      <c r="T210" s="6">
        <v>961</v>
      </c>
      <c r="U210" s="6">
        <v>594</v>
      </c>
      <c r="V210" s="6">
        <v>894</v>
      </c>
      <c r="W210" s="6">
        <v>749</v>
      </c>
      <c r="X210" s="6">
        <v>223</v>
      </c>
      <c r="Y210" s="6">
        <v>336</v>
      </c>
      <c r="Z210" s="6">
        <v>551</v>
      </c>
      <c r="AA210" s="6">
        <v>952</v>
      </c>
      <c r="AB210" s="6">
        <v>390</v>
      </c>
      <c r="AC210" s="6">
        <v>21</v>
      </c>
      <c r="AD210" s="6">
        <v>313</v>
      </c>
      <c r="AE210" s="6">
        <v>170</v>
      </c>
      <c r="AF210" s="12">
        <v>668</v>
      </c>
      <c r="AG210" s="145">
        <v>779</v>
      </c>
      <c r="AH210" s="5">
        <f t="shared" si="43"/>
        <v>16400</v>
      </c>
      <c r="AI210" s="5">
        <f t="shared" si="44"/>
        <v>11201200</v>
      </c>
      <c r="AJ210" s="2">
        <f t="shared" si="42"/>
        <v>8606720000</v>
      </c>
      <c r="AK210" s="115">
        <f>SUMSQ(B210,C210,D210,E210,F210,G210,H210,I210,J210,K210,L210,M210,N210,O210,P210,Q210,B211,C211,D211,E211,F211,G211,H211,I211,J211,K211,L211,M211,N211,O211,P211,Q211)</f>
        <v>11201200</v>
      </c>
      <c r="BT210" s="22"/>
      <c r="BU210" s="29" t="s">
        <v>190</v>
      </c>
      <c r="BV210" s="30" t="s">
        <v>1030</v>
      </c>
      <c r="BW210" s="31">
        <f>L2+(202*L4)</f>
        <v>203</v>
      </c>
      <c r="BX210" s="22"/>
    </row>
    <row r="211" spans="1:76" ht="13.5" thickBot="1" x14ac:dyDescent="0.25">
      <c r="A211" s="1">
        <v>32</v>
      </c>
      <c r="B211" s="218">
        <v>337</v>
      </c>
      <c r="C211" s="180">
        <v>194</v>
      </c>
      <c r="D211" s="180">
        <v>756</v>
      </c>
      <c r="E211" s="180">
        <v>867</v>
      </c>
      <c r="F211" s="180">
        <v>591</v>
      </c>
      <c r="G211" s="180">
        <v>992</v>
      </c>
      <c r="H211" s="180">
        <v>494</v>
      </c>
      <c r="I211" s="180">
        <v>125</v>
      </c>
      <c r="J211" s="180">
        <v>790</v>
      </c>
      <c r="K211" s="180">
        <v>645</v>
      </c>
      <c r="L211" s="180">
        <v>183</v>
      </c>
      <c r="M211" s="180">
        <v>296</v>
      </c>
      <c r="N211" s="180">
        <v>12</v>
      </c>
      <c r="O211" s="180">
        <v>411</v>
      </c>
      <c r="P211" s="180">
        <v>937</v>
      </c>
      <c r="Q211" s="203">
        <v>570</v>
      </c>
      <c r="R211" s="202">
        <v>455</v>
      </c>
      <c r="S211" s="180">
        <v>88</v>
      </c>
      <c r="T211" s="180">
        <v>614</v>
      </c>
      <c r="U211" s="180">
        <v>1013</v>
      </c>
      <c r="V211" s="180">
        <v>729</v>
      </c>
      <c r="W211" s="180">
        <v>842</v>
      </c>
      <c r="X211" s="180">
        <v>380</v>
      </c>
      <c r="Y211" s="180">
        <v>235</v>
      </c>
      <c r="Z211" s="180">
        <v>900</v>
      </c>
      <c r="AA211" s="180">
        <v>531</v>
      </c>
      <c r="AB211" s="180">
        <v>33</v>
      </c>
      <c r="AC211" s="180">
        <v>434</v>
      </c>
      <c r="AD211" s="180">
        <v>158</v>
      </c>
      <c r="AE211" s="180">
        <v>269</v>
      </c>
      <c r="AF211" s="150">
        <v>831</v>
      </c>
      <c r="AG211" s="219">
        <v>688</v>
      </c>
      <c r="AH211" s="5">
        <f t="shared" si="43"/>
        <v>16400</v>
      </c>
      <c r="AI211" s="5">
        <f t="shared" si="44"/>
        <v>11201200</v>
      </c>
      <c r="AJ211" s="2">
        <f t="shared" si="42"/>
        <v>8606720000</v>
      </c>
      <c r="AK211" s="115">
        <f>SUMSQ(R210,S210,T210,U210,V210,W210,X210,Y210,Z210,AA210,AB210,AC210,AD210,AE210,AF210,AG210,R211,S211,T211,U211,V211,W211,X211,Y211,Z211,AA211,AB211,AC211,AD211,AE211,AF211,AG211)</f>
        <v>11201200</v>
      </c>
      <c r="BT211" s="22"/>
      <c r="BU211" s="29" t="s">
        <v>133</v>
      </c>
      <c r="BV211" s="30" t="s">
        <v>1030</v>
      </c>
      <c r="BW211" s="31">
        <f>L2+(203*L4)</f>
        <v>204</v>
      </c>
      <c r="BX211" s="22"/>
    </row>
    <row r="212" spans="1:76" x14ac:dyDescent="0.2">
      <c r="A212" s="3" t="s">
        <v>0</v>
      </c>
      <c r="B212" s="5">
        <f t="shared" ref="B212:I212" si="45">SUM(B180:B211)</f>
        <v>16400</v>
      </c>
      <c r="C212" s="5">
        <f t="shared" si="45"/>
        <v>16400</v>
      </c>
      <c r="D212" s="5">
        <f t="shared" si="45"/>
        <v>16400</v>
      </c>
      <c r="E212" s="5">
        <f t="shared" si="45"/>
        <v>16400</v>
      </c>
      <c r="F212" s="5">
        <f t="shared" si="45"/>
        <v>16400</v>
      </c>
      <c r="G212" s="5">
        <f t="shared" si="45"/>
        <v>16400</v>
      </c>
      <c r="H212" s="5">
        <f t="shared" si="45"/>
        <v>16400</v>
      </c>
      <c r="I212" s="5">
        <f t="shared" si="45"/>
        <v>16400</v>
      </c>
      <c r="J212" s="5">
        <f t="shared" ref="J212:AG212" si="46">SUM(J180:J211)</f>
        <v>16400</v>
      </c>
      <c r="K212" s="5">
        <f t="shared" si="46"/>
        <v>16400</v>
      </c>
      <c r="L212" s="5">
        <f t="shared" si="46"/>
        <v>16400</v>
      </c>
      <c r="M212" s="5">
        <f t="shared" si="46"/>
        <v>16400</v>
      </c>
      <c r="N212" s="5">
        <f t="shared" si="46"/>
        <v>16400</v>
      </c>
      <c r="O212" s="5">
        <f t="shared" si="46"/>
        <v>16400</v>
      </c>
      <c r="P212" s="5">
        <f t="shared" si="46"/>
        <v>16400</v>
      </c>
      <c r="Q212" s="5">
        <f t="shared" si="46"/>
        <v>16400</v>
      </c>
      <c r="R212" s="5">
        <f t="shared" si="46"/>
        <v>16400</v>
      </c>
      <c r="S212" s="5">
        <f t="shared" si="46"/>
        <v>16400</v>
      </c>
      <c r="T212" s="5">
        <f t="shared" si="46"/>
        <v>16400</v>
      </c>
      <c r="U212" s="5">
        <f t="shared" si="46"/>
        <v>16400</v>
      </c>
      <c r="V212" s="5">
        <f t="shared" si="46"/>
        <v>16400</v>
      </c>
      <c r="W212" s="5">
        <f t="shared" si="46"/>
        <v>16400</v>
      </c>
      <c r="X212" s="5">
        <f t="shared" si="46"/>
        <v>16400</v>
      </c>
      <c r="Y212" s="5">
        <f t="shared" si="46"/>
        <v>16400</v>
      </c>
      <c r="Z212" s="5">
        <f t="shared" si="46"/>
        <v>16400</v>
      </c>
      <c r="AA212" s="5">
        <f t="shared" si="46"/>
        <v>16400</v>
      </c>
      <c r="AB212" s="5">
        <f t="shared" si="46"/>
        <v>16400</v>
      </c>
      <c r="AC212" s="5">
        <f t="shared" si="46"/>
        <v>16400</v>
      </c>
      <c r="AD212" s="5">
        <f t="shared" si="46"/>
        <v>16400</v>
      </c>
      <c r="AE212" s="5">
        <f t="shared" si="46"/>
        <v>16400</v>
      </c>
      <c r="AF212" s="5">
        <f t="shared" si="46"/>
        <v>16400</v>
      </c>
      <c r="AG212" s="5">
        <f t="shared" si="46"/>
        <v>16400</v>
      </c>
      <c r="AH212" s="5"/>
      <c r="AI212" s="5"/>
      <c r="BT212" s="22"/>
      <c r="BU212" s="29" t="s">
        <v>949</v>
      </c>
      <c r="BV212" s="30" t="s">
        <v>1030</v>
      </c>
      <c r="BW212" s="31">
        <f>L2+(204*L4)</f>
        <v>205</v>
      </c>
      <c r="BX212" s="22"/>
    </row>
    <row r="213" spans="1:76" x14ac:dyDescent="0.2">
      <c r="A213" s="3" t="s">
        <v>1</v>
      </c>
      <c r="B213" s="5">
        <f t="shared" ref="B213:AG213" si="47">SUMSQ(B180:B211)</f>
        <v>11201200</v>
      </c>
      <c r="C213" s="5">
        <f t="shared" si="47"/>
        <v>11201200</v>
      </c>
      <c r="D213" s="5">
        <f t="shared" si="47"/>
        <v>11201200</v>
      </c>
      <c r="E213" s="5">
        <f t="shared" si="47"/>
        <v>11201200</v>
      </c>
      <c r="F213" s="5">
        <f t="shared" si="47"/>
        <v>11201200</v>
      </c>
      <c r="G213" s="5">
        <f t="shared" si="47"/>
        <v>11201200</v>
      </c>
      <c r="H213" s="5">
        <f t="shared" si="47"/>
        <v>11201200</v>
      </c>
      <c r="I213" s="5">
        <f t="shared" si="47"/>
        <v>11201200</v>
      </c>
      <c r="J213" s="5">
        <f t="shared" si="47"/>
        <v>11201200</v>
      </c>
      <c r="K213" s="5">
        <f t="shared" si="47"/>
        <v>11201200</v>
      </c>
      <c r="L213" s="5">
        <f t="shared" si="47"/>
        <v>11201200</v>
      </c>
      <c r="M213" s="5">
        <f t="shared" si="47"/>
        <v>11201200</v>
      </c>
      <c r="N213" s="5">
        <f t="shared" si="47"/>
        <v>11201200</v>
      </c>
      <c r="O213" s="5">
        <f t="shared" si="47"/>
        <v>11201200</v>
      </c>
      <c r="P213" s="5">
        <f t="shared" si="47"/>
        <v>11201200</v>
      </c>
      <c r="Q213" s="5">
        <f t="shared" si="47"/>
        <v>11201200</v>
      </c>
      <c r="R213" s="5">
        <f t="shared" si="47"/>
        <v>11201200</v>
      </c>
      <c r="S213" s="5">
        <f t="shared" si="47"/>
        <v>11201200</v>
      </c>
      <c r="T213" s="5">
        <f t="shared" si="47"/>
        <v>11201200</v>
      </c>
      <c r="U213" s="5">
        <f t="shared" si="47"/>
        <v>11201200</v>
      </c>
      <c r="V213" s="5">
        <f t="shared" si="47"/>
        <v>11201200</v>
      </c>
      <c r="W213" s="5">
        <f t="shared" si="47"/>
        <v>11201200</v>
      </c>
      <c r="X213" s="5">
        <f t="shared" si="47"/>
        <v>11201200</v>
      </c>
      <c r="Y213" s="5">
        <f t="shared" si="47"/>
        <v>11201200</v>
      </c>
      <c r="Z213" s="5">
        <f t="shared" si="47"/>
        <v>11201200</v>
      </c>
      <c r="AA213" s="5">
        <f t="shared" si="47"/>
        <v>11201200</v>
      </c>
      <c r="AB213" s="5">
        <f t="shared" si="47"/>
        <v>11201200</v>
      </c>
      <c r="AC213" s="5">
        <f t="shared" si="47"/>
        <v>11201200</v>
      </c>
      <c r="AD213" s="5">
        <f t="shared" si="47"/>
        <v>11201200</v>
      </c>
      <c r="AE213" s="5">
        <f t="shared" si="47"/>
        <v>11201200</v>
      </c>
      <c r="AF213" s="5">
        <f t="shared" si="47"/>
        <v>11201200</v>
      </c>
      <c r="AG213" s="5">
        <f t="shared" si="47"/>
        <v>11201200</v>
      </c>
      <c r="AH213" s="5"/>
      <c r="AI213" s="5"/>
      <c r="BT213" s="22"/>
      <c r="BU213" s="29" t="s">
        <v>891</v>
      </c>
      <c r="BV213" s="30" t="s">
        <v>1030</v>
      </c>
      <c r="BW213" s="31">
        <f>L2+(205*L4)</f>
        <v>206</v>
      </c>
      <c r="BX213" s="22"/>
    </row>
    <row r="214" spans="1:76" x14ac:dyDescent="0.2">
      <c r="A214" s="3" t="s">
        <v>2</v>
      </c>
      <c r="B214" s="2">
        <f t="shared" ref="B214:AG214" si="48"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si="48"/>
        <v>8606720000</v>
      </c>
      <c r="D214" s="2">
        <f t="shared" si="48"/>
        <v>8606720000</v>
      </c>
      <c r="E214" s="2">
        <f t="shared" si="48"/>
        <v>8606720000</v>
      </c>
      <c r="F214" s="2">
        <f t="shared" si="48"/>
        <v>8606720000</v>
      </c>
      <c r="G214" s="2">
        <f t="shared" si="48"/>
        <v>8606720000</v>
      </c>
      <c r="H214" s="2">
        <f t="shared" si="48"/>
        <v>8606720000</v>
      </c>
      <c r="I214" s="2">
        <f t="shared" si="48"/>
        <v>8606720000</v>
      </c>
      <c r="J214" s="2">
        <f t="shared" si="48"/>
        <v>8606720000</v>
      </c>
      <c r="K214" s="2">
        <f t="shared" si="48"/>
        <v>8606720000</v>
      </c>
      <c r="L214" s="2">
        <f t="shared" si="48"/>
        <v>8606720000</v>
      </c>
      <c r="M214" s="2">
        <f t="shared" si="48"/>
        <v>8606720000</v>
      </c>
      <c r="N214" s="2">
        <f t="shared" si="48"/>
        <v>8606720000</v>
      </c>
      <c r="O214" s="2">
        <f t="shared" si="48"/>
        <v>8606720000</v>
      </c>
      <c r="P214" s="2">
        <f t="shared" si="48"/>
        <v>8606720000</v>
      </c>
      <c r="Q214" s="2">
        <f t="shared" si="48"/>
        <v>8606720000</v>
      </c>
      <c r="R214" s="2">
        <f t="shared" si="48"/>
        <v>8606720000</v>
      </c>
      <c r="S214" s="2">
        <f t="shared" si="48"/>
        <v>8606720000</v>
      </c>
      <c r="T214" s="2">
        <f t="shared" si="48"/>
        <v>8606720000</v>
      </c>
      <c r="U214" s="2">
        <f t="shared" si="48"/>
        <v>8606720000</v>
      </c>
      <c r="V214" s="2">
        <f t="shared" si="48"/>
        <v>8606720000</v>
      </c>
      <c r="W214" s="2">
        <f t="shared" si="48"/>
        <v>8606720000</v>
      </c>
      <c r="X214" s="2">
        <f t="shared" si="48"/>
        <v>8606720000</v>
      </c>
      <c r="Y214" s="2">
        <f t="shared" si="48"/>
        <v>8606720000</v>
      </c>
      <c r="Z214" s="2">
        <f t="shared" si="48"/>
        <v>8606720000</v>
      </c>
      <c r="AA214" s="2">
        <f t="shared" si="48"/>
        <v>8606720000</v>
      </c>
      <c r="AB214" s="2">
        <f t="shared" si="48"/>
        <v>8606720000</v>
      </c>
      <c r="AC214" s="2">
        <f t="shared" si="48"/>
        <v>8606720000</v>
      </c>
      <c r="AD214" s="2">
        <f t="shared" si="48"/>
        <v>8606720000</v>
      </c>
      <c r="AE214" s="2">
        <f t="shared" si="48"/>
        <v>8606720000</v>
      </c>
      <c r="AF214" s="2">
        <f t="shared" si="48"/>
        <v>8606720000</v>
      </c>
      <c r="AG214" s="2">
        <f t="shared" si="48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  <c r="BT214" s="22"/>
      <c r="BU214" s="29" t="s">
        <v>727</v>
      </c>
      <c r="BV214" s="30" t="s">
        <v>1030</v>
      </c>
      <c r="BW214" s="31">
        <f>L2+(206*L4)</f>
        <v>207</v>
      </c>
      <c r="BX214" s="22"/>
    </row>
    <row r="215" spans="1:76" x14ac:dyDescent="0.2">
      <c r="B215" s="2" t="s">
        <v>5</v>
      </c>
      <c r="AH215" s="5"/>
      <c r="AI215" s="5"/>
      <c r="BT215" s="22"/>
      <c r="BU215" s="29" t="s">
        <v>533</v>
      </c>
      <c r="BV215" s="30" t="s">
        <v>1030</v>
      </c>
      <c r="BW215" s="31">
        <f>L2+(207*L4)</f>
        <v>208</v>
      </c>
      <c r="BX215" s="22"/>
    </row>
    <row r="216" spans="1:76" x14ac:dyDescent="0.2">
      <c r="A216" s="3" t="s">
        <v>3</v>
      </c>
      <c r="B216" s="2">
        <v>2</v>
      </c>
      <c r="C216" s="2">
        <f>C181</f>
        <v>54</v>
      </c>
      <c r="D216" s="2">
        <f>D182</f>
        <v>92</v>
      </c>
      <c r="E216" s="2">
        <f>E183</f>
        <v>112</v>
      </c>
      <c r="F216" s="2">
        <f>F184</f>
        <v>157</v>
      </c>
      <c r="G216" s="2">
        <f>G185</f>
        <v>169</v>
      </c>
      <c r="H216" s="2">
        <f>H186</f>
        <v>199</v>
      </c>
      <c r="I216" s="2">
        <f>I187</f>
        <v>243</v>
      </c>
      <c r="J216" s="2">
        <f>J188</f>
        <v>271</v>
      </c>
      <c r="K216" s="2">
        <f>K189</f>
        <v>315</v>
      </c>
      <c r="L216" s="2">
        <f>L190</f>
        <v>341</v>
      </c>
      <c r="M216" s="2">
        <f>M191</f>
        <v>353</v>
      </c>
      <c r="N216" s="2">
        <f>N192</f>
        <v>404</v>
      </c>
      <c r="O216" s="2">
        <f>O193</f>
        <v>424</v>
      </c>
      <c r="P216" s="2">
        <f>P194</f>
        <v>458</v>
      </c>
      <c r="Q216" s="2">
        <f>Q195</f>
        <v>510</v>
      </c>
      <c r="R216" s="2">
        <f>R196</f>
        <v>852</v>
      </c>
      <c r="S216" s="2">
        <f>S197</f>
        <v>872</v>
      </c>
      <c r="T216" s="2">
        <f>T198</f>
        <v>778</v>
      </c>
      <c r="U216" s="2">
        <f>U199</f>
        <v>830</v>
      </c>
      <c r="V216" s="2">
        <f>V200</f>
        <v>975</v>
      </c>
      <c r="W216" s="2">
        <f>W201</f>
        <v>1019</v>
      </c>
      <c r="X216" s="2">
        <f>X202</f>
        <v>917</v>
      </c>
      <c r="Y216" s="2">
        <f>Y203</f>
        <v>929</v>
      </c>
      <c r="Z216" s="2">
        <f>Z204</f>
        <v>605</v>
      </c>
      <c r="AA216" s="2">
        <f>AA205</f>
        <v>617</v>
      </c>
      <c r="AB216" s="2">
        <f>AB206</f>
        <v>519</v>
      </c>
      <c r="AC216" s="2">
        <f>AC207</f>
        <v>563</v>
      </c>
      <c r="AD216" s="2">
        <f>AD208</f>
        <v>706</v>
      </c>
      <c r="AE216" s="2">
        <f>AE209</f>
        <v>758</v>
      </c>
      <c r="AF216" s="2">
        <f>AF210</f>
        <v>668</v>
      </c>
      <c r="AG216" s="2">
        <f>AG211</f>
        <v>688</v>
      </c>
      <c r="AH216" s="217">
        <f t="shared" ref="AH216:AH219" si="49">SUM(B216:AG216)</f>
        <v>16400</v>
      </c>
      <c r="AI216" s="5">
        <f t="shared" ref="AI216:AI219" si="50">SUMSQ(B216:AG216)</f>
        <v>11201200</v>
      </c>
      <c r="AJ216" s="2">
        <f t="shared" ref="AJ216:AJ219" si="51">B216^3+C216^3+D216^3+E216^3+F216^3+G216^3+H216^3+I216^3+J216^3+K216^3+L216^3+M216^3+N216^3+O216^3+P216^3+Q216^3+R216^3+S216^3+T216^3+U216^3+V216^3+W216^3+X216^3+Y216^3+Z216^3+AA216^3+AB216^3+AC216^3+AD216^3+AE216^3+AF216^3+AG216^3</f>
        <v>8606720000</v>
      </c>
      <c r="BT216" s="22"/>
      <c r="BU216" s="29" t="s">
        <v>34</v>
      </c>
      <c r="BV216" s="30" t="s">
        <v>1030</v>
      </c>
      <c r="BW216" s="31">
        <f>L2+(208*L4)</f>
        <v>209</v>
      </c>
      <c r="BX216" s="22"/>
    </row>
    <row r="217" spans="1:76" x14ac:dyDescent="0.2">
      <c r="A217" s="3" t="s">
        <v>4</v>
      </c>
      <c r="B217" s="2">
        <f>B211</f>
        <v>337</v>
      </c>
      <c r="C217" s="2">
        <f>C210</f>
        <v>357</v>
      </c>
      <c r="D217" s="2">
        <f>D209</f>
        <v>267</v>
      </c>
      <c r="E217" s="2">
        <f>E208</f>
        <v>319</v>
      </c>
      <c r="F217" s="2">
        <f>F207</f>
        <v>462</v>
      </c>
      <c r="G217" s="2">
        <f>G206</f>
        <v>506</v>
      </c>
      <c r="H217" s="2">
        <f>H205</f>
        <v>408</v>
      </c>
      <c r="I217" s="2">
        <f>I204</f>
        <v>420</v>
      </c>
      <c r="J217" s="2">
        <f>J203</f>
        <v>96</v>
      </c>
      <c r="K217" s="2">
        <f>K202</f>
        <v>108</v>
      </c>
      <c r="L217" s="2">
        <f>L201</f>
        <v>6</v>
      </c>
      <c r="M217" s="2">
        <f>M200</f>
        <v>50</v>
      </c>
      <c r="N217" s="2">
        <f>N199</f>
        <v>195</v>
      </c>
      <c r="O217" s="2">
        <f>O198</f>
        <v>247</v>
      </c>
      <c r="P217" s="2">
        <f>P197</f>
        <v>153</v>
      </c>
      <c r="Q217" s="2">
        <f>Q196</f>
        <v>173</v>
      </c>
      <c r="R217" s="2">
        <f>R195</f>
        <v>515</v>
      </c>
      <c r="S217" s="2">
        <f>S194</f>
        <v>567</v>
      </c>
      <c r="T217" s="2">
        <f>T193</f>
        <v>601</v>
      </c>
      <c r="U217" s="2">
        <f>U192</f>
        <v>621</v>
      </c>
      <c r="V217" s="2">
        <f>V191</f>
        <v>672</v>
      </c>
      <c r="W217" s="2">
        <f>W190</f>
        <v>684</v>
      </c>
      <c r="X217" s="2">
        <f>X189</f>
        <v>710</v>
      </c>
      <c r="Y217" s="2">
        <f>Y188</f>
        <v>754</v>
      </c>
      <c r="Z217" s="2">
        <f>Z187</f>
        <v>782</v>
      </c>
      <c r="AA217" s="2">
        <f>AA186</f>
        <v>826</v>
      </c>
      <c r="AB217" s="2">
        <f>AB185</f>
        <v>856</v>
      </c>
      <c r="AC217" s="2">
        <f>AC184</f>
        <v>868</v>
      </c>
      <c r="AD217" s="2">
        <f>AD183</f>
        <v>913</v>
      </c>
      <c r="AE217" s="2">
        <f>AE182</f>
        <v>933</v>
      </c>
      <c r="AF217" s="2">
        <f>AF181</f>
        <v>971</v>
      </c>
      <c r="AG217" s="2">
        <f>AG180</f>
        <v>1023</v>
      </c>
      <c r="AH217" s="217">
        <f t="shared" si="49"/>
        <v>16400</v>
      </c>
      <c r="AI217" s="5">
        <f t="shared" si="50"/>
        <v>11201200</v>
      </c>
      <c r="AJ217" s="2">
        <f t="shared" si="51"/>
        <v>8606720000</v>
      </c>
      <c r="BT217" s="22"/>
      <c r="BU217" s="29" t="s">
        <v>226</v>
      </c>
      <c r="BV217" s="30" t="s">
        <v>1030</v>
      </c>
      <c r="BW217" s="31">
        <f>L2+(209*L4)</f>
        <v>210</v>
      </c>
      <c r="BX217" s="22"/>
    </row>
    <row r="218" spans="1:76" x14ac:dyDescent="0.2">
      <c r="A218" s="3" t="s">
        <v>6</v>
      </c>
      <c r="B218" s="2">
        <f>B196</f>
        <v>966</v>
      </c>
      <c r="C218" s="2">
        <f>C197</f>
        <v>1010</v>
      </c>
      <c r="D218" s="2">
        <f>D198</f>
        <v>928</v>
      </c>
      <c r="E218" s="2">
        <f>E199</f>
        <v>940</v>
      </c>
      <c r="F218" s="2">
        <f>F200</f>
        <v>857</v>
      </c>
      <c r="G218" s="2">
        <f>G201</f>
        <v>877</v>
      </c>
      <c r="H218" s="2">
        <f>H202</f>
        <v>771</v>
      </c>
      <c r="I218" s="2">
        <f>I203</f>
        <v>823</v>
      </c>
      <c r="J218" s="2">
        <f>J204</f>
        <v>715</v>
      </c>
      <c r="K218" s="2">
        <f>K205</f>
        <v>767</v>
      </c>
      <c r="L218" s="2">
        <f>L206</f>
        <v>657</v>
      </c>
      <c r="M218" s="2">
        <f>M207</f>
        <v>677</v>
      </c>
      <c r="N218" s="2">
        <f>N208</f>
        <v>600</v>
      </c>
      <c r="O218" s="2">
        <f>O209</f>
        <v>612</v>
      </c>
      <c r="P218" s="2">
        <f>P210</f>
        <v>526</v>
      </c>
      <c r="Q218" s="2">
        <f>Q211</f>
        <v>570</v>
      </c>
      <c r="R218" s="2">
        <f>R180</f>
        <v>152</v>
      </c>
      <c r="S218" s="2">
        <f>S181</f>
        <v>164</v>
      </c>
      <c r="T218" s="2">
        <f>T182</f>
        <v>206</v>
      </c>
      <c r="U218" s="2">
        <f>U183</f>
        <v>250</v>
      </c>
      <c r="V218" s="2">
        <f>V184</f>
        <v>11</v>
      </c>
      <c r="W218" s="2">
        <f>W185</f>
        <v>63</v>
      </c>
      <c r="X218" s="2">
        <f>X186</f>
        <v>81</v>
      </c>
      <c r="Y218" s="2">
        <f>Y187</f>
        <v>101</v>
      </c>
      <c r="Z218" s="2">
        <f>Z188</f>
        <v>409</v>
      </c>
      <c r="AA218" s="2">
        <f>AA189</f>
        <v>429</v>
      </c>
      <c r="AB218" s="2">
        <f>AB190</f>
        <v>451</v>
      </c>
      <c r="AC218" s="2">
        <f>AC191</f>
        <v>503</v>
      </c>
      <c r="AD218" s="2">
        <f>AD192</f>
        <v>262</v>
      </c>
      <c r="AE218" s="2">
        <f>AE193</f>
        <v>306</v>
      </c>
      <c r="AF218" s="2">
        <f>AF194</f>
        <v>352</v>
      </c>
      <c r="AG218" s="2">
        <f>AG195</f>
        <v>364</v>
      </c>
      <c r="AH218" s="217">
        <f t="shared" si="49"/>
        <v>16400</v>
      </c>
      <c r="AI218" s="5">
        <f t="shared" si="50"/>
        <v>11201200</v>
      </c>
      <c r="AJ218" s="2">
        <f t="shared" si="51"/>
        <v>8606720000</v>
      </c>
      <c r="BT218" s="22"/>
      <c r="BU218" s="29" t="s">
        <v>376</v>
      </c>
      <c r="BV218" s="30" t="s">
        <v>1030</v>
      </c>
      <c r="BW218" s="31">
        <f>L2+(210*L4)</f>
        <v>211</v>
      </c>
      <c r="BX218" s="22"/>
    </row>
    <row r="219" spans="1:76" x14ac:dyDescent="0.2">
      <c r="A219" s="3" t="s">
        <v>7</v>
      </c>
      <c r="B219" s="2">
        <f>B195</f>
        <v>661</v>
      </c>
      <c r="C219" s="2">
        <f>C194</f>
        <v>673</v>
      </c>
      <c r="D219" s="2">
        <f>D193</f>
        <v>719</v>
      </c>
      <c r="E219" s="2">
        <f>E192</f>
        <v>763</v>
      </c>
      <c r="F219" s="2">
        <f>F191</f>
        <v>522</v>
      </c>
      <c r="G219" s="2">
        <f>G190</f>
        <v>574</v>
      </c>
      <c r="H219" s="2">
        <f>H189</f>
        <v>596</v>
      </c>
      <c r="I219" s="2">
        <f>I188</f>
        <v>616</v>
      </c>
      <c r="J219" s="2">
        <f>J187</f>
        <v>924</v>
      </c>
      <c r="K219" s="2">
        <f>K186</f>
        <v>944</v>
      </c>
      <c r="L219" s="2">
        <f>L185</f>
        <v>962</v>
      </c>
      <c r="M219" s="2">
        <f>M184</f>
        <v>1014</v>
      </c>
      <c r="N219" s="2">
        <f>N183</f>
        <v>775</v>
      </c>
      <c r="O219" s="2">
        <f>O182</f>
        <v>819</v>
      </c>
      <c r="P219" s="2">
        <f>P181</f>
        <v>861</v>
      </c>
      <c r="Q219" s="2">
        <f>Q180</f>
        <v>873</v>
      </c>
      <c r="R219" s="2">
        <f>R211</f>
        <v>455</v>
      </c>
      <c r="S219" s="2">
        <f>S210</f>
        <v>499</v>
      </c>
      <c r="T219" s="2">
        <f>T209</f>
        <v>413</v>
      </c>
      <c r="U219" s="2">
        <f>U208</f>
        <v>425</v>
      </c>
      <c r="V219" s="2">
        <f>V207</f>
        <v>348</v>
      </c>
      <c r="W219" s="2">
        <f>W206</f>
        <v>368</v>
      </c>
      <c r="X219" s="2">
        <f>X205</f>
        <v>258</v>
      </c>
      <c r="Y219" s="2">
        <f>Y204</f>
        <v>310</v>
      </c>
      <c r="Z219" s="2">
        <f>Z203</f>
        <v>202</v>
      </c>
      <c r="AA219" s="2">
        <f>AA202</f>
        <v>254</v>
      </c>
      <c r="AB219" s="2">
        <f>AB201</f>
        <v>148</v>
      </c>
      <c r="AC219" s="2">
        <f>AC200</f>
        <v>168</v>
      </c>
      <c r="AD219" s="2">
        <f>AD199</f>
        <v>85</v>
      </c>
      <c r="AE219" s="2">
        <f>AE198</f>
        <v>97</v>
      </c>
      <c r="AF219" s="2">
        <f>AF197</f>
        <v>15</v>
      </c>
      <c r="AG219" s="2">
        <f>AG196</f>
        <v>59</v>
      </c>
      <c r="AH219" s="217">
        <f t="shared" si="49"/>
        <v>16400</v>
      </c>
      <c r="AI219" s="5">
        <f t="shared" si="50"/>
        <v>11201200</v>
      </c>
      <c r="AJ219" s="2">
        <f t="shared" si="51"/>
        <v>8606720000</v>
      </c>
      <c r="BT219" s="22"/>
      <c r="BU219" s="29" t="s">
        <v>435</v>
      </c>
      <c r="BV219" s="30" t="s">
        <v>1030</v>
      </c>
      <c r="BW219" s="31">
        <f>L2+(211*L4)</f>
        <v>212</v>
      </c>
      <c r="BX219" s="22"/>
    </row>
    <row r="220" spans="1:76" x14ac:dyDescent="0.2">
      <c r="BT220" s="22"/>
      <c r="BU220" s="29" t="s">
        <v>632</v>
      </c>
      <c r="BV220" s="30" t="s">
        <v>1030</v>
      </c>
      <c r="BW220" s="31">
        <f>L2+(212*L4)</f>
        <v>213</v>
      </c>
      <c r="BX220" s="22"/>
    </row>
    <row r="221" spans="1:76" x14ac:dyDescent="0.2">
      <c r="BT221" s="22"/>
      <c r="BU221" s="29" t="s">
        <v>691</v>
      </c>
      <c r="BV221" s="30" t="s">
        <v>1030</v>
      </c>
      <c r="BW221" s="31">
        <f>L2+(213*L4)</f>
        <v>214</v>
      </c>
      <c r="BX221" s="22"/>
    </row>
    <row r="222" spans="1:76" ht="13.5" thickBot="1" x14ac:dyDescent="0.25">
      <c r="A222" s="1" t="s">
        <v>5</v>
      </c>
      <c r="B222" s="1" t="s">
        <v>1168</v>
      </c>
      <c r="E222" s="73"/>
      <c r="I222" s="2" t="s">
        <v>5</v>
      </c>
      <c r="BT222" s="22"/>
      <c r="BU222" s="29" t="s">
        <v>792</v>
      </c>
      <c r="BV222" s="30" t="s">
        <v>1030</v>
      </c>
      <c r="BW222" s="31">
        <f>L2+(214*L4)</f>
        <v>215</v>
      </c>
      <c r="BX222" s="22"/>
    </row>
    <row r="223" spans="1:76" x14ac:dyDescent="0.2">
      <c r="A223" s="1">
        <v>1</v>
      </c>
      <c r="B223" s="193">
        <v>3</v>
      </c>
      <c r="C223" s="194">
        <v>404</v>
      </c>
      <c r="D223" s="177">
        <v>930</v>
      </c>
      <c r="E223" s="177">
        <v>561</v>
      </c>
      <c r="F223" s="177">
        <v>797</v>
      </c>
      <c r="G223" s="177">
        <v>654</v>
      </c>
      <c r="H223" s="177">
        <v>192</v>
      </c>
      <c r="I223" s="177">
        <v>303</v>
      </c>
      <c r="J223" s="177">
        <v>584</v>
      </c>
      <c r="K223" s="177">
        <v>983</v>
      </c>
      <c r="L223" s="177">
        <v>485</v>
      </c>
      <c r="M223" s="177">
        <v>118</v>
      </c>
      <c r="N223" s="177">
        <v>346</v>
      </c>
      <c r="O223" s="177">
        <v>201</v>
      </c>
      <c r="P223" s="189">
        <v>763</v>
      </c>
      <c r="Q223" s="177">
        <v>876</v>
      </c>
      <c r="R223" s="177">
        <v>371</v>
      </c>
      <c r="S223" s="177">
        <v>228</v>
      </c>
      <c r="T223" s="177">
        <v>722</v>
      </c>
      <c r="U223" s="177">
        <v>833</v>
      </c>
      <c r="V223" s="195">
        <v>621</v>
      </c>
      <c r="W223" s="177">
        <v>1022</v>
      </c>
      <c r="X223" s="177">
        <v>464</v>
      </c>
      <c r="Y223" s="177">
        <v>95</v>
      </c>
      <c r="Z223" s="177">
        <v>824</v>
      </c>
      <c r="AA223" s="177">
        <v>679</v>
      </c>
      <c r="AB223" s="177">
        <v>149</v>
      </c>
      <c r="AC223" s="185">
        <v>262</v>
      </c>
      <c r="AD223" s="177">
        <v>42</v>
      </c>
      <c r="AE223" s="177">
        <v>441</v>
      </c>
      <c r="AF223" s="177">
        <v>907</v>
      </c>
      <c r="AG223" s="196">
        <v>540</v>
      </c>
      <c r="AH223" s="5">
        <f>SUM(B223:AG223)</f>
        <v>16400</v>
      </c>
      <c r="AI223" s="5">
        <f>SUMSQ(B223:AG223)</f>
        <v>11201200</v>
      </c>
      <c r="AJ223" s="2">
        <f t="shared" ref="AJ223:AJ254" si="52">B223^3+C223^3+D223^3+E223^3+F223^3+G223^3+H223^3+I223^3+J223^3+K223^3+L223^3+M223^3+N223^3+O223^3+P223^3+Q223^3+R223^3+S223^3+T223^3+U223^3+V223^3+W223^3+X223^3+Y223^3+Z223^3+AA223^3+AB223^3+AC223^3+AD223^3+AE223^3+AF223^3+AG223^3</f>
        <v>8606720000</v>
      </c>
      <c r="AK223" s="115">
        <f>SUMSQ(B223,C223,D223,E223,F223,G223,H223,I223,J223,K223,L223,M223,N223,O223,P223,Q223,B224,C224,D224,E224,F224,G224,H224,I224,J224,K224,L224,M224,N224,O224,P224,Q224)</f>
        <v>11201200</v>
      </c>
      <c r="BT223" s="22"/>
      <c r="BU223" s="29" t="s">
        <v>984</v>
      </c>
      <c r="BV223" s="30" t="s">
        <v>1030</v>
      </c>
      <c r="BW223" s="31">
        <f>L2+(215*L4)</f>
        <v>216</v>
      </c>
      <c r="BX223" s="22"/>
    </row>
    <row r="224" spans="1:76" x14ac:dyDescent="0.2">
      <c r="A224" s="1">
        <v>2</v>
      </c>
      <c r="B224" s="197">
        <v>424</v>
      </c>
      <c r="C224" s="9">
        <v>55</v>
      </c>
      <c r="D224" s="6">
        <v>517</v>
      </c>
      <c r="E224" s="6">
        <v>918</v>
      </c>
      <c r="F224" s="6">
        <v>698</v>
      </c>
      <c r="G224" s="6">
        <v>809</v>
      </c>
      <c r="H224" s="6">
        <v>283</v>
      </c>
      <c r="I224" s="6">
        <v>140</v>
      </c>
      <c r="J224" s="6">
        <v>995</v>
      </c>
      <c r="K224" s="6">
        <v>628</v>
      </c>
      <c r="L224" s="6">
        <v>66</v>
      </c>
      <c r="M224" s="6">
        <v>465</v>
      </c>
      <c r="N224" s="6">
        <v>253</v>
      </c>
      <c r="O224" s="6">
        <v>366</v>
      </c>
      <c r="P224" s="6">
        <v>864</v>
      </c>
      <c r="Q224" s="11">
        <v>719</v>
      </c>
      <c r="R224" s="6">
        <v>216</v>
      </c>
      <c r="S224" s="6">
        <v>327</v>
      </c>
      <c r="T224" s="6">
        <v>885</v>
      </c>
      <c r="U224" s="6">
        <v>742</v>
      </c>
      <c r="V224" s="6">
        <v>970</v>
      </c>
      <c r="W224" s="8">
        <v>601</v>
      </c>
      <c r="X224" s="6">
        <v>107</v>
      </c>
      <c r="Y224" s="6">
        <v>508</v>
      </c>
      <c r="Z224" s="6">
        <v>659</v>
      </c>
      <c r="AA224" s="6">
        <v>772</v>
      </c>
      <c r="AB224" s="12">
        <v>306</v>
      </c>
      <c r="AC224" s="6">
        <v>161</v>
      </c>
      <c r="AD224" s="6">
        <v>397</v>
      </c>
      <c r="AE224" s="6">
        <v>30</v>
      </c>
      <c r="AF224" s="6">
        <v>560</v>
      </c>
      <c r="AG224" s="179">
        <v>959</v>
      </c>
      <c r="AH224" s="5">
        <f t="shared" ref="AH224:AH254" si="53">SUM(B224:AG224)</f>
        <v>16400</v>
      </c>
      <c r="AI224" s="5">
        <f t="shared" ref="AI224:AI254" si="54">SUMSQ(B224:AG224)</f>
        <v>11201200</v>
      </c>
      <c r="AJ224" s="2">
        <f t="shared" si="52"/>
        <v>8606720000</v>
      </c>
      <c r="AK224" s="115">
        <f>SUMSQ(R223,S223,T223,U223,V223,W223,X223,Y223,Z223,AA223,AB223,AC223,AD223,AE223,AF223,AG223,R224,S224,T224,U224,V224,W224,X224,Y224,Z224,AA224,AB224,AC224,AD224,AE224,AF224,AG224)</f>
        <v>11201200</v>
      </c>
      <c r="BT224" s="22"/>
      <c r="BU224" s="29" t="s">
        <v>548</v>
      </c>
      <c r="BV224" s="30" t="s">
        <v>1030</v>
      </c>
      <c r="BW224" s="31">
        <f>L2+(216*L4)</f>
        <v>217</v>
      </c>
      <c r="BX224" s="22"/>
    </row>
    <row r="225" spans="1:76" x14ac:dyDescent="0.2">
      <c r="A225" s="1">
        <v>3</v>
      </c>
      <c r="B225" s="178">
        <v>1020</v>
      </c>
      <c r="C225" s="6">
        <v>619</v>
      </c>
      <c r="D225" s="9">
        <v>89</v>
      </c>
      <c r="E225" s="7">
        <v>458</v>
      </c>
      <c r="F225" s="6">
        <v>230</v>
      </c>
      <c r="G225" s="6">
        <v>373</v>
      </c>
      <c r="H225" s="6">
        <v>839</v>
      </c>
      <c r="I225" s="6">
        <v>728</v>
      </c>
      <c r="J225" s="6">
        <v>447</v>
      </c>
      <c r="K225" s="6">
        <v>48</v>
      </c>
      <c r="L225" s="6">
        <v>542</v>
      </c>
      <c r="M225" s="6">
        <v>909</v>
      </c>
      <c r="N225" s="11">
        <v>673</v>
      </c>
      <c r="O225" s="6">
        <v>818</v>
      </c>
      <c r="P225" s="6">
        <v>260</v>
      </c>
      <c r="Q225" s="6">
        <v>147</v>
      </c>
      <c r="R225" s="6">
        <v>652</v>
      </c>
      <c r="S225" s="6">
        <v>795</v>
      </c>
      <c r="T225" s="6">
        <v>297</v>
      </c>
      <c r="U225" s="6">
        <v>186</v>
      </c>
      <c r="V225" s="6">
        <v>406</v>
      </c>
      <c r="W225" s="6">
        <v>5</v>
      </c>
      <c r="X225" s="8">
        <v>567</v>
      </c>
      <c r="Y225" s="6">
        <v>936</v>
      </c>
      <c r="Z225" s="6">
        <v>207</v>
      </c>
      <c r="AA225" s="12">
        <v>352</v>
      </c>
      <c r="AB225" s="6">
        <v>878</v>
      </c>
      <c r="AC225" s="6">
        <v>765</v>
      </c>
      <c r="AD225" s="6">
        <v>977</v>
      </c>
      <c r="AE225" s="6">
        <v>578</v>
      </c>
      <c r="AF225" s="6">
        <v>116</v>
      </c>
      <c r="AG225" s="179">
        <v>483</v>
      </c>
      <c r="AH225" s="5">
        <f t="shared" si="53"/>
        <v>16400</v>
      </c>
      <c r="AI225" s="5">
        <f t="shared" si="54"/>
        <v>11201200</v>
      </c>
      <c r="AJ225" s="2">
        <f t="shared" si="52"/>
        <v>8606720000</v>
      </c>
      <c r="AK225" s="115">
        <f>SUMSQ(B225,C225,D225,E225,F225,G225,H225,I225,J225,K225,L225,M225,N225,O225,P225,Q225,B226,C226,D226,E226,F226,G226,H226,I226,J226,K226,L226,M226,N226,O226,P226,Q226)</f>
        <v>11201200</v>
      </c>
      <c r="BT225" s="22"/>
      <c r="BU225" s="29" t="s">
        <v>742</v>
      </c>
      <c r="BV225" s="30" t="s">
        <v>1030</v>
      </c>
      <c r="BW225" s="31">
        <f>L2+(217*L4)</f>
        <v>218</v>
      </c>
      <c r="BX225" s="22"/>
    </row>
    <row r="226" spans="1:76" x14ac:dyDescent="0.2">
      <c r="A226" s="1">
        <v>4</v>
      </c>
      <c r="B226" s="178">
        <v>607</v>
      </c>
      <c r="C226" s="6">
        <v>976</v>
      </c>
      <c r="D226" s="7">
        <v>510</v>
      </c>
      <c r="E226" s="9">
        <v>109</v>
      </c>
      <c r="F226" s="6">
        <v>321</v>
      </c>
      <c r="G226" s="6">
        <v>210</v>
      </c>
      <c r="H226" s="6">
        <v>740</v>
      </c>
      <c r="I226" s="6">
        <v>883</v>
      </c>
      <c r="J226" s="6">
        <v>28</v>
      </c>
      <c r="K226" s="6">
        <v>395</v>
      </c>
      <c r="L226" s="6">
        <v>953</v>
      </c>
      <c r="M226" s="6">
        <v>554</v>
      </c>
      <c r="N226" s="6">
        <v>774</v>
      </c>
      <c r="O226" s="11">
        <v>661</v>
      </c>
      <c r="P226" s="6">
        <v>167</v>
      </c>
      <c r="Q226" s="6">
        <v>312</v>
      </c>
      <c r="R226" s="6">
        <v>815</v>
      </c>
      <c r="S226" s="6">
        <v>704</v>
      </c>
      <c r="T226" s="6">
        <v>142</v>
      </c>
      <c r="U226" s="6">
        <v>285</v>
      </c>
      <c r="V226" s="6">
        <v>49</v>
      </c>
      <c r="W226" s="6">
        <v>418</v>
      </c>
      <c r="X226" s="6">
        <v>916</v>
      </c>
      <c r="Y226" s="8">
        <v>515</v>
      </c>
      <c r="Z226" s="12">
        <v>364</v>
      </c>
      <c r="AA226" s="6">
        <v>251</v>
      </c>
      <c r="AB226" s="6">
        <v>713</v>
      </c>
      <c r="AC226" s="6">
        <v>858</v>
      </c>
      <c r="AD226" s="6">
        <v>630</v>
      </c>
      <c r="AE226" s="6">
        <v>997</v>
      </c>
      <c r="AF226" s="6">
        <v>471</v>
      </c>
      <c r="AG226" s="179">
        <v>72</v>
      </c>
      <c r="AH226" s="5">
        <f t="shared" si="53"/>
        <v>16400</v>
      </c>
      <c r="AI226" s="5">
        <f t="shared" si="54"/>
        <v>11201200</v>
      </c>
      <c r="AJ226" s="2">
        <f t="shared" si="52"/>
        <v>8606720000</v>
      </c>
      <c r="AK226" s="115">
        <f>SUMSQ(R225,S225,T225,U225,V225,W225,X225,Y225,Z225,AA225,AB225,AC225,AD225,AE225,AF225,AG225,R226,S226,T226,U226,V226,W226,X226,Y226,Z226,AA226,AB226,AC226,AD226,AE226,AF226,AG226)</f>
        <v>11201200</v>
      </c>
      <c r="BT226" s="22"/>
      <c r="BU226" s="29" t="s">
        <v>876</v>
      </c>
      <c r="BV226" s="30" t="s">
        <v>1030</v>
      </c>
      <c r="BW226" s="31">
        <f>L2+(218*L4)</f>
        <v>219</v>
      </c>
      <c r="BX226" s="22"/>
    </row>
    <row r="227" spans="1:76" x14ac:dyDescent="0.2">
      <c r="A227" s="1">
        <v>5</v>
      </c>
      <c r="B227" s="178">
        <v>898</v>
      </c>
      <c r="C227" s="6">
        <v>529</v>
      </c>
      <c r="D227" s="6">
        <v>35</v>
      </c>
      <c r="E227" s="6">
        <v>436</v>
      </c>
      <c r="F227" s="9">
        <v>160</v>
      </c>
      <c r="G227" s="7">
        <v>271</v>
      </c>
      <c r="H227" s="6">
        <v>829</v>
      </c>
      <c r="I227" s="6">
        <v>686</v>
      </c>
      <c r="J227" s="6">
        <v>453</v>
      </c>
      <c r="K227" s="6">
        <v>86</v>
      </c>
      <c r="L227" s="11">
        <v>616</v>
      </c>
      <c r="M227" s="6">
        <v>1015</v>
      </c>
      <c r="N227" s="6">
        <v>731</v>
      </c>
      <c r="O227" s="6">
        <v>844</v>
      </c>
      <c r="P227" s="6">
        <v>378</v>
      </c>
      <c r="Q227" s="6">
        <v>233</v>
      </c>
      <c r="R227" s="8">
        <v>754</v>
      </c>
      <c r="S227" s="6">
        <v>865</v>
      </c>
      <c r="T227" s="6">
        <v>339</v>
      </c>
      <c r="U227" s="6">
        <v>196</v>
      </c>
      <c r="V227" s="6">
        <v>496</v>
      </c>
      <c r="W227" s="6">
        <v>127</v>
      </c>
      <c r="X227" s="6">
        <v>589</v>
      </c>
      <c r="Y227" s="6">
        <v>990</v>
      </c>
      <c r="Z227" s="6">
        <v>181</v>
      </c>
      <c r="AA227" s="6">
        <v>294</v>
      </c>
      <c r="AB227" s="6">
        <v>792</v>
      </c>
      <c r="AC227" s="6">
        <v>647</v>
      </c>
      <c r="AD227" s="6">
        <v>939</v>
      </c>
      <c r="AE227" s="6">
        <v>572</v>
      </c>
      <c r="AF227" s="6">
        <v>10</v>
      </c>
      <c r="AG227" s="186">
        <v>409</v>
      </c>
      <c r="AH227" s="5">
        <f t="shared" si="53"/>
        <v>16400</v>
      </c>
      <c r="AI227" s="5">
        <f t="shared" si="54"/>
        <v>11201200</v>
      </c>
      <c r="AJ227" s="2">
        <f t="shared" si="52"/>
        <v>8606720000</v>
      </c>
      <c r="AK227" s="115">
        <f>SUMSQ(B227,C227,D227,E227,F227,G227,H227,I227,J227,K227,L227,M227,N227,O227,P227,Q227,B228,C228,D228,E228,F228,G228,H228,I228,J228,K228,L228,M228,N228,O228,P228,Q228)</f>
        <v>11201200</v>
      </c>
      <c r="BT227" s="22"/>
      <c r="BU227" s="29" t="s">
        <v>934</v>
      </c>
      <c r="BV227" s="30" t="s">
        <v>1030</v>
      </c>
      <c r="BW227" s="31">
        <f>L2+(219*L4)</f>
        <v>220</v>
      </c>
      <c r="BX227" s="22"/>
    </row>
    <row r="228" spans="1:76" x14ac:dyDescent="0.2">
      <c r="A228" s="1">
        <v>6</v>
      </c>
      <c r="B228" s="178">
        <v>549</v>
      </c>
      <c r="C228" s="6">
        <v>950</v>
      </c>
      <c r="D228" s="6">
        <v>392</v>
      </c>
      <c r="E228" s="6">
        <v>23</v>
      </c>
      <c r="F228" s="7">
        <v>315</v>
      </c>
      <c r="G228" s="9">
        <v>172</v>
      </c>
      <c r="H228" s="6">
        <v>666</v>
      </c>
      <c r="I228" s="6">
        <v>777</v>
      </c>
      <c r="J228" s="6">
        <v>98</v>
      </c>
      <c r="K228" s="6">
        <v>497</v>
      </c>
      <c r="L228" s="6">
        <v>963</v>
      </c>
      <c r="M228" s="11">
        <v>596</v>
      </c>
      <c r="N228" s="6">
        <v>896</v>
      </c>
      <c r="O228" s="6">
        <v>751</v>
      </c>
      <c r="P228" s="6">
        <v>221</v>
      </c>
      <c r="Q228" s="6">
        <v>334</v>
      </c>
      <c r="R228" s="6">
        <v>853</v>
      </c>
      <c r="S228" s="8">
        <v>710</v>
      </c>
      <c r="T228" s="6">
        <v>248</v>
      </c>
      <c r="U228" s="6">
        <v>359</v>
      </c>
      <c r="V228" s="6">
        <v>75</v>
      </c>
      <c r="W228" s="6">
        <v>476</v>
      </c>
      <c r="X228" s="6">
        <v>1002</v>
      </c>
      <c r="Y228" s="6">
        <v>633</v>
      </c>
      <c r="Z228" s="6">
        <v>274</v>
      </c>
      <c r="AA228" s="6">
        <v>129</v>
      </c>
      <c r="AB228" s="6">
        <v>691</v>
      </c>
      <c r="AC228" s="6">
        <v>804</v>
      </c>
      <c r="AD228" s="6">
        <v>528</v>
      </c>
      <c r="AE228" s="6">
        <v>927</v>
      </c>
      <c r="AF228" s="12">
        <v>429</v>
      </c>
      <c r="AG228" s="179">
        <v>62</v>
      </c>
      <c r="AH228" s="5">
        <f t="shared" si="53"/>
        <v>16400</v>
      </c>
      <c r="AI228" s="5">
        <f t="shared" si="54"/>
        <v>11201200</v>
      </c>
      <c r="AJ228" s="2">
        <f t="shared" si="52"/>
        <v>8606720000</v>
      </c>
      <c r="AK228" s="115">
        <f>SUMSQ(R227,S227,T227,U227,V227,W227,X227,Y227,Z227,AA227,AB227,AC227,AD227,AE227,AF227,AG227,R228,S228,T228,U228,V228,W228,X228,Y228,Z228,AA228,AB228,AC228,AD228,AE228,AF228,AG228)</f>
        <v>11201200</v>
      </c>
      <c r="BT228" s="22"/>
      <c r="BU228" s="29" t="s">
        <v>117</v>
      </c>
      <c r="BV228" s="30" t="s">
        <v>1030</v>
      </c>
      <c r="BW228" s="31">
        <f>L2+(220*L4)</f>
        <v>221</v>
      </c>
      <c r="BX228" s="22"/>
    </row>
    <row r="229" spans="1:76" x14ac:dyDescent="0.2">
      <c r="A229" s="1">
        <v>7</v>
      </c>
      <c r="B229" s="178">
        <v>121</v>
      </c>
      <c r="C229" s="6">
        <v>490</v>
      </c>
      <c r="D229" s="6">
        <v>988</v>
      </c>
      <c r="E229" s="6">
        <v>587</v>
      </c>
      <c r="F229" s="6">
        <v>871</v>
      </c>
      <c r="G229" s="6">
        <v>760</v>
      </c>
      <c r="H229" s="9">
        <v>198</v>
      </c>
      <c r="I229" s="7">
        <v>341</v>
      </c>
      <c r="J229" s="11">
        <v>574</v>
      </c>
      <c r="K229" s="6">
        <v>941</v>
      </c>
      <c r="L229" s="6">
        <v>415</v>
      </c>
      <c r="M229" s="6">
        <v>16</v>
      </c>
      <c r="N229" s="6">
        <v>292</v>
      </c>
      <c r="O229" s="6">
        <v>179</v>
      </c>
      <c r="P229" s="6">
        <v>641</v>
      </c>
      <c r="Q229" s="6">
        <v>786</v>
      </c>
      <c r="R229" s="6">
        <v>265</v>
      </c>
      <c r="S229" s="6">
        <v>154</v>
      </c>
      <c r="T229" s="8">
        <v>684</v>
      </c>
      <c r="U229" s="6">
        <v>827</v>
      </c>
      <c r="V229" s="6">
        <v>535</v>
      </c>
      <c r="W229" s="6">
        <v>904</v>
      </c>
      <c r="X229" s="6">
        <v>438</v>
      </c>
      <c r="Y229" s="6">
        <v>37</v>
      </c>
      <c r="Z229" s="6">
        <v>846</v>
      </c>
      <c r="AA229" s="6">
        <v>733</v>
      </c>
      <c r="AB229" s="6">
        <v>239</v>
      </c>
      <c r="AC229" s="6">
        <v>384</v>
      </c>
      <c r="AD229" s="6">
        <v>84</v>
      </c>
      <c r="AE229" s="12">
        <v>451</v>
      </c>
      <c r="AF229" s="6">
        <v>1009</v>
      </c>
      <c r="AG229" s="179">
        <v>610</v>
      </c>
      <c r="AH229" s="5">
        <f t="shared" si="53"/>
        <v>16400</v>
      </c>
      <c r="AI229" s="5">
        <f t="shared" si="54"/>
        <v>11201200</v>
      </c>
      <c r="AJ229" s="2">
        <f t="shared" si="52"/>
        <v>8606720000</v>
      </c>
      <c r="AK229" s="115">
        <f>SUMSQ(B229,C229,D229,E229,F229,G229,H229,I229,J229,K229,L229,M229,N229,O229,P229,Q229,B230,C230,D230,E230,F230,G230,H230,I230,J230,K230,L230,M230,N230,O230,P230,Q230)</f>
        <v>11201200</v>
      </c>
      <c r="BT229" s="22"/>
      <c r="BU229" s="29" t="s">
        <v>175</v>
      </c>
      <c r="BV229" s="30" t="s">
        <v>1030</v>
      </c>
      <c r="BW229" s="31">
        <f>L2+(221*L4)</f>
        <v>222</v>
      </c>
      <c r="BX229" s="22"/>
    </row>
    <row r="230" spans="1:76" x14ac:dyDescent="0.2">
      <c r="A230" s="1">
        <v>8</v>
      </c>
      <c r="B230" s="178">
        <v>478</v>
      </c>
      <c r="C230" s="6">
        <v>77</v>
      </c>
      <c r="D230" s="6">
        <v>639</v>
      </c>
      <c r="E230" s="6">
        <v>1008</v>
      </c>
      <c r="F230" s="6">
        <v>708</v>
      </c>
      <c r="G230" s="6">
        <v>851</v>
      </c>
      <c r="H230" s="7">
        <v>353</v>
      </c>
      <c r="I230" s="9">
        <v>242</v>
      </c>
      <c r="J230" s="6">
        <v>921</v>
      </c>
      <c r="K230" s="11">
        <v>522</v>
      </c>
      <c r="L230" s="6">
        <v>60</v>
      </c>
      <c r="M230" s="6">
        <v>427</v>
      </c>
      <c r="N230" s="6">
        <v>135</v>
      </c>
      <c r="O230" s="6">
        <v>280</v>
      </c>
      <c r="P230" s="6">
        <v>806</v>
      </c>
      <c r="Q230" s="6">
        <v>693</v>
      </c>
      <c r="R230" s="6">
        <v>174</v>
      </c>
      <c r="S230" s="6">
        <v>317</v>
      </c>
      <c r="T230" s="6">
        <v>783</v>
      </c>
      <c r="U230" s="8">
        <v>672</v>
      </c>
      <c r="V230" s="6">
        <v>948</v>
      </c>
      <c r="W230" s="6">
        <v>547</v>
      </c>
      <c r="X230" s="6">
        <v>17</v>
      </c>
      <c r="Y230" s="6">
        <v>386</v>
      </c>
      <c r="Z230" s="6">
        <v>745</v>
      </c>
      <c r="AA230" s="6">
        <v>890</v>
      </c>
      <c r="AB230" s="6">
        <v>332</v>
      </c>
      <c r="AC230" s="6">
        <v>219</v>
      </c>
      <c r="AD230" s="12">
        <v>503</v>
      </c>
      <c r="AE230" s="6">
        <v>104</v>
      </c>
      <c r="AF230" s="6">
        <v>598</v>
      </c>
      <c r="AG230" s="179">
        <v>965</v>
      </c>
      <c r="AH230" s="5">
        <f t="shared" si="53"/>
        <v>16400</v>
      </c>
      <c r="AI230" s="5">
        <f t="shared" si="54"/>
        <v>11201200</v>
      </c>
      <c r="AJ230" s="2">
        <f t="shared" si="52"/>
        <v>8606720000</v>
      </c>
      <c r="AK230" s="115">
        <f>SUMSQ(R229,S229,T229,U229,V229,W229,X229,Y229,Z229,AA229,AB229,AC229,AD229,AE229,AF229,AG229,R230,S230,T230,U230,V230,W230,X230,Y230,Z230,AA230,AB230,AC230,AD230,AE230,AF230,AG230)</f>
        <v>11201200</v>
      </c>
      <c r="BT230" s="22"/>
      <c r="BU230" s="29" t="s">
        <v>293</v>
      </c>
      <c r="BV230" s="30" t="s">
        <v>1030</v>
      </c>
      <c r="BW230" s="31">
        <f>L2+(222*L4)</f>
        <v>223</v>
      </c>
      <c r="BX230" s="22"/>
    </row>
    <row r="231" spans="1:76" x14ac:dyDescent="0.2">
      <c r="A231" s="1">
        <v>9</v>
      </c>
      <c r="B231" s="178">
        <v>841</v>
      </c>
      <c r="C231" s="6">
        <v>730</v>
      </c>
      <c r="D231" s="6">
        <v>236</v>
      </c>
      <c r="E231" s="6">
        <v>379</v>
      </c>
      <c r="F231" s="6">
        <v>87</v>
      </c>
      <c r="G231" s="6">
        <v>456</v>
      </c>
      <c r="H231" s="11">
        <v>1014</v>
      </c>
      <c r="I231" s="6">
        <v>613</v>
      </c>
      <c r="J231" s="9">
        <v>270</v>
      </c>
      <c r="K231" s="7">
        <v>157</v>
      </c>
      <c r="L231" s="6">
        <v>687</v>
      </c>
      <c r="M231" s="6">
        <v>832</v>
      </c>
      <c r="N231" s="6">
        <v>532</v>
      </c>
      <c r="O231" s="6">
        <v>899</v>
      </c>
      <c r="P231" s="6">
        <v>433</v>
      </c>
      <c r="Q231" s="6">
        <v>34</v>
      </c>
      <c r="R231" s="6">
        <v>569</v>
      </c>
      <c r="S231" s="6">
        <v>938</v>
      </c>
      <c r="T231" s="6">
        <v>412</v>
      </c>
      <c r="U231" s="12">
        <v>11</v>
      </c>
      <c r="V231" s="6">
        <v>295</v>
      </c>
      <c r="W231" s="6">
        <v>184</v>
      </c>
      <c r="X231" s="6">
        <v>646</v>
      </c>
      <c r="Y231" s="6">
        <v>789</v>
      </c>
      <c r="Z231" s="6">
        <v>126</v>
      </c>
      <c r="AA231" s="6">
        <v>493</v>
      </c>
      <c r="AB231" s="6">
        <v>991</v>
      </c>
      <c r="AC231" s="6">
        <v>592</v>
      </c>
      <c r="AD231" s="8">
        <v>868</v>
      </c>
      <c r="AE231" s="6">
        <v>755</v>
      </c>
      <c r="AF231" s="6">
        <v>193</v>
      </c>
      <c r="AG231" s="179">
        <v>338</v>
      </c>
      <c r="AH231" s="5">
        <f t="shared" si="53"/>
        <v>16400</v>
      </c>
      <c r="AI231" s="5">
        <f t="shared" si="54"/>
        <v>11201200</v>
      </c>
      <c r="AJ231" s="2">
        <f t="shared" si="52"/>
        <v>8606720000</v>
      </c>
      <c r="AK231" s="115">
        <f>SUMSQ(B231,C231,D231,E231,F231,G231,H231,I231,J231,K231,L231,M231,N231,O231,P231,Q231,B232,C232,D232,E232,F232,G232,H232,I232,J232,K232,L232,M232,N232,O232,P232,Q232)</f>
        <v>11201200</v>
      </c>
      <c r="BT231" s="22"/>
      <c r="BU231" s="29" t="s">
        <v>486</v>
      </c>
      <c r="BV231" s="30" t="s">
        <v>1030</v>
      </c>
      <c r="BW231" s="31">
        <f>L2+(223*L4)</f>
        <v>224</v>
      </c>
      <c r="BX231" s="22"/>
    </row>
    <row r="232" spans="1:76" x14ac:dyDescent="0.2">
      <c r="A232" s="1">
        <v>10</v>
      </c>
      <c r="B232" s="178">
        <v>750</v>
      </c>
      <c r="C232" s="6">
        <v>893</v>
      </c>
      <c r="D232" s="6">
        <v>335</v>
      </c>
      <c r="E232" s="6">
        <v>224</v>
      </c>
      <c r="F232" s="6">
        <v>500</v>
      </c>
      <c r="G232" s="6">
        <v>99</v>
      </c>
      <c r="H232" s="6">
        <v>593</v>
      </c>
      <c r="I232" s="11">
        <v>962</v>
      </c>
      <c r="J232" s="7">
        <v>169</v>
      </c>
      <c r="K232" s="9">
        <v>314</v>
      </c>
      <c r="L232" s="6">
        <v>780</v>
      </c>
      <c r="M232" s="6">
        <v>667</v>
      </c>
      <c r="N232" s="6">
        <v>951</v>
      </c>
      <c r="O232" s="6">
        <v>552</v>
      </c>
      <c r="P232" s="6">
        <v>22</v>
      </c>
      <c r="Q232" s="6">
        <v>389</v>
      </c>
      <c r="R232" s="6">
        <v>926</v>
      </c>
      <c r="S232" s="6">
        <v>525</v>
      </c>
      <c r="T232" s="12">
        <v>63</v>
      </c>
      <c r="U232" s="6">
        <v>432</v>
      </c>
      <c r="V232" s="6">
        <v>132</v>
      </c>
      <c r="W232" s="6">
        <v>275</v>
      </c>
      <c r="X232" s="6">
        <v>801</v>
      </c>
      <c r="Y232" s="6">
        <v>690</v>
      </c>
      <c r="Z232" s="6">
        <v>473</v>
      </c>
      <c r="AA232" s="6">
        <v>74</v>
      </c>
      <c r="AB232" s="6">
        <v>636</v>
      </c>
      <c r="AC232" s="6">
        <v>1003</v>
      </c>
      <c r="AD232" s="6">
        <v>711</v>
      </c>
      <c r="AE232" s="8">
        <v>856</v>
      </c>
      <c r="AF232" s="6">
        <v>358</v>
      </c>
      <c r="AG232" s="179">
        <v>245</v>
      </c>
      <c r="AH232" s="5">
        <f t="shared" si="53"/>
        <v>16400</v>
      </c>
      <c r="AI232" s="5">
        <f t="shared" si="54"/>
        <v>11201200</v>
      </c>
      <c r="AJ232" s="2">
        <f t="shared" si="52"/>
        <v>8606720000</v>
      </c>
      <c r="AK232" s="115">
        <f>SUMSQ(R231,S231,T231,U231,V231,W231,X231,Y231,Z231,AA231,AB231,AC231,AD231,AE231,AF231,AG231,R232,S232,T232,U232,V232,W232,X232,Y232,Z232,AA232,AB232,AC232,AD232,AE232,AF232,AG232)</f>
        <v>11201200</v>
      </c>
      <c r="BT232" s="22"/>
      <c r="BU232" s="29" t="s">
        <v>902</v>
      </c>
      <c r="BV232" s="30" t="s">
        <v>1030</v>
      </c>
      <c r="BW232" s="31">
        <f>L2+(224*L4)</f>
        <v>225</v>
      </c>
      <c r="BX232" s="22"/>
    </row>
    <row r="233" spans="1:76" x14ac:dyDescent="0.2">
      <c r="A233" s="1">
        <v>11</v>
      </c>
      <c r="B233" s="178">
        <v>178</v>
      </c>
      <c r="C233" s="6">
        <v>289</v>
      </c>
      <c r="D233" s="6">
        <v>787</v>
      </c>
      <c r="E233" s="6">
        <v>644</v>
      </c>
      <c r="F233" s="11">
        <v>944</v>
      </c>
      <c r="G233" s="6">
        <v>575</v>
      </c>
      <c r="H233" s="6">
        <v>13</v>
      </c>
      <c r="I233" s="6">
        <v>414</v>
      </c>
      <c r="J233" s="6">
        <v>757</v>
      </c>
      <c r="K233" s="6">
        <v>870</v>
      </c>
      <c r="L233" s="9">
        <v>344</v>
      </c>
      <c r="M233" s="7">
        <v>199</v>
      </c>
      <c r="N233" s="6">
        <v>491</v>
      </c>
      <c r="O233" s="6">
        <v>124</v>
      </c>
      <c r="P233" s="6">
        <v>586</v>
      </c>
      <c r="Q233" s="6">
        <v>985</v>
      </c>
      <c r="R233" s="6">
        <v>450</v>
      </c>
      <c r="S233" s="12">
        <v>81</v>
      </c>
      <c r="T233" s="6">
        <v>611</v>
      </c>
      <c r="U233" s="6">
        <v>1012</v>
      </c>
      <c r="V233" s="6">
        <v>736</v>
      </c>
      <c r="W233" s="6">
        <v>847</v>
      </c>
      <c r="X233" s="6">
        <v>381</v>
      </c>
      <c r="Y233" s="6">
        <v>238</v>
      </c>
      <c r="Z233" s="6">
        <v>901</v>
      </c>
      <c r="AA233" s="6">
        <v>534</v>
      </c>
      <c r="AB233" s="6">
        <v>40</v>
      </c>
      <c r="AC233" s="6">
        <v>439</v>
      </c>
      <c r="AD233" s="6">
        <v>155</v>
      </c>
      <c r="AE233" s="6">
        <v>268</v>
      </c>
      <c r="AF233" s="8">
        <v>826</v>
      </c>
      <c r="AG233" s="179">
        <v>681</v>
      </c>
      <c r="AH233" s="5">
        <f t="shared" si="53"/>
        <v>16400</v>
      </c>
      <c r="AI233" s="5">
        <f t="shared" si="54"/>
        <v>11201200</v>
      </c>
      <c r="AJ233" s="2">
        <f t="shared" si="52"/>
        <v>8606720000</v>
      </c>
      <c r="AK233" s="115">
        <f>SUMSQ(B233,C233,D233,E233,F233,G233,H233,I233,J233,K233,L233,M233,N233,O233,P233,Q233,B234,C234,D234,E234,F234,G234,H234,I234,J234,K234,L234,M234,N234,O234,P234,Q234)</f>
        <v>11201200</v>
      </c>
      <c r="BT233" s="22"/>
      <c r="BU233" s="29" t="s">
        <v>844</v>
      </c>
      <c r="BV233" s="30" t="s">
        <v>1030</v>
      </c>
      <c r="BW233" s="31">
        <f>L2+(225*L4)</f>
        <v>226</v>
      </c>
      <c r="BX233" s="22"/>
    </row>
    <row r="234" spans="1:76" x14ac:dyDescent="0.2">
      <c r="A234" s="1">
        <v>12</v>
      </c>
      <c r="B234" s="178">
        <v>277</v>
      </c>
      <c r="C234" s="6">
        <v>134</v>
      </c>
      <c r="D234" s="6">
        <v>696</v>
      </c>
      <c r="E234" s="6">
        <v>807</v>
      </c>
      <c r="F234" s="6">
        <v>523</v>
      </c>
      <c r="G234" s="11">
        <v>924</v>
      </c>
      <c r="H234" s="6">
        <v>426</v>
      </c>
      <c r="I234" s="6">
        <v>57</v>
      </c>
      <c r="J234" s="6">
        <v>850</v>
      </c>
      <c r="K234" s="6">
        <v>705</v>
      </c>
      <c r="L234" s="7">
        <v>243</v>
      </c>
      <c r="M234" s="9">
        <v>356</v>
      </c>
      <c r="N234" s="6">
        <v>80</v>
      </c>
      <c r="O234" s="6">
        <v>479</v>
      </c>
      <c r="P234" s="6">
        <v>1005</v>
      </c>
      <c r="Q234" s="6">
        <v>638</v>
      </c>
      <c r="R234" s="12">
        <v>101</v>
      </c>
      <c r="S234" s="6">
        <v>502</v>
      </c>
      <c r="T234" s="6">
        <v>968</v>
      </c>
      <c r="U234" s="6">
        <v>599</v>
      </c>
      <c r="V234" s="6">
        <v>891</v>
      </c>
      <c r="W234" s="6">
        <v>748</v>
      </c>
      <c r="X234" s="6">
        <v>218</v>
      </c>
      <c r="Y234" s="6">
        <v>329</v>
      </c>
      <c r="Z234" s="6">
        <v>546</v>
      </c>
      <c r="AA234" s="6">
        <v>945</v>
      </c>
      <c r="AB234" s="6">
        <v>387</v>
      </c>
      <c r="AC234" s="6">
        <v>20</v>
      </c>
      <c r="AD234" s="6">
        <v>320</v>
      </c>
      <c r="AE234" s="6">
        <v>175</v>
      </c>
      <c r="AF234" s="6">
        <v>669</v>
      </c>
      <c r="AG234" s="198">
        <v>782</v>
      </c>
      <c r="AH234" s="5">
        <f t="shared" si="53"/>
        <v>16400</v>
      </c>
      <c r="AI234" s="5">
        <f t="shared" si="54"/>
        <v>11201200</v>
      </c>
      <c r="AJ234" s="2">
        <f t="shared" si="52"/>
        <v>8606720000</v>
      </c>
      <c r="AK234" s="115">
        <f>SUMSQ(R233,S233,T233,U233,V233,W233,X233,Y233,Z233,AA233,AB233,AC233,AD233,AE233,AF233,AG233,R234,S234,T234,U234,V234,W234,X234,Y234,Z234,AA234,AB234,AC234,AD234,AE234,AF234,AG234)</f>
        <v>11201200</v>
      </c>
      <c r="BT234" s="22"/>
      <c r="BU234" s="29" t="s">
        <v>774</v>
      </c>
      <c r="BV234" s="30" t="s">
        <v>1030</v>
      </c>
      <c r="BW234" s="31">
        <f>L2+(226*L4)</f>
        <v>227</v>
      </c>
      <c r="BX234" s="22"/>
    </row>
    <row r="235" spans="1:76" x14ac:dyDescent="0.2">
      <c r="A235" s="1">
        <v>13</v>
      </c>
      <c r="B235" s="178">
        <v>204</v>
      </c>
      <c r="C235" s="6">
        <v>347</v>
      </c>
      <c r="D235" s="11">
        <v>873</v>
      </c>
      <c r="E235" s="6">
        <v>762</v>
      </c>
      <c r="F235" s="6">
        <v>982</v>
      </c>
      <c r="G235" s="6">
        <v>581</v>
      </c>
      <c r="H235" s="6">
        <v>119</v>
      </c>
      <c r="I235" s="6">
        <v>488</v>
      </c>
      <c r="J235" s="6">
        <v>655</v>
      </c>
      <c r="K235" s="6">
        <v>800</v>
      </c>
      <c r="L235" s="6">
        <v>302</v>
      </c>
      <c r="M235" s="6">
        <v>189</v>
      </c>
      <c r="N235" s="9">
        <v>401</v>
      </c>
      <c r="O235" s="7">
        <v>2</v>
      </c>
      <c r="P235" s="6">
        <v>564</v>
      </c>
      <c r="Q235" s="6">
        <v>931</v>
      </c>
      <c r="R235" s="6">
        <v>444</v>
      </c>
      <c r="S235" s="6">
        <v>43</v>
      </c>
      <c r="T235" s="6">
        <v>537</v>
      </c>
      <c r="U235" s="6">
        <v>906</v>
      </c>
      <c r="V235" s="6">
        <v>678</v>
      </c>
      <c r="W235" s="6">
        <v>821</v>
      </c>
      <c r="X235" s="6">
        <v>263</v>
      </c>
      <c r="Y235" s="12">
        <v>152</v>
      </c>
      <c r="Z235" s="8">
        <v>1023</v>
      </c>
      <c r="AA235" s="6">
        <v>624</v>
      </c>
      <c r="AB235" s="6">
        <v>94</v>
      </c>
      <c r="AC235" s="6">
        <v>461</v>
      </c>
      <c r="AD235" s="6">
        <v>225</v>
      </c>
      <c r="AE235" s="6">
        <v>370</v>
      </c>
      <c r="AF235" s="6">
        <v>836</v>
      </c>
      <c r="AG235" s="179">
        <v>723</v>
      </c>
      <c r="AH235" s="5">
        <f t="shared" si="53"/>
        <v>16400</v>
      </c>
      <c r="AI235" s="5">
        <f t="shared" si="54"/>
        <v>11201200</v>
      </c>
      <c r="AJ235" s="2">
        <f t="shared" si="52"/>
        <v>8606720000</v>
      </c>
      <c r="AK235" s="115">
        <f>SUMSQ(B235,C235,D235,E235,F235,G235,H235,I235,J235,K235,L235,M235,N235,O235,P235,Q235,B236,C236,D236,E236,F236,G236,H236,I236,J236,K236,L236,M236,N236,O236,P236,Q236)</f>
        <v>11201200</v>
      </c>
      <c r="BT235" s="22"/>
      <c r="BU235" s="29" t="s">
        <v>580</v>
      </c>
      <c r="BV235" s="30" t="s">
        <v>1030</v>
      </c>
      <c r="BW235" s="31">
        <f>L2+(227*L4)</f>
        <v>228</v>
      </c>
      <c r="BX235" s="22"/>
    </row>
    <row r="236" spans="1:76" x14ac:dyDescent="0.2">
      <c r="A236" s="1">
        <v>14</v>
      </c>
      <c r="B236" s="178">
        <v>367</v>
      </c>
      <c r="C236" s="6">
        <v>256</v>
      </c>
      <c r="D236" s="6">
        <v>718</v>
      </c>
      <c r="E236" s="11">
        <v>861</v>
      </c>
      <c r="F236" s="6">
        <v>625</v>
      </c>
      <c r="G236" s="6">
        <v>994</v>
      </c>
      <c r="H236" s="6">
        <v>468</v>
      </c>
      <c r="I236" s="6">
        <v>67</v>
      </c>
      <c r="J236" s="6">
        <v>812</v>
      </c>
      <c r="K236" s="6">
        <v>699</v>
      </c>
      <c r="L236" s="6">
        <v>137</v>
      </c>
      <c r="M236" s="6">
        <v>282</v>
      </c>
      <c r="N236" s="7">
        <v>54</v>
      </c>
      <c r="O236" s="9">
        <v>421</v>
      </c>
      <c r="P236" s="6">
        <v>919</v>
      </c>
      <c r="Q236" s="6">
        <v>520</v>
      </c>
      <c r="R236" s="6">
        <v>31</v>
      </c>
      <c r="S236" s="6">
        <v>400</v>
      </c>
      <c r="T236" s="6">
        <v>958</v>
      </c>
      <c r="U236" s="6">
        <v>557</v>
      </c>
      <c r="V236" s="6">
        <v>769</v>
      </c>
      <c r="W236" s="6">
        <v>658</v>
      </c>
      <c r="X236" s="12">
        <v>164</v>
      </c>
      <c r="Y236" s="6">
        <v>307</v>
      </c>
      <c r="Z236" s="6">
        <v>604</v>
      </c>
      <c r="AA236" s="8">
        <v>971</v>
      </c>
      <c r="AB236" s="6">
        <v>505</v>
      </c>
      <c r="AC236" s="6">
        <v>106</v>
      </c>
      <c r="AD236" s="6">
        <v>326</v>
      </c>
      <c r="AE236" s="6">
        <v>213</v>
      </c>
      <c r="AF236" s="6">
        <v>743</v>
      </c>
      <c r="AG236" s="179">
        <v>888</v>
      </c>
      <c r="AH236" s="5">
        <f t="shared" si="53"/>
        <v>16400</v>
      </c>
      <c r="AI236" s="5">
        <f t="shared" si="54"/>
        <v>11201200</v>
      </c>
      <c r="AJ236" s="2">
        <f t="shared" si="52"/>
        <v>8606720000</v>
      </c>
      <c r="AK236" s="115">
        <f>SUMSQ(R235,S235,T235,U235,V235,W235,X235,Y235,Z235,AA235,AB235,AC235,AD235,AE235,AF235,AG235,R236,S236,T236,U236,V236,W236,X236,Y236,Z236,AA236,AB236,AC236,AD236,AE236,AF236,AG236)</f>
        <v>11201200</v>
      </c>
      <c r="BT236" s="22"/>
      <c r="BU236" s="29" t="s">
        <v>518</v>
      </c>
      <c r="BV236" s="30" t="s">
        <v>1030</v>
      </c>
      <c r="BW236" s="31">
        <f>L2+(228*L4)</f>
        <v>229</v>
      </c>
      <c r="BX236" s="22"/>
    </row>
    <row r="237" spans="1:76" x14ac:dyDescent="0.2">
      <c r="A237" s="1">
        <v>15</v>
      </c>
      <c r="B237" s="190">
        <v>819</v>
      </c>
      <c r="C237" s="6">
        <v>676</v>
      </c>
      <c r="D237" s="6">
        <v>146</v>
      </c>
      <c r="E237" s="6">
        <v>257</v>
      </c>
      <c r="F237" s="6">
        <v>45</v>
      </c>
      <c r="G237" s="6">
        <v>446</v>
      </c>
      <c r="H237" s="6">
        <v>912</v>
      </c>
      <c r="I237" s="6">
        <v>543</v>
      </c>
      <c r="J237" s="6">
        <v>376</v>
      </c>
      <c r="K237" s="6">
        <v>231</v>
      </c>
      <c r="L237" s="6">
        <v>725</v>
      </c>
      <c r="M237" s="6">
        <v>838</v>
      </c>
      <c r="N237" s="6">
        <v>618</v>
      </c>
      <c r="O237" s="6">
        <v>1017</v>
      </c>
      <c r="P237" s="9">
        <v>459</v>
      </c>
      <c r="Q237" s="7">
        <v>92</v>
      </c>
      <c r="R237" s="6">
        <v>579</v>
      </c>
      <c r="S237" s="6">
        <v>980</v>
      </c>
      <c r="T237" s="6">
        <v>482</v>
      </c>
      <c r="U237" s="6">
        <v>113</v>
      </c>
      <c r="V237" s="6">
        <v>349</v>
      </c>
      <c r="W237" s="12">
        <v>206</v>
      </c>
      <c r="X237" s="6">
        <v>768</v>
      </c>
      <c r="Y237" s="6">
        <v>879</v>
      </c>
      <c r="Z237" s="6">
        <v>8</v>
      </c>
      <c r="AA237" s="6">
        <v>407</v>
      </c>
      <c r="AB237" s="8">
        <v>933</v>
      </c>
      <c r="AC237" s="6">
        <v>566</v>
      </c>
      <c r="AD237" s="6">
        <v>794</v>
      </c>
      <c r="AE237" s="6">
        <v>649</v>
      </c>
      <c r="AF237" s="6">
        <v>187</v>
      </c>
      <c r="AG237" s="179">
        <v>300</v>
      </c>
      <c r="AH237" s="5">
        <f t="shared" si="53"/>
        <v>16400</v>
      </c>
      <c r="AI237" s="5">
        <f t="shared" si="54"/>
        <v>11201200</v>
      </c>
      <c r="AJ237" s="2">
        <f t="shared" si="52"/>
        <v>8606720000</v>
      </c>
      <c r="AK237" s="115">
        <f>SUMSQ(B237,C237,D237,E237,F237,G237,H237,I237,J237,K237,L237,M237,N237,O237,P237,Q237,B238,C238,D238,E238,F238,G238,H238,I238,J238,K238,L238,M238,N238,O238,P238,Q238)</f>
        <v>11201200</v>
      </c>
      <c r="BT237" s="22"/>
      <c r="BU237" s="29" t="s">
        <v>324</v>
      </c>
      <c r="BV237" s="30" t="s">
        <v>1030</v>
      </c>
      <c r="BW237" s="31">
        <f>L2+(229*L4)</f>
        <v>230</v>
      </c>
      <c r="BX237" s="22"/>
    </row>
    <row r="238" spans="1:76" x14ac:dyDescent="0.2">
      <c r="A238" s="1">
        <v>16</v>
      </c>
      <c r="B238" s="178">
        <v>664</v>
      </c>
      <c r="C238" s="11">
        <v>775</v>
      </c>
      <c r="D238" s="6">
        <v>309</v>
      </c>
      <c r="E238" s="6">
        <v>166</v>
      </c>
      <c r="F238" s="6">
        <v>394</v>
      </c>
      <c r="G238" s="6">
        <v>25</v>
      </c>
      <c r="H238" s="6">
        <v>555</v>
      </c>
      <c r="I238" s="6">
        <v>956</v>
      </c>
      <c r="J238" s="6">
        <v>211</v>
      </c>
      <c r="K238" s="6">
        <v>324</v>
      </c>
      <c r="L238" s="6">
        <v>882</v>
      </c>
      <c r="M238" s="6">
        <v>737</v>
      </c>
      <c r="N238" s="6">
        <v>973</v>
      </c>
      <c r="O238" s="6">
        <v>606</v>
      </c>
      <c r="P238" s="7">
        <v>112</v>
      </c>
      <c r="Q238" s="9">
        <v>511</v>
      </c>
      <c r="R238" s="6">
        <v>1000</v>
      </c>
      <c r="S238" s="6">
        <v>631</v>
      </c>
      <c r="T238" s="6">
        <v>69</v>
      </c>
      <c r="U238" s="6">
        <v>470</v>
      </c>
      <c r="V238" s="12">
        <v>250</v>
      </c>
      <c r="W238" s="6">
        <v>361</v>
      </c>
      <c r="X238" s="6">
        <v>859</v>
      </c>
      <c r="Y238" s="6">
        <v>716</v>
      </c>
      <c r="Z238" s="6">
        <v>419</v>
      </c>
      <c r="AA238" s="6">
        <v>52</v>
      </c>
      <c r="AB238" s="6">
        <v>514</v>
      </c>
      <c r="AC238" s="8">
        <v>913</v>
      </c>
      <c r="AD238" s="6">
        <v>701</v>
      </c>
      <c r="AE238" s="6">
        <v>814</v>
      </c>
      <c r="AF238" s="6">
        <v>288</v>
      </c>
      <c r="AG238" s="179">
        <v>143</v>
      </c>
      <c r="AH238" s="5">
        <f t="shared" si="53"/>
        <v>16400</v>
      </c>
      <c r="AI238" s="5">
        <f t="shared" si="54"/>
        <v>11201200</v>
      </c>
      <c r="AJ238" s="2">
        <f t="shared" si="52"/>
        <v>8606720000</v>
      </c>
      <c r="AK238" s="115">
        <f>SUMSQ(R237,S237,T237,U237,V237,W237,X237,Y237,Z237,AA237,AB237,AC237,AD237,AE237,AF237,AG237,R238,S238,T238,U238,V238,W238,X238,Y238,Z238,AA238,AB238,AC238,AD238,AE238,AF238,AG238)</f>
        <v>11201200</v>
      </c>
      <c r="BT238" s="22"/>
      <c r="BU238" s="29" t="s">
        <v>144</v>
      </c>
      <c r="BV238" s="30" t="s">
        <v>1030</v>
      </c>
      <c r="BW238" s="31">
        <f>L2+(230*L4)</f>
        <v>231</v>
      </c>
      <c r="BX238" s="22"/>
    </row>
    <row r="239" spans="1:76" x14ac:dyDescent="0.2">
      <c r="A239" s="1">
        <v>17</v>
      </c>
      <c r="B239" s="178">
        <v>886</v>
      </c>
      <c r="C239" s="6">
        <v>741</v>
      </c>
      <c r="D239" s="6">
        <v>215</v>
      </c>
      <c r="E239" s="6">
        <v>328</v>
      </c>
      <c r="F239" s="11">
        <v>108</v>
      </c>
      <c r="G239" s="6">
        <v>507</v>
      </c>
      <c r="H239" s="6">
        <v>969</v>
      </c>
      <c r="I239" s="6">
        <v>602</v>
      </c>
      <c r="J239" s="6">
        <v>305</v>
      </c>
      <c r="K239" s="6">
        <v>162</v>
      </c>
      <c r="L239" s="6">
        <v>660</v>
      </c>
      <c r="M239" s="7">
        <v>771</v>
      </c>
      <c r="N239" s="6">
        <v>559</v>
      </c>
      <c r="O239" s="6">
        <v>960</v>
      </c>
      <c r="P239" s="6">
        <v>398</v>
      </c>
      <c r="Q239" s="6">
        <v>29</v>
      </c>
      <c r="R239" s="9">
        <v>518</v>
      </c>
      <c r="S239" s="12">
        <v>917</v>
      </c>
      <c r="T239" s="6">
        <v>423</v>
      </c>
      <c r="U239" s="6">
        <v>56</v>
      </c>
      <c r="V239" s="6">
        <v>284</v>
      </c>
      <c r="W239" s="6">
        <v>139</v>
      </c>
      <c r="X239" s="6">
        <v>697</v>
      </c>
      <c r="Y239" s="6">
        <v>810</v>
      </c>
      <c r="Z239" s="6">
        <v>65</v>
      </c>
      <c r="AA239" s="6">
        <v>466</v>
      </c>
      <c r="AB239" s="6">
        <v>996</v>
      </c>
      <c r="AC239" s="6">
        <v>627</v>
      </c>
      <c r="AD239" s="6">
        <v>863</v>
      </c>
      <c r="AE239" s="6">
        <v>720</v>
      </c>
      <c r="AF239" s="8">
        <v>254</v>
      </c>
      <c r="AG239" s="179">
        <v>365</v>
      </c>
      <c r="AH239" s="5">
        <f t="shared" si="53"/>
        <v>16400</v>
      </c>
      <c r="AI239" s="5">
        <f t="shared" si="54"/>
        <v>11201200</v>
      </c>
      <c r="AJ239" s="2">
        <f t="shared" si="52"/>
        <v>8606720000</v>
      </c>
      <c r="AK239" s="115">
        <f>SUMSQ(B239,C239,D239,E239,F239,G239,H239,I239,J239,K239,L239,M239,N239,O239,P239,Q239,B240,C240,D240,E240,F240,G240,H240,I240,J240,K240,L240,M240,N240,O240,P240,Q240)</f>
        <v>11201200</v>
      </c>
      <c r="BT239" s="22"/>
      <c r="BU239" s="29" t="s">
        <v>86</v>
      </c>
      <c r="BV239" s="30" t="s">
        <v>1030</v>
      </c>
      <c r="BW239" s="31">
        <f>L2+(231*L4)</f>
        <v>232</v>
      </c>
      <c r="BX239" s="22"/>
    </row>
    <row r="240" spans="1:76" x14ac:dyDescent="0.2">
      <c r="A240" s="1">
        <v>18</v>
      </c>
      <c r="B240" s="178">
        <v>721</v>
      </c>
      <c r="C240" s="6">
        <v>834</v>
      </c>
      <c r="D240" s="6">
        <v>372</v>
      </c>
      <c r="E240" s="6">
        <v>227</v>
      </c>
      <c r="F240" s="6">
        <v>463</v>
      </c>
      <c r="G240" s="11">
        <v>96</v>
      </c>
      <c r="H240" s="6">
        <v>622</v>
      </c>
      <c r="I240" s="6">
        <v>1021</v>
      </c>
      <c r="J240" s="6">
        <v>150</v>
      </c>
      <c r="K240" s="6">
        <v>261</v>
      </c>
      <c r="L240" s="7">
        <v>823</v>
      </c>
      <c r="M240" s="6">
        <v>680</v>
      </c>
      <c r="N240" s="6">
        <v>908</v>
      </c>
      <c r="O240" s="6">
        <v>539</v>
      </c>
      <c r="P240" s="6">
        <v>41</v>
      </c>
      <c r="Q240" s="6">
        <v>442</v>
      </c>
      <c r="R240" s="12">
        <v>929</v>
      </c>
      <c r="S240" s="9">
        <v>562</v>
      </c>
      <c r="T240" s="6">
        <v>4</v>
      </c>
      <c r="U240" s="6">
        <v>403</v>
      </c>
      <c r="V240" s="6">
        <v>191</v>
      </c>
      <c r="W240" s="6">
        <v>304</v>
      </c>
      <c r="X240" s="6">
        <v>798</v>
      </c>
      <c r="Y240" s="6">
        <v>653</v>
      </c>
      <c r="Z240" s="6">
        <v>486</v>
      </c>
      <c r="AA240" s="6">
        <v>117</v>
      </c>
      <c r="AB240" s="6">
        <v>583</v>
      </c>
      <c r="AC240" s="6">
        <v>984</v>
      </c>
      <c r="AD240" s="6">
        <v>764</v>
      </c>
      <c r="AE240" s="6">
        <v>875</v>
      </c>
      <c r="AF240" s="6">
        <v>345</v>
      </c>
      <c r="AG240" s="198">
        <v>202</v>
      </c>
      <c r="AH240" s="5">
        <f t="shared" si="53"/>
        <v>16400</v>
      </c>
      <c r="AI240" s="5">
        <f t="shared" si="54"/>
        <v>11201200</v>
      </c>
      <c r="AJ240" s="2">
        <f t="shared" si="52"/>
        <v>8606720000</v>
      </c>
      <c r="AK240" s="115">
        <f>SUMSQ(R239,S239,T239,U239,V239,W239,X239,Y239,Z239,AA239,AB239,AC239,AD239,AE239,AF239,AG239,R240,S240,T240,U240,V240,W240,X240,Y240,Z240,AA240,AB240,AC240,AD240,AE240,AF240,AG240)</f>
        <v>11201200</v>
      </c>
      <c r="BT240" s="22"/>
      <c r="BU240" s="29" t="s">
        <v>403</v>
      </c>
      <c r="BV240" s="30" t="s">
        <v>1030</v>
      </c>
      <c r="BW240" s="31">
        <f>L2+(232*L4)</f>
        <v>233</v>
      </c>
      <c r="BX240" s="22"/>
    </row>
    <row r="241" spans="1:76" x14ac:dyDescent="0.2">
      <c r="A241" s="1">
        <v>19</v>
      </c>
      <c r="B241" s="178">
        <v>141</v>
      </c>
      <c r="C241" s="6">
        <v>286</v>
      </c>
      <c r="D241" s="6">
        <v>816</v>
      </c>
      <c r="E241" s="6">
        <v>703</v>
      </c>
      <c r="F241" s="6">
        <v>915</v>
      </c>
      <c r="G241" s="6">
        <v>516</v>
      </c>
      <c r="H241" s="11">
        <v>50</v>
      </c>
      <c r="I241" s="6">
        <v>417</v>
      </c>
      <c r="J241" s="6">
        <v>714</v>
      </c>
      <c r="K241" s="7">
        <v>857</v>
      </c>
      <c r="L241" s="6">
        <v>363</v>
      </c>
      <c r="M241" s="6">
        <v>252</v>
      </c>
      <c r="N241" s="6">
        <v>472</v>
      </c>
      <c r="O241" s="6">
        <v>71</v>
      </c>
      <c r="P241" s="6">
        <v>629</v>
      </c>
      <c r="Q241" s="6">
        <v>998</v>
      </c>
      <c r="R241" s="6">
        <v>509</v>
      </c>
      <c r="S241" s="6">
        <v>110</v>
      </c>
      <c r="T241" s="9">
        <v>608</v>
      </c>
      <c r="U241" s="12">
        <v>975</v>
      </c>
      <c r="V241" s="6">
        <v>739</v>
      </c>
      <c r="W241" s="6">
        <v>884</v>
      </c>
      <c r="X241" s="6">
        <v>322</v>
      </c>
      <c r="Y241" s="6">
        <v>209</v>
      </c>
      <c r="Z241" s="6">
        <v>954</v>
      </c>
      <c r="AA241" s="6">
        <v>553</v>
      </c>
      <c r="AB241" s="6">
        <v>27</v>
      </c>
      <c r="AC241" s="6">
        <v>396</v>
      </c>
      <c r="AD241" s="8">
        <v>168</v>
      </c>
      <c r="AE241" s="6">
        <v>311</v>
      </c>
      <c r="AF241" s="6">
        <v>773</v>
      </c>
      <c r="AG241" s="179">
        <v>662</v>
      </c>
      <c r="AH241" s="5">
        <f t="shared" si="53"/>
        <v>16400</v>
      </c>
      <c r="AI241" s="5">
        <f t="shared" si="54"/>
        <v>11201200</v>
      </c>
      <c r="AJ241" s="2">
        <f t="shared" si="52"/>
        <v>8606720000</v>
      </c>
      <c r="AK241" s="115">
        <f>SUMSQ(B241,C241,D241,E241,F241,G241,H241,I241,J241,K241,L241,M241,N241,O241,P241,Q241,B242,C242,D242,E242,F242,G242,H242,I242,J242,K242,L242,M242,N242,O242,P242,Q242)</f>
        <v>11201200</v>
      </c>
      <c r="BT241" s="22"/>
      <c r="BU241" s="29" t="s">
        <v>344</v>
      </c>
      <c r="BV241" s="30" t="s">
        <v>1030</v>
      </c>
      <c r="BW241" s="31">
        <f>L2+(233*L4)</f>
        <v>234</v>
      </c>
      <c r="BX241" s="22"/>
    </row>
    <row r="242" spans="1:76" x14ac:dyDescent="0.2">
      <c r="A242" s="1">
        <v>20</v>
      </c>
      <c r="B242" s="178">
        <v>298</v>
      </c>
      <c r="C242" s="6">
        <v>185</v>
      </c>
      <c r="D242" s="6">
        <v>651</v>
      </c>
      <c r="E242" s="6">
        <v>796</v>
      </c>
      <c r="F242" s="6">
        <v>568</v>
      </c>
      <c r="G242" s="6">
        <v>935</v>
      </c>
      <c r="H242" s="6">
        <v>405</v>
      </c>
      <c r="I242" s="11">
        <v>6</v>
      </c>
      <c r="J242" s="7">
        <v>877</v>
      </c>
      <c r="K242" s="6">
        <v>766</v>
      </c>
      <c r="L242" s="6">
        <v>208</v>
      </c>
      <c r="M242" s="6">
        <v>351</v>
      </c>
      <c r="N242" s="6">
        <v>115</v>
      </c>
      <c r="O242" s="6">
        <v>484</v>
      </c>
      <c r="P242" s="6">
        <v>978</v>
      </c>
      <c r="Q242" s="6">
        <v>577</v>
      </c>
      <c r="R242" s="6">
        <v>90</v>
      </c>
      <c r="S242" s="6">
        <v>457</v>
      </c>
      <c r="T242" s="12">
        <v>1019</v>
      </c>
      <c r="U242" s="9">
        <v>620</v>
      </c>
      <c r="V242" s="6">
        <v>840</v>
      </c>
      <c r="W242" s="6">
        <v>727</v>
      </c>
      <c r="X242" s="6">
        <v>229</v>
      </c>
      <c r="Y242" s="6">
        <v>374</v>
      </c>
      <c r="Z242" s="6">
        <v>541</v>
      </c>
      <c r="AA242" s="6">
        <v>910</v>
      </c>
      <c r="AB242" s="6">
        <v>448</v>
      </c>
      <c r="AC242" s="6">
        <v>47</v>
      </c>
      <c r="AD242" s="6">
        <v>259</v>
      </c>
      <c r="AE242" s="8">
        <v>148</v>
      </c>
      <c r="AF242" s="6">
        <v>674</v>
      </c>
      <c r="AG242" s="179">
        <v>817</v>
      </c>
      <c r="AH242" s="5">
        <f t="shared" si="53"/>
        <v>16400</v>
      </c>
      <c r="AI242" s="5">
        <f t="shared" si="54"/>
        <v>11201200</v>
      </c>
      <c r="AJ242" s="2">
        <f t="shared" si="52"/>
        <v>8606720000</v>
      </c>
      <c r="AK242" s="115">
        <f>SUMSQ(R241,S241,T241,U241,V241,W241,X241,Y241,Z241,AA241,AB241,AC241,AD241,AE241,AF241,AG241,R242,S242,T242,U242,V242,W242,X242,Y242,Z242,AA242,AB242,AC242,AD242,AE242,AF242,AG242)</f>
        <v>11201200</v>
      </c>
      <c r="BT242" s="22"/>
      <c r="BU242" s="29" t="s">
        <v>258</v>
      </c>
      <c r="BV242" s="30" t="s">
        <v>1030</v>
      </c>
      <c r="BW242" s="31">
        <f>L2+(234*L4)</f>
        <v>235</v>
      </c>
      <c r="BX242" s="22"/>
    </row>
    <row r="243" spans="1:76" x14ac:dyDescent="0.2">
      <c r="A243" s="1">
        <v>21</v>
      </c>
      <c r="B243" s="190">
        <v>247</v>
      </c>
      <c r="C243" s="6">
        <v>360</v>
      </c>
      <c r="D243" s="6">
        <v>854</v>
      </c>
      <c r="E243" s="6">
        <v>709</v>
      </c>
      <c r="F243" s="6">
        <v>1001</v>
      </c>
      <c r="G243" s="6">
        <v>634</v>
      </c>
      <c r="H243" s="6">
        <v>76</v>
      </c>
      <c r="I243" s="6">
        <v>475</v>
      </c>
      <c r="J243" s="6">
        <v>692</v>
      </c>
      <c r="K243" s="6">
        <v>803</v>
      </c>
      <c r="L243" s="6">
        <v>273</v>
      </c>
      <c r="M243" s="6">
        <v>130</v>
      </c>
      <c r="N243" s="6">
        <v>430</v>
      </c>
      <c r="O243" s="6">
        <v>61</v>
      </c>
      <c r="P243" s="6">
        <v>527</v>
      </c>
      <c r="Q243" s="7">
        <v>928</v>
      </c>
      <c r="R243" s="6">
        <v>391</v>
      </c>
      <c r="S243" s="6">
        <v>24</v>
      </c>
      <c r="T243" s="6">
        <v>550</v>
      </c>
      <c r="U243" s="6">
        <v>949</v>
      </c>
      <c r="V243" s="9">
        <v>665</v>
      </c>
      <c r="W243" s="12">
        <v>778</v>
      </c>
      <c r="X243" s="6">
        <v>316</v>
      </c>
      <c r="Y243" s="6">
        <v>171</v>
      </c>
      <c r="Z243" s="6">
        <v>964</v>
      </c>
      <c r="AA243" s="6">
        <v>595</v>
      </c>
      <c r="AB243" s="8">
        <v>97</v>
      </c>
      <c r="AC243" s="6">
        <v>498</v>
      </c>
      <c r="AD243" s="6">
        <v>222</v>
      </c>
      <c r="AE243" s="6">
        <v>333</v>
      </c>
      <c r="AF243" s="6">
        <v>895</v>
      </c>
      <c r="AG243" s="179">
        <v>752</v>
      </c>
      <c r="AH243" s="5">
        <f t="shared" si="53"/>
        <v>16400</v>
      </c>
      <c r="AI243" s="5">
        <f t="shared" si="54"/>
        <v>11201200</v>
      </c>
      <c r="AJ243" s="2">
        <f t="shared" si="52"/>
        <v>8606720000</v>
      </c>
      <c r="AK243" s="115">
        <f>SUMSQ(B243,C243,D243,E243,F243,G243,H243,I243,J243,K243,L243,M243,N243,O243,P243,Q243,B244,C244,D244,E244,F244,G244,H244,I244,J244,K244,L244,M244,N244,O244,P244,Q244)</f>
        <v>11201200</v>
      </c>
      <c r="BT243" s="22"/>
      <c r="BU243" s="29" t="s">
        <v>66</v>
      </c>
      <c r="BV243" s="30" t="s">
        <v>1030</v>
      </c>
      <c r="BW243" s="31">
        <f>L2+(235*L4)</f>
        <v>236</v>
      </c>
      <c r="BX243" s="22"/>
    </row>
    <row r="244" spans="1:76" x14ac:dyDescent="0.2">
      <c r="A244" s="1">
        <v>22</v>
      </c>
      <c r="B244" s="178">
        <v>340</v>
      </c>
      <c r="C244" s="11">
        <v>195</v>
      </c>
      <c r="D244" s="6">
        <v>753</v>
      </c>
      <c r="E244" s="6">
        <v>866</v>
      </c>
      <c r="F244" s="6">
        <v>590</v>
      </c>
      <c r="G244" s="6">
        <v>989</v>
      </c>
      <c r="H244" s="6">
        <v>495</v>
      </c>
      <c r="I244" s="6">
        <v>128</v>
      </c>
      <c r="J244" s="6">
        <v>791</v>
      </c>
      <c r="K244" s="6">
        <v>648</v>
      </c>
      <c r="L244" s="6">
        <v>182</v>
      </c>
      <c r="M244" s="6">
        <v>293</v>
      </c>
      <c r="N244" s="6">
        <v>9</v>
      </c>
      <c r="O244" s="6">
        <v>410</v>
      </c>
      <c r="P244" s="7">
        <v>940</v>
      </c>
      <c r="Q244" s="6">
        <v>571</v>
      </c>
      <c r="R244" s="6">
        <v>36</v>
      </c>
      <c r="S244" s="6">
        <v>435</v>
      </c>
      <c r="T244" s="6">
        <v>897</v>
      </c>
      <c r="U244" s="6">
        <v>530</v>
      </c>
      <c r="V244" s="12">
        <v>830</v>
      </c>
      <c r="W244" s="9">
        <v>685</v>
      </c>
      <c r="X244" s="6">
        <v>159</v>
      </c>
      <c r="Y244" s="6">
        <v>272</v>
      </c>
      <c r="Z244" s="6">
        <v>615</v>
      </c>
      <c r="AA244" s="6">
        <v>1016</v>
      </c>
      <c r="AB244" s="6">
        <v>454</v>
      </c>
      <c r="AC244" s="8">
        <v>85</v>
      </c>
      <c r="AD244" s="6">
        <v>377</v>
      </c>
      <c r="AE244" s="6">
        <v>234</v>
      </c>
      <c r="AF244" s="6">
        <v>732</v>
      </c>
      <c r="AG244" s="179">
        <v>843</v>
      </c>
      <c r="AH244" s="5">
        <f t="shared" si="53"/>
        <v>16400</v>
      </c>
      <c r="AI244" s="5">
        <f t="shared" si="54"/>
        <v>11201200</v>
      </c>
      <c r="AJ244" s="2">
        <f t="shared" si="52"/>
        <v>8606720000</v>
      </c>
      <c r="AK244" s="115">
        <f>SUMSQ(R243,S243,T243,U243,V243,W243,X243,Y243,Z243,AA243,AB243,AC243,AD243,AE243,AF243,AG243,R244,S244,T244,U244,V244,W244,X244,Y244,Z244,AA244,AB244,AC244,AD244,AE244,AF244,AG244)</f>
        <v>11201200</v>
      </c>
      <c r="BT244" s="22"/>
      <c r="BU244" s="29" t="s">
        <v>1016</v>
      </c>
      <c r="BV244" s="30" t="s">
        <v>1030</v>
      </c>
      <c r="BW244" s="31">
        <f>L2+(236*L4)</f>
        <v>237</v>
      </c>
      <c r="BX244" s="22"/>
    </row>
    <row r="245" spans="1:76" x14ac:dyDescent="0.2">
      <c r="A245" s="1">
        <v>23</v>
      </c>
      <c r="B245" s="178">
        <v>784</v>
      </c>
      <c r="C245" s="6">
        <v>671</v>
      </c>
      <c r="D245" s="11">
        <v>173</v>
      </c>
      <c r="E245" s="6">
        <v>318</v>
      </c>
      <c r="F245" s="6">
        <v>18</v>
      </c>
      <c r="G245" s="6">
        <v>385</v>
      </c>
      <c r="H245" s="6">
        <v>947</v>
      </c>
      <c r="I245" s="6">
        <v>548</v>
      </c>
      <c r="J245" s="6">
        <v>331</v>
      </c>
      <c r="K245" s="6">
        <v>220</v>
      </c>
      <c r="L245" s="6">
        <v>746</v>
      </c>
      <c r="M245" s="6">
        <v>889</v>
      </c>
      <c r="N245" s="6">
        <v>597</v>
      </c>
      <c r="O245" s="7">
        <v>966</v>
      </c>
      <c r="P245" s="6">
        <v>504</v>
      </c>
      <c r="Q245" s="6">
        <v>103</v>
      </c>
      <c r="R245" s="6">
        <v>640</v>
      </c>
      <c r="S245" s="6">
        <v>1007</v>
      </c>
      <c r="T245" s="6">
        <v>477</v>
      </c>
      <c r="U245" s="6">
        <v>78</v>
      </c>
      <c r="V245" s="6">
        <v>354</v>
      </c>
      <c r="W245" s="6">
        <v>241</v>
      </c>
      <c r="X245" s="9">
        <v>707</v>
      </c>
      <c r="Y245" s="12">
        <v>852</v>
      </c>
      <c r="Z245" s="8">
        <v>59</v>
      </c>
      <c r="AA245" s="6">
        <v>428</v>
      </c>
      <c r="AB245" s="6">
        <v>922</v>
      </c>
      <c r="AC245" s="6">
        <v>521</v>
      </c>
      <c r="AD245" s="6">
        <v>805</v>
      </c>
      <c r="AE245" s="6">
        <v>694</v>
      </c>
      <c r="AF245" s="6">
        <v>136</v>
      </c>
      <c r="AG245" s="179">
        <v>279</v>
      </c>
      <c r="AH245" s="5">
        <f t="shared" si="53"/>
        <v>16400</v>
      </c>
      <c r="AI245" s="5">
        <f t="shared" si="54"/>
        <v>11201200</v>
      </c>
      <c r="AJ245" s="2">
        <f t="shared" si="52"/>
        <v>8606720000</v>
      </c>
      <c r="AK245" s="115">
        <f>SUMSQ(B245,C245,D245,E245,F245,G245,H245,I245,J245,K245,L245,M245,N245,O245,P245,Q245,B246,C246,D246,E246,F246,G246,H246,I246,J246,K246,L246,M246,N246,O246,P246,Q246)</f>
        <v>11201200</v>
      </c>
      <c r="BT245" s="22"/>
      <c r="BU245" s="29" t="s">
        <v>824</v>
      </c>
      <c r="BV245" s="30" t="s">
        <v>1030</v>
      </c>
      <c r="BW245" s="31">
        <f>L2+(237*L4)</f>
        <v>238</v>
      </c>
      <c r="BX245" s="22"/>
    </row>
    <row r="246" spans="1:76" x14ac:dyDescent="0.2">
      <c r="A246" s="1">
        <v>24</v>
      </c>
      <c r="B246" s="178">
        <v>683</v>
      </c>
      <c r="C246" s="6">
        <v>828</v>
      </c>
      <c r="D246" s="6">
        <v>266</v>
      </c>
      <c r="E246" s="11">
        <v>153</v>
      </c>
      <c r="F246" s="6">
        <v>437</v>
      </c>
      <c r="G246" s="6">
        <v>38</v>
      </c>
      <c r="H246" s="6">
        <v>536</v>
      </c>
      <c r="I246" s="6">
        <v>903</v>
      </c>
      <c r="J246" s="6">
        <v>240</v>
      </c>
      <c r="K246" s="6">
        <v>383</v>
      </c>
      <c r="L246" s="6">
        <v>845</v>
      </c>
      <c r="M246" s="6">
        <v>734</v>
      </c>
      <c r="N246" s="7">
        <v>1010</v>
      </c>
      <c r="O246" s="6">
        <v>609</v>
      </c>
      <c r="P246" s="6">
        <v>83</v>
      </c>
      <c r="Q246" s="6">
        <v>452</v>
      </c>
      <c r="R246" s="6">
        <v>987</v>
      </c>
      <c r="S246" s="6">
        <v>588</v>
      </c>
      <c r="T246" s="6">
        <v>122</v>
      </c>
      <c r="U246" s="6">
        <v>489</v>
      </c>
      <c r="V246" s="6">
        <v>197</v>
      </c>
      <c r="W246" s="6">
        <v>342</v>
      </c>
      <c r="X246" s="12">
        <v>872</v>
      </c>
      <c r="Y246" s="9">
        <v>759</v>
      </c>
      <c r="Z246" s="6">
        <v>416</v>
      </c>
      <c r="AA246" s="8">
        <v>15</v>
      </c>
      <c r="AB246" s="6">
        <v>573</v>
      </c>
      <c r="AC246" s="6">
        <v>942</v>
      </c>
      <c r="AD246" s="6">
        <v>642</v>
      </c>
      <c r="AE246" s="6">
        <v>785</v>
      </c>
      <c r="AF246" s="6">
        <v>291</v>
      </c>
      <c r="AG246" s="179">
        <v>180</v>
      </c>
      <c r="AH246" s="5">
        <f t="shared" si="53"/>
        <v>16400</v>
      </c>
      <c r="AI246" s="5">
        <f t="shared" si="54"/>
        <v>11201200</v>
      </c>
      <c r="AJ246" s="2">
        <f t="shared" si="52"/>
        <v>8606720000</v>
      </c>
      <c r="AK246" s="115">
        <f>SUMSQ(R245,S245,T245,U245,V245,W245,X245,Y245,Z245,AA245,AB245,AC245,AD245,AE245,AF245,AG245,R246,S246,T246,U246,V246,W246,X246,Y246,Z246,AA246,AB246,AC246,AD246,AE246,AF246,AG246)</f>
        <v>11201200</v>
      </c>
      <c r="BT246" s="22"/>
      <c r="BU246" s="29" t="s">
        <v>659</v>
      </c>
      <c r="BV246" s="30" t="s">
        <v>1030</v>
      </c>
      <c r="BW246" s="31">
        <f>L2+(238*L4)</f>
        <v>239</v>
      </c>
      <c r="BX246" s="22"/>
    </row>
    <row r="247" spans="1:76" x14ac:dyDescent="0.2">
      <c r="A247" s="1">
        <v>25</v>
      </c>
      <c r="B247" s="178">
        <v>64</v>
      </c>
      <c r="C247" s="6">
        <v>431</v>
      </c>
      <c r="D247" s="6">
        <v>925</v>
      </c>
      <c r="E247" s="7">
        <v>526</v>
      </c>
      <c r="F247" s="6">
        <v>802</v>
      </c>
      <c r="G247" s="6">
        <v>689</v>
      </c>
      <c r="H247" s="6">
        <v>131</v>
      </c>
      <c r="I247" s="6">
        <v>276</v>
      </c>
      <c r="J247" s="6">
        <v>635</v>
      </c>
      <c r="K247" s="6">
        <v>1004</v>
      </c>
      <c r="L247" s="6">
        <v>474</v>
      </c>
      <c r="M247" s="6">
        <v>73</v>
      </c>
      <c r="N247" s="11">
        <v>357</v>
      </c>
      <c r="O247" s="6">
        <v>246</v>
      </c>
      <c r="P247" s="6">
        <v>712</v>
      </c>
      <c r="Q247" s="6">
        <v>855</v>
      </c>
      <c r="R247" s="6">
        <v>336</v>
      </c>
      <c r="S247" s="6">
        <v>223</v>
      </c>
      <c r="T247" s="6">
        <v>749</v>
      </c>
      <c r="U247" s="6">
        <v>894</v>
      </c>
      <c r="V247" s="6">
        <v>594</v>
      </c>
      <c r="W247" s="6">
        <v>961</v>
      </c>
      <c r="X247" s="8">
        <v>499</v>
      </c>
      <c r="Y247" s="6">
        <v>100</v>
      </c>
      <c r="Z247" s="9">
        <v>779</v>
      </c>
      <c r="AA247" s="12">
        <v>668</v>
      </c>
      <c r="AB247" s="6">
        <v>170</v>
      </c>
      <c r="AC247" s="6">
        <v>313</v>
      </c>
      <c r="AD247" s="6">
        <v>21</v>
      </c>
      <c r="AE247" s="6">
        <v>390</v>
      </c>
      <c r="AF247" s="6">
        <v>952</v>
      </c>
      <c r="AG247" s="179">
        <v>551</v>
      </c>
      <c r="AH247" s="5">
        <f t="shared" si="53"/>
        <v>16400</v>
      </c>
      <c r="AI247" s="5">
        <f t="shared" si="54"/>
        <v>11201200</v>
      </c>
      <c r="AJ247" s="2">
        <f t="shared" si="52"/>
        <v>8606720000</v>
      </c>
      <c r="AK247" s="115">
        <f>SUMSQ(B247,C247,D247,E247,F247,G247,H247,I247,J247,K247,L247,M247,N247,O247,P247,Q247,B248,C248,D248,E248,F248,G248,H248,I248,J248,K248,L248,M248,N248,O248,P248,Q248)</f>
        <v>11201200</v>
      </c>
      <c r="BT247" s="22"/>
      <c r="BU247" s="29" t="s">
        <v>600</v>
      </c>
      <c r="BV247" s="30" t="s">
        <v>1030</v>
      </c>
      <c r="BW247" s="31">
        <f>L2+(239*L4)</f>
        <v>240</v>
      </c>
      <c r="BX247" s="22"/>
    </row>
    <row r="248" spans="1:76" x14ac:dyDescent="0.2">
      <c r="A248" s="1">
        <v>26</v>
      </c>
      <c r="B248" s="178">
        <v>411</v>
      </c>
      <c r="C248" s="6">
        <v>12</v>
      </c>
      <c r="D248" s="7">
        <v>570</v>
      </c>
      <c r="E248" s="6">
        <v>937</v>
      </c>
      <c r="F248" s="6">
        <v>645</v>
      </c>
      <c r="G248" s="6">
        <v>790</v>
      </c>
      <c r="H248" s="6">
        <v>296</v>
      </c>
      <c r="I248" s="6">
        <v>183</v>
      </c>
      <c r="J248" s="6">
        <v>992</v>
      </c>
      <c r="K248" s="6">
        <v>591</v>
      </c>
      <c r="L248" s="6">
        <v>125</v>
      </c>
      <c r="M248" s="6">
        <v>494</v>
      </c>
      <c r="N248" s="6">
        <v>194</v>
      </c>
      <c r="O248" s="11">
        <v>337</v>
      </c>
      <c r="P248" s="6">
        <v>867</v>
      </c>
      <c r="Q248" s="6">
        <v>756</v>
      </c>
      <c r="R248" s="6">
        <v>235</v>
      </c>
      <c r="S248" s="6">
        <v>380</v>
      </c>
      <c r="T248" s="6">
        <v>842</v>
      </c>
      <c r="U248" s="6">
        <v>729</v>
      </c>
      <c r="V248" s="6">
        <v>1013</v>
      </c>
      <c r="W248" s="6">
        <v>614</v>
      </c>
      <c r="X248" s="6">
        <v>88</v>
      </c>
      <c r="Y248" s="8">
        <v>455</v>
      </c>
      <c r="Z248" s="12">
        <v>688</v>
      </c>
      <c r="AA248" s="9">
        <v>831</v>
      </c>
      <c r="AB248" s="6">
        <v>269</v>
      </c>
      <c r="AC248" s="6">
        <v>158</v>
      </c>
      <c r="AD248" s="6">
        <v>434</v>
      </c>
      <c r="AE248" s="6">
        <v>33</v>
      </c>
      <c r="AF248" s="6">
        <v>531</v>
      </c>
      <c r="AG248" s="179">
        <v>900</v>
      </c>
      <c r="AH248" s="5">
        <f t="shared" si="53"/>
        <v>16400</v>
      </c>
      <c r="AI248" s="5">
        <f t="shared" si="54"/>
        <v>11201200</v>
      </c>
      <c r="AJ248" s="2">
        <f t="shared" si="52"/>
        <v>8606720000</v>
      </c>
      <c r="AK248" s="115">
        <f>SUMSQ(R247,S247,T247,U247,V247,W247,X247,Y247,Z247,AA247,AB247,AC247,AD247,AE247,AF247,AG247,R248,S248,T248,U248,V248,W248,X248,Y248,Z248,AA248,AB248,AC248,AD248,AE248,AF248,AG248)</f>
        <v>11201200</v>
      </c>
      <c r="BT248" s="22"/>
      <c r="BU248" s="29" t="s">
        <v>102</v>
      </c>
      <c r="BV248" s="30" t="s">
        <v>1030</v>
      </c>
      <c r="BW248" s="31">
        <f>L2+(240*L4)</f>
        <v>241</v>
      </c>
      <c r="BX248" s="22"/>
    </row>
    <row r="249" spans="1:76" x14ac:dyDescent="0.2">
      <c r="A249" s="1">
        <v>27</v>
      </c>
      <c r="B249" s="178">
        <v>967</v>
      </c>
      <c r="C249" s="7">
        <v>600</v>
      </c>
      <c r="D249" s="6">
        <v>102</v>
      </c>
      <c r="E249" s="6">
        <v>501</v>
      </c>
      <c r="F249" s="6">
        <v>217</v>
      </c>
      <c r="G249" s="6">
        <v>330</v>
      </c>
      <c r="H249" s="6">
        <v>892</v>
      </c>
      <c r="I249" s="6">
        <v>747</v>
      </c>
      <c r="J249" s="6">
        <v>388</v>
      </c>
      <c r="K249" s="6">
        <v>19</v>
      </c>
      <c r="L249" s="6">
        <v>545</v>
      </c>
      <c r="M249" s="6">
        <v>946</v>
      </c>
      <c r="N249" s="6">
        <v>670</v>
      </c>
      <c r="O249" s="6">
        <v>781</v>
      </c>
      <c r="P249" s="11">
        <v>319</v>
      </c>
      <c r="Q249" s="6">
        <v>176</v>
      </c>
      <c r="R249" s="6">
        <v>695</v>
      </c>
      <c r="S249" s="6">
        <v>808</v>
      </c>
      <c r="T249" s="6">
        <v>278</v>
      </c>
      <c r="U249" s="6">
        <v>133</v>
      </c>
      <c r="V249" s="8">
        <v>425</v>
      </c>
      <c r="W249" s="6">
        <v>58</v>
      </c>
      <c r="X249" s="6">
        <v>524</v>
      </c>
      <c r="Y249" s="6">
        <v>923</v>
      </c>
      <c r="Z249" s="6">
        <v>244</v>
      </c>
      <c r="AA249" s="6">
        <v>355</v>
      </c>
      <c r="AB249" s="9">
        <v>849</v>
      </c>
      <c r="AC249" s="12">
        <v>706</v>
      </c>
      <c r="AD249" s="6">
        <v>1006</v>
      </c>
      <c r="AE249" s="6">
        <v>637</v>
      </c>
      <c r="AF249" s="6">
        <v>79</v>
      </c>
      <c r="AG249" s="179">
        <v>480</v>
      </c>
      <c r="AH249" s="5">
        <f t="shared" si="53"/>
        <v>16400</v>
      </c>
      <c r="AI249" s="5">
        <f t="shared" si="54"/>
        <v>11201200</v>
      </c>
      <c r="AJ249" s="2">
        <f t="shared" si="52"/>
        <v>8606720000</v>
      </c>
      <c r="AK249" s="115">
        <f>SUMSQ(B249,C249,D249,E249,F249,G249,H249,I249,J249,K249,L249,M249,N249,O249,P249,Q249,B250,C250,D250,E250,F250,G250,H250,I250,J250,K250,L250,M250,N250,O250,P250,Q250)</f>
        <v>11201200</v>
      </c>
      <c r="BT249" s="22"/>
      <c r="BU249" s="29" t="s">
        <v>160</v>
      </c>
      <c r="BV249" s="30" t="s">
        <v>1030</v>
      </c>
      <c r="BW249" s="31">
        <f>L2+(241*L4)</f>
        <v>242</v>
      </c>
      <c r="BX249" s="22"/>
    </row>
    <row r="250" spans="1:76" x14ac:dyDescent="0.2">
      <c r="A250" s="1">
        <v>28</v>
      </c>
      <c r="B250" s="197">
        <v>612</v>
      </c>
      <c r="C250" s="6">
        <v>1011</v>
      </c>
      <c r="D250" s="6">
        <v>449</v>
      </c>
      <c r="E250" s="6">
        <v>82</v>
      </c>
      <c r="F250" s="6">
        <v>382</v>
      </c>
      <c r="G250" s="6">
        <v>237</v>
      </c>
      <c r="H250" s="6">
        <v>735</v>
      </c>
      <c r="I250" s="6">
        <v>848</v>
      </c>
      <c r="J250" s="6">
        <v>39</v>
      </c>
      <c r="K250" s="6">
        <v>440</v>
      </c>
      <c r="L250" s="6">
        <v>902</v>
      </c>
      <c r="M250" s="6">
        <v>533</v>
      </c>
      <c r="N250" s="6">
        <v>825</v>
      </c>
      <c r="O250" s="6">
        <v>682</v>
      </c>
      <c r="P250" s="6">
        <v>156</v>
      </c>
      <c r="Q250" s="11">
        <v>267</v>
      </c>
      <c r="R250" s="6">
        <v>788</v>
      </c>
      <c r="S250" s="6">
        <v>643</v>
      </c>
      <c r="T250" s="6">
        <v>177</v>
      </c>
      <c r="U250" s="6">
        <v>290</v>
      </c>
      <c r="V250" s="6">
        <v>14</v>
      </c>
      <c r="W250" s="8">
        <v>413</v>
      </c>
      <c r="X250" s="6">
        <v>943</v>
      </c>
      <c r="Y250" s="6">
        <v>576</v>
      </c>
      <c r="Z250" s="6">
        <v>343</v>
      </c>
      <c r="AA250" s="6">
        <v>200</v>
      </c>
      <c r="AB250" s="12">
        <v>758</v>
      </c>
      <c r="AC250" s="9">
        <v>869</v>
      </c>
      <c r="AD250" s="6">
        <v>585</v>
      </c>
      <c r="AE250" s="6">
        <v>986</v>
      </c>
      <c r="AF250" s="6">
        <v>492</v>
      </c>
      <c r="AG250" s="179">
        <v>123</v>
      </c>
      <c r="AH250" s="5">
        <f t="shared" si="53"/>
        <v>16400</v>
      </c>
      <c r="AI250" s="5">
        <f t="shared" si="54"/>
        <v>11201200</v>
      </c>
      <c r="AJ250" s="2">
        <f t="shared" si="52"/>
        <v>8606720000</v>
      </c>
      <c r="AK250" s="115">
        <f>SUMSQ(R249,S249,T249,U249,V249,W249,X249,Y249,Z249,AA249,AB249,AC249,AD249,AE249,AF249,AG249,R250,S250,T250,U250,V250,W250,X250,Y250,Z250,AA250,AB250,AC250,AD250,AE250,AF250,AG250)</f>
        <v>11201200</v>
      </c>
      <c r="BT250" s="22"/>
      <c r="BU250" s="29" t="s">
        <v>308</v>
      </c>
      <c r="BV250" s="30" t="s">
        <v>1030</v>
      </c>
      <c r="BW250" s="31">
        <f>L2+(242*L4)</f>
        <v>243</v>
      </c>
      <c r="BX250" s="22"/>
    </row>
    <row r="251" spans="1:76" x14ac:dyDescent="0.2">
      <c r="A251" s="1">
        <v>29</v>
      </c>
      <c r="B251" s="178">
        <v>957</v>
      </c>
      <c r="C251" s="6">
        <v>558</v>
      </c>
      <c r="D251" s="6">
        <v>32</v>
      </c>
      <c r="E251" s="6">
        <v>399</v>
      </c>
      <c r="F251" s="6">
        <v>163</v>
      </c>
      <c r="G251" s="6">
        <v>308</v>
      </c>
      <c r="H251" s="6">
        <v>770</v>
      </c>
      <c r="I251" s="7">
        <v>657</v>
      </c>
      <c r="J251" s="11">
        <v>506</v>
      </c>
      <c r="K251" s="6">
        <v>105</v>
      </c>
      <c r="L251" s="6">
        <v>603</v>
      </c>
      <c r="M251" s="6">
        <v>972</v>
      </c>
      <c r="N251" s="6">
        <v>744</v>
      </c>
      <c r="O251" s="6">
        <v>887</v>
      </c>
      <c r="P251" s="6">
        <v>325</v>
      </c>
      <c r="Q251" s="6">
        <v>214</v>
      </c>
      <c r="R251" s="6">
        <v>717</v>
      </c>
      <c r="S251" s="6">
        <v>862</v>
      </c>
      <c r="T251" s="8">
        <v>368</v>
      </c>
      <c r="U251" s="6">
        <v>255</v>
      </c>
      <c r="V251" s="6">
        <v>467</v>
      </c>
      <c r="W251" s="6">
        <v>68</v>
      </c>
      <c r="X251" s="6">
        <v>626</v>
      </c>
      <c r="Y251" s="6">
        <v>993</v>
      </c>
      <c r="Z251" s="6">
        <v>138</v>
      </c>
      <c r="AA251" s="6">
        <v>281</v>
      </c>
      <c r="AB251" s="6">
        <v>811</v>
      </c>
      <c r="AC251" s="6">
        <v>700</v>
      </c>
      <c r="AD251" s="9">
        <v>920</v>
      </c>
      <c r="AE251" s="12">
        <v>519</v>
      </c>
      <c r="AF251" s="6">
        <v>53</v>
      </c>
      <c r="AG251" s="179">
        <v>422</v>
      </c>
      <c r="AH251" s="5">
        <f t="shared" si="53"/>
        <v>16400</v>
      </c>
      <c r="AI251" s="5">
        <f t="shared" si="54"/>
        <v>11201200</v>
      </c>
      <c r="AJ251" s="2">
        <f t="shared" si="52"/>
        <v>8606720000</v>
      </c>
      <c r="AK251" s="115">
        <f>SUMSQ(B251,C251,D251,E251,F251,G251,H251,I251,J251,K251,L251,M251,N251,O251,P251,Q251,B252,C252,D252,E252,F252,G252,H252,I252,J252,K252,L252,M252,N252,O252,P252,Q252)</f>
        <v>11201200</v>
      </c>
      <c r="BT251" s="22"/>
      <c r="BU251" s="29" t="s">
        <v>502</v>
      </c>
      <c r="BV251" s="30" t="s">
        <v>1030</v>
      </c>
      <c r="BW251" s="31">
        <f>L2+(243*L4)</f>
        <v>244</v>
      </c>
      <c r="BX251" s="22"/>
    </row>
    <row r="252" spans="1:76" x14ac:dyDescent="0.2">
      <c r="A252" s="1">
        <v>30</v>
      </c>
      <c r="B252" s="178">
        <v>538</v>
      </c>
      <c r="C252" s="6">
        <v>905</v>
      </c>
      <c r="D252" s="6">
        <v>443</v>
      </c>
      <c r="E252" s="6">
        <v>44</v>
      </c>
      <c r="F252" s="6">
        <v>264</v>
      </c>
      <c r="G252" s="6">
        <v>151</v>
      </c>
      <c r="H252" s="7">
        <v>677</v>
      </c>
      <c r="I252" s="6">
        <v>822</v>
      </c>
      <c r="J252" s="6">
        <v>93</v>
      </c>
      <c r="K252" s="11">
        <v>462</v>
      </c>
      <c r="L252" s="6">
        <v>1024</v>
      </c>
      <c r="M252" s="6">
        <v>623</v>
      </c>
      <c r="N252" s="6">
        <v>835</v>
      </c>
      <c r="O252" s="6">
        <v>724</v>
      </c>
      <c r="P252" s="6">
        <v>226</v>
      </c>
      <c r="Q252" s="6">
        <v>369</v>
      </c>
      <c r="R252" s="6">
        <v>874</v>
      </c>
      <c r="S252" s="6">
        <v>761</v>
      </c>
      <c r="T252" s="6">
        <v>203</v>
      </c>
      <c r="U252" s="8">
        <v>348</v>
      </c>
      <c r="V252" s="6">
        <v>120</v>
      </c>
      <c r="W252" s="6">
        <v>487</v>
      </c>
      <c r="X252" s="6">
        <v>981</v>
      </c>
      <c r="Y252" s="6">
        <v>582</v>
      </c>
      <c r="Z252" s="6">
        <v>301</v>
      </c>
      <c r="AA252" s="6">
        <v>190</v>
      </c>
      <c r="AB252" s="6">
        <v>656</v>
      </c>
      <c r="AC252" s="6">
        <v>799</v>
      </c>
      <c r="AD252" s="12">
        <v>563</v>
      </c>
      <c r="AE252" s="9">
        <v>932</v>
      </c>
      <c r="AF252" s="6">
        <v>402</v>
      </c>
      <c r="AG252" s="179">
        <v>1</v>
      </c>
      <c r="AH252" s="5">
        <f t="shared" si="53"/>
        <v>16400</v>
      </c>
      <c r="AI252" s="5">
        <f t="shared" si="54"/>
        <v>11201200</v>
      </c>
      <c r="AJ252" s="2">
        <f t="shared" si="52"/>
        <v>8606720000</v>
      </c>
      <c r="AK252" s="115">
        <f>SUMSQ(R251,S251,T251,U251,V251,W251,X251,Y251,Z251,AA251,AB251,AC251,AD251,AE251,AF251,AG251,R252,S252,T252,U252,V252,W252,X252,Y252,Z252,AA252,AB252,AC252,AD252,AE252,AF252,AG252)</f>
        <v>11201200</v>
      </c>
      <c r="BT252" s="22"/>
      <c r="BU252" s="29" t="s">
        <v>564</v>
      </c>
      <c r="BV252" s="30" t="s">
        <v>1030</v>
      </c>
      <c r="BW252" s="31">
        <f>L2+(244*L4)</f>
        <v>245</v>
      </c>
      <c r="BX252" s="22"/>
    </row>
    <row r="253" spans="1:76" x14ac:dyDescent="0.2">
      <c r="A253" s="1">
        <v>31</v>
      </c>
      <c r="B253" s="178">
        <v>70</v>
      </c>
      <c r="C253" s="6">
        <v>469</v>
      </c>
      <c r="D253" s="6">
        <v>999</v>
      </c>
      <c r="E253" s="6">
        <v>632</v>
      </c>
      <c r="F253" s="6">
        <v>860</v>
      </c>
      <c r="G253" s="7">
        <v>715</v>
      </c>
      <c r="H253" s="6">
        <v>249</v>
      </c>
      <c r="I253" s="6">
        <v>362</v>
      </c>
      <c r="J253" s="6">
        <v>513</v>
      </c>
      <c r="K253" s="6">
        <v>914</v>
      </c>
      <c r="L253" s="11">
        <v>420</v>
      </c>
      <c r="M253" s="6">
        <v>51</v>
      </c>
      <c r="N253" s="6">
        <v>287</v>
      </c>
      <c r="O253" s="6">
        <v>144</v>
      </c>
      <c r="P253" s="6">
        <v>702</v>
      </c>
      <c r="Q253" s="6">
        <v>813</v>
      </c>
      <c r="R253" s="8">
        <v>310</v>
      </c>
      <c r="S253" s="6">
        <v>165</v>
      </c>
      <c r="T253" s="6">
        <v>663</v>
      </c>
      <c r="U253" s="6">
        <v>776</v>
      </c>
      <c r="V253" s="6">
        <v>556</v>
      </c>
      <c r="W253" s="6">
        <v>955</v>
      </c>
      <c r="X253" s="6">
        <v>393</v>
      </c>
      <c r="Y253" s="6">
        <v>26</v>
      </c>
      <c r="Z253" s="6">
        <v>881</v>
      </c>
      <c r="AA253" s="6">
        <v>738</v>
      </c>
      <c r="AB253" s="6">
        <v>212</v>
      </c>
      <c r="AC253" s="6">
        <v>323</v>
      </c>
      <c r="AD253" s="6">
        <v>111</v>
      </c>
      <c r="AE253" s="6">
        <v>512</v>
      </c>
      <c r="AF253" s="9">
        <v>974</v>
      </c>
      <c r="AG253" s="186">
        <v>605</v>
      </c>
      <c r="AH253" s="5">
        <f t="shared" si="53"/>
        <v>16400</v>
      </c>
      <c r="AI253" s="5">
        <f t="shared" si="54"/>
        <v>11201200</v>
      </c>
      <c r="AJ253" s="2">
        <f t="shared" si="52"/>
        <v>8606720000</v>
      </c>
      <c r="AK253" s="115">
        <f>SUMSQ(B253,C253,D253,E253,F253,G253,H253,I253,J253,K253,L253,M253,N253,O253,P253,Q253,B254,C254,D254,E254,F254,G254,H254,I254,J254,K254,L254,M254,N254,O254,P254,Q254)</f>
        <v>11201200</v>
      </c>
      <c r="BT253" s="22"/>
      <c r="BU253" s="29" t="s">
        <v>758</v>
      </c>
      <c r="BV253" s="30" t="s">
        <v>1030</v>
      </c>
      <c r="BW253" s="31">
        <f>L2+(245*L4)</f>
        <v>246</v>
      </c>
      <c r="BX253" s="22"/>
    </row>
    <row r="254" spans="1:76" ht="13.5" thickBot="1" x14ac:dyDescent="0.25">
      <c r="A254" s="1">
        <v>32</v>
      </c>
      <c r="B254" s="201">
        <v>481</v>
      </c>
      <c r="C254" s="180">
        <v>114</v>
      </c>
      <c r="D254" s="180">
        <v>580</v>
      </c>
      <c r="E254" s="180">
        <v>979</v>
      </c>
      <c r="F254" s="203">
        <v>767</v>
      </c>
      <c r="G254" s="180">
        <v>880</v>
      </c>
      <c r="H254" s="180">
        <v>350</v>
      </c>
      <c r="I254" s="180">
        <v>205</v>
      </c>
      <c r="J254" s="180">
        <v>934</v>
      </c>
      <c r="K254" s="180">
        <v>565</v>
      </c>
      <c r="L254" s="180">
        <v>7</v>
      </c>
      <c r="M254" s="191">
        <v>408</v>
      </c>
      <c r="N254" s="180">
        <v>188</v>
      </c>
      <c r="O254" s="180">
        <v>299</v>
      </c>
      <c r="P254" s="180">
        <v>793</v>
      </c>
      <c r="Q254" s="180">
        <v>650</v>
      </c>
      <c r="R254" s="180">
        <v>145</v>
      </c>
      <c r="S254" s="202">
        <v>258</v>
      </c>
      <c r="T254" s="180">
        <v>820</v>
      </c>
      <c r="U254" s="180">
        <v>675</v>
      </c>
      <c r="V254" s="180">
        <v>911</v>
      </c>
      <c r="W254" s="180">
        <v>544</v>
      </c>
      <c r="X254" s="180">
        <v>46</v>
      </c>
      <c r="Y254" s="180">
        <v>445</v>
      </c>
      <c r="Z254" s="180">
        <v>726</v>
      </c>
      <c r="AA254" s="180">
        <v>837</v>
      </c>
      <c r="AB254" s="180">
        <v>375</v>
      </c>
      <c r="AC254" s="180">
        <v>232</v>
      </c>
      <c r="AD254" s="180">
        <v>460</v>
      </c>
      <c r="AE254" s="180">
        <v>91</v>
      </c>
      <c r="AF254" s="187">
        <v>617</v>
      </c>
      <c r="AG254" s="204">
        <v>1018</v>
      </c>
      <c r="AH254" s="5">
        <f t="shared" si="53"/>
        <v>16400</v>
      </c>
      <c r="AI254" s="5">
        <f t="shared" si="54"/>
        <v>11201200</v>
      </c>
      <c r="AJ254" s="2">
        <f t="shared" si="52"/>
        <v>8606720000</v>
      </c>
      <c r="AK254" s="115">
        <f>SUMSQ(R253,S253,T253,U253,V253,W253,X253,Y253,Z253,AA253,AB253,AC253,AD253,AE253,AF253,AG253,R254,S254,T254,U254,V254,W254,X254,Y254,Z254,AA254,AB254,AC254,AD254,AE254,AF254,AG254)</f>
        <v>11201200</v>
      </c>
      <c r="BT254" s="22"/>
      <c r="BU254" s="29" t="s">
        <v>860</v>
      </c>
      <c r="BV254" s="30" t="s">
        <v>1030</v>
      </c>
      <c r="BW254" s="31">
        <f>L2+(246*L4)</f>
        <v>247</v>
      </c>
      <c r="BX254" s="22"/>
    </row>
    <row r="255" spans="1:76" x14ac:dyDescent="0.2">
      <c r="A255" s="3" t="s">
        <v>0</v>
      </c>
      <c r="B255" s="5">
        <f t="shared" ref="B255:I255" si="55">SUM(B223:B254)</f>
        <v>16400</v>
      </c>
      <c r="C255" s="5">
        <f t="shared" si="55"/>
        <v>16400</v>
      </c>
      <c r="D255" s="5">
        <f t="shared" si="55"/>
        <v>16400</v>
      </c>
      <c r="E255" s="5">
        <f t="shared" si="55"/>
        <v>16400</v>
      </c>
      <c r="F255" s="5">
        <f t="shared" si="55"/>
        <v>16400</v>
      </c>
      <c r="G255" s="5">
        <f t="shared" si="55"/>
        <v>16400</v>
      </c>
      <c r="H255" s="5">
        <f t="shared" si="55"/>
        <v>16400</v>
      </c>
      <c r="I255" s="5">
        <f t="shared" si="55"/>
        <v>16400</v>
      </c>
      <c r="J255" s="5">
        <f t="shared" ref="J255:AG255" si="56">SUM(J223:J254)</f>
        <v>16400</v>
      </c>
      <c r="K255" s="5">
        <f t="shared" si="56"/>
        <v>16400</v>
      </c>
      <c r="L255" s="5">
        <f t="shared" si="56"/>
        <v>16400</v>
      </c>
      <c r="M255" s="5">
        <f t="shared" si="56"/>
        <v>16400</v>
      </c>
      <c r="N255" s="5">
        <f t="shared" si="56"/>
        <v>16400</v>
      </c>
      <c r="O255" s="5">
        <f t="shared" si="56"/>
        <v>16400</v>
      </c>
      <c r="P255" s="5">
        <f t="shared" si="56"/>
        <v>16400</v>
      </c>
      <c r="Q255" s="5">
        <f t="shared" si="56"/>
        <v>16400</v>
      </c>
      <c r="R255" s="5">
        <f t="shared" si="56"/>
        <v>16400</v>
      </c>
      <c r="S255" s="5">
        <f t="shared" si="56"/>
        <v>16400</v>
      </c>
      <c r="T255" s="5">
        <f t="shared" si="56"/>
        <v>16400</v>
      </c>
      <c r="U255" s="5">
        <f t="shared" si="56"/>
        <v>16400</v>
      </c>
      <c r="V255" s="5">
        <f t="shared" si="56"/>
        <v>16400</v>
      </c>
      <c r="W255" s="5">
        <f t="shared" si="56"/>
        <v>16400</v>
      </c>
      <c r="X255" s="5">
        <f t="shared" si="56"/>
        <v>16400</v>
      </c>
      <c r="Y255" s="5">
        <f t="shared" si="56"/>
        <v>16400</v>
      </c>
      <c r="Z255" s="5">
        <f t="shared" si="56"/>
        <v>16400</v>
      </c>
      <c r="AA255" s="5">
        <f t="shared" si="56"/>
        <v>16400</v>
      </c>
      <c r="AB255" s="5">
        <f t="shared" si="56"/>
        <v>16400</v>
      </c>
      <c r="AC255" s="5">
        <f t="shared" si="56"/>
        <v>16400</v>
      </c>
      <c r="AD255" s="5">
        <f t="shared" si="56"/>
        <v>16400</v>
      </c>
      <c r="AE255" s="5">
        <f t="shared" si="56"/>
        <v>16400</v>
      </c>
      <c r="AF255" s="5">
        <f t="shared" si="56"/>
        <v>16400</v>
      </c>
      <c r="AG255" s="5">
        <f t="shared" si="56"/>
        <v>16400</v>
      </c>
      <c r="AH255" s="5"/>
      <c r="AI255" s="5"/>
      <c r="BT255" s="22"/>
      <c r="BU255" s="29" t="s">
        <v>918</v>
      </c>
      <c r="BV255" s="30" t="s">
        <v>1030</v>
      </c>
      <c r="BW255" s="31">
        <f>L2+(247*L4)</f>
        <v>248</v>
      </c>
      <c r="BX255" s="22"/>
    </row>
    <row r="256" spans="1:76" x14ac:dyDescent="0.2">
      <c r="A256" s="3" t="s">
        <v>1</v>
      </c>
      <c r="B256" s="5">
        <f t="shared" ref="B256:AG256" si="57">SUMSQ(B223:B254)</f>
        <v>11201200</v>
      </c>
      <c r="C256" s="5">
        <f t="shared" si="57"/>
        <v>11201200</v>
      </c>
      <c r="D256" s="5">
        <f t="shared" si="57"/>
        <v>11201200</v>
      </c>
      <c r="E256" s="5">
        <f t="shared" si="57"/>
        <v>11201200</v>
      </c>
      <c r="F256" s="5">
        <f t="shared" si="57"/>
        <v>11201200</v>
      </c>
      <c r="G256" s="5">
        <f t="shared" si="57"/>
        <v>11201200</v>
      </c>
      <c r="H256" s="5">
        <f t="shared" si="57"/>
        <v>11201200</v>
      </c>
      <c r="I256" s="5">
        <f t="shared" si="57"/>
        <v>11201200</v>
      </c>
      <c r="J256" s="5">
        <f t="shared" si="57"/>
        <v>11201200</v>
      </c>
      <c r="K256" s="5">
        <f t="shared" si="57"/>
        <v>11201200</v>
      </c>
      <c r="L256" s="5">
        <f t="shared" si="57"/>
        <v>11201200</v>
      </c>
      <c r="M256" s="5">
        <f t="shared" si="57"/>
        <v>11201200</v>
      </c>
      <c r="N256" s="5">
        <f t="shared" si="57"/>
        <v>11201200</v>
      </c>
      <c r="O256" s="5">
        <f t="shared" si="57"/>
        <v>11201200</v>
      </c>
      <c r="P256" s="5">
        <f t="shared" si="57"/>
        <v>11201200</v>
      </c>
      <c r="Q256" s="5">
        <f t="shared" si="57"/>
        <v>11201200</v>
      </c>
      <c r="R256" s="5">
        <f t="shared" si="57"/>
        <v>11201200</v>
      </c>
      <c r="S256" s="5">
        <f t="shared" si="57"/>
        <v>11201200</v>
      </c>
      <c r="T256" s="5">
        <f t="shared" si="57"/>
        <v>11201200</v>
      </c>
      <c r="U256" s="5">
        <f t="shared" si="57"/>
        <v>11201200</v>
      </c>
      <c r="V256" s="5">
        <f t="shared" si="57"/>
        <v>11201200</v>
      </c>
      <c r="W256" s="5">
        <f t="shared" si="57"/>
        <v>11201200</v>
      </c>
      <c r="X256" s="5">
        <f t="shared" si="57"/>
        <v>11201200</v>
      </c>
      <c r="Y256" s="5">
        <f t="shared" si="57"/>
        <v>11201200</v>
      </c>
      <c r="Z256" s="5">
        <f t="shared" si="57"/>
        <v>11201200</v>
      </c>
      <c r="AA256" s="5">
        <f t="shared" si="57"/>
        <v>11201200</v>
      </c>
      <c r="AB256" s="5">
        <f t="shared" si="57"/>
        <v>11201200</v>
      </c>
      <c r="AC256" s="5">
        <f t="shared" si="57"/>
        <v>11201200</v>
      </c>
      <c r="AD256" s="5">
        <f t="shared" si="57"/>
        <v>11201200</v>
      </c>
      <c r="AE256" s="5">
        <f t="shared" si="57"/>
        <v>11201200</v>
      </c>
      <c r="AF256" s="5">
        <f t="shared" si="57"/>
        <v>11201200</v>
      </c>
      <c r="AG256" s="5">
        <f t="shared" si="57"/>
        <v>11201200</v>
      </c>
      <c r="AH256" s="5" t="s">
        <v>5</v>
      </c>
      <c r="AI256" s="5"/>
      <c r="BT256" s="22"/>
      <c r="BU256" s="29" t="s">
        <v>616</v>
      </c>
      <c r="BV256" s="30" t="s">
        <v>1030</v>
      </c>
      <c r="BW256" s="31">
        <f>L2+(248*L4)</f>
        <v>249</v>
      </c>
      <c r="BX256" s="22"/>
    </row>
    <row r="257" spans="1:76" x14ac:dyDescent="0.2">
      <c r="A257" s="3" t="s">
        <v>2</v>
      </c>
      <c r="B257" s="2">
        <f t="shared" ref="B257:AG257" si="58"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si="58"/>
        <v>8606720000</v>
      </c>
      <c r="D257" s="2">
        <f t="shared" si="58"/>
        <v>8606720000</v>
      </c>
      <c r="E257" s="2">
        <f t="shared" si="58"/>
        <v>8606720000</v>
      </c>
      <c r="F257" s="2">
        <f t="shared" si="58"/>
        <v>8606720000</v>
      </c>
      <c r="G257" s="2">
        <f t="shared" si="58"/>
        <v>8606720000</v>
      </c>
      <c r="H257" s="2">
        <f t="shared" si="58"/>
        <v>8606720000</v>
      </c>
      <c r="I257" s="2">
        <f t="shared" si="58"/>
        <v>8606720000</v>
      </c>
      <c r="J257" s="2">
        <f t="shared" si="58"/>
        <v>8606720000</v>
      </c>
      <c r="K257" s="2">
        <f t="shared" si="58"/>
        <v>8606720000</v>
      </c>
      <c r="L257" s="2">
        <f t="shared" si="58"/>
        <v>8606720000</v>
      </c>
      <c r="M257" s="2">
        <f t="shared" si="58"/>
        <v>8606720000</v>
      </c>
      <c r="N257" s="2">
        <f t="shared" si="58"/>
        <v>8606720000</v>
      </c>
      <c r="O257" s="2">
        <f t="shared" si="58"/>
        <v>8606720000</v>
      </c>
      <c r="P257" s="2">
        <f t="shared" si="58"/>
        <v>8606720000</v>
      </c>
      <c r="Q257" s="2">
        <f t="shared" si="58"/>
        <v>8606720000</v>
      </c>
      <c r="R257" s="2">
        <f t="shared" si="58"/>
        <v>8606720000</v>
      </c>
      <c r="S257" s="2">
        <f t="shared" si="58"/>
        <v>8606720000</v>
      </c>
      <c r="T257" s="2">
        <f t="shared" si="58"/>
        <v>8606720000</v>
      </c>
      <c r="U257" s="2">
        <f t="shared" si="58"/>
        <v>8606720000</v>
      </c>
      <c r="V257" s="2">
        <f t="shared" si="58"/>
        <v>8606720000</v>
      </c>
      <c r="W257" s="2">
        <f t="shared" si="58"/>
        <v>8606720000</v>
      </c>
      <c r="X257" s="2">
        <f t="shared" si="58"/>
        <v>8606720000</v>
      </c>
      <c r="Y257" s="2">
        <f t="shared" si="58"/>
        <v>8606720000</v>
      </c>
      <c r="Z257" s="2">
        <f t="shared" si="58"/>
        <v>8606720000</v>
      </c>
      <c r="AA257" s="2">
        <f t="shared" si="58"/>
        <v>8606720000</v>
      </c>
      <c r="AB257" s="2">
        <f t="shared" si="58"/>
        <v>8606720000</v>
      </c>
      <c r="AC257" s="2">
        <f t="shared" si="58"/>
        <v>8606720000</v>
      </c>
      <c r="AD257" s="2">
        <f t="shared" si="58"/>
        <v>8606720000</v>
      </c>
      <c r="AE257" s="2">
        <f t="shared" si="58"/>
        <v>8606720000</v>
      </c>
      <c r="AF257" s="2">
        <f t="shared" si="58"/>
        <v>8606720000</v>
      </c>
      <c r="AG257" s="2">
        <f t="shared" si="58"/>
        <v>8606720000</v>
      </c>
      <c r="AH257" s="5"/>
      <c r="AI257" s="5"/>
      <c r="BT257" s="22"/>
      <c r="BU257" s="29" t="s">
        <v>675</v>
      </c>
      <c r="BV257" s="30" t="s">
        <v>1030</v>
      </c>
      <c r="BW257" s="31">
        <f>L2+(249*L4)</f>
        <v>250</v>
      </c>
      <c r="BX257" s="22"/>
    </row>
    <row r="258" spans="1:76" x14ac:dyDescent="0.2">
      <c r="V258" s="2" t="s">
        <v>5</v>
      </c>
      <c r="AH258" s="5"/>
      <c r="AI258" s="5"/>
      <c r="BT258" s="22"/>
      <c r="BU258" s="29" t="s">
        <v>808</v>
      </c>
      <c r="BV258" s="30" t="s">
        <v>1030</v>
      </c>
      <c r="BW258" s="31">
        <f>L2+(250*L4)</f>
        <v>251</v>
      </c>
      <c r="BX258" s="22"/>
    </row>
    <row r="259" spans="1:76" x14ac:dyDescent="0.2">
      <c r="A259" s="3" t="s">
        <v>3</v>
      </c>
      <c r="B259" s="2">
        <f>B223</f>
        <v>3</v>
      </c>
      <c r="C259" s="2">
        <f>C224</f>
        <v>55</v>
      </c>
      <c r="D259" s="2">
        <f>D225</f>
        <v>89</v>
      </c>
      <c r="E259" s="2">
        <f>E226</f>
        <v>109</v>
      </c>
      <c r="F259" s="2">
        <f>F227</f>
        <v>160</v>
      </c>
      <c r="G259" s="2">
        <f>G228</f>
        <v>172</v>
      </c>
      <c r="H259" s="2">
        <f>H229</f>
        <v>198</v>
      </c>
      <c r="I259" s="2">
        <f>I230</f>
        <v>242</v>
      </c>
      <c r="J259" s="2">
        <f>J231</f>
        <v>270</v>
      </c>
      <c r="K259" s="2">
        <f>K232</f>
        <v>314</v>
      </c>
      <c r="L259" s="2">
        <f>L233</f>
        <v>344</v>
      </c>
      <c r="M259" s="2">
        <f>M234</f>
        <v>356</v>
      </c>
      <c r="N259" s="2">
        <f>N235</f>
        <v>401</v>
      </c>
      <c r="O259" s="2">
        <f>O236</f>
        <v>421</v>
      </c>
      <c r="P259" s="2">
        <f>P237</f>
        <v>459</v>
      </c>
      <c r="Q259" s="2">
        <f>Q238</f>
        <v>511</v>
      </c>
      <c r="R259" s="2">
        <f>R239</f>
        <v>518</v>
      </c>
      <c r="S259" s="2">
        <f>S240</f>
        <v>562</v>
      </c>
      <c r="T259" s="2">
        <f>T241</f>
        <v>608</v>
      </c>
      <c r="U259" s="2">
        <f>U242</f>
        <v>620</v>
      </c>
      <c r="V259" s="2">
        <f>V243</f>
        <v>665</v>
      </c>
      <c r="W259" s="2">
        <f>W244</f>
        <v>685</v>
      </c>
      <c r="X259" s="2">
        <f>X245</f>
        <v>707</v>
      </c>
      <c r="Y259" s="2">
        <f>Y246</f>
        <v>759</v>
      </c>
      <c r="Z259" s="2">
        <f>Z247</f>
        <v>779</v>
      </c>
      <c r="AA259" s="2">
        <f>AA248</f>
        <v>831</v>
      </c>
      <c r="AB259" s="2">
        <f>AB249</f>
        <v>849</v>
      </c>
      <c r="AC259" s="2">
        <f>AC250</f>
        <v>869</v>
      </c>
      <c r="AD259" s="2">
        <f>AD251</f>
        <v>920</v>
      </c>
      <c r="AE259" s="2">
        <f>AE252</f>
        <v>932</v>
      </c>
      <c r="AF259" s="2">
        <f>AF253</f>
        <v>974</v>
      </c>
      <c r="AG259" s="2">
        <f>AG254</f>
        <v>1018</v>
      </c>
      <c r="AH259" s="217">
        <f t="shared" ref="AH259:AH262" si="59">SUM(B259:AG259)</f>
        <v>16400</v>
      </c>
      <c r="AI259" s="5">
        <f t="shared" ref="AI259:AI262" si="60">SUMSQ(B259:AG259)</f>
        <v>11201200</v>
      </c>
      <c r="AJ259" s="2">
        <f t="shared" ref="AJ259:AJ262" si="61">B259^3+C259^3+D259^3+E259^3+F259^3+G259^3+H259^3+I259^3+J259^3+K259^3+L259^3+M259^3+N259^3+O259^3+P259^3+Q259^3+R259^3+S259^3+T259^3+U259^3+V259^3+W259^3+X259^3+Y259^3+Z259^3+AA259^3+AB259^3+AC259^3+AD259^3+AE259^3+AF259^3+AG259^3</f>
        <v>8606720000</v>
      </c>
      <c r="BT259" s="22"/>
      <c r="BU259" s="29" t="s">
        <v>1000</v>
      </c>
      <c r="BV259" s="30" t="s">
        <v>1030</v>
      </c>
      <c r="BW259" s="31">
        <f>L2+(251*L4)</f>
        <v>252</v>
      </c>
      <c r="BX259" s="22"/>
    </row>
    <row r="260" spans="1:76" x14ac:dyDescent="0.2">
      <c r="A260" s="3" t="s">
        <v>4</v>
      </c>
      <c r="B260" s="2">
        <f>B254</f>
        <v>481</v>
      </c>
      <c r="C260" s="2">
        <f>C253</f>
        <v>469</v>
      </c>
      <c r="D260" s="2">
        <f>D252</f>
        <v>443</v>
      </c>
      <c r="E260" s="2">
        <f>E251</f>
        <v>399</v>
      </c>
      <c r="F260" s="2">
        <f>F250</f>
        <v>382</v>
      </c>
      <c r="G260" s="2">
        <f>G249</f>
        <v>330</v>
      </c>
      <c r="H260" s="2">
        <f>H248</f>
        <v>296</v>
      </c>
      <c r="I260" s="2">
        <f>I247</f>
        <v>276</v>
      </c>
      <c r="J260" s="2">
        <f>J246</f>
        <v>240</v>
      </c>
      <c r="K260" s="2">
        <f>K245</f>
        <v>220</v>
      </c>
      <c r="L260" s="2">
        <f>L244</f>
        <v>182</v>
      </c>
      <c r="M260" s="2">
        <f>M243</f>
        <v>130</v>
      </c>
      <c r="N260" s="2">
        <f>N242</f>
        <v>115</v>
      </c>
      <c r="O260" s="2">
        <f>O241</f>
        <v>71</v>
      </c>
      <c r="P260" s="2">
        <f>P240</f>
        <v>41</v>
      </c>
      <c r="Q260" s="2">
        <f>Q239</f>
        <v>29</v>
      </c>
      <c r="R260" s="2">
        <f>R238</f>
        <v>1000</v>
      </c>
      <c r="S260" s="2">
        <f>S237</f>
        <v>980</v>
      </c>
      <c r="T260" s="2">
        <f>T236</f>
        <v>958</v>
      </c>
      <c r="U260" s="2">
        <f>U235</f>
        <v>906</v>
      </c>
      <c r="V260" s="2">
        <f>V234</f>
        <v>891</v>
      </c>
      <c r="W260" s="2">
        <f>W233</f>
        <v>847</v>
      </c>
      <c r="X260" s="2">
        <f>X232</f>
        <v>801</v>
      </c>
      <c r="Y260" s="2">
        <f>Y231</f>
        <v>789</v>
      </c>
      <c r="Z260" s="2">
        <f>Z230</f>
        <v>745</v>
      </c>
      <c r="AA260" s="2">
        <f>AA229</f>
        <v>733</v>
      </c>
      <c r="AB260" s="2">
        <f>AB228</f>
        <v>691</v>
      </c>
      <c r="AC260" s="2">
        <f>AC227</f>
        <v>647</v>
      </c>
      <c r="AD260" s="2">
        <f>AD226</f>
        <v>630</v>
      </c>
      <c r="AE260" s="2">
        <f>AE225</f>
        <v>578</v>
      </c>
      <c r="AF260" s="2">
        <f>AF224</f>
        <v>560</v>
      </c>
      <c r="AG260" s="2">
        <f>AG223</f>
        <v>540</v>
      </c>
      <c r="AH260" s="217">
        <f t="shared" si="59"/>
        <v>16400</v>
      </c>
      <c r="AI260" s="5">
        <f t="shared" si="60"/>
        <v>11201200</v>
      </c>
      <c r="AJ260" s="2">
        <f t="shared" si="61"/>
        <v>8606720000</v>
      </c>
      <c r="BT260" s="22"/>
      <c r="BU260" s="29" t="s">
        <v>50</v>
      </c>
      <c r="BV260" s="30" t="s">
        <v>1030</v>
      </c>
      <c r="BW260" s="31">
        <f>L2+(252*L4)</f>
        <v>253</v>
      </c>
      <c r="BX260" s="22"/>
    </row>
    <row r="261" spans="1:76" x14ac:dyDescent="0.2">
      <c r="A261" s="3" t="s">
        <v>6</v>
      </c>
      <c r="B261" s="2">
        <f>B239</f>
        <v>886</v>
      </c>
      <c r="C261" s="2">
        <f>C240</f>
        <v>834</v>
      </c>
      <c r="D261" s="2">
        <f>D241</f>
        <v>816</v>
      </c>
      <c r="E261" s="2">
        <f>E242</f>
        <v>796</v>
      </c>
      <c r="F261" s="2">
        <f>F243</f>
        <v>1001</v>
      </c>
      <c r="G261" s="2">
        <f>G244</f>
        <v>989</v>
      </c>
      <c r="H261" s="2">
        <f>H245</f>
        <v>947</v>
      </c>
      <c r="I261" s="2">
        <f>I246</f>
        <v>903</v>
      </c>
      <c r="J261" s="2">
        <f>J247</f>
        <v>635</v>
      </c>
      <c r="K261" s="2">
        <f>K248</f>
        <v>591</v>
      </c>
      <c r="L261" s="2">
        <f>L249</f>
        <v>545</v>
      </c>
      <c r="M261" s="2">
        <f>M250</f>
        <v>533</v>
      </c>
      <c r="N261" s="2">
        <f>N251</f>
        <v>744</v>
      </c>
      <c r="O261" s="2">
        <f>O252</f>
        <v>724</v>
      </c>
      <c r="P261" s="2">
        <f>P253</f>
        <v>702</v>
      </c>
      <c r="Q261" s="2">
        <f>Q254</f>
        <v>650</v>
      </c>
      <c r="R261" s="2">
        <f>R223</f>
        <v>371</v>
      </c>
      <c r="S261" s="2">
        <f>S224</f>
        <v>327</v>
      </c>
      <c r="T261" s="2">
        <f>T225</f>
        <v>297</v>
      </c>
      <c r="U261" s="2">
        <f>U226</f>
        <v>285</v>
      </c>
      <c r="V261" s="2">
        <f>V227</f>
        <v>496</v>
      </c>
      <c r="W261" s="2">
        <f>W228</f>
        <v>476</v>
      </c>
      <c r="X261" s="2">
        <f>X229</f>
        <v>438</v>
      </c>
      <c r="Y261" s="2">
        <f>Y230</f>
        <v>386</v>
      </c>
      <c r="Z261" s="2">
        <f>Z231</f>
        <v>126</v>
      </c>
      <c r="AA261" s="2">
        <f>AA232</f>
        <v>74</v>
      </c>
      <c r="AB261" s="2">
        <f>AB233</f>
        <v>40</v>
      </c>
      <c r="AC261" s="2">
        <f>AC234</f>
        <v>20</v>
      </c>
      <c r="AD261" s="2">
        <f>AD235</f>
        <v>225</v>
      </c>
      <c r="AE261" s="2">
        <f>AE236</f>
        <v>213</v>
      </c>
      <c r="AF261" s="2">
        <f>AF237</f>
        <v>187</v>
      </c>
      <c r="AG261" s="2">
        <f>AG238</f>
        <v>143</v>
      </c>
      <c r="AH261" s="217">
        <f t="shared" si="59"/>
        <v>16400</v>
      </c>
      <c r="AI261" s="5">
        <f t="shared" si="60"/>
        <v>11201200</v>
      </c>
      <c r="AJ261" s="2">
        <f t="shared" si="61"/>
        <v>8606720000</v>
      </c>
      <c r="BT261" s="22"/>
      <c r="BU261" s="29" t="s">
        <v>242</v>
      </c>
      <c r="BV261" s="30" t="s">
        <v>1030</v>
      </c>
      <c r="BW261" s="31">
        <f>L2+(253*L4)</f>
        <v>254</v>
      </c>
      <c r="BX261" s="22"/>
    </row>
    <row r="262" spans="1:76" x14ac:dyDescent="0.2">
      <c r="A262" s="3" t="s">
        <v>7</v>
      </c>
      <c r="B262" s="2">
        <f>B238</f>
        <v>664</v>
      </c>
      <c r="C262" s="2">
        <f>C237</f>
        <v>676</v>
      </c>
      <c r="D262" s="2">
        <f>D236</f>
        <v>718</v>
      </c>
      <c r="E262" s="2">
        <f>E235</f>
        <v>762</v>
      </c>
      <c r="F262" s="2">
        <f>F234</f>
        <v>523</v>
      </c>
      <c r="G262" s="2">
        <f>G233</f>
        <v>575</v>
      </c>
      <c r="H262" s="2">
        <f>H232</f>
        <v>593</v>
      </c>
      <c r="I262" s="2">
        <f>I231</f>
        <v>613</v>
      </c>
      <c r="J262" s="2">
        <f>J230</f>
        <v>921</v>
      </c>
      <c r="K262" s="2">
        <f>K229</f>
        <v>941</v>
      </c>
      <c r="L262" s="2">
        <f>L228</f>
        <v>963</v>
      </c>
      <c r="M262" s="2">
        <f>M227</f>
        <v>1015</v>
      </c>
      <c r="N262" s="2">
        <f>N226</f>
        <v>774</v>
      </c>
      <c r="O262" s="2">
        <f>O225</f>
        <v>818</v>
      </c>
      <c r="P262" s="2">
        <f>P224</f>
        <v>864</v>
      </c>
      <c r="Q262" s="2">
        <f>Q223</f>
        <v>876</v>
      </c>
      <c r="R262" s="2">
        <f>R254</f>
        <v>145</v>
      </c>
      <c r="S262" s="2">
        <f>S253</f>
        <v>165</v>
      </c>
      <c r="T262" s="2">
        <f>T252</f>
        <v>203</v>
      </c>
      <c r="U262" s="2">
        <f>U251</f>
        <v>255</v>
      </c>
      <c r="V262" s="2">
        <f>V250</f>
        <v>14</v>
      </c>
      <c r="W262" s="2">
        <f>W249</f>
        <v>58</v>
      </c>
      <c r="X262" s="2">
        <f>X248</f>
        <v>88</v>
      </c>
      <c r="Y262" s="2">
        <f>Y247</f>
        <v>100</v>
      </c>
      <c r="Z262" s="2">
        <f>Z246</f>
        <v>416</v>
      </c>
      <c r="AA262" s="2">
        <f>AA245</f>
        <v>428</v>
      </c>
      <c r="AB262" s="2">
        <f>AB244</f>
        <v>454</v>
      </c>
      <c r="AC262" s="2">
        <f>AC243</f>
        <v>498</v>
      </c>
      <c r="AD262" s="2">
        <f>AD242</f>
        <v>259</v>
      </c>
      <c r="AE262" s="2">
        <f>AE241</f>
        <v>311</v>
      </c>
      <c r="AF262" s="2">
        <f>AF240</f>
        <v>345</v>
      </c>
      <c r="AG262" s="2">
        <f>AG239</f>
        <v>365</v>
      </c>
      <c r="AH262" s="217">
        <f t="shared" si="59"/>
        <v>16400</v>
      </c>
      <c r="AI262" s="5">
        <f t="shared" si="60"/>
        <v>11201200</v>
      </c>
      <c r="AJ262" s="2">
        <f t="shared" si="61"/>
        <v>8606720000</v>
      </c>
      <c r="BT262" s="22"/>
      <c r="BU262" s="29" t="s">
        <v>360</v>
      </c>
      <c r="BV262" s="30" t="s">
        <v>1030</v>
      </c>
      <c r="BW262" s="31">
        <f>L2+(254*L4)</f>
        <v>255</v>
      </c>
      <c r="BX262" s="22"/>
    </row>
    <row r="263" spans="1:76" x14ac:dyDescent="0.2">
      <c r="BT263" s="22"/>
      <c r="BU263" s="29" t="s">
        <v>419</v>
      </c>
      <c r="BV263" s="30" t="s">
        <v>1030</v>
      </c>
      <c r="BW263" s="31">
        <f>L2+(255*L4)</f>
        <v>256</v>
      </c>
      <c r="BX263" s="22"/>
    </row>
    <row r="264" spans="1:76" x14ac:dyDescent="0.2">
      <c r="A264" s="1" t="s">
        <v>5</v>
      </c>
      <c r="B264" s="2" t="s">
        <v>5</v>
      </c>
      <c r="C264" s="2" t="s">
        <v>5</v>
      </c>
      <c r="BT264" s="22"/>
      <c r="BU264" s="29" t="s">
        <v>480</v>
      </c>
      <c r="BV264" s="30" t="s">
        <v>1030</v>
      </c>
      <c r="BW264" s="31">
        <f>L2+(256*L4)</f>
        <v>257</v>
      </c>
      <c r="BX264" s="22"/>
    </row>
    <row r="265" spans="1:76" ht="13.5" thickBot="1" x14ac:dyDescent="0.25">
      <c r="A265" s="1" t="s">
        <v>5</v>
      </c>
      <c r="B265" s="1" t="s">
        <v>1237</v>
      </c>
      <c r="E265" s="73" t="s">
        <v>1170</v>
      </c>
      <c r="L265" s="2" t="s">
        <v>5</v>
      </c>
      <c r="BT265" s="22"/>
      <c r="BU265" s="29" t="s">
        <v>284</v>
      </c>
      <c r="BV265" s="30" t="s">
        <v>1030</v>
      </c>
      <c r="BW265" s="31">
        <f>L2+(257*L4)</f>
        <v>258</v>
      </c>
      <c r="BX265" s="22"/>
    </row>
    <row r="266" spans="1:76" x14ac:dyDescent="0.2">
      <c r="A266" s="1">
        <v>1</v>
      </c>
      <c r="B266" s="181">
        <v>2</v>
      </c>
      <c r="C266" s="133">
        <v>401</v>
      </c>
      <c r="D266" s="177">
        <v>931</v>
      </c>
      <c r="E266" s="177">
        <v>564</v>
      </c>
      <c r="F266" s="177">
        <v>800</v>
      </c>
      <c r="G266" s="177">
        <v>655</v>
      </c>
      <c r="H266" s="177">
        <v>189</v>
      </c>
      <c r="I266" s="177">
        <v>302</v>
      </c>
      <c r="J266" s="177">
        <v>581</v>
      </c>
      <c r="K266" s="177">
        <v>982</v>
      </c>
      <c r="L266" s="177">
        <v>488</v>
      </c>
      <c r="M266" s="177">
        <v>119</v>
      </c>
      <c r="N266" s="177">
        <v>347</v>
      </c>
      <c r="O266" s="177">
        <v>204</v>
      </c>
      <c r="P266" s="177">
        <v>762</v>
      </c>
      <c r="Q266" s="177">
        <v>873</v>
      </c>
      <c r="R266" s="177">
        <v>263</v>
      </c>
      <c r="S266" s="177">
        <v>152</v>
      </c>
      <c r="T266" s="177">
        <v>678</v>
      </c>
      <c r="U266" s="177">
        <v>821</v>
      </c>
      <c r="V266" s="177">
        <v>537</v>
      </c>
      <c r="W266" s="177">
        <v>906</v>
      </c>
      <c r="X266" s="177">
        <v>444</v>
      </c>
      <c r="Y266" s="177">
        <v>43</v>
      </c>
      <c r="Z266" s="177">
        <v>836</v>
      </c>
      <c r="AA266" s="177">
        <v>723</v>
      </c>
      <c r="AB266" s="177">
        <v>225</v>
      </c>
      <c r="AC266" s="177">
        <v>370</v>
      </c>
      <c r="AD266" s="177">
        <v>94</v>
      </c>
      <c r="AE266" s="177">
        <v>461</v>
      </c>
      <c r="AF266" s="177">
        <v>1023</v>
      </c>
      <c r="AG266" s="221">
        <v>624</v>
      </c>
      <c r="AH266" s="5">
        <f>SUM(B266:AG266)</f>
        <v>16400</v>
      </c>
      <c r="AI266" s="5">
        <f>SUMSQ(B266:AG266)</f>
        <v>11201200</v>
      </c>
      <c r="AJ266" s="2">
        <f t="shared" ref="AJ266:AJ297" si="62">B266^3+C266^3+D266^3+E266^3+F266^3+G266^3+H266^3+I266^3+J266^3+K266^3+L266^3+M266^3+N266^3+O266^3+P266^3+Q266^3+R266^3+S266^3+T266^3+U266^3+V266^3+W266^3+X266^3+Y266^3+Z266^3+AA266^3+AB266^3+AC266^3+AD266^3+AE266^3+AF266^3+AG266^3</f>
        <v>8606720000</v>
      </c>
      <c r="AK266" s="115">
        <f>SUMSQ(B266,C266,D266,E266,F266,G266,H266,I266,J266,K266,L266,M266,N266,O266,P266,Q266,B267,C267,D267,E267,F267,G267,H267,I267,J267,K267,L267,M267,N267,O267,P267,Q267)</f>
        <v>11201200</v>
      </c>
      <c r="BT266" s="22"/>
      <c r="BU266" s="29" t="s">
        <v>183</v>
      </c>
      <c r="BV266" s="30" t="s">
        <v>1030</v>
      </c>
      <c r="BW266" s="31">
        <f>L2+(258*L4)</f>
        <v>259</v>
      </c>
      <c r="BX266" s="22"/>
    </row>
    <row r="267" spans="1:76" x14ac:dyDescent="0.2">
      <c r="A267" s="1">
        <v>2</v>
      </c>
      <c r="B267" s="138">
        <v>421</v>
      </c>
      <c r="C267" s="7">
        <v>54</v>
      </c>
      <c r="D267" s="6">
        <v>520</v>
      </c>
      <c r="E267" s="6">
        <v>919</v>
      </c>
      <c r="F267" s="6">
        <v>699</v>
      </c>
      <c r="G267" s="6">
        <v>812</v>
      </c>
      <c r="H267" s="6">
        <v>282</v>
      </c>
      <c r="I267" s="6">
        <v>137</v>
      </c>
      <c r="J267" s="6">
        <v>994</v>
      </c>
      <c r="K267" s="6">
        <v>625</v>
      </c>
      <c r="L267" s="6">
        <v>67</v>
      </c>
      <c r="M267" s="6">
        <v>468</v>
      </c>
      <c r="N267" s="6">
        <v>256</v>
      </c>
      <c r="O267" s="6">
        <v>367</v>
      </c>
      <c r="P267" s="6">
        <v>861</v>
      </c>
      <c r="Q267" s="6">
        <v>718</v>
      </c>
      <c r="R267" s="6">
        <v>164</v>
      </c>
      <c r="S267" s="6">
        <v>307</v>
      </c>
      <c r="T267" s="6">
        <v>769</v>
      </c>
      <c r="U267" s="6">
        <v>658</v>
      </c>
      <c r="V267" s="6">
        <v>958</v>
      </c>
      <c r="W267" s="6">
        <v>557</v>
      </c>
      <c r="X267" s="6">
        <v>31</v>
      </c>
      <c r="Y267" s="6">
        <v>400</v>
      </c>
      <c r="Z267" s="6">
        <v>743</v>
      </c>
      <c r="AA267" s="6">
        <v>888</v>
      </c>
      <c r="AB267" s="6">
        <v>326</v>
      </c>
      <c r="AC267" s="6">
        <v>213</v>
      </c>
      <c r="AD267" s="6">
        <v>505</v>
      </c>
      <c r="AE267" s="6">
        <v>106</v>
      </c>
      <c r="AF267" s="10">
        <v>604</v>
      </c>
      <c r="AG267" s="179">
        <v>971</v>
      </c>
      <c r="AH267" s="5">
        <f t="shared" ref="AH267:AH297" si="63">SUM(B267:AG267)</f>
        <v>16400</v>
      </c>
      <c r="AI267" s="5">
        <f t="shared" ref="AI267:AI297" si="64">SUMSQ(B267:AG267)</f>
        <v>11201200</v>
      </c>
      <c r="AJ267" s="2">
        <f t="shared" si="62"/>
        <v>8606720000</v>
      </c>
      <c r="AK267" s="115">
        <f>SUMSQ(R266,S266,T266,U266,V266,W266,X266,Y266,Z266,AA266,AB266,AC266,AD266,AE266,AF266,AG266,R267,S267,T267,U267,V267,W267,X267,Y267,Z267,AA267,AB267,AC267,AD267,AE267,AF267,AG267)</f>
        <v>11201200</v>
      </c>
      <c r="BT267" s="22"/>
      <c r="BU267" s="29" t="s">
        <v>124</v>
      </c>
      <c r="BV267" s="30" t="s">
        <v>1030</v>
      </c>
      <c r="BW267" s="31">
        <f>L2+(259*L4)</f>
        <v>260</v>
      </c>
      <c r="BX267" s="22"/>
    </row>
    <row r="268" spans="1:76" x14ac:dyDescent="0.2">
      <c r="A268" s="1">
        <v>3</v>
      </c>
      <c r="B268" s="178">
        <v>1017</v>
      </c>
      <c r="C268" s="6">
        <v>618</v>
      </c>
      <c r="D268" s="7">
        <v>92</v>
      </c>
      <c r="E268" s="9">
        <v>459</v>
      </c>
      <c r="F268" s="6">
        <v>231</v>
      </c>
      <c r="G268" s="6">
        <v>376</v>
      </c>
      <c r="H268" s="6">
        <v>838</v>
      </c>
      <c r="I268" s="6">
        <v>725</v>
      </c>
      <c r="J268" s="6">
        <v>446</v>
      </c>
      <c r="K268" s="6">
        <v>45</v>
      </c>
      <c r="L268" s="6">
        <v>543</v>
      </c>
      <c r="M268" s="6">
        <v>912</v>
      </c>
      <c r="N268" s="6">
        <v>676</v>
      </c>
      <c r="O268" s="6">
        <v>819</v>
      </c>
      <c r="P268" s="6">
        <v>257</v>
      </c>
      <c r="Q268" s="6">
        <v>146</v>
      </c>
      <c r="R268" s="6">
        <v>768</v>
      </c>
      <c r="S268" s="6">
        <v>879</v>
      </c>
      <c r="T268" s="6">
        <v>349</v>
      </c>
      <c r="U268" s="6">
        <v>206</v>
      </c>
      <c r="V268" s="6">
        <v>482</v>
      </c>
      <c r="W268" s="6">
        <v>113</v>
      </c>
      <c r="X268" s="6">
        <v>579</v>
      </c>
      <c r="Y268" s="6">
        <v>980</v>
      </c>
      <c r="Z268" s="6">
        <v>187</v>
      </c>
      <c r="AA268" s="6">
        <v>300</v>
      </c>
      <c r="AB268" s="6">
        <v>794</v>
      </c>
      <c r="AC268" s="6">
        <v>649</v>
      </c>
      <c r="AD268" s="6">
        <v>933</v>
      </c>
      <c r="AE268" s="10">
        <v>566</v>
      </c>
      <c r="AF268" s="6">
        <v>8</v>
      </c>
      <c r="AG268" s="179">
        <v>407</v>
      </c>
      <c r="AH268" s="5">
        <f t="shared" si="63"/>
        <v>16400</v>
      </c>
      <c r="AI268" s="5">
        <f t="shared" si="64"/>
        <v>11201200</v>
      </c>
      <c r="AJ268" s="2">
        <f t="shared" si="62"/>
        <v>8606720000</v>
      </c>
      <c r="AK268" s="115">
        <f>SUMSQ(B268,C268,D268,E268,F268,G268,H268,I268,J268,K268,L268,M268,N268,O268,P268,Q268,B269,C269,D269,E269,F269,G269,H269,I269,J269,K269,L269,M269,N269,O269,P269,Q269)</f>
        <v>11201200</v>
      </c>
      <c r="BT268" s="22"/>
      <c r="BU268" s="29" t="s">
        <v>943</v>
      </c>
      <c r="BV268" s="54" t="s">
        <v>1030</v>
      </c>
      <c r="BW268" s="31">
        <f>L2+(260*L4)</f>
        <v>261</v>
      </c>
      <c r="BX268" s="22"/>
    </row>
    <row r="269" spans="1:76" x14ac:dyDescent="0.2">
      <c r="A269" s="1">
        <v>4</v>
      </c>
      <c r="B269" s="178">
        <v>606</v>
      </c>
      <c r="C269" s="6">
        <v>973</v>
      </c>
      <c r="D269" s="9">
        <v>511</v>
      </c>
      <c r="E269" s="7">
        <v>112</v>
      </c>
      <c r="F269" s="6">
        <v>324</v>
      </c>
      <c r="G269" s="6">
        <v>211</v>
      </c>
      <c r="H269" s="6">
        <v>737</v>
      </c>
      <c r="I269" s="6">
        <v>882</v>
      </c>
      <c r="J269" s="6">
        <v>25</v>
      </c>
      <c r="K269" s="6">
        <v>394</v>
      </c>
      <c r="L269" s="6">
        <v>956</v>
      </c>
      <c r="M269" s="6">
        <v>555</v>
      </c>
      <c r="N269" s="6">
        <v>775</v>
      </c>
      <c r="O269" s="6">
        <v>664</v>
      </c>
      <c r="P269" s="6">
        <v>166</v>
      </c>
      <c r="Q269" s="6">
        <v>309</v>
      </c>
      <c r="R269" s="6">
        <v>859</v>
      </c>
      <c r="S269" s="6">
        <v>716</v>
      </c>
      <c r="T269" s="6">
        <v>250</v>
      </c>
      <c r="U269" s="6">
        <v>361</v>
      </c>
      <c r="V269" s="6">
        <v>69</v>
      </c>
      <c r="W269" s="6">
        <v>470</v>
      </c>
      <c r="X269" s="6">
        <v>1000</v>
      </c>
      <c r="Y269" s="6">
        <v>631</v>
      </c>
      <c r="Z269" s="6">
        <v>288</v>
      </c>
      <c r="AA269" s="6">
        <v>143</v>
      </c>
      <c r="AB269" s="6">
        <v>701</v>
      </c>
      <c r="AC269" s="6">
        <v>814</v>
      </c>
      <c r="AD269" s="10">
        <v>514</v>
      </c>
      <c r="AE269" s="6">
        <v>913</v>
      </c>
      <c r="AF269" s="6">
        <v>419</v>
      </c>
      <c r="AG269" s="179">
        <v>52</v>
      </c>
      <c r="AH269" s="5">
        <f t="shared" si="63"/>
        <v>16400</v>
      </c>
      <c r="AI269" s="5">
        <f t="shared" si="64"/>
        <v>11201200</v>
      </c>
      <c r="AJ269" s="2">
        <f t="shared" si="62"/>
        <v>8606720000</v>
      </c>
      <c r="AK269" s="115">
        <f>SUMSQ(R268,S268,T268,U268,V268,W268,X268,Y268,Z268,AA268,AB268,AC268,AD268,AE268,AF268,AG268,R269,S269,T269,U269,V269,W269,X269,Y269,Z269,AA269,AB269,AC269,AD269,AE269,AF269,AG269)</f>
        <v>11201200</v>
      </c>
      <c r="BT269" s="22"/>
      <c r="BU269" s="29" t="s">
        <v>882</v>
      </c>
      <c r="BV269" s="30" t="s">
        <v>1030</v>
      </c>
      <c r="BW269" s="31">
        <f>L2+(261*L4)</f>
        <v>262</v>
      </c>
      <c r="BX269" s="22"/>
    </row>
    <row r="270" spans="1:76" x14ac:dyDescent="0.2">
      <c r="A270" s="1">
        <v>5</v>
      </c>
      <c r="B270" s="178">
        <v>899</v>
      </c>
      <c r="C270" s="6">
        <v>532</v>
      </c>
      <c r="D270" s="6">
        <v>34</v>
      </c>
      <c r="E270" s="6">
        <v>433</v>
      </c>
      <c r="F270" s="7">
        <v>157</v>
      </c>
      <c r="G270" s="9">
        <v>270</v>
      </c>
      <c r="H270" s="6">
        <v>832</v>
      </c>
      <c r="I270" s="6">
        <v>687</v>
      </c>
      <c r="J270" s="6">
        <v>456</v>
      </c>
      <c r="K270" s="6">
        <v>87</v>
      </c>
      <c r="L270" s="6">
        <v>613</v>
      </c>
      <c r="M270" s="6">
        <v>1014</v>
      </c>
      <c r="N270" s="6">
        <v>730</v>
      </c>
      <c r="O270" s="6">
        <v>841</v>
      </c>
      <c r="P270" s="6">
        <v>379</v>
      </c>
      <c r="Q270" s="6">
        <v>236</v>
      </c>
      <c r="R270" s="6">
        <v>646</v>
      </c>
      <c r="S270" s="6">
        <v>789</v>
      </c>
      <c r="T270" s="6">
        <v>295</v>
      </c>
      <c r="U270" s="6">
        <v>184</v>
      </c>
      <c r="V270" s="6">
        <v>412</v>
      </c>
      <c r="W270" s="6">
        <v>11</v>
      </c>
      <c r="X270" s="6">
        <v>569</v>
      </c>
      <c r="Y270" s="6">
        <v>938</v>
      </c>
      <c r="Z270" s="6">
        <v>193</v>
      </c>
      <c r="AA270" s="6">
        <v>338</v>
      </c>
      <c r="AB270" s="6">
        <v>868</v>
      </c>
      <c r="AC270" s="10">
        <v>755</v>
      </c>
      <c r="AD270" s="6">
        <v>991</v>
      </c>
      <c r="AE270" s="6">
        <v>592</v>
      </c>
      <c r="AF270" s="6">
        <v>126</v>
      </c>
      <c r="AG270" s="179">
        <v>493</v>
      </c>
      <c r="AH270" s="5">
        <f t="shared" si="63"/>
        <v>16400</v>
      </c>
      <c r="AI270" s="5">
        <f t="shared" si="64"/>
        <v>11201200</v>
      </c>
      <c r="AJ270" s="2">
        <f t="shared" si="62"/>
        <v>8606720000</v>
      </c>
      <c r="AK270" s="115">
        <f>SUMSQ(B270,C270,D270,E270,F270,G270,H270,I270,J270,K270,L270,M270,N270,O270,P270,Q270,B271,C271,D271,E271,F271,G271,H271,I271,J271,K271,L271,M271,N271,O271,P271,Q271)</f>
        <v>11201200</v>
      </c>
      <c r="BT270" s="22"/>
      <c r="BU270" s="29" t="s">
        <v>736</v>
      </c>
      <c r="BV270" s="30" t="s">
        <v>1030</v>
      </c>
      <c r="BW270" s="31">
        <f>L2+(262*L4)</f>
        <v>263</v>
      </c>
      <c r="BX270" s="22"/>
    </row>
    <row r="271" spans="1:76" x14ac:dyDescent="0.2">
      <c r="A271" s="1">
        <v>6</v>
      </c>
      <c r="B271" s="178">
        <v>552</v>
      </c>
      <c r="C271" s="6">
        <v>951</v>
      </c>
      <c r="D271" s="6">
        <v>389</v>
      </c>
      <c r="E271" s="6">
        <v>22</v>
      </c>
      <c r="F271" s="9">
        <v>314</v>
      </c>
      <c r="G271" s="7">
        <v>169</v>
      </c>
      <c r="H271" s="6">
        <v>667</v>
      </c>
      <c r="I271" s="6">
        <v>780</v>
      </c>
      <c r="J271" s="6">
        <v>99</v>
      </c>
      <c r="K271" s="6">
        <v>500</v>
      </c>
      <c r="L271" s="6">
        <v>962</v>
      </c>
      <c r="M271" s="6">
        <v>593</v>
      </c>
      <c r="N271" s="6">
        <v>893</v>
      </c>
      <c r="O271" s="6">
        <v>750</v>
      </c>
      <c r="P271" s="6">
        <v>224</v>
      </c>
      <c r="Q271" s="6">
        <v>335</v>
      </c>
      <c r="R271" s="6">
        <v>801</v>
      </c>
      <c r="S271" s="6">
        <v>690</v>
      </c>
      <c r="T271" s="6">
        <v>132</v>
      </c>
      <c r="U271" s="6">
        <v>275</v>
      </c>
      <c r="V271" s="6">
        <v>63</v>
      </c>
      <c r="W271" s="6">
        <v>432</v>
      </c>
      <c r="X271" s="6">
        <v>926</v>
      </c>
      <c r="Y271" s="6">
        <v>525</v>
      </c>
      <c r="Z271" s="6">
        <v>358</v>
      </c>
      <c r="AA271" s="6">
        <v>245</v>
      </c>
      <c r="AB271" s="10">
        <v>711</v>
      </c>
      <c r="AC271" s="6">
        <v>856</v>
      </c>
      <c r="AD271" s="6">
        <v>636</v>
      </c>
      <c r="AE271" s="6">
        <v>1003</v>
      </c>
      <c r="AF271" s="6">
        <v>473</v>
      </c>
      <c r="AG271" s="179">
        <v>74</v>
      </c>
      <c r="AH271" s="5">
        <f t="shared" si="63"/>
        <v>16400</v>
      </c>
      <c r="AI271" s="5">
        <f t="shared" si="64"/>
        <v>11201200</v>
      </c>
      <c r="AJ271" s="2">
        <f t="shared" si="62"/>
        <v>8606720000</v>
      </c>
      <c r="AK271" s="115">
        <f>SUMSQ(R270,S270,T270,U270,V270,W270,X270,Y270,Z270,AA270,AB270,AC270,AD270,AE270,AF270,AG270,R271,S271,T271,U271,V271,W271,X271,Y271,Z271,AA271,AB271,AC271,AD271,AE271,AF271,AG271)</f>
        <v>11201200</v>
      </c>
      <c r="BT271" s="22"/>
      <c r="BU271" s="29" t="s">
        <v>540</v>
      </c>
      <c r="BV271" s="30" t="s">
        <v>1030</v>
      </c>
      <c r="BW271" s="31">
        <f>L2+(263*L4)</f>
        <v>264</v>
      </c>
      <c r="BX271" s="22"/>
    </row>
    <row r="272" spans="1:76" x14ac:dyDescent="0.2">
      <c r="A272" s="1">
        <v>7</v>
      </c>
      <c r="B272" s="178">
        <v>124</v>
      </c>
      <c r="C272" s="6">
        <v>491</v>
      </c>
      <c r="D272" s="6">
        <v>985</v>
      </c>
      <c r="E272" s="6">
        <v>586</v>
      </c>
      <c r="F272" s="6">
        <v>870</v>
      </c>
      <c r="G272" s="6">
        <v>757</v>
      </c>
      <c r="H272" s="7">
        <v>199</v>
      </c>
      <c r="I272" s="9">
        <v>344</v>
      </c>
      <c r="J272" s="6">
        <v>575</v>
      </c>
      <c r="K272" s="6">
        <v>944</v>
      </c>
      <c r="L272" s="6">
        <v>414</v>
      </c>
      <c r="M272" s="6">
        <v>13</v>
      </c>
      <c r="N272" s="6">
        <v>289</v>
      </c>
      <c r="O272" s="6">
        <v>178</v>
      </c>
      <c r="P272" s="6">
        <v>644</v>
      </c>
      <c r="Q272" s="6">
        <v>787</v>
      </c>
      <c r="R272" s="6">
        <v>381</v>
      </c>
      <c r="S272" s="6">
        <v>238</v>
      </c>
      <c r="T272" s="6">
        <v>736</v>
      </c>
      <c r="U272" s="6">
        <v>847</v>
      </c>
      <c r="V272" s="6">
        <v>611</v>
      </c>
      <c r="W272" s="6">
        <v>1012</v>
      </c>
      <c r="X272" s="6">
        <v>450</v>
      </c>
      <c r="Y272" s="6">
        <v>81</v>
      </c>
      <c r="Z272" s="6">
        <v>826</v>
      </c>
      <c r="AA272" s="10">
        <v>681</v>
      </c>
      <c r="AB272" s="6">
        <v>155</v>
      </c>
      <c r="AC272" s="6">
        <v>268</v>
      </c>
      <c r="AD272" s="6">
        <v>40</v>
      </c>
      <c r="AE272" s="6">
        <v>439</v>
      </c>
      <c r="AF272" s="6">
        <v>901</v>
      </c>
      <c r="AG272" s="179">
        <v>534</v>
      </c>
      <c r="AH272" s="5">
        <f t="shared" si="63"/>
        <v>16400</v>
      </c>
      <c r="AI272" s="5">
        <f t="shared" si="64"/>
        <v>11201200</v>
      </c>
      <c r="AJ272" s="2">
        <f t="shared" si="62"/>
        <v>8606720000</v>
      </c>
      <c r="AK272" s="115">
        <f>SUMSQ(B272,C272,D272,E272,F272,G272,H272,I272,J272,K272,L272,M272,N272,O272,P272,Q272,B273,C273,D273,E273,F273,G273,H273,I273,J273,K273,L273,M273,N273,O273,P273,Q273)</f>
        <v>11201200</v>
      </c>
      <c r="BT272" s="22"/>
      <c r="BU272" s="29" t="s">
        <v>993</v>
      </c>
      <c r="BV272" s="30" t="s">
        <v>1030</v>
      </c>
      <c r="BW272" s="31">
        <f>L2+(264*L4)</f>
        <v>265</v>
      </c>
      <c r="BX272" s="22"/>
    </row>
    <row r="273" spans="1:76" x14ac:dyDescent="0.2">
      <c r="A273" s="1">
        <v>8</v>
      </c>
      <c r="B273" s="178">
        <v>479</v>
      </c>
      <c r="C273" s="6">
        <v>80</v>
      </c>
      <c r="D273" s="6">
        <v>638</v>
      </c>
      <c r="E273" s="6">
        <v>1005</v>
      </c>
      <c r="F273" s="6">
        <v>705</v>
      </c>
      <c r="G273" s="6">
        <v>850</v>
      </c>
      <c r="H273" s="9">
        <v>356</v>
      </c>
      <c r="I273" s="7">
        <v>243</v>
      </c>
      <c r="J273" s="6">
        <v>924</v>
      </c>
      <c r="K273" s="6">
        <v>523</v>
      </c>
      <c r="L273" s="6">
        <v>57</v>
      </c>
      <c r="M273" s="6">
        <v>426</v>
      </c>
      <c r="N273" s="6">
        <v>134</v>
      </c>
      <c r="O273" s="6">
        <v>277</v>
      </c>
      <c r="P273" s="6">
        <v>807</v>
      </c>
      <c r="Q273" s="6">
        <v>696</v>
      </c>
      <c r="R273" s="6">
        <v>218</v>
      </c>
      <c r="S273" s="6">
        <v>329</v>
      </c>
      <c r="T273" s="6">
        <v>891</v>
      </c>
      <c r="U273" s="6">
        <v>748</v>
      </c>
      <c r="V273" s="6">
        <v>968</v>
      </c>
      <c r="W273" s="6">
        <v>599</v>
      </c>
      <c r="X273" s="6">
        <v>101</v>
      </c>
      <c r="Y273" s="6">
        <v>502</v>
      </c>
      <c r="Z273" s="10">
        <v>669</v>
      </c>
      <c r="AA273" s="6">
        <v>782</v>
      </c>
      <c r="AB273" s="6">
        <v>320</v>
      </c>
      <c r="AC273" s="6">
        <v>175</v>
      </c>
      <c r="AD273" s="6">
        <v>387</v>
      </c>
      <c r="AE273" s="6">
        <v>20</v>
      </c>
      <c r="AF273" s="6">
        <v>546</v>
      </c>
      <c r="AG273" s="179">
        <v>945</v>
      </c>
      <c r="AH273" s="5">
        <f t="shared" si="63"/>
        <v>16400</v>
      </c>
      <c r="AI273" s="5">
        <f t="shared" si="64"/>
        <v>11201200</v>
      </c>
      <c r="AJ273" s="2">
        <f t="shared" si="62"/>
        <v>8606720000</v>
      </c>
      <c r="AK273" s="115">
        <f>SUMSQ(R272,S272,T272,U272,V272,W272,X272,Y272,Z272,AA272,AB272,AC272,AD272,AE272,AF272,AG272,R273,S273,T273,U273,V273,W273,X273,Y273,Z273,AA273,AB273,AC273,AD273,AE273,AF273,AG273)</f>
        <v>11201200</v>
      </c>
      <c r="BT273" s="22"/>
      <c r="BU273" s="29" t="s">
        <v>799</v>
      </c>
      <c r="BV273" s="30" t="s">
        <v>1030</v>
      </c>
      <c r="BW273" s="31">
        <f>L2+(265*L4)</f>
        <v>266</v>
      </c>
      <c r="BX273" s="22"/>
    </row>
    <row r="274" spans="1:76" x14ac:dyDescent="0.2">
      <c r="A274" s="1">
        <v>9</v>
      </c>
      <c r="B274" s="178">
        <v>844</v>
      </c>
      <c r="C274" s="6">
        <v>731</v>
      </c>
      <c r="D274" s="6">
        <v>233</v>
      </c>
      <c r="E274" s="6">
        <v>378</v>
      </c>
      <c r="F274" s="6">
        <v>86</v>
      </c>
      <c r="G274" s="6">
        <v>453</v>
      </c>
      <c r="H274" s="6">
        <v>1015</v>
      </c>
      <c r="I274" s="6">
        <v>616</v>
      </c>
      <c r="J274" s="7">
        <v>271</v>
      </c>
      <c r="K274" s="9">
        <v>160</v>
      </c>
      <c r="L274" s="6">
        <v>686</v>
      </c>
      <c r="M274" s="6">
        <v>829</v>
      </c>
      <c r="N274" s="6">
        <v>529</v>
      </c>
      <c r="O274" s="6">
        <v>898</v>
      </c>
      <c r="P274" s="6">
        <v>436</v>
      </c>
      <c r="Q274" s="6">
        <v>35</v>
      </c>
      <c r="R274" s="6">
        <v>589</v>
      </c>
      <c r="S274" s="6">
        <v>990</v>
      </c>
      <c r="T274" s="6">
        <v>496</v>
      </c>
      <c r="U274" s="6">
        <v>127</v>
      </c>
      <c r="V274" s="6">
        <v>339</v>
      </c>
      <c r="W274" s="6">
        <v>196</v>
      </c>
      <c r="X274" s="6">
        <v>754</v>
      </c>
      <c r="Y274" s="10">
        <v>865</v>
      </c>
      <c r="Z274" s="6">
        <v>10</v>
      </c>
      <c r="AA274" s="6">
        <v>409</v>
      </c>
      <c r="AB274" s="6">
        <v>939</v>
      </c>
      <c r="AC274" s="6">
        <v>572</v>
      </c>
      <c r="AD274" s="6">
        <v>792</v>
      </c>
      <c r="AE274" s="6">
        <v>647</v>
      </c>
      <c r="AF274" s="6">
        <v>181</v>
      </c>
      <c r="AG274" s="179">
        <v>294</v>
      </c>
      <c r="AH274" s="5">
        <f t="shared" si="63"/>
        <v>16400</v>
      </c>
      <c r="AI274" s="5">
        <f t="shared" si="64"/>
        <v>11201200</v>
      </c>
      <c r="AJ274" s="2">
        <f t="shared" si="62"/>
        <v>8606720000</v>
      </c>
      <c r="AK274" s="115">
        <f>SUMSQ(B274,C274,D274,E274,F274,G274,H274,I274,J274,K274,L274,M274,N274,O274,P274,Q274,B275,C275,D275,E275,F275,G275,H275,I275,J275,K275,L275,M275,N275,O275,P275,Q275)</f>
        <v>11201200</v>
      </c>
      <c r="BT274" s="22"/>
      <c r="BU274" s="29" t="s">
        <v>684</v>
      </c>
      <c r="BV274" s="30" t="s">
        <v>1030</v>
      </c>
      <c r="BW274" s="31">
        <f>L2+(266*L4)</f>
        <v>267</v>
      </c>
      <c r="BX274" s="22"/>
    </row>
    <row r="275" spans="1:76" x14ac:dyDescent="0.2">
      <c r="A275" s="1">
        <v>10</v>
      </c>
      <c r="B275" s="178">
        <v>751</v>
      </c>
      <c r="C275" s="6">
        <v>896</v>
      </c>
      <c r="D275" s="6">
        <v>334</v>
      </c>
      <c r="E275" s="6">
        <v>221</v>
      </c>
      <c r="F275" s="6">
        <v>497</v>
      </c>
      <c r="G275" s="6">
        <v>98</v>
      </c>
      <c r="H275" s="6">
        <v>596</v>
      </c>
      <c r="I275" s="6">
        <v>963</v>
      </c>
      <c r="J275" s="9">
        <v>172</v>
      </c>
      <c r="K275" s="7">
        <v>315</v>
      </c>
      <c r="L275" s="6">
        <v>777</v>
      </c>
      <c r="M275" s="6">
        <v>666</v>
      </c>
      <c r="N275" s="6">
        <v>950</v>
      </c>
      <c r="O275" s="6">
        <v>549</v>
      </c>
      <c r="P275" s="6">
        <v>23</v>
      </c>
      <c r="Q275" s="6">
        <v>392</v>
      </c>
      <c r="R275" s="6">
        <v>1002</v>
      </c>
      <c r="S275" s="6">
        <v>633</v>
      </c>
      <c r="T275" s="6">
        <v>75</v>
      </c>
      <c r="U275" s="6">
        <v>476</v>
      </c>
      <c r="V275" s="6">
        <v>248</v>
      </c>
      <c r="W275" s="6">
        <v>359</v>
      </c>
      <c r="X275" s="10">
        <v>853</v>
      </c>
      <c r="Y275" s="6">
        <v>710</v>
      </c>
      <c r="Z275" s="6">
        <v>429</v>
      </c>
      <c r="AA275" s="6">
        <v>62</v>
      </c>
      <c r="AB275" s="6">
        <v>528</v>
      </c>
      <c r="AC275" s="6">
        <v>927</v>
      </c>
      <c r="AD275" s="6">
        <v>691</v>
      </c>
      <c r="AE275" s="6">
        <v>804</v>
      </c>
      <c r="AF275" s="6">
        <v>274</v>
      </c>
      <c r="AG275" s="179">
        <v>129</v>
      </c>
      <c r="AH275" s="5">
        <f t="shared" si="63"/>
        <v>16400</v>
      </c>
      <c r="AI275" s="5">
        <f t="shared" si="64"/>
        <v>11201200</v>
      </c>
      <c r="AJ275" s="2">
        <f t="shared" si="62"/>
        <v>8606720000</v>
      </c>
      <c r="AK275" s="115">
        <f>SUMSQ(R274,S274,T274,U274,V274,W274,X274,Y274,Z274,AA274,AB274,AC274,AD274,AE274,AF274,AG274,R275,S275,T275,U275,V275,W275,X275,Y275,Z275,AA275,AB275,AC275,AD275,AE275,AF275,AG275)</f>
        <v>11201200</v>
      </c>
      <c r="BT275" s="22"/>
      <c r="BU275" s="29" t="s">
        <v>623</v>
      </c>
      <c r="BV275" s="30" t="s">
        <v>1030</v>
      </c>
      <c r="BW275" s="31">
        <f>L2+(267*L4)</f>
        <v>268</v>
      </c>
      <c r="BX275" s="22"/>
    </row>
    <row r="276" spans="1:76" x14ac:dyDescent="0.2">
      <c r="A276" s="1">
        <v>11</v>
      </c>
      <c r="B276" s="178">
        <v>179</v>
      </c>
      <c r="C276" s="6">
        <v>292</v>
      </c>
      <c r="D276" s="6">
        <v>786</v>
      </c>
      <c r="E276" s="6">
        <v>641</v>
      </c>
      <c r="F276" s="6">
        <v>941</v>
      </c>
      <c r="G276" s="6">
        <v>574</v>
      </c>
      <c r="H276" s="6">
        <v>16</v>
      </c>
      <c r="I276" s="6">
        <v>415</v>
      </c>
      <c r="J276" s="6">
        <v>760</v>
      </c>
      <c r="K276" s="6">
        <v>871</v>
      </c>
      <c r="L276" s="7">
        <v>341</v>
      </c>
      <c r="M276" s="9">
        <v>198</v>
      </c>
      <c r="N276" s="6">
        <v>490</v>
      </c>
      <c r="O276" s="6">
        <v>121</v>
      </c>
      <c r="P276" s="6">
        <v>587</v>
      </c>
      <c r="Q276" s="6">
        <v>988</v>
      </c>
      <c r="R276" s="6">
        <v>438</v>
      </c>
      <c r="S276" s="6">
        <v>37</v>
      </c>
      <c r="T276" s="6">
        <v>535</v>
      </c>
      <c r="U276" s="6">
        <v>904</v>
      </c>
      <c r="V276" s="6">
        <v>684</v>
      </c>
      <c r="W276" s="10">
        <v>827</v>
      </c>
      <c r="X276" s="6">
        <v>265</v>
      </c>
      <c r="Y276" s="6">
        <v>154</v>
      </c>
      <c r="Z276" s="6">
        <v>1009</v>
      </c>
      <c r="AA276" s="6">
        <v>610</v>
      </c>
      <c r="AB276" s="6">
        <v>84</v>
      </c>
      <c r="AC276" s="6">
        <v>451</v>
      </c>
      <c r="AD276" s="6">
        <v>239</v>
      </c>
      <c r="AE276" s="6">
        <v>384</v>
      </c>
      <c r="AF276" s="6">
        <v>846</v>
      </c>
      <c r="AG276" s="179">
        <v>733</v>
      </c>
      <c r="AH276" s="5">
        <f t="shared" si="63"/>
        <v>16400</v>
      </c>
      <c r="AI276" s="5">
        <f t="shared" si="64"/>
        <v>11201200</v>
      </c>
      <c r="AJ276" s="2">
        <f t="shared" si="62"/>
        <v>8606720000</v>
      </c>
      <c r="AK276" s="115">
        <f>SUMSQ(B276,C276,D276,E276,F276,G276,H276,I276,J276,K276,L276,M276,N276,O276,P276,Q276,B277,C277,D277,E277,F277,G277,H277,I277,J277,K277,L277,M277,N277,O277,P277,Q277)</f>
        <v>11201200</v>
      </c>
      <c r="BT276" s="22"/>
      <c r="BU276" s="29" t="s">
        <v>428</v>
      </c>
      <c r="BV276" s="30" t="s">
        <v>1030</v>
      </c>
      <c r="BW276" s="31">
        <f>L2+(268*L4)</f>
        <v>269</v>
      </c>
      <c r="BX276" s="22"/>
    </row>
    <row r="277" spans="1:76" x14ac:dyDescent="0.2">
      <c r="A277" s="1">
        <v>12</v>
      </c>
      <c r="B277" s="178">
        <v>280</v>
      </c>
      <c r="C277" s="6">
        <v>135</v>
      </c>
      <c r="D277" s="6">
        <v>693</v>
      </c>
      <c r="E277" s="6">
        <v>806</v>
      </c>
      <c r="F277" s="6">
        <v>522</v>
      </c>
      <c r="G277" s="6">
        <v>921</v>
      </c>
      <c r="H277" s="6">
        <v>427</v>
      </c>
      <c r="I277" s="6">
        <v>60</v>
      </c>
      <c r="J277" s="6">
        <v>851</v>
      </c>
      <c r="K277" s="6">
        <v>708</v>
      </c>
      <c r="L277" s="9">
        <v>242</v>
      </c>
      <c r="M277" s="7">
        <v>353</v>
      </c>
      <c r="N277" s="6">
        <v>77</v>
      </c>
      <c r="O277" s="6">
        <v>478</v>
      </c>
      <c r="P277" s="6">
        <v>1008</v>
      </c>
      <c r="Q277" s="6">
        <v>639</v>
      </c>
      <c r="R277" s="6">
        <v>17</v>
      </c>
      <c r="S277" s="6">
        <v>386</v>
      </c>
      <c r="T277" s="6">
        <v>948</v>
      </c>
      <c r="U277" s="6">
        <v>547</v>
      </c>
      <c r="V277" s="10">
        <v>783</v>
      </c>
      <c r="W277" s="6">
        <v>672</v>
      </c>
      <c r="X277" s="6">
        <v>174</v>
      </c>
      <c r="Y277" s="6">
        <v>317</v>
      </c>
      <c r="Z277" s="6">
        <v>598</v>
      </c>
      <c r="AA277" s="6">
        <v>965</v>
      </c>
      <c r="AB277" s="6">
        <v>503</v>
      </c>
      <c r="AC277" s="6">
        <v>104</v>
      </c>
      <c r="AD277" s="6">
        <v>332</v>
      </c>
      <c r="AE277" s="6">
        <v>219</v>
      </c>
      <c r="AF277" s="6">
        <v>745</v>
      </c>
      <c r="AG277" s="179">
        <v>890</v>
      </c>
      <c r="AH277" s="5">
        <f t="shared" si="63"/>
        <v>16400</v>
      </c>
      <c r="AI277" s="5">
        <f t="shared" si="64"/>
        <v>11201200</v>
      </c>
      <c r="AJ277" s="2">
        <f t="shared" si="62"/>
        <v>8606720000</v>
      </c>
      <c r="AK277" s="115">
        <f>SUMSQ(R276,S276,T276,U276,V276,W276,X276,Y276,Z276,AA276,AB276,AC276,AD276,AE276,AF276,AG276,R277,S277,T277,U277,V277,W277,X277,Y277,Z277,AA277,AB277,AC277,AD277,AE277,AF277,AG277)</f>
        <v>11201200</v>
      </c>
      <c r="BT277" s="22"/>
      <c r="BU277" s="29" t="s">
        <v>367</v>
      </c>
      <c r="BV277" s="30" t="s">
        <v>1030</v>
      </c>
      <c r="BW277" s="31">
        <f>L2+(269*L4)</f>
        <v>270</v>
      </c>
      <c r="BX277" s="22"/>
    </row>
    <row r="278" spans="1:76" x14ac:dyDescent="0.2">
      <c r="A278" s="1">
        <v>13</v>
      </c>
      <c r="B278" s="178">
        <v>201</v>
      </c>
      <c r="C278" s="6">
        <v>346</v>
      </c>
      <c r="D278" s="6">
        <v>876</v>
      </c>
      <c r="E278" s="6">
        <v>763</v>
      </c>
      <c r="F278" s="6">
        <v>983</v>
      </c>
      <c r="G278" s="6">
        <v>584</v>
      </c>
      <c r="H278" s="6">
        <v>118</v>
      </c>
      <c r="I278" s="6">
        <v>485</v>
      </c>
      <c r="J278" s="6">
        <v>654</v>
      </c>
      <c r="K278" s="6">
        <v>797</v>
      </c>
      <c r="L278" s="6">
        <v>303</v>
      </c>
      <c r="M278" s="6">
        <v>192</v>
      </c>
      <c r="N278" s="7">
        <v>404</v>
      </c>
      <c r="O278" s="9">
        <v>3</v>
      </c>
      <c r="P278" s="6">
        <v>561</v>
      </c>
      <c r="Q278" s="6">
        <v>930</v>
      </c>
      <c r="R278" s="6">
        <v>464</v>
      </c>
      <c r="S278" s="6">
        <v>95</v>
      </c>
      <c r="T278" s="6">
        <v>621</v>
      </c>
      <c r="U278" s="10">
        <v>1022</v>
      </c>
      <c r="V278" s="6">
        <v>722</v>
      </c>
      <c r="W278" s="6">
        <v>833</v>
      </c>
      <c r="X278" s="6">
        <v>371</v>
      </c>
      <c r="Y278" s="6">
        <v>228</v>
      </c>
      <c r="Z278" s="6">
        <v>907</v>
      </c>
      <c r="AA278" s="6">
        <v>540</v>
      </c>
      <c r="AB278" s="6">
        <v>42</v>
      </c>
      <c r="AC278" s="6">
        <v>441</v>
      </c>
      <c r="AD278" s="6">
        <v>149</v>
      </c>
      <c r="AE278" s="6">
        <v>262</v>
      </c>
      <c r="AF278" s="6">
        <v>824</v>
      </c>
      <c r="AG278" s="179">
        <v>679</v>
      </c>
      <c r="AH278" s="5">
        <f t="shared" si="63"/>
        <v>16400</v>
      </c>
      <c r="AI278" s="5">
        <f t="shared" si="64"/>
        <v>11201200</v>
      </c>
      <c r="AJ278" s="2">
        <f t="shared" si="62"/>
        <v>8606720000</v>
      </c>
      <c r="AK278" s="115">
        <f>SUMSQ(B278,C278,D278,E278,F278,G278,H278,I278,J278,K278,L278,M278,N278,O278,P278,Q278,B279,C279,D279,E279,F279,G279,H279,I279,J279,K279,L279,M279,N279,O279,P279,Q279)</f>
        <v>11201200</v>
      </c>
      <c r="BT278" s="22"/>
      <c r="BU278" s="29" t="s">
        <v>235</v>
      </c>
      <c r="BV278" s="30" t="s">
        <v>1030</v>
      </c>
      <c r="BW278" s="31">
        <f>L2+(270*L4)</f>
        <v>271</v>
      </c>
      <c r="BX278" s="22"/>
    </row>
    <row r="279" spans="1:76" x14ac:dyDescent="0.2">
      <c r="A279" s="1">
        <v>14</v>
      </c>
      <c r="B279" s="178">
        <v>366</v>
      </c>
      <c r="C279" s="6">
        <v>253</v>
      </c>
      <c r="D279" s="6">
        <v>719</v>
      </c>
      <c r="E279" s="6">
        <v>864</v>
      </c>
      <c r="F279" s="6">
        <v>628</v>
      </c>
      <c r="G279" s="6">
        <v>995</v>
      </c>
      <c r="H279" s="6">
        <v>465</v>
      </c>
      <c r="I279" s="6">
        <v>66</v>
      </c>
      <c r="J279" s="6">
        <v>809</v>
      </c>
      <c r="K279" s="6">
        <v>698</v>
      </c>
      <c r="L279" s="6">
        <v>140</v>
      </c>
      <c r="M279" s="6">
        <v>283</v>
      </c>
      <c r="N279" s="9">
        <v>55</v>
      </c>
      <c r="O279" s="7">
        <v>424</v>
      </c>
      <c r="P279" s="6">
        <v>918</v>
      </c>
      <c r="Q279" s="6">
        <v>517</v>
      </c>
      <c r="R279" s="6">
        <v>107</v>
      </c>
      <c r="S279" s="6">
        <v>508</v>
      </c>
      <c r="T279" s="10">
        <v>970</v>
      </c>
      <c r="U279" s="6">
        <v>601</v>
      </c>
      <c r="V279" s="6">
        <v>885</v>
      </c>
      <c r="W279" s="6">
        <v>742</v>
      </c>
      <c r="X279" s="6">
        <v>216</v>
      </c>
      <c r="Y279" s="6">
        <v>327</v>
      </c>
      <c r="Z279" s="6">
        <v>560</v>
      </c>
      <c r="AA279" s="6">
        <v>959</v>
      </c>
      <c r="AB279" s="6">
        <v>397</v>
      </c>
      <c r="AC279" s="6">
        <v>30</v>
      </c>
      <c r="AD279" s="6">
        <v>306</v>
      </c>
      <c r="AE279" s="6">
        <v>161</v>
      </c>
      <c r="AF279" s="6">
        <v>659</v>
      </c>
      <c r="AG279" s="179">
        <v>772</v>
      </c>
      <c r="AH279" s="5">
        <f t="shared" si="63"/>
        <v>16400</v>
      </c>
      <c r="AI279" s="5">
        <f t="shared" si="64"/>
        <v>11201200</v>
      </c>
      <c r="AJ279" s="2">
        <f t="shared" si="62"/>
        <v>8606720000</v>
      </c>
      <c r="AK279" s="115">
        <f>SUMSQ(R278,S278,T278,U278,V278,W278,X278,Y278,Z278,AA278,AB278,AC278,AD278,AE278,AF278,AG278,R279,S279,T279,U279,V279,W279,X279,Y279,Z279,AA279,AB279,AC279,AD279,AE279,AF279,AG279)</f>
        <v>11201200</v>
      </c>
      <c r="BT279" s="22"/>
      <c r="BU279" s="29" t="s">
        <v>41</v>
      </c>
      <c r="BV279" s="30" t="s">
        <v>1030</v>
      </c>
      <c r="BW279" s="31">
        <f>L2+(271*L4)</f>
        <v>272</v>
      </c>
      <c r="BX279" s="22"/>
    </row>
    <row r="280" spans="1:76" x14ac:dyDescent="0.2">
      <c r="A280" s="1">
        <v>15</v>
      </c>
      <c r="B280" s="178">
        <v>818</v>
      </c>
      <c r="C280" s="6">
        <v>673</v>
      </c>
      <c r="D280" s="6">
        <v>147</v>
      </c>
      <c r="E280" s="6">
        <v>260</v>
      </c>
      <c r="F280" s="6">
        <v>48</v>
      </c>
      <c r="G280" s="6">
        <v>447</v>
      </c>
      <c r="H280" s="6">
        <v>909</v>
      </c>
      <c r="I280" s="6">
        <v>542</v>
      </c>
      <c r="J280" s="6">
        <v>373</v>
      </c>
      <c r="K280" s="6">
        <v>230</v>
      </c>
      <c r="L280" s="6">
        <v>728</v>
      </c>
      <c r="M280" s="6">
        <v>839</v>
      </c>
      <c r="N280" s="6">
        <v>619</v>
      </c>
      <c r="O280" s="6">
        <v>1020</v>
      </c>
      <c r="P280" s="7">
        <v>458</v>
      </c>
      <c r="Q280" s="9">
        <v>89</v>
      </c>
      <c r="R280" s="6">
        <v>567</v>
      </c>
      <c r="S280" s="10">
        <v>936</v>
      </c>
      <c r="T280" s="6">
        <v>406</v>
      </c>
      <c r="U280" s="6">
        <v>5</v>
      </c>
      <c r="V280" s="6">
        <v>297</v>
      </c>
      <c r="W280" s="6">
        <v>186</v>
      </c>
      <c r="X280" s="6">
        <v>652</v>
      </c>
      <c r="Y280" s="6">
        <v>795</v>
      </c>
      <c r="Z280" s="6">
        <v>116</v>
      </c>
      <c r="AA280" s="6">
        <v>483</v>
      </c>
      <c r="AB280" s="6">
        <v>977</v>
      </c>
      <c r="AC280" s="6">
        <v>578</v>
      </c>
      <c r="AD280" s="6">
        <v>878</v>
      </c>
      <c r="AE280" s="6">
        <v>765</v>
      </c>
      <c r="AF280" s="6">
        <v>207</v>
      </c>
      <c r="AG280" s="179">
        <v>352</v>
      </c>
      <c r="AH280" s="5">
        <f t="shared" si="63"/>
        <v>16400</v>
      </c>
      <c r="AI280" s="5">
        <f t="shared" si="64"/>
        <v>11201200</v>
      </c>
      <c r="AJ280" s="2">
        <f t="shared" si="62"/>
        <v>8606720000</v>
      </c>
      <c r="AK280" s="115">
        <f>SUMSQ(B280,C280,D280,E280,F280,G280,H280,I280,J280,K280,L280,M280,N280,O280,P280,Q280,B281,C281,D281,E281,F281,G281,H281,I281,J281,K281,L281,M281,N281,O281,P281,Q281)</f>
        <v>11201200</v>
      </c>
      <c r="BT280" s="22"/>
      <c r="BU280" s="29" t="s">
        <v>524</v>
      </c>
      <c r="BV280" s="30" t="s">
        <v>1030</v>
      </c>
      <c r="BW280" s="31">
        <f>L2+(272*L4)</f>
        <v>273</v>
      </c>
      <c r="BX280" s="22"/>
    </row>
    <row r="281" spans="1:76" x14ac:dyDescent="0.2">
      <c r="A281" s="1">
        <v>16</v>
      </c>
      <c r="B281" s="178">
        <v>661</v>
      </c>
      <c r="C281" s="6">
        <v>774</v>
      </c>
      <c r="D281" s="6">
        <v>312</v>
      </c>
      <c r="E281" s="6">
        <v>167</v>
      </c>
      <c r="F281" s="6">
        <v>395</v>
      </c>
      <c r="G281" s="6">
        <v>28</v>
      </c>
      <c r="H281" s="6">
        <v>554</v>
      </c>
      <c r="I281" s="6">
        <v>953</v>
      </c>
      <c r="J281" s="6">
        <v>210</v>
      </c>
      <c r="K281" s="6">
        <v>321</v>
      </c>
      <c r="L281" s="6">
        <v>883</v>
      </c>
      <c r="M281" s="6">
        <v>740</v>
      </c>
      <c r="N281" s="6">
        <v>976</v>
      </c>
      <c r="O281" s="6">
        <v>607</v>
      </c>
      <c r="P281" s="9">
        <v>109</v>
      </c>
      <c r="Q281" s="7">
        <v>510</v>
      </c>
      <c r="R281" s="10">
        <v>916</v>
      </c>
      <c r="S281" s="6">
        <v>515</v>
      </c>
      <c r="T281" s="6">
        <v>49</v>
      </c>
      <c r="U281" s="6">
        <v>418</v>
      </c>
      <c r="V281" s="6">
        <v>142</v>
      </c>
      <c r="W281" s="6">
        <v>285</v>
      </c>
      <c r="X281" s="6">
        <v>815</v>
      </c>
      <c r="Y281" s="6">
        <v>704</v>
      </c>
      <c r="Z281" s="6">
        <v>471</v>
      </c>
      <c r="AA281" s="6">
        <v>72</v>
      </c>
      <c r="AB281" s="6">
        <v>630</v>
      </c>
      <c r="AC281" s="6">
        <v>997</v>
      </c>
      <c r="AD281" s="6">
        <v>713</v>
      </c>
      <c r="AE281" s="6">
        <v>858</v>
      </c>
      <c r="AF281" s="6">
        <v>364</v>
      </c>
      <c r="AG281" s="179">
        <v>251</v>
      </c>
      <c r="AH281" s="5">
        <f t="shared" si="63"/>
        <v>16400</v>
      </c>
      <c r="AI281" s="5">
        <f t="shared" si="64"/>
        <v>11201200</v>
      </c>
      <c r="AJ281" s="2">
        <f t="shared" si="62"/>
        <v>8606720000</v>
      </c>
      <c r="AK281" s="115">
        <f>SUMSQ(R280,S280,T280,U280,V280,W280,X280,Y280,Z280,AA280,AB280,AC280,AD280,AE280,AF280,AG280,R281,S281,T281,U281,V281,W281,X281,Y281,Z281,AA281,AB281,AC281,AD281,AE281,AF281,AG281)</f>
        <v>11201200</v>
      </c>
      <c r="BT281" s="22"/>
      <c r="BU281" s="29" t="s">
        <v>720</v>
      </c>
      <c r="BV281" s="30" t="s">
        <v>1030</v>
      </c>
      <c r="BW281" s="31">
        <f>L2+(273*L4)</f>
        <v>274</v>
      </c>
      <c r="BX281" s="22"/>
    </row>
    <row r="282" spans="1:76" x14ac:dyDescent="0.2">
      <c r="A282" s="1">
        <v>17</v>
      </c>
      <c r="B282" s="178">
        <v>609</v>
      </c>
      <c r="C282" s="6">
        <v>1010</v>
      </c>
      <c r="D282" s="6">
        <v>452</v>
      </c>
      <c r="E282" s="6">
        <v>83</v>
      </c>
      <c r="F282" s="6">
        <v>383</v>
      </c>
      <c r="G282" s="6">
        <v>240</v>
      </c>
      <c r="H282" s="6">
        <v>734</v>
      </c>
      <c r="I282" s="6">
        <v>845</v>
      </c>
      <c r="J282" s="6">
        <v>38</v>
      </c>
      <c r="K282" s="6">
        <v>437</v>
      </c>
      <c r="L282" s="6">
        <v>903</v>
      </c>
      <c r="M282" s="6">
        <v>536</v>
      </c>
      <c r="N282" s="6">
        <v>828</v>
      </c>
      <c r="O282" s="6">
        <v>683</v>
      </c>
      <c r="P282" s="6">
        <v>153</v>
      </c>
      <c r="Q282" s="72">
        <v>266</v>
      </c>
      <c r="R282" s="12">
        <v>872</v>
      </c>
      <c r="S282" s="9">
        <v>759</v>
      </c>
      <c r="T282" s="6">
        <v>197</v>
      </c>
      <c r="U282" s="6">
        <v>342</v>
      </c>
      <c r="V282" s="6">
        <v>122</v>
      </c>
      <c r="W282" s="6">
        <v>489</v>
      </c>
      <c r="X282" s="6">
        <v>987</v>
      </c>
      <c r="Y282" s="6">
        <v>588</v>
      </c>
      <c r="Z282" s="6">
        <v>291</v>
      </c>
      <c r="AA282" s="6">
        <v>180</v>
      </c>
      <c r="AB282" s="6">
        <v>642</v>
      </c>
      <c r="AC282" s="6">
        <v>785</v>
      </c>
      <c r="AD282" s="6">
        <v>573</v>
      </c>
      <c r="AE282" s="6">
        <v>942</v>
      </c>
      <c r="AF282" s="6">
        <v>416</v>
      </c>
      <c r="AG282" s="179">
        <v>15</v>
      </c>
      <c r="AH282" s="5">
        <f t="shared" si="63"/>
        <v>16400</v>
      </c>
      <c r="AI282" s="5">
        <f t="shared" si="64"/>
        <v>11201200</v>
      </c>
      <c r="AJ282" s="2">
        <f t="shared" si="62"/>
        <v>8606720000</v>
      </c>
      <c r="AK282" s="115">
        <f>SUMSQ(B282,C282,D282,E282,F282,G282,H282,I282,J282,K282,L282,M282,N282,O282,P282,Q282,B283,C283,D283,E283,F283,G283,H283,I283,J283,K283,L283,M283,N283,O283,P283,Q283)</f>
        <v>11201200</v>
      </c>
      <c r="BT282" s="22"/>
      <c r="BU282" s="29" t="s">
        <v>898</v>
      </c>
      <c r="BV282" s="30" t="s">
        <v>1030</v>
      </c>
      <c r="BW282" s="31">
        <f>L2+(274*L4)</f>
        <v>275</v>
      </c>
      <c r="BX282" s="22"/>
    </row>
    <row r="283" spans="1:76" x14ac:dyDescent="0.2">
      <c r="A283" s="1">
        <v>18</v>
      </c>
      <c r="B283" s="178">
        <v>966</v>
      </c>
      <c r="C283" s="6">
        <v>597</v>
      </c>
      <c r="D283" s="6">
        <v>103</v>
      </c>
      <c r="E283" s="6">
        <v>504</v>
      </c>
      <c r="F283" s="6">
        <v>220</v>
      </c>
      <c r="G283" s="6">
        <v>331</v>
      </c>
      <c r="H283" s="6">
        <v>889</v>
      </c>
      <c r="I283" s="6">
        <v>746</v>
      </c>
      <c r="J283" s="6">
        <v>385</v>
      </c>
      <c r="K283" s="6">
        <v>18</v>
      </c>
      <c r="L283" s="6">
        <v>548</v>
      </c>
      <c r="M283" s="6">
        <v>947</v>
      </c>
      <c r="N283" s="6">
        <v>671</v>
      </c>
      <c r="O283" s="6">
        <v>784</v>
      </c>
      <c r="P283" s="72">
        <v>318</v>
      </c>
      <c r="Q283" s="6">
        <v>173</v>
      </c>
      <c r="R283" s="9">
        <v>707</v>
      </c>
      <c r="S283" s="12">
        <v>852</v>
      </c>
      <c r="T283" s="6">
        <v>354</v>
      </c>
      <c r="U283" s="6">
        <v>241</v>
      </c>
      <c r="V283" s="6">
        <v>477</v>
      </c>
      <c r="W283" s="6">
        <v>78</v>
      </c>
      <c r="X283" s="6">
        <v>640</v>
      </c>
      <c r="Y283" s="6">
        <v>1007</v>
      </c>
      <c r="Z283" s="6">
        <v>136</v>
      </c>
      <c r="AA283" s="6">
        <v>279</v>
      </c>
      <c r="AB283" s="6">
        <v>805</v>
      </c>
      <c r="AC283" s="6">
        <v>694</v>
      </c>
      <c r="AD283" s="6">
        <v>922</v>
      </c>
      <c r="AE283" s="6">
        <v>521</v>
      </c>
      <c r="AF283" s="6">
        <v>59</v>
      </c>
      <c r="AG283" s="179">
        <v>428</v>
      </c>
      <c r="AH283" s="5">
        <f t="shared" si="63"/>
        <v>16400</v>
      </c>
      <c r="AI283" s="5">
        <f t="shared" si="64"/>
        <v>11201200</v>
      </c>
      <c r="AJ283" s="2">
        <f t="shared" si="62"/>
        <v>8606720000</v>
      </c>
      <c r="AK283" s="115">
        <f>SUMSQ(R282,S282,T282,U282,V282,W282,X282,Y282,Z282,AA282,AB282,AC282,AD282,AE282,AF282,AG282,R283,S283,T283,U283,V283,W283,X283,Y283,Z283,AA283,AB283,AC283,AD283,AE283,AF283,AG283)</f>
        <v>11201200</v>
      </c>
      <c r="BT283" s="22"/>
      <c r="BU283" s="55" t="s">
        <v>958</v>
      </c>
      <c r="BV283" s="30" t="s">
        <v>1030</v>
      </c>
      <c r="BW283" s="31">
        <f>L2+(275*L4)</f>
        <v>276</v>
      </c>
      <c r="BX283" s="22"/>
    </row>
    <row r="284" spans="1:76" x14ac:dyDescent="0.2">
      <c r="A284" s="1">
        <v>19</v>
      </c>
      <c r="B284" s="178">
        <v>410</v>
      </c>
      <c r="C284" s="6">
        <v>9</v>
      </c>
      <c r="D284" s="6">
        <v>571</v>
      </c>
      <c r="E284" s="6">
        <v>940</v>
      </c>
      <c r="F284" s="6">
        <v>648</v>
      </c>
      <c r="G284" s="6">
        <v>791</v>
      </c>
      <c r="H284" s="6">
        <v>293</v>
      </c>
      <c r="I284" s="6">
        <v>182</v>
      </c>
      <c r="J284" s="6">
        <v>989</v>
      </c>
      <c r="K284" s="6">
        <v>590</v>
      </c>
      <c r="L284" s="6">
        <v>128</v>
      </c>
      <c r="M284" s="6">
        <v>495</v>
      </c>
      <c r="N284" s="6">
        <v>195</v>
      </c>
      <c r="O284" s="72">
        <v>340</v>
      </c>
      <c r="P284" s="6">
        <v>866</v>
      </c>
      <c r="Q284" s="6">
        <v>753</v>
      </c>
      <c r="R284" s="6">
        <v>159</v>
      </c>
      <c r="S284" s="6">
        <v>272</v>
      </c>
      <c r="T284" s="12">
        <v>830</v>
      </c>
      <c r="U284" s="9">
        <v>685</v>
      </c>
      <c r="V284" s="6">
        <v>897</v>
      </c>
      <c r="W284" s="6">
        <v>530</v>
      </c>
      <c r="X284" s="6">
        <v>36</v>
      </c>
      <c r="Y284" s="6">
        <v>435</v>
      </c>
      <c r="Z284" s="6">
        <v>732</v>
      </c>
      <c r="AA284" s="6">
        <v>843</v>
      </c>
      <c r="AB284" s="6">
        <v>377</v>
      </c>
      <c r="AC284" s="6">
        <v>234</v>
      </c>
      <c r="AD284" s="6">
        <v>454</v>
      </c>
      <c r="AE284" s="6">
        <v>85</v>
      </c>
      <c r="AF284" s="6">
        <v>615</v>
      </c>
      <c r="AG284" s="179">
        <v>1016</v>
      </c>
      <c r="AH284" s="5">
        <f t="shared" si="63"/>
        <v>16400</v>
      </c>
      <c r="AI284" s="5">
        <f t="shared" si="64"/>
        <v>11201200</v>
      </c>
      <c r="AJ284" s="2">
        <f t="shared" si="62"/>
        <v>8606720000</v>
      </c>
      <c r="AK284" s="115">
        <f>SUMSQ(B284,C284,D284,E284,F284,G284,H284,I284,J284,K284,L284,M284,N284,O284,P284,Q284,B285,C285,D285,E285,F285,G285,H285,I285,J285,K285,L285,M285,N285,O285,P285,Q285)</f>
        <v>11201200</v>
      </c>
      <c r="BT284" s="22"/>
      <c r="BU284" s="29" t="s">
        <v>140</v>
      </c>
      <c r="BV284" s="30" t="s">
        <v>1030</v>
      </c>
      <c r="BW284" s="31">
        <f>L2+(276*L4)</f>
        <v>277</v>
      </c>
      <c r="BX284" s="22"/>
    </row>
    <row r="285" spans="1:76" x14ac:dyDescent="0.2">
      <c r="A285" s="1">
        <v>20</v>
      </c>
      <c r="B285" s="178">
        <v>61</v>
      </c>
      <c r="C285" s="6">
        <v>430</v>
      </c>
      <c r="D285" s="6">
        <v>928</v>
      </c>
      <c r="E285" s="6">
        <v>527</v>
      </c>
      <c r="F285" s="6">
        <v>803</v>
      </c>
      <c r="G285" s="6">
        <v>692</v>
      </c>
      <c r="H285" s="6">
        <v>130</v>
      </c>
      <c r="I285" s="6">
        <v>273</v>
      </c>
      <c r="J285" s="6">
        <v>634</v>
      </c>
      <c r="K285" s="6">
        <v>1001</v>
      </c>
      <c r="L285" s="6">
        <v>475</v>
      </c>
      <c r="M285" s="6">
        <v>76</v>
      </c>
      <c r="N285" s="72">
        <v>360</v>
      </c>
      <c r="O285" s="6">
        <v>247</v>
      </c>
      <c r="P285" s="6">
        <v>709</v>
      </c>
      <c r="Q285" s="6">
        <v>854</v>
      </c>
      <c r="R285" s="6">
        <v>316</v>
      </c>
      <c r="S285" s="6">
        <v>171</v>
      </c>
      <c r="T285" s="9">
        <v>665</v>
      </c>
      <c r="U285" s="12">
        <v>778</v>
      </c>
      <c r="V285" s="6">
        <v>550</v>
      </c>
      <c r="W285" s="6">
        <v>949</v>
      </c>
      <c r="X285" s="6">
        <v>391</v>
      </c>
      <c r="Y285" s="6">
        <v>24</v>
      </c>
      <c r="Z285" s="6">
        <v>895</v>
      </c>
      <c r="AA285" s="6">
        <v>752</v>
      </c>
      <c r="AB285" s="6">
        <v>222</v>
      </c>
      <c r="AC285" s="6">
        <v>333</v>
      </c>
      <c r="AD285" s="6">
        <v>97</v>
      </c>
      <c r="AE285" s="6">
        <v>498</v>
      </c>
      <c r="AF285" s="6">
        <v>964</v>
      </c>
      <c r="AG285" s="179">
        <v>595</v>
      </c>
      <c r="AH285" s="5">
        <f t="shared" si="63"/>
        <v>16400</v>
      </c>
      <c r="AI285" s="5">
        <f t="shared" si="64"/>
        <v>11201200</v>
      </c>
      <c r="AJ285" s="2">
        <f t="shared" si="62"/>
        <v>8606720000</v>
      </c>
      <c r="AK285" s="115">
        <f>SUMSQ(R284,S284,T284,U284,V284,W284,X284,Y284,Z284,AA284,AB284,AC284,AD284,AE284,AF284,AG284,R285,S285,T285,U285,V285,W285,X285,Y285,Z285,AA285,AB285,AC285,AD285,AE285,AF285,AG285)</f>
        <v>11201200</v>
      </c>
      <c r="BT285" s="22"/>
      <c r="BU285" s="29" t="s">
        <v>199</v>
      </c>
      <c r="BV285" s="30" t="s">
        <v>1030</v>
      </c>
      <c r="BW285" s="31">
        <f>L2+(277*L4)</f>
        <v>278</v>
      </c>
      <c r="BX285" s="22"/>
    </row>
    <row r="286" spans="1:76" x14ac:dyDescent="0.2">
      <c r="A286" s="1">
        <v>21</v>
      </c>
      <c r="B286" s="178">
        <v>484</v>
      </c>
      <c r="C286" s="6">
        <v>115</v>
      </c>
      <c r="D286" s="6">
        <v>577</v>
      </c>
      <c r="E286" s="6">
        <v>978</v>
      </c>
      <c r="F286" s="6">
        <v>766</v>
      </c>
      <c r="G286" s="6">
        <v>877</v>
      </c>
      <c r="H286" s="6">
        <v>351</v>
      </c>
      <c r="I286" s="6">
        <v>208</v>
      </c>
      <c r="J286" s="6">
        <v>935</v>
      </c>
      <c r="K286" s="6">
        <v>568</v>
      </c>
      <c r="L286" s="6">
        <v>6</v>
      </c>
      <c r="M286" s="72">
        <v>405</v>
      </c>
      <c r="N286" s="6">
        <v>185</v>
      </c>
      <c r="O286" s="6">
        <v>298</v>
      </c>
      <c r="P286" s="6">
        <v>796</v>
      </c>
      <c r="Q286" s="6">
        <v>651</v>
      </c>
      <c r="R286" s="6">
        <v>229</v>
      </c>
      <c r="S286" s="6">
        <v>374</v>
      </c>
      <c r="T286" s="6">
        <v>840</v>
      </c>
      <c r="U286" s="6">
        <v>727</v>
      </c>
      <c r="V286" s="12">
        <v>1019</v>
      </c>
      <c r="W286" s="9">
        <v>620</v>
      </c>
      <c r="X286" s="6">
        <v>90</v>
      </c>
      <c r="Y286" s="6">
        <v>457</v>
      </c>
      <c r="Z286" s="6">
        <v>674</v>
      </c>
      <c r="AA286" s="6">
        <v>817</v>
      </c>
      <c r="AB286" s="6">
        <v>259</v>
      </c>
      <c r="AC286" s="6">
        <v>148</v>
      </c>
      <c r="AD286" s="6">
        <v>448</v>
      </c>
      <c r="AE286" s="6">
        <v>47</v>
      </c>
      <c r="AF286" s="6">
        <v>541</v>
      </c>
      <c r="AG286" s="179">
        <v>910</v>
      </c>
      <c r="AH286" s="5">
        <f t="shared" si="63"/>
        <v>16400</v>
      </c>
      <c r="AI286" s="5">
        <f t="shared" si="64"/>
        <v>11201200</v>
      </c>
      <c r="AJ286" s="2">
        <f t="shared" si="62"/>
        <v>8606720000</v>
      </c>
      <c r="AK286" s="115">
        <f>SUMSQ(B286,C286,D286,E286,F286,G286,H286,I286,J286,K286,L286,M286,N286,O286,P286,Q286,B287,C287,D287,E287,F287,G287,H287,I287,J287,K287,L287,M287,N287,O287,P287,Q287)</f>
        <v>11201200</v>
      </c>
      <c r="BT286" s="22"/>
      <c r="BU286" s="29" t="s">
        <v>268</v>
      </c>
      <c r="BV286" s="30" t="s">
        <v>1030</v>
      </c>
      <c r="BW286" s="31">
        <f>L2+(278*L4)</f>
        <v>279</v>
      </c>
      <c r="BX286" s="22"/>
    </row>
    <row r="287" spans="1:76" x14ac:dyDescent="0.2">
      <c r="A287" s="1">
        <v>22</v>
      </c>
      <c r="B287" s="178">
        <v>71</v>
      </c>
      <c r="C287" s="6">
        <v>472</v>
      </c>
      <c r="D287" s="6">
        <v>998</v>
      </c>
      <c r="E287" s="6">
        <v>629</v>
      </c>
      <c r="F287" s="6">
        <v>857</v>
      </c>
      <c r="G287" s="6">
        <v>714</v>
      </c>
      <c r="H287" s="6">
        <v>252</v>
      </c>
      <c r="I287" s="6">
        <v>363</v>
      </c>
      <c r="J287" s="6">
        <v>516</v>
      </c>
      <c r="K287" s="6">
        <v>915</v>
      </c>
      <c r="L287" s="72">
        <v>417</v>
      </c>
      <c r="M287" s="6">
        <v>50</v>
      </c>
      <c r="N287" s="6">
        <v>286</v>
      </c>
      <c r="O287" s="6">
        <v>141</v>
      </c>
      <c r="P287" s="6">
        <v>703</v>
      </c>
      <c r="Q287" s="6">
        <v>816</v>
      </c>
      <c r="R287" s="6">
        <v>322</v>
      </c>
      <c r="S287" s="6">
        <v>209</v>
      </c>
      <c r="T287" s="6">
        <v>739</v>
      </c>
      <c r="U287" s="6">
        <v>884</v>
      </c>
      <c r="V287" s="9">
        <v>608</v>
      </c>
      <c r="W287" s="12">
        <v>975</v>
      </c>
      <c r="X287" s="6">
        <v>509</v>
      </c>
      <c r="Y287" s="6">
        <v>110</v>
      </c>
      <c r="Z287" s="6">
        <v>773</v>
      </c>
      <c r="AA287" s="6">
        <v>662</v>
      </c>
      <c r="AB287" s="6">
        <v>168</v>
      </c>
      <c r="AC287" s="6">
        <v>311</v>
      </c>
      <c r="AD287" s="6">
        <v>27</v>
      </c>
      <c r="AE287" s="6">
        <v>396</v>
      </c>
      <c r="AF287" s="6">
        <v>954</v>
      </c>
      <c r="AG287" s="179">
        <v>553</v>
      </c>
      <c r="AH287" s="5">
        <f t="shared" si="63"/>
        <v>16400</v>
      </c>
      <c r="AI287" s="5">
        <f t="shared" si="64"/>
        <v>11201200</v>
      </c>
      <c r="AJ287" s="2">
        <f t="shared" si="62"/>
        <v>8606720000</v>
      </c>
      <c r="AK287" s="115">
        <f>SUMSQ(R286,S286,T286,U286,V286,W286,X286,Y286,Z286,AA286,AB286,AC286,AD286,AE286,AF286,AG286,R287,S287,T287,U287,V287,W287,X287,Y287,Z287,AA287,AB287,AC287,AD287,AE287,AF287,AG287)</f>
        <v>11201200</v>
      </c>
      <c r="BT287" s="22"/>
      <c r="BU287" s="29" t="s">
        <v>464</v>
      </c>
      <c r="BV287" s="30" t="s">
        <v>1030</v>
      </c>
      <c r="BW287" s="31">
        <f>L2+(279*L4)</f>
        <v>280</v>
      </c>
      <c r="BX287" s="22"/>
    </row>
    <row r="288" spans="1:76" x14ac:dyDescent="0.2">
      <c r="A288" s="1">
        <v>23</v>
      </c>
      <c r="B288" s="178">
        <v>539</v>
      </c>
      <c r="C288" s="6">
        <v>908</v>
      </c>
      <c r="D288" s="6">
        <v>442</v>
      </c>
      <c r="E288" s="6">
        <v>41</v>
      </c>
      <c r="F288" s="6">
        <v>261</v>
      </c>
      <c r="G288" s="6">
        <v>150</v>
      </c>
      <c r="H288" s="6">
        <v>680</v>
      </c>
      <c r="I288" s="6">
        <v>823</v>
      </c>
      <c r="J288" s="6">
        <v>96</v>
      </c>
      <c r="K288" s="72">
        <v>463</v>
      </c>
      <c r="L288" s="6">
        <v>1021</v>
      </c>
      <c r="M288" s="6">
        <v>622</v>
      </c>
      <c r="N288" s="6">
        <v>834</v>
      </c>
      <c r="O288" s="6">
        <v>721</v>
      </c>
      <c r="P288" s="6">
        <v>227</v>
      </c>
      <c r="Q288" s="6">
        <v>372</v>
      </c>
      <c r="R288" s="6">
        <v>798</v>
      </c>
      <c r="S288" s="6">
        <v>653</v>
      </c>
      <c r="T288" s="6">
        <v>191</v>
      </c>
      <c r="U288" s="6">
        <v>304</v>
      </c>
      <c r="V288" s="6">
        <v>4</v>
      </c>
      <c r="W288" s="6">
        <v>403</v>
      </c>
      <c r="X288" s="12">
        <v>929</v>
      </c>
      <c r="Y288" s="9">
        <v>562</v>
      </c>
      <c r="Z288" s="6">
        <v>345</v>
      </c>
      <c r="AA288" s="6">
        <v>202</v>
      </c>
      <c r="AB288" s="6">
        <v>764</v>
      </c>
      <c r="AC288" s="6">
        <v>875</v>
      </c>
      <c r="AD288" s="6">
        <v>583</v>
      </c>
      <c r="AE288" s="6">
        <v>984</v>
      </c>
      <c r="AF288" s="6">
        <v>486</v>
      </c>
      <c r="AG288" s="179">
        <v>117</v>
      </c>
      <c r="AH288" s="5">
        <f t="shared" si="63"/>
        <v>16400</v>
      </c>
      <c r="AI288" s="5">
        <f t="shared" si="64"/>
        <v>11201200</v>
      </c>
      <c r="AJ288" s="2">
        <f t="shared" si="62"/>
        <v>8606720000</v>
      </c>
      <c r="AK288" s="115">
        <f>SUMSQ(B288,C288,D288,E288,F288,G288,H288,I288,J288,K288,L288,M288,N288,O288,P288,Q288,B289,C289,D289,E289,F289,G289,H289,I289,J289,K289,L289,M289,N289,O289,P289,Q289)</f>
        <v>11201200</v>
      </c>
      <c r="BT288" s="22"/>
      <c r="BU288" s="29" t="s">
        <v>25</v>
      </c>
      <c r="BV288" s="30" t="s">
        <v>1030</v>
      </c>
      <c r="BW288" s="31">
        <f>L2+(280*L4)</f>
        <v>281</v>
      </c>
      <c r="BX288" s="22"/>
    </row>
    <row r="289" spans="1:76" x14ac:dyDescent="0.2">
      <c r="A289" s="1">
        <v>24</v>
      </c>
      <c r="B289" s="178">
        <v>960</v>
      </c>
      <c r="C289" s="6">
        <v>559</v>
      </c>
      <c r="D289" s="6">
        <v>29</v>
      </c>
      <c r="E289" s="6">
        <v>398</v>
      </c>
      <c r="F289" s="6">
        <v>162</v>
      </c>
      <c r="G289" s="6">
        <v>305</v>
      </c>
      <c r="H289" s="6">
        <v>771</v>
      </c>
      <c r="I289" s="6">
        <v>660</v>
      </c>
      <c r="J289" s="72">
        <v>507</v>
      </c>
      <c r="K289" s="6">
        <v>108</v>
      </c>
      <c r="L289" s="6">
        <v>602</v>
      </c>
      <c r="M289" s="6">
        <v>969</v>
      </c>
      <c r="N289" s="6">
        <v>741</v>
      </c>
      <c r="O289" s="6">
        <v>886</v>
      </c>
      <c r="P289" s="6">
        <v>328</v>
      </c>
      <c r="Q289" s="6">
        <v>215</v>
      </c>
      <c r="R289" s="6">
        <v>697</v>
      </c>
      <c r="S289" s="6">
        <v>810</v>
      </c>
      <c r="T289" s="6">
        <v>284</v>
      </c>
      <c r="U289" s="6">
        <v>139</v>
      </c>
      <c r="V289" s="6">
        <v>423</v>
      </c>
      <c r="W289" s="6">
        <v>56</v>
      </c>
      <c r="X289" s="9">
        <v>518</v>
      </c>
      <c r="Y289" s="12">
        <v>917</v>
      </c>
      <c r="Z289" s="6">
        <v>254</v>
      </c>
      <c r="AA289" s="6">
        <v>365</v>
      </c>
      <c r="AB289" s="6">
        <v>863</v>
      </c>
      <c r="AC289" s="6">
        <v>720</v>
      </c>
      <c r="AD289" s="6">
        <v>996</v>
      </c>
      <c r="AE289" s="6">
        <v>627</v>
      </c>
      <c r="AF289" s="6">
        <v>65</v>
      </c>
      <c r="AG289" s="179">
        <v>466</v>
      </c>
      <c r="AH289" s="5">
        <f t="shared" si="63"/>
        <v>16400</v>
      </c>
      <c r="AI289" s="5">
        <f t="shared" si="64"/>
        <v>11201200</v>
      </c>
      <c r="AJ289" s="2">
        <f t="shared" si="62"/>
        <v>8606720000</v>
      </c>
      <c r="AK289" s="115">
        <f>SUMSQ(R288,S288,T288,U288,V288,W288,X288,Y288,Z288,AA288,AB288,AC288,AD288,AE288,AF288,AG288,R289,S289,T289,U289,V289,W289,X289,Y289,Z289,AA289,AB289,AC289,AD289,AE289,AF289,AG289)</f>
        <v>11201200</v>
      </c>
      <c r="BT289" s="22"/>
      <c r="BU289" s="29" t="s">
        <v>219</v>
      </c>
      <c r="BV289" s="30" t="s">
        <v>1030</v>
      </c>
      <c r="BW289" s="31">
        <f>L2+(281*L4)</f>
        <v>282</v>
      </c>
      <c r="BX289" s="22"/>
    </row>
    <row r="290" spans="1:76" x14ac:dyDescent="0.2">
      <c r="A290" s="1">
        <v>25</v>
      </c>
      <c r="B290" s="178">
        <v>299</v>
      </c>
      <c r="C290" s="6">
        <v>188</v>
      </c>
      <c r="D290" s="6">
        <v>650</v>
      </c>
      <c r="E290" s="6">
        <v>793</v>
      </c>
      <c r="F290" s="6">
        <v>565</v>
      </c>
      <c r="G290" s="6">
        <v>934</v>
      </c>
      <c r="H290" s="6">
        <v>408</v>
      </c>
      <c r="I290" s="72">
        <v>7</v>
      </c>
      <c r="J290" s="6">
        <v>880</v>
      </c>
      <c r="K290" s="6">
        <v>767</v>
      </c>
      <c r="L290" s="6">
        <v>205</v>
      </c>
      <c r="M290" s="6">
        <v>350</v>
      </c>
      <c r="N290" s="6">
        <v>114</v>
      </c>
      <c r="O290" s="6">
        <v>481</v>
      </c>
      <c r="P290" s="6">
        <v>979</v>
      </c>
      <c r="Q290" s="6">
        <v>580</v>
      </c>
      <c r="R290" s="6">
        <v>46</v>
      </c>
      <c r="S290" s="6">
        <v>445</v>
      </c>
      <c r="T290" s="6">
        <v>911</v>
      </c>
      <c r="U290" s="6">
        <v>544</v>
      </c>
      <c r="V290" s="6">
        <v>820</v>
      </c>
      <c r="W290" s="6">
        <v>675</v>
      </c>
      <c r="X290" s="6">
        <v>145</v>
      </c>
      <c r="Y290" s="6">
        <v>258</v>
      </c>
      <c r="Z290" s="12">
        <v>617</v>
      </c>
      <c r="AA290" s="9">
        <v>1018</v>
      </c>
      <c r="AB290" s="6">
        <v>460</v>
      </c>
      <c r="AC290" s="6">
        <v>91</v>
      </c>
      <c r="AD290" s="6">
        <v>375</v>
      </c>
      <c r="AE290" s="6">
        <v>232</v>
      </c>
      <c r="AF290" s="6">
        <v>726</v>
      </c>
      <c r="AG290" s="179">
        <v>837</v>
      </c>
      <c r="AH290" s="5">
        <f t="shared" si="63"/>
        <v>16400</v>
      </c>
      <c r="AI290" s="5">
        <f t="shared" si="64"/>
        <v>11201200</v>
      </c>
      <c r="AJ290" s="2">
        <f t="shared" si="62"/>
        <v>8606720000</v>
      </c>
      <c r="AK290" s="115">
        <f>SUMSQ(B290,C290,D290,E290,F290,G290,H290,I290,J290,K290,L290,M290,N290,O290,P290,Q290,B291,C291,D291,E291,F291,G291,H291,I291,J291,K291,L291,M291,N291,O291,P291,Q291)</f>
        <v>11201200</v>
      </c>
      <c r="BT290" s="22"/>
      <c r="BU290" s="29" t="s">
        <v>383</v>
      </c>
      <c r="BV290" s="30" t="s">
        <v>1030</v>
      </c>
      <c r="BW290" s="31">
        <f>L2+(282*L4)</f>
        <v>283</v>
      </c>
      <c r="BX290" s="22"/>
    </row>
    <row r="291" spans="1:76" x14ac:dyDescent="0.2">
      <c r="A291" s="1">
        <v>26</v>
      </c>
      <c r="B291" s="178">
        <v>144</v>
      </c>
      <c r="C291" s="6">
        <v>287</v>
      </c>
      <c r="D291" s="6">
        <v>813</v>
      </c>
      <c r="E291" s="6">
        <v>702</v>
      </c>
      <c r="F291" s="6">
        <v>914</v>
      </c>
      <c r="G291" s="6">
        <v>513</v>
      </c>
      <c r="H291" s="72">
        <v>51</v>
      </c>
      <c r="I291" s="6">
        <v>420</v>
      </c>
      <c r="J291" s="6">
        <v>715</v>
      </c>
      <c r="K291" s="6">
        <v>860</v>
      </c>
      <c r="L291" s="6">
        <v>362</v>
      </c>
      <c r="M291" s="6">
        <v>249</v>
      </c>
      <c r="N291" s="6">
        <v>469</v>
      </c>
      <c r="O291" s="6">
        <v>70</v>
      </c>
      <c r="P291" s="6">
        <v>632</v>
      </c>
      <c r="Q291" s="6">
        <v>999</v>
      </c>
      <c r="R291" s="6">
        <v>393</v>
      </c>
      <c r="S291" s="6">
        <v>26</v>
      </c>
      <c r="T291" s="6">
        <v>556</v>
      </c>
      <c r="U291" s="6">
        <v>955</v>
      </c>
      <c r="V291" s="6">
        <v>663</v>
      </c>
      <c r="W291" s="6">
        <v>776</v>
      </c>
      <c r="X291" s="6">
        <v>310</v>
      </c>
      <c r="Y291" s="6">
        <v>165</v>
      </c>
      <c r="Z291" s="9">
        <v>974</v>
      </c>
      <c r="AA291" s="12">
        <v>605</v>
      </c>
      <c r="AB291" s="6">
        <v>111</v>
      </c>
      <c r="AC291" s="6">
        <v>512</v>
      </c>
      <c r="AD291" s="6">
        <v>212</v>
      </c>
      <c r="AE291" s="6">
        <v>323</v>
      </c>
      <c r="AF291" s="6">
        <v>881</v>
      </c>
      <c r="AG291" s="179">
        <v>738</v>
      </c>
      <c r="AH291" s="5">
        <f t="shared" si="63"/>
        <v>16400</v>
      </c>
      <c r="AI291" s="5">
        <f t="shared" si="64"/>
        <v>11201200</v>
      </c>
      <c r="AJ291" s="2">
        <f t="shared" si="62"/>
        <v>8606720000</v>
      </c>
      <c r="AK291" s="115">
        <f>SUMSQ(R290,S290,T290,U290,V290,W290,X290,Y290,Z290,AA290,AB290,AC290,AD290,AE290,AF290,AG290,R291,S291,T291,U291,V291,W291,X291,Y291,Z291,AA291,AB291,AC291,AD291,AE291,AF291,AG291)</f>
        <v>11201200</v>
      </c>
      <c r="BT291" s="22"/>
      <c r="BU291" s="29" t="s">
        <v>444</v>
      </c>
      <c r="BV291" s="30" t="s">
        <v>1030</v>
      </c>
      <c r="BW291" s="31">
        <f>L2+(283*L4)</f>
        <v>284</v>
      </c>
      <c r="BX291" s="22"/>
    </row>
    <row r="292" spans="1:76" x14ac:dyDescent="0.2">
      <c r="A292" s="1">
        <v>27</v>
      </c>
      <c r="B292" s="178">
        <v>724</v>
      </c>
      <c r="C292" s="6">
        <v>835</v>
      </c>
      <c r="D292" s="6">
        <v>369</v>
      </c>
      <c r="E292" s="6">
        <v>226</v>
      </c>
      <c r="F292" s="6">
        <v>462</v>
      </c>
      <c r="G292" s="72">
        <v>93</v>
      </c>
      <c r="H292" s="6">
        <v>623</v>
      </c>
      <c r="I292" s="6">
        <v>1024</v>
      </c>
      <c r="J292" s="6">
        <v>151</v>
      </c>
      <c r="K292" s="6">
        <v>264</v>
      </c>
      <c r="L292" s="6">
        <v>822</v>
      </c>
      <c r="M292" s="6">
        <v>677</v>
      </c>
      <c r="N292" s="6">
        <v>905</v>
      </c>
      <c r="O292" s="6">
        <v>538</v>
      </c>
      <c r="P292" s="6">
        <v>44</v>
      </c>
      <c r="Q292" s="6">
        <v>443</v>
      </c>
      <c r="R292" s="6">
        <v>981</v>
      </c>
      <c r="S292" s="6">
        <v>582</v>
      </c>
      <c r="T292" s="6">
        <v>120</v>
      </c>
      <c r="U292" s="6">
        <v>487</v>
      </c>
      <c r="V292" s="6">
        <v>203</v>
      </c>
      <c r="W292" s="6">
        <v>348</v>
      </c>
      <c r="X292" s="6">
        <v>874</v>
      </c>
      <c r="Y292" s="6">
        <v>761</v>
      </c>
      <c r="Z292" s="6">
        <v>402</v>
      </c>
      <c r="AA292" s="6">
        <v>1</v>
      </c>
      <c r="AB292" s="12">
        <v>563</v>
      </c>
      <c r="AC292" s="9">
        <v>932</v>
      </c>
      <c r="AD292" s="6">
        <v>656</v>
      </c>
      <c r="AE292" s="6">
        <v>799</v>
      </c>
      <c r="AF292" s="6">
        <v>301</v>
      </c>
      <c r="AG292" s="179">
        <v>190</v>
      </c>
      <c r="AH292" s="5">
        <f t="shared" si="63"/>
        <v>16400</v>
      </c>
      <c r="AI292" s="5">
        <f t="shared" si="64"/>
        <v>11201200</v>
      </c>
      <c r="AJ292" s="2">
        <f t="shared" si="62"/>
        <v>8606720000</v>
      </c>
      <c r="AK292" s="115">
        <f>SUMSQ(B292,C292,D292,E292,F292,G292,H292,I292,J292,K292,L292,M292,N292,O292,P292,Q292,B293,C293,D293,E293,F293,G293,H293,I293,J293,K293,L293,M293,N293,O293,P293,Q293)</f>
        <v>11201200</v>
      </c>
      <c r="BT292" s="22"/>
      <c r="BU292" s="29" t="s">
        <v>639</v>
      </c>
      <c r="BV292" s="30" t="s">
        <v>1030</v>
      </c>
      <c r="BW292" s="31">
        <f>L2+(284*L4)</f>
        <v>285</v>
      </c>
      <c r="BX292" s="22"/>
    </row>
    <row r="293" spans="1:76" x14ac:dyDescent="0.2">
      <c r="A293" s="1">
        <v>28</v>
      </c>
      <c r="B293" s="178">
        <v>887</v>
      </c>
      <c r="C293" s="6">
        <v>744</v>
      </c>
      <c r="D293" s="6">
        <v>214</v>
      </c>
      <c r="E293" s="6">
        <v>325</v>
      </c>
      <c r="F293" s="72">
        <v>105</v>
      </c>
      <c r="G293" s="6">
        <v>506</v>
      </c>
      <c r="H293" s="6">
        <v>972</v>
      </c>
      <c r="I293" s="6">
        <v>603</v>
      </c>
      <c r="J293" s="6">
        <v>308</v>
      </c>
      <c r="K293" s="6">
        <v>163</v>
      </c>
      <c r="L293" s="6">
        <v>657</v>
      </c>
      <c r="M293" s="6">
        <v>770</v>
      </c>
      <c r="N293" s="6">
        <v>558</v>
      </c>
      <c r="O293" s="6">
        <v>957</v>
      </c>
      <c r="P293" s="6">
        <v>399</v>
      </c>
      <c r="Q293" s="6">
        <v>32</v>
      </c>
      <c r="R293" s="6">
        <v>626</v>
      </c>
      <c r="S293" s="6">
        <v>993</v>
      </c>
      <c r="T293" s="6">
        <v>467</v>
      </c>
      <c r="U293" s="6">
        <v>68</v>
      </c>
      <c r="V293" s="6">
        <v>368</v>
      </c>
      <c r="W293" s="6">
        <v>255</v>
      </c>
      <c r="X293" s="6">
        <v>717</v>
      </c>
      <c r="Y293" s="6">
        <v>862</v>
      </c>
      <c r="Z293" s="6">
        <v>53</v>
      </c>
      <c r="AA293" s="6">
        <v>422</v>
      </c>
      <c r="AB293" s="9">
        <v>920</v>
      </c>
      <c r="AC293" s="12">
        <v>519</v>
      </c>
      <c r="AD293" s="6">
        <v>811</v>
      </c>
      <c r="AE293" s="6">
        <v>700</v>
      </c>
      <c r="AF293" s="6">
        <v>138</v>
      </c>
      <c r="AG293" s="179">
        <v>281</v>
      </c>
      <c r="AH293" s="5">
        <f t="shared" si="63"/>
        <v>16400</v>
      </c>
      <c r="AI293" s="5">
        <f t="shared" si="64"/>
        <v>11201200</v>
      </c>
      <c r="AJ293" s="2">
        <f t="shared" si="62"/>
        <v>8606720000</v>
      </c>
      <c r="AK293" s="115">
        <f>SUMSQ(R292,S292,T292,U292,V292,W292,X292,Y292,Z292,AA292,AB292,AC292,AD292,AE292,AF292,AG292,R293,S293,T293,U293,V293,W293,X293,Y293,Z293,AA293,AB293,AC293,AD293,AE293,AF293,AG293)</f>
        <v>11201200</v>
      </c>
      <c r="BT293" s="22"/>
      <c r="BU293" s="29" t="s">
        <v>700</v>
      </c>
      <c r="BV293" s="30" t="s">
        <v>1030</v>
      </c>
      <c r="BW293" s="31">
        <f>L2+(285*L4)</f>
        <v>286</v>
      </c>
      <c r="BX293" s="22"/>
    </row>
    <row r="294" spans="1:76" x14ac:dyDescent="0.2">
      <c r="A294" s="1">
        <v>29</v>
      </c>
      <c r="B294" s="178">
        <v>682</v>
      </c>
      <c r="C294" s="6">
        <v>825</v>
      </c>
      <c r="D294" s="6">
        <v>267</v>
      </c>
      <c r="E294" s="72">
        <v>156</v>
      </c>
      <c r="F294" s="6">
        <v>440</v>
      </c>
      <c r="G294" s="6">
        <v>39</v>
      </c>
      <c r="H294" s="6">
        <v>533</v>
      </c>
      <c r="I294" s="6">
        <v>902</v>
      </c>
      <c r="J294" s="6">
        <v>237</v>
      </c>
      <c r="K294" s="6">
        <v>382</v>
      </c>
      <c r="L294" s="6">
        <v>848</v>
      </c>
      <c r="M294" s="6">
        <v>735</v>
      </c>
      <c r="N294" s="6">
        <v>1011</v>
      </c>
      <c r="O294" s="6">
        <v>612</v>
      </c>
      <c r="P294" s="6">
        <v>82</v>
      </c>
      <c r="Q294" s="6">
        <v>449</v>
      </c>
      <c r="R294" s="6">
        <v>943</v>
      </c>
      <c r="S294" s="6">
        <v>576</v>
      </c>
      <c r="T294" s="6">
        <v>14</v>
      </c>
      <c r="U294" s="6">
        <v>413</v>
      </c>
      <c r="V294" s="6">
        <v>177</v>
      </c>
      <c r="W294" s="6">
        <v>290</v>
      </c>
      <c r="X294" s="6">
        <v>788</v>
      </c>
      <c r="Y294" s="6">
        <v>643</v>
      </c>
      <c r="Z294" s="6">
        <v>492</v>
      </c>
      <c r="AA294" s="6">
        <v>123</v>
      </c>
      <c r="AB294" s="6">
        <v>585</v>
      </c>
      <c r="AC294" s="6">
        <v>986</v>
      </c>
      <c r="AD294" s="12">
        <v>758</v>
      </c>
      <c r="AE294" s="9">
        <v>869</v>
      </c>
      <c r="AF294" s="6">
        <v>343</v>
      </c>
      <c r="AG294" s="179">
        <v>200</v>
      </c>
      <c r="AH294" s="5">
        <f t="shared" si="63"/>
        <v>16400</v>
      </c>
      <c r="AI294" s="5">
        <f t="shared" si="64"/>
        <v>11201200</v>
      </c>
      <c r="AJ294" s="2">
        <f t="shared" si="62"/>
        <v>8606720000</v>
      </c>
      <c r="AK294" s="115">
        <f>SUMSQ(B294,C294,D294,E294,F294,G294,H294,I294,J294,K294,L294,M294,N294,O294,P294,Q294,B295,C295,D295,E295,F295,G295,H295,I295,J295,K295,L295,M295,N295,O295,P295,Q295)</f>
        <v>11201200</v>
      </c>
      <c r="BT294" s="22"/>
      <c r="BU294" s="29" t="s">
        <v>783</v>
      </c>
      <c r="BV294" s="30" t="s">
        <v>1030</v>
      </c>
      <c r="BW294" s="31">
        <f>L2+(286*L4)</f>
        <v>287</v>
      </c>
      <c r="BX294" s="22"/>
    </row>
    <row r="295" spans="1:76" x14ac:dyDescent="0.2">
      <c r="A295" s="1">
        <v>30</v>
      </c>
      <c r="B295" s="178">
        <v>781</v>
      </c>
      <c r="C295" s="6">
        <v>670</v>
      </c>
      <c r="D295" s="72">
        <v>176</v>
      </c>
      <c r="E295" s="6">
        <v>319</v>
      </c>
      <c r="F295" s="6">
        <v>19</v>
      </c>
      <c r="G295" s="6">
        <v>388</v>
      </c>
      <c r="H295" s="6">
        <v>946</v>
      </c>
      <c r="I295" s="6">
        <v>545</v>
      </c>
      <c r="J295" s="6">
        <v>330</v>
      </c>
      <c r="K295" s="6">
        <v>217</v>
      </c>
      <c r="L295" s="6">
        <v>747</v>
      </c>
      <c r="M295" s="6">
        <v>892</v>
      </c>
      <c r="N295" s="6">
        <v>600</v>
      </c>
      <c r="O295" s="6">
        <v>967</v>
      </c>
      <c r="P295" s="6">
        <v>501</v>
      </c>
      <c r="Q295" s="6">
        <v>102</v>
      </c>
      <c r="R295" s="6">
        <v>524</v>
      </c>
      <c r="S295" s="6">
        <v>923</v>
      </c>
      <c r="T295" s="6">
        <v>425</v>
      </c>
      <c r="U295" s="6">
        <v>58</v>
      </c>
      <c r="V295" s="6">
        <v>278</v>
      </c>
      <c r="W295" s="6">
        <v>133</v>
      </c>
      <c r="X295" s="6">
        <v>695</v>
      </c>
      <c r="Y295" s="6">
        <v>808</v>
      </c>
      <c r="Z295" s="6">
        <v>79</v>
      </c>
      <c r="AA295" s="6">
        <v>480</v>
      </c>
      <c r="AB295" s="6">
        <v>1006</v>
      </c>
      <c r="AC295" s="6">
        <v>637</v>
      </c>
      <c r="AD295" s="9">
        <v>849</v>
      </c>
      <c r="AE295" s="12">
        <v>706</v>
      </c>
      <c r="AF295" s="6">
        <v>244</v>
      </c>
      <c r="AG295" s="179">
        <v>355</v>
      </c>
      <c r="AH295" s="5">
        <f t="shared" si="63"/>
        <v>16400</v>
      </c>
      <c r="AI295" s="5">
        <f t="shared" si="64"/>
        <v>11201200</v>
      </c>
      <c r="AJ295" s="2">
        <f t="shared" si="62"/>
        <v>8606720000</v>
      </c>
      <c r="AK295" s="115">
        <f>SUMSQ(R294,S294,T294,U294,V294,W294,X294,Y294,Z294,AA294,AB294,AC294,AD294,AE294,AF294,AG294,R295,S295,T295,U295,V295,W295,X295,Y295,Z295,AA295,AB295,AC295,AD295,AE295,AF295,AG295)</f>
        <v>11201200</v>
      </c>
      <c r="BT295" s="22"/>
      <c r="BU295" s="29" t="s">
        <v>977</v>
      </c>
      <c r="BV295" s="30" t="s">
        <v>1030</v>
      </c>
      <c r="BW295" s="31">
        <f>L2+(287*L4)</f>
        <v>288</v>
      </c>
      <c r="BX295" s="22"/>
    </row>
    <row r="296" spans="1:76" x14ac:dyDescent="0.2">
      <c r="A296" s="1">
        <v>31</v>
      </c>
      <c r="B296" s="178">
        <v>337</v>
      </c>
      <c r="C296" s="72">
        <v>194</v>
      </c>
      <c r="D296" s="6">
        <v>756</v>
      </c>
      <c r="E296" s="6">
        <v>867</v>
      </c>
      <c r="F296" s="6">
        <v>591</v>
      </c>
      <c r="G296" s="6">
        <v>992</v>
      </c>
      <c r="H296" s="6">
        <v>494</v>
      </c>
      <c r="I296" s="6">
        <v>125</v>
      </c>
      <c r="J296" s="6">
        <v>790</v>
      </c>
      <c r="K296" s="6">
        <v>645</v>
      </c>
      <c r="L296" s="6">
        <v>183</v>
      </c>
      <c r="M296" s="6">
        <v>296</v>
      </c>
      <c r="N296" s="6">
        <v>12</v>
      </c>
      <c r="O296" s="6">
        <v>411</v>
      </c>
      <c r="P296" s="6">
        <v>937</v>
      </c>
      <c r="Q296" s="6">
        <v>570</v>
      </c>
      <c r="R296" s="6">
        <v>88</v>
      </c>
      <c r="S296" s="6">
        <v>455</v>
      </c>
      <c r="T296" s="6">
        <v>1013</v>
      </c>
      <c r="U296" s="6">
        <v>614</v>
      </c>
      <c r="V296" s="6">
        <v>842</v>
      </c>
      <c r="W296" s="6">
        <v>729</v>
      </c>
      <c r="X296" s="6">
        <v>235</v>
      </c>
      <c r="Y296" s="6">
        <v>380</v>
      </c>
      <c r="Z296" s="6">
        <v>531</v>
      </c>
      <c r="AA296" s="6">
        <v>900</v>
      </c>
      <c r="AB296" s="6">
        <v>434</v>
      </c>
      <c r="AC296" s="6">
        <v>33</v>
      </c>
      <c r="AD296" s="6">
        <v>269</v>
      </c>
      <c r="AE296" s="6">
        <v>158</v>
      </c>
      <c r="AF296" s="12">
        <v>688</v>
      </c>
      <c r="AG296" s="145">
        <v>831</v>
      </c>
      <c r="AH296" s="5">
        <f t="shared" si="63"/>
        <v>16400</v>
      </c>
      <c r="AI296" s="5">
        <f t="shared" si="64"/>
        <v>11201200</v>
      </c>
      <c r="AJ296" s="2">
        <f t="shared" si="62"/>
        <v>8606720000</v>
      </c>
      <c r="AK296" s="115">
        <f>SUMSQ(B296,C296,D296,E296,F296,G296,H296,I296,J296,K296,L296,M296,N296,O296,P296,Q296,B297,C297,D297,E297,F297,G297,H297,I297,J297,K297,L297,M297,N297,O297,P297,Q297)</f>
        <v>11201200</v>
      </c>
      <c r="BT296" s="22"/>
      <c r="BU296" s="29" t="s">
        <v>412</v>
      </c>
      <c r="BV296" s="30" t="s">
        <v>1030</v>
      </c>
      <c r="BW296" s="31">
        <f>L2+(288*L4)</f>
        <v>289</v>
      </c>
      <c r="BX296" s="22"/>
    </row>
    <row r="297" spans="1:76" ht="13.5" thickBot="1" x14ac:dyDescent="0.25">
      <c r="A297" s="1">
        <v>32</v>
      </c>
      <c r="B297" s="220">
        <v>246</v>
      </c>
      <c r="C297" s="180">
        <v>357</v>
      </c>
      <c r="D297" s="180">
        <v>855</v>
      </c>
      <c r="E297" s="180">
        <v>712</v>
      </c>
      <c r="F297" s="180">
        <v>1004</v>
      </c>
      <c r="G297" s="180">
        <v>635</v>
      </c>
      <c r="H297" s="180">
        <v>73</v>
      </c>
      <c r="I297" s="180">
        <v>474</v>
      </c>
      <c r="J297" s="180">
        <v>689</v>
      </c>
      <c r="K297" s="180">
        <v>802</v>
      </c>
      <c r="L297" s="180">
        <v>276</v>
      </c>
      <c r="M297" s="180">
        <v>131</v>
      </c>
      <c r="N297" s="180">
        <v>431</v>
      </c>
      <c r="O297" s="180">
        <v>64</v>
      </c>
      <c r="P297" s="180">
        <v>526</v>
      </c>
      <c r="Q297" s="180">
        <v>925</v>
      </c>
      <c r="R297" s="180">
        <v>499</v>
      </c>
      <c r="S297" s="180">
        <v>100</v>
      </c>
      <c r="T297" s="180">
        <v>594</v>
      </c>
      <c r="U297" s="180">
        <v>961</v>
      </c>
      <c r="V297" s="180">
        <v>749</v>
      </c>
      <c r="W297" s="180">
        <v>894</v>
      </c>
      <c r="X297" s="180">
        <v>336</v>
      </c>
      <c r="Y297" s="180">
        <v>223</v>
      </c>
      <c r="Z297" s="180">
        <v>952</v>
      </c>
      <c r="AA297" s="180">
        <v>551</v>
      </c>
      <c r="AB297" s="180">
        <v>21</v>
      </c>
      <c r="AC297" s="180">
        <v>390</v>
      </c>
      <c r="AD297" s="180">
        <v>170</v>
      </c>
      <c r="AE297" s="180">
        <v>313</v>
      </c>
      <c r="AF297" s="150">
        <v>779</v>
      </c>
      <c r="AG297" s="219">
        <v>668</v>
      </c>
      <c r="AH297" s="5">
        <f t="shared" si="63"/>
        <v>16400</v>
      </c>
      <c r="AI297" s="5">
        <f t="shared" si="64"/>
        <v>11201200</v>
      </c>
      <c r="AJ297" s="2">
        <f t="shared" si="62"/>
        <v>8606720000</v>
      </c>
      <c r="AK297" s="115">
        <f>SUMSQ(R296,S296,T296,U296,V296,W296,X296,Y296,Z296,AA296,AB296,AC296,AD296,AE296,AF296,AG296,R297,S297,T297,U297,V297,W297,X297,Y297,Z297,AA297,AB297,AC297,AD297,AE297,AF297,AG297)</f>
        <v>11201200</v>
      </c>
      <c r="BT297" s="22"/>
      <c r="BU297" s="29" t="s">
        <v>351</v>
      </c>
      <c r="BV297" s="30" t="s">
        <v>1030</v>
      </c>
      <c r="BW297" s="31">
        <f>L2+(289*L4)</f>
        <v>290</v>
      </c>
      <c r="BX297" s="22"/>
    </row>
    <row r="298" spans="1:76" x14ac:dyDescent="0.2">
      <c r="A298" s="3" t="s">
        <v>0</v>
      </c>
      <c r="B298" s="5">
        <f t="shared" ref="B298:I298" si="65">SUM(B266:B297)</f>
        <v>16400</v>
      </c>
      <c r="C298" s="5">
        <f t="shared" si="65"/>
        <v>16400</v>
      </c>
      <c r="D298" s="5">
        <f t="shared" si="65"/>
        <v>16400</v>
      </c>
      <c r="E298" s="5">
        <f t="shared" si="65"/>
        <v>16400</v>
      </c>
      <c r="F298" s="5">
        <f t="shared" si="65"/>
        <v>16400</v>
      </c>
      <c r="G298" s="5">
        <f t="shared" si="65"/>
        <v>16400</v>
      </c>
      <c r="H298" s="5">
        <f t="shared" si="65"/>
        <v>16400</v>
      </c>
      <c r="I298" s="5">
        <f t="shared" si="65"/>
        <v>16400</v>
      </c>
      <c r="J298" s="5">
        <f t="shared" ref="J298:AG298" si="66">SUM(J266:J297)</f>
        <v>16400</v>
      </c>
      <c r="K298" s="5">
        <f t="shared" si="66"/>
        <v>16400</v>
      </c>
      <c r="L298" s="5">
        <f t="shared" si="66"/>
        <v>16400</v>
      </c>
      <c r="M298" s="5">
        <f t="shared" si="66"/>
        <v>16400</v>
      </c>
      <c r="N298" s="5">
        <f t="shared" si="66"/>
        <v>16400</v>
      </c>
      <c r="O298" s="5">
        <f t="shared" si="66"/>
        <v>16400</v>
      </c>
      <c r="P298" s="5">
        <f t="shared" si="66"/>
        <v>16400</v>
      </c>
      <c r="Q298" s="5">
        <f t="shared" si="66"/>
        <v>16400</v>
      </c>
      <c r="R298" s="5">
        <f t="shared" si="66"/>
        <v>16400</v>
      </c>
      <c r="S298" s="5">
        <f t="shared" si="66"/>
        <v>16400</v>
      </c>
      <c r="T298" s="5">
        <f t="shared" si="66"/>
        <v>16400</v>
      </c>
      <c r="U298" s="5">
        <f t="shared" si="66"/>
        <v>16400</v>
      </c>
      <c r="V298" s="5">
        <f t="shared" si="66"/>
        <v>16400</v>
      </c>
      <c r="W298" s="5">
        <f t="shared" si="66"/>
        <v>16400</v>
      </c>
      <c r="X298" s="5">
        <f t="shared" si="66"/>
        <v>16400</v>
      </c>
      <c r="Y298" s="5">
        <f t="shared" si="66"/>
        <v>16400</v>
      </c>
      <c r="Z298" s="5">
        <f t="shared" si="66"/>
        <v>16400</v>
      </c>
      <c r="AA298" s="5">
        <f t="shared" si="66"/>
        <v>16400</v>
      </c>
      <c r="AB298" s="5">
        <f t="shared" si="66"/>
        <v>16400</v>
      </c>
      <c r="AC298" s="5">
        <f t="shared" si="66"/>
        <v>16400</v>
      </c>
      <c r="AD298" s="5">
        <f t="shared" si="66"/>
        <v>16400</v>
      </c>
      <c r="AE298" s="5">
        <f t="shared" si="66"/>
        <v>16400</v>
      </c>
      <c r="AF298" s="5">
        <f t="shared" si="66"/>
        <v>16400</v>
      </c>
      <c r="AG298" s="5">
        <f t="shared" si="66"/>
        <v>16400</v>
      </c>
      <c r="AH298" s="5"/>
      <c r="AI298" s="5"/>
      <c r="BT298" s="22"/>
      <c r="BU298" s="29" t="s">
        <v>251</v>
      </c>
      <c r="BV298" s="30" t="s">
        <v>1030</v>
      </c>
      <c r="BW298" s="31">
        <f>L2+(290*L4)</f>
        <v>291</v>
      </c>
      <c r="BX298" s="22"/>
    </row>
    <row r="299" spans="1:76" x14ac:dyDescent="0.2">
      <c r="A299" s="3" t="s">
        <v>1</v>
      </c>
      <c r="B299" s="5">
        <f t="shared" ref="B299:AG299" si="67">SUMSQ(B266:B297)</f>
        <v>11201200</v>
      </c>
      <c r="C299" s="5">
        <f t="shared" si="67"/>
        <v>11201200</v>
      </c>
      <c r="D299" s="5">
        <f t="shared" si="67"/>
        <v>11201200</v>
      </c>
      <c r="E299" s="5">
        <f t="shared" si="67"/>
        <v>11201200</v>
      </c>
      <c r="F299" s="5">
        <f t="shared" si="67"/>
        <v>11201200</v>
      </c>
      <c r="G299" s="5">
        <f t="shared" si="67"/>
        <v>11201200</v>
      </c>
      <c r="H299" s="5">
        <f t="shared" si="67"/>
        <v>11201200</v>
      </c>
      <c r="I299" s="5">
        <f t="shared" si="67"/>
        <v>11201200</v>
      </c>
      <c r="J299" s="5">
        <f t="shared" si="67"/>
        <v>11201200</v>
      </c>
      <c r="K299" s="5">
        <f t="shared" si="67"/>
        <v>11201200</v>
      </c>
      <c r="L299" s="5">
        <f t="shared" si="67"/>
        <v>11201200</v>
      </c>
      <c r="M299" s="5">
        <f t="shared" si="67"/>
        <v>11201200</v>
      </c>
      <c r="N299" s="5">
        <f t="shared" si="67"/>
        <v>11201200</v>
      </c>
      <c r="O299" s="5">
        <f t="shared" si="67"/>
        <v>11201200</v>
      </c>
      <c r="P299" s="5">
        <f t="shared" si="67"/>
        <v>11201200</v>
      </c>
      <c r="Q299" s="5">
        <f t="shared" si="67"/>
        <v>11201200</v>
      </c>
      <c r="R299" s="5">
        <f t="shared" si="67"/>
        <v>11201200</v>
      </c>
      <c r="S299" s="5">
        <f t="shared" si="67"/>
        <v>11201200</v>
      </c>
      <c r="T299" s="5">
        <f t="shared" si="67"/>
        <v>11201200</v>
      </c>
      <c r="U299" s="5">
        <f t="shared" si="67"/>
        <v>11201200</v>
      </c>
      <c r="V299" s="5">
        <f t="shared" si="67"/>
        <v>11201200</v>
      </c>
      <c r="W299" s="5">
        <f t="shared" si="67"/>
        <v>11201200</v>
      </c>
      <c r="X299" s="5">
        <f t="shared" si="67"/>
        <v>11201200</v>
      </c>
      <c r="Y299" s="5">
        <f t="shared" si="67"/>
        <v>11201200</v>
      </c>
      <c r="Z299" s="5">
        <f t="shared" si="67"/>
        <v>11201200</v>
      </c>
      <c r="AA299" s="5">
        <f t="shared" si="67"/>
        <v>11201200</v>
      </c>
      <c r="AB299" s="5">
        <f t="shared" si="67"/>
        <v>11201200</v>
      </c>
      <c r="AC299" s="5">
        <f t="shared" si="67"/>
        <v>11201200</v>
      </c>
      <c r="AD299" s="5">
        <f t="shared" si="67"/>
        <v>11201200</v>
      </c>
      <c r="AE299" s="5">
        <f t="shared" si="67"/>
        <v>11201200</v>
      </c>
      <c r="AF299" s="5">
        <f t="shared" si="67"/>
        <v>11201200</v>
      </c>
      <c r="AG299" s="5">
        <f t="shared" si="67"/>
        <v>11201200</v>
      </c>
      <c r="AH299" s="5"/>
      <c r="AI299" s="5"/>
      <c r="BT299" s="22"/>
      <c r="BU299" s="29" t="s">
        <v>57</v>
      </c>
      <c r="BV299" s="30" t="s">
        <v>1030</v>
      </c>
      <c r="BW299" s="31">
        <f>L2+(291*L4)</f>
        <v>292</v>
      </c>
      <c r="BX299" s="22"/>
    </row>
    <row r="300" spans="1:76" x14ac:dyDescent="0.2">
      <c r="A300" s="3" t="s">
        <v>2</v>
      </c>
      <c r="B300" s="2">
        <f t="shared" ref="B300:AG300" si="68"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si="68"/>
        <v>8606720000</v>
      </c>
      <c r="D300" s="2">
        <f t="shared" si="68"/>
        <v>8606720000</v>
      </c>
      <c r="E300" s="2">
        <f t="shared" si="68"/>
        <v>8606720000</v>
      </c>
      <c r="F300" s="2">
        <f t="shared" si="68"/>
        <v>8606720000</v>
      </c>
      <c r="G300" s="2">
        <f t="shared" si="68"/>
        <v>8606720000</v>
      </c>
      <c r="H300" s="2">
        <f t="shared" si="68"/>
        <v>8606720000</v>
      </c>
      <c r="I300" s="2">
        <f t="shared" si="68"/>
        <v>8606720000</v>
      </c>
      <c r="J300" s="2">
        <f t="shared" si="68"/>
        <v>8606720000</v>
      </c>
      <c r="K300" s="2">
        <f t="shared" si="68"/>
        <v>8606720000</v>
      </c>
      <c r="L300" s="2">
        <f t="shared" si="68"/>
        <v>8606720000</v>
      </c>
      <c r="M300" s="2">
        <f t="shared" si="68"/>
        <v>8606720000</v>
      </c>
      <c r="N300" s="2">
        <f t="shared" si="68"/>
        <v>8606720000</v>
      </c>
      <c r="O300" s="2">
        <f t="shared" si="68"/>
        <v>8606720000</v>
      </c>
      <c r="P300" s="2">
        <f t="shared" si="68"/>
        <v>8606720000</v>
      </c>
      <c r="Q300" s="2">
        <f t="shared" si="68"/>
        <v>8606720000</v>
      </c>
      <c r="R300" s="2">
        <f t="shared" si="68"/>
        <v>8606720000</v>
      </c>
      <c r="S300" s="2">
        <f t="shared" si="68"/>
        <v>8606720000</v>
      </c>
      <c r="T300" s="2">
        <f t="shared" si="68"/>
        <v>8606720000</v>
      </c>
      <c r="U300" s="2">
        <f t="shared" si="68"/>
        <v>8606720000</v>
      </c>
      <c r="V300" s="2">
        <f t="shared" si="68"/>
        <v>8606720000</v>
      </c>
      <c r="W300" s="2">
        <f t="shared" si="68"/>
        <v>8606720000</v>
      </c>
      <c r="X300" s="2">
        <f t="shared" si="68"/>
        <v>8606720000</v>
      </c>
      <c r="Y300" s="2">
        <f t="shared" si="68"/>
        <v>8606720000</v>
      </c>
      <c r="Z300" s="2">
        <f t="shared" si="68"/>
        <v>8606720000</v>
      </c>
      <c r="AA300" s="2">
        <f t="shared" si="68"/>
        <v>8606720000</v>
      </c>
      <c r="AB300" s="2">
        <f t="shared" si="68"/>
        <v>8606720000</v>
      </c>
      <c r="AC300" s="2">
        <f t="shared" si="68"/>
        <v>8606720000</v>
      </c>
      <c r="AD300" s="2">
        <f t="shared" si="68"/>
        <v>8606720000</v>
      </c>
      <c r="AE300" s="2">
        <f t="shared" si="68"/>
        <v>8606720000</v>
      </c>
      <c r="AF300" s="2">
        <f t="shared" si="68"/>
        <v>8606720000</v>
      </c>
      <c r="AG300" s="2">
        <f t="shared" si="68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  <c r="BT300" s="22"/>
      <c r="BU300" s="29" t="s">
        <v>1009</v>
      </c>
      <c r="BV300" s="30" t="s">
        <v>1030</v>
      </c>
      <c r="BW300" s="31">
        <f>L2+(292*L4)</f>
        <v>293</v>
      </c>
      <c r="BX300" s="22"/>
    </row>
    <row r="301" spans="1:76" x14ac:dyDescent="0.2">
      <c r="AH301" s="5"/>
      <c r="AI301" s="5"/>
      <c r="BT301" s="22"/>
      <c r="BU301" s="29" t="s">
        <v>815</v>
      </c>
      <c r="BV301" s="30" t="s">
        <v>1030</v>
      </c>
      <c r="BW301" s="31">
        <f>L2+(293*L4)</f>
        <v>294</v>
      </c>
      <c r="BX301" s="22"/>
    </row>
    <row r="302" spans="1:76" x14ac:dyDescent="0.2">
      <c r="A302" s="3" t="s">
        <v>3</v>
      </c>
      <c r="B302" s="2">
        <f>B266</f>
        <v>2</v>
      </c>
      <c r="C302" s="2">
        <f>C267</f>
        <v>54</v>
      </c>
      <c r="D302" s="2">
        <f>D268</f>
        <v>92</v>
      </c>
      <c r="E302" s="2">
        <f>E269</f>
        <v>112</v>
      </c>
      <c r="F302" s="2">
        <f>F270</f>
        <v>157</v>
      </c>
      <c r="G302" s="2">
        <f>G271</f>
        <v>169</v>
      </c>
      <c r="H302" s="2">
        <f>H272</f>
        <v>199</v>
      </c>
      <c r="I302" s="2">
        <f>I273</f>
        <v>243</v>
      </c>
      <c r="J302" s="2">
        <f>J274</f>
        <v>271</v>
      </c>
      <c r="K302" s="2">
        <f>K275</f>
        <v>315</v>
      </c>
      <c r="L302" s="2">
        <f>L276</f>
        <v>341</v>
      </c>
      <c r="M302" s="2">
        <f>M277</f>
        <v>353</v>
      </c>
      <c r="N302" s="2">
        <f>N278</f>
        <v>404</v>
      </c>
      <c r="O302" s="2">
        <f>O279</f>
        <v>424</v>
      </c>
      <c r="P302" s="2">
        <f>P280</f>
        <v>458</v>
      </c>
      <c r="Q302" s="2">
        <f>Q281</f>
        <v>510</v>
      </c>
      <c r="R302" s="2">
        <f>R282</f>
        <v>872</v>
      </c>
      <c r="S302" s="2">
        <f>S283</f>
        <v>852</v>
      </c>
      <c r="T302" s="2">
        <f>T284</f>
        <v>830</v>
      </c>
      <c r="U302" s="2">
        <f>U285</f>
        <v>778</v>
      </c>
      <c r="V302" s="2">
        <f>V286</f>
        <v>1019</v>
      </c>
      <c r="W302" s="2">
        <f>W287</f>
        <v>975</v>
      </c>
      <c r="X302" s="2">
        <f>X288</f>
        <v>929</v>
      </c>
      <c r="Y302" s="2">
        <f>Y289</f>
        <v>917</v>
      </c>
      <c r="Z302" s="2">
        <f>Z290</f>
        <v>617</v>
      </c>
      <c r="AA302" s="2">
        <f>AA291</f>
        <v>605</v>
      </c>
      <c r="AB302" s="2">
        <f>AB292</f>
        <v>563</v>
      </c>
      <c r="AC302" s="2">
        <f>AC293</f>
        <v>519</v>
      </c>
      <c r="AD302" s="2">
        <f>AD294</f>
        <v>758</v>
      </c>
      <c r="AE302" s="2">
        <f>AE295</f>
        <v>706</v>
      </c>
      <c r="AF302" s="2">
        <f>AF296</f>
        <v>688</v>
      </c>
      <c r="AG302" s="2">
        <f>AG297</f>
        <v>668</v>
      </c>
      <c r="AH302" s="217">
        <f t="shared" ref="AH302:AH305" si="69">SUM(B302:AG302)</f>
        <v>16400</v>
      </c>
      <c r="AI302" s="5">
        <f t="shared" ref="AI302:AI305" si="70">SUMSQ(B302:AG302)</f>
        <v>11201200</v>
      </c>
      <c r="AJ302" s="2">
        <f t="shared" ref="AJ302:AJ305" si="71">B302^3+C302^3+D302^3+E302^3+F302^3+G302^3+H302^3+I302^3+J302^3+K302^3+L302^3+M302^3+N302^3+O302^3+P302^3+Q302^3+R302^3+S302^3+T302^3+U302^3+V302^3+W302^3+X302^3+Y302^3+Z302^3+AA302^3+AB302^3+AC302^3+AD302^3+AE302^3+AF302^3+AG302^3</f>
        <v>8606720000</v>
      </c>
      <c r="BT302" s="22"/>
      <c r="BU302" s="29" t="s">
        <v>668</v>
      </c>
      <c r="BV302" s="30" t="s">
        <v>1030</v>
      </c>
      <c r="BW302" s="31">
        <f>L2+(294*L4)</f>
        <v>295</v>
      </c>
      <c r="BX302" s="22"/>
    </row>
    <row r="303" spans="1:76" x14ac:dyDescent="0.2">
      <c r="A303" s="3" t="s">
        <v>4</v>
      </c>
      <c r="B303" s="2">
        <f>B297</f>
        <v>246</v>
      </c>
      <c r="C303" s="2">
        <f>C296</f>
        <v>194</v>
      </c>
      <c r="D303" s="2">
        <f>D295</f>
        <v>176</v>
      </c>
      <c r="E303" s="2">
        <f>E294</f>
        <v>156</v>
      </c>
      <c r="F303" s="2">
        <f>F293</f>
        <v>105</v>
      </c>
      <c r="G303" s="2">
        <f>G292</f>
        <v>93</v>
      </c>
      <c r="H303" s="2">
        <f>H291</f>
        <v>51</v>
      </c>
      <c r="I303" s="2">
        <f>I290</f>
        <v>7</v>
      </c>
      <c r="J303" s="2">
        <f>J289</f>
        <v>507</v>
      </c>
      <c r="K303" s="2">
        <f>K288</f>
        <v>463</v>
      </c>
      <c r="L303" s="2">
        <f>L287</f>
        <v>417</v>
      </c>
      <c r="M303" s="2">
        <f>M286</f>
        <v>405</v>
      </c>
      <c r="N303" s="2">
        <f>N285</f>
        <v>360</v>
      </c>
      <c r="O303" s="2">
        <f>O284</f>
        <v>340</v>
      </c>
      <c r="P303" s="2">
        <f>P283</f>
        <v>318</v>
      </c>
      <c r="Q303" s="2">
        <f>Q282</f>
        <v>266</v>
      </c>
      <c r="R303" s="2">
        <f>R281</f>
        <v>916</v>
      </c>
      <c r="S303" s="2">
        <f>S280</f>
        <v>936</v>
      </c>
      <c r="T303" s="2">
        <f>T279</f>
        <v>970</v>
      </c>
      <c r="U303" s="2">
        <f>U278</f>
        <v>1022</v>
      </c>
      <c r="V303" s="2">
        <f>V277</f>
        <v>783</v>
      </c>
      <c r="W303" s="2">
        <f>W276</f>
        <v>827</v>
      </c>
      <c r="X303" s="2">
        <f>X275</f>
        <v>853</v>
      </c>
      <c r="Y303" s="2">
        <f>Y274</f>
        <v>865</v>
      </c>
      <c r="Z303" s="2">
        <f>Z273</f>
        <v>669</v>
      </c>
      <c r="AA303" s="2">
        <f>AA272</f>
        <v>681</v>
      </c>
      <c r="AB303" s="2">
        <f>AB271</f>
        <v>711</v>
      </c>
      <c r="AC303" s="2">
        <f>AC270</f>
        <v>755</v>
      </c>
      <c r="AD303" s="2">
        <f>AD269</f>
        <v>514</v>
      </c>
      <c r="AE303" s="2">
        <f>AE268</f>
        <v>566</v>
      </c>
      <c r="AF303" s="2">
        <f>AF267</f>
        <v>604</v>
      </c>
      <c r="AG303" s="2">
        <f>AG266</f>
        <v>624</v>
      </c>
      <c r="AH303" s="217">
        <f t="shared" si="69"/>
        <v>16400</v>
      </c>
      <c r="AI303" s="5">
        <f t="shared" si="70"/>
        <v>11201200</v>
      </c>
      <c r="AJ303" s="2">
        <f t="shared" si="71"/>
        <v>8606720000</v>
      </c>
      <c r="BT303" s="22"/>
      <c r="BU303" s="29" t="s">
        <v>607</v>
      </c>
      <c r="BV303" s="30" t="s">
        <v>1030</v>
      </c>
      <c r="BW303" s="31">
        <f>L2+(295*L4)</f>
        <v>296</v>
      </c>
      <c r="BX303" s="22"/>
    </row>
    <row r="304" spans="1:76" x14ac:dyDescent="0.2">
      <c r="A304" s="3" t="s">
        <v>6</v>
      </c>
      <c r="B304" s="2">
        <f>B282</f>
        <v>609</v>
      </c>
      <c r="C304" s="2">
        <f>C283</f>
        <v>597</v>
      </c>
      <c r="D304" s="2">
        <f>D284</f>
        <v>571</v>
      </c>
      <c r="E304" s="2">
        <f>E285</f>
        <v>527</v>
      </c>
      <c r="F304" s="2">
        <f>F286</f>
        <v>766</v>
      </c>
      <c r="G304" s="2">
        <f>G287</f>
        <v>714</v>
      </c>
      <c r="H304" s="2">
        <f>H288</f>
        <v>680</v>
      </c>
      <c r="I304" s="2">
        <f>I289</f>
        <v>660</v>
      </c>
      <c r="J304" s="2">
        <f>J290</f>
        <v>880</v>
      </c>
      <c r="K304" s="2">
        <f>K291</f>
        <v>860</v>
      </c>
      <c r="L304" s="2">
        <f>L292</f>
        <v>822</v>
      </c>
      <c r="M304" s="2">
        <f>M293</f>
        <v>770</v>
      </c>
      <c r="N304" s="2">
        <f>N294</f>
        <v>1011</v>
      </c>
      <c r="O304" s="2">
        <f>O295</f>
        <v>967</v>
      </c>
      <c r="P304" s="2">
        <f>P296</f>
        <v>937</v>
      </c>
      <c r="Q304" s="2">
        <f>Q297</f>
        <v>925</v>
      </c>
      <c r="R304" s="2">
        <f>R266</f>
        <v>263</v>
      </c>
      <c r="S304" s="2">
        <f>S267</f>
        <v>307</v>
      </c>
      <c r="T304" s="2">
        <f>T268</f>
        <v>349</v>
      </c>
      <c r="U304" s="2">
        <f>U269</f>
        <v>361</v>
      </c>
      <c r="V304" s="2">
        <f>V270</f>
        <v>412</v>
      </c>
      <c r="W304" s="2">
        <f>W271</f>
        <v>432</v>
      </c>
      <c r="X304" s="2">
        <f>X272</f>
        <v>450</v>
      </c>
      <c r="Y304" s="2">
        <f>Y273</f>
        <v>502</v>
      </c>
      <c r="Z304" s="2">
        <f>Z274</f>
        <v>10</v>
      </c>
      <c r="AA304" s="2">
        <f>AA275</f>
        <v>62</v>
      </c>
      <c r="AB304" s="2">
        <f>AB276</f>
        <v>84</v>
      </c>
      <c r="AC304" s="2">
        <f>AC277</f>
        <v>104</v>
      </c>
      <c r="AD304" s="2">
        <f>AD278</f>
        <v>149</v>
      </c>
      <c r="AE304" s="2">
        <f>AE279</f>
        <v>161</v>
      </c>
      <c r="AF304" s="2">
        <f>AF280</f>
        <v>207</v>
      </c>
      <c r="AG304" s="2">
        <f>AG281</f>
        <v>251</v>
      </c>
      <c r="AH304" s="217">
        <f t="shared" si="69"/>
        <v>16400</v>
      </c>
      <c r="AI304" s="5">
        <f t="shared" si="70"/>
        <v>11201200</v>
      </c>
      <c r="AJ304" s="2">
        <f t="shared" si="71"/>
        <v>8606720000</v>
      </c>
      <c r="BT304" s="22"/>
      <c r="BU304" s="29" t="s">
        <v>927</v>
      </c>
      <c r="BV304" s="30" t="s">
        <v>1030</v>
      </c>
      <c r="BW304" s="31">
        <f>L2+(296*L4)</f>
        <v>297</v>
      </c>
      <c r="BX304" s="22"/>
    </row>
    <row r="305" spans="1:76" x14ac:dyDescent="0.2">
      <c r="A305" s="3" t="s">
        <v>7</v>
      </c>
      <c r="B305" s="2">
        <f>B281</f>
        <v>661</v>
      </c>
      <c r="C305" s="2">
        <f>C280</f>
        <v>673</v>
      </c>
      <c r="D305" s="2">
        <f>D279</f>
        <v>719</v>
      </c>
      <c r="E305" s="2">
        <f>E278</f>
        <v>763</v>
      </c>
      <c r="F305" s="2">
        <f>F277</f>
        <v>522</v>
      </c>
      <c r="G305" s="2">
        <f>G276</f>
        <v>574</v>
      </c>
      <c r="H305" s="2">
        <f>H275</f>
        <v>596</v>
      </c>
      <c r="I305" s="2">
        <f>I274</f>
        <v>616</v>
      </c>
      <c r="J305" s="2">
        <f>J273</f>
        <v>924</v>
      </c>
      <c r="K305" s="2">
        <f>K272</f>
        <v>944</v>
      </c>
      <c r="L305" s="2">
        <f>L271</f>
        <v>962</v>
      </c>
      <c r="M305" s="2">
        <f>M270</f>
        <v>1014</v>
      </c>
      <c r="N305" s="2">
        <f>N269</f>
        <v>775</v>
      </c>
      <c r="O305" s="2">
        <f>O268</f>
        <v>819</v>
      </c>
      <c r="P305" s="2">
        <f>P267</f>
        <v>861</v>
      </c>
      <c r="Q305" s="2">
        <f>Q266</f>
        <v>873</v>
      </c>
      <c r="R305" s="2">
        <f>R297</f>
        <v>499</v>
      </c>
      <c r="S305" s="2">
        <f>S296</f>
        <v>455</v>
      </c>
      <c r="T305" s="2">
        <f>T295</f>
        <v>425</v>
      </c>
      <c r="U305" s="2">
        <f>U294</f>
        <v>413</v>
      </c>
      <c r="V305" s="2">
        <f>V293</f>
        <v>368</v>
      </c>
      <c r="W305" s="2">
        <f>W292</f>
        <v>348</v>
      </c>
      <c r="X305" s="2">
        <f>X291</f>
        <v>310</v>
      </c>
      <c r="Y305" s="2">
        <f>Y290</f>
        <v>258</v>
      </c>
      <c r="Z305" s="2">
        <f>Z289</f>
        <v>254</v>
      </c>
      <c r="AA305" s="2">
        <f>AA288</f>
        <v>202</v>
      </c>
      <c r="AB305" s="2">
        <f>AB287</f>
        <v>168</v>
      </c>
      <c r="AC305" s="2">
        <f>AC286</f>
        <v>148</v>
      </c>
      <c r="AD305" s="2">
        <f>AD285</f>
        <v>97</v>
      </c>
      <c r="AE305" s="2">
        <f>AE284</f>
        <v>85</v>
      </c>
      <c r="AF305" s="2">
        <f>AF283</f>
        <v>59</v>
      </c>
      <c r="AG305" s="2">
        <f>AG282</f>
        <v>15</v>
      </c>
      <c r="AH305" s="217">
        <f t="shared" si="69"/>
        <v>16400</v>
      </c>
      <c r="AI305" s="5">
        <f t="shared" si="70"/>
        <v>11201200</v>
      </c>
      <c r="AJ305" s="2">
        <f t="shared" si="71"/>
        <v>8606720000</v>
      </c>
      <c r="BT305" s="22"/>
      <c r="BU305" s="29" t="s">
        <v>867</v>
      </c>
      <c r="BV305" s="30" t="s">
        <v>1030</v>
      </c>
      <c r="BW305" s="31">
        <f>L2+(297*L4)</f>
        <v>298</v>
      </c>
      <c r="BX305" s="22"/>
    </row>
    <row r="306" spans="1:76" x14ac:dyDescent="0.2">
      <c r="BT306" s="22"/>
      <c r="BU306" s="29" t="s">
        <v>751</v>
      </c>
      <c r="BV306" s="30" t="s">
        <v>1030</v>
      </c>
      <c r="BW306" s="31">
        <f>L2+(298*L4)</f>
        <v>299</v>
      </c>
      <c r="BX306" s="22"/>
    </row>
    <row r="307" spans="1:76" x14ac:dyDescent="0.2">
      <c r="BT307" s="22"/>
      <c r="BU307" s="29" t="s">
        <v>555</v>
      </c>
      <c r="BV307" s="30" t="s">
        <v>1030</v>
      </c>
      <c r="BW307" s="31">
        <f>L2+(299*L4)</f>
        <v>300</v>
      </c>
      <c r="BX307" s="22"/>
    </row>
    <row r="308" spans="1:76" ht="13.5" thickBot="1" x14ac:dyDescent="0.25">
      <c r="A308" s="1" t="s">
        <v>5</v>
      </c>
      <c r="B308" s="1" t="s">
        <v>1238</v>
      </c>
      <c r="D308" s="73"/>
      <c r="E308" s="2" t="s">
        <v>5</v>
      </c>
      <c r="BT308" s="22"/>
      <c r="BU308" s="29" t="s">
        <v>495</v>
      </c>
      <c r="BV308" s="30" t="s">
        <v>1030</v>
      </c>
      <c r="BW308" s="31">
        <f>L2+(300*L4)</f>
        <v>301</v>
      </c>
      <c r="BX308" s="22"/>
    </row>
    <row r="309" spans="1:76" x14ac:dyDescent="0.2">
      <c r="A309" s="1">
        <v>1</v>
      </c>
      <c r="B309" s="193">
        <v>3</v>
      </c>
      <c r="C309" s="194">
        <v>404</v>
      </c>
      <c r="D309" s="177">
        <v>930</v>
      </c>
      <c r="E309" s="177">
        <v>561</v>
      </c>
      <c r="F309" s="177">
        <v>797</v>
      </c>
      <c r="G309" s="177">
        <v>654</v>
      </c>
      <c r="H309" s="177">
        <v>192</v>
      </c>
      <c r="I309" s="177">
        <v>303</v>
      </c>
      <c r="J309" s="177">
        <v>584</v>
      </c>
      <c r="K309" s="177">
        <v>983</v>
      </c>
      <c r="L309" s="177">
        <v>485</v>
      </c>
      <c r="M309" s="177">
        <v>118</v>
      </c>
      <c r="N309" s="177">
        <v>346</v>
      </c>
      <c r="O309" s="177">
        <v>201</v>
      </c>
      <c r="P309" s="177">
        <v>763</v>
      </c>
      <c r="Q309" s="177">
        <v>876</v>
      </c>
      <c r="R309" s="177">
        <v>371</v>
      </c>
      <c r="S309" s="177">
        <v>228</v>
      </c>
      <c r="T309" s="177">
        <v>722</v>
      </c>
      <c r="U309" s="177">
        <v>833</v>
      </c>
      <c r="V309" s="177">
        <v>621</v>
      </c>
      <c r="W309" s="223">
        <v>1022</v>
      </c>
      <c r="X309" s="177">
        <v>464</v>
      </c>
      <c r="Y309" s="177">
        <v>95</v>
      </c>
      <c r="Z309" s="177">
        <v>824</v>
      </c>
      <c r="AA309" s="177">
        <v>679</v>
      </c>
      <c r="AB309" s="177">
        <v>149</v>
      </c>
      <c r="AC309" s="177">
        <v>262</v>
      </c>
      <c r="AD309" s="177">
        <v>42</v>
      </c>
      <c r="AE309" s="177">
        <v>441</v>
      </c>
      <c r="AF309" s="177">
        <v>907</v>
      </c>
      <c r="AG309" s="196">
        <v>540</v>
      </c>
      <c r="AH309" s="5">
        <f>SUM(B309:AG309)</f>
        <v>16400</v>
      </c>
      <c r="AI309" s="5">
        <f>SUMSQ(B309:AG309)</f>
        <v>11201200</v>
      </c>
      <c r="AJ309" s="2">
        <f t="shared" ref="AJ309:AJ340" si="72">B309^3+C309^3+D309^3+E309^3+F309^3+G309^3+H309^3+I309^3+J309^3+K309^3+L309^3+M309^3+N309^3+O309^3+P309^3+Q309^3+R309^3+S309^3+T309^3+U309^3+V309^3+W309^3+X309^3+Y309^3+Z309^3+AA309^3+AB309^3+AC309^3+AD309^3+AE309^3+AF309^3+AG309^3</f>
        <v>8606720000</v>
      </c>
      <c r="AK309" s="115">
        <f>SUMSQ(B309,C309,D309,E309,F309,G309,H309,I309,J309,K309,L309,M309,N309,O309,P309,Q309,B310,C310,D310,E310,F310,G310,H310,I310,J310,K310,L310,M310,N310,O310,P310,Q310)</f>
        <v>11201200</v>
      </c>
      <c r="BT309" s="22"/>
      <c r="BU309" s="29" t="s">
        <v>299</v>
      </c>
      <c r="BV309" s="30" t="s">
        <v>1030</v>
      </c>
      <c r="BW309" s="31">
        <f>L2+(301*L4)</f>
        <v>302</v>
      </c>
      <c r="BX309" s="22"/>
    </row>
    <row r="310" spans="1:76" x14ac:dyDescent="0.2">
      <c r="A310" s="1">
        <v>2</v>
      </c>
      <c r="B310" s="197">
        <v>424</v>
      </c>
      <c r="C310" s="9">
        <v>55</v>
      </c>
      <c r="D310" s="6">
        <v>517</v>
      </c>
      <c r="E310" s="6">
        <v>918</v>
      </c>
      <c r="F310" s="6">
        <v>698</v>
      </c>
      <c r="G310" s="6">
        <v>809</v>
      </c>
      <c r="H310" s="6">
        <v>283</v>
      </c>
      <c r="I310" s="6">
        <v>140</v>
      </c>
      <c r="J310" s="6">
        <v>995</v>
      </c>
      <c r="K310" s="6">
        <v>628</v>
      </c>
      <c r="L310" s="6">
        <v>66</v>
      </c>
      <c r="M310" s="6">
        <v>465</v>
      </c>
      <c r="N310" s="6">
        <v>253</v>
      </c>
      <c r="O310" s="6">
        <v>366</v>
      </c>
      <c r="P310" s="6">
        <v>864</v>
      </c>
      <c r="Q310" s="6">
        <v>719</v>
      </c>
      <c r="R310" s="6">
        <v>216</v>
      </c>
      <c r="S310" s="6">
        <v>327</v>
      </c>
      <c r="T310" s="6">
        <v>885</v>
      </c>
      <c r="U310" s="6">
        <v>742</v>
      </c>
      <c r="V310" s="10">
        <v>970</v>
      </c>
      <c r="W310" s="6">
        <v>601</v>
      </c>
      <c r="X310" s="6">
        <v>107</v>
      </c>
      <c r="Y310" s="6">
        <v>508</v>
      </c>
      <c r="Z310" s="6">
        <v>659</v>
      </c>
      <c r="AA310" s="6">
        <v>772</v>
      </c>
      <c r="AB310" s="6">
        <v>306</v>
      </c>
      <c r="AC310" s="6">
        <v>161</v>
      </c>
      <c r="AD310" s="6">
        <v>397</v>
      </c>
      <c r="AE310" s="6">
        <v>30</v>
      </c>
      <c r="AF310" s="6">
        <v>560</v>
      </c>
      <c r="AG310" s="179">
        <v>959</v>
      </c>
      <c r="AH310" s="5">
        <f t="shared" ref="AH310:AH340" si="73">SUM(B310:AG310)</f>
        <v>16400</v>
      </c>
      <c r="AI310" s="5">
        <f t="shared" ref="AI310:AI340" si="74">SUMSQ(B310:AG310)</f>
        <v>11201200</v>
      </c>
      <c r="AJ310" s="2">
        <f t="shared" si="72"/>
        <v>8606720000</v>
      </c>
      <c r="AK310" s="115">
        <f>SUMSQ(R309,S309,T309,U309,V309,W309,X309,Y309,Z309,AA309,AB309,AC309,AD309,AE309,AF309,AG309,R310,S310,T310,U310,V310,W310,X310,Y310,Z310,AA310,AB310,AC310,AD310,AE310,AF310,AG310)</f>
        <v>11201200</v>
      </c>
      <c r="BT310" s="22"/>
      <c r="BU310" s="29" t="s">
        <v>168</v>
      </c>
      <c r="BV310" s="30" t="s">
        <v>1030</v>
      </c>
      <c r="BW310" s="31">
        <f>L2+(302*L4)</f>
        <v>303</v>
      </c>
      <c r="BX310" s="22"/>
    </row>
    <row r="311" spans="1:76" x14ac:dyDescent="0.2">
      <c r="A311" s="1">
        <v>3</v>
      </c>
      <c r="B311" s="178">
        <v>1020</v>
      </c>
      <c r="C311" s="6">
        <v>619</v>
      </c>
      <c r="D311" s="9">
        <v>89</v>
      </c>
      <c r="E311" s="7">
        <v>458</v>
      </c>
      <c r="F311" s="6">
        <v>230</v>
      </c>
      <c r="G311" s="6">
        <v>373</v>
      </c>
      <c r="H311" s="6">
        <v>839</v>
      </c>
      <c r="I311" s="6">
        <v>728</v>
      </c>
      <c r="J311" s="6">
        <v>447</v>
      </c>
      <c r="K311" s="6">
        <v>48</v>
      </c>
      <c r="L311" s="6">
        <v>542</v>
      </c>
      <c r="M311" s="6">
        <v>909</v>
      </c>
      <c r="N311" s="6">
        <v>673</v>
      </c>
      <c r="O311" s="6">
        <v>818</v>
      </c>
      <c r="P311" s="6">
        <v>260</v>
      </c>
      <c r="Q311" s="6">
        <v>147</v>
      </c>
      <c r="R311" s="6">
        <v>652</v>
      </c>
      <c r="S311" s="6">
        <v>795</v>
      </c>
      <c r="T311" s="6">
        <v>297</v>
      </c>
      <c r="U311" s="6">
        <v>186</v>
      </c>
      <c r="V311" s="6">
        <v>406</v>
      </c>
      <c r="W311" s="6">
        <v>5</v>
      </c>
      <c r="X311" s="6">
        <v>567</v>
      </c>
      <c r="Y311" s="10">
        <v>936</v>
      </c>
      <c r="Z311" s="6">
        <v>207</v>
      </c>
      <c r="AA311" s="6">
        <v>352</v>
      </c>
      <c r="AB311" s="6">
        <v>878</v>
      </c>
      <c r="AC311" s="6">
        <v>765</v>
      </c>
      <c r="AD311" s="6">
        <v>977</v>
      </c>
      <c r="AE311" s="6">
        <v>578</v>
      </c>
      <c r="AF311" s="6">
        <v>116</v>
      </c>
      <c r="AG311" s="179">
        <v>483</v>
      </c>
      <c r="AH311" s="5">
        <f t="shared" si="73"/>
        <v>16400</v>
      </c>
      <c r="AI311" s="5">
        <f t="shared" si="74"/>
        <v>11201200</v>
      </c>
      <c r="AJ311" s="2">
        <f t="shared" si="72"/>
        <v>8606720000</v>
      </c>
      <c r="AK311" s="115">
        <f>SUMSQ(B311,C311,D311,E311,F311,G311,H311,I311,J311,K311,L311,M311,N311,O311,P311,Q311,B312,C312,D312,E312,F312,G312,H312,I312,J312,K312,L312,M312,N312,O312,P312,Q312)</f>
        <v>11201200</v>
      </c>
      <c r="BT311" s="22"/>
      <c r="BU311" s="29" t="s">
        <v>109</v>
      </c>
      <c r="BV311" s="30" t="s">
        <v>1030</v>
      </c>
      <c r="BW311" s="31">
        <f>L2+(303*L4)</f>
        <v>304</v>
      </c>
      <c r="BX311" s="22"/>
    </row>
    <row r="312" spans="1:76" x14ac:dyDescent="0.2">
      <c r="A312" s="1">
        <v>4</v>
      </c>
      <c r="B312" s="178">
        <v>607</v>
      </c>
      <c r="C312" s="6">
        <v>976</v>
      </c>
      <c r="D312" s="7">
        <v>510</v>
      </c>
      <c r="E312" s="9">
        <v>109</v>
      </c>
      <c r="F312" s="6">
        <v>321</v>
      </c>
      <c r="G312" s="6">
        <v>210</v>
      </c>
      <c r="H312" s="6">
        <v>740</v>
      </c>
      <c r="I312" s="6">
        <v>883</v>
      </c>
      <c r="J312" s="6">
        <v>28</v>
      </c>
      <c r="K312" s="6">
        <v>395</v>
      </c>
      <c r="L312" s="6">
        <v>953</v>
      </c>
      <c r="M312" s="6">
        <v>554</v>
      </c>
      <c r="N312" s="6">
        <v>774</v>
      </c>
      <c r="O312" s="6">
        <v>661</v>
      </c>
      <c r="P312" s="6">
        <v>167</v>
      </c>
      <c r="Q312" s="6">
        <v>312</v>
      </c>
      <c r="R312" s="6">
        <v>815</v>
      </c>
      <c r="S312" s="6">
        <v>704</v>
      </c>
      <c r="T312" s="6">
        <v>142</v>
      </c>
      <c r="U312" s="6">
        <v>285</v>
      </c>
      <c r="V312" s="6">
        <v>49</v>
      </c>
      <c r="W312" s="6">
        <v>418</v>
      </c>
      <c r="X312" s="10">
        <v>916</v>
      </c>
      <c r="Y312" s="6">
        <v>515</v>
      </c>
      <c r="Z312" s="6">
        <v>364</v>
      </c>
      <c r="AA312" s="6">
        <v>251</v>
      </c>
      <c r="AB312" s="6">
        <v>713</v>
      </c>
      <c r="AC312" s="6">
        <v>858</v>
      </c>
      <c r="AD312" s="6">
        <v>630</v>
      </c>
      <c r="AE312" s="6">
        <v>997</v>
      </c>
      <c r="AF312" s="6">
        <v>471</v>
      </c>
      <c r="AG312" s="179">
        <v>72</v>
      </c>
      <c r="AH312" s="5">
        <f t="shared" si="73"/>
        <v>16400</v>
      </c>
      <c r="AI312" s="5">
        <f t="shared" si="74"/>
        <v>11201200</v>
      </c>
      <c r="AJ312" s="2">
        <f t="shared" si="72"/>
        <v>8606720000</v>
      </c>
      <c r="AK312" s="115">
        <f>SUMSQ(R311,S311,T311,U311,V311,W311,X311,Y311,Z311,AA311,AB311,AC311,AD311,AE311,AF311,AG311,R312,S312,T312,U312,V312,W312,X312,Y312,Z312,AA312,AB312,AC312,AD312,AE312,AF312,AG312)</f>
        <v>11201200</v>
      </c>
      <c r="BT312" s="22"/>
      <c r="BU312" s="29" t="s">
        <v>591</v>
      </c>
      <c r="BV312" s="30" t="s">
        <v>1030</v>
      </c>
      <c r="BW312" s="31">
        <f>L2+(304*L4)</f>
        <v>305</v>
      </c>
      <c r="BX312" s="22"/>
    </row>
    <row r="313" spans="1:76" x14ac:dyDescent="0.2">
      <c r="A313" s="1">
        <v>5</v>
      </c>
      <c r="B313" s="178">
        <v>898</v>
      </c>
      <c r="C313" s="6">
        <v>529</v>
      </c>
      <c r="D313" s="6">
        <v>35</v>
      </c>
      <c r="E313" s="6">
        <v>436</v>
      </c>
      <c r="F313" s="9">
        <v>160</v>
      </c>
      <c r="G313" s="7">
        <v>271</v>
      </c>
      <c r="H313" s="6">
        <v>829</v>
      </c>
      <c r="I313" s="6">
        <v>686</v>
      </c>
      <c r="J313" s="6">
        <v>453</v>
      </c>
      <c r="K313" s="6">
        <v>86</v>
      </c>
      <c r="L313" s="6">
        <v>616</v>
      </c>
      <c r="M313" s="6">
        <v>1015</v>
      </c>
      <c r="N313" s="6">
        <v>731</v>
      </c>
      <c r="O313" s="6">
        <v>844</v>
      </c>
      <c r="P313" s="6">
        <v>378</v>
      </c>
      <c r="Q313" s="6">
        <v>233</v>
      </c>
      <c r="R313" s="6">
        <v>754</v>
      </c>
      <c r="S313" s="10">
        <v>865</v>
      </c>
      <c r="T313" s="6">
        <v>339</v>
      </c>
      <c r="U313" s="6">
        <v>196</v>
      </c>
      <c r="V313" s="6">
        <v>496</v>
      </c>
      <c r="W313" s="6">
        <v>127</v>
      </c>
      <c r="X313" s="6">
        <v>589</v>
      </c>
      <c r="Y313" s="6">
        <v>990</v>
      </c>
      <c r="Z313" s="6">
        <v>181</v>
      </c>
      <c r="AA313" s="6">
        <v>294</v>
      </c>
      <c r="AB313" s="6">
        <v>792</v>
      </c>
      <c r="AC313" s="6">
        <v>647</v>
      </c>
      <c r="AD313" s="6">
        <v>939</v>
      </c>
      <c r="AE313" s="6">
        <v>572</v>
      </c>
      <c r="AF313" s="6">
        <v>10</v>
      </c>
      <c r="AG313" s="179">
        <v>409</v>
      </c>
      <c r="AH313" s="5">
        <f t="shared" si="73"/>
        <v>16400</v>
      </c>
      <c r="AI313" s="5">
        <f t="shared" si="74"/>
        <v>11201200</v>
      </c>
      <c r="AJ313" s="2">
        <f t="shared" si="72"/>
        <v>8606720000</v>
      </c>
      <c r="AK313" s="115">
        <f>SUMSQ(B313,C313,D313,E313,F313,G313,H313,I313,J313,K313,L313,M313,N313,O313,P313,Q313,B314,C314,D314,E314,F314,G314,H314,I314,J314,K314,L314,M314,N314,O314,P314,Q314)</f>
        <v>11201200</v>
      </c>
      <c r="BT313" s="22"/>
      <c r="BU313" s="29" t="s">
        <v>652</v>
      </c>
      <c r="BV313" s="30" t="s">
        <v>1030</v>
      </c>
      <c r="BW313" s="31">
        <f>L2+(305*L4)</f>
        <v>306</v>
      </c>
      <c r="BX313" s="22"/>
    </row>
    <row r="314" spans="1:76" x14ac:dyDescent="0.2">
      <c r="A314" s="1">
        <v>6</v>
      </c>
      <c r="B314" s="178">
        <v>549</v>
      </c>
      <c r="C314" s="6">
        <v>950</v>
      </c>
      <c r="D314" s="6">
        <v>392</v>
      </c>
      <c r="E314" s="6">
        <v>23</v>
      </c>
      <c r="F314" s="7">
        <v>315</v>
      </c>
      <c r="G314" s="9">
        <v>172</v>
      </c>
      <c r="H314" s="6">
        <v>666</v>
      </c>
      <c r="I314" s="6">
        <v>777</v>
      </c>
      <c r="J314" s="6">
        <v>98</v>
      </c>
      <c r="K314" s="6">
        <v>497</v>
      </c>
      <c r="L314" s="6">
        <v>963</v>
      </c>
      <c r="M314" s="6">
        <v>596</v>
      </c>
      <c r="N314" s="6">
        <v>896</v>
      </c>
      <c r="O314" s="6">
        <v>751</v>
      </c>
      <c r="P314" s="6">
        <v>221</v>
      </c>
      <c r="Q314" s="6">
        <v>334</v>
      </c>
      <c r="R314" s="10">
        <v>853</v>
      </c>
      <c r="S314" s="6">
        <v>710</v>
      </c>
      <c r="T314" s="6">
        <v>248</v>
      </c>
      <c r="U314" s="6">
        <v>359</v>
      </c>
      <c r="V314" s="6">
        <v>75</v>
      </c>
      <c r="W314" s="6">
        <v>476</v>
      </c>
      <c r="X314" s="6">
        <v>1002</v>
      </c>
      <c r="Y314" s="6">
        <v>633</v>
      </c>
      <c r="Z314" s="6">
        <v>274</v>
      </c>
      <c r="AA314" s="6">
        <v>129</v>
      </c>
      <c r="AB314" s="6">
        <v>691</v>
      </c>
      <c r="AC314" s="6">
        <v>804</v>
      </c>
      <c r="AD314" s="6">
        <v>528</v>
      </c>
      <c r="AE314" s="6">
        <v>927</v>
      </c>
      <c r="AF314" s="6">
        <v>429</v>
      </c>
      <c r="AG314" s="179">
        <v>62</v>
      </c>
      <c r="AH314" s="5">
        <f t="shared" si="73"/>
        <v>16400</v>
      </c>
      <c r="AI314" s="5">
        <f t="shared" si="74"/>
        <v>11201200</v>
      </c>
      <c r="AJ314" s="2">
        <f t="shared" si="72"/>
        <v>8606720000</v>
      </c>
      <c r="AK314" s="115">
        <f>SUMSQ(R313,S313,T313,U313,V313,W313,X313,Y313,Z313,AA313,AB313,AC313,AD313,AE313,AF313,AG313,R314,S314,T314,U314,V314,W314,X314,Y314,Z314,AA314,AB314,AC314,AD314,AE314,AF314,AG314)</f>
        <v>11201200</v>
      </c>
      <c r="BT314" s="22"/>
      <c r="BU314" s="29" t="s">
        <v>831</v>
      </c>
      <c r="BV314" s="30" t="s">
        <v>1030</v>
      </c>
      <c r="BW314" s="31">
        <f>L2+(306*L4)</f>
        <v>307</v>
      </c>
      <c r="BX314" s="22"/>
    </row>
    <row r="315" spans="1:76" x14ac:dyDescent="0.2">
      <c r="A315" s="1">
        <v>7</v>
      </c>
      <c r="B315" s="178">
        <v>121</v>
      </c>
      <c r="C315" s="6">
        <v>490</v>
      </c>
      <c r="D315" s="6">
        <v>988</v>
      </c>
      <c r="E315" s="6">
        <v>587</v>
      </c>
      <c r="F315" s="6">
        <v>871</v>
      </c>
      <c r="G315" s="6">
        <v>760</v>
      </c>
      <c r="H315" s="9">
        <v>198</v>
      </c>
      <c r="I315" s="7">
        <v>341</v>
      </c>
      <c r="J315" s="6">
        <v>574</v>
      </c>
      <c r="K315" s="6">
        <v>941</v>
      </c>
      <c r="L315" s="6">
        <v>415</v>
      </c>
      <c r="M315" s="6">
        <v>16</v>
      </c>
      <c r="N315" s="6">
        <v>292</v>
      </c>
      <c r="O315" s="6">
        <v>179</v>
      </c>
      <c r="P315" s="6">
        <v>641</v>
      </c>
      <c r="Q315" s="6">
        <v>786</v>
      </c>
      <c r="R315" s="6">
        <v>265</v>
      </c>
      <c r="S315" s="6">
        <v>154</v>
      </c>
      <c r="T315" s="6">
        <v>684</v>
      </c>
      <c r="U315" s="10">
        <v>827</v>
      </c>
      <c r="V315" s="6">
        <v>535</v>
      </c>
      <c r="W315" s="6">
        <v>904</v>
      </c>
      <c r="X315" s="6">
        <v>438</v>
      </c>
      <c r="Y315" s="6">
        <v>37</v>
      </c>
      <c r="Z315" s="6">
        <v>846</v>
      </c>
      <c r="AA315" s="6">
        <v>733</v>
      </c>
      <c r="AB315" s="6">
        <v>239</v>
      </c>
      <c r="AC315" s="6">
        <v>384</v>
      </c>
      <c r="AD315" s="6">
        <v>84</v>
      </c>
      <c r="AE315" s="6">
        <v>451</v>
      </c>
      <c r="AF315" s="6">
        <v>1009</v>
      </c>
      <c r="AG315" s="179">
        <v>610</v>
      </c>
      <c r="AH315" s="5">
        <f t="shared" si="73"/>
        <v>16400</v>
      </c>
      <c r="AI315" s="5">
        <f t="shared" si="74"/>
        <v>11201200</v>
      </c>
      <c r="AJ315" s="2">
        <f t="shared" si="72"/>
        <v>8606720000</v>
      </c>
      <c r="AK315" s="115">
        <f>SUMSQ(B315,C315,D315,E315,F315,G315,H315,I315,J315,K315,L315,M315,N315,O315,P315,Q315,B316,C316,D316,E316,F316,G316,H316,I316,J316,K316,L316,M316,N316,O316,P316,Q316)</f>
        <v>11201200</v>
      </c>
      <c r="BT315" s="22"/>
      <c r="BU315" s="29" t="s">
        <v>1025</v>
      </c>
      <c r="BV315" s="30" t="s">
        <v>1030</v>
      </c>
      <c r="BW315" s="31">
        <f>L2+(307*L4)</f>
        <v>308</v>
      </c>
      <c r="BX315" s="22"/>
    </row>
    <row r="316" spans="1:76" x14ac:dyDescent="0.2">
      <c r="A316" s="1">
        <v>8</v>
      </c>
      <c r="B316" s="178">
        <v>478</v>
      </c>
      <c r="C316" s="6">
        <v>77</v>
      </c>
      <c r="D316" s="6">
        <v>639</v>
      </c>
      <c r="E316" s="6">
        <v>1008</v>
      </c>
      <c r="F316" s="6">
        <v>708</v>
      </c>
      <c r="G316" s="6">
        <v>851</v>
      </c>
      <c r="H316" s="7">
        <v>353</v>
      </c>
      <c r="I316" s="9">
        <v>242</v>
      </c>
      <c r="J316" s="6">
        <v>921</v>
      </c>
      <c r="K316" s="6">
        <v>522</v>
      </c>
      <c r="L316" s="6">
        <v>60</v>
      </c>
      <c r="M316" s="6">
        <v>427</v>
      </c>
      <c r="N316" s="6">
        <v>135</v>
      </c>
      <c r="O316" s="6">
        <v>280</v>
      </c>
      <c r="P316" s="6">
        <v>806</v>
      </c>
      <c r="Q316" s="6">
        <v>693</v>
      </c>
      <c r="R316" s="6">
        <v>174</v>
      </c>
      <c r="S316" s="6">
        <v>317</v>
      </c>
      <c r="T316" s="10">
        <v>783</v>
      </c>
      <c r="U316" s="6">
        <v>672</v>
      </c>
      <c r="V316" s="6">
        <v>948</v>
      </c>
      <c r="W316" s="6">
        <v>547</v>
      </c>
      <c r="X316" s="6">
        <v>17</v>
      </c>
      <c r="Y316" s="6">
        <v>386</v>
      </c>
      <c r="Z316" s="6">
        <v>745</v>
      </c>
      <c r="AA316" s="6">
        <v>890</v>
      </c>
      <c r="AB316" s="6">
        <v>332</v>
      </c>
      <c r="AC316" s="6">
        <v>219</v>
      </c>
      <c r="AD316" s="6">
        <v>503</v>
      </c>
      <c r="AE316" s="6">
        <v>104</v>
      </c>
      <c r="AF316" s="6">
        <v>598</v>
      </c>
      <c r="AG316" s="179">
        <v>965</v>
      </c>
      <c r="AH316" s="5">
        <f t="shared" si="73"/>
        <v>16400</v>
      </c>
      <c r="AI316" s="5">
        <f t="shared" si="74"/>
        <v>11201200</v>
      </c>
      <c r="AJ316" s="2">
        <f t="shared" si="72"/>
        <v>8606720000</v>
      </c>
      <c r="AK316" s="115">
        <f>SUMSQ(R315,S315,T315,U315,V315,W315,X315,Y315,Z315,AA315,AB315,AC315,AD315,AE315,AF315,AG315,R316,S316,T316,U316,V316,W316,X316,Y316,Z316,AA316,AB316,AC316,AD316,AE316,AF316,AG316)</f>
        <v>11201200</v>
      </c>
      <c r="BT316" s="22"/>
      <c r="BU316" s="29" t="s">
        <v>73</v>
      </c>
      <c r="BV316" s="30" t="s">
        <v>1030</v>
      </c>
      <c r="BW316" s="31">
        <f>L2+(308*L4)</f>
        <v>309</v>
      </c>
      <c r="BX316" s="22"/>
    </row>
    <row r="317" spans="1:76" x14ac:dyDescent="0.2">
      <c r="A317" s="1">
        <v>9</v>
      </c>
      <c r="B317" s="178">
        <v>841</v>
      </c>
      <c r="C317" s="6">
        <v>730</v>
      </c>
      <c r="D317" s="6">
        <v>236</v>
      </c>
      <c r="E317" s="6">
        <v>379</v>
      </c>
      <c r="F317" s="6">
        <v>87</v>
      </c>
      <c r="G317" s="6">
        <v>456</v>
      </c>
      <c r="H317" s="6">
        <v>1014</v>
      </c>
      <c r="I317" s="6">
        <v>613</v>
      </c>
      <c r="J317" s="9">
        <v>270</v>
      </c>
      <c r="K317" s="7">
        <v>157</v>
      </c>
      <c r="L317" s="6">
        <v>687</v>
      </c>
      <c r="M317" s="6">
        <v>832</v>
      </c>
      <c r="N317" s="6">
        <v>532</v>
      </c>
      <c r="O317" s="6">
        <v>899</v>
      </c>
      <c r="P317" s="6">
        <v>433</v>
      </c>
      <c r="Q317" s="6">
        <v>34</v>
      </c>
      <c r="R317" s="6">
        <v>569</v>
      </c>
      <c r="S317" s="6">
        <v>938</v>
      </c>
      <c r="T317" s="6">
        <v>412</v>
      </c>
      <c r="U317" s="6">
        <v>11</v>
      </c>
      <c r="V317" s="6">
        <v>295</v>
      </c>
      <c r="W317" s="6">
        <v>184</v>
      </c>
      <c r="X317" s="6">
        <v>646</v>
      </c>
      <c r="Y317" s="6">
        <v>789</v>
      </c>
      <c r="Z317" s="6">
        <v>126</v>
      </c>
      <c r="AA317" s="6">
        <v>493</v>
      </c>
      <c r="AB317" s="6">
        <v>991</v>
      </c>
      <c r="AC317" s="6">
        <v>592</v>
      </c>
      <c r="AD317" s="6">
        <v>868</v>
      </c>
      <c r="AE317" s="10">
        <v>755</v>
      </c>
      <c r="AF317" s="6">
        <v>193</v>
      </c>
      <c r="AG317" s="179">
        <v>338</v>
      </c>
      <c r="AH317" s="5">
        <f t="shared" si="73"/>
        <v>16400</v>
      </c>
      <c r="AI317" s="5">
        <f t="shared" si="74"/>
        <v>11201200</v>
      </c>
      <c r="AJ317" s="2">
        <f t="shared" si="72"/>
        <v>8606720000</v>
      </c>
      <c r="AK317" s="115">
        <f>SUMSQ(B317,C317,D317,E317,F317,G317,H317,I317,J317,K317,L317,M317,N317,O317,P317,Q317,B318,C318,D318,E318,F318,G318,H318,I318,J318,K318,L318,M318,N318,O318,P318,Q318)</f>
        <v>11201200</v>
      </c>
      <c r="BT317" s="22"/>
      <c r="BU317" s="29" t="s">
        <v>267</v>
      </c>
      <c r="BV317" s="30" t="s">
        <v>1030</v>
      </c>
      <c r="BW317" s="31">
        <f>L2+(309*L4)</f>
        <v>310</v>
      </c>
      <c r="BX317" s="22"/>
    </row>
    <row r="318" spans="1:76" x14ac:dyDescent="0.2">
      <c r="A318" s="1">
        <v>10</v>
      </c>
      <c r="B318" s="178">
        <v>750</v>
      </c>
      <c r="C318" s="6">
        <v>893</v>
      </c>
      <c r="D318" s="6">
        <v>335</v>
      </c>
      <c r="E318" s="6">
        <v>224</v>
      </c>
      <c r="F318" s="6">
        <v>500</v>
      </c>
      <c r="G318" s="6">
        <v>99</v>
      </c>
      <c r="H318" s="6">
        <v>593</v>
      </c>
      <c r="I318" s="6">
        <v>962</v>
      </c>
      <c r="J318" s="7">
        <v>169</v>
      </c>
      <c r="K318" s="9">
        <v>314</v>
      </c>
      <c r="L318" s="6">
        <v>780</v>
      </c>
      <c r="M318" s="6">
        <v>667</v>
      </c>
      <c r="N318" s="6">
        <v>951</v>
      </c>
      <c r="O318" s="6">
        <v>552</v>
      </c>
      <c r="P318" s="6">
        <v>22</v>
      </c>
      <c r="Q318" s="6">
        <v>389</v>
      </c>
      <c r="R318" s="6">
        <v>926</v>
      </c>
      <c r="S318" s="6">
        <v>525</v>
      </c>
      <c r="T318" s="6">
        <v>63</v>
      </c>
      <c r="U318" s="6">
        <v>432</v>
      </c>
      <c r="V318" s="6">
        <v>132</v>
      </c>
      <c r="W318" s="6">
        <v>275</v>
      </c>
      <c r="X318" s="6">
        <v>801</v>
      </c>
      <c r="Y318" s="6">
        <v>690</v>
      </c>
      <c r="Z318" s="6">
        <v>473</v>
      </c>
      <c r="AA318" s="6">
        <v>74</v>
      </c>
      <c r="AB318" s="6">
        <v>636</v>
      </c>
      <c r="AC318" s="6">
        <v>1003</v>
      </c>
      <c r="AD318" s="10">
        <v>711</v>
      </c>
      <c r="AE318" s="6">
        <v>856</v>
      </c>
      <c r="AF318" s="6">
        <v>358</v>
      </c>
      <c r="AG318" s="179">
        <v>245</v>
      </c>
      <c r="AH318" s="5">
        <f t="shared" si="73"/>
        <v>16400</v>
      </c>
      <c r="AI318" s="5">
        <f t="shared" si="74"/>
        <v>11201200</v>
      </c>
      <c r="AJ318" s="2">
        <f t="shared" si="72"/>
        <v>8606720000</v>
      </c>
      <c r="AK318" s="115">
        <f>SUMSQ(R317,S317,T317,U317,V317,W317,X317,Y317,Z317,AA317,AB317,AC317,AD317,AE317,AF317,AG317,R318,S318,T318,U318,V318,W318,X318,Y318,Z318,AA318,AB318,AC318,AD318,AE318,AF318,AG318)</f>
        <v>11201200</v>
      </c>
      <c r="BT318" s="22"/>
      <c r="BU318" s="29" t="s">
        <v>335</v>
      </c>
      <c r="BV318" s="30" t="s">
        <v>1030</v>
      </c>
      <c r="BW318" s="31">
        <f>L2+(310*L4)</f>
        <v>311</v>
      </c>
      <c r="BX318" s="22"/>
    </row>
    <row r="319" spans="1:76" x14ac:dyDescent="0.2">
      <c r="A319" s="1">
        <v>11</v>
      </c>
      <c r="B319" s="178">
        <v>178</v>
      </c>
      <c r="C319" s="6">
        <v>289</v>
      </c>
      <c r="D319" s="6">
        <v>787</v>
      </c>
      <c r="E319" s="6">
        <v>644</v>
      </c>
      <c r="F319" s="6">
        <v>944</v>
      </c>
      <c r="G319" s="6">
        <v>575</v>
      </c>
      <c r="H319" s="6">
        <v>13</v>
      </c>
      <c r="I319" s="6">
        <v>414</v>
      </c>
      <c r="J319" s="6">
        <v>757</v>
      </c>
      <c r="K319" s="6">
        <v>870</v>
      </c>
      <c r="L319" s="9">
        <v>344</v>
      </c>
      <c r="M319" s="7">
        <v>199</v>
      </c>
      <c r="N319" s="6">
        <v>491</v>
      </c>
      <c r="O319" s="6">
        <v>124</v>
      </c>
      <c r="P319" s="6">
        <v>586</v>
      </c>
      <c r="Q319" s="6">
        <v>985</v>
      </c>
      <c r="R319" s="6">
        <v>450</v>
      </c>
      <c r="S319" s="6">
        <v>81</v>
      </c>
      <c r="T319" s="6">
        <v>611</v>
      </c>
      <c r="U319" s="6">
        <v>1012</v>
      </c>
      <c r="V319" s="6">
        <v>736</v>
      </c>
      <c r="W319" s="6">
        <v>847</v>
      </c>
      <c r="X319" s="6">
        <v>381</v>
      </c>
      <c r="Y319" s="6">
        <v>238</v>
      </c>
      <c r="Z319" s="6">
        <v>901</v>
      </c>
      <c r="AA319" s="6">
        <v>534</v>
      </c>
      <c r="AB319" s="6">
        <v>40</v>
      </c>
      <c r="AC319" s="6">
        <v>439</v>
      </c>
      <c r="AD319" s="6">
        <v>155</v>
      </c>
      <c r="AE319" s="6">
        <v>268</v>
      </c>
      <c r="AF319" s="6">
        <v>826</v>
      </c>
      <c r="AG319" s="224">
        <v>681</v>
      </c>
      <c r="AH319" s="5">
        <f t="shared" si="73"/>
        <v>16400</v>
      </c>
      <c r="AI319" s="5">
        <f t="shared" si="74"/>
        <v>11201200</v>
      </c>
      <c r="AJ319" s="2">
        <f t="shared" si="72"/>
        <v>8606720000</v>
      </c>
      <c r="AK319" s="115">
        <f>SUMSQ(B319,C319,D319,E319,F319,G319,H319,I319,J319,K319,L319,M319,N319,O319,P319,Q319,B320,C320,D320,E320,F320,G320,H320,I320,J320,K320,L320,M320,N320,O320,P320,Q320)</f>
        <v>11201200</v>
      </c>
      <c r="BT319" s="22"/>
      <c r="BU319" s="29" t="s">
        <v>396</v>
      </c>
      <c r="BV319" s="30" t="s">
        <v>1030</v>
      </c>
      <c r="BW319" s="31">
        <f>L2+(311*L4)</f>
        <v>312</v>
      </c>
      <c r="BX319" s="22"/>
    </row>
    <row r="320" spans="1:76" x14ac:dyDescent="0.2">
      <c r="A320" s="1">
        <v>12</v>
      </c>
      <c r="B320" s="178">
        <v>277</v>
      </c>
      <c r="C320" s="6">
        <v>134</v>
      </c>
      <c r="D320" s="6">
        <v>696</v>
      </c>
      <c r="E320" s="6">
        <v>807</v>
      </c>
      <c r="F320" s="6">
        <v>523</v>
      </c>
      <c r="G320" s="6">
        <v>924</v>
      </c>
      <c r="H320" s="6">
        <v>426</v>
      </c>
      <c r="I320" s="6">
        <v>57</v>
      </c>
      <c r="J320" s="6">
        <v>850</v>
      </c>
      <c r="K320" s="6">
        <v>705</v>
      </c>
      <c r="L320" s="7">
        <v>243</v>
      </c>
      <c r="M320" s="9">
        <v>356</v>
      </c>
      <c r="N320" s="6">
        <v>80</v>
      </c>
      <c r="O320" s="6">
        <v>479</v>
      </c>
      <c r="P320" s="6">
        <v>1005</v>
      </c>
      <c r="Q320" s="6">
        <v>638</v>
      </c>
      <c r="R320" s="6">
        <v>101</v>
      </c>
      <c r="S320" s="6">
        <v>502</v>
      </c>
      <c r="T320" s="6">
        <v>968</v>
      </c>
      <c r="U320" s="6">
        <v>599</v>
      </c>
      <c r="V320" s="6">
        <v>891</v>
      </c>
      <c r="W320" s="6">
        <v>748</v>
      </c>
      <c r="X320" s="6">
        <v>218</v>
      </c>
      <c r="Y320" s="6">
        <v>329</v>
      </c>
      <c r="Z320" s="6">
        <v>546</v>
      </c>
      <c r="AA320" s="6">
        <v>945</v>
      </c>
      <c r="AB320" s="6">
        <v>387</v>
      </c>
      <c r="AC320" s="6">
        <v>20</v>
      </c>
      <c r="AD320" s="6">
        <v>320</v>
      </c>
      <c r="AE320" s="6">
        <v>175</v>
      </c>
      <c r="AF320" s="10">
        <v>669</v>
      </c>
      <c r="AG320" s="179">
        <v>782</v>
      </c>
      <c r="AH320" s="5">
        <f t="shared" si="73"/>
        <v>16400</v>
      </c>
      <c r="AI320" s="5">
        <f t="shared" si="74"/>
        <v>11201200</v>
      </c>
      <c r="AJ320" s="2">
        <f t="shared" si="72"/>
        <v>8606720000</v>
      </c>
      <c r="AK320" s="115">
        <f>SUMSQ(R319,S319,T319,U319,V319,W319,X319,Y319,Z319,AA319,AB319,AC319,AD319,AE319,AF319,AG319,R320,S320,T320,U320,V320,W320,X320,Y320,Z320,AA320,AB320,AC320,AD320,AE320,AF320,AG320)</f>
        <v>11201200</v>
      </c>
      <c r="BT320" s="22"/>
      <c r="BU320" s="29" t="s">
        <v>93</v>
      </c>
      <c r="BV320" s="30" t="s">
        <v>1030</v>
      </c>
      <c r="BW320" s="31">
        <f>L2+(312*L4)</f>
        <v>313</v>
      </c>
      <c r="BX320" s="22"/>
    </row>
    <row r="321" spans="1:76" x14ac:dyDescent="0.2">
      <c r="A321" s="1">
        <v>13</v>
      </c>
      <c r="B321" s="178">
        <v>204</v>
      </c>
      <c r="C321" s="6">
        <v>347</v>
      </c>
      <c r="D321" s="6">
        <v>873</v>
      </c>
      <c r="E321" s="6">
        <v>762</v>
      </c>
      <c r="F321" s="6">
        <v>982</v>
      </c>
      <c r="G321" s="6">
        <v>581</v>
      </c>
      <c r="H321" s="6">
        <v>119</v>
      </c>
      <c r="I321" s="6">
        <v>488</v>
      </c>
      <c r="J321" s="6">
        <v>655</v>
      </c>
      <c r="K321" s="6">
        <v>800</v>
      </c>
      <c r="L321" s="6">
        <v>302</v>
      </c>
      <c r="M321" s="6">
        <v>189</v>
      </c>
      <c r="N321" s="9">
        <v>401</v>
      </c>
      <c r="O321" s="7">
        <v>2</v>
      </c>
      <c r="P321" s="6">
        <v>564</v>
      </c>
      <c r="Q321" s="6">
        <v>931</v>
      </c>
      <c r="R321" s="6">
        <v>444</v>
      </c>
      <c r="S321" s="6">
        <v>43</v>
      </c>
      <c r="T321" s="6">
        <v>537</v>
      </c>
      <c r="U321" s="6">
        <v>906</v>
      </c>
      <c r="V321" s="6">
        <v>678</v>
      </c>
      <c r="W321" s="6">
        <v>821</v>
      </c>
      <c r="X321" s="6">
        <v>263</v>
      </c>
      <c r="Y321" s="6">
        <v>152</v>
      </c>
      <c r="Z321" s="6">
        <v>1023</v>
      </c>
      <c r="AA321" s="10">
        <v>624</v>
      </c>
      <c r="AB321" s="6">
        <v>94</v>
      </c>
      <c r="AC321" s="6">
        <v>461</v>
      </c>
      <c r="AD321" s="6">
        <v>225</v>
      </c>
      <c r="AE321" s="6">
        <v>370</v>
      </c>
      <c r="AF321" s="6">
        <v>836</v>
      </c>
      <c r="AG321" s="179">
        <v>723</v>
      </c>
      <c r="AH321" s="5">
        <f t="shared" si="73"/>
        <v>16400</v>
      </c>
      <c r="AI321" s="5">
        <f t="shared" si="74"/>
        <v>11201200</v>
      </c>
      <c r="AJ321" s="2">
        <f t="shared" si="72"/>
        <v>8606720000</v>
      </c>
      <c r="AK321" s="115">
        <f>SUMSQ(B321,C321,D321,E321,F321,G321,H321,I321,J321,K321,L321,M321,N321,O321,P321,Q321,B322,C322,D322,E322,F322,G322,H322,I322,J322,K322,L322,M322,N322,O322,P322,Q322)</f>
        <v>11201200</v>
      </c>
      <c r="BT321" s="22"/>
      <c r="BU321" s="29" t="s">
        <v>153</v>
      </c>
      <c r="BV321" s="30" t="s">
        <v>1030</v>
      </c>
      <c r="BW321" s="31">
        <f>L2+(313*L4)</f>
        <v>314</v>
      </c>
      <c r="BX321" s="22"/>
    </row>
    <row r="322" spans="1:76" x14ac:dyDescent="0.2">
      <c r="A322" s="1">
        <v>14</v>
      </c>
      <c r="B322" s="178">
        <v>367</v>
      </c>
      <c r="C322" s="6">
        <v>256</v>
      </c>
      <c r="D322" s="6">
        <v>718</v>
      </c>
      <c r="E322" s="6">
        <v>861</v>
      </c>
      <c r="F322" s="6">
        <v>625</v>
      </c>
      <c r="G322" s="6">
        <v>994</v>
      </c>
      <c r="H322" s="6">
        <v>468</v>
      </c>
      <c r="I322" s="6">
        <v>67</v>
      </c>
      <c r="J322" s="6">
        <v>812</v>
      </c>
      <c r="K322" s="6">
        <v>699</v>
      </c>
      <c r="L322" s="6">
        <v>137</v>
      </c>
      <c r="M322" s="6">
        <v>282</v>
      </c>
      <c r="N322" s="7">
        <v>54</v>
      </c>
      <c r="O322" s="9">
        <v>421</v>
      </c>
      <c r="P322" s="6">
        <v>919</v>
      </c>
      <c r="Q322" s="6">
        <v>520</v>
      </c>
      <c r="R322" s="6">
        <v>31</v>
      </c>
      <c r="S322" s="6">
        <v>400</v>
      </c>
      <c r="T322" s="6">
        <v>958</v>
      </c>
      <c r="U322" s="6">
        <v>557</v>
      </c>
      <c r="V322" s="6">
        <v>769</v>
      </c>
      <c r="W322" s="6">
        <v>658</v>
      </c>
      <c r="X322" s="6">
        <v>164</v>
      </c>
      <c r="Y322" s="6">
        <v>307</v>
      </c>
      <c r="Z322" s="10">
        <v>604</v>
      </c>
      <c r="AA322" s="6">
        <v>971</v>
      </c>
      <c r="AB322" s="6">
        <v>505</v>
      </c>
      <c r="AC322" s="6">
        <v>106</v>
      </c>
      <c r="AD322" s="6">
        <v>326</v>
      </c>
      <c r="AE322" s="6">
        <v>213</v>
      </c>
      <c r="AF322" s="6">
        <v>743</v>
      </c>
      <c r="AG322" s="179">
        <v>888</v>
      </c>
      <c r="AH322" s="5">
        <f t="shared" si="73"/>
        <v>16400</v>
      </c>
      <c r="AI322" s="5">
        <f t="shared" si="74"/>
        <v>11201200</v>
      </c>
      <c r="AJ322" s="2">
        <f t="shared" si="72"/>
        <v>8606720000</v>
      </c>
      <c r="AK322" s="115">
        <f>SUMSQ(R321,S321,T321,U321,V321,W321,X321,Y321,Z321,AA321,AB321,AC321,AD321,AE321,AF321,AG321,R322,S322,T322,U322,V322,W322,X322,Y322,Z322,AA322,AB322,AC322,AD322,AE322,AF322,AG322)</f>
        <v>11201200</v>
      </c>
      <c r="BT322" s="22"/>
      <c r="BU322" s="29" t="s">
        <v>315</v>
      </c>
      <c r="BV322" s="30" t="s">
        <v>1030</v>
      </c>
      <c r="BW322" s="31">
        <f>L2+(314*L4)</f>
        <v>315</v>
      </c>
      <c r="BX322" s="22"/>
    </row>
    <row r="323" spans="1:76" x14ac:dyDescent="0.2">
      <c r="A323" s="1">
        <v>15</v>
      </c>
      <c r="B323" s="178">
        <v>819</v>
      </c>
      <c r="C323" s="6">
        <v>676</v>
      </c>
      <c r="D323" s="6">
        <v>146</v>
      </c>
      <c r="E323" s="6">
        <v>257</v>
      </c>
      <c r="F323" s="6">
        <v>45</v>
      </c>
      <c r="G323" s="6">
        <v>446</v>
      </c>
      <c r="H323" s="6">
        <v>912</v>
      </c>
      <c r="I323" s="6">
        <v>543</v>
      </c>
      <c r="J323" s="6">
        <v>376</v>
      </c>
      <c r="K323" s="6">
        <v>231</v>
      </c>
      <c r="L323" s="6">
        <v>725</v>
      </c>
      <c r="M323" s="6">
        <v>838</v>
      </c>
      <c r="N323" s="6">
        <v>618</v>
      </c>
      <c r="O323" s="6">
        <v>1017</v>
      </c>
      <c r="P323" s="9">
        <v>459</v>
      </c>
      <c r="Q323" s="7">
        <v>92</v>
      </c>
      <c r="R323" s="6">
        <v>579</v>
      </c>
      <c r="S323" s="6">
        <v>980</v>
      </c>
      <c r="T323" s="6">
        <v>482</v>
      </c>
      <c r="U323" s="6">
        <v>113</v>
      </c>
      <c r="V323" s="6">
        <v>349</v>
      </c>
      <c r="W323" s="6">
        <v>206</v>
      </c>
      <c r="X323" s="6">
        <v>768</v>
      </c>
      <c r="Y323" s="6">
        <v>879</v>
      </c>
      <c r="Z323" s="6">
        <v>8</v>
      </c>
      <c r="AA323" s="6">
        <v>407</v>
      </c>
      <c r="AB323" s="6">
        <v>933</v>
      </c>
      <c r="AC323" s="10">
        <v>566</v>
      </c>
      <c r="AD323" s="6">
        <v>794</v>
      </c>
      <c r="AE323" s="6">
        <v>649</v>
      </c>
      <c r="AF323" s="6">
        <v>187</v>
      </c>
      <c r="AG323" s="179">
        <v>300</v>
      </c>
      <c r="AH323" s="5">
        <f t="shared" si="73"/>
        <v>16400</v>
      </c>
      <c r="AI323" s="5">
        <f t="shared" si="74"/>
        <v>11201200</v>
      </c>
      <c r="AJ323" s="2">
        <f t="shared" si="72"/>
        <v>8606720000</v>
      </c>
      <c r="AK323" s="115">
        <f>SUMSQ(B323,C323,D323,E323,F323,G323,H323,I323,J323,K323,L323,M323,N323,O323,P323,Q323,B324,C324,D324,E324,F324,G324,H324,I324,J324,K324,L324,M324,N324,O324,P324,Q324)</f>
        <v>11201200</v>
      </c>
      <c r="BT323" s="22"/>
      <c r="BU323" s="29" t="s">
        <v>511</v>
      </c>
      <c r="BV323" s="30" t="s">
        <v>1030</v>
      </c>
      <c r="BW323" s="31">
        <f>L2+(315*L4)</f>
        <v>316</v>
      </c>
      <c r="BX323" s="22"/>
    </row>
    <row r="324" spans="1:76" x14ac:dyDescent="0.2">
      <c r="A324" s="1">
        <v>16</v>
      </c>
      <c r="B324" s="178">
        <v>664</v>
      </c>
      <c r="C324" s="6">
        <v>775</v>
      </c>
      <c r="D324" s="6">
        <v>309</v>
      </c>
      <c r="E324" s="6">
        <v>166</v>
      </c>
      <c r="F324" s="6">
        <v>394</v>
      </c>
      <c r="G324" s="6">
        <v>25</v>
      </c>
      <c r="H324" s="6">
        <v>555</v>
      </c>
      <c r="I324" s="6">
        <v>956</v>
      </c>
      <c r="J324" s="6">
        <v>211</v>
      </c>
      <c r="K324" s="6">
        <v>324</v>
      </c>
      <c r="L324" s="6">
        <v>882</v>
      </c>
      <c r="M324" s="6">
        <v>737</v>
      </c>
      <c r="N324" s="6">
        <v>973</v>
      </c>
      <c r="O324" s="6">
        <v>606</v>
      </c>
      <c r="P324" s="7">
        <v>112</v>
      </c>
      <c r="Q324" s="9">
        <v>511</v>
      </c>
      <c r="R324" s="6">
        <v>1000</v>
      </c>
      <c r="S324" s="6">
        <v>631</v>
      </c>
      <c r="T324" s="6">
        <v>69</v>
      </c>
      <c r="U324" s="6">
        <v>470</v>
      </c>
      <c r="V324" s="6">
        <v>250</v>
      </c>
      <c r="W324" s="6">
        <v>361</v>
      </c>
      <c r="X324" s="6">
        <v>859</v>
      </c>
      <c r="Y324" s="6">
        <v>716</v>
      </c>
      <c r="Z324" s="6">
        <v>419</v>
      </c>
      <c r="AA324" s="6">
        <v>52</v>
      </c>
      <c r="AB324" s="10">
        <v>514</v>
      </c>
      <c r="AC324" s="6">
        <v>913</v>
      </c>
      <c r="AD324" s="6">
        <v>701</v>
      </c>
      <c r="AE324" s="6">
        <v>814</v>
      </c>
      <c r="AF324" s="6">
        <v>288</v>
      </c>
      <c r="AG324" s="179">
        <v>143</v>
      </c>
      <c r="AH324" s="5">
        <f t="shared" si="73"/>
        <v>16400</v>
      </c>
      <c r="AI324" s="5">
        <f t="shared" si="74"/>
        <v>11201200</v>
      </c>
      <c r="AJ324" s="2">
        <f t="shared" si="72"/>
        <v>8606720000</v>
      </c>
      <c r="AK324" s="115">
        <f>SUMSQ(R323,S323,T323,U323,V323,W323,X323,Y323,Z323,AA323,AB323,AC323,AD323,AE323,AF323,AG323,R324,S324,T324,U324,V324,W324,X324,Y324,Z324,AA324,AB324,AC324,AD324,AE324,AF324,AG324)</f>
        <v>11201200</v>
      </c>
      <c r="BT324" s="22"/>
      <c r="BU324" s="29" t="s">
        <v>571</v>
      </c>
      <c r="BV324" s="30" t="s">
        <v>1030</v>
      </c>
      <c r="BW324" s="31">
        <f>L2+(316*L4)</f>
        <v>317</v>
      </c>
      <c r="BX324" s="22"/>
    </row>
    <row r="325" spans="1:76" x14ac:dyDescent="0.2">
      <c r="A325" s="1">
        <v>17</v>
      </c>
      <c r="B325" s="178">
        <v>886</v>
      </c>
      <c r="C325" s="6">
        <v>741</v>
      </c>
      <c r="D325" s="6">
        <v>215</v>
      </c>
      <c r="E325" s="6">
        <v>328</v>
      </c>
      <c r="F325" s="6">
        <v>108</v>
      </c>
      <c r="G325" s="72">
        <v>507</v>
      </c>
      <c r="H325" s="6">
        <v>969</v>
      </c>
      <c r="I325" s="6">
        <v>602</v>
      </c>
      <c r="J325" s="6">
        <v>305</v>
      </c>
      <c r="K325" s="6">
        <v>162</v>
      </c>
      <c r="L325" s="6">
        <v>660</v>
      </c>
      <c r="M325" s="6">
        <v>771</v>
      </c>
      <c r="N325" s="6">
        <v>559</v>
      </c>
      <c r="O325" s="6">
        <v>960</v>
      </c>
      <c r="P325" s="6">
        <v>398</v>
      </c>
      <c r="Q325" s="6">
        <v>29</v>
      </c>
      <c r="R325" s="9">
        <v>518</v>
      </c>
      <c r="S325" s="12">
        <v>917</v>
      </c>
      <c r="T325" s="6">
        <v>423</v>
      </c>
      <c r="U325" s="6">
        <v>56</v>
      </c>
      <c r="V325" s="6">
        <v>284</v>
      </c>
      <c r="W325" s="6">
        <v>139</v>
      </c>
      <c r="X325" s="6">
        <v>697</v>
      </c>
      <c r="Y325" s="6">
        <v>810</v>
      </c>
      <c r="Z325" s="6">
        <v>65</v>
      </c>
      <c r="AA325" s="6">
        <v>466</v>
      </c>
      <c r="AB325" s="6">
        <v>996</v>
      </c>
      <c r="AC325" s="6">
        <v>627</v>
      </c>
      <c r="AD325" s="6">
        <v>863</v>
      </c>
      <c r="AE325" s="6">
        <v>720</v>
      </c>
      <c r="AF325" s="6">
        <v>254</v>
      </c>
      <c r="AG325" s="179">
        <v>365</v>
      </c>
      <c r="AH325" s="5">
        <f t="shared" si="73"/>
        <v>16400</v>
      </c>
      <c r="AI325" s="5">
        <f t="shared" si="74"/>
        <v>11201200</v>
      </c>
      <c r="AJ325" s="2">
        <f t="shared" si="72"/>
        <v>8606720000</v>
      </c>
      <c r="AK325" s="115">
        <f>SUMSQ(B325,C325,D325,E325,F325,G325,H325,I325,J325,K325,L325,M325,N325,O325,P325,Q325,B326,C326,D326,E326,F326,G326,H326,I326,J326,K326,L326,M326,N326,O326,P326,Q326)</f>
        <v>11201200</v>
      </c>
      <c r="BT325" s="22"/>
      <c r="BU325" s="29" t="s">
        <v>767</v>
      </c>
      <c r="BV325" s="30" t="s">
        <v>1030</v>
      </c>
      <c r="BW325" s="31">
        <f>L2+(317*L4)</f>
        <v>318</v>
      </c>
      <c r="BX325" s="22"/>
    </row>
    <row r="326" spans="1:76" x14ac:dyDescent="0.2">
      <c r="A326" s="1">
        <v>18</v>
      </c>
      <c r="B326" s="178">
        <v>721</v>
      </c>
      <c r="C326" s="6">
        <v>834</v>
      </c>
      <c r="D326" s="6">
        <v>372</v>
      </c>
      <c r="E326" s="6">
        <v>227</v>
      </c>
      <c r="F326" s="72">
        <v>463</v>
      </c>
      <c r="G326" s="6">
        <v>96</v>
      </c>
      <c r="H326" s="6">
        <v>622</v>
      </c>
      <c r="I326" s="6">
        <v>1021</v>
      </c>
      <c r="J326" s="6">
        <v>150</v>
      </c>
      <c r="K326" s="6">
        <v>261</v>
      </c>
      <c r="L326" s="6">
        <v>823</v>
      </c>
      <c r="M326" s="6">
        <v>680</v>
      </c>
      <c r="N326" s="6">
        <v>908</v>
      </c>
      <c r="O326" s="6">
        <v>539</v>
      </c>
      <c r="P326" s="6">
        <v>41</v>
      </c>
      <c r="Q326" s="6">
        <v>442</v>
      </c>
      <c r="R326" s="12">
        <v>929</v>
      </c>
      <c r="S326" s="9">
        <v>562</v>
      </c>
      <c r="T326" s="6">
        <v>4</v>
      </c>
      <c r="U326" s="6">
        <v>403</v>
      </c>
      <c r="V326" s="6">
        <v>191</v>
      </c>
      <c r="W326" s="6">
        <v>304</v>
      </c>
      <c r="X326" s="6">
        <v>798</v>
      </c>
      <c r="Y326" s="6">
        <v>653</v>
      </c>
      <c r="Z326" s="6">
        <v>486</v>
      </c>
      <c r="AA326" s="6">
        <v>117</v>
      </c>
      <c r="AB326" s="6">
        <v>583</v>
      </c>
      <c r="AC326" s="6">
        <v>984</v>
      </c>
      <c r="AD326" s="6">
        <v>764</v>
      </c>
      <c r="AE326" s="6">
        <v>875</v>
      </c>
      <c r="AF326" s="6">
        <v>345</v>
      </c>
      <c r="AG326" s="179">
        <v>202</v>
      </c>
      <c r="AH326" s="5">
        <f t="shared" si="73"/>
        <v>16400</v>
      </c>
      <c r="AI326" s="5">
        <f t="shared" si="74"/>
        <v>11201200</v>
      </c>
      <c r="AJ326" s="2">
        <f t="shared" si="72"/>
        <v>8606720000</v>
      </c>
      <c r="AK326" s="115">
        <f>SUMSQ(R325,S325,T325,U325,V325,W325,X325,Y325,Z325,AA325,AB325,AC325,AD325,AE325,AF325,AG325,R326,S326,T326,U326,V326,W326,X326,Y326,Z326,AA326,AB326,AC326,AD326,AE326,AF326,AG326)</f>
        <v>11201200</v>
      </c>
      <c r="BT326" s="22"/>
      <c r="BU326" s="29" t="s">
        <v>851</v>
      </c>
      <c r="BV326" s="30" t="s">
        <v>1030</v>
      </c>
      <c r="BW326" s="31">
        <f>L2+(318*L4)</f>
        <v>319</v>
      </c>
      <c r="BX326" s="22"/>
    </row>
    <row r="327" spans="1:76" x14ac:dyDescent="0.2">
      <c r="A327" s="1">
        <v>19</v>
      </c>
      <c r="B327" s="178">
        <v>141</v>
      </c>
      <c r="C327" s="6">
        <v>286</v>
      </c>
      <c r="D327" s="6">
        <v>816</v>
      </c>
      <c r="E327" s="6">
        <v>703</v>
      </c>
      <c r="F327" s="6">
        <v>915</v>
      </c>
      <c r="G327" s="6">
        <v>516</v>
      </c>
      <c r="H327" s="6">
        <v>50</v>
      </c>
      <c r="I327" s="72">
        <v>417</v>
      </c>
      <c r="J327" s="6">
        <v>714</v>
      </c>
      <c r="K327" s="6">
        <v>857</v>
      </c>
      <c r="L327" s="6">
        <v>363</v>
      </c>
      <c r="M327" s="6">
        <v>252</v>
      </c>
      <c r="N327" s="6">
        <v>472</v>
      </c>
      <c r="O327" s="6">
        <v>71</v>
      </c>
      <c r="P327" s="6">
        <v>629</v>
      </c>
      <c r="Q327" s="6">
        <v>998</v>
      </c>
      <c r="R327" s="6">
        <v>509</v>
      </c>
      <c r="S327" s="6">
        <v>110</v>
      </c>
      <c r="T327" s="9">
        <v>608</v>
      </c>
      <c r="U327" s="12">
        <v>975</v>
      </c>
      <c r="V327" s="6">
        <v>739</v>
      </c>
      <c r="W327" s="6">
        <v>884</v>
      </c>
      <c r="X327" s="6">
        <v>322</v>
      </c>
      <c r="Y327" s="6">
        <v>209</v>
      </c>
      <c r="Z327" s="6">
        <v>954</v>
      </c>
      <c r="AA327" s="6">
        <v>553</v>
      </c>
      <c r="AB327" s="6">
        <v>27</v>
      </c>
      <c r="AC327" s="6">
        <v>396</v>
      </c>
      <c r="AD327" s="6">
        <v>168</v>
      </c>
      <c r="AE327" s="6">
        <v>311</v>
      </c>
      <c r="AF327" s="6">
        <v>773</v>
      </c>
      <c r="AG327" s="179">
        <v>662</v>
      </c>
      <c r="AH327" s="5">
        <f t="shared" si="73"/>
        <v>16400</v>
      </c>
      <c r="AI327" s="5">
        <f t="shared" si="74"/>
        <v>11201200</v>
      </c>
      <c r="AJ327" s="2">
        <f t="shared" si="72"/>
        <v>8606720000</v>
      </c>
      <c r="AK327" s="115">
        <f>SUMSQ(B327,C327,D327,E327,F327,G327,H327,I327,J327,K327,L327,M327,N327,O327,P327,Q327,B328,C328,D328,E328,F328,G328,H328,I328,J328,K328,L328,M328,N328,O328,P328,Q328)</f>
        <v>11201200</v>
      </c>
      <c r="BT327" s="22"/>
      <c r="BU327" s="29" t="s">
        <v>911</v>
      </c>
      <c r="BV327" s="30" t="s">
        <v>1030</v>
      </c>
      <c r="BW327" s="31">
        <f>L2+(319*L4)</f>
        <v>320</v>
      </c>
      <c r="BX327" s="22"/>
    </row>
    <row r="328" spans="1:76" x14ac:dyDescent="0.2">
      <c r="A328" s="1">
        <v>20</v>
      </c>
      <c r="B328" s="178">
        <v>298</v>
      </c>
      <c r="C328" s="6">
        <v>185</v>
      </c>
      <c r="D328" s="6">
        <v>651</v>
      </c>
      <c r="E328" s="6">
        <v>796</v>
      </c>
      <c r="F328" s="6">
        <v>568</v>
      </c>
      <c r="G328" s="6">
        <v>935</v>
      </c>
      <c r="H328" s="72">
        <v>405</v>
      </c>
      <c r="I328" s="6">
        <v>6</v>
      </c>
      <c r="J328" s="6">
        <v>877</v>
      </c>
      <c r="K328" s="6">
        <v>766</v>
      </c>
      <c r="L328" s="6">
        <v>208</v>
      </c>
      <c r="M328" s="6">
        <v>351</v>
      </c>
      <c r="N328" s="6">
        <v>115</v>
      </c>
      <c r="O328" s="6">
        <v>484</v>
      </c>
      <c r="P328" s="6">
        <v>978</v>
      </c>
      <c r="Q328" s="6">
        <v>577</v>
      </c>
      <c r="R328" s="6">
        <v>90</v>
      </c>
      <c r="S328" s="6">
        <v>457</v>
      </c>
      <c r="T328" s="12">
        <v>1019</v>
      </c>
      <c r="U328" s="9">
        <v>620</v>
      </c>
      <c r="V328" s="6">
        <v>840</v>
      </c>
      <c r="W328" s="6">
        <v>727</v>
      </c>
      <c r="X328" s="6">
        <v>229</v>
      </c>
      <c r="Y328" s="6">
        <v>374</v>
      </c>
      <c r="Z328" s="6">
        <v>541</v>
      </c>
      <c r="AA328" s="6">
        <v>910</v>
      </c>
      <c r="AB328" s="6">
        <v>448</v>
      </c>
      <c r="AC328" s="6">
        <v>47</v>
      </c>
      <c r="AD328" s="6">
        <v>259</v>
      </c>
      <c r="AE328" s="6">
        <v>148</v>
      </c>
      <c r="AF328" s="6">
        <v>674</v>
      </c>
      <c r="AG328" s="179">
        <v>817</v>
      </c>
      <c r="AH328" s="5">
        <f t="shared" si="73"/>
        <v>16400</v>
      </c>
      <c r="AI328" s="5">
        <f t="shared" si="74"/>
        <v>11201200</v>
      </c>
      <c r="AJ328" s="2">
        <f t="shared" si="72"/>
        <v>8606720000</v>
      </c>
      <c r="AK328" s="115">
        <f>SUMSQ(R327,S327,T327,U327,V327,W327,X327,Y327,Z327,AA327,AB327,AC327,AD327,AE327,AF327,AG327,R328,S328,T328,U328,V328,W328,X328,Y328,Z328,AA328,AB328,AC328,AD328,AE328,AF328,AG328)</f>
        <v>11201200</v>
      </c>
      <c r="BT328" s="22"/>
      <c r="BU328" s="29" t="s">
        <v>321</v>
      </c>
      <c r="BV328" s="30" t="s">
        <v>1030</v>
      </c>
      <c r="BW328" s="31">
        <f>L2+(320*L4)</f>
        <v>321</v>
      </c>
      <c r="BX328" s="22"/>
    </row>
    <row r="329" spans="1:76" x14ac:dyDescent="0.2">
      <c r="A329" s="1">
        <v>21</v>
      </c>
      <c r="B329" s="178">
        <v>247</v>
      </c>
      <c r="C329" s="72">
        <v>360</v>
      </c>
      <c r="D329" s="6">
        <v>854</v>
      </c>
      <c r="E329" s="6">
        <v>709</v>
      </c>
      <c r="F329" s="6">
        <v>1001</v>
      </c>
      <c r="G329" s="6">
        <v>634</v>
      </c>
      <c r="H329" s="6">
        <v>76</v>
      </c>
      <c r="I329" s="6">
        <v>475</v>
      </c>
      <c r="J329" s="6">
        <v>692</v>
      </c>
      <c r="K329" s="6">
        <v>803</v>
      </c>
      <c r="L329" s="6">
        <v>273</v>
      </c>
      <c r="M329" s="6">
        <v>130</v>
      </c>
      <c r="N329" s="6">
        <v>430</v>
      </c>
      <c r="O329" s="6">
        <v>61</v>
      </c>
      <c r="P329" s="6">
        <v>527</v>
      </c>
      <c r="Q329" s="6">
        <v>928</v>
      </c>
      <c r="R329" s="6">
        <v>391</v>
      </c>
      <c r="S329" s="6">
        <v>24</v>
      </c>
      <c r="T329" s="6">
        <v>550</v>
      </c>
      <c r="U329" s="6">
        <v>949</v>
      </c>
      <c r="V329" s="9">
        <v>665</v>
      </c>
      <c r="W329" s="12">
        <v>778</v>
      </c>
      <c r="X329" s="6">
        <v>316</v>
      </c>
      <c r="Y329" s="6">
        <v>171</v>
      </c>
      <c r="Z329" s="6">
        <v>964</v>
      </c>
      <c r="AA329" s="6">
        <v>595</v>
      </c>
      <c r="AB329" s="6">
        <v>97</v>
      </c>
      <c r="AC329" s="6">
        <v>498</v>
      </c>
      <c r="AD329" s="6">
        <v>222</v>
      </c>
      <c r="AE329" s="6">
        <v>333</v>
      </c>
      <c r="AF329" s="6">
        <v>895</v>
      </c>
      <c r="AG329" s="179">
        <v>752</v>
      </c>
      <c r="AH329" s="5">
        <f t="shared" si="73"/>
        <v>16400</v>
      </c>
      <c r="AI329" s="5">
        <f t="shared" si="74"/>
        <v>11201200</v>
      </c>
      <c r="AJ329" s="2">
        <f t="shared" si="72"/>
        <v>8606720000</v>
      </c>
      <c r="AK329" s="115">
        <f>SUMSQ(B329,C329,D329,E329,F329,G329,H329,I329,J329,K329,L329,M329,N329,O329,P329,Q329,B330,C330,D330,E330,F330,G330,H330,I330,J330,K330,L330,M330,N330,O330,P330,Q330)</f>
        <v>11201200</v>
      </c>
      <c r="BT329" s="22"/>
      <c r="BU329" s="29" t="s">
        <v>509</v>
      </c>
      <c r="BV329" s="30" t="s">
        <v>1030</v>
      </c>
      <c r="BW329" s="31">
        <f>L2+(321*L4)</f>
        <v>322</v>
      </c>
      <c r="BX329" s="22"/>
    </row>
    <row r="330" spans="1:76" x14ac:dyDescent="0.2">
      <c r="A330" s="1">
        <v>22</v>
      </c>
      <c r="B330" s="225">
        <v>340</v>
      </c>
      <c r="C330" s="6">
        <v>195</v>
      </c>
      <c r="D330" s="6">
        <v>753</v>
      </c>
      <c r="E330" s="6">
        <v>866</v>
      </c>
      <c r="F330" s="6">
        <v>590</v>
      </c>
      <c r="G330" s="6">
        <v>989</v>
      </c>
      <c r="H330" s="6">
        <v>495</v>
      </c>
      <c r="I330" s="6">
        <v>128</v>
      </c>
      <c r="J330" s="6">
        <v>791</v>
      </c>
      <c r="K330" s="6">
        <v>648</v>
      </c>
      <c r="L330" s="6">
        <v>182</v>
      </c>
      <c r="M330" s="6">
        <v>293</v>
      </c>
      <c r="N330" s="6">
        <v>9</v>
      </c>
      <c r="O330" s="6">
        <v>410</v>
      </c>
      <c r="P330" s="6">
        <v>940</v>
      </c>
      <c r="Q330" s="6">
        <v>571</v>
      </c>
      <c r="R330" s="6">
        <v>36</v>
      </c>
      <c r="S330" s="6">
        <v>435</v>
      </c>
      <c r="T330" s="6">
        <v>897</v>
      </c>
      <c r="U330" s="6">
        <v>530</v>
      </c>
      <c r="V330" s="12">
        <v>830</v>
      </c>
      <c r="W330" s="9">
        <v>685</v>
      </c>
      <c r="X330" s="6">
        <v>159</v>
      </c>
      <c r="Y330" s="6">
        <v>272</v>
      </c>
      <c r="Z330" s="6">
        <v>615</v>
      </c>
      <c r="AA330" s="6">
        <v>1016</v>
      </c>
      <c r="AB330" s="6">
        <v>454</v>
      </c>
      <c r="AC330" s="6">
        <v>85</v>
      </c>
      <c r="AD330" s="6">
        <v>377</v>
      </c>
      <c r="AE330" s="6">
        <v>234</v>
      </c>
      <c r="AF330" s="6">
        <v>732</v>
      </c>
      <c r="AG330" s="179">
        <v>843</v>
      </c>
      <c r="AH330" s="5">
        <f t="shared" si="73"/>
        <v>16400</v>
      </c>
      <c r="AI330" s="5">
        <f t="shared" si="74"/>
        <v>11201200</v>
      </c>
      <c r="AJ330" s="2">
        <f t="shared" si="72"/>
        <v>8606720000</v>
      </c>
      <c r="AK330" s="115">
        <f>SUMSQ(R329,S329,T329,U329,V329,W329,X329,Y329,Z329,AA329,AB329,AC329,AD329,AE329,AF329,AG329,R330,S330,T330,U330,V330,W330,X330,Y330,Z330,AA330,AB330,AC330,AD330,AE330,AF330,AG330)</f>
        <v>11201200</v>
      </c>
      <c r="BT330" s="22"/>
      <c r="BU330" s="29" t="s">
        <v>87</v>
      </c>
      <c r="BV330" s="30" t="s">
        <v>1030</v>
      </c>
      <c r="BW330" s="31">
        <f>L2+(322*L4)</f>
        <v>323</v>
      </c>
      <c r="BX330" s="22"/>
    </row>
    <row r="331" spans="1:76" x14ac:dyDescent="0.2">
      <c r="A331" s="1">
        <v>23</v>
      </c>
      <c r="B331" s="178">
        <v>784</v>
      </c>
      <c r="C331" s="6">
        <v>671</v>
      </c>
      <c r="D331" s="6">
        <v>173</v>
      </c>
      <c r="E331" s="72">
        <v>318</v>
      </c>
      <c r="F331" s="6">
        <v>18</v>
      </c>
      <c r="G331" s="6">
        <v>385</v>
      </c>
      <c r="H331" s="6">
        <v>947</v>
      </c>
      <c r="I331" s="6">
        <v>548</v>
      </c>
      <c r="J331" s="6">
        <v>331</v>
      </c>
      <c r="K331" s="6">
        <v>220</v>
      </c>
      <c r="L331" s="6">
        <v>746</v>
      </c>
      <c r="M331" s="6">
        <v>889</v>
      </c>
      <c r="N331" s="6">
        <v>597</v>
      </c>
      <c r="O331" s="6">
        <v>966</v>
      </c>
      <c r="P331" s="6">
        <v>504</v>
      </c>
      <c r="Q331" s="6">
        <v>103</v>
      </c>
      <c r="R331" s="6">
        <v>640</v>
      </c>
      <c r="S331" s="6">
        <v>1007</v>
      </c>
      <c r="T331" s="6">
        <v>477</v>
      </c>
      <c r="U331" s="6">
        <v>78</v>
      </c>
      <c r="V331" s="6">
        <v>354</v>
      </c>
      <c r="W331" s="6">
        <v>241</v>
      </c>
      <c r="X331" s="9">
        <v>707</v>
      </c>
      <c r="Y331" s="12">
        <v>852</v>
      </c>
      <c r="Z331" s="6">
        <v>59</v>
      </c>
      <c r="AA331" s="6">
        <v>428</v>
      </c>
      <c r="AB331" s="6">
        <v>922</v>
      </c>
      <c r="AC331" s="6">
        <v>521</v>
      </c>
      <c r="AD331" s="6">
        <v>805</v>
      </c>
      <c r="AE331" s="6">
        <v>694</v>
      </c>
      <c r="AF331" s="6">
        <v>136</v>
      </c>
      <c r="AG331" s="179">
        <v>279</v>
      </c>
      <c r="AH331" s="5">
        <f t="shared" si="73"/>
        <v>16400</v>
      </c>
      <c r="AI331" s="5">
        <f t="shared" si="74"/>
        <v>11201200</v>
      </c>
      <c r="AJ331" s="2">
        <f t="shared" si="72"/>
        <v>8606720000</v>
      </c>
      <c r="AK331" s="115">
        <f>SUMSQ(B331,C331,D331,E331,F331,G331,H331,I331,J331,K331,L331,M331,N331,O331,P331,Q331,B332,C332,D332,E332,F332,G332,H332,I332,J332,K332,L332,M332,N332,O332,P332,Q332)</f>
        <v>11201200</v>
      </c>
      <c r="BT331" s="22"/>
      <c r="BU331" s="29" t="s">
        <v>155</v>
      </c>
      <c r="BV331" s="30" t="s">
        <v>1030</v>
      </c>
      <c r="BW331" s="31">
        <f>L2+(323*L4)</f>
        <v>324</v>
      </c>
      <c r="BX331" s="22"/>
    </row>
    <row r="332" spans="1:76" x14ac:dyDescent="0.2">
      <c r="A332" s="1">
        <v>24</v>
      </c>
      <c r="B332" s="178">
        <v>683</v>
      </c>
      <c r="C332" s="6">
        <v>828</v>
      </c>
      <c r="D332" s="72">
        <v>266</v>
      </c>
      <c r="E332" s="6">
        <v>153</v>
      </c>
      <c r="F332" s="6">
        <v>437</v>
      </c>
      <c r="G332" s="6">
        <v>38</v>
      </c>
      <c r="H332" s="6">
        <v>536</v>
      </c>
      <c r="I332" s="6">
        <v>903</v>
      </c>
      <c r="J332" s="6">
        <v>240</v>
      </c>
      <c r="K332" s="6">
        <v>383</v>
      </c>
      <c r="L332" s="6">
        <v>845</v>
      </c>
      <c r="M332" s="6">
        <v>734</v>
      </c>
      <c r="N332" s="6">
        <v>1010</v>
      </c>
      <c r="O332" s="6">
        <v>609</v>
      </c>
      <c r="P332" s="6">
        <v>83</v>
      </c>
      <c r="Q332" s="6">
        <v>452</v>
      </c>
      <c r="R332" s="6">
        <v>987</v>
      </c>
      <c r="S332" s="6">
        <v>588</v>
      </c>
      <c r="T332" s="6">
        <v>122</v>
      </c>
      <c r="U332" s="6">
        <v>489</v>
      </c>
      <c r="V332" s="6">
        <v>197</v>
      </c>
      <c r="W332" s="6">
        <v>342</v>
      </c>
      <c r="X332" s="12">
        <v>872</v>
      </c>
      <c r="Y332" s="9">
        <v>759</v>
      </c>
      <c r="Z332" s="6">
        <v>416</v>
      </c>
      <c r="AA332" s="6">
        <v>15</v>
      </c>
      <c r="AB332" s="6">
        <v>573</v>
      </c>
      <c r="AC332" s="6">
        <v>942</v>
      </c>
      <c r="AD332" s="6">
        <v>642</v>
      </c>
      <c r="AE332" s="6">
        <v>785</v>
      </c>
      <c r="AF332" s="6">
        <v>291</v>
      </c>
      <c r="AG332" s="179">
        <v>180</v>
      </c>
      <c r="AH332" s="5">
        <f t="shared" si="73"/>
        <v>16400</v>
      </c>
      <c r="AI332" s="5">
        <f t="shared" si="74"/>
        <v>11201200</v>
      </c>
      <c r="AJ332" s="2">
        <f t="shared" si="72"/>
        <v>8606720000</v>
      </c>
      <c r="AK332" s="115">
        <f>SUMSQ(R331,S331,T331,U331,V331,W331,X331,Y331,Z331,AA331,AB331,AC331,AD331,AE331,AF331,AG331,R332,S332,T332,U332,V332,W332,X332,Y332,Z332,AA332,AB332,AC332,AD332,AE332,AF332,AG332)</f>
        <v>11201200</v>
      </c>
      <c r="BT332" s="22"/>
      <c r="BU332" s="29" t="s">
        <v>849</v>
      </c>
      <c r="BV332" s="30" t="s">
        <v>1030</v>
      </c>
      <c r="BW332" s="31">
        <f>L2+(324*L4)</f>
        <v>325</v>
      </c>
      <c r="BX332" s="22"/>
    </row>
    <row r="333" spans="1:76" x14ac:dyDescent="0.2">
      <c r="A333" s="1">
        <v>25</v>
      </c>
      <c r="B333" s="178">
        <v>64</v>
      </c>
      <c r="C333" s="6">
        <v>431</v>
      </c>
      <c r="D333" s="6">
        <v>925</v>
      </c>
      <c r="E333" s="6">
        <v>526</v>
      </c>
      <c r="F333" s="6">
        <v>802</v>
      </c>
      <c r="G333" s="6">
        <v>689</v>
      </c>
      <c r="H333" s="6">
        <v>131</v>
      </c>
      <c r="I333" s="6">
        <v>276</v>
      </c>
      <c r="J333" s="6">
        <v>635</v>
      </c>
      <c r="K333" s="6">
        <v>1004</v>
      </c>
      <c r="L333" s="6">
        <v>474</v>
      </c>
      <c r="M333" s="6">
        <v>73</v>
      </c>
      <c r="N333" s="6">
        <v>357</v>
      </c>
      <c r="O333" s="72">
        <v>246</v>
      </c>
      <c r="P333" s="6">
        <v>712</v>
      </c>
      <c r="Q333" s="6">
        <v>855</v>
      </c>
      <c r="R333" s="6">
        <v>336</v>
      </c>
      <c r="S333" s="6">
        <v>223</v>
      </c>
      <c r="T333" s="6">
        <v>749</v>
      </c>
      <c r="U333" s="6">
        <v>894</v>
      </c>
      <c r="V333" s="6">
        <v>594</v>
      </c>
      <c r="W333" s="6">
        <v>961</v>
      </c>
      <c r="X333" s="6">
        <v>499</v>
      </c>
      <c r="Y333" s="6">
        <v>100</v>
      </c>
      <c r="Z333" s="9">
        <v>779</v>
      </c>
      <c r="AA333" s="12">
        <v>668</v>
      </c>
      <c r="AB333" s="6">
        <v>170</v>
      </c>
      <c r="AC333" s="6">
        <v>313</v>
      </c>
      <c r="AD333" s="6">
        <v>21</v>
      </c>
      <c r="AE333" s="6">
        <v>390</v>
      </c>
      <c r="AF333" s="6">
        <v>952</v>
      </c>
      <c r="AG333" s="179">
        <v>551</v>
      </c>
      <c r="AH333" s="5">
        <f t="shared" si="73"/>
        <v>16400</v>
      </c>
      <c r="AI333" s="5">
        <f t="shared" si="74"/>
        <v>11201200</v>
      </c>
      <c r="AJ333" s="2">
        <f t="shared" si="72"/>
        <v>8606720000</v>
      </c>
      <c r="AK333" s="115">
        <f>SUMSQ(B333,C333,D333,E333,F333,G333,H333,I333,J333,K333,L333,M333,N333,O333,P333,Q333,B334,C334,D334,E334,F334,G334,H334,I334,J334,K334,L334,M334,N334,O334,P334,Q334)</f>
        <v>11201200</v>
      </c>
      <c r="BT333" s="22"/>
      <c r="BU333" s="29" t="s">
        <v>917</v>
      </c>
      <c r="BV333" s="30" t="s">
        <v>1030</v>
      </c>
      <c r="BW333" s="31">
        <f>L2+(325*L4)</f>
        <v>326</v>
      </c>
      <c r="BX333" s="22"/>
    </row>
    <row r="334" spans="1:76" x14ac:dyDescent="0.2">
      <c r="A334" s="1">
        <v>26</v>
      </c>
      <c r="B334" s="178">
        <v>411</v>
      </c>
      <c r="C334" s="6">
        <v>12</v>
      </c>
      <c r="D334" s="6">
        <v>570</v>
      </c>
      <c r="E334" s="6">
        <v>937</v>
      </c>
      <c r="F334" s="6">
        <v>645</v>
      </c>
      <c r="G334" s="6">
        <v>790</v>
      </c>
      <c r="H334" s="6">
        <v>296</v>
      </c>
      <c r="I334" s="6">
        <v>183</v>
      </c>
      <c r="J334" s="6">
        <v>992</v>
      </c>
      <c r="K334" s="6">
        <v>591</v>
      </c>
      <c r="L334" s="6">
        <v>125</v>
      </c>
      <c r="M334" s="6">
        <v>494</v>
      </c>
      <c r="N334" s="72">
        <v>194</v>
      </c>
      <c r="O334" s="6">
        <v>337</v>
      </c>
      <c r="P334" s="6">
        <v>867</v>
      </c>
      <c r="Q334" s="6">
        <v>756</v>
      </c>
      <c r="R334" s="6">
        <v>235</v>
      </c>
      <c r="S334" s="6">
        <v>380</v>
      </c>
      <c r="T334" s="6">
        <v>842</v>
      </c>
      <c r="U334" s="6">
        <v>729</v>
      </c>
      <c r="V334" s="6">
        <v>1013</v>
      </c>
      <c r="W334" s="6">
        <v>614</v>
      </c>
      <c r="X334" s="6">
        <v>88</v>
      </c>
      <c r="Y334" s="6">
        <v>455</v>
      </c>
      <c r="Z334" s="12">
        <v>688</v>
      </c>
      <c r="AA334" s="9">
        <v>831</v>
      </c>
      <c r="AB334" s="6">
        <v>269</v>
      </c>
      <c r="AC334" s="6">
        <v>158</v>
      </c>
      <c r="AD334" s="6">
        <v>434</v>
      </c>
      <c r="AE334" s="6">
        <v>33</v>
      </c>
      <c r="AF334" s="6">
        <v>531</v>
      </c>
      <c r="AG334" s="179">
        <v>900</v>
      </c>
      <c r="AH334" s="5">
        <f t="shared" si="73"/>
        <v>16400</v>
      </c>
      <c r="AI334" s="5">
        <f t="shared" si="74"/>
        <v>11201200</v>
      </c>
      <c r="AJ334" s="2">
        <f t="shared" si="72"/>
        <v>8606720000</v>
      </c>
      <c r="AK334" s="115">
        <f>SUMSQ(R333,S333,T333,U333,V333,W333,X333,Y333,Z333,AA333,AB333,AC333,AD333,AE333,AF333,AG333,R334,S334,T334,U334,V334,W334,X334,Y334,Z334,AA334,AB334,AC334,AD334,AE334,AF334,AG334)</f>
        <v>11201200</v>
      </c>
      <c r="BT334" s="22"/>
      <c r="BU334" s="29" t="s">
        <v>573</v>
      </c>
      <c r="BV334" s="30" t="s">
        <v>1030</v>
      </c>
      <c r="BW334" s="31">
        <f>L2+(326*L4)</f>
        <v>327</v>
      </c>
      <c r="BX334" s="22"/>
    </row>
    <row r="335" spans="1:76" x14ac:dyDescent="0.2">
      <c r="A335" s="1">
        <v>27</v>
      </c>
      <c r="B335" s="178">
        <v>967</v>
      </c>
      <c r="C335" s="6">
        <v>600</v>
      </c>
      <c r="D335" s="6">
        <v>102</v>
      </c>
      <c r="E335" s="6">
        <v>501</v>
      </c>
      <c r="F335" s="6">
        <v>217</v>
      </c>
      <c r="G335" s="6">
        <v>330</v>
      </c>
      <c r="H335" s="6">
        <v>892</v>
      </c>
      <c r="I335" s="6">
        <v>747</v>
      </c>
      <c r="J335" s="6">
        <v>388</v>
      </c>
      <c r="K335" s="6">
        <v>19</v>
      </c>
      <c r="L335" s="6">
        <v>545</v>
      </c>
      <c r="M335" s="6">
        <v>946</v>
      </c>
      <c r="N335" s="6">
        <v>670</v>
      </c>
      <c r="O335" s="6">
        <v>781</v>
      </c>
      <c r="P335" s="6">
        <v>319</v>
      </c>
      <c r="Q335" s="72">
        <v>176</v>
      </c>
      <c r="R335" s="6">
        <v>695</v>
      </c>
      <c r="S335" s="6">
        <v>808</v>
      </c>
      <c r="T335" s="6">
        <v>278</v>
      </c>
      <c r="U335" s="6">
        <v>133</v>
      </c>
      <c r="V335" s="6">
        <v>425</v>
      </c>
      <c r="W335" s="6">
        <v>58</v>
      </c>
      <c r="X335" s="6">
        <v>524</v>
      </c>
      <c r="Y335" s="6">
        <v>923</v>
      </c>
      <c r="Z335" s="6">
        <v>244</v>
      </c>
      <c r="AA335" s="6">
        <v>355</v>
      </c>
      <c r="AB335" s="9">
        <v>849</v>
      </c>
      <c r="AC335" s="12">
        <v>706</v>
      </c>
      <c r="AD335" s="6">
        <v>1006</v>
      </c>
      <c r="AE335" s="6">
        <v>637</v>
      </c>
      <c r="AF335" s="6">
        <v>79</v>
      </c>
      <c r="AG335" s="179">
        <v>480</v>
      </c>
      <c r="AH335" s="5">
        <f t="shared" si="73"/>
        <v>16400</v>
      </c>
      <c r="AI335" s="5">
        <f t="shared" si="74"/>
        <v>11201200</v>
      </c>
      <c r="AJ335" s="2">
        <f t="shared" si="72"/>
        <v>8606720000</v>
      </c>
      <c r="AK335" s="115">
        <f>SUMSQ(B335,C335,D335,E335,F335,G335,H335,I335,J335,K335,L335,M335,N335,O335,P335,Q335,B336,C336,D336,E336,F336,G336,H336,I336,J336,K336,L336,M336,N336,O336,P336,Q336)</f>
        <v>11201200</v>
      </c>
      <c r="BT335" s="22"/>
      <c r="BU335" s="29" t="s">
        <v>761</v>
      </c>
      <c r="BV335" s="30" t="s">
        <v>1030</v>
      </c>
      <c r="BW335" s="31">
        <f>L2+(327*L4)</f>
        <v>328</v>
      </c>
      <c r="BX335" s="22"/>
    </row>
    <row r="336" spans="1:76" x14ac:dyDescent="0.2">
      <c r="A336" s="1">
        <v>28</v>
      </c>
      <c r="B336" s="178">
        <v>612</v>
      </c>
      <c r="C336" s="6">
        <v>1011</v>
      </c>
      <c r="D336" s="6">
        <v>449</v>
      </c>
      <c r="E336" s="6">
        <v>82</v>
      </c>
      <c r="F336" s="6">
        <v>382</v>
      </c>
      <c r="G336" s="6">
        <v>237</v>
      </c>
      <c r="H336" s="6">
        <v>735</v>
      </c>
      <c r="I336" s="6">
        <v>848</v>
      </c>
      <c r="J336" s="6">
        <v>39</v>
      </c>
      <c r="K336" s="6">
        <v>440</v>
      </c>
      <c r="L336" s="6">
        <v>902</v>
      </c>
      <c r="M336" s="6">
        <v>533</v>
      </c>
      <c r="N336" s="6">
        <v>825</v>
      </c>
      <c r="O336" s="6">
        <v>682</v>
      </c>
      <c r="P336" s="72">
        <v>156</v>
      </c>
      <c r="Q336" s="6">
        <v>267</v>
      </c>
      <c r="R336" s="6">
        <v>788</v>
      </c>
      <c r="S336" s="6">
        <v>643</v>
      </c>
      <c r="T336" s="6">
        <v>177</v>
      </c>
      <c r="U336" s="6">
        <v>290</v>
      </c>
      <c r="V336" s="6">
        <v>14</v>
      </c>
      <c r="W336" s="6">
        <v>413</v>
      </c>
      <c r="X336" s="6">
        <v>943</v>
      </c>
      <c r="Y336" s="6">
        <v>576</v>
      </c>
      <c r="Z336" s="6">
        <v>343</v>
      </c>
      <c r="AA336" s="6">
        <v>200</v>
      </c>
      <c r="AB336" s="12">
        <v>758</v>
      </c>
      <c r="AC336" s="9">
        <v>869</v>
      </c>
      <c r="AD336" s="6">
        <v>585</v>
      </c>
      <c r="AE336" s="6">
        <v>986</v>
      </c>
      <c r="AF336" s="6">
        <v>492</v>
      </c>
      <c r="AG336" s="179">
        <v>123</v>
      </c>
      <c r="AH336" s="5">
        <f t="shared" si="73"/>
        <v>16400</v>
      </c>
      <c r="AI336" s="5">
        <f t="shared" si="74"/>
        <v>11201200</v>
      </c>
      <c r="AJ336" s="2">
        <f t="shared" si="72"/>
        <v>8606720000</v>
      </c>
      <c r="AK336" s="115">
        <f>SUMSQ(R335,S335,T335,U335,V335,W335,X335,Y335,Z335,AA335,AB335,AC335,AD335,AE335,AF335,AG335,R336,S336,T336,U336,V336,W336,X336,Y336,Z336,AA336,AB336,AC336,AD336,AE336,AF336,AG336)</f>
        <v>11201200</v>
      </c>
      <c r="BT336" s="22"/>
      <c r="BU336" s="29" t="s">
        <v>837</v>
      </c>
      <c r="BV336" s="30" t="s">
        <v>1030</v>
      </c>
      <c r="BW336" s="31">
        <f>L2+(328*L4)</f>
        <v>329</v>
      </c>
      <c r="BX336" s="22"/>
    </row>
    <row r="337" spans="1:76" x14ac:dyDescent="0.2">
      <c r="A337" s="1">
        <v>29</v>
      </c>
      <c r="B337" s="178">
        <v>957</v>
      </c>
      <c r="C337" s="6">
        <v>558</v>
      </c>
      <c r="D337" s="6">
        <v>32</v>
      </c>
      <c r="E337" s="6">
        <v>399</v>
      </c>
      <c r="F337" s="6">
        <v>163</v>
      </c>
      <c r="G337" s="6">
        <v>308</v>
      </c>
      <c r="H337" s="6">
        <v>770</v>
      </c>
      <c r="I337" s="6">
        <v>657</v>
      </c>
      <c r="J337" s="6">
        <v>506</v>
      </c>
      <c r="K337" s="72">
        <v>105</v>
      </c>
      <c r="L337" s="6">
        <v>603</v>
      </c>
      <c r="M337" s="6">
        <v>972</v>
      </c>
      <c r="N337" s="6">
        <v>744</v>
      </c>
      <c r="O337" s="6">
        <v>887</v>
      </c>
      <c r="P337" s="6">
        <v>325</v>
      </c>
      <c r="Q337" s="6">
        <v>214</v>
      </c>
      <c r="R337" s="6">
        <v>717</v>
      </c>
      <c r="S337" s="6">
        <v>862</v>
      </c>
      <c r="T337" s="6">
        <v>368</v>
      </c>
      <c r="U337" s="6">
        <v>255</v>
      </c>
      <c r="V337" s="6">
        <v>467</v>
      </c>
      <c r="W337" s="6">
        <v>68</v>
      </c>
      <c r="X337" s="6">
        <v>626</v>
      </c>
      <c r="Y337" s="6">
        <v>993</v>
      </c>
      <c r="Z337" s="6">
        <v>138</v>
      </c>
      <c r="AA337" s="6">
        <v>281</v>
      </c>
      <c r="AB337" s="6">
        <v>811</v>
      </c>
      <c r="AC337" s="6">
        <v>700</v>
      </c>
      <c r="AD337" s="9">
        <v>920</v>
      </c>
      <c r="AE337" s="12">
        <v>519</v>
      </c>
      <c r="AF337" s="6">
        <v>53</v>
      </c>
      <c r="AG337" s="179">
        <v>422</v>
      </c>
      <c r="AH337" s="5">
        <f t="shared" si="73"/>
        <v>16400</v>
      </c>
      <c r="AI337" s="5">
        <f t="shared" si="74"/>
        <v>11201200</v>
      </c>
      <c r="AJ337" s="2">
        <f t="shared" si="72"/>
        <v>8606720000</v>
      </c>
      <c r="AK337" s="115">
        <f>SUMSQ(B337,C337,D337,E337,F337,G337,H337,I337,J337,K337,L337,M337,N337,O337,P337,Q337,B338,C338,D338,E338,F338,G338,H338,I338,J338,K338,L338,M338,N338,O338,P338,Q338)</f>
        <v>11201200</v>
      </c>
      <c r="BT337" s="22"/>
      <c r="BU337" s="29" t="s">
        <v>1023</v>
      </c>
      <c r="BV337" s="30" t="s">
        <v>1030</v>
      </c>
      <c r="BW337" s="31">
        <f>L2+(329*L4)</f>
        <v>330</v>
      </c>
      <c r="BX337" s="22"/>
    </row>
    <row r="338" spans="1:76" x14ac:dyDescent="0.2">
      <c r="A338" s="1">
        <v>30</v>
      </c>
      <c r="B338" s="178">
        <v>538</v>
      </c>
      <c r="C338" s="6">
        <v>905</v>
      </c>
      <c r="D338" s="6">
        <v>443</v>
      </c>
      <c r="E338" s="6">
        <v>44</v>
      </c>
      <c r="F338" s="6">
        <v>264</v>
      </c>
      <c r="G338" s="6">
        <v>151</v>
      </c>
      <c r="H338" s="6">
        <v>677</v>
      </c>
      <c r="I338" s="6">
        <v>822</v>
      </c>
      <c r="J338" s="72">
        <v>93</v>
      </c>
      <c r="K338" s="6">
        <v>462</v>
      </c>
      <c r="L338" s="6">
        <v>1024</v>
      </c>
      <c r="M338" s="6">
        <v>623</v>
      </c>
      <c r="N338" s="6">
        <v>835</v>
      </c>
      <c r="O338" s="6">
        <v>724</v>
      </c>
      <c r="P338" s="6">
        <v>226</v>
      </c>
      <c r="Q338" s="6">
        <v>369</v>
      </c>
      <c r="R338" s="6">
        <v>874</v>
      </c>
      <c r="S338" s="6">
        <v>761</v>
      </c>
      <c r="T338" s="6">
        <v>203</v>
      </c>
      <c r="U338" s="6">
        <v>348</v>
      </c>
      <c r="V338" s="6">
        <v>120</v>
      </c>
      <c r="W338" s="6">
        <v>487</v>
      </c>
      <c r="X338" s="6">
        <v>981</v>
      </c>
      <c r="Y338" s="6">
        <v>582</v>
      </c>
      <c r="Z338" s="6">
        <v>301</v>
      </c>
      <c r="AA338" s="6">
        <v>190</v>
      </c>
      <c r="AB338" s="6">
        <v>656</v>
      </c>
      <c r="AC338" s="6">
        <v>799</v>
      </c>
      <c r="AD338" s="12">
        <v>563</v>
      </c>
      <c r="AE338" s="9">
        <v>932</v>
      </c>
      <c r="AF338" s="6">
        <v>402</v>
      </c>
      <c r="AG338" s="179">
        <v>1</v>
      </c>
      <c r="AH338" s="5">
        <f t="shared" si="73"/>
        <v>16400</v>
      </c>
      <c r="AI338" s="5">
        <f t="shared" si="74"/>
        <v>11201200</v>
      </c>
      <c r="AJ338" s="2">
        <f t="shared" si="72"/>
        <v>8606720000</v>
      </c>
      <c r="AK338" s="115">
        <f>SUMSQ(R337,S337,T337,U337,V337,W337,X337,Y337,Z337,AA337,AB337,AC337,AD337,AE337,AF337,AG337,R338,S338,T338,U338,V338,W338,X338,Y338,Z338,AA338,AB338,AC338,AD338,AE338,AF338,AG338)</f>
        <v>11201200</v>
      </c>
      <c r="BT338" s="22"/>
      <c r="BU338" s="29" t="s">
        <v>585</v>
      </c>
      <c r="BV338" s="30" t="s">
        <v>1030</v>
      </c>
      <c r="BW338" s="31">
        <f>L2+(330*L4)</f>
        <v>331</v>
      </c>
      <c r="BX338" s="22"/>
    </row>
    <row r="339" spans="1:76" x14ac:dyDescent="0.2">
      <c r="A339" s="1">
        <v>31</v>
      </c>
      <c r="B339" s="178">
        <v>70</v>
      </c>
      <c r="C339" s="6">
        <v>469</v>
      </c>
      <c r="D339" s="6">
        <v>999</v>
      </c>
      <c r="E339" s="6">
        <v>632</v>
      </c>
      <c r="F339" s="6">
        <v>860</v>
      </c>
      <c r="G339" s="6">
        <v>715</v>
      </c>
      <c r="H339" s="6">
        <v>249</v>
      </c>
      <c r="I339" s="6">
        <v>362</v>
      </c>
      <c r="J339" s="6">
        <v>513</v>
      </c>
      <c r="K339" s="6">
        <v>914</v>
      </c>
      <c r="L339" s="6">
        <v>420</v>
      </c>
      <c r="M339" s="72">
        <v>51</v>
      </c>
      <c r="N339" s="6">
        <v>287</v>
      </c>
      <c r="O339" s="6">
        <v>144</v>
      </c>
      <c r="P339" s="6">
        <v>702</v>
      </c>
      <c r="Q339" s="6">
        <v>813</v>
      </c>
      <c r="R339" s="6">
        <v>310</v>
      </c>
      <c r="S339" s="6">
        <v>165</v>
      </c>
      <c r="T339" s="6">
        <v>663</v>
      </c>
      <c r="U339" s="6">
        <v>776</v>
      </c>
      <c r="V339" s="6">
        <v>556</v>
      </c>
      <c r="W339" s="6">
        <v>955</v>
      </c>
      <c r="X339" s="6">
        <v>393</v>
      </c>
      <c r="Y339" s="6">
        <v>26</v>
      </c>
      <c r="Z339" s="6">
        <v>881</v>
      </c>
      <c r="AA339" s="6">
        <v>738</v>
      </c>
      <c r="AB339" s="6">
        <v>212</v>
      </c>
      <c r="AC339" s="6">
        <v>323</v>
      </c>
      <c r="AD339" s="6">
        <v>111</v>
      </c>
      <c r="AE339" s="6">
        <v>512</v>
      </c>
      <c r="AF339" s="9">
        <v>974</v>
      </c>
      <c r="AG339" s="186">
        <v>605</v>
      </c>
      <c r="AH339" s="5">
        <f t="shared" si="73"/>
        <v>16400</v>
      </c>
      <c r="AI339" s="5">
        <f t="shared" si="74"/>
        <v>11201200</v>
      </c>
      <c r="AJ339" s="2">
        <f t="shared" si="72"/>
        <v>8606720000</v>
      </c>
      <c r="AK339" s="115">
        <f>SUMSQ(B339,C339,D339,E339,F339,G339,H339,I339,J339,K339,L339,M339,N339,O339,P339,Q339,B340,C340,D340,E340,F340,G340,H340,I340,J340,K340,L340,M340,N340,O340,P340,Q340)</f>
        <v>11201200</v>
      </c>
      <c r="BT339" s="22"/>
      <c r="BU339" s="29" t="s">
        <v>654</v>
      </c>
      <c r="BV339" s="30" t="s">
        <v>1030</v>
      </c>
      <c r="BW339" s="31">
        <f>L2+(331*L4)</f>
        <v>332</v>
      </c>
      <c r="BX339" s="22"/>
    </row>
    <row r="340" spans="1:76" ht="13.5" thickBot="1" x14ac:dyDescent="0.25">
      <c r="A340" s="1">
        <v>32</v>
      </c>
      <c r="B340" s="201">
        <v>481</v>
      </c>
      <c r="C340" s="180">
        <v>114</v>
      </c>
      <c r="D340" s="180">
        <v>580</v>
      </c>
      <c r="E340" s="180">
        <v>979</v>
      </c>
      <c r="F340" s="180">
        <v>767</v>
      </c>
      <c r="G340" s="180">
        <v>880</v>
      </c>
      <c r="H340" s="180">
        <v>350</v>
      </c>
      <c r="I340" s="180">
        <v>205</v>
      </c>
      <c r="J340" s="180">
        <v>934</v>
      </c>
      <c r="K340" s="180">
        <v>565</v>
      </c>
      <c r="L340" s="226">
        <v>7</v>
      </c>
      <c r="M340" s="180">
        <v>408</v>
      </c>
      <c r="N340" s="180">
        <v>188</v>
      </c>
      <c r="O340" s="180">
        <v>299</v>
      </c>
      <c r="P340" s="180">
        <v>793</v>
      </c>
      <c r="Q340" s="180">
        <v>650</v>
      </c>
      <c r="R340" s="180">
        <v>145</v>
      </c>
      <c r="S340" s="180">
        <v>258</v>
      </c>
      <c r="T340" s="180">
        <v>820</v>
      </c>
      <c r="U340" s="180">
        <v>675</v>
      </c>
      <c r="V340" s="180">
        <v>911</v>
      </c>
      <c r="W340" s="180">
        <v>544</v>
      </c>
      <c r="X340" s="180">
        <v>46</v>
      </c>
      <c r="Y340" s="180">
        <v>445</v>
      </c>
      <c r="Z340" s="180">
        <v>726</v>
      </c>
      <c r="AA340" s="180">
        <v>837</v>
      </c>
      <c r="AB340" s="180">
        <v>375</v>
      </c>
      <c r="AC340" s="180">
        <v>232</v>
      </c>
      <c r="AD340" s="180">
        <v>460</v>
      </c>
      <c r="AE340" s="180">
        <v>91</v>
      </c>
      <c r="AF340" s="187">
        <v>617</v>
      </c>
      <c r="AG340" s="204">
        <v>1018</v>
      </c>
      <c r="AH340" s="5">
        <f t="shared" si="73"/>
        <v>16400</v>
      </c>
      <c r="AI340" s="5">
        <f t="shared" si="74"/>
        <v>11201200</v>
      </c>
      <c r="AJ340" s="2">
        <f t="shared" si="72"/>
        <v>8606720000</v>
      </c>
      <c r="AK340" s="115">
        <f>SUMSQ(R339,S339,T339,U339,V339,W339,X339,Y339,Z339,AA339,AB339,AC339,AD339,AE339,AF339,AG339,R340,S340,T340,U340,V340,W340,X340,Y340,Z340,AA340,AB340,AC340,AD340,AE340,AF340,AG340)</f>
        <v>11201200</v>
      </c>
      <c r="BT340" s="22"/>
      <c r="BU340" s="29" t="s">
        <v>333</v>
      </c>
      <c r="BV340" s="30" t="s">
        <v>1030</v>
      </c>
      <c r="BW340" s="31">
        <f>L2+(332*L4)</f>
        <v>333</v>
      </c>
      <c r="BX340" s="22"/>
    </row>
    <row r="341" spans="1:76" x14ac:dyDescent="0.2">
      <c r="A341" s="3" t="s">
        <v>0</v>
      </c>
      <c r="B341" s="5">
        <f t="shared" ref="B341:I341" si="75">SUM(B309:B340)</f>
        <v>16400</v>
      </c>
      <c r="C341" s="5">
        <f t="shared" si="75"/>
        <v>16400</v>
      </c>
      <c r="D341" s="5">
        <f t="shared" si="75"/>
        <v>16400</v>
      </c>
      <c r="E341" s="5">
        <f t="shared" si="75"/>
        <v>16400</v>
      </c>
      <c r="F341" s="5">
        <f t="shared" si="75"/>
        <v>16400</v>
      </c>
      <c r="G341" s="5">
        <f t="shared" si="75"/>
        <v>16400</v>
      </c>
      <c r="H341" s="5">
        <f t="shared" si="75"/>
        <v>16400</v>
      </c>
      <c r="I341" s="5">
        <f t="shared" si="75"/>
        <v>16400</v>
      </c>
      <c r="J341" s="5">
        <f t="shared" ref="J341:AG341" si="76">SUM(J309:J340)</f>
        <v>16400</v>
      </c>
      <c r="K341" s="5">
        <f t="shared" si="76"/>
        <v>16400</v>
      </c>
      <c r="L341" s="5">
        <f t="shared" si="76"/>
        <v>16400</v>
      </c>
      <c r="M341" s="5">
        <f t="shared" si="76"/>
        <v>16400</v>
      </c>
      <c r="N341" s="5">
        <f t="shared" si="76"/>
        <v>16400</v>
      </c>
      <c r="O341" s="5">
        <f t="shared" si="76"/>
        <v>16400</v>
      </c>
      <c r="P341" s="5">
        <f t="shared" si="76"/>
        <v>16400</v>
      </c>
      <c r="Q341" s="5">
        <f t="shared" si="76"/>
        <v>16400</v>
      </c>
      <c r="R341" s="5">
        <f t="shared" si="76"/>
        <v>16400</v>
      </c>
      <c r="S341" s="5">
        <f t="shared" si="76"/>
        <v>16400</v>
      </c>
      <c r="T341" s="5">
        <f t="shared" si="76"/>
        <v>16400</v>
      </c>
      <c r="U341" s="5">
        <f t="shared" si="76"/>
        <v>16400</v>
      </c>
      <c r="V341" s="5">
        <f t="shared" si="76"/>
        <v>16400</v>
      </c>
      <c r="W341" s="5">
        <f t="shared" si="76"/>
        <v>16400</v>
      </c>
      <c r="X341" s="5">
        <f t="shared" si="76"/>
        <v>16400</v>
      </c>
      <c r="Y341" s="5">
        <f t="shared" si="76"/>
        <v>16400</v>
      </c>
      <c r="Z341" s="5">
        <f t="shared" si="76"/>
        <v>16400</v>
      </c>
      <c r="AA341" s="5">
        <f t="shared" si="76"/>
        <v>16400</v>
      </c>
      <c r="AB341" s="5">
        <f t="shared" si="76"/>
        <v>16400</v>
      </c>
      <c r="AC341" s="5">
        <f t="shared" si="76"/>
        <v>16400</v>
      </c>
      <c r="AD341" s="5">
        <f t="shared" si="76"/>
        <v>16400</v>
      </c>
      <c r="AE341" s="5">
        <f t="shared" si="76"/>
        <v>16400</v>
      </c>
      <c r="AF341" s="5">
        <f t="shared" si="76"/>
        <v>16400</v>
      </c>
      <c r="AG341" s="5">
        <f t="shared" si="76"/>
        <v>16400</v>
      </c>
      <c r="AH341" s="5"/>
      <c r="AI341" s="5"/>
      <c r="BT341" s="22"/>
      <c r="BU341" s="29" t="s">
        <v>402</v>
      </c>
      <c r="BV341" s="30" t="s">
        <v>1030</v>
      </c>
      <c r="BW341" s="31">
        <f>L2+(333*L4)</f>
        <v>334</v>
      </c>
      <c r="BX341" s="22"/>
    </row>
    <row r="342" spans="1:76" x14ac:dyDescent="0.2">
      <c r="A342" s="3" t="s">
        <v>1</v>
      </c>
      <c r="B342" s="5">
        <f t="shared" ref="B342:AG342" si="77">SUMSQ(B309:B340)</f>
        <v>11201200</v>
      </c>
      <c r="C342" s="5">
        <f t="shared" si="77"/>
        <v>11201200</v>
      </c>
      <c r="D342" s="5">
        <f t="shared" si="77"/>
        <v>11201200</v>
      </c>
      <c r="E342" s="5">
        <f t="shared" si="77"/>
        <v>11201200</v>
      </c>
      <c r="F342" s="5">
        <f t="shared" si="77"/>
        <v>11201200</v>
      </c>
      <c r="G342" s="5">
        <f t="shared" si="77"/>
        <v>11201200</v>
      </c>
      <c r="H342" s="5">
        <f t="shared" si="77"/>
        <v>11201200</v>
      </c>
      <c r="I342" s="5">
        <f t="shared" si="77"/>
        <v>11201200</v>
      </c>
      <c r="J342" s="5">
        <f t="shared" si="77"/>
        <v>11201200</v>
      </c>
      <c r="K342" s="5">
        <f t="shared" si="77"/>
        <v>11201200</v>
      </c>
      <c r="L342" s="5">
        <f t="shared" si="77"/>
        <v>11201200</v>
      </c>
      <c r="M342" s="5">
        <f t="shared" si="77"/>
        <v>11201200</v>
      </c>
      <c r="N342" s="5">
        <f t="shared" si="77"/>
        <v>11201200</v>
      </c>
      <c r="O342" s="5">
        <f t="shared" si="77"/>
        <v>11201200</v>
      </c>
      <c r="P342" s="5">
        <f t="shared" si="77"/>
        <v>11201200</v>
      </c>
      <c r="Q342" s="5">
        <f t="shared" si="77"/>
        <v>11201200</v>
      </c>
      <c r="R342" s="5">
        <f t="shared" si="77"/>
        <v>11201200</v>
      </c>
      <c r="S342" s="5">
        <f t="shared" si="77"/>
        <v>11201200</v>
      </c>
      <c r="T342" s="5">
        <f t="shared" si="77"/>
        <v>11201200</v>
      </c>
      <c r="U342" s="5">
        <f t="shared" si="77"/>
        <v>11201200</v>
      </c>
      <c r="V342" s="5">
        <f t="shared" si="77"/>
        <v>11201200</v>
      </c>
      <c r="W342" s="5">
        <f t="shared" si="77"/>
        <v>11201200</v>
      </c>
      <c r="X342" s="5">
        <f t="shared" si="77"/>
        <v>11201200</v>
      </c>
      <c r="Y342" s="5">
        <f t="shared" si="77"/>
        <v>11201200</v>
      </c>
      <c r="Z342" s="5">
        <f t="shared" si="77"/>
        <v>11201200</v>
      </c>
      <c r="AA342" s="5">
        <f t="shared" si="77"/>
        <v>11201200</v>
      </c>
      <c r="AB342" s="5">
        <f t="shared" si="77"/>
        <v>11201200</v>
      </c>
      <c r="AC342" s="5">
        <f t="shared" si="77"/>
        <v>11201200</v>
      </c>
      <c r="AD342" s="5">
        <f t="shared" si="77"/>
        <v>11201200</v>
      </c>
      <c r="AE342" s="5">
        <f t="shared" si="77"/>
        <v>11201200</v>
      </c>
      <c r="AF342" s="5">
        <f t="shared" si="77"/>
        <v>11201200</v>
      </c>
      <c r="AG342" s="5">
        <f t="shared" si="77"/>
        <v>11201200</v>
      </c>
      <c r="AH342" s="5"/>
      <c r="AI342" s="5"/>
      <c r="BT342" s="22"/>
      <c r="BU342" s="29" t="s">
        <v>75</v>
      </c>
      <c r="BV342" s="30" t="s">
        <v>1030</v>
      </c>
      <c r="BW342" s="31">
        <f>L2+(334*L4)</f>
        <v>335</v>
      </c>
      <c r="BX342" s="22"/>
    </row>
    <row r="343" spans="1:76" x14ac:dyDescent="0.2">
      <c r="A343" s="3" t="s">
        <v>2</v>
      </c>
      <c r="B343" s="2">
        <f t="shared" ref="B343:AG343" si="78"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si="78"/>
        <v>8606720000</v>
      </c>
      <c r="D343" s="2">
        <f t="shared" si="78"/>
        <v>8606720000</v>
      </c>
      <c r="E343" s="2">
        <f t="shared" si="78"/>
        <v>8606720000</v>
      </c>
      <c r="F343" s="2">
        <f t="shared" si="78"/>
        <v>8606720000</v>
      </c>
      <c r="G343" s="2">
        <f t="shared" si="78"/>
        <v>8606720000</v>
      </c>
      <c r="H343" s="2">
        <f t="shared" si="78"/>
        <v>8606720000</v>
      </c>
      <c r="I343" s="2">
        <f t="shared" si="78"/>
        <v>8606720000</v>
      </c>
      <c r="J343" s="2">
        <f t="shared" si="78"/>
        <v>8606720000</v>
      </c>
      <c r="K343" s="2">
        <f t="shared" si="78"/>
        <v>8606720000</v>
      </c>
      <c r="L343" s="2">
        <f t="shared" si="78"/>
        <v>8606720000</v>
      </c>
      <c r="M343" s="2">
        <f t="shared" si="78"/>
        <v>8606720000</v>
      </c>
      <c r="N343" s="2">
        <f t="shared" si="78"/>
        <v>8606720000</v>
      </c>
      <c r="O343" s="2">
        <f t="shared" si="78"/>
        <v>8606720000</v>
      </c>
      <c r="P343" s="2">
        <f t="shared" si="78"/>
        <v>8606720000</v>
      </c>
      <c r="Q343" s="2">
        <f t="shared" si="78"/>
        <v>8606720000</v>
      </c>
      <c r="R343" s="2">
        <f t="shared" si="78"/>
        <v>8606720000</v>
      </c>
      <c r="S343" s="2">
        <f t="shared" si="78"/>
        <v>8606720000</v>
      </c>
      <c r="T343" s="2">
        <f t="shared" si="78"/>
        <v>8606720000</v>
      </c>
      <c r="U343" s="2">
        <f t="shared" si="78"/>
        <v>8606720000</v>
      </c>
      <c r="V343" s="2">
        <f t="shared" si="78"/>
        <v>8606720000</v>
      </c>
      <c r="W343" s="2">
        <f t="shared" si="78"/>
        <v>8606720000</v>
      </c>
      <c r="X343" s="2">
        <f t="shared" si="78"/>
        <v>8606720000</v>
      </c>
      <c r="Y343" s="2">
        <f t="shared" si="78"/>
        <v>8606720000</v>
      </c>
      <c r="Z343" s="2">
        <f t="shared" si="78"/>
        <v>8606720000</v>
      </c>
      <c r="AA343" s="2">
        <f t="shared" si="78"/>
        <v>8606720000</v>
      </c>
      <c r="AB343" s="2">
        <f t="shared" si="78"/>
        <v>8606720000</v>
      </c>
      <c r="AC343" s="2">
        <f t="shared" si="78"/>
        <v>8606720000</v>
      </c>
      <c r="AD343" s="2">
        <f t="shared" si="78"/>
        <v>8606720000</v>
      </c>
      <c r="AE343" s="2">
        <f t="shared" si="78"/>
        <v>8606720000</v>
      </c>
      <c r="AF343" s="2">
        <f t="shared" si="78"/>
        <v>8606720000</v>
      </c>
      <c r="AG343" s="2">
        <f t="shared" si="78"/>
        <v>8606720000</v>
      </c>
      <c r="AH343" s="5"/>
      <c r="AI343" s="5"/>
      <c r="BT343" s="22"/>
      <c r="BU343" s="29" t="s">
        <v>261</v>
      </c>
      <c r="BV343" s="30" t="s">
        <v>1030</v>
      </c>
      <c r="BW343" s="31">
        <f>L2+(335*L4)</f>
        <v>336</v>
      </c>
      <c r="BX343" s="22"/>
    </row>
    <row r="344" spans="1:76" x14ac:dyDescent="0.2">
      <c r="AH344" s="5"/>
      <c r="AI344" s="5"/>
      <c r="BT344" s="22"/>
      <c r="BU344" s="29" t="s">
        <v>745</v>
      </c>
      <c r="BV344" s="30" t="s">
        <v>1030</v>
      </c>
      <c r="BW344" s="31">
        <f>L2+(336*L4)</f>
        <v>337</v>
      </c>
      <c r="BX344" s="22"/>
    </row>
    <row r="345" spans="1:76" x14ac:dyDescent="0.2">
      <c r="B345" s="2">
        <f>B309</f>
        <v>3</v>
      </c>
      <c r="C345" s="2">
        <f>C310</f>
        <v>55</v>
      </c>
      <c r="D345" s="2">
        <f>D311</f>
        <v>89</v>
      </c>
      <c r="E345" s="2">
        <f>E312</f>
        <v>109</v>
      </c>
      <c r="F345" s="2">
        <f>F313</f>
        <v>160</v>
      </c>
      <c r="G345" s="2">
        <f>G314</f>
        <v>172</v>
      </c>
      <c r="H345" s="2">
        <f>H315</f>
        <v>198</v>
      </c>
      <c r="I345" s="2">
        <f>I316</f>
        <v>242</v>
      </c>
      <c r="J345" s="2">
        <f>J317</f>
        <v>270</v>
      </c>
      <c r="K345" s="2">
        <f>K318</f>
        <v>314</v>
      </c>
      <c r="L345" s="2">
        <f>L319</f>
        <v>344</v>
      </c>
      <c r="M345" s="2">
        <f>M320</f>
        <v>356</v>
      </c>
      <c r="N345" s="2">
        <f>N321</f>
        <v>401</v>
      </c>
      <c r="O345" s="2">
        <f>O322</f>
        <v>421</v>
      </c>
      <c r="P345" s="2">
        <f>P323</f>
        <v>459</v>
      </c>
      <c r="Q345" s="2">
        <f>Q324</f>
        <v>511</v>
      </c>
      <c r="R345" s="2">
        <f>R325</f>
        <v>518</v>
      </c>
      <c r="S345" s="2">
        <f>S326</f>
        <v>562</v>
      </c>
      <c r="T345" s="2">
        <f>T327</f>
        <v>608</v>
      </c>
      <c r="U345" s="2">
        <f>U328</f>
        <v>620</v>
      </c>
      <c r="V345" s="2">
        <f>V329</f>
        <v>665</v>
      </c>
      <c r="W345" s="2">
        <f>W330</f>
        <v>685</v>
      </c>
      <c r="X345" s="2">
        <f>X331</f>
        <v>707</v>
      </c>
      <c r="Y345" s="2">
        <f>Y332</f>
        <v>759</v>
      </c>
      <c r="Z345" s="2">
        <f>Z333</f>
        <v>779</v>
      </c>
      <c r="AA345" s="2">
        <f>AA334</f>
        <v>831</v>
      </c>
      <c r="AB345" s="2">
        <f>AB335</f>
        <v>849</v>
      </c>
      <c r="AC345" s="2">
        <f>AC336</f>
        <v>869</v>
      </c>
      <c r="AD345" s="2">
        <f>AD337</f>
        <v>920</v>
      </c>
      <c r="AE345" s="2">
        <f>AE338</f>
        <v>932</v>
      </c>
      <c r="AF345" s="2">
        <f>AF339</f>
        <v>974</v>
      </c>
      <c r="AG345" s="2">
        <f>AG340</f>
        <v>1018</v>
      </c>
      <c r="AH345" s="217">
        <f t="shared" ref="AH345:AH348" si="79">SUM(B345:AG345)</f>
        <v>16400</v>
      </c>
      <c r="AI345" s="5">
        <f t="shared" ref="AI345:AI348" si="80">SUMSQ(B345:AG345)</f>
        <v>11201200</v>
      </c>
      <c r="AJ345" s="2">
        <f t="shared" ref="AJ345:AJ348" si="81">B345^3+C345^3+D345^3+E345^3+F345^3+G345^3+H345^3+I345^3+J345^3+K345^3+L345^3+M345^3+N345^3+O345^3+P345^3+Q345^3+R345^3+S345^3+T345^3+U345^3+V345^3+W345^3+X345^3+Y345^3+Z345^3+AA345^3+AB345^3+AC345^3+AD345^3+AE345^3+AF345^3+AG345^3</f>
        <v>8606720000</v>
      </c>
      <c r="BT345" s="22"/>
      <c r="BU345" s="29" t="s">
        <v>557</v>
      </c>
      <c r="BV345" s="30" t="s">
        <v>1030</v>
      </c>
      <c r="BW345" s="31">
        <f>L2+(337*L4)</f>
        <v>338</v>
      </c>
      <c r="BX345" s="22"/>
    </row>
    <row r="346" spans="1:76" x14ac:dyDescent="0.2">
      <c r="B346" s="2">
        <f>B340</f>
        <v>481</v>
      </c>
      <c r="C346" s="2">
        <f>C339</f>
        <v>469</v>
      </c>
      <c r="D346" s="2">
        <f>D338</f>
        <v>443</v>
      </c>
      <c r="E346" s="2">
        <f>E337</f>
        <v>399</v>
      </c>
      <c r="F346" s="2">
        <f>F336</f>
        <v>382</v>
      </c>
      <c r="G346" s="2">
        <f>G335</f>
        <v>330</v>
      </c>
      <c r="H346" s="2">
        <f>H334</f>
        <v>296</v>
      </c>
      <c r="I346" s="2">
        <f>I333</f>
        <v>276</v>
      </c>
      <c r="J346" s="2">
        <f>J332</f>
        <v>240</v>
      </c>
      <c r="K346" s="2">
        <f>K331</f>
        <v>220</v>
      </c>
      <c r="L346" s="2">
        <f>L330</f>
        <v>182</v>
      </c>
      <c r="M346" s="2">
        <f>M329</f>
        <v>130</v>
      </c>
      <c r="N346" s="2">
        <f>N328</f>
        <v>115</v>
      </c>
      <c r="O346" s="2">
        <f>O327</f>
        <v>71</v>
      </c>
      <c r="P346" s="2">
        <f>P326</f>
        <v>41</v>
      </c>
      <c r="Q346" s="2">
        <f>Q325</f>
        <v>29</v>
      </c>
      <c r="R346" s="2">
        <f>R324</f>
        <v>1000</v>
      </c>
      <c r="S346" s="2">
        <f>S323</f>
        <v>980</v>
      </c>
      <c r="T346" s="2">
        <f>T322</f>
        <v>958</v>
      </c>
      <c r="U346" s="2">
        <f>U321</f>
        <v>906</v>
      </c>
      <c r="V346" s="2">
        <f>V320</f>
        <v>891</v>
      </c>
      <c r="W346" s="2">
        <f>W319</f>
        <v>847</v>
      </c>
      <c r="X346" s="2">
        <f>X318</f>
        <v>801</v>
      </c>
      <c r="Y346" s="2">
        <f>Y317</f>
        <v>789</v>
      </c>
      <c r="Z346" s="2">
        <f>Z316</f>
        <v>745</v>
      </c>
      <c r="AA346" s="2">
        <f>AA315</f>
        <v>733</v>
      </c>
      <c r="AB346" s="2">
        <f>AB314</f>
        <v>691</v>
      </c>
      <c r="AC346" s="2">
        <f>AC313</f>
        <v>647</v>
      </c>
      <c r="AD346" s="2">
        <f>AD312</f>
        <v>630</v>
      </c>
      <c r="AE346" s="2">
        <f>AE311</f>
        <v>578</v>
      </c>
      <c r="AF346" s="2">
        <f>AF310</f>
        <v>560</v>
      </c>
      <c r="AG346" s="2">
        <f>AG309</f>
        <v>540</v>
      </c>
      <c r="AH346" s="217">
        <f t="shared" si="79"/>
        <v>16400</v>
      </c>
      <c r="AI346" s="5">
        <f t="shared" si="80"/>
        <v>11201200</v>
      </c>
      <c r="AJ346" s="2">
        <f t="shared" si="81"/>
        <v>8606720000</v>
      </c>
      <c r="BT346" s="22"/>
      <c r="BU346" s="29" t="s">
        <v>933</v>
      </c>
      <c r="BV346" s="30" t="s">
        <v>1030</v>
      </c>
      <c r="BW346" s="31">
        <f>L2+(338*L4)</f>
        <v>339</v>
      </c>
      <c r="BX346" s="22"/>
    </row>
    <row r="347" spans="1:76" x14ac:dyDescent="0.2">
      <c r="B347" s="2">
        <f>B325</f>
        <v>886</v>
      </c>
      <c r="C347" s="2">
        <f>C326</f>
        <v>834</v>
      </c>
      <c r="D347" s="2">
        <f>D327</f>
        <v>816</v>
      </c>
      <c r="E347" s="2">
        <f>E328</f>
        <v>796</v>
      </c>
      <c r="F347" s="2">
        <f>F329</f>
        <v>1001</v>
      </c>
      <c r="G347" s="2">
        <f>G330</f>
        <v>989</v>
      </c>
      <c r="H347" s="2">
        <f>H331</f>
        <v>947</v>
      </c>
      <c r="I347" s="2">
        <f>I332</f>
        <v>903</v>
      </c>
      <c r="J347" s="2">
        <f>J333</f>
        <v>635</v>
      </c>
      <c r="K347" s="2">
        <f>K334</f>
        <v>591</v>
      </c>
      <c r="L347" s="2">
        <f>L335</f>
        <v>545</v>
      </c>
      <c r="M347" s="2">
        <f>M336</f>
        <v>533</v>
      </c>
      <c r="N347" s="2">
        <f>N337</f>
        <v>744</v>
      </c>
      <c r="O347" s="2">
        <f>O338</f>
        <v>724</v>
      </c>
      <c r="P347" s="2">
        <f>P339</f>
        <v>702</v>
      </c>
      <c r="Q347" s="2">
        <f>Q340</f>
        <v>650</v>
      </c>
      <c r="R347" s="2">
        <f>R309</f>
        <v>371</v>
      </c>
      <c r="S347" s="2">
        <f>S310</f>
        <v>327</v>
      </c>
      <c r="T347" s="2">
        <f>T311</f>
        <v>297</v>
      </c>
      <c r="U347" s="2">
        <f>U312</f>
        <v>285</v>
      </c>
      <c r="V347" s="2">
        <f>V313</f>
        <v>496</v>
      </c>
      <c r="W347" s="2">
        <f>W314</f>
        <v>476</v>
      </c>
      <c r="X347" s="2">
        <f>X315</f>
        <v>438</v>
      </c>
      <c r="Y347" s="2">
        <f>Y316</f>
        <v>386</v>
      </c>
      <c r="Z347" s="2">
        <f>Z317</f>
        <v>126</v>
      </c>
      <c r="AA347" s="2">
        <f>AA318</f>
        <v>74</v>
      </c>
      <c r="AB347" s="2">
        <f>AB319</f>
        <v>40</v>
      </c>
      <c r="AC347" s="2">
        <f>AC320</f>
        <v>20</v>
      </c>
      <c r="AD347" s="2">
        <f>AD321</f>
        <v>225</v>
      </c>
      <c r="AE347" s="2">
        <f>AE322</f>
        <v>213</v>
      </c>
      <c r="AF347" s="2">
        <f>AF323</f>
        <v>187</v>
      </c>
      <c r="AG347" s="2">
        <f>AG324</f>
        <v>143</v>
      </c>
      <c r="AH347" s="217">
        <f t="shared" si="79"/>
        <v>16400</v>
      </c>
      <c r="AI347" s="5">
        <f t="shared" si="80"/>
        <v>11201200</v>
      </c>
      <c r="AJ347" s="2">
        <f t="shared" si="81"/>
        <v>8606720000</v>
      </c>
      <c r="BT347" s="22"/>
      <c r="BU347" s="29" t="s">
        <v>865</v>
      </c>
      <c r="BV347" s="30" t="s">
        <v>1030</v>
      </c>
      <c r="BW347" s="31">
        <f>L2+(339*L4)</f>
        <v>340</v>
      </c>
      <c r="BX347" s="22"/>
    </row>
    <row r="348" spans="1:76" x14ac:dyDescent="0.2">
      <c r="B348" s="2">
        <f>B324</f>
        <v>664</v>
      </c>
      <c r="C348" s="2">
        <f>C323</f>
        <v>676</v>
      </c>
      <c r="D348" s="2">
        <f>D322</f>
        <v>718</v>
      </c>
      <c r="E348" s="2">
        <f>E321</f>
        <v>762</v>
      </c>
      <c r="F348" s="2">
        <f>F320</f>
        <v>523</v>
      </c>
      <c r="G348" s="2">
        <f>G319</f>
        <v>575</v>
      </c>
      <c r="H348" s="2">
        <f>H318</f>
        <v>593</v>
      </c>
      <c r="I348" s="2">
        <f>I317</f>
        <v>613</v>
      </c>
      <c r="J348" s="2">
        <f>J316</f>
        <v>921</v>
      </c>
      <c r="K348" s="2">
        <f>K315</f>
        <v>941</v>
      </c>
      <c r="L348" s="2">
        <f>L314</f>
        <v>963</v>
      </c>
      <c r="M348" s="2">
        <f>M313</f>
        <v>1015</v>
      </c>
      <c r="N348" s="2">
        <f>N312</f>
        <v>774</v>
      </c>
      <c r="O348" s="2">
        <f>O311</f>
        <v>818</v>
      </c>
      <c r="P348" s="2">
        <f>P310</f>
        <v>864</v>
      </c>
      <c r="Q348" s="2">
        <f>Q309</f>
        <v>876</v>
      </c>
      <c r="R348" s="2">
        <f>R340</f>
        <v>145</v>
      </c>
      <c r="S348" s="2">
        <f>S339</f>
        <v>165</v>
      </c>
      <c r="T348" s="2">
        <f>T338</f>
        <v>203</v>
      </c>
      <c r="U348" s="2">
        <f>U337</f>
        <v>255</v>
      </c>
      <c r="V348" s="2">
        <f>V336</f>
        <v>14</v>
      </c>
      <c r="W348" s="2">
        <f>W335</f>
        <v>58</v>
      </c>
      <c r="X348" s="2">
        <f>X334</f>
        <v>88</v>
      </c>
      <c r="Y348" s="2">
        <f>Y333</f>
        <v>100</v>
      </c>
      <c r="Z348" s="2">
        <f>Z332</f>
        <v>416</v>
      </c>
      <c r="AA348" s="2">
        <f>AA331</f>
        <v>428</v>
      </c>
      <c r="AB348" s="2">
        <f>AB330</f>
        <v>454</v>
      </c>
      <c r="AC348" s="2">
        <f>AC329</f>
        <v>498</v>
      </c>
      <c r="AD348" s="2">
        <f>AD328</f>
        <v>259</v>
      </c>
      <c r="AE348" s="2">
        <f>AE327</f>
        <v>311</v>
      </c>
      <c r="AF348" s="2">
        <f>AF326</f>
        <v>345</v>
      </c>
      <c r="AG348" s="2">
        <f>AG325</f>
        <v>365</v>
      </c>
      <c r="AH348" s="217">
        <f t="shared" si="79"/>
        <v>16400</v>
      </c>
      <c r="AI348" s="5">
        <f t="shared" si="80"/>
        <v>11201200</v>
      </c>
      <c r="AJ348" s="2">
        <f t="shared" si="81"/>
        <v>8606720000</v>
      </c>
      <c r="BT348" s="22"/>
      <c r="BU348" s="29" t="s">
        <v>170</v>
      </c>
      <c r="BV348" s="30" t="s">
        <v>1030</v>
      </c>
      <c r="BW348" s="31">
        <f>L2+(340*L4)</f>
        <v>341</v>
      </c>
      <c r="BX348" s="22"/>
    </row>
    <row r="349" spans="1:76" x14ac:dyDescent="0.2">
      <c r="BT349" s="22"/>
      <c r="BU349" s="29" t="s">
        <v>103</v>
      </c>
      <c r="BV349" s="30" t="s">
        <v>1030</v>
      </c>
      <c r="BW349" s="31">
        <f>L2+(341*L4)</f>
        <v>342</v>
      </c>
      <c r="BX349" s="22"/>
    </row>
    <row r="350" spans="1:76" x14ac:dyDescent="0.2">
      <c r="BT350" s="22"/>
      <c r="BU350" s="29" t="s">
        <v>493</v>
      </c>
      <c r="BV350" s="30" t="s">
        <v>1030</v>
      </c>
      <c r="BW350" s="31">
        <f>L2+(342*L4)</f>
        <v>343</v>
      </c>
      <c r="BX350" s="22"/>
    </row>
    <row r="351" spans="1:76" x14ac:dyDescent="0.2">
      <c r="B351" s="1"/>
      <c r="E351" s="222"/>
      <c r="BT351" s="22"/>
      <c r="BU351" s="29" t="s">
        <v>305</v>
      </c>
      <c r="BV351" s="30" t="s">
        <v>1030</v>
      </c>
      <c r="BW351" s="31">
        <f>L2+(343*L4)</f>
        <v>344</v>
      </c>
      <c r="BX351" s="22"/>
    </row>
    <row r="352" spans="1:76" x14ac:dyDescent="0.2">
      <c r="BT352" s="22"/>
      <c r="BU352" s="29" t="s">
        <v>245</v>
      </c>
      <c r="BV352" s="30" t="s">
        <v>1030</v>
      </c>
      <c r="BW352" s="31">
        <f>L2+(344*L4)</f>
        <v>345</v>
      </c>
      <c r="BX352" s="22"/>
    </row>
    <row r="353" spans="72:76" x14ac:dyDescent="0.2">
      <c r="BT353" s="22"/>
      <c r="BU353" s="29" t="s">
        <v>59</v>
      </c>
      <c r="BV353" s="30" t="s">
        <v>1030</v>
      </c>
      <c r="BW353" s="31">
        <f>L2+(345*L4)</f>
        <v>346</v>
      </c>
      <c r="BX353" s="22"/>
    </row>
    <row r="354" spans="72:76" x14ac:dyDescent="0.2">
      <c r="BT354" s="22"/>
      <c r="BU354" s="29" t="s">
        <v>418</v>
      </c>
      <c r="BV354" s="30" t="s">
        <v>1030</v>
      </c>
      <c r="BW354" s="31">
        <f>L2+(346*L4)</f>
        <v>347</v>
      </c>
      <c r="BX354" s="22"/>
    </row>
    <row r="355" spans="72:76" x14ac:dyDescent="0.2">
      <c r="BT355" s="22"/>
      <c r="BU355" s="29" t="s">
        <v>349</v>
      </c>
      <c r="BV355" s="30" t="s">
        <v>1030</v>
      </c>
      <c r="BW355" s="31">
        <f>L2+(347*L4)</f>
        <v>348</v>
      </c>
      <c r="BX355" s="22"/>
    </row>
    <row r="356" spans="72:76" x14ac:dyDescent="0.2">
      <c r="BT356" s="22"/>
      <c r="BU356" s="29" t="s">
        <v>670</v>
      </c>
      <c r="BV356" s="30" t="s">
        <v>1030</v>
      </c>
      <c r="BW356" s="31">
        <f>L2+(348*L4)</f>
        <v>349</v>
      </c>
      <c r="BX356" s="22"/>
    </row>
    <row r="357" spans="72:76" x14ac:dyDescent="0.2">
      <c r="BT357" s="22"/>
      <c r="BU357" s="29" t="s">
        <v>601</v>
      </c>
      <c r="BV357" s="30" t="s">
        <v>1030</v>
      </c>
      <c r="BW357" s="31">
        <f>L2+(349*L4)</f>
        <v>350</v>
      </c>
      <c r="BX357" s="22"/>
    </row>
    <row r="358" spans="72:76" x14ac:dyDescent="0.2">
      <c r="BT358" s="22"/>
      <c r="BU358" s="29" t="s">
        <v>1007</v>
      </c>
      <c r="BV358" s="30" t="s">
        <v>1030</v>
      </c>
      <c r="BW358" s="31">
        <f>L2+(350*L4)</f>
        <v>351</v>
      </c>
      <c r="BX358" s="22"/>
    </row>
    <row r="359" spans="72:76" x14ac:dyDescent="0.2">
      <c r="BT359" s="22"/>
      <c r="BU359" s="29" t="s">
        <v>821</v>
      </c>
      <c r="BV359" s="30" t="s">
        <v>1030</v>
      </c>
      <c r="BW359" s="31">
        <f>L2+(351*L4)</f>
        <v>352</v>
      </c>
      <c r="BX359" s="22"/>
    </row>
    <row r="360" spans="72:76" x14ac:dyDescent="0.2">
      <c r="BT360" s="22"/>
      <c r="BU360" s="29" t="s">
        <v>381</v>
      </c>
      <c r="BV360" s="30" t="s">
        <v>1030</v>
      </c>
      <c r="BW360" s="31">
        <f>L2+(352*L4)</f>
        <v>353</v>
      </c>
      <c r="BX360" s="22"/>
    </row>
    <row r="361" spans="72:76" x14ac:dyDescent="0.2">
      <c r="BT361" s="22"/>
      <c r="BU361" s="29" t="s">
        <v>450</v>
      </c>
      <c r="BV361" s="30" t="s">
        <v>1030</v>
      </c>
      <c r="BW361" s="31">
        <f>L2+(353*L4)</f>
        <v>354</v>
      </c>
      <c r="BX361" s="22"/>
    </row>
    <row r="362" spans="72:76" x14ac:dyDescent="0.2">
      <c r="BT362" s="22"/>
      <c r="BU362" s="29" t="s">
        <v>27</v>
      </c>
      <c r="BV362" s="30" t="s">
        <v>1030</v>
      </c>
      <c r="BW362" s="31">
        <f>L2+(354*L4)</f>
        <v>355</v>
      </c>
      <c r="BX362" s="22"/>
    </row>
    <row r="363" spans="72:76" x14ac:dyDescent="0.2">
      <c r="BT363" s="22"/>
      <c r="BU363" s="29" t="s">
        <v>213</v>
      </c>
      <c r="BV363" s="30" t="s">
        <v>1030</v>
      </c>
      <c r="BW363" s="31">
        <f>L2+(355*L4)</f>
        <v>356</v>
      </c>
      <c r="BX363" s="22"/>
    </row>
    <row r="364" spans="72:76" x14ac:dyDescent="0.2">
      <c r="BT364" s="22"/>
      <c r="BU364" s="29" t="s">
        <v>789</v>
      </c>
      <c r="BV364" s="30" t="s">
        <v>1030</v>
      </c>
      <c r="BW364" s="31">
        <f>L2+(356*L4)</f>
        <v>357</v>
      </c>
      <c r="BX364" s="22"/>
    </row>
    <row r="365" spans="72:76" x14ac:dyDescent="0.2">
      <c r="BT365" s="22"/>
      <c r="BU365" s="29" t="s">
        <v>975</v>
      </c>
      <c r="BV365" s="30" t="s">
        <v>1030</v>
      </c>
      <c r="BW365" s="31">
        <f>L2+(357*L4)</f>
        <v>358</v>
      </c>
      <c r="BX365" s="22"/>
    </row>
    <row r="366" spans="72:76" x14ac:dyDescent="0.2">
      <c r="BT366" s="22"/>
      <c r="BU366" s="29" t="s">
        <v>633</v>
      </c>
      <c r="BV366" s="30" t="s">
        <v>1030</v>
      </c>
      <c r="BW366" s="31">
        <f>L2+(358*L4)</f>
        <v>359</v>
      </c>
      <c r="BX366" s="22"/>
    </row>
    <row r="367" spans="72:76" x14ac:dyDescent="0.2">
      <c r="BT367" s="22"/>
      <c r="BU367" s="29" t="s">
        <v>702</v>
      </c>
      <c r="BV367" s="30" t="s">
        <v>1030</v>
      </c>
      <c r="BW367" s="31">
        <f>L2+(359*L4)</f>
        <v>360</v>
      </c>
      <c r="BX367" s="22"/>
    </row>
    <row r="368" spans="72:76" x14ac:dyDescent="0.2">
      <c r="BT368" s="22"/>
      <c r="BU368" s="29" t="s">
        <v>896</v>
      </c>
      <c r="BV368" s="30" t="s">
        <v>1030</v>
      </c>
      <c r="BW368" s="31">
        <f>L2+(360*L4)</f>
        <v>361</v>
      </c>
      <c r="BX368" s="22"/>
    </row>
    <row r="369" spans="1:76" x14ac:dyDescent="0.2">
      <c r="BT369" s="22"/>
      <c r="BU369" s="29" t="s">
        <v>964</v>
      </c>
      <c r="BV369" s="30" t="s">
        <v>1030</v>
      </c>
      <c r="BW369" s="31">
        <f>L2+(361*L4)</f>
        <v>362</v>
      </c>
      <c r="BX369" s="22"/>
    </row>
    <row r="370" spans="1:76" x14ac:dyDescent="0.2">
      <c r="BT370" s="22"/>
      <c r="BU370" s="29" t="s">
        <v>526</v>
      </c>
      <c r="BV370" s="30" t="s">
        <v>1030</v>
      </c>
      <c r="BW370" s="31">
        <f>L2+(362*L4)</f>
        <v>363</v>
      </c>
      <c r="BX370" s="22"/>
    </row>
    <row r="371" spans="1:76" x14ac:dyDescent="0.2">
      <c r="BT371" s="22"/>
      <c r="BU371" s="29" t="s">
        <v>714</v>
      </c>
      <c r="BV371" s="30" t="s">
        <v>1030</v>
      </c>
      <c r="BW371" s="31">
        <f>L2+(363*L4)</f>
        <v>364</v>
      </c>
      <c r="BX371" s="22"/>
    </row>
    <row r="372" spans="1:76" x14ac:dyDescent="0.2">
      <c r="BT372" s="22"/>
      <c r="BU372" s="29" t="s">
        <v>274</v>
      </c>
      <c r="BV372" s="30" t="s">
        <v>1030</v>
      </c>
      <c r="BW372" s="31">
        <f>L2+(364*L4)</f>
        <v>365</v>
      </c>
      <c r="BX372" s="22"/>
    </row>
    <row r="373" spans="1:76" x14ac:dyDescent="0.2">
      <c r="BT373" s="22"/>
      <c r="BU373" s="29" t="s">
        <v>462</v>
      </c>
      <c r="BV373" s="30" t="s">
        <v>1030</v>
      </c>
      <c r="BW373" s="31">
        <f>L2+(365*L4)</f>
        <v>366</v>
      </c>
      <c r="BX373" s="22"/>
    </row>
    <row r="374" spans="1:76" x14ac:dyDescent="0.2">
      <c r="BT374" s="22"/>
      <c r="BU374" s="29" t="s">
        <v>134</v>
      </c>
      <c r="BV374" s="30" t="s">
        <v>1030</v>
      </c>
      <c r="BW374" s="31">
        <f>L2+(366*L4)</f>
        <v>367</v>
      </c>
      <c r="BX374" s="22"/>
    </row>
    <row r="375" spans="1:76" x14ac:dyDescent="0.2">
      <c r="BT375" s="22"/>
      <c r="BU375" s="29" t="s">
        <v>201</v>
      </c>
      <c r="BV375" s="30" t="s">
        <v>1030</v>
      </c>
      <c r="BW375" s="31">
        <f>L2+(367*L4)</f>
        <v>368</v>
      </c>
      <c r="BX375" s="22"/>
    </row>
    <row r="376" spans="1:76" x14ac:dyDescent="0.2">
      <c r="BT376" s="22"/>
      <c r="BU376" s="29" t="s">
        <v>686</v>
      </c>
      <c r="BV376" s="30" t="s">
        <v>1030</v>
      </c>
      <c r="BW376" s="31">
        <f>L2+(368*L4)</f>
        <v>369</v>
      </c>
      <c r="BX376" s="22"/>
    </row>
    <row r="377" spans="1:76" x14ac:dyDescent="0.2">
      <c r="BT377" s="22"/>
      <c r="BU377" s="29" t="s">
        <v>617</v>
      </c>
      <c r="BV377" s="30" t="s">
        <v>1030</v>
      </c>
      <c r="BW377" s="31">
        <f>L2+(369*L4)</f>
        <v>370</v>
      </c>
      <c r="BX377" s="22"/>
    </row>
    <row r="378" spans="1:76" x14ac:dyDescent="0.2">
      <c r="BT378" s="22"/>
      <c r="BU378" s="29" t="s">
        <v>991</v>
      </c>
      <c r="BV378" s="30" t="s">
        <v>1030</v>
      </c>
      <c r="BW378" s="31">
        <f>L2+(370*L4)</f>
        <v>371</v>
      </c>
      <c r="BX378" s="22"/>
    </row>
    <row r="379" spans="1:76" x14ac:dyDescent="0.2">
      <c r="BT379" s="22"/>
      <c r="BU379" s="29" t="s">
        <v>805</v>
      </c>
      <c r="BV379" s="30" t="s">
        <v>1030</v>
      </c>
      <c r="BW379" s="31">
        <f>L2+(371*L4)</f>
        <v>372</v>
      </c>
      <c r="BX379" s="22"/>
    </row>
    <row r="380" spans="1:76" x14ac:dyDescent="0.2">
      <c r="BT380" s="22"/>
      <c r="BU380" s="29" t="s">
        <v>229</v>
      </c>
      <c r="BV380" s="30" t="s">
        <v>1030</v>
      </c>
      <c r="BW380" s="31">
        <f>L2+(372*L4)</f>
        <v>373</v>
      </c>
      <c r="BX380" s="22"/>
    </row>
    <row r="381" spans="1:76" x14ac:dyDescent="0.2">
      <c r="BT381" s="22"/>
      <c r="BU381" s="29" t="s">
        <v>43</v>
      </c>
      <c r="BV381" s="30" t="s">
        <v>1030</v>
      </c>
      <c r="BW381" s="31">
        <f>L2+(373*L4)</f>
        <v>374</v>
      </c>
      <c r="BX381" s="22"/>
    </row>
    <row r="382" spans="1:76" x14ac:dyDescent="0.2">
      <c r="BT382" s="22"/>
      <c r="BU382" s="29" t="s">
        <v>434</v>
      </c>
      <c r="BV382" s="30" t="s">
        <v>1030</v>
      </c>
      <c r="BW382" s="31">
        <f>L2+(374*L4)</f>
        <v>375</v>
      </c>
      <c r="BX382" s="22"/>
    </row>
    <row r="383" spans="1:76" x14ac:dyDescent="0.2">
      <c r="BT383" s="22"/>
      <c r="BU383" s="29" t="s">
        <v>365</v>
      </c>
      <c r="BV383" s="30" t="s">
        <v>1030</v>
      </c>
      <c r="BW383" s="31">
        <f>L2+(375*L4)</f>
        <v>376</v>
      </c>
      <c r="BX383" s="22"/>
    </row>
    <row r="384" spans="1:76" x14ac:dyDescent="0.2">
      <c r="A384" s="3"/>
      <c r="BT384" s="22"/>
      <c r="BU384" s="29" t="s">
        <v>185</v>
      </c>
      <c r="BV384" s="30" t="s">
        <v>1030</v>
      </c>
      <c r="BW384" s="31">
        <f>L2+(376*L4)</f>
        <v>377</v>
      </c>
      <c r="BX384" s="22"/>
    </row>
    <row r="385" spans="1:76" x14ac:dyDescent="0.2">
      <c r="A385" s="3"/>
      <c r="BT385" s="22"/>
      <c r="BU385" s="29" t="s">
        <v>118</v>
      </c>
      <c r="BV385" s="30" t="s">
        <v>1030</v>
      </c>
      <c r="BW385" s="31">
        <f>L2+(377*L4)</f>
        <v>378</v>
      </c>
      <c r="BX385" s="22"/>
    </row>
    <row r="386" spans="1:76" x14ac:dyDescent="0.2">
      <c r="A386" s="3"/>
      <c r="BT386" s="22"/>
      <c r="BU386" s="29" t="s">
        <v>478</v>
      </c>
      <c r="BV386" s="30" t="s">
        <v>1030</v>
      </c>
      <c r="BW386" s="31">
        <f>L2+(378*L4)</f>
        <v>379</v>
      </c>
      <c r="BX386" s="22"/>
    </row>
    <row r="387" spans="1:76" x14ac:dyDescent="0.2">
      <c r="BT387" s="22"/>
      <c r="BU387" s="29" t="s">
        <v>290</v>
      </c>
      <c r="BV387" s="30" t="s">
        <v>1030</v>
      </c>
      <c r="BW387" s="31">
        <f>L2+(379*L4)</f>
        <v>380</v>
      </c>
      <c r="BX387" s="22"/>
    </row>
    <row r="388" spans="1:76" x14ac:dyDescent="0.2">
      <c r="A388" s="3"/>
      <c r="BT388" s="22"/>
      <c r="BU388" s="29" t="s">
        <v>730</v>
      </c>
      <c r="BV388" s="30" t="s">
        <v>1030</v>
      </c>
      <c r="BW388" s="31">
        <f>L2+(380*L4)</f>
        <v>381</v>
      </c>
      <c r="BX388" s="22"/>
    </row>
    <row r="389" spans="1:76" x14ac:dyDescent="0.2">
      <c r="A389" s="3"/>
      <c r="BT389" s="22"/>
      <c r="BU389" s="29" t="s">
        <v>542</v>
      </c>
      <c r="BV389" s="30" t="s">
        <v>1030</v>
      </c>
      <c r="BW389" s="31">
        <f>L2+(381*L4)</f>
        <v>382</v>
      </c>
      <c r="BX389" s="22"/>
    </row>
    <row r="390" spans="1:76" x14ac:dyDescent="0.2">
      <c r="A390" s="3"/>
      <c r="BT390" s="22"/>
      <c r="BU390" s="29" t="s">
        <v>948</v>
      </c>
      <c r="BV390" s="30" t="s">
        <v>1030</v>
      </c>
      <c r="BW390" s="31">
        <f>L2+(382*L4)</f>
        <v>383</v>
      </c>
      <c r="BX390" s="22"/>
    </row>
    <row r="391" spans="1:76" x14ac:dyDescent="0.2">
      <c r="A391" s="3"/>
      <c r="BT391" s="22"/>
      <c r="BU391" s="29" t="s">
        <v>881</v>
      </c>
      <c r="BV391" s="30" t="s">
        <v>1030</v>
      </c>
      <c r="BW391" s="31">
        <f>L2+(383*L4)</f>
        <v>384</v>
      </c>
      <c r="BX391" s="22"/>
    </row>
    <row r="392" spans="1:76" x14ac:dyDescent="0.2">
      <c r="BT392" s="22"/>
      <c r="BU392" s="29" t="s">
        <v>576</v>
      </c>
      <c r="BV392" s="30" t="s">
        <v>1030</v>
      </c>
      <c r="BW392" s="31">
        <f>L2+(384*L4)</f>
        <v>385</v>
      </c>
      <c r="BX392" s="22"/>
    </row>
    <row r="393" spans="1:76" x14ac:dyDescent="0.2">
      <c r="BT393" s="22"/>
      <c r="BU393" s="29" t="s">
        <v>762</v>
      </c>
      <c r="BV393" s="30" t="s">
        <v>1030</v>
      </c>
      <c r="BW393" s="31">
        <f>L2+(385*L4)</f>
        <v>386</v>
      </c>
      <c r="BX393" s="22"/>
    </row>
    <row r="394" spans="1:76" x14ac:dyDescent="0.2">
      <c r="B394" s="1"/>
      <c r="D394" s="222"/>
      <c r="BT394" s="22"/>
      <c r="BU394" s="29" t="s">
        <v>848</v>
      </c>
      <c r="BV394" s="30" t="s">
        <v>1030</v>
      </c>
      <c r="BW394" s="31">
        <f>L2+(386*L4)</f>
        <v>387</v>
      </c>
      <c r="BX394" s="22"/>
    </row>
    <row r="395" spans="1:76" x14ac:dyDescent="0.2">
      <c r="BT395" s="22"/>
      <c r="BU395" s="29" t="s">
        <v>914</v>
      </c>
      <c r="BV395" s="30" t="s">
        <v>1030</v>
      </c>
      <c r="BW395" s="31">
        <f>L2+(387*L4)</f>
        <v>388</v>
      </c>
      <c r="BX395" s="22"/>
    </row>
    <row r="396" spans="1:76" x14ac:dyDescent="0.2">
      <c r="BT396" s="22"/>
      <c r="BU396" s="29" t="s">
        <v>90</v>
      </c>
      <c r="BV396" s="30" t="s">
        <v>1030</v>
      </c>
      <c r="BW396" s="31">
        <f>L2+(388*L4)</f>
        <v>389</v>
      </c>
      <c r="BX396" s="22"/>
    </row>
    <row r="397" spans="1:76" x14ac:dyDescent="0.2">
      <c r="BT397" s="22"/>
      <c r="BU397" s="29" t="s">
        <v>156</v>
      </c>
      <c r="BV397" s="30" t="s">
        <v>1030</v>
      </c>
      <c r="BW397" s="31">
        <f>L2+(389*L4)</f>
        <v>390</v>
      </c>
      <c r="BX397" s="22"/>
    </row>
    <row r="398" spans="1:76" x14ac:dyDescent="0.2">
      <c r="BT398" s="22"/>
      <c r="BU398" s="29" t="s">
        <v>320</v>
      </c>
      <c r="BV398" s="30" t="s">
        <v>1030</v>
      </c>
      <c r="BW398" s="31">
        <f>L2+(390*L4)</f>
        <v>391</v>
      </c>
      <c r="BX398" s="22"/>
    </row>
    <row r="399" spans="1:76" x14ac:dyDescent="0.2">
      <c r="BT399" s="22"/>
      <c r="BU399" s="29" t="s">
        <v>506</v>
      </c>
      <c r="BV399" s="30" t="s">
        <v>1030</v>
      </c>
      <c r="BW399" s="31">
        <f>L2+(391*L4)</f>
        <v>392</v>
      </c>
      <c r="BX399" s="22"/>
    </row>
    <row r="400" spans="1:76" x14ac:dyDescent="0.2">
      <c r="BT400" s="22"/>
      <c r="BU400" s="29" t="s">
        <v>78</v>
      </c>
      <c r="BV400" s="30" t="s">
        <v>1030</v>
      </c>
      <c r="BW400" s="31">
        <f>L2+(392*L4)</f>
        <v>393</v>
      </c>
      <c r="BX400" s="22"/>
    </row>
    <row r="401" spans="72:76" x14ac:dyDescent="0.2">
      <c r="BT401" s="22"/>
      <c r="BU401" s="29" t="s">
        <v>262</v>
      </c>
      <c r="BV401" s="30" t="s">
        <v>1030</v>
      </c>
      <c r="BW401" s="31">
        <f>L2+(393*L4)</f>
        <v>394</v>
      </c>
      <c r="BX401" s="22"/>
    </row>
    <row r="402" spans="72:76" x14ac:dyDescent="0.2">
      <c r="BT402" s="22"/>
      <c r="BU402" s="29" t="s">
        <v>332</v>
      </c>
      <c r="BV402" s="30" t="s">
        <v>1030</v>
      </c>
      <c r="BW402" s="31">
        <f>L2+(394*L4)</f>
        <v>395</v>
      </c>
      <c r="BX402" s="22"/>
    </row>
    <row r="403" spans="72:76" x14ac:dyDescent="0.2">
      <c r="BT403" s="22"/>
      <c r="BU403" s="29" t="s">
        <v>399</v>
      </c>
      <c r="BV403" s="30" t="s">
        <v>1030</v>
      </c>
      <c r="BW403" s="31">
        <f>L2+(395*L4)</f>
        <v>396</v>
      </c>
      <c r="BX403" s="22"/>
    </row>
    <row r="404" spans="72:76" x14ac:dyDescent="0.2">
      <c r="BT404" s="22"/>
      <c r="BU404" s="29" t="s">
        <v>588</v>
      </c>
      <c r="BV404" s="30" t="s">
        <v>1030</v>
      </c>
      <c r="BW404" s="31">
        <f>L2+(396*L4)</f>
        <v>397</v>
      </c>
      <c r="BX404" s="22"/>
    </row>
    <row r="405" spans="72:76" x14ac:dyDescent="0.2">
      <c r="BT405" s="22"/>
      <c r="BU405" s="29" t="s">
        <v>655</v>
      </c>
      <c r="BV405" s="30" t="s">
        <v>1030</v>
      </c>
      <c r="BW405" s="31">
        <f>L2+(397*L4)</f>
        <v>398</v>
      </c>
      <c r="BX405" s="22"/>
    </row>
    <row r="406" spans="72:76" x14ac:dyDescent="0.2">
      <c r="BT406" s="22"/>
      <c r="BU406" s="29" t="s">
        <v>836</v>
      </c>
      <c r="BV406" s="30" t="s">
        <v>1030</v>
      </c>
      <c r="BW406" s="31">
        <f>L2+(398*L4)</f>
        <v>399</v>
      </c>
      <c r="BX406" s="22"/>
    </row>
    <row r="407" spans="72:76" x14ac:dyDescent="0.2">
      <c r="BT407" s="22"/>
      <c r="BU407" s="29" t="s">
        <v>1020</v>
      </c>
      <c r="BV407" s="30" t="s">
        <v>1030</v>
      </c>
      <c r="BW407" s="31">
        <f>L2+(399*L4)</f>
        <v>400</v>
      </c>
      <c r="BX407" s="22"/>
    </row>
    <row r="408" spans="72:76" x14ac:dyDescent="0.2">
      <c r="BT408" s="22"/>
      <c r="BU408" s="29" t="s">
        <v>490</v>
      </c>
      <c r="BV408" s="30" t="s">
        <v>1030</v>
      </c>
      <c r="BW408" s="31">
        <f>L2+(400*L4)</f>
        <v>401</v>
      </c>
      <c r="BX408" s="22"/>
    </row>
    <row r="409" spans="72:76" x14ac:dyDescent="0.2">
      <c r="BT409" s="22"/>
      <c r="BU409" s="29" t="s">
        <v>304</v>
      </c>
      <c r="BV409" s="30" t="s">
        <v>1030</v>
      </c>
      <c r="BW409" s="31">
        <f>L2+(401*L4)</f>
        <v>402</v>
      </c>
      <c r="BX409" s="22"/>
    </row>
    <row r="410" spans="72:76" x14ac:dyDescent="0.2">
      <c r="BT410" s="22"/>
      <c r="BU410" s="29" t="s">
        <v>171</v>
      </c>
      <c r="BV410" s="30" t="s">
        <v>1030</v>
      </c>
      <c r="BW410" s="31">
        <f>L2+(402*L4)</f>
        <v>403</v>
      </c>
      <c r="BX410" s="22"/>
    </row>
    <row r="411" spans="72:76" x14ac:dyDescent="0.2">
      <c r="BT411" s="22"/>
      <c r="BU411" s="29" t="s">
        <v>106</v>
      </c>
      <c r="BV411" s="30" t="s">
        <v>1030</v>
      </c>
      <c r="BW411" s="31">
        <f>L2+(403*L4)</f>
        <v>404</v>
      </c>
      <c r="BX411" s="22"/>
    </row>
    <row r="412" spans="72:76" x14ac:dyDescent="0.2">
      <c r="BT412" s="22"/>
      <c r="BU412" s="29" t="s">
        <v>930</v>
      </c>
      <c r="BV412" s="30" t="s">
        <v>1030</v>
      </c>
      <c r="BW412" s="31">
        <f>L2+(404*L4)</f>
        <v>405</v>
      </c>
      <c r="BX412" s="22"/>
    </row>
    <row r="413" spans="72:76" x14ac:dyDescent="0.2">
      <c r="BT413" s="22"/>
      <c r="BU413" s="29" t="s">
        <v>864</v>
      </c>
      <c r="BV413" s="30" t="s">
        <v>1030</v>
      </c>
      <c r="BW413" s="31">
        <f>L2+(405*L4)</f>
        <v>406</v>
      </c>
      <c r="BX413" s="22"/>
    </row>
    <row r="414" spans="72:76" x14ac:dyDescent="0.2">
      <c r="BT414" s="22"/>
      <c r="BU414" s="29" t="s">
        <v>746</v>
      </c>
      <c r="BV414" s="30" t="s">
        <v>1030</v>
      </c>
      <c r="BW414" s="31">
        <f>L2+(406*L4)</f>
        <v>407</v>
      </c>
      <c r="BX414" s="22"/>
    </row>
    <row r="415" spans="72:76" x14ac:dyDescent="0.2">
      <c r="BT415" s="22"/>
      <c r="BU415" s="29" t="s">
        <v>560</v>
      </c>
      <c r="BV415" s="30" t="s">
        <v>1030</v>
      </c>
      <c r="BW415" s="31">
        <f>L2+(407*L4)</f>
        <v>408</v>
      </c>
      <c r="BX415" s="22"/>
    </row>
    <row r="416" spans="72:76" x14ac:dyDescent="0.2">
      <c r="BT416" s="22"/>
      <c r="BU416" s="29" t="s">
        <v>1004</v>
      </c>
      <c r="BV416" s="30" t="s">
        <v>1030</v>
      </c>
      <c r="BW416" s="31">
        <f>L2+(408*L4)</f>
        <v>409</v>
      </c>
      <c r="BX416" s="22"/>
    </row>
    <row r="417" spans="1:76" x14ac:dyDescent="0.2">
      <c r="BT417" s="22"/>
      <c r="BU417" s="29" t="s">
        <v>820</v>
      </c>
      <c r="BV417" s="30" t="s">
        <v>1030</v>
      </c>
      <c r="BW417" s="31">
        <f>L2+(409*L4)</f>
        <v>410</v>
      </c>
      <c r="BX417" s="22"/>
    </row>
    <row r="418" spans="1:76" x14ac:dyDescent="0.2">
      <c r="BT418" s="22"/>
      <c r="BU418" s="29" t="s">
        <v>671</v>
      </c>
      <c r="BV418" s="30" t="s">
        <v>1030</v>
      </c>
      <c r="BW418" s="31">
        <f>L2+(410*L4)</f>
        <v>411</v>
      </c>
      <c r="BX418" s="22"/>
    </row>
    <row r="419" spans="1:76" x14ac:dyDescent="0.2">
      <c r="BT419" s="22"/>
      <c r="BU419" s="29" t="s">
        <v>604</v>
      </c>
      <c r="BV419" s="30" t="s">
        <v>1030</v>
      </c>
      <c r="BW419" s="31">
        <f>L2+(411*L4)</f>
        <v>412</v>
      </c>
      <c r="BX419" s="22"/>
    </row>
    <row r="420" spans="1:76" x14ac:dyDescent="0.2">
      <c r="BT420" s="22"/>
      <c r="BU420" s="29" t="s">
        <v>415</v>
      </c>
      <c r="BV420" s="30" t="s">
        <v>1030</v>
      </c>
      <c r="BW420" s="31">
        <f>L2+(412*L4)</f>
        <v>413</v>
      </c>
      <c r="BX420" s="22"/>
    </row>
    <row r="421" spans="1:76" x14ac:dyDescent="0.2">
      <c r="BT421" s="22"/>
      <c r="BU421" s="29" t="s">
        <v>348</v>
      </c>
      <c r="BV421" s="30" t="s">
        <v>1030</v>
      </c>
      <c r="BW421" s="31">
        <f>L2+(413*L4)</f>
        <v>414</v>
      </c>
      <c r="BX421" s="22"/>
    </row>
    <row r="422" spans="1:76" x14ac:dyDescent="0.2">
      <c r="BT422" s="22"/>
      <c r="BU422" s="29" t="s">
        <v>246</v>
      </c>
      <c r="BV422" s="30" t="s">
        <v>1030</v>
      </c>
      <c r="BW422" s="31">
        <f>L2+(414*L4)</f>
        <v>415</v>
      </c>
      <c r="BX422" s="22"/>
    </row>
    <row r="423" spans="1:76" x14ac:dyDescent="0.2">
      <c r="BT423" s="22"/>
      <c r="BU423" s="29" t="s">
        <v>62</v>
      </c>
      <c r="BV423" s="30" t="s">
        <v>1030</v>
      </c>
      <c r="BW423" s="31">
        <f>L2+(415*L4)</f>
        <v>416</v>
      </c>
      <c r="BX423" s="22"/>
    </row>
    <row r="424" spans="1:76" x14ac:dyDescent="0.2">
      <c r="BT424" s="22"/>
      <c r="BU424" s="29" t="s">
        <v>636</v>
      </c>
      <c r="BV424" s="30" t="s">
        <v>1030</v>
      </c>
      <c r="BW424" s="31">
        <f>L2+(416*L4)</f>
        <v>417</v>
      </c>
      <c r="BX424" s="22"/>
    </row>
    <row r="425" spans="1:76" x14ac:dyDescent="0.2">
      <c r="BT425" s="22"/>
      <c r="BU425" s="29" t="s">
        <v>703</v>
      </c>
      <c r="BV425" s="30" t="s">
        <v>1030</v>
      </c>
      <c r="BW425" s="31">
        <f>L2+(417*L4)</f>
        <v>418</v>
      </c>
      <c r="BX425" s="22"/>
    </row>
    <row r="426" spans="1:76" x14ac:dyDescent="0.2">
      <c r="BT426" s="22"/>
      <c r="BU426" s="29" t="s">
        <v>788</v>
      </c>
      <c r="BV426" s="30" t="s">
        <v>1030</v>
      </c>
      <c r="BW426" s="31">
        <f>L2+(418*L4)</f>
        <v>419</v>
      </c>
      <c r="BX426" s="22"/>
    </row>
    <row r="427" spans="1:76" x14ac:dyDescent="0.2">
      <c r="A427" s="3"/>
      <c r="BT427" s="22"/>
      <c r="BU427" s="29" t="s">
        <v>972</v>
      </c>
      <c r="BV427" s="30" t="s">
        <v>1030</v>
      </c>
      <c r="BW427" s="31">
        <f>L2+(419*L4)</f>
        <v>420</v>
      </c>
      <c r="BX427" s="22"/>
    </row>
    <row r="428" spans="1:76" x14ac:dyDescent="0.2">
      <c r="A428" s="3"/>
      <c r="BT428" s="22"/>
      <c r="BU428" s="29" t="s">
        <v>30</v>
      </c>
      <c r="BV428" s="30" t="s">
        <v>1030</v>
      </c>
      <c r="BW428" s="31">
        <f>L2+(420*L4)</f>
        <v>421</v>
      </c>
      <c r="BX428" s="22"/>
    </row>
    <row r="429" spans="1:76" x14ac:dyDescent="0.2">
      <c r="A429" s="3"/>
      <c r="BT429" s="22"/>
      <c r="BU429" s="29" t="s">
        <v>214</v>
      </c>
      <c r="BV429" s="30" t="s">
        <v>1030</v>
      </c>
      <c r="BW429" s="31">
        <f>L2+(421*L4)</f>
        <v>422</v>
      </c>
      <c r="BX429" s="22"/>
    </row>
    <row r="430" spans="1:76" x14ac:dyDescent="0.2">
      <c r="BT430" s="22"/>
      <c r="BU430" s="29" t="s">
        <v>380</v>
      </c>
      <c r="BV430" s="30" t="s">
        <v>1030</v>
      </c>
      <c r="BW430" s="31">
        <f>L2+(422*L4)</f>
        <v>423</v>
      </c>
      <c r="BX430" s="22"/>
    </row>
    <row r="431" spans="1:76" x14ac:dyDescent="0.2">
      <c r="A431" s="3"/>
      <c r="BT431" s="22"/>
      <c r="BU431" s="29" t="s">
        <v>447</v>
      </c>
      <c r="BV431" s="30" t="s">
        <v>1030</v>
      </c>
      <c r="BW431" s="31">
        <f>L2+(423*L4)</f>
        <v>424</v>
      </c>
      <c r="BX431" s="22"/>
    </row>
    <row r="432" spans="1:76" x14ac:dyDescent="0.2">
      <c r="A432" s="3"/>
      <c r="BT432" s="22"/>
      <c r="BU432" s="29" t="s">
        <v>137</v>
      </c>
      <c r="BV432" s="30" t="s">
        <v>1030</v>
      </c>
      <c r="BW432" s="31">
        <f>L2+(424*L4)</f>
        <v>425</v>
      </c>
      <c r="BX432" s="22"/>
    </row>
    <row r="433" spans="1:76" x14ac:dyDescent="0.2">
      <c r="A433" s="3"/>
      <c r="BT433" s="22"/>
      <c r="BU433" s="29" t="s">
        <v>202</v>
      </c>
      <c r="BV433" s="30" t="s">
        <v>1030</v>
      </c>
      <c r="BW433" s="31">
        <f>L2+(425*L4)</f>
        <v>426</v>
      </c>
      <c r="BX433" s="22"/>
    </row>
    <row r="434" spans="1:76" x14ac:dyDescent="0.2">
      <c r="A434" s="3"/>
      <c r="BT434" s="22"/>
      <c r="BU434" s="29" t="s">
        <v>273</v>
      </c>
      <c r="BV434" s="30" t="s">
        <v>1030</v>
      </c>
      <c r="BW434" s="31">
        <f>L2+(426*L4)</f>
        <v>427</v>
      </c>
      <c r="BX434" s="22"/>
    </row>
    <row r="435" spans="1:76" x14ac:dyDescent="0.2">
      <c r="BT435" s="22"/>
      <c r="BU435" s="29" t="s">
        <v>459</v>
      </c>
      <c r="BV435" s="30" t="s">
        <v>1030</v>
      </c>
      <c r="BW435" s="31">
        <f>L2+(427*L4)</f>
        <v>428</v>
      </c>
      <c r="BX435" s="22"/>
    </row>
    <row r="436" spans="1:76" x14ac:dyDescent="0.2">
      <c r="BT436" s="22"/>
      <c r="BU436" s="29" t="s">
        <v>529</v>
      </c>
      <c r="BV436" s="30" t="s">
        <v>1030</v>
      </c>
      <c r="BW436" s="31">
        <f>L2+(428*L4)</f>
        <v>429</v>
      </c>
      <c r="BX436" s="22"/>
    </row>
    <row r="437" spans="1:76" x14ac:dyDescent="0.2">
      <c r="B437" s="1"/>
      <c r="D437" s="222"/>
      <c r="BT437" s="22"/>
      <c r="BU437" s="29" t="s">
        <v>715</v>
      </c>
      <c r="BV437" s="30" t="s">
        <v>1030</v>
      </c>
      <c r="BW437" s="31">
        <f>L2+(429*L4)</f>
        <v>430</v>
      </c>
      <c r="BX437" s="22"/>
    </row>
    <row r="438" spans="1:76" x14ac:dyDescent="0.2">
      <c r="BT438" s="22"/>
      <c r="BU438" s="29" t="s">
        <v>895</v>
      </c>
      <c r="BV438" s="30" t="s">
        <v>1030</v>
      </c>
      <c r="BW438" s="31">
        <f>L2+(430*L4)</f>
        <v>431</v>
      </c>
      <c r="BX438" s="22"/>
    </row>
    <row r="439" spans="1:76" x14ac:dyDescent="0.2">
      <c r="BT439" s="22"/>
      <c r="BU439" s="29" t="s">
        <v>961</v>
      </c>
      <c r="BV439" s="30" t="s">
        <v>1030</v>
      </c>
      <c r="BW439" s="31">
        <f>L2+(431*L4)</f>
        <v>432</v>
      </c>
      <c r="BX439" s="22"/>
    </row>
    <row r="440" spans="1:76" x14ac:dyDescent="0.2">
      <c r="BT440" s="22"/>
      <c r="BU440" s="29" t="s">
        <v>431</v>
      </c>
      <c r="BV440" s="30" t="s">
        <v>1030</v>
      </c>
      <c r="BW440" s="31">
        <f>L2+(432*L4)</f>
        <v>433</v>
      </c>
      <c r="BX440" s="22"/>
    </row>
    <row r="441" spans="1:76" x14ac:dyDescent="0.2">
      <c r="BT441" s="22"/>
      <c r="BU441" s="29" t="s">
        <v>364</v>
      </c>
      <c r="BV441" s="30" t="s">
        <v>1030</v>
      </c>
      <c r="BW441" s="31">
        <f>L2+(433*L4)</f>
        <v>434</v>
      </c>
      <c r="BX441" s="22"/>
    </row>
    <row r="442" spans="1:76" x14ac:dyDescent="0.2">
      <c r="BT442" s="22"/>
      <c r="BU442" s="29" t="s">
        <v>230</v>
      </c>
      <c r="BV442" s="30" t="s">
        <v>1030</v>
      </c>
      <c r="BW442" s="31">
        <f>L2+(434*L4)</f>
        <v>435</v>
      </c>
      <c r="BX442" s="22"/>
    </row>
    <row r="443" spans="1:76" x14ac:dyDescent="0.2">
      <c r="BT443" s="22"/>
      <c r="BU443" s="29" t="s">
        <v>46</v>
      </c>
      <c r="BV443" s="30" t="s">
        <v>1030</v>
      </c>
      <c r="BW443" s="31">
        <f>L2+(435*L4)</f>
        <v>436</v>
      </c>
      <c r="BX443" s="22"/>
    </row>
    <row r="444" spans="1:76" x14ac:dyDescent="0.2">
      <c r="BT444" s="22"/>
      <c r="BU444" s="29" t="s">
        <v>988</v>
      </c>
      <c r="BV444" s="30" t="s">
        <v>1030</v>
      </c>
      <c r="BW444" s="31">
        <f>L2+(436*L4)</f>
        <v>437</v>
      </c>
      <c r="BX444" s="22"/>
    </row>
    <row r="445" spans="1:76" x14ac:dyDescent="0.2">
      <c r="BT445" s="22"/>
      <c r="BU445" s="29" t="s">
        <v>804</v>
      </c>
      <c r="BV445" s="30" t="s">
        <v>1030</v>
      </c>
      <c r="BW445" s="31">
        <f>L2+(437*L4)</f>
        <v>438</v>
      </c>
      <c r="BX445" s="22"/>
    </row>
    <row r="446" spans="1:76" x14ac:dyDescent="0.2">
      <c r="BT446" s="22"/>
      <c r="BU446" s="29" t="s">
        <v>687</v>
      </c>
      <c r="BV446" s="30" t="s">
        <v>1030</v>
      </c>
      <c r="BW446" s="31">
        <f>L2+(438*L4)</f>
        <v>439</v>
      </c>
      <c r="BX446" s="22"/>
    </row>
    <row r="447" spans="1:76" x14ac:dyDescent="0.2">
      <c r="BT447" s="22"/>
      <c r="BU447" s="29" t="s">
        <v>620</v>
      </c>
      <c r="BV447" s="30" t="s">
        <v>1030</v>
      </c>
      <c r="BW447" s="31">
        <f>L2+(439*L4)</f>
        <v>440</v>
      </c>
      <c r="BX447" s="22"/>
    </row>
    <row r="448" spans="1:76" x14ac:dyDescent="0.2">
      <c r="BT448" s="22"/>
      <c r="BU448" s="29" t="s">
        <v>946</v>
      </c>
      <c r="BV448" s="30" t="s">
        <v>1030</v>
      </c>
      <c r="BW448" s="31">
        <f>L2+(440*L4)</f>
        <v>441</v>
      </c>
      <c r="BX448" s="22"/>
    </row>
    <row r="449" spans="72:76" x14ac:dyDescent="0.2">
      <c r="BT449" s="22"/>
      <c r="BU449" s="29" t="s">
        <v>880</v>
      </c>
      <c r="BV449" s="30" t="s">
        <v>1030</v>
      </c>
      <c r="BW449" s="31">
        <f>L2+(441*L4)</f>
        <v>442</v>
      </c>
      <c r="BX449" s="22"/>
    </row>
    <row r="450" spans="72:76" x14ac:dyDescent="0.2">
      <c r="BT450" s="22"/>
      <c r="BU450" s="29" t="s">
        <v>731</v>
      </c>
      <c r="BV450" s="30" t="s">
        <v>1030</v>
      </c>
      <c r="BW450" s="31">
        <f>L2+(442*L4)</f>
        <v>443</v>
      </c>
      <c r="BX450" s="22"/>
    </row>
    <row r="451" spans="72:76" x14ac:dyDescent="0.2">
      <c r="BT451" s="22"/>
      <c r="BU451" s="29" t="s">
        <v>544</v>
      </c>
      <c r="BV451" s="30" t="s">
        <v>1030</v>
      </c>
      <c r="BW451" s="31">
        <f>L2+(443*L4)</f>
        <v>444</v>
      </c>
      <c r="BX451" s="22"/>
    </row>
    <row r="452" spans="72:76" x14ac:dyDescent="0.2">
      <c r="BT452" s="22"/>
      <c r="BU452" s="29" t="s">
        <v>475</v>
      </c>
      <c r="BV452" s="30" t="s">
        <v>1030</v>
      </c>
      <c r="BW452" s="31">
        <f>L2+(444*L4)</f>
        <v>445</v>
      </c>
      <c r="BX452" s="22"/>
    </row>
    <row r="453" spans="72:76" x14ac:dyDescent="0.2">
      <c r="BT453" s="22"/>
      <c r="BU453" s="29" t="s">
        <v>289</v>
      </c>
      <c r="BV453" s="30" t="s">
        <v>1030</v>
      </c>
      <c r="BW453" s="31">
        <f>L2+(445*L4)</f>
        <v>446</v>
      </c>
      <c r="BX453" s="22"/>
    </row>
    <row r="454" spans="72:76" x14ac:dyDescent="0.2">
      <c r="BT454" s="22"/>
      <c r="BU454" s="29" t="s">
        <v>186</v>
      </c>
      <c r="BV454" s="30" t="s">
        <v>1030</v>
      </c>
      <c r="BW454" s="31">
        <f>L2+(446*L4)</f>
        <v>447</v>
      </c>
      <c r="BX454" s="22"/>
    </row>
    <row r="455" spans="72:76" x14ac:dyDescent="0.2">
      <c r="BT455" s="22"/>
      <c r="BU455" s="29" t="s">
        <v>121</v>
      </c>
      <c r="BV455" s="30" t="s">
        <v>1030</v>
      </c>
      <c r="BW455" s="31">
        <f>L2+(447*L4)</f>
        <v>448</v>
      </c>
      <c r="BX455" s="22"/>
    </row>
    <row r="456" spans="72:76" x14ac:dyDescent="0.2">
      <c r="BT456" s="22"/>
      <c r="BU456" s="29" t="s">
        <v>733</v>
      </c>
      <c r="BV456" s="30" t="s">
        <v>1030</v>
      </c>
      <c r="BW456" s="31">
        <f>L2+(448*L4)</f>
        <v>449</v>
      </c>
      <c r="BX456" s="22"/>
    </row>
    <row r="457" spans="72:76" x14ac:dyDescent="0.2">
      <c r="BT457" s="22"/>
      <c r="BU457" s="29" t="s">
        <v>539</v>
      </c>
      <c r="BV457" s="30" t="s">
        <v>1030</v>
      </c>
      <c r="BW457" s="31">
        <f>L2+(449*L4)</f>
        <v>450</v>
      </c>
      <c r="BX457" s="22"/>
    </row>
    <row r="458" spans="72:76" x14ac:dyDescent="0.2">
      <c r="BT458" s="22"/>
      <c r="BU458" s="29" t="s">
        <v>944</v>
      </c>
      <c r="BV458" s="30" t="s">
        <v>1030</v>
      </c>
      <c r="BW458" s="31">
        <f>L2+(450*L4)</f>
        <v>451</v>
      </c>
      <c r="BX458" s="22"/>
    </row>
    <row r="459" spans="72:76" x14ac:dyDescent="0.2">
      <c r="BT459" s="22"/>
      <c r="BU459" s="29" t="s">
        <v>885</v>
      </c>
      <c r="BV459" s="30" t="s">
        <v>1030</v>
      </c>
      <c r="BW459" s="31">
        <f>L2+(451*L4)</f>
        <v>452</v>
      </c>
      <c r="BX459" s="22"/>
    </row>
    <row r="460" spans="72:76" x14ac:dyDescent="0.2">
      <c r="BT460" s="22"/>
      <c r="BU460" s="29" t="s">
        <v>180</v>
      </c>
      <c r="BV460" s="30" t="s">
        <v>1030</v>
      </c>
      <c r="BW460" s="31">
        <f>L2+(452*L4)</f>
        <v>453</v>
      </c>
      <c r="BX460" s="22"/>
    </row>
    <row r="461" spans="72:76" x14ac:dyDescent="0.2">
      <c r="BT461" s="22"/>
      <c r="BU461" s="29" t="s">
        <v>123</v>
      </c>
      <c r="BV461" s="30" t="s">
        <v>1030</v>
      </c>
      <c r="BW461" s="31">
        <f>L2+(453*L4)</f>
        <v>454</v>
      </c>
      <c r="BX461" s="22"/>
    </row>
    <row r="462" spans="72:76" x14ac:dyDescent="0.2">
      <c r="BT462" s="22"/>
      <c r="BU462" s="29" t="s">
        <v>481</v>
      </c>
      <c r="BV462" s="30" t="s">
        <v>1030</v>
      </c>
      <c r="BW462" s="31">
        <f>L2+(454*L4)</f>
        <v>455</v>
      </c>
      <c r="BX462" s="22"/>
    </row>
    <row r="463" spans="72:76" x14ac:dyDescent="0.2">
      <c r="BT463" s="22"/>
      <c r="BU463" s="29" t="s">
        <v>287</v>
      </c>
      <c r="BV463" s="30" t="s">
        <v>1030</v>
      </c>
      <c r="BW463" s="31">
        <f>L2+(455*L4)</f>
        <v>456</v>
      </c>
      <c r="BX463" s="22"/>
    </row>
    <row r="464" spans="72:76" x14ac:dyDescent="0.2">
      <c r="BT464" s="22"/>
      <c r="BU464" s="29" t="s">
        <v>232</v>
      </c>
      <c r="BV464" s="30" t="s">
        <v>1030</v>
      </c>
      <c r="BW464" s="31">
        <f>L2+(456*L4)</f>
        <v>457</v>
      </c>
      <c r="BX464" s="22"/>
    </row>
    <row r="465" spans="1:76" x14ac:dyDescent="0.2">
      <c r="BT465" s="22"/>
      <c r="BU465" s="29" t="s">
        <v>40</v>
      </c>
      <c r="BV465" s="30" t="s">
        <v>1030</v>
      </c>
      <c r="BW465" s="31">
        <f>L2+(457*L4)</f>
        <v>458</v>
      </c>
      <c r="BX465" s="22"/>
    </row>
    <row r="466" spans="1:76" x14ac:dyDescent="0.2">
      <c r="BT466" s="22"/>
      <c r="BU466" s="29" t="s">
        <v>429</v>
      </c>
      <c r="BV466" s="30" t="s">
        <v>1030</v>
      </c>
      <c r="BW466" s="31">
        <f>L2+(458*L4)</f>
        <v>459</v>
      </c>
      <c r="BX466" s="22"/>
    </row>
    <row r="467" spans="1:76" x14ac:dyDescent="0.2">
      <c r="BT467" s="22"/>
      <c r="BU467" s="29" t="s">
        <v>370</v>
      </c>
      <c r="BV467" s="30" t="s">
        <v>1030</v>
      </c>
      <c r="BW467" s="31">
        <f>L2+(459*L4)</f>
        <v>460</v>
      </c>
      <c r="BX467" s="22"/>
    </row>
    <row r="468" spans="1:76" x14ac:dyDescent="0.2">
      <c r="BT468" s="22"/>
      <c r="BU468" s="29" t="s">
        <v>681</v>
      </c>
      <c r="BV468" s="30" t="s">
        <v>1030</v>
      </c>
      <c r="BW468" s="31">
        <f>L2+(460*L4)</f>
        <v>461</v>
      </c>
      <c r="BX468" s="22"/>
    </row>
    <row r="469" spans="1:76" x14ac:dyDescent="0.2">
      <c r="BT469" s="22"/>
      <c r="BU469" s="29" t="s">
        <v>622</v>
      </c>
      <c r="BV469" s="30" t="s">
        <v>1030</v>
      </c>
      <c r="BW469" s="31">
        <f>L2+(461*L4)</f>
        <v>462</v>
      </c>
      <c r="BX469" s="22"/>
    </row>
    <row r="470" spans="1:76" x14ac:dyDescent="0.2">
      <c r="A470" s="3"/>
      <c r="BT470" s="22"/>
      <c r="BU470" s="29" t="s">
        <v>994</v>
      </c>
      <c r="BV470" s="30" t="s">
        <v>1030</v>
      </c>
      <c r="BW470" s="31">
        <f>L2+(462*L4)</f>
        <v>463</v>
      </c>
      <c r="BX470" s="22"/>
    </row>
    <row r="471" spans="1:76" x14ac:dyDescent="0.2">
      <c r="A471" s="3"/>
      <c r="BT471" s="22"/>
      <c r="BU471" s="29" t="s">
        <v>802</v>
      </c>
      <c r="BV471" s="30" t="s">
        <v>1030</v>
      </c>
      <c r="BW471" s="31">
        <f>L2+(463*L4)</f>
        <v>464</v>
      </c>
      <c r="BX471" s="22"/>
    </row>
    <row r="472" spans="1:76" x14ac:dyDescent="0.2">
      <c r="A472" s="3"/>
      <c r="BT472" s="22"/>
      <c r="BU472" s="29" t="s">
        <v>271</v>
      </c>
      <c r="BV472" s="30" t="s">
        <v>1030</v>
      </c>
      <c r="BW472" s="31">
        <f>L2+(464*L4)</f>
        <v>465</v>
      </c>
      <c r="BX472" s="22"/>
    </row>
    <row r="473" spans="1:76" x14ac:dyDescent="0.2">
      <c r="BT473" s="22"/>
      <c r="BU473" s="29" t="s">
        <v>465</v>
      </c>
      <c r="BV473" s="30" t="s">
        <v>1030</v>
      </c>
      <c r="BW473" s="31">
        <f>L2+(465*L4)</f>
        <v>466</v>
      </c>
      <c r="BX473" s="22"/>
    </row>
    <row r="474" spans="1:76" x14ac:dyDescent="0.2">
      <c r="A474" s="3"/>
      <c r="BT474" s="22"/>
      <c r="BU474" s="29" t="s">
        <v>139</v>
      </c>
      <c r="BV474" s="30" t="s">
        <v>1030</v>
      </c>
      <c r="BW474" s="31">
        <f>L2+(466*L4)</f>
        <v>467</v>
      </c>
      <c r="BX474" s="22"/>
    </row>
    <row r="475" spans="1:76" x14ac:dyDescent="0.2">
      <c r="A475" s="3"/>
      <c r="BT475" s="22"/>
      <c r="BU475" s="29" t="s">
        <v>196</v>
      </c>
      <c r="BV475" s="30" t="s">
        <v>1030</v>
      </c>
      <c r="BW475" s="31">
        <f>L2+(467*L4)</f>
        <v>468</v>
      </c>
      <c r="BX475" s="22"/>
    </row>
    <row r="476" spans="1:76" x14ac:dyDescent="0.2">
      <c r="A476" s="3"/>
      <c r="BT476" s="22"/>
      <c r="BU476" s="29" t="s">
        <v>901</v>
      </c>
      <c r="BV476" s="30" t="s">
        <v>1030</v>
      </c>
      <c r="BW476" s="31">
        <f>L2+(468*L4)</f>
        <v>469</v>
      </c>
      <c r="BX476" s="22"/>
    </row>
    <row r="477" spans="1:76" x14ac:dyDescent="0.2">
      <c r="A477" s="3"/>
      <c r="BT477" s="22"/>
      <c r="BU477" s="29" t="s">
        <v>959</v>
      </c>
      <c r="BV477" s="30" t="s">
        <v>1030</v>
      </c>
      <c r="BW477" s="31">
        <f>L2+(469*L4)</f>
        <v>470</v>
      </c>
      <c r="BX477" s="22"/>
    </row>
    <row r="478" spans="1:76" x14ac:dyDescent="0.2">
      <c r="BT478" s="22"/>
      <c r="BU478" s="29" t="s">
        <v>523</v>
      </c>
      <c r="BV478" s="30" t="s">
        <v>1030</v>
      </c>
      <c r="BW478" s="31">
        <f>L2+(470*L4)</f>
        <v>471</v>
      </c>
      <c r="BX478" s="22"/>
    </row>
    <row r="479" spans="1:76" x14ac:dyDescent="0.2">
      <c r="BT479" s="22"/>
      <c r="BU479" s="29" t="s">
        <v>717</v>
      </c>
      <c r="BV479" s="30" t="s">
        <v>1030</v>
      </c>
      <c r="BW479" s="31">
        <f>L2+(471*L4)</f>
        <v>472</v>
      </c>
      <c r="BX479" s="22"/>
    </row>
    <row r="480" spans="1:76" x14ac:dyDescent="0.2">
      <c r="B480" s="1"/>
      <c r="D480" s="222"/>
      <c r="BT480" s="22"/>
      <c r="BU480" s="29" t="s">
        <v>786</v>
      </c>
      <c r="BV480" s="30" t="s">
        <v>1030</v>
      </c>
      <c r="BW480" s="31">
        <f>L2+(472*L4)</f>
        <v>473</v>
      </c>
      <c r="BX480" s="22"/>
    </row>
    <row r="481" spans="72:76" x14ac:dyDescent="0.2">
      <c r="BT481" s="22"/>
      <c r="BU481" s="29" t="s">
        <v>978</v>
      </c>
      <c r="BV481" s="30" t="s">
        <v>1030</v>
      </c>
      <c r="BW481" s="31">
        <f>L2+(473*L4)</f>
        <v>474</v>
      </c>
      <c r="BX481" s="22"/>
    </row>
    <row r="482" spans="72:76" x14ac:dyDescent="0.2">
      <c r="BT482" s="22"/>
      <c r="BU482" s="29" t="s">
        <v>638</v>
      </c>
      <c r="BV482" s="30" t="s">
        <v>1030</v>
      </c>
      <c r="BW482" s="31">
        <f>L2+(474*L4)</f>
        <v>475</v>
      </c>
      <c r="BX482" s="22"/>
    </row>
    <row r="483" spans="72:76" x14ac:dyDescent="0.2">
      <c r="BT483" s="22"/>
      <c r="BU483" s="29" t="s">
        <v>697</v>
      </c>
      <c r="BV483" s="30" t="s">
        <v>1030</v>
      </c>
      <c r="BW483" s="31">
        <f>L2+(475*L4)</f>
        <v>476</v>
      </c>
      <c r="BX483" s="22"/>
    </row>
    <row r="484" spans="72:76" x14ac:dyDescent="0.2">
      <c r="BT484" s="22"/>
      <c r="BU484" s="29" t="s">
        <v>386</v>
      </c>
      <c r="BV484" s="30" t="s">
        <v>1030</v>
      </c>
      <c r="BW484" s="31">
        <f>L2+(476*L4)</f>
        <v>477</v>
      </c>
      <c r="BX484" s="22"/>
    </row>
    <row r="485" spans="72:76" x14ac:dyDescent="0.2">
      <c r="BT485" s="22"/>
      <c r="BU485" s="29" t="s">
        <v>445</v>
      </c>
      <c r="BV485" s="30" t="s">
        <v>1030</v>
      </c>
      <c r="BW485" s="31">
        <f>L2+(477*L4)</f>
        <v>478</v>
      </c>
      <c r="BX485" s="22"/>
    </row>
    <row r="486" spans="72:76" x14ac:dyDescent="0.2">
      <c r="BT486" s="22"/>
      <c r="BU486" s="29" t="s">
        <v>24</v>
      </c>
      <c r="BV486" s="30" t="s">
        <v>1030</v>
      </c>
      <c r="BW486" s="31">
        <f>L2+(478*L4)</f>
        <v>479</v>
      </c>
      <c r="BX486" s="22"/>
    </row>
    <row r="487" spans="72:76" x14ac:dyDescent="0.2">
      <c r="BT487" s="22"/>
      <c r="BU487" s="29" t="s">
        <v>216</v>
      </c>
      <c r="BV487" s="30" t="s">
        <v>1030</v>
      </c>
      <c r="BW487" s="31">
        <f>L2+(479*L4)</f>
        <v>480</v>
      </c>
      <c r="BX487" s="22"/>
    </row>
    <row r="488" spans="72:76" x14ac:dyDescent="0.2">
      <c r="BT488" s="22"/>
      <c r="BU488" s="29" t="s">
        <v>665</v>
      </c>
      <c r="BV488" s="30" t="s">
        <v>1030</v>
      </c>
      <c r="BW488" s="31">
        <f>L2+(480*L4)</f>
        <v>481</v>
      </c>
      <c r="BX488" s="22"/>
    </row>
    <row r="489" spans="72:76" x14ac:dyDescent="0.2">
      <c r="BT489" s="22"/>
      <c r="BU489" s="29" t="s">
        <v>606</v>
      </c>
      <c r="BV489" s="30" t="s">
        <v>1030</v>
      </c>
      <c r="BW489" s="31">
        <f>L2+(481*L4)</f>
        <v>482</v>
      </c>
      <c r="BX489" s="22"/>
    </row>
    <row r="490" spans="72:76" x14ac:dyDescent="0.2">
      <c r="BT490" s="22"/>
      <c r="BU490" s="29" t="s">
        <v>1010</v>
      </c>
      <c r="BV490" s="30" t="s">
        <v>1030</v>
      </c>
      <c r="BW490" s="31">
        <f>L2+(482*L4)</f>
        <v>483</v>
      </c>
      <c r="BX490" s="22"/>
    </row>
    <row r="491" spans="72:76" x14ac:dyDescent="0.2">
      <c r="BT491" s="22"/>
      <c r="BU491" s="29" t="s">
        <v>818</v>
      </c>
      <c r="BV491" s="30" t="s">
        <v>1030</v>
      </c>
      <c r="BW491" s="31">
        <f>L2+(483*L4)</f>
        <v>484</v>
      </c>
      <c r="BX491" s="22"/>
    </row>
    <row r="492" spans="72:76" x14ac:dyDescent="0.2">
      <c r="BT492" s="22"/>
      <c r="BU492" s="29" t="s">
        <v>248</v>
      </c>
      <c r="BV492" s="30" t="s">
        <v>1030</v>
      </c>
      <c r="BW492" s="31">
        <f>L2+(484*L4)</f>
        <v>485</v>
      </c>
      <c r="BX492" s="22"/>
    </row>
    <row r="493" spans="72:76" x14ac:dyDescent="0.2">
      <c r="BT493" s="22"/>
      <c r="BU493" s="29" t="s">
        <v>56</v>
      </c>
      <c r="BV493" s="30" t="s">
        <v>1030</v>
      </c>
      <c r="BW493" s="31">
        <f>L2+(485*L4)</f>
        <v>486</v>
      </c>
      <c r="BX493" s="22"/>
    </row>
    <row r="494" spans="72:76" x14ac:dyDescent="0.2">
      <c r="BT494" s="22"/>
      <c r="BU494" s="29" t="s">
        <v>413</v>
      </c>
      <c r="BV494" s="30" t="s">
        <v>1030</v>
      </c>
      <c r="BW494" s="31">
        <f>L2+(486*L4)</f>
        <v>487</v>
      </c>
      <c r="BX494" s="22"/>
    </row>
    <row r="495" spans="72:76" x14ac:dyDescent="0.2">
      <c r="BT495" s="22"/>
      <c r="BU495" s="29" t="s">
        <v>354</v>
      </c>
      <c r="BV495" s="30" t="s">
        <v>1030</v>
      </c>
      <c r="BW495" s="31">
        <f>L2+(487*L4)</f>
        <v>488</v>
      </c>
      <c r="BX495" s="22"/>
    </row>
    <row r="496" spans="72:76" x14ac:dyDescent="0.2">
      <c r="BT496" s="22"/>
      <c r="BU496" s="29" t="s">
        <v>165</v>
      </c>
      <c r="BV496" s="30" t="s">
        <v>1030</v>
      </c>
      <c r="BW496" s="31">
        <f>L2+(488*L4)</f>
        <v>489</v>
      </c>
      <c r="BX496" s="22"/>
    </row>
    <row r="497" spans="72:76" x14ac:dyDescent="0.2">
      <c r="BT497" s="22"/>
      <c r="BU497" s="29" t="s">
        <v>108</v>
      </c>
      <c r="BV497" s="30" t="s">
        <v>1030</v>
      </c>
      <c r="BW497" s="31">
        <f>L2+(489*L4)</f>
        <v>490</v>
      </c>
      <c r="BX497" s="22"/>
    </row>
    <row r="498" spans="72:76" x14ac:dyDescent="0.2">
      <c r="BT498" s="22"/>
      <c r="BU498" s="29" t="s">
        <v>496</v>
      </c>
      <c r="BV498" s="30" t="s">
        <v>1030</v>
      </c>
      <c r="BW498" s="31">
        <f>L2+(490*L4)</f>
        <v>491</v>
      </c>
      <c r="BX498" s="22"/>
    </row>
    <row r="499" spans="72:76" x14ac:dyDescent="0.2">
      <c r="BT499" s="22"/>
      <c r="BU499" s="29" t="s">
        <v>302</v>
      </c>
      <c r="BV499" s="30" t="s">
        <v>1030</v>
      </c>
      <c r="BW499" s="31">
        <f>L2+(491*L4)</f>
        <v>492</v>
      </c>
      <c r="BX499" s="22"/>
    </row>
    <row r="500" spans="72:76" x14ac:dyDescent="0.2">
      <c r="BT500" s="22"/>
      <c r="BU500" s="29" t="s">
        <v>748</v>
      </c>
      <c r="BV500" s="30" t="s">
        <v>1030</v>
      </c>
      <c r="BW500" s="31">
        <f>L2+(492*L4)</f>
        <v>493</v>
      </c>
      <c r="BX500" s="22"/>
    </row>
    <row r="501" spans="72:76" x14ac:dyDescent="0.2">
      <c r="BT501" s="22"/>
      <c r="BU501" s="29" t="s">
        <v>554</v>
      </c>
      <c r="BV501" s="30" t="s">
        <v>1030</v>
      </c>
      <c r="BW501" s="31">
        <f>L2+(493*L4)</f>
        <v>494</v>
      </c>
      <c r="BX501" s="22"/>
    </row>
    <row r="502" spans="72:76" x14ac:dyDescent="0.2">
      <c r="BT502" s="22"/>
      <c r="BU502" s="29" t="s">
        <v>928</v>
      </c>
      <c r="BV502" s="30" t="s">
        <v>1030</v>
      </c>
      <c r="BW502" s="31">
        <f>L2+(494*L4)</f>
        <v>495</v>
      </c>
      <c r="BX502" s="22"/>
    </row>
    <row r="503" spans="72:76" x14ac:dyDescent="0.2">
      <c r="BT503" s="22"/>
      <c r="BU503" s="29" t="s">
        <v>870</v>
      </c>
      <c r="BV503" s="30" t="s">
        <v>1030</v>
      </c>
      <c r="BW503" s="31">
        <f>L2+(495*L4)</f>
        <v>496</v>
      </c>
      <c r="BX503" s="22"/>
    </row>
    <row r="504" spans="72:76" x14ac:dyDescent="0.2">
      <c r="BT504" s="22"/>
      <c r="BU504" s="29" t="s">
        <v>338</v>
      </c>
      <c r="BV504" s="30" t="s">
        <v>1030</v>
      </c>
      <c r="BW504" s="31">
        <f>L2+(496*L4)</f>
        <v>497</v>
      </c>
      <c r="BX504" s="22"/>
    </row>
    <row r="505" spans="72:76" x14ac:dyDescent="0.2">
      <c r="BT505" s="22"/>
      <c r="BU505" s="29" t="s">
        <v>397</v>
      </c>
      <c r="BV505" s="30" t="s">
        <v>1030</v>
      </c>
      <c r="BW505" s="31">
        <f>L2+(497*L4)</f>
        <v>498</v>
      </c>
      <c r="BX505" s="22"/>
    </row>
    <row r="506" spans="72:76" x14ac:dyDescent="0.2">
      <c r="BT506" s="22"/>
      <c r="BU506" s="29" t="s">
        <v>72</v>
      </c>
      <c r="BV506" s="30" t="s">
        <v>1030</v>
      </c>
      <c r="BW506" s="31">
        <f>L2+(498*L4)</f>
        <v>499</v>
      </c>
      <c r="BX506" s="22"/>
    </row>
    <row r="507" spans="72:76" x14ac:dyDescent="0.2">
      <c r="BT507" s="22"/>
      <c r="BU507" s="29" t="s">
        <v>264</v>
      </c>
      <c r="BV507" s="30" t="s">
        <v>1030</v>
      </c>
      <c r="BW507" s="31">
        <f>L2+(499*L4)</f>
        <v>500</v>
      </c>
      <c r="BX507" s="22"/>
    </row>
    <row r="508" spans="72:76" x14ac:dyDescent="0.2">
      <c r="BT508" s="22"/>
      <c r="BU508" s="29" t="s">
        <v>834</v>
      </c>
      <c r="BV508" s="30" t="s">
        <v>1030</v>
      </c>
      <c r="BW508" s="31">
        <f>L2+(500*L4)</f>
        <v>501</v>
      </c>
      <c r="BX508" s="22"/>
    </row>
    <row r="509" spans="72:76" x14ac:dyDescent="0.2">
      <c r="BT509" s="22"/>
      <c r="BU509" s="29" t="s">
        <v>1026</v>
      </c>
      <c r="BV509" s="30" t="s">
        <v>1030</v>
      </c>
      <c r="BW509" s="31">
        <f>L2+(501*L4)</f>
        <v>502</v>
      </c>
      <c r="BX509" s="22"/>
    </row>
    <row r="510" spans="72:76" x14ac:dyDescent="0.2">
      <c r="BT510" s="22"/>
      <c r="BU510" s="29" t="s">
        <v>590</v>
      </c>
      <c r="BV510" s="54" t="s">
        <v>1030</v>
      </c>
      <c r="BW510" s="31">
        <f>L2+(502*L4)</f>
        <v>503</v>
      </c>
      <c r="BX510" s="22"/>
    </row>
    <row r="511" spans="72:76" x14ac:dyDescent="0.2">
      <c r="BT511" s="22"/>
      <c r="BU511" s="29" t="s">
        <v>649</v>
      </c>
      <c r="BV511" s="30" t="s">
        <v>1030</v>
      </c>
      <c r="BW511" s="31">
        <f>L2+(503*L4)</f>
        <v>504</v>
      </c>
      <c r="BX511" s="22"/>
    </row>
    <row r="512" spans="72:76" x14ac:dyDescent="0.2">
      <c r="BT512" s="22"/>
      <c r="BU512" s="29" t="s">
        <v>854</v>
      </c>
      <c r="BV512" s="30" t="s">
        <v>1030</v>
      </c>
      <c r="BW512" s="31">
        <f>L2+(504*L4)</f>
        <v>505</v>
      </c>
      <c r="BX512" s="22"/>
    </row>
    <row r="513" spans="1:76" x14ac:dyDescent="0.2">
      <c r="A513" s="3"/>
      <c r="BT513" s="22"/>
      <c r="BU513" s="29" t="s">
        <v>912</v>
      </c>
      <c r="BV513" s="30" t="s">
        <v>1030</v>
      </c>
      <c r="BW513" s="31">
        <f>L2+(505*L4)</f>
        <v>506</v>
      </c>
      <c r="BX513" s="22"/>
    </row>
    <row r="514" spans="1:76" x14ac:dyDescent="0.2">
      <c r="A514" s="3"/>
      <c r="BT514" s="22"/>
      <c r="BU514" s="29" t="s">
        <v>570</v>
      </c>
      <c r="BV514" s="30" t="s">
        <v>1030</v>
      </c>
      <c r="BW514" s="31">
        <f>L2+(506*L4)</f>
        <v>507</v>
      </c>
      <c r="BX514" s="22"/>
    </row>
    <row r="515" spans="1:76" x14ac:dyDescent="0.2">
      <c r="A515" s="3"/>
      <c r="BT515" s="22"/>
      <c r="BU515" s="29" t="s">
        <v>764</v>
      </c>
      <c r="BV515" s="30" t="s">
        <v>1030</v>
      </c>
      <c r="BW515" s="31">
        <f>L2+(507*L4)</f>
        <v>508</v>
      </c>
      <c r="BX515" s="22"/>
    </row>
    <row r="516" spans="1:76" x14ac:dyDescent="0.2">
      <c r="BT516" s="22"/>
      <c r="BU516" s="29" t="s">
        <v>318</v>
      </c>
      <c r="BV516" s="30" t="s">
        <v>1030</v>
      </c>
      <c r="BW516" s="31">
        <f>L2+(508*L4)</f>
        <v>509</v>
      </c>
      <c r="BX516" s="22"/>
    </row>
    <row r="517" spans="1:76" x14ac:dyDescent="0.2">
      <c r="BT517" s="22"/>
      <c r="BU517" s="29" t="s">
        <v>512</v>
      </c>
      <c r="BV517" s="30" t="s">
        <v>1030</v>
      </c>
      <c r="BW517" s="31">
        <f>L2+(509*L4)</f>
        <v>510</v>
      </c>
      <c r="BX517" s="22"/>
    </row>
    <row r="518" spans="1:76" x14ac:dyDescent="0.2">
      <c r="BT518" s="22"/>
      <c r="BU518" s="29" t="s">
        <v>92</v>
      </c>
      <c r="BV518" s="30" t="s">
        <v>1030</v>
      </c>
      <c r="BW518" s="31">
        <f>L2+(510*L4)</f>
        <v>511</v>
      </c>
      <c r="BX518" s="22"/>
    </row>
    <row r="519" spans="1:76" x14ac:dyDescent="0.2">
      <c r="BT519" s="22"/>
      <c r="BU519" s="29" t="s">
        <v>150</v>
      </c>
      <c r="BV519" s="30" t="s">
        <v>1030</v>
      </c>
      <c r="BW519" s="31">
        <f>L2+(511*L4)</f>
        <v>512</v>
      </c>
      <c r="BX519" s="22"/>
    </row>
    <row r="520" spans="1:76" x14ac:dyDescent="0.2">
      <c r="BT520" s="22"/>
      <c r="BU520" s="29" t="s">
        <v>910</v>
      </c>
      <c r="BV520" s="30" t="s">
        <v>1030</v>
      </c>
      <c r="BW520" s="31">
        <f>L2+(512*L4)</f>
        <v>513</v>
      </c>
      <c r="BX520" s="22"/>
    </row>
    <row r="521" spans="1:76" x14ac:dyDescent="0.2">
      <c r="BT521" s="22"/>
      <c r="BU521" s="29" t="s">
        <v>852</v>
      </c>
      <c r="BV521" s="30" t="s">
        <v>1030</v>
      </c>
      <c r="BW521" s="31">
        <f>L2+(513*L4)</f>
        <v>514</v>
      </c>
      <c r="BX521" s="22"/>
    </row>
    <row r="522" spans="1:76" x14ac:dyDescent="0.2">
      <c r="BT522" s="22"/>
      <c r="BU522" s="29" t="s">
        <v>766</v>
      </c>
      <c r="BV522" s="30" t="s">
        <v>1030</v>
      </c>
      <c r="BW522" s="31">
        <f>L2+(514*L4)</f>
        <v>515</v>
      </c>
      <c r="BX522" s="22"/>
    </row>
    <row r="523" spans="1:76" x14ac:dyDescent="0.2">
      <c r="B523" s="1"/>
      <c r="D523" s="222"/>
      <c r="BT523" s="22"/>
      <c r="BU523" s="29" t="s">
        <v>572</v>
      </c>
      <c r="BV523" s="30" t="s">
        <v>1030</v>
      </c>
      <c r="BW523" s="31">
        <f>L2+(515*L4)</f>
        <v>516</v>
      </c>
      <c r="BX523" s="22"/>
    </row>
    <row r="524" spans="1:76" x14ac:dyDescent="0.2">
      <c r="BT524" s="22"/>
      <c r="BU524" s="29" t="s">
        <v>510</v>
      </c>
      <c r="BV524" s="30" t="s">
        <v>1030</v>
      </c>
      <c r="BW524" s="31">
        <f>L2+(516*L4)</f>
        <v>517</v>
      </c>
      <c r="BX524" s="22"/>
    </row>
    <row r="525" spans="1:76" x14ac:dyDescent="0.2">
      <c r="BT525" s="22"/>
      <c r="BU525" s="29" t="s">
        <v>316</v>
      </c>
      <c r="BV525" s="30" t="s">
        <v>1030</v>
      </c>
      <c r="BW525" s="31">
        <f>L2+(517*L4)</f>
        <v>518</v>
      </c>
      <c r="BX525" s="22"/>
    </row>
    <row r="526" spans="1:76" x14ac:dyDescent="0.2">
      <c r="BT526" s="22"/>
      <c r="BU526" s="29" t="s">
        <v>152</v>
      </c>
      <c r="BV526" s="30" t="s">
        <v>1030</v>
      </c>
      <c r="BW526" s="31">
        <f>L2+(518*L4)</f>
        <v>519</v>
      </c>
      <c r="BX526" s="22"/>
    </row>
    <row r="527" spans="1:76" x14ac:dyDescent="0.2">
      <c r="BT527" s="22"/>
      <c r="BU527" s="29" t="s">
        <v>94</v>
      </c>
      <c r="BV527" s="30" t="s">
        <v>1030</v>
      </c>
      <c r="BW527" s="31">
        <f>L2+(519*L4)</f>
        <v>520</v>
      </c>
      <c r="BX527" s="22"/>
    </row>
    <row r="528" spans="1:76" x14ac:dyDescent="0.2">
      <c r="BT528" s="22"/>
      <c r="BU528" s="29" t="s">
        <v>395</v>
      </c>
      <c r="BV528" s="30" t="s">
        <v>1030</v>
      </c>
      <c r="BW528" s="31">
        <f>L2+(520*L4)</f>
        <v>521</v>
      </c>
      <c r="BX528" s="22"/>
    </row>
    <row r="529" spans="72:76" x14ac:dyDescent="0.2">
      <c r="BT529" s="22"/>
      <c r="BU529" s="29" t="s">
        <v>336</v>
      </c>
      <c r="BV529" s="30" t="s">
        <v>1030</v>
      </c>
      <c r="BW529" s="31">
        <f>L2+(521*L4)</f>
        <v>522</v>
      </c>
      <c r="BX529" s="22"/>
    </row>
    <row r="530" spans="72:76" x14ac:dyDescent="0.2">
      <c r="BT530" s="22"/>
      <c r="BU530" s="29" t="s">
        <v>266</v>
      </c>
      <c r="BV530" s="30" t="s">
        <v>1030</v>
      </c>
      <c r="BW530" s="31">
        <f>L2+(522*L4)</f>
        <v>523</v>
      </c>
      <c r="BX530" s="22"/>
    </row>
    <row r="531" spans="72:76" x14ac:dyDescent="0.2">
      <c r="BT531" s="22"/>
      <c r="BU531" s="29" t="s">
        <v>74</v>
      </c>
      <c r="BV531" s="30" t="s">
        <v>1030</v>
      </c>
      <c r="BW531" s="31">
        <f>L2+(523*L4)</f>
        <v>524</v>
      </c>
      <c r="BX531" s="22"/>
    </row>
    <row r="532" spans="72:76" x14ac:dyDescent="0.2">
      <c r="BT532" s="22"/>
      <c r="BU532" s="29" t="s">
        <v>1024</v>
      </c>
      <c r="BV532" s="30" t="s">
        <v>1030</v>
      </c>
      <c r="BW532" s="31">
        <f>L2+(524*L4)</f>
        <v>525</v>
      </c>
      <c r="BX532" s="22"/>
    </row>
    <row r="533" spans="72:76" x14ac:dyDescent="0.2">
      <c r="BT533" s="22"/>
      <c r="BU533" s="29" t="s">
        <v>832</v>
      </c>
      <c r="BV533" s="30" t="s">
        <v>1030</v>
      </c>
      <c r="BW533" s="31">
        <f>L2+(525*L4)</f>
        <v>526</v>
      </c>
      <c r="BX533" s="22"/>
    </row>
    <row r="534" spans="72:76" x14ac:dyDescent="0.2">
      <c r="BT534" s="22"/>
      <c r="BU534" s="29" t="s">
        <v>651</v>
      </c>
      <c r="BV534" s="30" t="s">
        <v>1030</v>
      </c>
      <c r="BW534" s="31">
        <f>L2+(526*L4)</f>
        <v>527</v>
      </c>
      <c r="BX534" s="22"/>
    </row>
    <row r="535" spans="72:76" x14ac:dyDescent="0.2">
      <c r="BT535" s="22"/>
      <c r="BU535" s="29" t="s">
        <v>592</v>
      </c>
      <c r="BV535" s="30" t="s">
        <v>1030</v>
      </c>
      <c r="BW535" s="31">
        <f>L2+(527*L4)</f>
        <v>528</v>
      </c>
      <c r="BX535" s="22"/>
    </row>
    <row r="536" spans="72:76" x14ac:dyDescent="0.2">
      <c r="BT536" s="22"/>
      <c r="BU536" s="29" t="s">
        <v>110</v>
      </c>
      <c r="BV536" s="30" t="s">
        <v>1030</v>
      </c>
      <c r="BW536" s="31">
        <f>L2+(528*L4)</f>
        <v>529</v>
      </c>
      <c r="BX536" s="22"/>
    </row>
    <row r="537" spans="72:76" x14ac:dyDescent="0.2">
      <c r="BT537" s="22"/>
      <c r="BU537" s="29" t="s">
        <v>167</v>
      </c>
      <c r="BV537" s="30" t="s">
        <v>1030</v>
      </c>
      <c r="BW537" s="31">
        <f>L2+(529*L4)</f>
        <v>530</v>
      </c>
      <c r="BX537" s="22"/>
    </row>
    <row r="538" spans="72:76" x14ac:dyDescent="0.2">
      <c r="BT538" s="22"/>
      <c r="BU538" s="29" t="s">
        <v>300</v>
      </c>
      <c r="BV538" s="30" t="s">
        <v>1030</v>
      </c>
      <c r="BW538" s="31">
        <f>L2+(530*L4)</f>
        <v>531</v>
      </c>
      <c r="BX538" s="22"/>
    </row>
    <row r="539" spans="72:76" x14ac:dyDescent="0.2">
      <c r="BT539" s="22"/>
      <c r="BU539" s="29" t="s">
        <v>494</v>
      </c>
      <c r="BV539" s="30" t="s">
        <v>1030</v>
      </c>
      <c r="BW539" s="31">
        <f>L2+(531*L4)</f>
        <v>532</v>
      </c>
      <c r="BX539" s="22"/>
    </row>
    <row r="540" spans="72:76" x14ac:dyDescent="0.2">
      <c r="BT540" s="22"/>
      <c r="BU540" s="29" t="s">
        <v>556</v>
      </c>
      <c r="BV540" s="30" t="s">
        <v>1030</v>
      </c>
      <c r="BW540" s="31">
        <f>L2+(532*L4)</f>
        <v>533</v>
      </c>
      <c r="BX540" s="22"/>
    </row>
    <row r="541" spans="72:76" x14ac:dyDescent="0.2">
      <c r="BT541" s="22"/>
      <c r="BU541" s="29" t="s">
        <v>750</v>
      </c>
      <c r="BV541" s="30" t="s">
        <v>1030</v>
      </c>
      <c r="BW541" s="31">
        <f>L2+(533*L4)</f>
        <v>534</v>
      </c>
      <c r="BX541" s="22"/>
    </row>
    <row r="542" spans="72:76" x14ac:dyDescent="0.2">
      <c r="BT542" s="22"/>
      <c r="BU542" s="29" t="s">
        <v>868</v>
      </c>
      <c r="BV542" s="30" t="s">
        <v>1030</v>
      </c>
      <c r="BW542" s="31">
        <f>L2+(534*L4)</f>
        <v>535</v>
      </c>
      <c r="BX542" s="22"/>
    </row>
    <row r="543" spans="72:76" x14ac:dyDescent="0.2">
      <c r="BT543" s="22"/>
      <c r="BU543" s="29" t="s">
        <v>926</v>
      </c>
      <c r="BV543" s="30" t="s">
        <v>1030</v>
      </c>
      <c r="BW543" s="31">
        <f>L2+(535*L4)</f>
        <v>536</v>
      </c>
      <c r="BX543" s="22"/>
    </row>
    <row r="544" spans="72:76" x14ac:dyDescent="0.2">
      <c r="BT544" s="22"/>
      <c r="BU544" s="29" t="s">
        <v>608</v>
      </c>
      <c r="BV544" s="30" t="s">
        <v>1030</v>
      </c>
      <c r="BW544" s="31">
        <f>L2+(536*L4)</f>
        <v>537</v>
      </c>
      <c r="BX544" s="22"/>
    </row>
    <row r="545" spans="1:76" x14ac:dyDescent="0.2">
      <c r="BT545" s="22"/>
      <c r="BU545" s="55" t="s">
        <v>667</v>
      </c>
      <c r="BV545" s="30" t="s">
        <v>1030</v>
      </c>
      <c r="BW545" s="31">
        <f>L2+(537*L4)</f>
        <v>538</v>
      </c>
      <c r="BX545" s="22"/>
    </row>
    <row r="546" spans="1:76" x14ac:dyDescent="0.2">
      <c r="BT546" s="22"/>
      <c r="BU546" s="29" t="s">
        <v>816</v>
      </c>
      <c r="BV546" s="30" t="s">
        <v>1030</v>
      </c>
      <c r="BW546" s="31">
        <f>L2+(538*L4)</f>
        <v>539</v>
      </c>
      <c r="BX546" s="22"/>
    </row>
    <row r="547" spans="1:76" x14ac:dyDescent="0.2">
      <c r="BT547" s="22"/>
      <c r="BU547" s="29" t="s">
        <v>1008</v>
      </c>
      <c r="BV547" s="30" t="s">
        <v>1030</v>
      </c>
      <c r="BW547" s="31">
        <f>L2+(539*L4)</f>
        <v>540</v>
      </c>
      <c r="BX547" s="22"/>
    </row>
    <row r="548" spans="1:76" x14ac:dyDescent="0.2">
      <c r="BT548" s="22"/>
      <c r="BU548" s="55" t="s">
        <v>58</v>
      </c>
      <c r="BV548" s="30" t="s">
        <v>1030</v>
      </c>
      <c r="BW548" s="31">
        <f>L2+(540*L4)</f>
        <v>541</v>
      </c>
      <c r="BX548" s="22"/>
    </row>
    <row r="549" spans="1:76" x14ac:dyDescent="0.2">
      <c r="BT549" s="22"/>
      <c r="BU549" s="29" t="s">
        <v>250</v>
      </c>
      <c r="BV549" s="30" t="s">
        <v>1030</v>
      </c>
      <c r="BW549" s="31">
        <f>L2+(541*L4)</f>
        <v>542</v>
      </c>
      <c r="BX549" s="22"/>
    </row>
    <row r="550" spans="1:76" x14ac:dyDescent="0.2">
      <c r="BT550" s="22"/>
      <c r="BU550" s="29" t="s">
        <v>352</v>
      </c>
      <c r="BV550" s="30" t="s">
        <v>1030</v>
      </c>
      <c r="BW550" s="31">
        <f>L2+(542*L4)</f>
        <v>543</v>
      </c>
      <c r="BX550" s="22"/>
    </row>
    <row r="551" spans="1:76" x14ac:dyDescent="0.2">
      <c r="BT551" s="22"/>
      <c r="BU551" s="55" t="s">
        <v>411</v>
      </c>
      <c r="BV551" s="30" t="s">
        <v>1030</v>
      </c>
      <c r="BW551" s="31">
        <f>L2+(543*L4)</f>
        <v>544</v>
      </c>
      <c r="BX551" s="22"/>
    </row>
    <row r="552" spans="1:76" x14ac:dyDescent="0.2">
      <c r="BT552" s="22"/>
      <c r="BU552" s="29" t="s">
        <v>976</v>
      </c>
      <c r="BV552" s="30" t="s">
        <v>1030</v>
      </c>
      <c r="BW552" s="31">
        <f>L2+(544*L4)</f>
        <v>545</v>
      </c>
      <c r="BX552" s="22"/>
    </row>
    <row r="553" spans="1:76" x14ac:dyDescent="0.2">
      <c r="BT553" s="22"/>
      <c r="BU553" s="29" t="s">
        <v>784</v>
      </c>
      <c r="BV553" s="30" t="s">
        <v>1030</v>
      </c>
      <c r="BW553" s="31">
        <f>L2+(545*L4)</f>
        <v>546</v>
      </c>
      <c r="BX553" s="22"/>
    </row>
    <row r="554" spans="1:76" x14ac:dyDescent="0.2">
      <c r="BT554" s="22"/>
      <c r="BU554" s="29" t="s">
        <v>699</v>
      </c>
      <c r="BV554" s="30" t="s">
        <v>1030</v>
      </c>
      <c r="BW554" s="31">
        <f>L2+(546*L4)</f>
        <v>547</v>
      </c>
      <c r="BX554" s="22"/>
    </row>
    <row r="555" spans="1:76" x14ac:dyDescent="0.2">
      <c r="BT555" s="22"/>
      <c r="BU555" s="29" t="s">
        <v>640</v>
      </c>
      <c r="BV555" s="30" t="s">
        <v>1030</v>
      </c>
      <c r="BW555" s="31">
        <f>L2+(547*L4)</f>
        <v>548</v>
      </c>
      <c r="BX555" s="22"/>
    </row>
    <row r="556" spans="1:76" x14ac:dyDescent="0.2">
      <c r="A556" s="3"/>
      <c r="BT556" s="22"/>
      <c r="BU556" s="29" t="s">
        <v>443</v>
      </c>
      <c r="BV556" s="30" t="s">
        <v>1030</v>
      </c>
      <c r="BW556" s="31">
        <f>L2+(548*L4)</f>
        <v>549</v>
      </c>
      <c r="BX556" s="22"/>
    </row>
    <row r="557" spans="1:76" x14ac:dyDescent="0.2">
      <c r="A557" s="3"/>
      <c r="BT557" s="22"/>
      <c r="BU557" s="29" t="s">
        <v>384</v>
      </c>
      <c r="BV557" s="30" t="s">
        <v>1030</v>
      </c>
      <c r="BW557" s="31">
        <f>L2+(549*L4)</f>
        <v>550</v>
      </c>
      <c r="BX557" s="22"/>
    </row>
    <row r="558" spans="1:76" x14ac:dyDescent="0.2">
      <c r="A558" s="3"/>
      <c r="BT558" s="22"/>
      <c r="BU558" s="29" t="s">
        <v>218</v>
      </c>
      <c r="BV558" s="30" t="s">
        <v>1030</v>
      </c>
      <c r="BW558" s="31">
        <f>L2+(550*L4)</f>
        <v>551</v>
      </c>
      <c r="BX558" s="22"/>
    </row>
    <row r="559" spans="1:76" x14ac:dyDescent="0.2">
      <c r="BT559" s="22"/>
      <c r="BU559" s="29" t="s">
        <v>26</v>
      </c>
      <c r="BV559" s="30" t="s">
        <v>1030</v>
      </c>
      <c r="BW559" s="31">
        <f>L2+(551*L4)</f>
        <v>552</v>
      </c>
      <c r="BX559" s="22"/>
    </row>
    <row r="560" spans="1:76" x14ac:dyDescent="0.2">
      <c r="A560" s="3"/>
      <c r="BT560" s="22"/>
      <c r="BU560" s="29" t="s">
        <v>463</v>
      </c>
      <c r="BV560" s="30" t="s">
        <v>1030</v>
      </c>
      <c r="BW560" s="31">
        <f>L2+(552*L4)</f>
        <v>553</v>
      </c>
      <c r="BX560" s="22"/>
    </row>
    <row r="561" spans="1:76" x14ac:dyDescent="0.2">
      <c r="A561" s="3"/>
      <c r="BT561" s="22"/>
      <c r="BU561" s="29" t="s">
        <v>269</v>
      </c>
      <c r="BV561" s="30" t="s">
        <v>1030</v>
      </c>
      <c r="BW561" s="31">
        <f>L2+(553*L4)</f>
        <v>554</v>
      </c>
      <c r="BX561" s="22"/>
    </row>
    <row r="562" spans="1:76" x14ac:dyDescent="0.2">
      <c r="A562" s="3"/>
      <c r="BT562" s="22"/>
      <c r="BU562" s="29" t="s">
        <v>198</v>
      </c>
      <c r="BV562" s="30" t="s">
        <v>1030</v>
      </c>
      <c r="BW562" s="31">
        <f>L2+(554*L4)</f>
        <v>555</v>
      </c>
      <c r="BX562" s="22"/>
    </row>
    <row r="563" spans="1:76" x14ac:dyDescent="0.2">
      <c r="A563" s="3"/>
      <c r="BT563" s="22"/>
      <c r="BU563" s="29" t="s">
        <v>141</v>
      </c>
      <c r="BV563" s="30" t="s">
        <v>1030</v>
      </c>
      <c r="BW563" s="31">
        <f>L2+(555*L4)</f>
        <v>556</v>
      </c>
      <c r="BX563" s="22"/>
    </row>
    <row r="564" spans="1:76" x14ac:dyDescent="0.2">
      <c r="BT564" s="22"/>
      <c r="BU564" s="29" t="s">
        <v>957</v>
      </c>
      <c r="BV564" s="30" t="s">
        <v>1030</v>
      </c>
      <c r="BW564" s="31">
        <f>L2+(556*L4)</f>
        <v>557</v>
      </c>
      <c r="BX564" s="22"/>
    </row>
    <row r="565" spans="1:76" x14ac:dyDescent="0.2">
      <c r="BT565" s="22"/>
      <c r="BU565" s="29" t="s">
        <v>899</v>
      </c>
      <c r="BV565" s="30" t="s">
        <v>1030</v>
      </c>
      <c r="BW565" s="31">
        <f>L2+(557*L4)</f>
        <v>558</v>
      </c>
      <c r="BX565" s="22"/>
    </row>
    <row r="566" spans="1:76" x14ac:dyDescent="0.2">
      <c r="B566" s="1"/>
      <c r="D566" s="222"/>
      <c r="BT566" s="22"/>
      <c r="BU566" s="29" t="s">
        <v>719</v>
      </c>
      <c r="BV566" s="30" t="s">
        <v>1030</v>
      </c>
      <c r="BW566" s="31">
        <f>L2+(558*L4)</f>
        <v>559</v>
      </c>
      <c r="BX566" s="22"/>
    </row>
    <row r="567" spans="1:76" x14ac:dyDescent="0.2">
      <c r="BT567" s="22"/>
      <c r="BU567" s="29" t="s">
        <v>525</v>
      </c>
      <c r="BV567" s="30" t="s">
        <v>1030</v>
      </c>
      <c r="BW567" s="31">
        <f>L2+(559*L4)</f>
        <v>560</v>
      </c>
      <c r="BX567" s="22"/>
    </row>
    <row r="568" spans="1:76" x14ac:dyDescent="0.2">
      <c r="BT568" s="22"/>
      <c r="BU568" s="29" t="s">
        <v>42</v>
      </c>
      <c r="BV568" s="30" t="s">
        <v>1030</v>
      </c>
      <c r="BW568" s="31">
        <f>L2+(560*L4)</f>
        <v>561</v>
      </c>
      <c r="BX568" s="22"/>
    </row>
    <row r="569" spans="1:76" x14ac:dyDescent="0.2">
      <c r="BT569" s="22"/>
      <c r="BU569" s="29" t="s">
        <v>234</v>
      </c>
      <c r="BV569" s="30" t="s">
        <v>1030</v>
      </c>
      <c r="BW569" s="31">
        <f>L2+(561*L4)</f>
        <v>562</v>
      </c>
      <c r="BX569" s="22"/>
    </row>
    <row r="570" spans="1:76" x14ac:dyDescent="0.2">
      <c r="BT570" s="22"/>
      <c r="BU570" s="29" t="s">
        <v>368</v>
      </c>
      <c r="BV570" s="30" t="s">
        <v>1030</v>
      </c>
      <c r="BW570" s="31">
        <f>L2+(562*L4)</f>
        <v>563</v>
      </c>
      <c r="BX570" s="22"/>
    </row>
    <row r="571" spans="1:76" x14ac:dyDescent="0.2">
      <c r="BT571" s="22"/>
      <c r="BU571" s="29" t="s">
        <v>427</v>
      </c>
      <c r="BV571" s="30" t="s">
        <v>1030</v>
      </c>
      <c r="BW571" s="31">
        <f>L2+(563*L4)</f>
        <v>564</v>
      </c>
      <c r="BX571" s="22"/>
    </row>
    <row r="572" spans="1:76" x14ac:dyDescent="0.2">
      <c r="BT572" s="22"/>
      <c r="BU572" s="29" t="s">
        <v>624</v>
      </c>
      <c r="BV572" s="30" t="s">
        <v>1030</v>
      </c>
      <c r="BW572" s="31">
        <f>L2+(564*L4)</f>
        <v>565</v>
      </c>
      <c r="BX572" s="22"/>
    </row>
    <row r="573" spans="1:76" x14ac:dyDescent="0.2">
      <c r="BT573" s="22"/>
      <c r="BU573" s="29" t="s">
        <v>683</v>
      </c>
      <c r="BV573" s="30" t="s">
        <v>1030</v>
      </c>
      <c r="BW573" s="31">
        <f>L2+(565*L4)</f>
        <v>566</v>
      </c>
      <c r="BX573" s="22"/>
    </row>
    <row r="574" spans="1:76" x14ac:dyDescent="0.2">
      <c r="BT574" s="22"/>
      <c r="BU574" s="29" t="s">
        <v>800</v>
      </c>
      <c r="BV574" s="30" t="s">
        <v>1030</v>
      </c>
      <c r="BW574" s="31">
        <f>L2+(566*L4)</f>
        <v>567</v>
      </c>
      <c r="BX574" s="22"/>
    </row>
    <row r="575" spans="1:76" x14ac:dyDescent="0.2">
      <c r="BT575" s="22"/>
      <c r="BU575" s="29" t="s">
        <v>992</v>
      </c>
      <c r="BV575" s="30" t="s">
        <v>1030</v>
      </c>
      <c r="BW575" s="31">
        <f>L2+(567*L4)</f>
        <v>568</v>
      </c>
      <c r="BX575" s="22"/>
    </row>
    <row r="576" spans="1:76" x14ac:dyDescent="0.2">
      <c r="BT576" s="22"/>
      <c r="BU576" s="29" t="s">
        <v>541</v>
      </c>
      <c r="BV576" s="30" t="s">
        <v>1030</v>
      </c>
      <c r="BW576" s="31">
        <f>L2+(568*L4)</f>
        <v>569</v>
      </c>
      <c r="BX576" s="22"/>
    </row>
    <row r="577" spans="72:76" x14ac:dyDescent="0.2">
      <c r="BT577" s="22"/>
      <c r="BU577" s="29" t="s">
        <v>735</v>
      </c>
      <c r="BV577" s="30" t="s">
        <v>1030</v>
      </c>
      <c r="BW577" s="31">
        <f>L2+(569*L4)</f>
        <v>570</v>
      </c>
      <c r="BX577" s="22"/>
    </row>
    <row r="578" spans="72:76" x14ac:dyDescent="0.2">
      <c r="BT578" s="22"/>
      <c r="BU578" s="29" t="s">
        <v>883</v>
      </c>
      <c r="BV578" s="30" t="s">
        <v>1030</v>
      </c>
      <c r="BW578" s="31">
        <f>L2+(570*L4)</f>
        <v>571</v>
      </c>
      <c r="BX578" s="22"/>
    </row>
    <row r="579" spans="72:76" x14ac:dyDescent="0.2">
      <c r="BT579" s="22"/>
      <c r="BU579" s="29" t="s">
        <v>942</v>
      </c>
      <c r="BV579" s="30" t="s">
        <v>1030</v>
      </c>
      <c r="BW579" s="31">
        <f>L2+(571*L4)</f>
        <v>572</v>
      </c>
      <c r="BX579" s="22"/>
    </row>
    <row r="580" spans="72:76" x14ac:dyDescent="0.2">
      <c r="BT580" s="22"/>
      <c r="BU580" s="29" t="s">
        <v>125</v>
      </c>
      <c r="BV580" s="30" t="s">
        <v>1030</v>
      </c>
      <c r="BW580" s="31">
        <f>L2+(572*L4)</f>
        <v>573</v>
      </c>
      <c r="BX580" s="22"/>
    </row>
    <row r="581" spans="72:76" x14ac:dyDescent="0.2">
      <c r="BT581" s="22"/>
      <c r="BU581" s="29" t="s">
        <v>182</v>
      </c>
      <c r="BV581" s="30" t="s">
        <v>1030</v>
      </c>
      <c r="BW581" s="31">
        <f>L2+(573*L4)</f>
        <v>574</v>
      </c>
      <c r="BX581" s="22"/>
    </row>
    <row r="582" spans="72:76" x14ac:dyDescent="0.2">
      <c r="BT582" s="22"/>
      <c r="BU582" s="29" t="s">
        <v>285</v>
      </c>
      <c r="BV582" s="30" t="s">
        <v>1030</v>
      </c>
      <c r="BW582" s="31">
        <f>L2+(574*L4)</f>
        <v>575</v>
      </c>
      <c r="BX582" s="22"/>
    </row>
    <row r="583" spans="72:76" x14ac:dyDescent="0.2">
      <c r="BT583" s="22"/>
      <c r="BU583" s="29" t="s">
        <v>479</v>
      </c>
      <c r="BV583" s="30" t="s">
        <v>1030</v>
      </c>
      <c r="BW583" s="31">
        <f>L2+(575*L4)</f>
        <v>576</v>
      </c>
      <c r="BX583" s="22"/>
    </row>
    <row r="584" spans="72:76" x14ac:dyDescent="0.2">
      <c r="BT584" s="22"/>
      <c r="BU584" s="29" t="s">
        <v>0</v>
      </c>
      <c r="BV584" s="30" t="s">
        <v>1030</v>
      </c>
      <c r="BW584" s="31">
        <f>L2+(576*L4)</f>
        <v>577</v>
      </c>
      <c r="BX584" s="22"/>
    </row>
    <row r="585" spans="72:76" x14ac:dyDescent="0.2">
      <c r="BT585" s="22"/>
      <c r="BU585" s="29" t="s">
        <v>1</v>
      </c>
      <c r="BV585" s="30" t="s">
        <v>1030</v>
      </c>
      <c r="BW585" s="31">
        <f>L2+(577*L4)</f>
        <v>578</v>
      </c>
      <c r="BX585" s="22"/>
    </row>
    <row r="586" spans="72:76" x14ac:dyDescent="0.2">
      <c r="BT586" s="22"/>
      <c r="BU586" s="29" t="s">
        <v>2</v>
      </c>
      <c r="BV586" s="30" t="s">
        <v>1030</v>
      </c>
      <c r="BW586" s="31">
        <f>L2+(578*L4)</f>
        <v>579</v>
      </c>
      <c r="BX586" s="22"/>
    </row>
    <row r="587" spans="72:76" x14ac:dyDescent="0.2">
      <c r="BT587" s="22"/>
      <c r="BU587" s="29" t="s">
        <v>729</v>
      </c>
      <c r="BV587" s="54" t="s">
        <v>1030</v>
      </c>
      <c r="BW587" s="31">
        <f>L2+(579*L4)</f>
        <v>580</v>
      </c>
      <c r="BX587" s="22"/>
    </row>
    <row r="588" spans="72:76" x14ac:dyDescent="0.2">
      <c r="BT588" s="22"/>
      <c r="BU588" s="29" t="s">
        <v>291</v>
      </c>
      <c r="BV588" s="30" t="s">
        <v>1030</v>
      </c>
      <c r="BW588" s="31">
        <f>L2+(580*L4)</f>
        <v>581</v>
      </c>
      <c r="BX588" s="22"/>
    </row>
    <row r="589" spans="72:76" x14ac:dyDescent="0.2">
      <c r="BT589" s="22"/>
      <c r="BU589" s="29" t="s">
        <v>477</v>
      </c>
      <c r="BV589" s="30" t="s">
        <v>1030</v>
      </c>
      <c r="BW589" s="31">
        <f>L2+(581*L4)</f>
        <v>582</v>
      </c>
      <c r="BX589" s="22"/>
    </row>
    <row r="590" spans="72:76" x14ac:dyDescent="0.2">
      <c r="BT590" s="22"/>
      <c r="BU590" s="29" t="s">
        <v>119</v>
      </c>
      <c r="BV590" s="30" t="s">
        <v>1030</v>
      </c>
      <c r="BW590" s="31">
        <f>L2+(582*L4)</f>
        <v>583</v>
      </c>
      <c r="BX590" s="22"/>
    </row>
    <row r="591" spans="72:76" x14ac:dyDescent="0.2">
      <c r="BT591" s="22"/>
      <c r="BU591" s="29" t="s">
        <v>184</v>
      </c>
      <c r="BV591" s="30" t="s">
        <v>1030</v>
      </c>
      <c r="BW591" s="31">
        <f>L2+(583*L4)</f>
        <v>584</v>
      </c>
      <c r="BX591" s="22"/>
    </row>
    <row r="592" spans="72:76" x14ac:dyDescent="0.2">
      <c r="BT592" s="22"/>
      <c r="BU592" s="29" t="s">
        <v>366</v>
      </c>
      <c r="BV592" s="30" t="s">
        <v>1030</v>
      </c>
      <c r="BW592" s="31">
        <f>L2+(584*L4)</f>
        <v>585</v>
      </c>
      <c r="BX592" s="22"/>
    </row>
    <row r="593" spans="1:76" x14ac:dyDescent="0.2">
      <c r="BT593" s="22"/>
      <c r="BU593" s="29" t="s">
        <v>433</v>
      </c>
      <c r="BV593" s="30" t="s">
        <v>1030</v>
      </c>
      <c r="BW593" s="31">
        <f>L2+(585*L4)</f>
        <v>586</v>
      </c>
      <c r="BX593" s="22"/>
    </row>
    <row r="594" spans="1:76" x14ac:dyDescent="0.2">
      <c r="BT594" s="22"/>
      <c r="BU594" s="29" t="s">
        <v>44</v>
      </c>
      <c r="BV594" s="30" t="s">
        <v>1030</v>
      </c>
      <c r="BW594" s="31">
        <f>L2+(586*L4)</f>
        <v>587</v>
      </c>
      <c r="BX594" s="22"/>
    </row>
    <row r="595" spans="1:76" x14ac:dyDescent="0.2">
      <c r="BT595" s="22"/>
      <c r="BU595" s="29" t="s">
        <v>228</v>
      </c>
      <c r="BV595" s="30" t="s">
        <v>1030</v>
      </c>
      <c r="BW595" s="31">
        <f>L2+(587*L4)</f>
        <v>588</v>
      </c>
      <c r="BX595" s="22"/>
    </row>
    <row r="596" spans="1:76" x14ac:dyDescent="0.2">
      <c r="BT596" s="22"/>
      <c r="BU596" s="29" t="s">
        <v>806</v>
      </c>
      <c r="BV596" s="30" t="s">
        <v>1030</v>
      </c>
      <c r="BW596" s="31">
        <f>L2+(588*L4)</f>
        <v>589</v>
      </c>
      <c r="BX596" s="22"/>
    </row>
    <row r="597" spans="1:76" x14ac:dyDescent="0.2">
      <c r="BT597" s="22"/>
      <c r="BU597" s="29" t="s">
        <v>990</v>
      </c>
      <c r="BV597" s="30" t="s">
        <v>1030</v>
      </c>
      <c r="BW597" s="31">
        <f>L2+(589*L4)</f>
        <v>590</v>
      </c>
      <c r="BX597" s="22"/>
    </row>
    <row r="598" spans="1:76" x14ac:dyDescent="0.2">
      <c r="BT598" s="22"/>
      <c r="BU598" s="29" t="s">
        <v>618</v>
      </c>
      <c r="BV598" s="30" t="s">
        <v>1030</v>
      </c>
      <c r="BW598" s="31">
        <f>L2+(590*L4)</f>
        <v>591</v>
      </c>
      <c r="BX598" s="22"/>
    </row>
    <row r="599" spans="1:76" x14ac:dyDescent="0.2">
      <c r="A599" s="3"/>
      <c r="BT599" s="22"/>
      <c r="BU599" s="29" t="s">
        <v>685</v>
      </c>
      <c r="BV599" s="30" t="s">
        <v>1030</v>
      </c>
      <c r="BW599" s="31">
        <f>L2+(591*L4)</f>
        <v>592</v>
      </c>
      <c r="BX599" s="22"/>
    </row>
    <row r="600" spans="1:76" x14ac:dyDescent="0.2">
      <c r="A600" s="3"/>
      <c r="BT600" s="22"/>
      <c r="BU600" s="29" t="s">
        <v>200</v>
      </c>
      <c r="BV600" s="30" t="s">
        <v>1030</v>
      </c>
      <c r="BW600" s="31">
        <f>L2+(592*L4)</f>
        <v>593</v>
      </c>
      <c r="BX600" s="22"/>
    </row>
    <row r="601" spans="1:76" x14ac:dyDescent="0.2">
      <c r="A601" s="3"/>
      <c r="BT601" s="22"/>
      <c r="BU601" s="29" t="s">
        <v>135</v>
      </c>
      <c r="BV601" s="30" t="s">
        <v>1030</v>
      </c>
      <c r="BW601" s="31">
        <f>L2+(593*L4)</f>
        <v>594</v>
      </c>
      <c r="BX601" s="22"/>
    </row>
    <row r="602" spans="1:76" x14ac:dyDescent="0.2">
      <c r="BT602" s="22"/>
      <c r="BU602" s="29" t="s">
        <v>461</v>
      </c>
      <c r="BV602" s="30" t="s">
        <v>1030</v>
      </c>
      <c r="BW602" s="31">
        <f>L2+(594*L4)</f>
        <v>595</v>
      </c>
      <c r="BX602" s="22"/>
    </row>
    <row r="603" spans="1:76" x14ac:dyDescent="0.2">
      <c r="A603" s="3"/>
      <c r="BT603" s="22"/>
      <c r="BU603" s="29" t="s">
        <v>275</v>
      </c>
      <c r="BV603" s="30" t="s">
        <v>1030</v>
      </c>
      <c r="BW603" s="31">
        <f>L2+(595*L4)</f>
        <v>596</v>
      </c>
      <c r="BX603" s="22"/>
    </row>
    <row r="604" spans="1:76" x14ac:dyDescent="0.2">
      <c r="A604" s="3"/>
      <c r="BT604" s="22"/>
      <c r="BU604" s="29" t="s">
        <v>713</v>
      </c>
      <c r="BV604" s="30" t="s">
        <v>1030</v>
      </c>
      <c r="BW604" s="31">
        <f>L2+(596*L4)</f>
        <v>597</v>
      </c>
      <c r="BX604" s="22"/>
    </row>
    <row r="605" spans="1:76" x14ac:dyDescent="0.2">
      <c r="A605" s="3"/>
      <c r="BT605" s="22"/>
      <c r="BU605" s="29" t="s">
        <v>527</v>
      </c>
      <c r="BV605" s="30" t="s">
        <v>1030</v>
      </c>
      <c r="BW605" s="31">
        <f>L2+(597*L4)</f>
        <v>598</v>
      </c>
      <c r="BX605" s="22"/>
    </row>
    <row r="606" spans="1:76" x14ac:dyDescent="0.2">
      <c r="A606" s="3"/>
      <c r="BT606" s="22"/>
      <c r="BU606" s="29" t="s">
        <v>963</v>
      </c>
      <c r="BV606" s="30" t="s">
        <v>1030</v>
      </c>
      <c r="BW606" s="31">
        <f>L2+(598*L4)</f>
        <v>599</v>
      </c>
      <c r="BX606" s="22"/>
    </row>
    <row r="607" spans="1:76" x14ac:dyDescent="0.2">
      <c r="BT607" s="22"/>
      <c r="BU607" s="29" t="s">
        <v>897</v>
      </c>
      <c r="BV607" s="30" t="s">
        <v>1030</v>
      </c>
      <c r="BW607" s="31">
        <f>L2+(599*L4)</f>
        <v>600</v>
      </c>
      <c r="BX607" s="22"/>
    </row>
    <row r="608" spans="1:76" x14ac:dyDescent="0.2">
      <c r="BT608" s="22"/>
      <c r="BU608" s="29" t="s">
        <v>701</v>
      </c>
      <c r="BV608" s="30" t="s">
        <v>1030</v>
      </c>
      <c r="BW608" s="31">
        <f>L2+(600*L4)</f>
        <v>601</v>
      </c>
      <c r="BX608" s="22"/>
    </row>
    <row r="609" spans="2:76" x14ac:dyDescent="0.2">
      <c r="B609" s="1"/>
      <c r="D609" s="222"/>
      <c r="BT609" s="22"/>
      <c r="BU609" s="29" t="s">
        <v>634</v>
      </c>
      <c r="BV609" s="30" t="s">
        <v>1030</v>
      </c>
      <c r="BW609" s="31">
        <f>L2+(601*L4)</f>
        <v>602</v>
      </c>
      <c r="BX609" s="22"/>
    </row>
    <row r="610" spans="2:76" x14ac:dyDescent="0.2">
      <c r="BT610" s="22"/>
      <c r="BU610" s="29" t="s">
        <v>974</v>
      </c>
      <c r="BV610" s="30" t="s">
        <v>1030</v>
      </c>
      <c r="BW610" s="31">
        <f>L2+(602*L4)</f>
        <v>603</v>
      </c>
      <c r="BX610" s="22"/>
    </row>
    <row r="611" spans="2:76" x14ac:dyDescent="0.2">
      <c r="BT611" s="22"/>
      <c r="BU611" s="29" t="s">
        <v>790</v>
      </c>
      <c r="BV611" s="30" t="s">
        <v>1030</v>
      </c>
      <c r="BW611" s="31">
        <f>L2+(603*L4)</f>
        <v>604</v>
      </c>
      <c r="BX611" s="22"/>
    </row>
    <row r="612" spans="2:76" x14ac:dyDescent="0.2">
      <c r="BT612" s="22"/>
      <c r="BU612" s="29" t="s">
        <v>212</v>
      </c>
      <c r="BV612" s="30" t="s">
        <v>1030</v>
      </c>
      <c r="BW612" s="31">
        <f>L2+(604*L4)</f>
        <v>605</v>
      </c>
      <c r="BX612" s="22"/>
    </row>
    <row r="613" spans="2:76" x14ac:dyDescent="0.2">
      <c r="BT613" s="22"/>
      <c r="BU613" s="29" t="s">
        <v>28</v>
      </c>
      <c r="BV613" s="30" t="s">
        <v>1030</v>
      </c>
      <c r="BW613" s="31">
        <f>L2+(605*L4)</f>
        <v>606</v>
      </c>
      <c r="BX613" s="22"/>
    </row>
    <row r="614" spans="2:76" x14ac:dyDescent="0.2">
      <c r="BT614" s="22"/>
      <c r="BU614" s="29" t="s">
        <v>449</v>
      </c>
      <c r="BV614" s="30" t="s">
        <v>1030</v>
      </c>
      <c r="BW614" s="31">
        <f>L2+(606*L4)</f>
        <v>607</v>
      </c>
      <c r="BX614" s="22"/>
    </row>
    <row r="615" spans="2:76" x14ac:dyDescent="0.2">
      <c r="BT615" s="22"/>
      <c r="BU615" s="29" t="s">
        <v>382</v>
      </c>
      <c r="BV615" s="30" t="s">
        <v>1030</v>
      </c>
      <c r="BW615" s="31">
        <f>L2+(607*L4)</f>
        <v>608</v>
      </c>
      <c r="BX615" s="22"/>
    </row>
    <row r="616" spans="2:76" x14ac:dyDescent="0.2">
      <c r="BT616" s="22"/>
      <c r="BU616" s="29" t="s">
        <v>822</v>
      </c>
      <c r="BV616" s="30" t="s">
        <v>1030</v>
      </c>
      <c r="BW616" s="31">
        <f>L2+(608*L4)</f>
        <v>609</v>
      </c>
      <c r="BX616" s="22"/>
    </row>
    <row r="617" spans="2:76" x14ac:dyDescent="0.2">
      <c r="BT617" s="22"/>
      <c r="BU617" s="29" t="s">
        <v>1006</v>
      </c>
      <c r="BV617" s="30" t="s">
        <v>1030</v>
      </c>
      <c r="BW617" s="31">
        <f>L2+(609*L4)</f>
        <v>610</v>
      </c>
      <c r="BX617" s="22"/>
    </row>
    <row r="618" spans="2:76" x14ac:dyDescent="0.2">
      <c r="BT618" s="22"/>
      <c r="BU618" s="29" t="s">
        <v>602</v>
      </c>
      <c r="BV618" s="30" t="s">
        <v>1030</v>
      </c>
      <c r="BW618" s="31">
        <f>L2+(610*L4)</f>
        <v>611</v>
      </c>
      <c r="BX618" s="22"/>
    </row>
    <row r="619" spans="2:76" x14ac:dyDescent="0.2">
      <c r="BT619" s="22"/>
      <c r="BU619" s="29" t="s">
        <v>669</v>
      </c>
      <c r="BV619" s="30" t="s">
        <v>1030</v>
      </c>
      <c r="BW619" s="31">
        <f>L2+(611*L4)</f>
        <v>612</v>
      </c>
      <c r="BX619" s="22"/>
    </row>
    <row r="620" spans="2:76" x14ac:dyDescent="0.2">
      <c r="BT620" s="22"/>
      <c r="BU620" s="29" t="s">
        <v>350</v>
      </c>
      <c r="BV620" s="30" t="s">
        <v>1030</v>
      </c>
      <c r="BW620" s="31">
        <f>L2+(612*L4)</f>
        <v>613</v>
      </c>
      <c r="BX620" s="22"/>
    </row>
    <row r="621" spans="2:76" x14ac:dyDescent="0.2">
      <c r="BT621" s="22"/>
      <c r="BU621" s="29" t="s">
        <v>417</v>
      </c>
      <c r="BV621" s="30" t="s">
        <v>1030</v>
      </c>
      <c r="BW621" s="31">
        <f>L2+(613*L4)</f>
        <v>614</v>
      </c>
      <c r="BX621" s="22"/>
    </row>
    <row r="622" spans="2:76" x14ac:dyDescent="0.2">
      <c r="BT622" s="22"/>
      <c r="BU622" s="29" t="s">
        <v>60</v>
      </c>
      <c r="BV622" s="30" t="s">
        <v>1030</v>
      </c>
      <c r="BW622" s="31">
        <f>L2+(614*L4)</f>
        <v>615</v>
      </c>
      <c r="BX622" s="22"/>
    </row>
    <row r="623" spans="2:76" x14ac:dyDescent="0.2">
      <c r="BT623" s="22"/>
      <c r="BU623" s="29" t="s">
        <v>244</v>
      </c>
      <c r="BV623" s="30" t="s">
        <v>1030</v>
      </c>
      <c r="BW623" s="31">
        <f>L2+(615*L4)</f>
        <v>616</v>
      </c>
      <c r="BX623" s="22"/>
    </row>
    <row r="624" spans="2:76" x14ac:dyDescent="0.2">
      <c r="BT624" s="22"/>
      <c r="BU624" s="29" t="s">
        <v>306</v>
      </c>
      <c r="BV624" s="30" t="s">
        <v>1030</v>
      </c>
      <c r="BW624" s="31">
        <f>L2+(616*L4)</f>
        <v>617</v>
      </c>
      <c r="BX624" s="22"/>
    </row>
    <row r="625" spans="72:76" x14ac:dyDescent="0.2">
      <c r="BT625" s="22"/>
      <c r="BU625" s="29" t="s">
        <v>492</v>
      </c>
      <c r="BV625" s="30" t="s">
        <v>1030</v>
      </c>
      <c r="BW625" s="31">
        <f>L2+(617*L4)</f>
        <v>618</v>
      </c>
      <c r="BX625" s="22"/>
    </row>
    <row r="626" spans="72:76" x14ac:dyDescent="0.2">
      <c r="BT626" s="22"/>
      <c r="BU626" s="29" t="s">
        <v>104</v>
      </c>
      <c r="BV626" s="30" t="s">
        <v>1030</v>
      </c>
      <c r="BW626" s="31">
        <f>L2+(618*L4)</f>
        <v>619</v>
      </c>
      <c r="BX626" s="22"/>
    </row>
    <row r="627" spans="72:76" x14ac:dyDescent="0.2">
      <c r="BT627" s="22"/>
      <c r="BU627" s="29" t="s">
        <v>169</v>
      </c>
      <c r="BV627" s="30" t="s">
        <v>1030</v>
      </c>
      <c r="BW627" s="31">
        <f>L2+(619*L4)</f>
        <v>620</v>
      </c>
      <c r="BX627" s="22"/>
    </row>
    <row r="628" spans="72:76" x14ac:dyDescent="0.2">
      <c r="BT628" s="22"/>
      <c r="BU628" s="55" t="s">
        <v>866</v>
      </c>
      <c r="BV628" s="30" t="s">
        <v>1030</v>
      </c>
      <c r="BW628" s="31">
        <f>L2+(620*L4)</f>
        <v>621</v>
      </c>
      <c r="BX628" s="22"/>
    </row>
    <row r="629" spans="72:76" x14ac:dyDescent="0.2">
      <c r="BT629" s="22"/>
      <c r="BU629" s="29" t="s">
        <v>932</v>
      </c>
      <c r="BV629" s="30" t="s">
        <v>1030</v>
      </c>
      <c r="BW629" s="31">
        <f>L2+(621*L4)</f>
        <v>622</v>
      </c>
      <c r="BX629" s="22"/>
    </row>
    <row r="630" spans="72:76" x14ac:dyDescent="0.2">
      <c r="BT630" s="22"/>
      <c r="BU630" s="29" t="s">
        <v>558</v>
      </c>
      <c r="BV630" s="30" t="s">
        <v>1030</v>
      </c>
      <c r="BW630" s="31">
        <f>L2+(622*L4)</f>
        <v>623</v>
      </c>
      <c r="BX630" s="22"/>
    </row>
    <row r="631" spans="72:76" x14ac:dyDescent="0.2">
      <c r="BT631" s="22"/>
      <c r="BU631" s="29" t="s">
        <v>744</v>
      </c>
      <c r="BV631" s="30" t="s">
        <v>1030</v>
      </c>
      <c r="BW631" s="31">
        <f>L2+(623*L4)</f>
        <v>624</v>
      </c>
      <c r="BX631" s="22"/>
    </row>
    <row r="632" spans="72:76" x14ac:dyDescent="0.2">
      <c r="BT632" s="22"/>
      <c r="BU632" s="29" t="s">
        <v>260</v>
      </c>
      <c r="BV632" s="30" t="s">
        <v>1030</v>
      </c>
      <c r="BW632" s="31">
        <f>L2+(624*L4)</f>
        <v>625</v>
      </c>
      <c r="BX632" s="22"/>
    </row>
    <row r="633" spans="72:76" x14ac:dyDescent="0.2">
      <c r="BT633" s="22"/>
      <c r="BU633" s="29" t="s">
        <v>76</v>
      </c>
      <c r="BV633" s="30" t="s">
        <v>1030</v>
      </c>
      <c r="BW633" s="31">
        <f>L2+(625*L4)</f>
        <v>626</v>
      </c>
      <c r="BX633" s="22"/>
    </row>
    <row r="634" spans="72:76" x14ac:dyDescent="0.2">
      <c r="BT634" s="22"/>
      <c r="BU634" s="29" t="s">
        <v>401</v>
      </c>
      <c r="BV634" s="30" t="s">
        <v>1030</v>
      </c>
      <c r="BW634" s="31">
        <f>L2+(626*L4)</f>
        <v>627</v>
      </c>
      <c r="BX634" s="22"/>
    </row>
    <row r="635" spans="72:76" x14ac:dyDescent="0.2">
      <c r="BT635" s="22"/>
      <c r="BU635" s="29" t="s">
        <v>334</v>
      </c>
      <c r="BV635" s="30" t="s">
        <v>1030</v>
      </c>
      <c r="BW635" s="31">
        <f>L2+(627*L4)</f>
        <v>628</v>
      </c>
      <c r="BX635" s="22"/>
    </row>
    <row r="636" spans="72:76" x14ac:dyDescent="0.2">
      <c r="BT636" s="22"/>
      <c r="BU636" s="29" t="s">
        <v>653</v>
      </c>
      <c r="BV636" s="30" t="s">
        <v>1030</v>
      </c>
      <c r="BW636" s="31">
        <f>L2+(628*L4)</f>
        <v>629</v>
      </c>
      <c r="BX636" s="22"/>
    </row>
    <row r="637" spans="72:76" x14ac:dyDescent="0.2">
      <c r="BT637" s="22"/>
      <c r="BU637" s="29" t="s">
        <v>586</v>
      </c>
      <c r="BV637" s="30" t="s">
        <v>1030</v>
      </c>
      <c r="BW637" s="31">
        <f>L2+(629*L4)</f>
        <v>630</v>
      </c>
      <c r="BX637" s="22"/>
    </row>
    <row r="638" spans="72:76" x14ac:dyDescent="0.2">
      <c r="BT638" s="22"/>
      <c r="BU638" s="29" t="s">
        <v>1022</v>
      </c>
      <c r="BV638" s="30" t="s">
        <v>1030</v>
      </c>
      <c r="BW638" s="31">
        <f>L2+(630*L4)</f>
        <v>631</v>
      </c>
      <c r="BX638" s="22"/>
    </row>
    <row r="639" spans="72:76" x14ac:dyDescent="0.2">
      <c r="BT639" s="22"/>
      <c r="BU639" s="29" t="s">
        <v>838</v>
      </c>
      <c r="BV639" s="30" t="s">
        <v>1030</v>
      </c>
      <c r="BW639" s="31">
        <f>L2+(631*L4)</f>
        <v>632</v>
      </c>
      <c r="BX639" s="22"/>
    </row>
    <row r="640" spans="72:76" x14ac:dyDescent="0.2">
      <c r="BT640" s="22"/>
      <c r="BU640" s="29" t="s">
        <v>760</v>
      </c>
      <c r="BV640" s="30" t="s">
        <v>1030</v>
      </c>
      <c r="BW640" s="31">
        <f>L2+(632*L4)</f>
        <v>633</v>
      </c>
      <c r="BX640" s="22"/>
    </row>
    <row r="641" spans="1:76" x14ac:dyDescent="0.2">
      <c r="BT641" s="22"/>
      <c r="BU641" s="29" t="s">
        <v>574</v>
      </c>
      <c r="BV641" s="30" t="s">
        <v>1030</v>
      </c>
      <c r="BW641" s="31">
        <f>L2+(633*L4)</f>
        <v>634</v>
      </c>
      <c r="BX641" s="22"/>
    </row>
    <row r="642" spans="1:76" x14ac:dyDescent="0.2">
      <c r="A642" s="3"/>
      <c r="BT642" s="22"/>
      <c r="BU642" s="29" t="s">
        <v>916</v>
      </c>
      <c r="BV642" s="30" t="s">
        <v>1030</v>
      </c>
      <c r="BW642" s="31">
        <f>L2+(634*L4)</f>
        <v>635</v>
      </c>
      <c r="BX642" s="22"/>
    </row>
    <row r="643" spans="1:76" x14ac:dyDescent="0.2">
      <c r="A643" s="3"/>
      <c r="BT643" s="22"/>
      <c r="BU643" s="29" t="s">
        <v>850</v>
      </c>
      <c r="BV643" s="30" t="s">
        <v>1030</v>
      </c>
      <c r="BW643" s="31">
        <f>L2+(635*L4)</f>
        <v>636</v>
      </c>
      <c r="BX643" s="22"/>
    </row>
    <row r="644" spans="1:76" x14ac:dyDescent="0.2">
      <c r="A644" s="3"/>
      <c r="BT644" s="22"/>
      <c r="BU644" s="29" t="s">
        <v>154</v>
      </c>
      <c r="BV644" s="30" t="s">
        <v>1030</v>
      </c>
      <c r="BW644" s="31">
        <f>L2+(636*L4)</f>
        <v>637</v>
      </c>
      <c r="BX644" s="22"/>
    </row>
    <row r="645" spans="1:76" x14ac:dyDescent="0.2">
      <c r="BT645" s="22"/>
      <c r="BU645" s="29" t="s">
        <v>88</v>
      </c>
      <c r="BV645" s="30" t="s">
        <v>1030</v>
      </c>
      <c r="BW645" s="31">
        <f>L2+(637*L4)</f>
        <v>638</v>
      </c>
      <c r="BX645" s="22"/>
    </row>
    <row r="646" spans="1:76" x14ac:dyDescent="0.2">
      <c r="A646" s="3"/>
      <c r="BT646" s="22"/>
      <c r="BU646" s="29" t="s">
        <v>508</v>
      </c>
      <c r="BV646" s="30" t="s">
        <v>1030</v>
      </c>
      <c r="BW646" s="31">
        <f>L2+(638*L4)</f>
        <v>639</v>
      </c>
      <c r="BX646" s="22"/>
    </row>
    <row r="647" spans="1:76" x14ac:dyDescent="0.2">
      <c r="A647" s="3"/>
      <c r="BT647" s="22"/>
      <c r="BU647" s="29" t="s">
        <v>322</v>
      </c>
      <c r="BV647" s="30" t="s">
        <v>1030</v>
      </c>
      <c r="BW647" s="31">
        <f>L2+(639*L4)</f>
        <v>640</v>
      </c>
      <c r="BX647" s="22"/>
    </row>
    <row r="648" spans="1:76" x14ac:dyDescent="0.2">
      <c r="A648" s="3"/>
      <c r="BT648" s="22"/>
      <c r="BU648" s="29" t="s">
        <v>120</v>
      </c>
      <c r="BV648" s="30" t="s">
        <v>1030</v>
      </c>
      <c r="BW648" s="31">
        <f>L2+(640*L4)</f>
        <v>641</v>
      </c>
      <c r="BX648" s="22"/>
    </row>
    <row r="649" spans="1:76" x14ac:dyDescent="0.2">
      <c r="A649" s="3"/>
      <c r="BT649" s="22"/>
      <c r="BU649" s="29" t="s">
        <v>187</v>
      </c>
      <c r="BV649" s="30" t="s">
        <v>1030</v>
      </c>
      <c r="BW649" s="31">
        <f>L2+(641*L4)</f>
        <v>642</v>
      </c>
      <c r="BX649" s="22"/>
    </row>
    <row r="650" spans="1:76" x14ac:dyDescent="0.2">
      <c r="BT650" s="22"/>
      <c r="BU650" s="29" t="s">
        <v>288</v>
      </c>
      <c r="BV650" s="30" t="s">
        <v>1030</v>
      </c>
      <c r="BW650" s="31">
        <f>L2+(642*L4)</f>
        <v>643</v>
      </c>
      <c r="BX650" s="22"/>
    </row>
    <row r="651" spans="1:76" x14ac:dyDescent="0.2">
      <c r="BT651" s="22"/>
      <c r="BU651" s="29" t="s">
        <v>476</v>
      </c>
      <c r="BV651" s="30" t="s">
        <v>1030</v>
      </c>
      <c r="BW651" s="31">
        <f>L2+(643*L4)</f>
        <v>644</v>
      </c>
      <c r="BX651" s="22"/>
    </row>
    <row r="652" spans="1:76" x14ac:dyDescent="0.2">
      <c r="B652" s="1"/>
      <c r="D652" s="222"/>
      <c r="BT652" s="22"/>
      <c r="BU652" s="29" t="s">
        <v>543</v>
      </c>
      <c r="BV652" s="30" t="s">
        <v>1030</v>
      </c>
      <c r="BW652" s="31">
        <f>L2+(644*L4)</f>
        <v>645</v>
      </c>
      <c r="BX652" s="22"/>
    </row>
    <row r="653" spans="1:76" x14ac:dyDescent="0.2">
      <c r="BT653" s="22"/>
      <c r="BU653" s="29" t="s">
        <v>732</v>
      </c>
      <c r="BV653" s="30" t="s">
        <v>1030</v>
      </c>
      <c r="BW653" s="31">
        <f>L2+(645*L4)</f>
        <v>646</v>
      </c>
      <c r="BX653" s="22"/>
    </row>
    <row r="654" spans="1:76" x14ac:dyDescent="0.2">
      <c r="BT654" s="22"/>
      <c r="BU654" s="29" t="s">
        <v>879</v>
      </c>
      <c r="BV654" s="30" t="s">
        <v>1030</v>
      </c>
      <c r="BW654" s="31">
        <f>L2+(646*L4)</f>
        <v>647</v>
      </c>
      <c r="BX654" s="22"/>
    </row>
    <row r="655" spans="1:76" x14ac:dyDescent="0.2">
      <c r="BT655" s="22"/>
      <c r="BU655" s="29" t="s">
        <v>947</v>
      </c>
      <c r="BV655" s="30" t="s">
        <v>1030</v>
      </c>
      <c r="BW655" s="31">
        <f>L2+(647*L4)</f>
        <v>648</v>
      </c>
      <c r="BX655" s="22"/>
    </row>
    <row r="656" spans="1:76" x14ac:dyDescent="0.2">
      <c r="BT656" s="22"/>
      <c r="BU656" s="29" t="s">
        <v>619</v>
      </c>
      <c r="BV656" s="30" t="s">
        <v>1030</v>
      </c>
      <c r="BW656" s="31">
        <f>L2+(648*L4)</f>
        <v>649</v>
      </c>
      <c r="BX656" s="22"/>
    </row>
    <row r="657" spans="72:76" x14ac:dyDescent="0.2">
      <c r="BT657" s="22"/>
      <c r="BU657" s="29" t="s">
        <v>688</v>
      </c>
      <c r="BV657" s="30" t="s">
        <v>1030</v>
      </c>
      <c r="BW657" s="31">
        <f>L2+(649*L4)</f>
        <v>650</v>
      </c>
      <c r="BX657" s="22"/>
    </row>
    <row r="658" spans="72:76" x14ac:dyDescent="0.2">
      <c r="BT658" s="22"/>
      <c r="BU658" s="29" t="s">
        <v>803</v>
      </c>
      <c r="BV658" s="30" t="s">
        <v>1030</v>
      </c>
      <c r="BW658" s="31">
        <f>L2+(650*L4)</f>
        <v>651</v>
      </c>
      <c r="BX658" s="22"/>
    </row>
    <row r="659" spans="72:76" x14ac:dyDescent="0.2">
      <c r="BT659" s="22"/>
      <c r="BU659" s="29" t="s">
        <v>989</v>
      </c>
      <c r="BV659" s="30" t="s">
        <v>1030</v>
      </c>
      <c r="BW659" s="31">
        <f>L2+(651*L4)</f>
        <v>652</v>
      </c>
      <c r="BX659" s="22"/>
    </row>
    <row r="660" spans="72:76" x14ac:dyDescent="0.2">
      <c r="BT660" s="22"/>
      <c r="BU660" s="29" t="s">
        <v>45</v>
      </c>
      <c r="BV660" s="30" t="s">
        <v>1030</v>
      </c>
      <c r="BW660" s="31">
        <f>L2+(652*L4)</f>
        <v>653</v>
      </c>
      <c r="BX660" s="22"/>
    </row>
    <row r="661" spans="72:76" x14ac:dyDescent="0.2">
      <c r="BT661" s="22"/>
      <c r="BU661" s="29" t="s">
        <v>231</v>
      </c>
      <c r="BV661" s="30" t="s">
        <v>1030</v>
      </c>
      <c r="BW661" s="31">
        <f>L2+(653*L4)</f>
        <v>654</v>
      </c>
      <c r="BX661" s="22"/>
    </row>
    <row r="662" spans="72:76" x14ac:dyDescent="0.2">
      <c r="BT662" s="22"/>
      <c r="BU662" s="29" t="s">
        <v>363</v>
      </c>
      <c r="BV662" s="30" t="s">
        <v>1030</v>
      </c>
      <c r="BW662" s="31">
        <f>L2+(654*L4)</f>
        <v>655</v>
      </c>
      <c r="BX662" s="22"/>
    </row>
    <row r="663" spans="72:76" x14ac:dyDescent="0.2">
      <c r="BT663" s="22"/>
      <c r="BU663" s="29" t="s">
        <v>432</v>
      </c>
      <c r="BV663" s="30" t="s">
        <v>1030</v>
      </c>
      <c r="BW663" s="31">
        <f>L2+(655*L4)</f>
        <v>656</v>
      </c>
      <c r="BX663" s="22"/>
    </row>
    <row r="664" spans="72:76" x14ac:dyDescent="0.2">
      <c r="BT664" s="22"/>
      <c r="BU664" s="29" t="s">
        <v>962</v>
      </c>
      <c r="BV664" s="30" t="s">
        <v>1030</v>
      </c>
      <c r="BW664" s="31">
        <f>L2+(656*L4)</f>
        <v>657</v>
      </c>
      <c r="BX664" s="22"/>
    </row>
    <row r="665" spans="72:76" x14ac:dyDescent="0.2">
      <c r="BT665" s="22"/>
      <c r="BU665" s="29" t="s">
        <v>894</v>
      </c>
      <c r="BV665" s="30" t="s">
        <v>1030</v>
      </c>
      <c r="BW665" s="31">
        <f>L2+(657*L4)</f>
        <v>658</v>
      </c>
      <c r="BX665" s="22"/>
    </row>
    <row r="666" spans="72:76" x14ac:dyDescent="0.2">
      <c r="BT666" s="22"/>
      <c r="BU666" s="29" t="s">
        <v>716</v>
      </c>
      <c r="BV666" s="30" t="s">
        <v>1030</v>
      </c>
      <c r="BW666" s="31">
        <f>L2+(658*L4)</f>
        <v>659</v>
      </c>
      <c r="BX666" s="22"/>
    </row>
    <row r="667" spans="72:76" x14ac:dyDescent="0.2">
      <c r="BT667" s="22"/>
      <c r="BU667" s="29" t="s">
        <v>528</v>
      </c>
      <c r="BV667" s="30" t="s">
        <v>1030</v>
      </c>
      <c r="BW667" s="31">
        <f>L2+(659*L4)</f>
        <v>660</v>
      </c>
      <c r="BX667" s="22"/>
    </row>
    <row r="668" spans="72:76" x14ac:dyDescent="0.2">
      <c r="BT668" s="22"/>
      <c r="BU668" s="29" t="s">
        <v>460</v>
      </c>
      <c r="BV668" s="30" t="s">
        <v>1030</v>
      </c>
      <c r="BW668" s="31">
        <f>L2+(660*L4)</f>
        <v>661</v>
      </c>
      <c r="BX668" s="22"/>
    </row>
    <row r="669" spans="72:76" x14ac:dyDescent="0.2">
      <c r="BT669" s="22"/>
      <c r="BU669" s="29" t="s">
        <v>272</v>
      </c>
      <c r="BV669" s="30" t="s">
        <v>1030</v>
      </c>
      <c r="BW669" s="31">
        <f>L2+(661*L4)</f>
        <v>662</v>
      </c>
      <c r="BX669" s="22"/>
    </row>
    <row r="670" spans="72:76" x14ac:dyDescent="0.2">
      <c r="BT670" s="22"/>
      <c r="BU670" s="29" t="s">
        <v>203</v>
      </c>
      <c r="BV670" s="30" t="s">
        <v>1030</v>
      </c>
      <c r="BW670" s="31">
        <f>L2+(662*L4)</f>
        <v>663</v>
      </c>
      <c r="BX670" s="22"/>
    </row>
    <row r="671" spans="72:76" x14ac:dyDescent="0.2">
      <c r="BT671" s="22"/>
      <c r="BU671" s="29" t="s">
        <v>136</v>
      </c>
      <c r="BV671" s="30" t="s">
        <v>1030</v>
      </c>
      <c r="BW671" s="31">
        <f>L2+(663*L4)</f>
        <v>664</v>
      </c>
      <c r="BX671" s="22"/>
    </row>
    <row r="672" spans="72:76" x14ac:dyDescent="0.2">
      <c r="BT672" s="22"/>
      <c r="BU672" s="29" t="s">
        <v>448</v>
      </c>
      <c r="BV672" s="30" t="s">
        <v>1030</v>
      </c>
      <c r="BW672" s="31">
        <f>L2+(664*L4)</f>
        <v>665</v>
      </c>
      <c r="BX672" s="22"/>
    </row>
    <row r="673" spans="1:76" x14ac:dyDescent="0.2">
      <c r="BT673" s="22"/>
      <c r="BU673" s="29" t="s">
        <v>379</v>
      </c>
      <c r="BV673" s="30" t="s">
        <v>1030</v>
      </c>
      <c r="BW673" s="31">
        <f>L2+(665*L4)</f>
        <v>666</v>
      </c>
      <c r="BX673" s="22"/>
    </row>
    <row r="674" spans="1:76" x14ac:dyDescent="0.2">
      <c r="BT674" s="22"/>
      <c r="BU674" s="29" t="s">
        <v>215</v>
      </c>
      <c r="BV674" s="30" t="s">
        <v>1030</v>
      </c>
      <c r="BW674" s="31">
        <f>L2+(666*L4)</f>
        <v>667</v>
      </c>
      <c r="BX674" s="22"/>
    </row>
    <row r="675" spans="1:76" x14ac:dyDescent="0.2">
      <c r="BT675" s="22"/>
      <c r="BU675" s="29" t="s">
        <v>29</v>
      </c>
      <c r="BV675" s="30" t="s">
        <v>1030</v>
      </c>
      <c r="BW675" s="31">
        <f>L2+(667*L4)</f>
        <v>668</v>
      </c>
      <c r="BX675" s="22"/>
    </row>
    <row r="676" spans="1:76" x14ac:dyDescent="0.2">
      <c r="BT676" s="22"/>
      <c r="BU676" s="29" t="s">
        <v>973</v>
      </c>
      <c r="BV676" s="30" t="s">
        <v>1030</v>
      </c>
      <c r="BW676" s="31">
        <f>L2+(668*L4)</f>
        <v>669</v>
      </c>
      <c r="BX676" s="22"/>
    </row>
    <row r="677" spans="1:76" x14ac:dyDescent="0.2">
      <c r="BT677" s="22"/>
      <c r="BU677" s="29" t="s">
        <v>787</v>
      </c>
      <c r="BV677" s="30" t="s">
        <v>1030</v>
      </c>
      <c r="BW677" s="31">
        <f>L2+(669*L4)</f>
        <v>670</v>
      </c>
      <c r="BX677" s="22"/>
    </row>
    <row r="678" spans="1:76" x14ac:dyDescent="0.2">
      <c r="BT678" s="22"/>
      <c r="BU678" s="29" t="s">
        <v>704</v>
      </c>
      <c r="BV678" s="30" t="s">
        <v>1030</v>
      </c>
      <c r="BW678" s="31">
        <f>L2+(670*L4)</f>
        <v>671</v>
      </c>
      <c r="BX678" s="22"/>
    </row>
    <row r="679" spans="1:76" x14ac:dyDescent="0.2">
      <c r="BT679" s="22"/>
      <c r="BU679" s="29" t="s">
        <v>635</v>
      </c>
      <c r="BV679" s="30" t="s">
        <v>1030</v>
      </c>
      <c r="BW679" s="31">
        <f>L2+(671*L4)</f>
        <v>672</v>
      </c>
      <c r="BX679" s="22"/>
    </row>
    <row r="680" spans="1:76" x14ac:dyDescent="0.2">
      <c r="BT680" s="22"/>
      <c r="BU680" s="29" t="s">
        <v>61</v>
      </c>
      <c r="BV680" s="30" t="s">
        <v>1030</v>
      </c>
      <c r="BW680" s="31">
        <f>L2+(672*L4)</f>
        <v>673</v>
      </c>
      <c r="BX680" s="22"/>
    </row>
    <row r="681" spans="1:76" x14ac:dyDescent="0.2">
      <c r="BT681" s="22"/>
      <c r="BU681" s="29" t="s">
        <v>247</v>
      </c>
      <c r="BV681" s="30" t="s">
        <v>1030</v>
      </c>
      <c r="BW681" s="31">
        <f>L2+(673*L4)</f>
        <v>674</v>
      </c>
      <c r="BX681" s="22"/>
    </row>
    <row r="682" spans="1:76" x14ac:dyDescent="0.2">
      <c r="BT682" s="22"/>
      <c r="BU682" s="29" t="s">
        <v>347</v>
      </c>
      <c r="BV682" s="30" t="s">
        <v>1030</v>
      </c>
      <c r="BW682" s="31">
        <f>L2+(674*L4)</f>
        <v>675</v>
      </c>
      <c r="BX682" s="22"/>
    </row>
    <row r="683" spans="1:76" x14ac:dyDescent="0.2">
      <c r="BT683" s="22"/>
      <c r="BU683" s="29" t="s">
        <v>416</v>
      </c>
      <c r="BV683" s="30" t="s">
        <v>1030</v>
      </c>
      <c r="BW683" s="31">
        <f>L2+(675*L4)</f>
        <v>676</v>
      </c>
      <c r="BX683" s="22"/>
    </row>
    <row r="684" spans="1:76" x14ac:dyDescent="0.2">
      <c r="BT684" s="22"/>
      <c r="BU684" s="29" t="s">
        <v>603</v>
      </c>
      <c r="BV684" s="30" t="s">
        <v>1030</v>
      </c>
      <c r="BW684" s="31">
        <f>L2+(676*L4)</f>
        <v>677</v>
      </c>
      <c r="BX684" s="22"/>
    </row>
    <row r="685" spans="1:76" x14ac:dyDescent="0.2">
      <c r="A685" s="3"/>
      <c r="BT685" s="22"/>
      <c r="BU685" s="29" t="s">
        <v>672</v>
      </c>
      <c r="BV685" s="30" t="s">
        <v>1030</v>
      </c>
      <c r="BW685" s="31">
        <f>L2+(677*L4)</f>
        <v>678</v>
      </c>
      <c r="BX685" s="22"/>
    </row>
    <row r="686" spans="1:76" x14ac:dyDescent="0.2">
      <c r="A686" s="3"/>
      <c r="BT686" s="22"/>
      <c r="BU686" s="29" t="s">
        <v>819</v>
      </c>
      <c r="BV686" s="30" t="s">
        <v>1030</v>
      </c>
      <c r="BW686" s="31">
        <f>L2+(678*L4)</f>
        <v>679</v>
      </c>
      <c r="BX686" s="22"/>
    </row>
    <row r="687" spans="1:76" x14ac:dyDescent="0.2">
      <c r="A687" s="3"/>
      <c r="BT687" s="22"/>
      <c r="BU687" s="29" t="s">
        <v>1005</v>
      </c>
      <c r="BV687" s="30" t="s">
        <v>1030</v>
      </c>
      <c r="BW687" s="31">
        <f>L2+(679*L4)</f>
        <v>680</v>
      </c>
      <c r="BX687" s="22"/>
    </row>
    <row r="688" spans="1:76" x14ac:dyDescent="0.2">
      <c r="BT688" s="22"/>
      <c r="BU688" s="29" t="s">
        <v>559</v>
      </c>
      <c r="BV688" s="30" t="s">
        <v>1030</v>
      </c>
      <c r="BW688" s="31">
        <f>L2+(680*L4)</f>
        <v>681</v>
      </c>
      <c r="BX688" s="22"/>
    </row>
    <row r="689" spans="1:76" x14ac:dyDescent="0.2">
      <c r="A689" s="3"/>
      <c r="BT689" s="22"/>
      <c r="BU689" s="29" t="s">
        <v>747</v>
      </c>
      <c r="BV689" s="30" t="s">
        <v>1030</v>
      </c>
      <c r="BW689" s="31">
        <f>L2+(681*L4)</f>
        <v>682</v>
      </c>
      <c r="BX689" s="22"/>
    </row>
    <row r="690" spans="1:76" x14ac:dyDescent="0.2">
      <c r="A690" s="3"/>
      <c r="BT690" s="22"/>
      <c r="BU690" s="29" t="s">
        <v>863</v>
      </c>
      <c r="BV690" s="30" t="s">
        <v>1030</v>
      </c>
      <c r="BW690" s="31">
        <f>L2+(682*L4)</f>
        <v>683</v>
      </c>
      <c r="BX690" s="22"/>
    </row>
    <row r="691" spans="1:76" x14ac:dyDescent="0.2">
      <c r="A691" s="3"/>
      <c r="BT691" s="22"/>
      <c r="BU691" s="29" t="s">
        <v>931</v>
      </c>
      <c r="BV691" s="30" t="s">
        <v>1030</v>
      </c>
      <c r="BW691" s="31">
        <f>L2+(683*L4)</f>
        <v>684</v>
      </c>
      <c r="BX691" s="22"/>
    </row>
    <row r="692" spans="1:76" x14ac:dyDescent="0.2">
      <c r="A692" s="3"/>
      <c r="BT692" s="22"/>
      <c r="BU692" s="29" t="s">
        <v>105</v>
      </c>
      <c r="BV692" s="30" t="s">
        <v>1030</v>
      </c>
      <c r="BW692" s="31">
        <f>L2+(684*L4)</f>
        <v>685</v>
      </c>
      <c r="BX692" s="22"/>
    </row>
    <row r="693" spans="1:76" x14ac:dyDescent="0.2">
      <c r="BT693" s="22"/>
      <c r="BU693" s="29" t="s">
        <v>172</v>
      </c>
      <c r="BV693" s="30" t="s">
        <v>1030</v>
      </c>
      <c r="BW693" s="31">
        <f>L2+(685*L4)</f>
        <v>686</v>
      </c>
      <c r="BX693" s="22"/>
    </row>
    <row r="694" spans="1:76" x14ac:dyDescent="0.2">
      <c r="BT694" s="22"/>
      <c r="BU694" s="29" t="s">
        <v>303</v>
      </c>
      <c r="BV694" s="30" t="s">
        <v>1030</v>
      </c>
      <c r="BW694" s="31">
        <f>L2+(686*L4)</f>
        <v>687</v>
      </c>
      <c r="BX694" s="22"/>
    </row>
    <row r="695" spans="1:76" x14ac:dyDescent="0.2">
      <c r="AL695" s="113"/>
      <c r="BT695" s="22"/>
      <c r="BU695" s="29" t="s">
        <v>491</v>
      </c>
      <c r="BV695" s="30" t="s">
        <v>1030</v>
      </c>
      <c r="BW695" s="31">
        <f>L2+(687*L4)</f>
        <v>688</v>
      </c>
      <c r="BX695" s="22"/>
    </row>
    <row r="696" spans="1:76" x14ac:dyDescent="0.2">
      <c r="BT696" s="22"/>
      <c r="BU696" s="29" t="s">
        <v>1021</v>
      </c>
      <c r="BV696" s="30" t="s">
        <v>1030</v>
      </c>
      <c r="BW696" s="31">
        <f>L2+(688*L4)</f>
        <v>689</v>
      </c>
      <c r="BX696" s="22"/>
    </row>
    <row r="697" spans="1:76" x14ac:dyDescent="0.2">
      <c r="B697" s="1"/>
      <c r="BT697" s="22"/>
      <c r="BU697" s="29" t="s">
        <v>835</v>
      </c>
      <c r="BV697" s="30" t="s">
        <v>1030</v>
      </c>
      <c r="BW697" s="31">
        <f>L2+(689*L4)</f>
        <v>690</v>
      </c>
      <c r="BX697" s="22"/>
    </row>
    <row r="698" spans="1:76" x14ac:dyDescent="0.2">
      <c r="BT698" s="22"/>
      <c r="BU698" s="29" t="s">
        <v>656</v>
      </c>
      <c r="BV698" s="30" t="s">
        <v>1030</v>
      </c>
      <c r="BW698" s="31">
        <f>L2+(690*L4)</f>
        <v>691</v>
      </c>
      <c r="BX698" s="22"/>
    </row>
    <row r="699" spans="1:76" x14ac:dyDescent="0.2">
      <c r="BT699" s="22"/>
      <c r="BU699" s="29" t="s">
        <v>587</v>
      </c>
      <c r="BV699" s="30" t="s">
        <v>1030</v>
      </c>
      <c r="BW699" s="31">
        <f>L2+(691*L4)</f>
        <v>692</v>
      </c>
      <c r="BX699" s="22"/>
    </row>
    <row r="700" spans="1:76" x14ac:dyDescent="0.2">
      <c r="BT700" s="22"/>
      <c r="BU700" s="29" t="s">
        <v>400</v>
      </c>
      <c r="BV700" s="30" t="s">
        <v>1030</v>
      </c>
      <c r="BW700" s="31">
        <f>L2+(692*L4)</f>
        <v>693</v>
      </c>
      <c r="BX700" s="22"/>
    </row>
    <row r="701" spans="1:76" x14ac:dyDescent="0.2">
      <c r="BT701" s="22"/>
      <c r="BU701" s="29" t="s">
        <v>331</v>
      </c>
      <c r="BV701" s="30" t="s">
        <v>1030</v>
      </c>
      <c r="BW701" s="31">
        <f>L2+(693*L4)</f>
        <v>694</v>
      </c>
      <c r="BX701" s="22"/>
    </row>
    <row r="702" spans="1:76" x14ac:dyDescent="0.2">
      <c r="BT702" s="22"/>
      <c r="BU702" s="29" t="s">
        <v>263</v>
      </c>
      <c r="BV702" s="30" t="s">
        <v>1030</v>
      </c>
      <c r="BW702" s="31">
        <f>L2+(694*L4)</f>
        <v>695</v>
      </c>
      <c r="BX702" s="22"/>
    </row>
    <row r="703" spans="1:76" x14ac:dyDescent="0.2">
      <c r="BT703" s="22"/>
      <c r="BU703" s="29" t="s">
        <v>77</v>
      </c>
      <c r="BV703" s="30" t="s">
        <v>1030</v>
      </c>
      <c r="BW703" s="31">
        <f>L2+(695*L4)</f>
        <v>696</v>
      </c>
      <c r="BX703" s="22"/>
    </row>
    <row r="704" spans="1:76" x14ac:dyDescent="0.2">
      <c r="BT704" s="22"/>
      <c r="BU704" s="29" t="s">
        <v>507</v>
      </c>
      <c r="BV704" s="30" t="s">
        <v>1030</v>
      </c>
      <c r="BW704" s="31">
        <f>L2+(696*L4)</f>
        <v>697</v>
      </c>
      <c r="BX704" s="22"/>
    </row>
    <row r="705" spans="72:76" x14ac:dyDescent="0.2">
      <c r="BT705" s="22"/>
      <c r="BU705" s="29" t="s">
        <v>319</v>
      </c>
      <c r="BV705" s="30" t="s">
        <v>1030</v>
      </c>
      <c r="BW705" s="31">
        <f>L2+(697*L4)</f>
        <v>698</v>
      </c>
      <c r="BX705" s="22"/>
    </row>
    <row r="706" spans="72:76" x14ac:dyDescent="0.2">
      <c r="BT706" s="22"/>
      <c r="BU706" s="29" t="s">
        <v>157</v>
      </c>
      <c r="BV706" s="30" t="s">
        <v>1030</v>
      </c>
      <c r="BW706" s="31">
        <f>L2+(698*L4)</f>
        <v>699</v>
      </c>
      <c r="BX706" s="22"/>
    </row>
    <row r="707" spans="72:76" x14ac:dyDescent="0.2">
      <c r="BT707" s="22"/>
      <c r="BU707" s="29" t="s">
        <v>89</v>
      </c>
      <c r="BV707" s="30" t="s">
        <v>1030</v>
      </c>
      <c r="BW707" s="31">
        <f>L2+(699*L4)</f>
        <v>700</v>
      </c>
      <c r="BX707" s="22"/>
    </row>
    <row r="708" spans="72:76" x14ac:dyDescent="0.2">
      <c r="BT708" s="22"/>
      <c r="BU708" s="29" t="s">
        <v>915</v>
      </c>
      <c r="BV708" s="30" t="s">
        <v>1030</v>
      </c>
      <c r="BW708" s="31">
        <f>L2+(700*L4)</f>
        <v>701</v>
      </c>
      <c r="BX708" s="22"/>
    </row>
    <row r="709" spans="72:76" x14ac:dyDescent="0.2">
      <c r="BT709" s="22"/>
      <c r="BU709" s="29" t="s">
        <v>847</v>
      </c>
      <c r="BV709" s="30" t="s">
        <v>1030</v>
      </c>
      <c r="BW709" s="31">
        <f>L2+(701*L4)</f>
        <v>702</v>
      </c>
      <c r="BX709" s="22"/>
    </row>
    <row r="710" spans="72:76" x14ac:dyDescent="0.2">
      <c r="BT710" s="22"/>
      <c r="BU710" s="29" t="s">
        <v>763</v>
      </c>
      <c r="BV710" s="30" t="s">
        <v>1030</v>
      </c>
      <c r="BW710" s="31">
        <f>L2+(702*L4)</f>
        <v>703</v>
      </c>
      <c r="BX710" s="22"/>
    </row>
    <row r="711" spans="72:76" x14ac:dyDescent="0.2">
      <c r="BT711" s="22"/>
      <c r="BU711" s="29" t="s">
        <v>575</v>
      </c>
      <c r="BV711" s="30" t="s">
        <v>1030</v>
      </c>
      <c r="BW711" s="31">
        <f>L2+(703*L4)</f>
        <v>704</v>
      </c>
      <c r="BX711" s="22"/>
    </row>
    <row r="712" spans="72:76" x14ac:dyDescent="0.2">
      <c r="BT712" s="22"/>
      <c r="BU712" s="29" t="s">
        <v>151</v>
      </c>
      <c r="BV712" s="30" t="s">
        <v>1030</v>
      </c>
      <c r="BW712" s="31">
        <f>L2+(704*L4)</f>
        <v>705</v>
      </c>
      <c r="BX712" s="22"/>
    </row>
    <row r="713" spans="72:76" x14ac:dyDescent="0.2">
      <c r="BT713" s="22"/>
      <c r="BU713" s="29" t="s">
        <v>91</v>
      </c>
      <c r="BV713" s="30" t="s">
        <v>1030</v>
      </c>
      <c r="BW713" s="31">
        <f>L2+(705*L4)</f>
        <v>706</v>
      </c>
      <c r="BX713" s="22"/>
    </row>
    <row r="714" spans="72:76" x14ac:dyDescent="0.2">
      <c r="BT714" s="22"/>
      <c r="BU714" s="29" t="s">
        <v>513</v>
      </c>
      <c r="BV714" s="30" t="s">
        <v>1030</v>
      </c>
      <c r="BW714" s="31">
        <f>L2+(706*L4)</f>
        <v>707</v>
      </c>
      <c r="BX714" s="22"/>
    </row>
    <row r="715" spans="72:76" x14ac:dyDescent="0.2">
      <c r="BT715" s="22"/>
      <c r="BU715" s="29" t="s">
        <v>317</v>
      </c>
      <c r="BV715" s="30" t="s">
        <v>1030</v>
      </c>
      <c r="BW715" s="31">
        <f>L2+(707*L4)</f>
        <v>708</v>
      </c>
      <c r="BX715" s="22"/>
    </row>
    <row r="716" spans="72:76" x14ac:dyDescent="0.2">
      <c r="BT716" s="22"/>
      <c r="BU716" s="29" t="s">
        <v>765</v>
      </c>
      <c r="BV716" s="30" t="s">
        <v>1030</v>
      </c>
      <c r="BW716" s="31">
        <f>L2+(708*L4)</f>
        <v>709</v>
      </c>
      <c r="BX716" s="22"/>
    </row>
    <row r="717" spans="72:76" x14ac:dyDescent="0.2">
      <c r="BT717" s="22"/>
      <c r="BU717" s="29" t="s">
        <v>569</v>
      </c>
      <c r="BV717" s="30" t="s">
        <v>1030</v>
      </c>
      <c r="BW717" s="31">
        <f>L2+(709*L4)</f>
        <v>710</v>
      </c>
      <c r="BX717" s="22"/>
    </row>
    <row r="718" spans="72:76" x14ac:dyDescent="0.2">
      <c r="BT718" s="22"/>
      <c r="BU718" s="29" t="s">
        <v>913</v>
      </c>
      <c r="BV718" s="30" t="s">
        <v>1030</v>
      </c>
      <c r="BW718" s="31">
        <f>L2+(710*L4)</f>
        <v>711</v>
      </c>
      <c r="BX718" s="22"/>
    </row>
    <row r="719" spans="72:76" x14ac:dyDescent="0.2">
      <c r="BT719" s="22"/>
      <c r="BU719" s="29" t="s">
        <v>853</v>
      </c>
      <c r="BV719" s="30" t="s">
        <v>1030</v>
      </c>
      <c r="BW719" s="31">
        <f>L2+(711*L4)</f>
        <v>712</v>
      </c>
      <c r="BX719" s="22"/>
    </row>
    <row r="720" spans="72:76" x14ac:dyDescent="0.2">
      <c r="BT720" s="22"/>
      <c r="BU720" s="29" t="s">
        <v>650</v>
      </c>
      <c r="BV720" s="30" t="s">
        <v>1030</v>
      </c>
      <c r="BW720" s="31">
        <f>L2+(712*L4)</f>
        <v>713</v>
      </c>
      <c r="BX720" s="22"/>
    </row>
    <row r="721" spans="1:76" x14ac:dyDescent="0.2">
      <c r="BT721" s="22"/>
      <c r="BU721" s="29" t="s">
        <v>589</v>
      </c>
      <c r="BV721" s="30" t="s">
        <v>1030</v>
      </c>
      <c r="BW721" s="31">
        <f>L2+(713*L4)</f>
        <v>714</v>
      </c>
      <c r="BX721" s="22"/>
    </row>
    <row r="722" spans="1:76" x14ac:dyDescent="0.2">
      <c r="BT722" s="22"/>
      <c r="BU722" s="29" t="s">
        <v>1027</v>
      </c>
      <c r="BV722" s="30" t="s">
        <v>1030</v>
      </c>
      <c r="BW722" s="31">
        <f>L2+(714*L4)</f>
        <v>715</v>
      </c>
      <c r="BX722" s="22"/>
    </row>
    <row r="723" spans="1:76" x14ac:dyDescent="0.2">
      <c r="BT723" s="22"/>
      <c r="BU723" s="29" t="s">
        <v>833</v>
      </c>
      <c r="BV723" s="30" t="s">
        <v>1030</v>
      </c>
      <c r="BW723" s="31">
        <f>L2+(715*L4)</f>
        <v>716</v>
      </c>
      <c r="BX723" s="22"/>
    </row>
    <row r="724" spans="1:76" x14ac:dyDescent="0.2">
      <c r="BT724" s="22"/>
      <c r="BU724" s="29" t="s">
        <v>265</v>
      </c>
      <c r="BV724" s="30" t="s">
        <v>1030</v>
      </c>
      <c r="BW724" s="31">
        <f>L2+(716*L4)</f>
        <v>717</v>
      </c>
      <c r="BX724" s="22"/>
    </row>
    <row r="725" spans="1:76" x14ac:dyDescent="0.2">
      <c r="BT725" s="22"/>
      <c r="BU725" s="29" t="s">
        <v>71</v>
      </c>
      <c r="BV725" s="30" t="s">
        <v>1030</v>
      </c>
      <c r="BW725" s="31">
        <f>L2+(717*L4)</f>
        <v>718</v>
      </c>
      <c r="BX725" s="22"/>
    </row>
    <row r="726" spans="1:76" x14ac:dyDescent="0.2">
      <c r="BT726" s="22"/>
      <c r="BU726" s="29" t="s">
        <v>398</v>
      </c>
      <c r="BV726" s="30" t="s">
        <v>1030</v>
      </c>
      <c r="BW726" s="31">
        <f>L2+(718*L4)</f>
        <v>719</v>
      </c>
      <c r="BX726" s="22"/>
    </row>
    <row r="727" spans="1:76" x14ac:dyDescent="0.2">
      <c r="BT727" s="22"/>
      <c r="BU727" s="29" t="s">
        <v>337</v>
      </c>
      <c r="BV727" s="30" t="s">
        <v>1030</v>
      </c>
      <c r="BW727" s="31">
        <f>L2+(719*L4)</f>
        <v>720</v>
      </c>
      <c r="BX727" s="22"/>
    </row>
    <row r="728" spans="1:76" x14ac:dyDescent="0.2">
      <c r="BT728" s="22"/>
      <c r="BU728" s="29" t="s">
        <v>869</v>
      </c>
      <c r="BV728" s="30" t="s">
        <v>1030</v>
      </c>
      <c r="BW728" s="31">
        <f>L2+(720*L4)</f>
        <v>721</v>
      </c>
      <c r="BX728" s="22"/>
    </row>
    <row r="729" spans="1:76" x14ac:dyDescent="0.2">
      <c r="BT729" s="22"/>
      <c r="BU729" s="29" t="s">
        <v>929</v>
      </c>
      <c r="BV729" s="30" t="s">
        <v>1030</v>
      </c>
      <c r="BW729" s="31">
        <f>L2+(721*L4)</f>
        <v>722</v>
      </c>
      <c r="BX729" s="22"/>
    </row>
    <row r="730" spans="1:76" x14ac:dyDescent="0.2">
      <c r="A730" s="3"/>
      <c r="BT730" s="22"/>
      <c r="BU730" s="29" t="s">
        <v>553</v>
      </c>
      <c r="BV730" s="30" t="s">
        <v>1030</v>
      </c>
      <c r="BW730" s="31">
        <f>L2+(722*L4)</f>
        <v>723</v>
      </c>
      <c r="BX730" s="22"/>
    </row>
    <row r="731" spans="1:76" x14ac:dyDescent="0.2">
      <c r="A731" s="3"/>
      <c r="BT731" s="22"/>
      <c r="BU731" s="29" t="s">
        <v>749</v>
      </c>
      <c r="BV731" s="30" t="s">
        <v>1030</v>
      </c>
      <c r="BW731" s="31">
        <f>L2+(723*L4)</f>
        <v>724</v>
      </c>
      <c r="BX731" s="22"/>
    </row>
    <row r="732" spans="1:76" x14ac:dyDescent="0.2">
      <c r="A732" s="3"/>
      <c r="BT732" s="22"/>
      <c r="BU732" s="29" t="s">
        <v>301</v>
      </c>
      <c r="BV732" s="30" t="s">
        <v>1030</v>
      </c>
      <c r="BW732" s="31">
        <f>L2+(724*L4)</f>
        <v>725</v>
      </c>
      <c r="BX732" s="22"/>
    </row>
    <row r="733" spans="1:76" x14ac:dyDescent="0.2">
      <c r="BT733" s="22"/>
      <c r="BU733" s="29" t="s">
        <v>497</v>
      </c>
      <c r="BV733" s="30" t="s">
        <v>1030</v>
      </c>
      <c r="BW733" s="31">
        <f>L2+(725*L4)</f>
        <v>726</v>
      </c>
      <c r="BX733" s="22"/>
    </row>
    <row r="734" spans="1:76" x14ac:dyDescent="0.2">
      <c r="A734" s="3"/>
      <c r="BT734" s="22"/>
      <c r="BU734" s="29" t="s">
        <v>107</v>
      </c>
      <c r="BV734" s="30" t="s">
        <v>1030</v>
      </c>
      <c r="BW734" s="31">
        <f>L2+(726*L4)</f>
        <v>727</v>
      </c>
      <c r="BX734" s="22"/>
    </row>
    <row r="735" spans="1:76" x14ac:dyDescent="0.2">
      <c r="A735" s="3"/>
      <c r="BT735" s="22"/>
      <c r="BU735" s="29" t="s">
        <v>166</v>
      </c>
      <c r="BV735" s="30" t="s">
        <v>1030</v>
      </c>
      <c r="BW735" s="31">
        <f>L2+(727*L4)</f>
        <v>728</v>
      </c>
      <c r="BX735" s="22"/>
    </row>
    <row r="736" spans="1:76" x14ac:dyDescent="0.2">
      <c r="A736" s="3"/>
      <c r="BT736" s="22"/>
      <c r="BU736" s="29" t="s">
        <v>353</v>
      </c>
      <c r="BV736" s="30" t="s">
        <v>1030</v>
      </c>
      <c r="BW736" s="31">
        <f>L2+(728*L4)</f>
        <v>729</v>
      </c>
      <c r="BX736" s="22"/>
    </row>
    <row r="737" spans="1:77" x14ac:dyDescent="0.2">
      <c r="A737" s="3"/>
      <c r="BT737" s="22"/>
      <c r="BU737" s="29" t="s">
        <v>414</v>
      </c>
      <c r="BV737" s="30" t="s">
        <v>1030</v>
      </c>
      <c r="BW737" s="31">
        <f>L2+(729*L4)</f>
        <v>730</v>
      </c>
      <c r="BX737" s="22"/>
    </row>
    <row r="738" spans="1:77" x14ac:dyDescent="0.2">
      <c r="BT738" s="22"/>
      <c r="BU738" s="29" t="s">
        <v>55</v>
      </c>
      <c r="BV738" s="30" t="s">
        <v>1030</v>
      </c>
      <c r="BW738" s="31">
        <f>L2+(730*L4)</f>
        <v>731</v>
      </c>
      <c r="BX738" s="22"/>
    </row>
    <row r="739" spans="1:77" x14ac:dyDescent="0.2">
      <c r="BT739" s="22"/>
      <c r="BU739" s="29" t="s">
        <v>249</v>
      </c>
      <c r="BV739" s="30" t="s">
        <v>1030</v>
      </c>
      <c r="BW739" s="31">
        <f>L2+(731*L4)</f>
        <v>732</v>
      </c>
      <c r="BX739" s="22"/>
      <c r="BY739" s="15"/>
    </row>
    <row r="740" spans="1:77" x14ac:dyDescent="0.2">
      <c r="B740" s="1"/>
      <c r="BT740" s="22"/>
      <c r="BU740" s="29" t="s">
        <v>817</v>
      </c>
      <c r="BV740" s="30" t="s">
        <v>1030</v>
      </c>
      <c r="BW740" s="31">
        <f>L2+(732*L4)</f>
        <v>733</v>
      </c>
      <c r="BX740" s="22"/>
    </row>
    <row r="741" spans="1:77" x14ac:dyDescent="0.2">
      <c r="BT741" s="22"/>
      <c r="BU741" s="29" t="s">
        <v>1011</v>
      </c>
      <c r="BV741" s="30" t="s">
        <v>1030</v>
      </c>
      <c r="BW741" s="31">
        <f>L2+(733*L4)</f>
        <v>734</v>
      </c>
      <c r="BX741" s="22"/>
    </row>
    <row r="742" spans="1:77" x14ac:dyDescent="0.2">
      <c r="BT742" s="22"/>
      <c r="BU742" s="29" t="s">
        <v>605</v>
      </c>
      <c r="BV742" s="30" t="s">
        <v>1030</v>
      </c>
      <c r="BW742" s="31">
        <f>L2+(734*L4)</f>
        <v>735</v>
      </c>
      <c r="BX742" s="22"/>
    </row>
    <row r="743" spans="1:77" x14ac:dyDescent="0.2">
      <c r="BT743" s="22"/>
      <c r="BU743" s="29" t="s">
        <v>666</v>
      </c>
      <c r="BV743" s="30" t="s">
        <v>1030</v>
      </c>
      <c r="BW743" s="31">
        <f>L2+(735*L4)</f>
        <v>736</v>
      </c>
      <c r="BX743" s="22"/>
    </row>
    <row r="744" spans="1:77" x14ac:dyDescent="0.2">
      <c r="BT744" s="22"/>
      <c r="BU744" s="29" t="s">
        <v>217</v>
      </c>
      <c r="BV744" s="30" t="s">
        <v>1030</v>
      </c>
      <c r="BW744" s="31">
        <f>L2+(736*L4)</f>
        <v>737</v>
      </c>
      <c r="BX744" s="22"/>
    </row>
    <row r="745" spans="1:77" x14ac:dyDescent="0.2">
      <c r="BT745" s="22"/>
      <c r="BU745" s="29" t="s">
        <v>23</v>
      </c>
      <c r="BV745" s="30" t="s">
        <v>1030</v>
      </c>
      <c r="BW745" s="31">
        <f>L2+(737*L4)</f>
        <v>738</v>
      </c>
      <c r="BX745" s="22"/>
    </row>
    <row r="746" spans="1:77" x14ac:dyDescent="0.2">
      <c r="BT746" s="22"/>
      <c r="BU746" s="29" t="s">
        <v>446</v>
      </c>
      <c r="BV746" s="30" t="s">
        <v>1030</v>
      </c>
      <c r="BW746" s="31">
        <f>L2+(738*L4)</f>
        <v>739</v>
      </c>
      <c r="BX746" s="22"/>
    </row>
    <row r="747" spans="1:77" x14ac:dyDescent="0.2">
      <c r="BT747" s="22"/>
      <c r="BU747" s="29" t="s">
        <v>385</v>
      </c>
      <c r="BV747" s="30" t="s">
        <v>1030</v>
      </c>
      <c r="BW747" s="31">
        <f>L2+(739*L4)</f>
        <v>740</v>
      </c>
      <c r="BX747" s="22"/>
    </row>
    <row r="748" spans="1:77" x14ac:dyDescent="0.2">
      <c r="BT748" s="22"/>
      <c r="BU748" s="29" t="s">
        <v>698</v>
      </c>
      <c r="BV748" s="30" t="s">
        <v>1030</v>
      </c>
      <c r="BW748" s="31">
        <f>L2+(740*L4)</f>
        <v>741</v>
      </c>
      <c r="BX748" s="22"/>
    </row>
    <row r="749" spans="1:77" x14ac:dyDescent="0.2">
      <c r="BT749" s="22"/>
      <c r="BU749" s="29" t="s">
        <v>637</v>
      </c>
      <c r="BV749" s="30" t="s">
        <v>1030</v>
      </c>
      <c r="BW749" s="31">
        <f>L2+(741*L4)</f>
        <v>742</v>
      </c>
      <c r="BX749" s="22"/>
    </row>
    <row r="750" spans="1:77" x14ac:dyDescent="0.2">
      <c r="BT750" s="22"/>
      <c r="BU750" s="29" t="s">
        <v>979</v>
      </c>
      <c r="BV750" s="30" t="s">
        <v>1030</v>
      </c>
      <c r="BW750" s="31">
        <f>L2+(742*L4)</f>
        <v>743</v>
      </c>
      <c r="BX750" s="22"/>
    </row>
    <row r="751" spans="1:77" x14ac:dyDescent="0.2">
      <c r="BT751" s="22"/>
      <c r="BU751" s="29" t="s">
        <v>785</v>
      </c>
      <c r="BV751" s="30" t="s">
        <v>1030</v>
      </c>
      <c r="BW751" s="31">
        <f>L2+(743*L4)</f>
        <v>744</v>
      </c>
      <c r="BX751" s="22"/>
    </row>
    <row r="752" spans="1:77" x14ac:dyDescent="0.2">
      <c r="BT752" s="22"/>
      <c r="BU752" s="29" t="s">
        <v>718</v>
      </c>
      <c r="BV752" s="30" t="s">
        <v>1030</v>
      </c>
      <c r="BW752" s="31">
        <f>L2+(744*L4)</f>
        <v>745</v>
      </c>
      <c r="BX752" s="22"/>
    </row>
    <row r="753" spans="72:76" x14ac:dyDescent="0.2">
      <c r="BT753" s="22"/>
      <c r="BU753" s="29" t="s">
        <v>522</v>
      </c>
      <c r="BV753" s="30" t="s">
        <v>1030</v>
      </c>
      <c r="BW753" s="31">
        <f>L2+(745*L4)</f>
        <v>746</v>
      </c>
      <c r="BX753" s="22"/>
    </row>
    <row r="754" spans="72:76" x14ac:dyDescent="0.2">
      <c r="BT754" s="22"/>
      <c r="BU754" s="29" t="s">
        <v>960</v>
      </c>
      <c r="BV754" s="30" t="s">
        <v>1030</v>
      </c>
      <c r="BW754" s="31">
        <f>L2+(746*L4)</f>
        <v>747</v>
      </c>
      <c r="BX754" s="22"/>
    </row>
    <row r="755" spans="72:76" x14ac:dyDescent="0.2">
      <c r="BT755" s="22"/>
      <c r="BU755" s="29" t="s">
        <v>900</v>
      </c>
      <c r="BV755" s="30" t="s">
        <v>1030</v>
      </c>
      <c r="BW755" s="31">
        <f>L2+(747*L4)</f>
        <v>748</v>
      </c>
      <c r="BX755" s="22"/>
    </row>
    <row r="756" spans="72:76" x14ac:dyDescent="0.2">
      <c r="BT756" s="22"/>
      <c r="BU756" s="29" t="s">
        <v>197</v>
      </c>
      <c r="BV756" s="30" t="s">
        <v>1030</v>
      </c>
      <c r="BW756" s="31">
        <f>L2+(748*L4)</f>
        <v>749</v>
      </c>
      <c r="BX756" s="22"/>
    </row>
    <row r="757" spans="72:76" x14ac:dyDescent="0.2">
      <c r="BT757" s="22"/>
      <c r="BU757" s="29" t="s">
        <v>138</v>
      </c>
      <c r="BV757" s="30" t="s">
        <v>1030</v>
      </c>
      <c r="BW757" s="31">
        <f>L2+(749*L4)</f>
        <v>750</v>
      </c>
      <c r="BX757" s="22"/>
    </row>
    <row r="758" spans="72:76" x14ac:dyDescent="0.2">
      <c r="BT758" s="22"/>
      <c r="BU758" s="29" t="s">
        <v>466</v>
      </c>
      <c r="BV758" s="30" t="s">
        <v>1030</v>
      </c>
      <c r="BW758" s="31">
        <f>L2+(750*L4)</f>
        <v>751</v>
      </c>
      <c r="BX758" s="22"/>
    </row>
    <row r="759" spans="72:76" x14ac:dyDescent="0.2">
      <c r="BT759" s="22"/>
      <c r="BU759" s="29" t="s">
        <v>270</v>
      </c>
      <c r="BV759" s="30" t="s">
        <v>1030</v>
      </c>
      <c r="BW759" s="31">
        <f>L2+(751*L4)</f>
        <v>752</v>
      </c>
      <c r="BX759" s="22"/>
    </row>
    <row r="760" spans="72:76" x14ac:dyDescent="0.2">
      <c r="BT760" s="22"/>
      <c r="BU760" s="29" t="s">
        <v>801</v>
      </c>
      <c r="BV760" s="30" t="s">
        <v>1030</v>
      </c>
      <c r="BW760" s="31">
        <f>L2+(752*L4)</f>
        <v>753</v>
      </c>
      <c r="BX760" s="22"/>
    </row>
    <row r="761" spans="72:76" x14ac:dyDescent="0.2">
      <c r="BT761" s="22"/>
      <c r="BU761" s="29" t="s">
        <v>995</v>
      </c>
      <c r="BV761" s="30" t="s">
        <v>1030</v>
      </c>
      <c r="BW761" s="31">
        <f>L2+(753*L4)</f>
        <v>754</v>
      </c>
      <c r="BX761" s="22"/>
    </row>
    <row r="762" spans="72:76" x14ac:dyDescent="0.2">
      <c r="BT762" s="22"/>
      <c r="BU762" s="29" t="s">
        <v>621</v>
      </c>
      <c r="BV762" s="30" t="s">
        <v>1030</v>
      </c>
      <c r="BW762" s="31">
        <f>L2+(754*L4)</f>
        <v>755</v>
      </c>
      <c r="BX762" s="22"/>
    </row>
    <row r="763" spans="72:76" x14ac:dyDescent="0.2">
      <c r="BT763" s="22"/>
      <c r="BU763" s="29" t="s">
        <v>682</v>
      </c>
      <c r="BV763" s="30" t="s">
        <v>1030</v>
      </c>
      <c r="BW763" s="31">
        <f>L2+(755*L4)</f>
        <v>756</v>
      </c>
      <c r="BX763" s="22"/>
    </row>
    <row r="764" spans="72:76" x14ac:dyDescent="0.2">
      <c r="BT764" s="22"/>
      <c r="BU764" s="29" t="s">
        <v>369</v>
      </c>
      <c r="BV764" s="30" t="s">
        <v>1030</v>
      </c>
      <c r="BW764" s="31">
        <f>L2+(756*L4)</f>
        <v>757</v>
      </c>
      <c r="BX764" s="22"/>
    </row>
    <row r="765" spans="72:76" x14ac:dyDescent="0.2">
      <c r="BT765" s="22"/>
      <c r="BU765" s="29" t="s">
        <v>430</v>
      </c>
      <c r="BV765" s="30" t="s">
        <v>1030</v>
      </c>
      <c r="BW765" s="31">
        <f>L2+(757*L4)</f>
        <v>758</v>
      </c>
      <c r="BX765" s="22"/>
    </row>
    <row r="766" spans="72:76" x14ac:dyDescent="0.2">
      <c r="BT766" s="22"/>
      <c r="BU766" s="29" t="s">
        <v>39</v>
      </c>
      <c r="BV766" s="30" t="s">
        <v>1030</v>
      </c>
      <c r="BW766" s="31">
        <f>L2+(758*L4)</f>
        <v>759</v>
      </c>
      <c r="BX766" s="22"/>
    </row>
    <row r="767" spans="72:76" x14ac:dyDescent="0.2">
      <c r="BT767" s="22"/>
      <c r="BU767" s="29" t="s">
        <v>233</v>
      </c>
      <c r="BV767" s="30" t="s">
        <v>1030</v>
      </c>
      <c r="BW767" s="31">
        <f>L2+(759*L4)</f>
        <v>760</v>
      </c>
      <c r="BX767" s="22"/>
    </row>
    <row r="768" spans="72:76" x14ac:dyDescent="0.2">
      <c r="BT768" s="22"/>
      <c r="BU768" s="29" t="s">
        <v>286</v>
      </c>
      <c r="BV768" s="30" t="s">
        <v>1030</v>
      </c>
      <c r="BW768" s="31">
        <f>L2+(760*L4)</f>
        <v>761</v>
      </c>
      <c r="BX768" s="22"/>
    </row>
    <row r="769" spans="1:76" x14ac:dyDescent="0.2">
      <c r="BT769" s="22"/>
      <c r="BU769" s="29" t="s">
        <v>482</v>
      </c>
      <c r="BV769" s="30" t="s">
        <v>1030</v>
      </c>
      <c r="BW769" s="31">
        <f>L2+(761*L4)</f>
        <v>762</v>
      </c>
      <c r="BX769" s="22"/>
    </row>
    <row r="770" spans="1:76" x14ac:dyDescent="0.2">
      <c r="BT770" s="22"/>
      <c r="BU770" s="29" t="s">
        <v>122</v>
      </c>
      <c r="BV770" s="30" t="s">
        <v>1030</v>
      </c>
      <c r="BW770" s="31">
        <f>L2+(762*L4)</f>
        <v>763</v>
      </c>
      <c r="BX770" s="22"/>
    </row>
    <row r="771" spans="1:76" x14ac:dyDescent="0.2">
      <c r="BT771" s="22"/>
      <c r="BU771" s="29" t="s">
        <v>181</v>
      </c>
      <c r="BV771" s="30" t="s">
        <v>1030</v>
      </c>
      <c r="BW771" s="31">
        <f>L2+(763*L4)</f>
        <v>764</v>
      </c>
      <c r="BX771" s="22"/>
    </row>
    <row r="772" spans="1:76" x14ac:dyDescent="0.2">
      <c r="BT772" s="22"/>
      <c r="BU772" s="29" t="s">
        <v>884</v>
      </c>
      <c r="BV772" s="30" t="s">
        <v>1030</v>
      </c>
      <c r="BW772" s="31">
        <f>L2+(764*L4)</f>
        <v>765</v>
      </c>
      <c r="BX772" s="22"/>
    </row>
    <row r="773" spans="1:76" x14ac:dyDescent="0.2">
      <c r="A773" s="3"/>
      <c r="BT773" s="22"/>
      <c r="BU773" s="29" t="s">
        <v>945</v>
      </c>
      <c r="BV773" s="30" t="s">
        <v>1030</v>
      </c>
      <c r="BW773" s="31">
        <f>L2+(765*L4)</f>
        <v>766</v>
      </c>
      <c r="BX773" s="22"/>
    </row>
    <row r="774" spans="1:76" x14ac:dyDescent="0.2">
      <c r="A774" s="3"/>
      <c r="BT774" s="22"/>
      <c r="BU774" s="29" t="s">
        <v>538</v>
      </c>
      <c r="BV774" s="30" t="s">
        <v>1030</v>
      </c>
      <c r="BW774" s="31">
        <f>L2+(766*L4)</f>
        <v>767</v>
      </c>
      <c r="BX774" s="22"/>
    </row>
    <row r="775" spans="1:76" x14ac:dyDescent="0.2">
      <c r="A775" s="3"/>
      <c r="BT775" s="22"/>
      <c r="BU775" s="29" t="s">
        <v>734</v>
      </c>
      <c r="BV775" s="30" t="s">
        <v>1030</v>
      </c>
      <c r="BW775" s="31">
        <f>L2+(767*L4)</f>
        <v>768</v>
      </c>
      <c r="BX775" s="22"/>
    </row>
    <row r="776" spans="1:76" x14ac:dyDescent="0.2">
      <c r="BT776" s="22"/>
      <c r="BU776" s="29" t="s">
        <v>673</v>
      </c>
      <c r="BV776" s="30" t="s">
        <v>1030</v>
      </c>
      <c r="BW776" s="31">
        <f>L2+(768*L4)</f>
        <v>769</v>
      </c>
      <c r="BX776" s="22"/>
    </row>
    <row r="777" spans="1:76" x14ac:dyDescent="0.2">
      <c r="A777" s="3"/>
      <c r="BT777" s="22"/>
      <c r="BU777" s="29" t="s">
        <v>614</v>
      </c>
      <c r="BV777" s="30" t="s">
        <v>1030</v>
      </c>
      <c r="BW777" s="31">
        <f>L2+(769*L4)</f>
        <v>770</v>
      </c>
      <c r="BX777" s="22"/>
    </row>
    <row r="778" spans="1:76" x14ac:dyDescent="0.2">
      <c r="A778" s="3"/>
      <c r="BT778" s="22"/>
      <c r="BU778" s="29" t="s">
        <v>1002</v>
      </c>
      <c r="BV778" s="30" t="s">
        <v>1030</v>
      </c>
      <c r="BW778" s="31">
        <f>L2+(770*L4)</f>
        <v>771</v>
      </c>
      <c r="BX778" s="22"/>
    </row>
    <row r="779" spans="1:76" x14ac:dyDescent="0.2">
      <c r="A779" s="3"/>
      <c r="BT779" s="22"/>
      <c r="BU779" s="29" t="s">
        <v>810</v>
      </c>
      <c r="BV779" s="30" t="s">
        <v>1030</v>
      </c>
      <c r="BW779" s="31">
        <f>L2+(771*L4)</f>
        <v>772</v>
      </c>
      <c r="BX779" s="22"/>
    </row>
    <row r="780" spans="1:76" x14ac:dyDescent="0.2">
      <c r="A780" s="3"/>
      <c r="BT780" s="22"/>
      <c r="BU780" s="29" t="s">
        <v>240</v>
      </c>
      <c r="BV780" s="30" t="s">
        <v>1030</v>
      </c>
      <c r="BW780" s="31">
        <f>L2+(772*L4)</f>
        <v>773</v>
      </c>
      <c r="BX780" s="22"/>
    </row>
    <row r="781" spans="1:76" x14ac:dyDescent="0.2">
      <c r="BT781" s="22"/>
      <c r="BU781" s="29" t="s">
        <v>48</v>
      </c>
      <c r="BV781" s="30" t="s">
        <v>1030</v>
      </c>
      <c r="BW781" s="31">
        <f>L2+(773*L4)</f>
        <v>774</v>
      </c>
      <c r="BX781" s="22"/>
    </row>
    <row r="782" spans="1:76" x14ac:dyDescent="0.2">
      <c r="BT782" s="22"/>
      <c r="BU782" s="29" t="s">
        <v>421</v>
      </c>
      <c r="BV782" s="30" t="s">
        <v>1030</v>
      </c>
      <c r="BW782" s="31">
        <f>L2+(774*L4)</f>
        <v>775</v>
      </c>
      <c r="BX782" s="22"/>
    </row>
    <row r="783" spans="1:76" x14ac:dyDescent="0.2">
      <c r="B783" s="1"/>
      <c r="BT783" s="22"/>
      <c r="BU783" s="29" t="s">
        <v>362</v>
      </c>
      <c r="BV783" s="30" t="s">
        <v>1030</v>
      </c>
      <c r="BW783" s="31">
        <f>L2+(775*L4)</f>
        <v>776</v>
      </c>
      <c r="BX783" s="22"/>
    </row>
    <row r="784" spans="1:76" x14ac:dyDescent="0.2">
      <c r="BT784" s="22"/>
      <c r="BU784" s="29" t="s">
        <v>158</v>
      </c>
      <c r="BV784" s="30" t="s">
        <v>1030</v>
      </c>
      <c r="BW784" s="31">
        <f>L2+(776*L4)</f>
        <v>777</v>
      </c>
      <c r="BX784" s="22"/>
    </row>
    <row r="785" spans="72:76" x14ac:dyDescent="0.2">
      <c r="BT785" s="22"/>
      <c r="BU785" s="29" t="s">
        <v>100</v>
      </c>
      <c r="BV785" s="30" t="s">
        <v>1030</v>
      </c>
      <c r="BW785" s="31">
        <f>L2+(777*L4)</f>
        <v>778</v>
      </c>
      <c r="BX785" s="22"/>
    </row>
    <row r="786" spans="72:76" x14ac:dyDescent="0.2">
      <c r="BT786" s="22"/>
      <c r="BU786" s="29" t="s">
        <v>504</v>
      </c>
      <c r="BV786" s="30" t="s">
        <v>1030</v>
      </c>
      <c r="BW786" s="31">
        <f>L2+(778*L4)</f>
        <v>779</v>
      </c>
      <c r="BX786" s="22"/>
    </row>
    <row r="787" spans="72:76" x14ac:dyDescent="0.2">
      <c r="BT787" s="22"/>
      <c r="BU787" s="29" t="s">
        <v>310</v>
      </c>
      <c r="BV787" s="30" t="s">
        <v>1030</v>
      </c>
      <c r="BW787" s="31">
        <f>L2+(779*L4)</f>
        <v>780</v>
      </c>
      <c r="BX787" s="22"/>
    </row>
    <row r="788" spans="72:76" x14ac:dyDescent="0.2">
      <c r="BT788" s="22"/>
      <c r="BU788" s="29" t="s">
        <v>756</v>
      </c>
      <c r="BV788" s="30" t="s">
        <v>1030</v>
      </c>
      <c r="BW788" s="31">
        <f>L2+(780*L4)</f>
        <v>781</v>
      </c>
      <c r="BX788" s="22"/>
    </row>
    <row r="789" spans="72:76" x14ac:dyDescent="0.2">
      <c r="BT789" s="22"/>
      <c r="BU789" s="29" t="s">
        <v>562</v>
      </c>
      <c r="BV789" s="30" t="s">
        <v>1030</v>
      </c>
      <c r="BW789" s="31">
        <f>L2+(781*L4)</f>
        <v>782</v>
      </c>
      <c r="BX789" s="22"/>
    </row>
    <row r="790" spans="72:76" x14ac:dyDescent="0.2">
      <c r="BT790" s="22"/>
      <c r="BU790" s="29" t="s">
        <v>920</v>
      </c>
      <c r="BV790" s="30" t="s">
        <v>1030</v>
      </c>
      <c r="BW790" s="31">
        <f>L2+(782*L4)</f>
        <v>783</v>
      </c>
      <c r="BX790" s="22"/>
    </row>
    <row r="791" spans="72:76" x14ac:dyDescent="0.2">
      <c r="BT791" s="22"/>
      <c r="BU791" s="29" t="s">
        <v>862</v>
      </c>
      <c r="BV791" s="30" t="s">
        <v>1030</v>
      </c>
      <c r="BW791" s="31">
        <f>L2+(783*L4)</f>
        <v>784</v>
      </c>
      <c r="BX791" s="22"/>
    </row>
    <row r="792" spans="72:76" x14ac:dyDescent="0.2">
      <c r="BT792" s="22"/>
      <c r="BU792" s="29" t="s">
        <v>346</v>
      </c>
      <c r="BV792" s="30" t="s">
        <v>1030</v>
      </c>
      <c r="BW792" s="31">
        <f>L2+(784*L4)</f>
        <v>785</v>
      </c>
      <c r="BX792" s="22"/>
    </row>
    <row r="793" spans="72:76" x14ac:dyDescent="0.2">
      <c r="BT793" s="22"/>
      <c r="BU793" s="29" t="s">
        <v>405</v>
      </c>
      <c r="BV793" s="30" t="s">
        <v>1030</v>
      </c>
      <c r="BW793" s="31">
        <f>L2+(785*L4)</f>
        <v>786</v>
      </c>
      <c r="BX793" s="22"/>
    </row>
    <row r="794" spans="72:76" x14ac:dyDescent="0.2">
      <c r="BT794" s="22"/>
      <c r="BU794" s="29" t="s">
        <v>64</v>
      </c>
      <c r="BV794" s="30" t="s">
        <v>1030</v>
      </c>
      <c r="BW794" s="31">
        <f>L2+(786*L4)</f>
        <v>787</v>
      </c>
      <c r="BX794" s="22"/>
    </row>
    <row r="795" spans="72:76" x14ac:dyDescent="0.2">
      <c r="BT795" s="22"/>
      <c r="BU795" s="29" t="s">
        <v>256</v>
      </c>
      <c r="BV795" s="30" t="s">
        <v>1030</v>
      </c>
      <c r="BW795" s="31">
        <f>L2+(787*L4)</f>
        <v>788</v>
      </c>
      <c r="BX795" s="22"/>
    </row>
    <row r="796" spans="72:76" x14ac:dyDescent="0.2">
      <c r="BT796" s="22"/>
      <c r="BU796" s="29" t="s">
        <v>826</v>
      </c>
      <c r="BV796" s="30" t="s">
        <v>1030</v>
      </c>
      <c r="BW796" s="31">
        <f>L2+(788*L4)</f>
        <v>789</v>
      </c>
      <c r="BX796" s="22"/>
    </row>
    <row r="797" spans="72:76" x14ac:dyDescent="0.2">
      <c r="BT797" s="22"/>
      <c r="BU797" s="29" t="s">
        <v>1018</v>
      </c>
      <c r="BV797" s="30" t="s">
        <v>1030</v>
      </c>
      <c r="BW797" s="31">
        <f>L2+(789*L4)</f>
        <v>790</v>
      </c>
      <c r="BX797" s="22"/>
    </row>
    <row r="798" spans="72:76" x14ac:dyDescent="0.2">
      <c r="BT798" s="22"/>
      <c r="BU798" s="29" t="s">
        <v>598</v>
      </c>
      <c r="BV798" s="30" t="s">
        <v>1030</v>
      </c>
      <c r="BW798" s="31">
        <f>L2+(790*L4)</f>
        <v>791</v>
      </c>
      <c r="BX798" s="22"/>
    </row>
    <row r="799" spans="72:76" x14ac:dyDescent="0.2">
      <c r="BT799" s="22"/>
      <c r="BU799" s="29" t="s">
        <v>657</v>
      </c>
      <c r="BV799" s="30" t="s">
        <v>1030</v>
      </c>
      <c r="BW799" s="31">
        <f>L2+(791*L4)</f>
        <v>792</v>
      </c>
      <c r="BX799" s="22"/>
    </row>
    <row r="800" spans="72:76" x14ac:dyDescent="0.2">
      <c r="BT800" s="22"/>
      <c r="BU800" s="29" t="s">
        <v>846</v>
      </c>
      <c r="BV800" s="30" t="s">
        <v>1030</v>
      </c>
      <c r="BW800" s="31">
        <f>L2+(792*L4)</f>
        <v>793</v>
      </c>
      <c r="BX800" s="22"/>
    </row>
    <row r="801" spans="1:76" x14ac:dyDescent="0.2">
      <c r="BT801" s="22"/>
      <c r="BU801" s="29" t="s">
        <v>904</v>
      </c>
      <c r="BV801" s="30" t="s">
        <v>1030</v>
      </c>
      <c r="BW801" s="31">
        <f>L2+(793*L4)</f>
        <v>794</v>
      </c>
      <c r="BX801" s="22"/>
    </row>
    <row r="802" spans="1:76" x14ac:dyDescent="0.2">
      <c r="BT802" s="22"/>
      <c r="BU802" s="29" t="s">
        <v>578</v>
      </c>
      <c r="BV802" s="30" t="s">
        <v>1030</v>
      </c>
      <c r="BW802" s="31">
        <f>L2+(794*L4)</f>
        <v>795</v>
      </c>
      <c r="BX802" s="22"/>
    </row>
    <row r="803" spans="1:76" x14ac:dyDescent="0.2">
      <c r="BT803" s="22"/>
      <c r="BU803" s="29" t="s">
        <v>772</v>
      </c>
      <c r="BV803" s="30" t="s">
        <v>1030</v>
      </c>
      <c r="BW803" s="31">
        <f>L2+(795*L4)</f>
        <v>796</v>
      </c>
      <c r="BX803" s="22"/>
    </row>
    <row r="804" spans="1:76" x14ac:dyDescent="0.2">
      <c r="BT804" s="22"/>
      <c r="BU804" s="29" t="s">
        <v>326</v>
      </c>
      <c r="BV804" s="30" t="s">
        <v>1030</v>
      </c>
      <c r="BW804" s="31">
        <f>L2+(796*L4)</f>
        <v>797</v>
      </c>
      <c r="BX804" s="22"/>
    </row>
    <row r="805" spans="1:76" x14ac:dyDescent="0.2">
      <c r="BT805" s="22"/>
      <c r="BU805" s="29" t="s">
        <v>520</v>
      </c>
      <c r="BV805" s="30" t="s">
        <v>1030</v>
      </c>
      <c r="BW805" s="31">
        <f>L2+(797*L4)</f>
        <v>798</v>
      </c>
      <c r="BX805" s="22"/>
    </row>
    <row r="806" spans="1:76" x14ac:dyDescent="0.2">
      <c r="BT806" s="22"/>
      <c r="BU806" s="29" t="s">
        <v>84</v>
      </c>
      <c r="BV806" s="30" t="s">
        <v>1030</v>
      </c>
      <c r="BW806" s="31">
        <f>L2+(798*L4)</f>
        <v>799</v>
      </c>
      <c r="BX806" s="22"/>
    </row>
    <row r="807" spans="1:76" x14ac:dyDescent="0.2">
      <c r="BT807" s="22"/>
      <c r="BU807" s="29" t="s">
        <v>142</v>
      </c>
      <c r="BV807" s="30" t="s">
        <v>1030</v>
      </c>
      <c r="BW807" s="31">
        <f>L2+(799*L4)</f>
        <v>800</v>
      </c>
      <c r="BX807" s="22"/>
    </row>
    <row r="808" spans="1:76" x14ac:dyDescent="0.2">
      <c r="BT808" s="22"/>
      <c r="BU808" s="29" t="s">
        <v>740</v>
      </c>
      <c r="BV808" s="30" t="s">
        <v>1030</v>
      </c>
      <c r="BW808" s="31">
        <f>L2+(800*L4)</f>
        <v>801</v>
      </c>
      <c r="BX808" s="22"/>
    </row>
    <row r="809" spans="1:76" x14ac:dyDescent="0.2">
      <c r="BT809" s="22"/>
      <c r="BU809" s="29" t="s">
        <v>546</v>
      </c>
      <c r="BV809" s="30" t="s">
        <v>1030</v>
      </c>
      <c r="BW809" s="31">
        <f>L2+(801*L4)</f>
        <v>802</v>
      </c>
      <c r="BX809" s="22"/>
    </row>
    <row r="810" spans="1:76" x14ac:dyDescent="0.2">
      <c r="BT810" s="22"/>
      <c r="BU810" s="29" t="s">
        <v>936</v>
      </c>
      <c r="BV810" s="30" t="s">
        <v>1030</v>
      </c>
      <c r="BW810" s="31">
        <f>L2+(802*L4)</f>
        <v>803</v>
      </c>
      <c r="BX810" s="22"/>
    </row>
    <row r="811" spans="1:76" x14ac:dyDescent="0.2">
      <c r="BT811" s="22"/>
      <c r="BU811" s="29" t="s">
        <v>878</v>
      </c>
      <c r="BV811" s="30" t="s">
        <v>1030</v>
      </c>
      <c r="BW811" s="31">
        <f>L2+(803*L4)</f>
        <v>804</v>
      </c>
      <c r="BX811" s="22"/>
    </row>
    <row r="812" spans="1:76" x14ac:dyDescent="0.2">
      <c r="BT812" s="22"/>
      <c r="BU812" s="29" t="s">
        <v>173</v>
      </c>
      <c r="BV812" s="30" t="s">
        <v>1030</v>
      </c>
      <c r="BW812" s="31">
        <f>L2+(804*L4)</f>
        <v>805</v>
      </c>
      <c r="BX812" s="22"/>
    </row>
    <row r="813" spans="1:76" x14ac:dyDescent="0.2">
      <c r="BT813" s="22"/>
      <c r="BU813" s="29" t="s">
        <v>115</v>
      </c>
      <c r="BV813" s="30" t="s">
        <v>1030</v>
      </c>
      <c r="BW813" s="31">
        <f>L2+(805*L4)</f>
        <v>806</v>
      </c>
      <c r="BX813" s="22"/>
    </row>
    <row r="814" spans="1:76" x14ac:dyDescent="0.2">
      <c r="BT814" s="22"/>
      <c r="BU814" s="29" t="s">
        <v>488</v>
      </c>
      <c r="BV814" s="30" t="s">
        <v>1030</v>
      </c>
      <c r="BW814" s="31">
        <f>L2+(806*L4)</f>
        <v>807</v>
      </c>
      <c r="BX814" s="22"/>
    </row>
    <row r="815" spans="1:76" x14ac:dyDescent="0.2">
      <c r="BT815" s="22"/>
      <c r="BU815" s="29" t="s">
        <v>295</v>
      </c>
      <c r="BV815" s="30" t="s">
        <v>1030</v>
      </c>
      <c r="BW815" s="31">
        <f>L2+(807*L4)</f>
        <v>808</v>
      </c>
      <c r="BX815" s="22"/>
    </row>
    <row r="816" spans="1:76" x14ac:dyDescent="0.2">
      <c r="A816" s="3"/>
      <c r="BT816" s="22"/>
      <c r="BU816" s="29" t="s">
        <v>224</v>
      </c>
      <c r="BV816" s="30" t="s">
        <v>1030</v>
      </c>
      <c r="BW816" s="31">
        <f>L2+(808*L4)</f>
        <v>809</v>
      </c>
      <c r="BX816" s="22"/>
    </row>
    <row r="817" spans="1:76" x14ac:dyDescent="0.2">
      <c r="A817" s="3"/>
      <c r="BT817" s="22"/>
      <c r="BU817" s="29" t="s">
        <v>32</v>
      </c>
      <c r="BV817" s="30" t="s">
        <v>1030</v>
      </c>
      <c r="BW817" s="31">
        <f>L2+(809*L4)</f>
        <v>810</v>
      </c>
      <c r="BX817" s="22"/>
    </row>
    <row r="818" spans="1:76" x14ac:dyDescent="0.2">
      <c r="A818" s="3"/>
      <c r="BT818" s="22"/>
      <c r="BU818" s="29" t="s">
        <v>437</v>
      </c>
      <c r="BV818" s="30" t="s">
        <v>1030</v>
      </c>
      <c r="BW818" s="31">
        <f>L2+(810*L4)</f>
        <v>811</v>
      </c>
      <c r="BX818" s="22"/>
    </row>
    <row r="819" spans="1:76" x14ac:dyDescent="0.2">
      <c r="BT819" s="22"/>
      <c r="BU819" s="29" t="s">
        <v>378</v>
      </c>
      <c r="BV819" s="30" t="s">
        <v>1030</v>
      </c>
      <c r="BW819" s="31">
        <f>L2+(811*L4)</f>
        <v>812</v>
      </c>
      <c r="BX819" s="22"/>
    </row>
    <row r="820" spans="1:76" x14ac:dyDescent="0.2">
      <c r="A820" s="3"/>
      <c r="BT820" s="22"/>
      <c r="BU820" s="29" t="s">
        <v>689</v>
      </c>
      <c r="BV820" s="30" t="s">
        <v>1030</v>
      </c>
      <c r="BW820" s="31">
        <f>L2+(812*L4)</f>
        <v>813</v>
      </c>
      <c r="BX820" s="22"/>
    </row>
    <row r="821" spans="1:76" x14ac:dyDescent="0.2">
      <c r="A821" s="3"/>
      <c r="BT821" s="22"/>
      <c r="BU821" s="29" t="s">
        <v>630</v>
      </c>
      <c r="BV821" s="30" t="s">
        <v>1030</v>
      </c>
      <c r="BW821" s="31">
        <f>L2+(813*L4)</f>
        <v>814</v>
      </c>
      <c r="BX821" s="22"/>
    </row>
    <row r="822" spans="1:76" x14ac:dyDescent="0.2">
      <c r="A822" s="3"/>
      <c r="BT822" s="22"/>
      <c r="BU822" s="29" t="s">
        <v>986</v>
      </c>
      <c r="BV822" s="30" t="s">
        <v>1030</v>
      </c>
      <c r="BW822" s="31">
        <f>L2+(814*L4)</f>
        <v>815</v>
      </c>
      <c r="BX822" s="22"/>
    </row>
    <row r="823" spans="1:76" x14ac:dyDescent="0.2">
      <c r="A823" s="3"/>
      <c r="BT823" s="22"/>
      <c r="BU823" s="29" t="s">
        <v>794</v>
      </c>
      <c r="BV823" s="30" t="s">
        <v>1030</v>
      </c>
      <c r="BW823" s="31">
        <f>L2+(815*L4)</f>
        <v>816</v>
      </c>
      <c r="BX823" s="22"/>
    </row>
    <row r="824" spans="1:76" x14ac:dyDescent="0.2">
      <c r="BT824" s="22"/>
      <c r="BU824" s="29" t="s">
        <v>279</v>
      </c>
      <c r="BV824" s="30" t="s">
        <v>1030</v>
      </c>
      <c r="BW824" s="31">
        <f>L2+(816*L4)</f>
        <v>817</v>
      </c>
      <c r="BX824" s="22"/>
    </row>
    <row r="825" spans="1:76" x14ac:dyDescent="0.2">
      <c r="BT825" s="22"/>
      <c r="BU825" s="29" t="s">
        <v>473</v>
      </c>
      <c r="BV825" s="30" t="s">
        <v>1030</v>
      </c>
      <c r="BW825" s="31">
        <f>L2+(817*L4)</f>
        <v>818</v>
      </c>
      <c r="BX825" s="22"/>
    </row>
    <row r="826" spans="1:76" x14ac:dyDescent="0.2">
      <c r="B826" s="1"/>
      <c r="BT826" s="22"/>
      <c r="BU826" s="29" t="s">
        <v>131</v>
      </c>
      <c r="BV826" s="30" t="s">
        <v>1030</v>
      </c>
      <c r="BW826" s="31">
        <f>L2+(818*L4)</f>
        <v>819</v>
      </c>
      <c r="BX826" s="22"/>
    </row>
    <row r="827" spans="1:76" x14ac:dyDescent="0.2">
      <c r="BT827" s="22"/>
      <c r="BU827" s="29" t="s">
        <v>188</v>
      </c>
      <c r="BV827" s="30" t="s">
        <v>1030</v>
      </c>
      <c r="BW827" s="31">
        <f>L2+(819*L4)</f>
        <v>820</v>
      </c>
      <c r="BX827" s="22"/>
    </row>
    <row r="828" spans="1:76" x14ac:dyDescent="0.2">
      <c r="BT828" s="22"/>
      <c r="BU828" s="29" t="s">
        <v>893</v>
      </c>
      <c r="BV828" s="30" t="s">
        <v>1030</v>
      </c>
      <c r="BW828" s="31">
        <f>L2+(820*L4)</f>
        <v>821</v>
      </c>
      <c r="BX828" s="22"/>
    </row>
    <row r="829" spans="1:76" x14ac:dyDescent="0.2">
      <c r="BT829" s="22"/>
      <c r="BU829" s="29" t="s">
        <v>951</v>
      </c>
      <c r="BV829" s="30" t="s">
        <v>1030</v>
      </c>
      <c r="BW829" s="31">
        <f>L2+(821*L4)</f>
        <v>822</v>
      </c>
      <c r="BX829" s="22"/>
    </row>
    <row r="830" spans="1:76" x14ac:dyDescent="0.2">
      <c r="BT830" s="22"/>
      <c r="BU830" s="29" t="s">
        <v>531</v>
      </c>
      <c r="BV830" s="30" t="s">
        <v>1030</v>
      </c>
      <c r="BW830" s="31">
        <f>L2+(822*L4)</f>
        <v>823</v>
      </c>
      <c r="BX830" s="22"/>
    </row>
    <row r="831" spans="1:76" x14ac:dyDescent="0.2">
      <c r="BT831" s="22"/>
      <c r="BU831" s="29" t="s">
        <v>725</v>
      </c>
      <c r="BV831" s="30" t="s">
        <v>1030</v>
      </c>
      <c r="BW831" s="31">
        <f>L2+(823*L4)</f>
        <v>824</v>
      </c>
      <c r="BX831" s="22"/>
    </row>
    <row r="832" spans="1:76" x14ac:dyDescent="0.2">
      <c r="BT832" s="22"/>
      <c r="BU832" s="29" t="s">
        <v>779</v>
      </c>
      <c r="BV832" s="30" t="s">
        <v>1030</v>
      </c>
      <c r="BW832" s="31">
        <f>L2+(824*L4)</f>
        <v>825</v>
      </c>
      <c r="BX832" s="22"/>
    </row>
    <row r="833" spans="72:76" x14ac:dyDescent="0.2">
      <c r="BT833" s="22"/>
      <c r="BU833" s="29" t="s">
        <v>970</v>
      </c>
      <c r="BV833" s="30" t="s">
        <v>1030</v>
      </c>
      <c r="BW833" s="31">
        <f>L2+(825*L4)</f>
        <v>826</v>
      </c>
      <c r="BX833" s="22"/>
    </row>
    <row r="834" spans="72:76" x14ac:dyDescent="0.2">
      <c r="BT834" s="22"/>
      <c r="BU834" s="29" t="s">
        <v>646</v>
      </c>
      <c r="BV834" s="30" t="s">
        <v>1030</v>
      </c>
      <c r="BW834" s="31">
        <f>L2+(826*L4)</f>
        <v>827</v>
      </c>
      <c r="BX834" s="22"/>
    </row>
    <row r="835" spans="72:76" x14ac:dyDescent="0.2">
      <c r="BT835" s="22"/>
      <c r="BU835" s="29" t="s">
        <v>705</v>
      </c>
      <c r="BV835" s="30" t="s">
        <v>1030</v>
      </c>
      <c r="BW835" s="31">
        <f>L2+(827*L4)</f>
        <v>828</v>
      </c>
      <c r="BX835" s="22"/>
    </row>
    <row r="836" spans="72:76" x14ac:dyDescent="0.2">
      <c r="BT836" s="22"/>
      <c r="BU836" s="29" t="s">
        <v>394</v>
      </c>
      <c r="BV836" s="30" t="s">
        <v>1030</v>
      </c>
      <c r="BW836" s="31">
        <f>L2+(828*L4)</f>
        <v>829</v>
      </c>
      <c r="BX836" s="22"/>
    </row>
    <row r="837" spans="72:76" x14ac:dyDescent="0.2">
      <c r="BT837" s="22"/>
      <c r="BU837" s="29" t="s">
        <v>453</v>
      </c>
      <c r="BV837" s="30" t="s">
        <v>1030</v>
      </c>
      <c r="BW837" s="31">
        <f>L2+(829*L4)</f>
        <v>830</v>
      </c>
      <c r="BX837" s="22"/>
    </row>
    <row r="838" spans="72:76" x14ac:dyDescent="0.2">
      <c r="BT838" s="22"/>
      <c r="BU838" s="29" t="s">
        <v>16</v>
      </c>
      <c r="BV838" s="30" t="s">
        <v>1030</v>
      </c>
      <c r="BW838" s="31">
        <f>L2+(830*L4)</f>
        <v>831</v>
      </c>
      <c r="BX838" s="22"/>
    </row>
    <row r="839" spans="72:76" x14ac:dyDescent="0.2">
      <c r="BT839" s="22"/>
      <c r="BU839" s="29" t="s">
        <v>208</v>
      </c>
      <c r="BV839" s="30" t="s">
        <v>1030</v>
      </c>
      <c r="BW839" s="31">
        <f>L2+(831*L4)</f>
        <v>832</v>
      </c>
      <c r="BX839" s="22"/>
    </row>
    <row r="840" spans="72:76" x14ac:dyDescent="0.2">
      <c r="BT840" s="22"/>
      <c r="BU840" s="29" t="s">
        <v>644</v>
      </c>
      <c r="BV840" s="30" t="s">
        <v>1030</v>
      </c>
      <c r="BW840" s="31">
        <f>L2+(832*L4)</f>
        <v>833</v>
      </c>
      <c r="BX840" s="22"/>
    </row>
    <row r="841" spans="72:76" x14ac:dyDescent="0.2">
      <c r="BT841" s="22"/>
      <c r="BU841" s="29" t="s">
        <v>711</v>
      </c>
      <c r="BV841" s="30" t="s">
        <v>1030</v>
      </c>
      <c r="BW841" s="31">
        <f>L2+(833*L4)</f>
        <v>834</v>
      </c>
      <c r="BX841" s="22"/>
    </row>
    <row r="842" spans="72:76" x14ac:dyDescent="0.2">
      <c r="BT842" s="22"/>
      <c r="BU842" s="29" t="s">
        <v>1031</v>
      </c>
      <c r="BV842" s="30" t="s">
        <v>1030</v>
      </c>
      <c r="BW842" s="31">
        <f>L2+(834*L4)</f>
        <v>835</v>
      </c>
      <c r="BX842" s="22"/>
    </row>
    <row r="843" spans="72:76" x14ac:dyDescent="0.2">
      <c r="BT843" s="22"/>
      <c r="BU843" s="29" t="s">
        <v>965</v>
      </c>
      <c r="BV843" s="30" t="s">
        <v>1030</v>
      </c>
      <c r="BW843" s="31">
        <f>L2+(835*L4)</f>
        <v>836</v>
      </c>
      <c r="BX843" s="22"/>
    </row>
    <row r="844" spans="72:76" x14ac:dyDescent="0.2">
      <c r="BT844" s="22"/>
      <c r="BU844" s="29" t="s">
        <v>22</v>
      </c>
      <c r="BV844" s="30" t="s">
        <v>1030</v>
      </c>
      <c r="BW844" s="31">
        <f>L2+(836*L4)</f>
        <v>837</v>
      </c>
      <c r="BX844" s="22"/>
    </row>
    <row r="845" spans="72:76" x14ac:dyDescent="0.2">
      <c r="BT845" s="22"/>
      <c r="BU845" s="29" t="s">
        <v>206</v>
      </c>
      <c r="BV845" s="30" t="s">
        <v>1030</v>
      </c>
      <c r="BW845" s="31">
        <f>L2+(837*L4)</f>
        <v>838</v>
      </c>
      <c r="BX845" s="22"/>
    </row>
    <row r="846" spans="72:76" x14ac:dyDescent="0.2">
      <c r="BT846" s="22"/>
      <c r="BU846" s="29" t="s">
        <v>1032</v>
      </c>
      <c r="BV846" s="30" t="s">
        <v>1030</v>
      </c>
      <c r="BW846" s="31">
        <f>L2+(838*L4)</f>
        <v>839</v>
      </c>
      <c r="BX846" s="22"/>
    </row>
    <row r="847" spans="72:76" x14ac:dyDescent="0.2">
      <c r="BT847" s="22"/>
      <c r="BU847" s="29" t="s">
        <v>455</v>
      </c>
      <c r="BV847" s="30" t="s">
        <v>1030</v>
      </c>
      <c r="BW847" s="31">
        <f>L2+(839*L4)</f>
        <v>840</v>
      </c>
      <c r="BX847" s="22"/>
    </row>
    <row r="848" spans="72:76" x14ac:dyDescent="0.2">
      <c r="BT848" s="22"/>
      <c r="BU848" s="29" t="s">
        <v>129</v>
      </c>
      <c r="BV848" s="30" t="s">
        <v>1030</v>
      </c>
      <c r="BW848" s="31">
        <f>L2+(840*L4)</f>
        <v>841</v>
      </c>
      <c r="BX848" s="22"/>
    </row>
    <row r="849" spans="1:76" x14ac:dyDescent="0.2">
      <c r="BT849" s="22"/>
      <c r="BU849" s="29" t="s">
        <v>194</v>
      </c>
      <c r="BV849" s="30" t="s">
        <v>1030</v>
      </c>
      <c r="BW849" s="31">
        <f>L2+(841*L4)</f>
        <v>842</v>
      </c>
      <c r="BX849" s="22"/>
    </row>
    <row r="850" spans="1:76" x14ac:dyDescent="0.2">
      <c r="BT850" s="22"/>
      <c r="BU850" s="29" t="s">
        <v>281</v>
      </c>
      <c r="BV850" s="30" t="s">
        <v>1030</v>
      </c>
      <c r="BW850" s="31">
        <f>L2+(842*L4)</f>
        <v>843</v>
      </c>
      <c r="BX850" s="22"/>
    </row>
    <row r="851" spans="1:76" x14ac:dyDescent="0.2">
      <c r="BT851" s="22"/>
      <c r="BU851" s="29" t="s">
        <v>467</v>
      </c>
      <c r="BV851" s="30" t="s">
        <v>1030</v>
      </c>
      <c r="BW851" s="31">
        <f>L2+(843*L4)</f>
        <v>844</v>
      </c>
      <c r="BX851" s="22"/>
    </row>
    <row r="852" spans="1:76" x14ac:dyDescent="0.2">
      <c r="BT852" s="22"/>
      <c r="BU852" s="29" t="s">
        <v>537</v>
      </c>
      <c r="BV852" s="30" t="s">
        <v>1030</v>
      </c>
      <c r="BW852" s="31">
        <f>L2+(844*L4)</f>
        <v>845</v>
      </c>
      <c r="BX852" s="22"/>
    </row>
    <row r="853" spans="1:76" x14ac:dyDescent="0.2">
      <c r="BT853" s="22"/>
      <c r="BU853" s="29" t="s">
        <v>723</v>
      </c>
      <c r="BV853" s="30" t="s">
        <v>1030</v>
      </c>
      <c r="BW853" s="31">
        <f>L2+(845*L4)</f>
        <v>846</v>
      </c>
      <c r="BX853" s="22"/>
    </row>
    <row r="854" spans="1:76" x14ac:dyDescent="0.2">
      <c r="BT854" s="22"/>
      <c r="BU854" s="29" t="s">
        <v>887</v>
      </c>
      <c r="BV854" s="30" t="s">
        <v>1030</v>
      </c>
      <c r="BW854" s="31">
        <f>L2+(846*L4)</f>
        <v>847</v>
      </c>
      <c r="BX854" s="22"/>
    </row>
    <row r="855" spans="1:76" x14ac:dyDescent="0.2">
      <c r="BT855" s="22"/>
      <c r="BU855" s="29" t="s">
        <v>953</v>
      </c>
      <c r="BV855" s="30" t="s">
        <v>1030</v>
      </c>
      <c r="BW855" s="31">
        <f>L2+(847*L4)</f>
        <v>848</v>
      </c>
      <c r="BX855" s="22"/>
    </row>
    <row r="856" spans="1:76" x14ac:dyDescent="0.2">
      <c r="BT856" s="22"/>
      <c r="BU856" s="29" t="s">
        <v>439</v>
      </c>
      <c r="BV856" s="30" t="s">
        <v>1030</v>
      </c>
      <c r="BW856" s="31">
        <f>L2+(848*L4)</f>
        <v>849</v>
      </c>
      <c r="BX856" s="22"/>
    </row>
    <row r="857" spans="1:76" x14ac:dyDescent="0.2">
      <c r="BT857" s="22"/>
      <c r="BU857" s="29" t="s">
        <v>372</v>
      </c>
      <c r="BV857" s="30" t="s">
        <v>1030</v>
      </c>
      <c r="BW857" s="31">
        <f>L2+(849*L4)</f>
        <v>850</v>
      </c>
      <c r="BX857" s="22"/>
    </row>
    <row r="858" spans="1:76" x14ac:dyDescent="0.2">
      <c r="BT858" s="22"/>
      <c r="BU858" s="29" t="s">
        <v>222</v>
      </c>
      <c r="BV858" s="30" t="s">
        <v>1030</v>
      </c>
      <c r="BW858" s="31">
        <f>L2+(850*L4)</f>
        <v>851</v>
      </c>
      <c r="BX858" s="22"/>
    </row>
    <row r="859" spans="1:76" x14ac:dyDescent="0.2">
      <c r="A859" s="3"/>
      <c r="BT859" s="22"/>
      <c r="BU859" s="29" t="s">
        <v>38</v>
      </c>
      <c r="BV859" s="30" t="s">
        <v>1030</v>
      </c>
      <c r="BW859" s="31">
        <f>L2+(851*L4)</f>
        <v>852</v>
      </c>
      <c r="BX859" s="22"/>
    </row>
    <row r="860" spans="1:76" x14ac:dyDescent="0.2">
      <c r="A860" s="3"/>
      <c r="BT860" s="22"/>
      <c r="BU860" s="29" t="s">
        <v>980</v>
      </c>
      <c r="BV860" s="30" t="s">
        <v>1030</v>
      </c>
      <c r="BW860" s="31">
        <f>L2+(852*L4)</f>
        <v>853</v>
      </c>
      <c r="BX860" s="22"/>
    </row>
    <row r="861" spans="1:76" x14ac:dyDescent="0.2">
      <c r="A861" s="3"/>
      <c r="BT861" s="22"/>
      <c r="BU861" s="29" t="s">
        <v>796</v>
      </c>
      <c r="BV861" s="30" t="s">
        <v>1030</v>
      </c>
      <c r="BW861" s="31">
        <f>L2+(853*L4)</f>
        <v>854</v>
      </c>
      <c r="BX861" s="22"/>
    </row>
    <row r="862" spans="1:76" x14ac:dyDescent="0.2">
      <c r="BT862" s="22"/>
      <c r="BU862" s="29" t="s">
        <v>695</v>
      </c>
      <c r="BV862" s="30" t="s">
        <v>1030</v>
      </c>
      <c r="BW862" s="31">
        <f>L2+(854*L4)</f>
        <v>855</v>
      </c>
      <c r="BX862" s="22"/>
    </row>
    <row r="863" spans="1:76" x14ac:dyDescent="0.2">
      <c r="A863" s="3"/>
      <c r="BT863" s="22"/>
      <c r="BU863" s="29" t="s">
        <v>628</v>
      </c>
      <c r="BV863" s="30" t="s">
        <v>1030</v>
      </c>
      <c r="BW863" s="31">
        <f>L2+(855*L4)</f>
        <v>856</v>
      </c>
      <c r="BX863" s="22"/>
    </row>
    <row r="864" spans="1:76" x14ac:dyDescent="0.2">
      <c r="A864" s="3"/>
      <c r="BT864" s="22"/>
      <c r="BU864" s="29" t="s">
        <v>938</v>
      </c>
      <c r="BV864" s="30" t="s">
        <v>1030</v>
      </c>
      <c r="BW864" s="31">
        <f>L2+(856*L4)</f>
        <v>857</v>
      </c>
      <c r="BX864" s="22"/>
    </row>
    <row r="865" spans="1:76" x14ac:dyDescent="0.2">
      <c r="A865" s="3"/>
      <c r="BT865" s="22"/>
      <c r="BU865" s="29" t="s">
        <v>872</v>
      </c>
      <c r="BV865" s="30" t="s">
        <v>1030</v>
      </c>
      <c r="BW865" s="31">
        <f>L2+(857*L4)</f>
        <v>858</v>
      </c>
      <c r="BX865" s="22"/>
    </row>
    <row r="866" spans="1:76" x14ac:dyDescent="0.2">
      <c r="A866" s="3"/>
      <c r="BT866" s="22"/>
      <c r="BU866" s="29" t="s">
        <v>388</v>
      </c>
      <c r="BV866" s="30" t="s">
        <v>1030</v>
      </c>
      <c r="BW866" s="31">
        <f>L2+(858*L4)</f>
        <v>859</v>
      </c>
      <c r="BX866" s="22"/>
    </row>
    <row r="867" spans="1:76" x14ac:dyDescent="0.2">
      <c r="BT867" s="22"/>
      <c r="BU867" s="29" t="s">
        <v>552</v>
      </c>
      <c r="BV867" s="30" t="s">
        <v>1030</v>
      </c>
      <c r="BW867" s="31">
        <f>L2+(859*L4)</f>
        <v>860</v>
      </c>
      <c r="BX867" s="22"/>
    </row>
    <row r="868" spans="1:76" x14ac:dyDescent="0.2">
      <c r="BT868" s="22"/>
      <c r="BU868" s="29" t="s">
        <v>483</v>
      </c>
      <c r="BV868" s="30" t="s">
        <v>1030</v>
      </c>
      <c r="BW868" s="31">
        <f>L2+(860*L4)</f>
        <v>861</v>
      </c>
      <c r="BX868" s="22"/>
    </row>
    <row r="869" spans="1:76" x14ac:dyDescent="0.2">
      <c r="B869" s="1"/>
      <c r="BT869" s="22"/>
      <c r="BU869" s="29" t="s">
        <v>296</v>
      </c>
      <c r="BV869" s="30" t="s">
        <v>1030</v>
      </c>
      <c r="BW869" s="31">
        <f>L2+(861*L4)</f>
        <v>862</v>
      </c>
      <c r="BX869" s="22"/>
    </row>
    <row r="870" spans="1:76" x14ac:dyDescent="0.2">
      <c r="BT870" s="22"/>
      <c r="BU870" s="29" t="s">
        <v>179</v>
      </c>
      <c r="BV870" s="30" t="s">
        <v>1030</v>
      </c>
      <c r="BW870" s="31">
        <f>L2+(862*L4)</f>
        <v>863</v>
      </c>
      <c r="BX870" s="22"/>
    </row>
    <row r="871" spans="1:76" x14ac:dyDescent="0.2">
      <c r="BT871" s="22"/>
      <c r="BU871" s="29" t="s">
        <v>113</v>
      </c>
      <c r="BV871" s="30" t="s">
        <v>1030</v>
      </c>
      <c r="BW871" s="31">
        <f>L2+(863*L4)</f>
        <v>864</v>
      </c>
      <c r="BX871" s="22"/>
    </row>
    <row r="872" spans="1:76" x14ac:dyDescent="0.2">
      <c r="BT872" s="22"/>
      <c r="BU872" s="29" t="s">
        <v>584</v>
      </c>
      <c r="BV872" s="30" t="s">
        <v>1030</v>
      </c>
      <c r="BW872" s="31">
        <f>L2+(864*L4)</f>
        <v>865</v>
      </c>
      <c r="BX872" s="22"/>
    </row>
    <row r="873" spans="1:76" x14ac:dyDescent="0.2">
      <c r="BT873" s="22"/>
      <c r="BU873" s="29" t="s">
        <v>770</v>
      </c>
      <c r="BV873" s="30" t="s">
        <v>1030</v>
      </c>
      <c r="BW873" s="31">
        <f>L2+(865*L4)</f>
        <v>866</v>
      </c>
      <c r="BX873" s="22"/>
    </row>
    <row r="874" spans="1:76" x14ac:dyDescent="0.2">
      <c r="BT874" s="22"/>
      <c r="BU874" s="29" t="s">
        <v>840</v>
      </c>
      <c r="BV874" s="30" t="s">
        <v>1030</v>
      </c>
      <c r="BW874" s="31">
        <f>L2+(866*L4)</f>
        <v>867</v>
      </c>
      <c r="BX874" s="22"/>
    </row>
    <row r="875" spans="1:76" x14ac:dyDescent="0.2">
      <c r="BT875" s="22"/>
      <c r="BU875" s="29" t="s">
        <v>906</v>
      </c>
      <c r="BV875" s="30" t="s">
        <v>1030</v>
      </c>
      <c r="BW875" s="31">
        <f>L2+(867*L4)</f>
        <v>868</v>
      </c>
      <c r="BX875" s="22"/>
    </row>
    <row r="876" spans="1:76" x14ac:dyDescent="0.2">
      <c r="BT876" s="22"/>
      <c r="BU876" s="29" t="s">
        <v>1033</v>
      </c>
      <c r="BV876" s="30" t="s">
        <v>1030</v>
      </c>
      <c r="BW876" s="31">
        <f>L2+(868*L4)</f>
        <v>869</v>
      </c>
      <c r="BX876" s="22"/>
    </row>
    <row r="877" spans="1:76" x14ac:dyDescent="0.2">
      <c r="BT877" s="22"/>
      <c r="BU877" s="29" t="s">
        <v>1034</v>
      </c>
      <c r="BV877" s="30" t="s">
        <v>1030</v>
      </c>
      <c r="BW877" s="31">
        <f>L2+(869*L4)</f>
        <v>870</v>
      </c>
      <c r="BX877" s="22"/>
    </row>
    <row r="878" spans="1:76" x14ac:dyDescent="0.2">
      <c r="BT878" s="22"/>
      <c r="BU878" s="29" t="s">
        <v>328</v>
      </c>
      <c r="BV878" s="30" t="s">
        <v>1030</v>
      </c>
      <c r="BW878" s="31">
        <f>L2+(870*L4)</f>
        <v>871</v>
      </c>
      <c r="BX878" s="22"/>
    </row>
    <row r="879" spans="1:76" x14ac:dyDescent="0.2">
      <c r="BT879" s="22"/>
      <c r="BU879" s="29" t="s">
        <v>1035</v>
      </c>
      <c r="BV879" s="30" t="s">
        <v>1030</v>
      </c>
      <c r="BW879" s="31">
        <f>L2+(871*L4)</f>
        <v>872</v>
      </c>
      <c r="BX879" s="22"/>
    </row>
    <row r="880" spans="1:76" x14ac:dyDescent="0.2">
      <c r="BT880" s="22"/>
      <c r="BU880" s="29" t="s">
        <v>1036</v>
      </c>
      <c r="BV880" s="30" t="s">
        <v>1030</v>
      </c>
      <c r="BW880" s="31">
        <f>L2+(872*L4)</f>
        <v>873</v>
      </c>
      <c r="BX880" s="22"/>
    </row>
    <row r="881" spans="72:76" x14ac:dyDescent="0.2">
      <c r="BT881" s="22"/>
      <c r="BU881" s="29" t="s">
        <v>254</v>
      </c>
      <c r="BV881" s="30" t="s">
        <v>1030</v>
      </c>
      <c r="BW881" s="31">
        <f>L2+(873*L4)</f>
        <v>874</v>
      </c>
      <c r="BX881" s="22"/>
    </row>
    <row r="882" spans="72:76" x14ac:dyDescent="0.2">
      <c r="BT882" s="22"/>
      <c r="BU882" s="29" t="s">
        <v>1037</v>
      </c>
      <c r="BV882" s="30" t="s">
        <v>1030</v>
      </c>
      <c r="BW882" s="31">
        <f>L2+(874*L4)</f>
        <v>875</v>
      </c>
      <c r="BX882" s="22"/>
    </row>
    <row r="883" spans="72:76" x14ac:dyDescent="0.2">
      <c r="BT883" s="22"/>
      <c r="BU883" s="29" t="s">
        <v>1038</v>
      </c>
      <c r="BV883" s="30" t="s">
        <v>1030</v>
      </c>
      <c r="BW883" s="31">
        <f>L2+(875*L4)</f>
        <v>876</v>
      </c>
      <c r="BX883" s="22"/>
    </row>
    <row r="884" spans="72:76" x14ac:dyDescent="0.2">
      <c r="BT884" s="22"/>
      <c r="BU884" s="29" t="s">
        <v>596</v>
      </c>
      <c r="BV884" s="30" t="s">
        <v>1030</v>
      </c>
      <c r="BW884" s="31">
        <f>L2+(876*L4)</f>
        <v>877</v>
      </c>
      <c r="BX884" s="22"/>
    </row>
    <row r="885" spans="72:76" x14ac:dyDescent="0.2">
      <c r="BT885" s="22"/>
      <c r="BU885" s="29" t="s">
        <v>1039</v>
      </c>
      <c r="BV885" s="30" t="s">
        <v>1030</v>
      </c>
      <c r="BW885" s="31">
        <f>L2+(877*L4)</f>
        <v>878</v>
      </c>
      <c r="BX885" s="22"/>
    </row>
    <row r="886" spans="72:76" x14ac:dyDescent="0.2">
      <c r="BT886" s="22"/>
      <c r="BU886" s="29" t="s">
        <v>1040</v>
      </c>
      <c r="BV886" s="30" t="s">
        <v>1030</v>
      </c>
      <c r="BW886" s="31">
        <f>L2+(878*L4)</f>
        <v>879</v>
      </c>
      <c r="BX886" s="22"/>
    </row>
    <row r="887" spans="72:76" x14ac:dyDescent="0.2">
      <c r="BT887" s="22"/>
      <c r="BU887" s="29" t="s">
        <v>1012</v>
      </c>
      <c r="BV887" s="30" t="s">
        <v>1030</v>
      </c>
      <c r="BW887" s="31">
        <f>L2+(879*L4)</f>
        <v>880</v>
      </c>
      <c r="BX887" s="22"/>
    </row>
    <row r="888" spans="72:76" x14ac:dyDescent="0.2">
      <c r="BT888" s="22"/>
      <c r="BU888" s="29" t="s">
        <v>1041</v>
      </c>
      <c r="BV888" s="30" t="s">
        <v>1030</v>
      </c>
      <c r="BW888" s="31">
        <f>L2+(880*L4)</f>
        <v>881</v>
      </c>
      <c r="BX888" s="22"/>
    </row>
    <row r="889" spans="72:76" x14ac:dyDescent="0.2">
      <c r="BT889" s="22"/>
      <c r="BU889" s="29" t="s">
        <v>1042</v>
      </c>
      <c r="BV889" s="30" t="s">
        <v>1030</v>
      </c>
      <c r="BW889" s="31">
        <f>L2+(881*L4)</f>
        <v>882</v>
      </c>
      <c r="BX889" s="22"/>
    </row>
    <row r="890" spans="72:76" x14ac:dyDescent="0.2">
      <c r="BT890" s="22"/>
      <c r="BU890" s="29" t="s">
        <v>70</v>
      </c>
      <c r="BV890" s="30" t="s">
        <v>1030</v>
      </c>
      <c r="BW890" s="31">
        <f>L2+(882*L4)</f>
        <v>883</v>
      </c>
      <c r="BX890" s="22"/>
    </row>
    <row r="891" spans="72:76" x14ac:dyDescent="0.2">
      <c r="BT891" s="22"/>
      <c r="BU891" s="29" t="s">
        <v>1043</v>
      </c>
      <c r="BV891" s="30" t="s">
        <v>1030</v>
      </c>
      <c r="BW891" s="31">
        <f>L2+(883*L4)</f>
        <v>884</v>
      </c>
      <c r="BX891" s="22"/>
    </row>
    <row r="892" spans="72:76" x14ac:dyDescent="0.2">
      <c r="BT892" s="22"/>
      <c r="BU892" s="29" t="s">
        <v>1044</v>
      </c>
      <c r="BV892" s="30" t="s">
        <v>1030</v>
      </c>
      <c r="BW892" s="31">
        <f>L2+(884*L4)</f>
        <v>885</v>
      </c>
      <c r="BX892" s="22"/>
    </row>
    <row r="893" spans="72:76" x14ac:dyDescent="0.2">
      <c r="BT893" s="22"/>
      <c r="BU893" s="29" t="s">
        <v>856</v>
      </c>
      <c r="BV893" s="30" t="s">
        <v>1030</v>
      </c>
      <c r="BW893" s="31">
        <f>L2+(885*L4)</f>
        <v>886</v>
      </c>
      <c r="BX893" s="22"/>
    </row>
    <row r="894" spans="72:76" x14ac:dyDescent="0.2">
      <c r="BT894" s="22"/>
      <c r="BU894" s="29" t="s">
        <v>1045</v>
      </c>
      <c r="BV894" s="30" t="s">
        <v>1030</v>
      </c>
      <c r="BW894" s="31">
        <f>L2+(886*L4)</f>
        <v>887</v>
      </c>
      <c r="BX894" s="22"/>
    </row>
    <row r="895" spans="72:76" x14ac:dyDescent="0.2">
      <c r="BT895" s="22"/>
      <c r="BU895" s="29" t="s">
        <v>1046</v>
      </c>
      <c r="BV895" s="30" t="s">
        <v>1030</v>
      </c>
      <c r="BW895" s="31">
        <f>L2+(887*L4)</f>
        <v>888</v>
      </c>
      <c r="BX895" s="22"/>
    </row>
    <row r="896" spans="72:76" x14ac:dyDescent="0.2">
      <c r="BT896" s="22"/>
      <c r="BU896" s="29" t="s">
        <v>996</v>
      </c>
      <c r="BV896" s="30" t="s">
        <v>1030</v>
      </c>
      <c r="BW896" s="31">
        <f>L2+(888*L4)</f>
        <v>889</v>
      </c>
      <c r="BX896" s="22"/>
    </row>
    <row r="897" spans="1:76" x14ac:dyDescent="0.2">
      <c r="BT897" s="22"/>
      <c r="BU897" s="29" t="s">
        <v>1047</v>
      </c>
      <c r="BV897" s="30" t="s">
        <v>1030</v>
      </c>
      <c r="BW897" s="31">
        <f>L2+(889*L4)</f>
        <v>890</v>
      </c>
      <c r="BX897" s="22"/>
    </row>
    <row r="898" spans="1:76" x14ac:dyDescent="0.2">
      <c r="BT898" s="22"/>
      <c r="BU898" s="29" t="s">
        <v>1048</v>
      </c>
      <c r="BV898" s="30" t="s">
        <v>1030</v>
      </c>
      <c r="BW898" s="31">
        <f>L2+(890*L4)</f>
        <v>891</v>
      </c>
      <c r="BX898" s="22"/>
    </row>
    <row r="899" spans="1:76" x14ac:dyDescent="0.2">
      <c r="BT899" s="22"/>
      <c r="BU899" s="29" t="s">
        <v>612</v>
      </c>
      <c r="BV899" s="30" t="s">
        <v>1030</v>
      </c>
      <c r="BW899" s="31">
        <f>L2+(891*L4)</f>
        <v>892</v>
      </c>
      <c r="BX899" s="22"/>
    </row>
    <row r="900" spans="1:76" x14ac:dyDescent="0.2">
      <c r="BT900" s="22"/>
      <c r="BU900" s="29" t="s">
        <v>1049</v>
      </c>
      <c r="BV900" s="30" t="s">
        <v>1030</v>
      </c>
      <c r="BW900" s="31">
        <f>L2+(892*L4)</f>
        <v>893</v>
      </c>
      <c r="BX900" s="22"/>
    </row>
    <row r="901" spans="1:76" x14ac:dyDescent="0.2">
      <c r="BT901" s="22"/>
      <c r="BU901" s="29" t="s">
        <v>1050</v>
      </c>
      <c r="BV901" s="30" t="s">
        <v>1030</v>
      </c>
      <c r="BW901" s="31">
        <f>L2+(893*L4)</f>
        <v>894</v>
      </c>
      <c r="BX901" s="22"/>
    </row>
    <row r="902" spans="1:76" x14ac:dyDescent="0.2">
      <c r="A902" s="3"/>
      <c r="BT902" s="22"/>
      <c r="BU902" s="29" t="s">
        <v>238</v>
      </c>
      <c r="BV902" s="30" t="s">
        <v>1030</v>
      </c>
      <c r="BW902" s="31">
        <f>L2+(894*L4)</f>
        <v>895</v>
      </c>
      <c r="BX902" s="22"/>
    </row>
    <row r="903" spans="1:76" x14ac:dyDescent="0.2">
      <c r="A903" s="3"/>
      <c r="BT903" s="22"/>
      <c r="BU903" s="29" t="s">
        <v>1051</v>
      </c>
      <c r="BV903" s="30" t="s">
        <v>1030</v>
      </c>
      <c r="BW903" s="31">
        <f>L2+(895*L4)</f>
        <v>896</v>
      </c>
      <c r="BX903" s="22"/>
    </row>
    <row r="904" spans="1:76" x14ac:dyDescent="0.2">
      <c r="A904" s="3"/>
      <c r="BT904" s="22"/>
      <c r="BU904" s="29" t="s">
        <v>389</v>
      </c>
      <c r="BV904" s="30" t="s">
        <v>1030</v>
      </c>
      <c r="BW904" s="31">
        <f>L2+(896*L4)</f>
        <v>897</v>
      </c>
      <c r="BX904" s="22"/>
    </row>
    <row r="905" spans="1:76" x14ac:dyDescent="0.2">
      <c r="BT905" s="22"/>
      <c r="BU905" s="29" t="s">
        <v>458</v>
      </c>
      <c r="BV905" s="30" t="s">
        <v>1030</v>
      </c>
      <c r="BW905" s="31">
        <f>L2+(897*L4)</f>
        <v>898</v>
      </c>
      <c r="BX905" s="22"/>
    </row>
    <row r="906" spans="1:76" x14ac:dyDescent="0.2">
      <c r="A906" s="3"/>
      <c r="BT906" s="22"/>
      <c r="BU906" s="29" t="s">
        <v>1052</v>
      </c>
      <c r="BV906" s="30" t="s">
        <v>1030</v>
      </c>
      <c r="BW906" s="31">
        <f>L2+(898*L4)</f>
        <v>899</v>
      </c>
      <c r="BX906" s="22"/>
    </row>
    <row r="907" spans="1:76" x14ac:dyDescent="0.2">
      <c r="A907" s="3"/>
      <c r="BT907" s="22"/>
      <c r="BU907" s="29" t="s">
        <v>205</v>
      </c>
      <c r="BV907" s="30" t="s">
        <v>1030</v>
      </c>
      <c r="BW907" s="31">
        <f>L2+(899*L4)</f>
        <v>900</v>
      </c>
      <c r="BX907" s="22"/>
    </row>
    <row r="908" spans="1:76" x14ac:dyDescent="0.2">
      <c r="A908" s="3"/>
      <c r="BT908" s="22"/>
      <c r="BU908" s="29" t="s">
        <v>781</v>
      </c>
      <c r="BV908" s="30" t="s">
        <v>1030</v>
      </c>
      <c r="BW908" s="31">
        <f>L2+(900*L4)</f>
        <v>901</v>
      </c>
      <c r="BX908" s="22"/>
    </row>
    <row r="909" spans="1:76" x14ac:dyDescent="0.2">
      <c r="A909" s="3"/>
      <c r="BT909" s="22"/>
      <c r="BU909" s="29" t="s">
        <v>1053</v>
      </c>
      <c r="BV909" s="30" t="s">
        <v>1030</v>
      </c>
      <c r="BW909" s="31">
        <f>L2+(901*L4)</f>
        <v>902</v>
      </c>
      <c r="BX909" s="22"/>
    </row>
    <row r="910" spans="1:76" x14ac:dyDescent="0.2">
      <c r="BT910" s="22"/>
      <c r="BU910" s="29" t="s">
        <v>641</v>
      </c>
      <c r="BV910" s="30" t="s">
        <v>1030</v>
      </c>
      <c r="BW910" s="31">
        <f>L2+(902*L4)</f>
        <v>903</v>
      </c>
      <c r="BX910" s="22"/>
    </row>
    <row r="911" spans="1:76" x14ac:dyDescent="0.2">
      <c r="BT911" s="22"/>
      <c r="BU911" s="29" t="s">
        <v>710</v>
      </c>
      <c r="BV911" s="30" t="s">
        <v>1030</v>
      </c>
      <c r="BW911" s="31">
        <f>L2+(903*L4)</f>
        <v>904</v>
      </c>
      <c r="BX911" s="22"/>
    </row>
    <row r="912" spans="1:76" x14ac:dyDescent="0.2">
      <c r="B912" s="1"/>
      <c r="BT912" s="22"/>
      <c r="BU912" s="29" t="s">
        <v>1054</v>
      </c>
      <c r="BV912" s="30" t="s">
        <v>1030</v>
      </c>
      <c r="BW912" s="31">
        <f>L2+(904*L4)</f>
        <v>905</v>
      </c>
      <c r="BX912" s="22"/>
    </row>
    <row r="913" spans="72:76" x14ac:dyDescent="0.2">
      <c r="BT913" s="22"/>
      <c r="BU913" s="29" t="s">
        <v>956</v>
      </c>
      <c r="BV913" s="30" t="s">
        <v>1030</v>
      </c>
      <c r="BW913" s="31">
        <f>L2+(905*L4)</f>
        <v>906</v>
      </c>
      <c r="BX913" s="22"/>
    </row>
    <row r="914" spans="72:76" x14ac:dyDescent="0.2">
      <c r="BT914" s="22"/>
      <c r="BU914" s="29" t="s">
        <v>534</v>
      </c>
      <c r="BV914" s="30" t="s">
        <v>1030</v>
      </c>
      <c r="BW914" s="31">
        <f>L2+(906*L4)</f>
        <v>907</v>
      </c>
      <c r="BX914" s="22"/>
    </row>
    <row r="915" spans="72:76" x14ac:dyDescent="0.2">
      <c r="BT915" s="22"/>
      <c r="BU915" s="29" t="s">
        <v>1055</v>
      </c>
      <c r="BV915" s="30" t="s">
        <v>1030</v>
      </c>
      <c r="BW915" s="31">
        <f>L2+(907*L4)</f>
        <v>908</v>
      </c>
      <c r="BX915" s="22"/>
    </row>
    <row r="916" spans="72:76" x14ac:dyDescent="0.2">
      <c r="BT916" s="22"/>
      <c r="BU916" s="29" t="s">
        <v>282</v>
      </c>
      <c r="BV916" s="30" t="s">
        <v>1030</v>
      </c>
      <c r="BW916" s="31">
        <f>L2+(908*L4)</f>
        <v>909</v>
      </c>
      <c r="BX916" s="22"/>
    </row>
    <row r="917" spans="72:76" x14ac:dyDescent="0.2">
      <c r="BT917" s="22"/>
      <c r="BU917" s="29" t="s">
        <v>470</v>
      </c>
      <c r="BV917" s="30" t="s">
        <v>1030</v>
      </c>
      <c r="BW917" s="31">
        <f>L2+(909*L4)</f>
        <v>910</v>
      </c>
      <c r="BX917" s="22"/>
    </row>
    <row r="918" spans="72:76" x14ac:dyDescent="0.2">
      <c r="BT918" s="22"/>
      <c r="BU918" s="29" t="s">
        <v>1056</v>
      </c>
      <c r="BV918" s="30" t="s">
        <v>1030</v>
      </c>
      <c r="BW918" s="31">
        <f>L2+(910*L4)</f>
        <v>911</v>
      </c>
      <c r="BX918" s="22"/>
    </row>
    <row r="919" spans="72:76" x14ac:dyDescent="0.2">
      <c r="BT919" s="22"/>
      <c r="BU919" s="29" t="s">
        <v>193</v>
      </c>
      <c r="BV919" s="30" t="s">
        <v>1030</v>
      </c>
      <c r="BW919" s="31">
        <f>L2+(911*L4)</f>
        <v>912</v>
      </c>
      <c r="BX919" s="22"/>
    </row>
    <row r="920" spans="72:76" x14ac:dyDescent="0.2">
      <c r="BT920" s="22"/>
      <c r="BU920" s="29" t="s">
        <v>694</v>
      </c>
      <c r="BV920" s="30" t="s">
        <v>1030</v>
      </c>
      <c r="BW920" s="31">
        <f>L2+(912*L4)</f>
        <v>913</v>
      </c>
      <c r="BX920" s="22"/>
    </row>
    <row r="921" spans="72:76" x14ac:dyDescent="0.2">
      <c r="BT921" s="22"/>
      <c r="BU921" s="29" t="s">
        <v>1057</v>
      </c>
      <c r="BV921" s="30" t="s">
        <v>1030</v>
      </c>
      <c r="BW921" s="31">
        <f>L2+(913*L4)</f>
        <v>914</v>
      </c>
      <c r="BX921" s="22"/>
    </row>
    <row r="922" spans="72:76" x14ac:dyDescent="0.2">
      <c r="BT922" s="22"/>
      <c r="BU922" s="29" t="s">
        <v>983</v>
      </c>
      <c r="BV922" s="30" t="s">
        <v>1030</v>
      </c>
      <c r="BW922" s="31">
        <f>L2+(914*L4)</f>
        <v>915</v>
      </c>
      <c r="BX922" s="22"/>
    </row>
    <row r="923" spans="72:76" x14ac:dyDescent="0.2">
      <c r="BT923" s="22"/>
      <c r="BU923" s="29" t="s">
        <v>797</v>
      </c>
      <c r="BV923" s="30" t="s">
        <v>1030</v>
      </c>
      <c r="BW923" s="31">
        <f>L2+(915*L4)</f>
        <v>916</v>
      </c>
      <c r="BX923" s="22"/>
    </row>
    <row r="924" spans="72:76" x14ac:dyDescent="0.2">
      <c r="BT924" s="22"/>
      <c r="BU924" s="29" t="s">
        <v>1058</v>
      </c>
      <c r="BV924" s="30" t="s">
        <v>1030</v>
      </c>
      <c r="BW924" s="31">
        <f>L2+(916*L4)</f>
        <v>917</v>
      </c>
      <c r="BX924" s="22"/>
    </row>
    <row r="925" spans="72:76" x14ac:dyDescent="0.2">
      <c r="BT925" s="22"/>
      <c r="BU925" s="29" t="s">
        <v>35</v>
      </c>
      <c r="BV925" s="30" t="s">
        <v>1030</v>
      </c>
      <c r="BW925" s="31">
        <f>L2+(917*L4)</f>
        <v>918</v>
      </c>
      <c r="BX925" s="22"/>
    </row>
    <row r="926" spans="72:76" x14ac:dyDescent="0.2">
      <c r="BT926" s="22"/>
      <c r="BU926" s="29" t="s">
        <v>442</v>
      </c>
      <c r="BV926" s="30" t="s">
        <v>1030</v>
      </c>
      <c r="BW926" s="31">
        <f>L2+(918*L4)</f>
        <v>919</v>
      </c>
      <c r="BX926" s="22"/>
    </row>
    <row r="927" spans="72:76" x14ac:dyDescent="0.2">
      <c r="BT927" s="22"/>
      <c r="BU927" s="29" t="s">
        <v>1059</v>
      </c>
      <c r="BV927" s="30" t="s">
        <v>1030</v>
      </c>
      <c r="BW927" s="31">
        <f>L2+(919*L4)</f>
        <v>920</v>
      </c>
      <c r="BX927" s="22"/>
    </row>
    <row r="928" spans="72:76" x14ac:dyDescent="0.2">
      <c r="BT928" s="22"/>
      <c r="BU928" s="29" t="s">
        <v>178</v>
      </c>
      <c r="BV928" s="30" t="s">
        <v>1030</v>
      </c>
      <c r="BW928" s="31">
        <f>L2+(920*L4)</f>
        <v>921</v>
      </c>
      <c r="BX928" s="22"/>
    </row>
    <row r="929" spans="72:76" x14ac:dyDescent="0.2">
      <c r="BT929" s="22"/>
      <c r="BU929" s="29" t="s">
        <v>111</v>
      </c>
      <c r="BV929" s="30" t="s">
        <v>1030</v>
      </c>
      <c r="BW929" s="31">
        <f>L2+(921*L4)</f>
        <v>922</v>
      </c>
      <c r="BX929" s="22"/>
    </row>
    <row r="930" spans="72:76" x14ac:dyDescent="0.2">
      <c r="BT930" s="22"/>
      <c r="BU930" s="29" t="s">
        <v>1060</v>
      </c>
      <c r="BV930" s="30" t="s">
        <v>1030</v>
      </c>
      <c r="BW930" s="31">
        <f>L2+(922*L4)</f>
        <v>923</v>
      </c>
      <c r="BX930" s="22"/>
    </row>
    <row r="931" spans="72:76" x14ac:dyDescent="0.2">
      <c r="BT931" s="22"/>
      <c r="BU931" s="29" t="s">
        <v>297</v>
      </c>
      <c r="BV931" s="30" t="s">
        <v>1030</v>
      </c>
      <c r="BW931" s="31">
        <f>L2+(923*L4)</f>
        <v>924</v>
      </c>
      <c r="BX931" s="22"/>
    </row>
    <row r="932" spans="72:76" x14ac:dyDescent="0.2">
      <c r="BT932" s="22"/>
      <c r="BU932" s="29" t="s">
        <v>738</v>
      </c>
      <c r="BV932" s="54" t="s">
        <v>1030</v>
      </c>
      <c r="BW932" s="31">
        <f>L2+(924*L4)</f>
        <v>925</v>
      </c>
      <c r="BX932" s="22"/>
    </row>
    <row r="933" spans="72:76" x14ac:dyDescent="0.2">
      <c r="BT933" s="22"/>
      <c r="BU933" s="29" t="s">
        <v>1061</v>
      </c>
      <c r="BV933" s="30" t="s">
        <v>1030</v>
      </c>
      <c r="BW933" s="31">
        <f>L2+(925*L4)</f>
        <v>926</v>
      </c>
      <c r="BX933" s="22"/>
    </row>
    <row r="934" spans="72:76" x14ac:dyDescent="0.2">
      <c r="BT934" s="22"/>
      <c r="BU934" s="29" t="s">
        <v>941</v>
      </c>
      <c r="BV934" s="30" t="s">
        <v>1030</v>
      </c>
      <c r="BW934" s="31">
        <f>L2+(926*L4)</f>
        <v>927</v>
      </c>
      <c r="BX934" s="22"/>
    </row>
    <row r="935" spans="72:76" x14ac:dyDescent="0.2">
      <c r="BT935" s="22"/>
      <c r="BU935" s="29" t="s">
        <v>873</v>
      </c>
      <c r="BV935" s="30" t="s">
        <v>1030</v>
      </c>
      <c r="BW935" s="31">
        <f>L2+(927*L4)</f>
        <v>928</v>
      </c>
      <c r="BX935" s="22"/>
    </row>
    <row r="936" spans="72:76" x14ac:dyDescent="0.2">
      <c r="BT936" s="22"/>
      <c r="BU936" s="56" t="s">
        <v>329</v>
      </c>
      <c r="BV936" s="30" t="s">
        <v>1030</v>
      </c>
      <c r="BW936" s="31">
        <f>L2+(928*L4)</f>
        <v>929</v>
      </c>
      <c r="BX936" s="22"/>
    </row>
    <row r="937" spans="72:76" x14ac:dyDescent="0.2">
      <c r="BT937" s="22"/>
      <c r="BU937" s="56" t="s">
        <v>517</v>
      </c>
      <c r="BV937" s="30" t="s">
        <v>1030</v>
      </c>
      <c r="BW937" s="31">
        <f>L2+(929*L4)</f>
        <v>930</v>
      </c>
      <c r="BX937" s="22"/>
    </row>
    <row r="938" spans="72:76" x14ac:dyDescent="0.2">
      <c r="BT938" s="22"/>
      <c r="BU938" s="56" t="s">
        <v>79</v>
      </c>
      <c r="BV938" s="30" t="s">
        <v>1030</v>
      </c>
      <c r="BW938" s="31">
        <f>L2+(930*L4)</f>
        <v>931</v>
      </c>
      <c r="BX938" s="22"/>
    </row>
    <row r="939" spans="72:76" x14ac:dyDescent="0.2">
      <c r="BT939" s="22"/>
      <c r="BU939" s="56" t="s">
        <v>1062</v>
      </c>
      <c r="BV939" s="30" t="s">
        <v>1030</v>
      </c>
      <c r="BW939" s="31">
        <f>L2+(931*L4)</f>
        <v>932</v>
      </c>
      <c r="BX939" s="22"/>
    </row>
    <row r="940" spans="72:76" x14ac:dyDescent="0.2">
      <c r="BT940" s="22"/>
      <c r="BU940" s="56" t="s">
        <v>1063</v>
      </c>
      <c r="BV940" s="30" t="s">
        <v>1030</v>
      </c>
      <c r="BW940" s="31">
        <f>L2+(932*L4)</f>
        <v>933</v>
      </c>
      <c r="BX940" s="22"/>
    </row>
    <row r="941" spans="72:76" x14ac:dyDescent="0.2">
      <c r="BT941" s="22"/>
      <c r="BU941" s="56" t="s">
        <v>1064</v>
      </c>
      <c r="BV941" s="30" t="s">
        <v>1030</v>
      </c>
      <c r="BW941" s="31">
        <f>L2+(933*L4)</f>
        <v>934</v>
      </c>
      <c r="BX941" s="22"/>
    </row>
    <row r="942" spans="72:76" x14ac:dyDescent="0.2">
      <c r="BT942" s="22"/>
      <c r="BU942" s="56" t="s">
        <v>1065</v>
      </c>
      <c r="BV942" s="30" t="s">
        <v>1030</v>
      </c>
      <c r="BW942" s="31">
        <f>L2+(934*L4)</f>
        <v>935</v>
      </c>
      <c r="BX942" s="22"/>
    </row>
    <row r="943" spans="72:76" x14ac:dyDescent="0.2">
      <c r="BT943" s="22"/>
      <c r="BU943" s="56" t="s">
        <v>1066</v>
      </c>
      <c r="BV943" s="30" t="s">
        <v>1030</v>
      </c>
      <c r="BW943" s="31">
        <f>L2+(935*L4)</f>
        <v>936</v>
      </c>
      <c r="BX943" s="22"/>
    </row>
    <row r="944" spans="72:76" x14ac:dyDescent="0.2">
      <c r="BT944" s="22"/>
      <c r="BU944" s="56" t="s">
        <v>1067</v>
      </c>
      <c r="BV944" s="30" t="s">
        <v>1030</v>
      </c>
      <c r="BW944" s="31">
        <f>L2+(936*L4)</f>
        <v>937</v>
      </c>
      <c r="BX944" s="22"/>
    </row>
    <row r="945" spans="1:76" x14ac:dyDescent="0.2">
      <c r="A945" s="3"/>
      <c r="BT945" s="22"/>
      <c r="BU945" s="56" t="s">
        <v>1068</v>
      </c>
      <c r="BV945" s="30" t="s">
        <v>1030</v>
      </c>
      <c r="BW945" s="31">
        <f>L2+(937*L4)</f>
        <v>938</v>
      </c>
      <c r="BX945" s="22"/>
    </row>
    <row r="946" spans="1:76" x14ac:dyDescent="0.2">
      <c r="A946" s="3"/>
      <c r="BT946" s="22"/>
      <c r="BU946" s="56" t="s">
        <v>1069</v>
      </c>
      <c r="BV946" s="30" t="s">
        <v>1030</v>
      </c>
      <c r="BW946" s="31">
        <f>L2+(938*L4)</f>
        <v>939</v>
      </c>
      <c r="BX946" s="22"/>
    </row>
    <row r="947" spans="1:76" x14ac:dyDescent="0.2">
      <c r="A947" s="3"/>
      <c r="BT947" s="22"/>
      <c r="BU947" s="56" t="s">
        <v>1070</v>
      </c>
      <c r="BV947" s="30" t="s">
        <v>1030</v>
      </c>
      <c r="BW947" s="31">
        <f>L2+(939*L4)</f>
        <v>940</v>
      </c>
      <c r="BX947" s="22"/>
    </row>
    <row r="948" spans="1:76" x14ac:dyDescent="0.2">
      <c r="BT948" s="22"/>
      <c r="BU948" s="56" t="s">
        <v>1071</v>
      </c>
      <c r="BV948" s="30" t="s">
        <v>1030</v>
      </c>
      <c r="BW948" s="31">
        <f>L2+(940*L4)</f>
        <v>941</v>
      </c>
      <c r="BX948" s="22"/>
    </row>
    <row r="949" spans="1:76" x14ac:dyDescent="0.2">
      <c r="A949" s="3"/>
      <c r="BT949" s="22"/>
      <c r="BU949" s="56" t="s">
        <v>1072</v>
      </c>
      <c r="BV949" s="30" t="s">
        <v>1030</v>
      </c>
      <c r="BW949" s="31">
        <f>L2+(941*L4)</f>
        <v>942</v>
      </c>
      <c r="BX949" s="22"/>
    </row>
    <row r="950" spans="1:76" x14ac:dyDescent="0.2">
      <c r="A950" s="3"/>
      <c r="BT950" s="22"/>
      <c r="BU950" s="56" t="s">
        <v>1073</v>
      </c>
      <c r="BV950" s="30" t="s">
        <v>1030</v>
      </c>
      <c r="BW950" s="31">
        <f>L2+(942*L4)</f>
        <v>943</v>
      </c>
      <c r="BX950" s="22"/>
    </row>
    <row r="951" spans="1:76" x14ac:dyDescent="0.2">
      <c r="A951" s="3"/>
      <c r="BT951" s="22"/>
      <c r="BU951" s="56" t="s">
        <v>1074</v>
      </c>
      <c r="BV951" s="30" t="s">
        <v>1030</v>
      </c>
      <c r="BW951" s="31">
        <f>L2+(943*L4)</f>
        <v>944</v>
      </c>
      <c r="BX951" s="22"/>
    </row>
    <row r="952" spans="1:76" x14ac:dyDescent="0.2">
      <c r="A952" s="3"/>
      <c r="BT952" s="22"/>
      <c r="BU952" s="56" t="s">
        <v>1075</v>
      </c>
      <c r="BV952" s="30" t="s">
        <v>1030</v>
      </c>
      <c r="BW952" s="31">
        <f>L2+(944*L4)</f>
        <v>945</v>
      </c>
      <c r="BX952" s="22"/>
    </row>
    <row r="953" spans="1:76" x14ac:dyDescent="0.2">
      <c r="BT953" s="22"/>
      <c r="BU953" s="56" t="s">
        <v>1076</v>
      </c>
      <c r="BV953" s="30" t="s">
        <v>1030</v>
      </c>
      <c r="BW953" s="31">
        <f>L2+(945*L4)</f>
        <v>946</v>
      </c>
      <c r="BX953" s="22"/>
    </row>
    <row r="954" spans="1:76" x14ac:dyDescent="0.2">
      <c r="BT954" s="22"/>
      <c r="BU954" s="56" t="s">
        <v>1077</v>
      </c>
      <c r="BV954" s="30" t="s">
        <v>1030</v>
      </c>
      <c r="BW954" s="31">
        <f>L2+(946*L4)</f>
        <v>947</v>
      </c>
      <c r="BX954" s="22"/>
    </row>
    <row r="955" spans="1:76" x14ac:dyDescent="0.2">
      <c r="B955" s="1"/>
      <c r="BT955" s="22"/>
      <c r="BU955" s="56" t="s">
        <v>1078</v>
      </c>
      <c r="BV955" s="30" t="s">
        <v>1030</v>
      </c>
      <c r="BW955" s="31">
        <f>L2+(947*L4)</f>
        <v>948</v>
      </c>
      <c r="BX955" s="22"/>
    </row>
    <row r="956" spans="1:76" x14ac:dyDescent="0.2">
      <c r="BT956" s="22"/>
      <c r="BU956" s="56" t="s">
        <v>1079</v>
      </c>
      <c r="BV956" s="30" t="s">
        <v>1030</v>
      </c>
      <c r="BW956" s="31">
        <f>L2+(948*L4)</f>
        <v>949</v>
      </c>
      <c r="BX956" s="22"/>
    </row>
    <row r="957" spans="1:76" x14ac:dyDescent="0.2">
      <c r="BT957" s="22"/>
      <c r="BU957" s="56" t="s">
        <v>1080</v>
      </c>
      <c r="BV957" s="30" t="s">
        <v>1030</v>
      </c>
      <c r="BW957" s="31">
        <f>L2+(949*L4)</f>
        <v>950</v>
      </c>
      <c r="BX957" s="22"/>
    </row>
    <row r="958" spans="1:76" x14ac:dyDescent="0.2">
      <c r="BT958" s="22"/>
      <c r="BU958" s="56" t="s">
        <v>1081</v>
      </c>
      <c r="BV958" s="30" t="s">
        <v>1030</v>
      </c>
      <c r="BW958" s="31">
        <f>L2+(950*L4)</f>
        <v>951</v>
      </c>
      <c r="BX958" s="22"/>
    </row>
    <row r="959" spans="1:76" x14ac:dyDescent="0.2">
      <c r="BT959" s="22"/>
      <c r="BU959" s="56" t="s">
        <v>1082</v>
      </c>
      <c r="BV959" s="30" t="s">
        <v>1030</v>
      </c>
      <c r="BW959" s="31">
        <f>L2+(951*L4)</f>
        <v>952</v>
      </c>
      <c r="BX959" s="22"/>
    </row>
    <row r="960" spans="1:76" x14ac:dyDescent="0.2">
      <c r="BT960" s="22"/>
      <c r="BU960" s="56" t="s">
        <v>1083</v>
      </c>
      <c r="BV960" s="30" t="s">
        <v>1030</v>
      </c>
      <c r="BW960" s="31">
        <f>L2+(952*L4)</f>
        <v>953</v>
      </c>
      <c r="BX960" s="22"/>
    </row>
    <row r="961" spans="72:76" x14ac:dyDescent="0.2">
      <c r="BT961" s="22"/>
      <c r="BU961" s="56" t="s">
        <v>1084</v>
      </c>
      <c r="BV961" s="30" t="s">
        <v>1030</v>
      </c>
      <c r="BW961" s="31">
        <f>L2+(953*L4)</f>
        <v>954</v>
      </c>
      <c r="BX961" s="22"/>
    </row>
    <row r="962" spans="72:76" x14ac:dyDescent="0.2">
      <c r="BT962" s="22"/>
      <c r="BU962" s="56" t="s">
        <v>1085</v>
      </c>
      <c r="BV962" s="30" t="s">
        <v>1030</v>
      </c>
      <c r="BW962" s="31">
        <f>L2+(954*L4)</f>
        <v>955</v>
      </c>
      <c r="BX962" s="22"/>
    </row>
    <row r="963" spans="72:76" x14ac:dyDescent="0.2">
      <c r="BT963" s="22"/>
      <c r="BU963" s="56" t="s">
        <v>1086</v>
      </c>
      <c r="BV963" s="30" t="s">
        <v>1030</v>
      </c>
      <c r="BW963" s="31">
        <f>L2+(955*L4)</f>
        <v>956</v>
      </c>
      <c r="BX963" s="22"/>
    </row>
    <row r="964" spans="72:76" x14ac:dyDescent="0.2">
      <c r="BT964" s="22"/>
      <c r="BU964" s="56" t="s">
        <v>1087</v>
      </c>
      <c r="BV964" s="30" t="s">
        <v>1030</v>
      </c>
      <c r="BW964" s="31">
        <f>L2+(956*L4)</f>
        <v>957</v>
      </c>
      <c r="BX964" s="22"/>
    </row>
    <row r="965" spans="72:76" x14ac:dyDescent="0.2">
      <c r="BT965" s="22"/>
      <c r="BU965" s="56" t="s">
        <v>1088</v>
      </c>
      <c r="BV965" s="30" t="s">
        <v>1030</v>
      </c>
      <c r="BW965" s="31">
        <f>L2+(957*L4)</f>
        <v>958</v>
      </c>
      <c r="BX965" s="22"/>
    </row>
    <row r="966" spans="72:76" x14ac:dyDescent="0.2">
      <c r="BT966" s="22"/>
      <c r="BU966" s="56" t="s">
        <v>1089</v>
      </c>
      <c r="BV966" s="30" t="s">
        <v>1030</v>
      </c>
      <c r="BW966" s="31">
        <f>L2+(958*L4)</f>
        <v>959</v>
      </c>
      <c r="BX966" s="22"/>
    </row>
    <row r="967" spans="72:76" x14ac:dyDescent="0.2">
      <c r="BT967" s="22"/>
      <c r="BU967" s="57" t="s">
        <v>1090</v>
      </c>
      <c r="BV967" s="54" t="s">
        <v>1030</v>
      </c>
      <c r="BW967" s="31">
        <f>L2+(959*L4)</f>
        <v>960</v>
      </c>
      <c r="BX967" s="22"/>
    </row>
    <row r="968" spans="72:76" x14ac:dyDescent="0.2">
      <c r="BT968" s="22"/>
      <c r="BU968" s="58" t="s">
        <v>420</v>
      </c>
      <c r="BV968" s="59" t="s">
        <v>1030</v>
      </c>
      <c r="BW968" s="31">
        <f>L2+(960*L4)</f>
        <v>961</v>
      </c>
      <c r="BX968" s="22"/>
    </row>
    <row r="969" spans="72:76" x14ac:dyDescent="0.2">
      <c r="BT969" s="22"/>
      <c r="BU969" s="58" t="s">
        <v>359</v>
      </c>
      <c r="BV969" s="59" t="s">
        <v>1030</v>
      </c>
      <c r="BW969" s="31">
        <f>L2+(961*L4)</f>
        <v>962</v>
      </c>
      <c r="BX969" s="22"/>
    </row>
    <row r="970" spans="72:76" x14ac:dyDescent="0.2">
      <c r="BT970" s="22"/>
      <c r="BU970" s="58" t="s">
        <v>243</v>
      </c>
      <c r="BV970" s="59" t="s">
        <v>1030</v>
      </c>
      <c r="BW970" s="31">
        <f>L2+(962*L4)</f>
        <v>963</v>
      </c>
      <c r="BX970" s="22"/>
    </row>
    <row r="971" spans="72:76" x14ac:dyDescent="0.2">
      <c r="BT971" s="22"/>
      <c r="BU971" s="58" t="s">
        <v>49</v>
      </c>
      <c r="BV971" s="59" t="s">
        <v>1030</v>
      </c>
      <c r="BW971" s="31">
        <f>L2+(963*L4)</f>
        <v>964</v>
      </c>
      <c r="BX971" s="22"/>
    </row>
    <row r="972" spans="72:76" x14ac:dyDescent="0.2">
      <c r="BT972" s="22"/>
      <c r="BU972" s="58" t="s">
        <v>1001</v>
      </c>
      <c r="BV972" s="59" t="s">
        <v>1030</v>
      </c>
      <c r="BW972" s="31">
        <f>L2+(964*L4)</f>
        <v>965</v>
      </c>
      <c r="BX972" s="22"/>
    </row>
    <row r="973" spans="72:76" x14ac:dyDescent="0.2">
      <c r="BT973" s="22"/>
      <c r="BU973" s="58" t="s">
        <v>1091</v>
      </c>
      <c r="BV973" s="59" t="s">
        <v>1030</v>
      </c>
      <c r="BW973" s="31">
        <f>L2+(965*L4)</f>
        <v>966</v>
      </c>
      <c r="BX973" s="22"/>
    </row>
    <row r="974" spans="72:76" x14ac:dyDescent="0.2">
      <c r="BT974" s="22"/>
      <c r="BU974" s="58" t="s">
        <v>676</v>
      </c>
      <c r="BV974" s="59" t="s">
        <v>1030</v>
      </c>
      <c r="BW974" s="31">
        <f>L2+(966*L4)</f>
        <v>967</v>
      </c>
      <c r="BX974" s="22"/>
    </row>
    <row r="975" spans="72:76" x14ac:dyDescent="0.2">
      <c r="BT975" s="22"/>
      <c r="BU975" s="58" t="s">
        <v>615</v>
      </c>
      <c r="BV975" s="59" t="s">
        <v>1030</v>
      </c>
      <c r="BW975" s="31">
        <f>L2+(967*L4)</f>
        <v>968</v>
      </c>
      <c r="BX975" s="22"/>
    </row>
    <row r="976" spans="72:76" x14ac:dyDescent="0.2">
      <c r="BT976" s="22"/>
      <c r="BU976" s="58" t="s">
        <v>1092</v>
      </c>
      <c r="BV976" s="59" t="s">
        <v>1030</v>
      </c>
      <c r="BW976" s="31">
        <f>L2+(968*L4)</f>
        <v>969</v>
      </c>
      <c r="BX976" s="22"/>
    </row>
    <row r="977" spans="1:76" x14ac:dyDescent="0.2">
      <c r="BT977" s="22"/>
      <c r="BU977" s="58" t="s">
        <v>859</v>
      </c>
      <c r="BV977" s="59" t="s">
        <v>1030</v>
      </c>
      <c r="BW977" s="31">
        <f>L2+(969*L4)</f>
        <v>970</v>
      </c>
      <c r="BX977" s="22"/>
    </row>
    <row r="978" spans="1:76" x14ac:dyDescent="0.2">
      <c r="BT978" s="22"/>
      <c r="BU978" s="58" t="s">
        <v>759</v>
      </c>
      <c r="BV978" s="59" t="s">
        <v>1030</v>
      </c>
      <c r="BW978" s="31">
        <f>L2+(970*L4)</f>
        <v>971</v>
      </c>
      <c r="BX978" s="22"/>
    </row>
    <row r="979" spans="1:76" x14ac:dyDescent="0.2">
      <c r="BT979" s="22"/>
      <c r="BU979" s="58" t="s">
        <v>1093</v>
      </c>
      <c r="BV979" s="59" t="s">
        <v>1030</v>
      </c>
      <c r="BW979" s="31">
        <f>L2+(971*L4)</f>
        <v>972</v>
      </c>
      <c r="BX979" s="22"/>
    </row>
    <row r="980" spans="1:76" x14ac:dyDescent="0.2">
      <c r="BT980" s="22"/>
      <c r="BU980" s="58" t="s">
        <v>503</v>
      </c>
      <c r="BV980" s="59" t="s">
        <v>1030</v>
      </c>
      <c r="BW980" s="31">
        <f>L2+(972*L4)</f>
        <v>973</v>
      </c>
      <c r="BX980" s="22"/>
    </row>
    <row r="981" spans="1:76" x14ac:dyDescent="0.2">
      <c r="BT981" s="22"/>
      <c r="BU981" s="58" t="s">
        <v>307</v>
      </c>
      <c r="BV981" s="59" t="s">
        <v>1030</v>
      </c>
      <c r="BW981" s="31">
        <f>L2+(973*L4)</f>
        <v>974</v>
      </c>
      <c r="BX981" s="22"/>
    </row>
    <row r="982" spans="1:76" x14ac:dyDescent="0.2">
      <c r="BT982" s="22"/>
      <c r="BU982" s="58" t="s">
        <v>1094</v>
      </c>
      <c r="BV982" s="59" t="s">
        <v>1030</v>
      </c>
      <c r="BW982" s="31">
        <f>L2+(974*L4)</f>
        <v>975</v>
      </c>
      <c r="BX982" s="22"/>
    </row>
    <row r="983" spans="1:76" x14ac:dyDescent="0.2">
      <c r="BT983" s="22"/>
      <c r="BU983" s="58" t="s">
        <v>101</v>
      </c>
      <c r="BV983" s="59" t="s">
        <v>1030</v>
      </c>
      <c r="BW983" s="31">
        <f>L2+(975*L4)</f>
        <v>976</v>
      </c>
      <c r="BX983" s="22"/>
    </row>
    <row r="984" spans="1:76" x14ac:dyDescent="0.2">
      <c r="BT984" s="22"/>
      <c r="BU984" s="58" t="s">
        <v>599</v>
      </c>
      <c r="BV984" s="59" t="s">
        <v>1030</v>
      </c>
      <c r="BW984" s="31">
        <f>L2+(976*L4)</f>
        <v>977</v>
      </c>
      <c r="BX984" s="22"/>
    </row>
    <row r="985" spans="1:76" x14ac:dyDescent="0.2">
      <c r="BT985" s="22"/>
      <c r="BU985" s="58" t="s">
        <v>1095</v>
      </c>
      <c r="BV985" s="59" t="s">
        <v>1030</v>
      </c>
      <c r="BW985" s="31">
        <f>L2+(977*L4)</f>
        <v>978</v>
      </c>
      <c r="BX985" s="22"/>
    </row>
    <row r="986" spans="1:76" x14ac:dyDescent="0.2">
      <c r="BT986" s="22"/>
      <c r="BU986" s="58" t="s">
        <v>823</v>
      </c>
      <c r="BV986" s="59" t="s">
        <v>1030</v>
      </c>
      <c r="BW986" s="31">
        <f>L2+(978*L4)</f>
        <v>979</v>
      </c>
      <c r="BX986" s="22"/>
    </row>
    <row r="987" spans="1:76" x14ac:dyDescent="0.2">
      <c r="BT987" s="22"/>
      <c r="BU987" s="58" t="s">
        <v>1017</v>
      </c>
      <c r="BV987" s="59" t="s">
        <v>1030</v>
      </c>
      <c r="BW987" s="31">
        <f>L2+(979*L4)</f>
        <v>980</v>
      </c>
      <c r="BX987" s="22"/>
    </row>
    <row r="988" spans="1:76" x14ac:dyDescent="0.2">
      <c r="A988" s="3"/>
      <c r="BT988" s="22"/>
      <c r="BU988" s="58" t="s">
        <v>1096</v>
      </c>
      <c r="BV988" s="59" t="s">
        <v>1030</v>
      </c>
      <c r="BW988" s="31">
        <f>L2+(980*L4)</f>
        <v>981</v>
      </c>
      <c r="BX988" s="22"/>
    </row>
    <row r="989" spans="1:76" x14ac:dyDescent="0.2">
      <c r="A989" s="3"/>
      <c r="BT989" s="22"/>
      <c r="BU989" s="58" t="s">
        <v>259</v>
      </c>
      <c r="BV989" s="59" t="s">
        <v>1030</v>
      </c>
      <c r="BW989" s="31">
        <f>L2+(981*L4)</f>
        <v>982</v>
      </c>
      <c r="BX989" s="22"/>
    </row>
    <row r="990" spans="1:76" x14ac:dyDescent="0.2">
      <c r="A990" s="3"/>
      <c r="BT990" s="22"/>
      <c r="BU990" s="58" t="s">
        <v>343</v>
      </c>
      <c r="BV990" s="59" t="s">
        <v>1030</v>
      </c>
      <c r="BW990" s="31">
        <f>L2+(982*L4)</f>
        <v>983</v>
      </c>
      <c r="BX990" s="22"/>
    </row>
    <row r="991" spans="1:76" x14ac:dyDescent="0.2">
      <c r="BT991" s="22"/>
      <c r="BU991" s="58" t="s">
        <v>1097</v>
      </c>
      <c r="BV991" s="59" t="s">
        <v>1030</v>
      </c>
      <c r="BW991" s="31">
        <f>L2+(983*L4)</f>
        <v>984</v>
      </c>
      <c r="BX991" s="22"/>
    </row>
    <row r="992" spans="1:76" x14ac:dyDescent="0.2">
      <c r="A992" s="3"/>
      <c r="BT992" s="22"/>
      <c r="BU992" s="58" t="s">
        <v>85</v>
      </c>
      <c r="BV992" s="59" t="s">
        <v>1030</v>
      </c>
      <c r="BW992" s="31">
        <f>L2+(984*L4)</f>
        <v>985</v>
      </c>
      <c r="BX992" s="22"/>
    </row>
    <row r="993" spans="1:76" x14ac:dyDescent="0.2">
      <c r="A993" s="3"/>
      <c r="BT993" s="22"/>
      <c r="BU993" s="58" t="s">
        <v>145</v>
      </c>
      <c r="BV993" s="59" t="s">
        <v>1030</v>
      </c>
      <c r="BW993" s="31">
        <f>L2+(985*L4)</f>
        <v>986</v>
      </c>
      <c r="BX993" s="22"/>
    </row>
    <row r="994" spans="1:76" x14ac:dyDescent="0.2">
      <c r="A994" s="3"/>
      <c r="BT994" s="22"/>
      <c r="BU994" s="58" t="s">
        <v>1098</v>
      </c>
      <c r="BV994" s="59" t="s">
        <v>1030</v>
      </c>
      <c r="BW994" s="31">
        <f>L2+(986*L4)</f>
        <v>987</v>
      </c>
      <c r="BX994" s="22"/>
    </row>
    <row r="995" spans="1:76" x14ac:dyDescent="0.2">
      <c r="A995" s="3"/>
      <c r="BT995" s="22"/>
      <c r="BU995" s="58" t="s">
        <v>519</v>
      </c>
      <c r="BV995" s="59" t="s">
        <v>1030</v>
      </c>
      <c r="BW995" s="31">
        <f>L2+(987*L4)</f>
        <v>988</v>
      </c>
      <c r="BX995" s="22"/>
    </row>
    <row r="996" spans="1:76" x14ac:dyDescent="0.2">
      <c r="BT996" s="22"/>
      <c r="BU996" s="58" t="s">
        <v>579</v>
      </c>
      <c r="BV996" s="59" t="s">
        <v>1030</v>
      </c>
      <c r="BW996" s="31">
        <f>L2+(988*L4)</f>
        <v>989</v>
      </c>
      <c r="BX996" s="22"/>
    </row>
    <row r="997" spans="1:76" x14ac:dyDescent="0.2">
      <c r="BT997" s="22"/>
      <c r="BU997" s="58" t="s">
        <v>1099</v>
      </c>
      <c r="BV997" s="59" t="s">
        <v>1030</v>
      </c>
      <c r="BW997" s="31">
        <f>L2+(989*L4)</f>
        <v>990</v>
      </c>
      <c r="BX997" s="22"/>
    </row>
    <row r="998" spans="1:76" x14ac:dyDescent="0.2">
      <c r="B998" s="1"/>
      <c r="BT998" s="22"/>
      <c r="BU998" s="58" t="s">
        <v>843</v>
      </c>
      <c r="BV998" s="59" t="s">
        <v>1030</v>
      </c>
      <c r="BW998" s="31">
        <f>L2+(990*L4)</f>
        <v>991</v>
      </c>
      <c r="BX998" s="22"/>
    </row>
    <row r="999" spans="1:76" x14ac:dyDescent="0.2">
      <c r="BT999" s="22"/>
      <c r="BU999" s="60" t="s">
        <v>903</v>
      </c>
      <c r="BV999" s="61" t="s">
        <v>1030</v>
      </c>
      <c r="BW999" s="31">
        <f>L2+(991*L4)</f>
        <v>992</v>
      </c>
      <c r="BX999" s="22"/>
    </row>
    <row r="1000" spans="1:76" x14ac:dyDescent="0.2">
      <c r="BT1000" s="22"/>
      <c r="BU1000" s="56" t="s">
        <v>487</v>
      </c>
      <c r="BV1000" s="30" t="s">
        <v>1030</v>
      </c>
      <c r="BW1000" s="31">
        <f>L2+(992*L4)</f>
        <v>993</v>
      </c>
      <c r="BX1000" s="22"/>
    </row>
    <row r="1001" spans="1:76" x14ac:dyDescent="0.2">
      <c r="BT1001" s="22"/>
      <c r="BU1001" s="56" t="s">
        <v>292</v>
      </c>
      <c r="BV1001" s="30" t="s">
        <v>1030</v>
      </c>
      <c r="BW1001" s="31">
        <f>L2+(993*L4)</f>
        <v>994</v>
      </c>
      <c r="BX1001" s="22"/>
    </row>
    <row r="1002" spans="1:76" x14ac:dyDescent="0.2">
      <c r="BT1002" s="22"/>
      <c r="BU1002" s="56" t="s">
        <v>176</v>
      </c>
      <c r="BV1002" s="30" t="s">
        <v>1030</v>
      </c>
      <c r="BW1002" s="31">
        <f>L2+(994*L4)</f>
        <v>995</v>
      </c>
      <c r="BX1002" s="22"/>
    </row>
    <row r="1003" spans="1:76" x14ac:dyDescent="0.2">
      <c r="BT1003" s="22"/>
      <c r="BU1003" s="56" t="s">
        <v>116</v>
      </c>
      <c r="BV1003" s="30" t="s">
        <v>1030</v>
      </c>
      <c r="BW1003" s="31">
        <f>L2+(995*L4)</f>
        <v>996</v>
      </c>
      <c r="BX1003" s="22"/>
    </row>
    <row r="1004" spans="1:76" x14ac:dyDescent="0.2">
      <c r="BT1004" s="22"/>
      <c r="BU1004" s="56" t="s">
        <v>1100</v>
      </c>
      <c r="BV1004" s="30" t="s">
        <v>1030</v>
      </c>
      <c r="BW1004" s="31">
        <f>L2+(996*L4)</f>
        <v>997</v>
      </c>
      <c r="BX1004" s="22"/>
    </row>
    <row r="1005" spans="1:76" x14ac:dyDescent="0.2">
      <c r="BT1005" s="22"/>
      <c r="BU1005" s="56" t="s">
        <v>875</v>
      </c>
      <c r="BV1005" s="30" t="s">
        <v>1030</v>
      </c>
      <c r="BW1005" s="31">
        <f>L2+(997*L4)</f>
        <v>998</v>
      </c>
      <c r="BX1005" s="22"/>
    </row>
    <row r="1006" spans="1:76" x14ac:dyDescent="0.2">
      <c r="BT1006" s="22"/>
      <c r="BU1006" s="56" t="s">
        <v>743</v>
      </c>
      <c r="BV1006" s="30" t="s">
        <v>1030</v>
      </c>
      <c r="BW1006" s="31">
        <f>L2+(998*L4)</f>
        <v>999</v>
      </c>
      <c r="BX1006" s="22"/>
    </row>
    <row r="1007" spans="1:76" x14ac:dyDescent="0.2">
      <c r="BT1007" s="22"/>
      <c r="BU1007" s="56" t="s">
        <v>547</v>
      </c>
      <c r="BV1007" s="30" t="s">
        <v>1030</v>
      </c>
      <c r="BW1007" s="31">
        <f>L2+(999*L4)</f>
        <v>1000</v>
      </c>
      <c r="BX1007" s="22"/>
    </row>
    <row r="1008" spans="1:76" x14ac:dyDescent="0.2">
      <c r="BT1008" s="22"/>
      <c r="BU1008" s="56" t="s">
        <v>985</v>
      </c>
      <c r="BV1008" s="30" t="s">
        <v>1030</v>
      </c>
      <c r="BW1008" s="31">
        <f>L2+(1000*L4)</f>
        <v>1001</v>
      </c>
      <c r="BX1008" s="22"/>
    </row>
    <row r="1009" spans="72:76" x14ac:dyDescent="0.2">
      <c r="BT1009" s="22"/>
      <c r="BU1009" s="56" t="s">
        <v>791</v>
      </c>
      <c r="BV1009" s="30" t="s">
        <v>1030</v>
      </c>
      <c r="BW1009" s="31">
        <f>L2+(1001*L4)</f>
        <v>1002</v>
      </c>
      <c r="BX1009" s="22"/>
    </row>
    <row r="1010" spans="72:76" x14ac:dyDescent="0.2">
      <c r="BT1010" s="22"/>
      <c r="BU1010" s="56" t="s">
        <v>692</v>
      </c>
      <c r="BV1010" s="30" t="s">
        <v>1030</v>
      </c>
      <c r="BW1010" s="31">
        <f>L2+(1002*L4)</f>
        <v>1003</v>
      </c>
      <c r="BX1010" s="22"/>
    </row>
    <row r="1011" spans="72:76" x14ac:dyDescent="0.2">
      <c r="BT1011" s="22"/>
      <c r="BU1011" s="56" t="s">
        <v>631</v>
      </c>
      <c r="BV1011" s="30" t="s">
        <v>1030</v>
      </c>
      <c r="BW1011" s="31">
        <f>L2+(1003*L4)</f>
        <v>1004</v>
      </c>
      <c r="BX1011" s="22"/>
    </row>
    <row r="1012" spans="72:76" x14ac:dyDescent="0.2">
      <c r="BT1012" s="22"/>
      <c r="BU1012" s="56" t="s">
        <v>436</v>
      </c>
      <c r="BV1012" s="30" t="s">
        <v>1030</v>
      </c>
      <c r="BW1012" s="31">
        <f>L2+(1004*L4)</f>
        <v>1005</v>
      </c>
      <c r="BX1012" s="22"/>
    </row>
    <row r="1013" spans="72:76" x14ac:dyDescent="0.2">
      <c r="BT1013" s="22"/>
      <c r="BU1013" s="56" t="s">
        <v>375</v>
      </c>
      <c r="BV1013" s="30" t="s">
        <v>1030</v>
      </c>
      <c r="BW1013" s="31">
        <f>L2+(1005*L4)</f>
        <v>1006</v>
      </c>
      <c r="BX1013" s="22"/>
    </row>
    <row r="1014" spans="72:76" x14ac:dyDescent="0.2">
      <c r="BT1014" s="22"/>
      <c r="BU1014" s="56" t="s">
        <v>227</v>
      </c>
      <c r="BV1014" s="30" t="s">
        <v>1030</v>
      </c>
      <c r="BW1014" s="31">
        <f>L2+(1006*L4)</f>
        <v>1007</v>
      </c>
      <c r="BX1014" s="22"/>
    </row>
    <row r="1015" spans="72:76" x14ac:dyDescent="0.2">
      <c r="BT1015" s="22"/>
      <c r="BU1015" s="56" t="s">
        <v>33</v>
      </c>
      <c r="BV1015" s="30" t="s">
        <v>1030</v>
      </c>
      <c r="BW1015" s="31">
        <f>L2+(1007*L4)</f>
        <v>1008</v>
      </c>
      <c r="BX1015" s="22"/>
    </row>
    <row r="1016" spans="72:76" x14ac:dyDescent="0.2">
      <c r="BT1016" s="22"/>
      <c r="BU1016" s="56" t="s">
        <v>532</v>
      </c>
      <c r="BV1016" s="30" t="s">
        <v>1030</v>
      </c>
      <c r="BW1016" s="31">
        <f>L2+(1008*L4)</f>
        <v>1009</v>
      </c>
      <c r="BX1016" s="22"/>
    </row>
    <row r="1017" spans="72:76" x14ac:dyDescent="0.2">
      <c r="BT1017" s="22"/>
      <c r="BU1017" s="56" t="s">
        <v>728</v>
      </c>
      <c r="BV1017" s="30" t="s">
        <v>1030</v>
      </c>
      <c r="BW1017" s="31">
        <f>L2+(1009*L4)</f>
        <v>1010</v>
      </c>
      <c r="BX1017" s="22"/>
    </row>
    <row r="1018" spans="72:76" x14ac:dyDescent="0.2">
      <c r="BT1018" s="22"/>
      <c r="BU1018" s="56" t="s">
        <v>890</v>
      </c>
      <c r="BV1018" s="30" t="s">
        <v>1030</v>
      </c>
      <c r="BW1018" s="31">
        <f>L2+(1010*L4)</f>
        <v>1011</v>
      </c>
      <c r="BX1018" s="22"/>
    </row>
    <row r="1019" spans="72:76" x14ac:dyDescent="0.2">
      <c r="BT1019" s="22"/>
      <c r="BU1019" s="56" t="s">
        <v>950</v>
      </c>
      <c r="BV1019" s="30" t="s">
        <v>1030</v>
      </c>
      <c r="BW1019" s="31">
        <f>L2+(1011*L4)</f>
        <v>1012</v>
      </c>
      <c r="BX1019" s="22"/>
    </row>
    <row r="1020" spans="72:76" x14ac:dyDescent="0.2">
      <c r="BT1020" s="22"/>
      <c r="BU1020" s="56" t="s">
        <v>132</v>
      </c>
      <c r="BV1020" s="30" t="s">
        <v>1030</v>
      </c>
      <c r="BW1020" s="31">
        <f>L2+(1012*L4)</f>
        <v>1013</v>
      </c>
      <c r="BX1020" s="22"/>
    </row>
    <row r="1021" spans="72:76" x14ac:dyDescent="0.2">
      <c r="BT1021" s="22"/>
      <c r="BU1021" s="56" t="s">
        <v>191</v>
      </c>
      <c r="BV1021" s="30" t="s">
        <v>1030</v>
      </c>
      <c r="BW1021" s="31">
        <f>L2+(1013*L4)</f>
        <v>1014</v>
      </c>
      <c r="BX1021" s="22"/>
    </row>
    <row r="1022" spans="72:76" x14ac:dyDescent="0.2">
      <c r="BT1022" s="22"/>
      <c r="BU1022" s="56" t="s">
        <v>276</v>
      </c>
      <c r="BV1022" s="30" t="s">
        <v>1030</v>
      </c>
      <c r="BW1022" s="31">
        <f>L2+(1014*L4)</f>
        <v>1015</v>
      </c>
      <c r="BX1022" s="22"/>
    </row>
    <row r="1023" spans="72:76" x14ac:dyDescent="0.2">
      <c r="BT1023" s="22"/>
      <c r="BU1023" s="56" t="s">
        <v>472</v>
      </c>
      <c r="BV1023" s="30" t="s">
        <v>1030</v>
      </c>
      <c r="BW1023" s="31">
        <f>L2+(1015*L4)</f>
        <v>1016</v>
      </c>
      <c r="BX1023" s="22"/>
    </row>
    <row r="1024" spans="72:76" x14ac:dyDescent="0.2">
      <c r="BT1024" s="22"/>
      <c r="BU1024" s="56" t="s">
        <v>17</v>
      </c>
      <c r="BV1024" s="30" t="s">
        <v>1030</v>
      </c>
      <c r="BW1024" s="31">
        <f>L2+(1016*L4)</f>
        <v>1017</v>
      </c>
      <c r="BX1024" s="22"/>
    </row>
    <row r="1025" spans="1:76" x14ac:dyDescent="0.2">
      <c r="BT1025" s="22"/>
      <c r="BU1025" s="56" t="s">
        <v>211</v>
      </c>
      <c r="BV1025" s="30" t="s">
        <v>1030</v>
      </c>
      <c r="BW1025" s="31">
        <f>L2+(1017*L4)</f>
        <v>1018</v>
      </c>
      <c r="BX1025" s="22"/>
    </row>
    <row r="1026" spans="1:76" x14ac:dyDescent="0.2">
      <c r="BT1026" s="22"/>
      <c r="BU1026" s="56" t="s">
        <v>391</v>
      </c>
      <c r="BV1026" s="30" t="s">
        <v>1030</v>
      </c>
      <c r="BW1026" s="31">
        <f>L2+(1018*L4)</f>
        <v>1019</v>
      </c>
      <c r="BX1026" s="22"/>
    </row>
    <row r="1027" spans="1:76" x14ac:dyDescent="0.2">
      <c r="BT1027" s="22"/>
      <c r="BU1027" s="56" t="s">
        <v>452</v>
      </c>
      <c r="BV1027" s="30" t="s">
        <v>1030</v>
      </c>
      <c r="BW1027" s="31">
        <f>L2+(1019*L4)</f>
        <v>1020</v>
      </c>
      <c r="BX1027" s="22"/>
    </row>
    <row r="1028" spans="1:76" x14ac:dyDescent="0.2">
      <c r="BT1028" s="22"/>
      <c r="BU1028" s="56" t="s">
        <v>647</v>
      </c>
      <c r="BV1028" s="30" t="s">
        <v>1030</v>
      </c>
      <c r="BW1028" s="31">
        <f>L2+(1020*L4)</f>
        <v>1021</v>
      </c>
      <c r="BX1028" s="22"/>
    </row>
    <row r="1029" spans="1:76" x14ac:dyDescent="0.2">
      <c r="BT1029" s="22"/>
      <c r="BU1029" s="56" t="s">
        <v>708</v>
      </c>
      <c r="BV1029" s="30" t="s">
        <v>1030</v>
      </c>
      <c r="BW1029" s="31">
        <f>L2+(1021*L4)</f>
        <v>1022</v>
      </c>
      <c r="BX1029" s="22"/>
    </row>
    <row r="1030" spans="1:76" x14ac:dyDescent="0.2">
      <c r="BT1030" s="22"/>
      <c r="BU1030" s="56" t="s">
        <v>776</v>
      </c>
      <c r="BV1030" s="30" t="s">
        <v>1030</v>
      </c>
      <c r="BW1030" s="31">
        <f>L2+(1022*L4)</f>
        <v>1023</v>
      </c>
      <c r="BX1030" s="22"/>
    </row>
    <row r="1031" spans="1:76" ht="13.5" thickBot="1" x14ac:dyDescent="0.25">
      <c r="A1031" s="3"/>
      <c r="BT1031" s="22"/>
      <c r="BU1031" s="62" t="s">
        <v>935</v>
      </c>
      <c r="BV1031" s="63" t="s">
        <v>1030</v>
      </c>
      <c r="BW1031" s="31">
        <f>L2+(1023*L4)</f>
        <v>1024</v>
      </c>
      <c r="BX1031" s="22"/>
    </row>
    <row r="1032" spans="1:76" x14ac:dyDescent="0.2">
      <c r="A1032" s="3"/>
      <c r="BT1032" s="22"/>
      <c r="BU1032" s="16"/>
      <c r="BV1032" s="16"/>
      <c r="BW1032" s="17"/>
      <c r="BX1032" s="22"/>
    </row>
    <row r="1033" spans="1:76" x14ac:dyDescent="0.2">
      <c r="A1033" s="3"/>
      <c r="BT1033" s="22"/>
      <c r="BU1033" s="18"/>
      <c r="BV1033" s="25" t="s">
        <v>1113</v>
      </c>
      <c r="BW1033" s="19"/>
      <c r="BX1033" s="2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51:AI82 AH137:AI168 AH94:AI125 AH180:AI255 AH257:AI264 AI256 AH309:AI349 AH266:AI298" formulaRange="1"/>
    <ignoredError sqref="AK9:AK38 AK52:AK82 AK95:AK125 AK138:AK168 AK224:AK254 AK181:AK223 AK255:AK34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C7ED-F474-4129-A0BB-8971D96EFE95}">
  <sheetPr>
    <tabColor rgb="FFCCECFF"/>
  </sheetPr>
  <dimension ref="A1:BY1033"/>
  <sheetViews>
    <sheetView zoomScaleNormal="100" workbookViewId="0">
      <pane xSplit="1" ySplit="6" topLeftCell="B7" activePane="bottomRight" state="frozenSplit"/>
      <selection pane="topRight" activeCell="B1" sqref="B1"/>
      <selection pane="bottomLeft" activeCell="A3" sqref="A3"/>
      <selection pane="bottomRight"/>
    </sheetView>
  </sheetViews>
  <sheetFormatPr defaultRowHeight="12.75" x14ac:dyDescent="0.2"/>
  <cols>
    <col min="1" max="1" width="4.7109375" style="1" customWidth="1"/>
    <col min="2" max="26" width="9" style="2" customWidth="1"/>
    <col min="27" max="27" width="8.85546875" style="2" customWidth="1"/>
    <col min="28" max="33" width="9" style="2" customWidth="1"/>
    <col min="34" max="34" width="7.28515625" style="2" customWidth="1"/>
    <col min="35" max="35" width="9.5703125" style="2" customWidth="1"/>
    <col min="36" max="36" width="11.7109375" style="2" customWidth="1"/>
    <col min="37" max="37" width="9.5703125" style="2" customWidth="1"/>
    <col min="38" max="38" width="7.7109375" style="2" customWidth="1"/>
    <col min="39" max="71" width="5.7109375" style="2" customWidth="1"/>
    <col min="72" max="72" width="4.7109375" style="2" customWidth="1"/>
    <col min="73" max="73" width="5.7109375" style="2" customWidth="1"/>
    <col min="74" max="74" width="4.7109375" style="2" customWidth="1"/>
    <col min="75" max="75" width="5.7109375" style="2" customWidth="1"/>
    <col min="76" max="76" width="4.7109375" style="2" customWidth="1"/>
    <col min="77" max="16384" width="9.140625" style="2"/>
  </cols>
  <sheetData>
    <row r="1" spans="1:76" s="1" customFormat="1" ht="21" x14ac:dyDescent="0.35">
      <c r="A1" s="70" t="s">
        <v>1116</v>
      </c>
      <c r="B1" s="21" t="s">
        <v>1243</v>
      </c>
      <c r="C1" s="22"/>
      <c r="D1" s="22"/>
      <c r="E1" s="22"/>
      <c r="F1" s="22"/>
      <c r="G1" s="22"/>
      <c r="H1" s="22"/>
      <c r="I1" s="22"/>
      <c r="J1" s="20"/>
      <c r="K1" s="33"/>
      <c r="L1" s="53" t="s">
        <v>1101</v>
      </c>
      <c r="M1" s="34"/>
      <c r="N1" s="35"/>
      <c r="O1" s="35"/>
      <c r="P1" s="35" t="s">
        <v>1112</v>
      </c>
      <c r="Q1" s="38">
        <v>32</v>
      </c>
      <c r="R1" s="20"/>
      <c r="S1" s="20" t="s">
        <v>5</v>
      </c>
      <c r="T1" s="20"/>
      <c r="U1" s="20"/>
      <c r="V1" s="20"/>
      <c r="W1" s="20"/>
      <c r="X1" s="69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</row>
    <row r="2" spans="1:76" x14ac:dyDescent="0.2">
      <c r="A2" s="70" t="s">
        <v>1120</v>
      </c>
      <c r="B2" s="23" t="s">
        <v>1231</v>
      </c>
      <c r="C2" s="22"/>
      <c r="D2" s="22"/>
      <c r="E2" s="22"/>
      <c r="F2" s="22"/>
      <c r="G2" s="22"/>
      <c r="H2" s="22"/>
      <c r="I2" s="22" t="s">
        <v>10</v>
      </c>
      <c r="J2" s="22"/>
      <c r="K2" s="37" t="s">
        <v>1102</v>
      </c>
      <c r="L2" s="40">
        <v>1</v>
      </c>
      <c r="M2" s="33" t="s">
        <v>5</v>
      </c>
      <c r="N2" s="41" t="s">
        <v>1103</v>
      </c>
      <c r="O2" s="33"/>
      <c r="P2" s="42" t="s">
        <v>1104</v>
      </c>
      <c r="Q2" s="38"/>
      <c r="R2" s="37" t="s">
        <v>1108</v>
      </c>
      <c r="S2" s="39">
        <f>SUM(BW8:BW1031)/Q1</f>
        <v>16400</v>
      </c>
      <c r="T2" s="33"/>
      <c r="U2" s="33" t="s">
        <v>1109</v>
      </c>
      <c r="V2" s="33"/>
      <c r="W2" s="37"/>
      <c r="X2" s="67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</row>
    <row r="3" spans="1:76" x14ac:dyDescent="0.2">
      <c r="A3" s="70" t="s">
        <v>1123</v>
      </c>
      <c r="B3" s="23"/>
      <c r="C3" s="22"/>
      <c r="D3" s="22"/>
      <c r="E3" s="22"/>
      <c r="F3" s="22"/>
      <c r="G3" s="22"/>
      <c r="H3" s="22"/>
      <c r="I3" s="22" t="s">
        <v>11</v>
      </c>
      <c r="J3" s="22"/>
      <c r="K3" s="33"/>
      <c r="L3" s="33"/>
      <c r="M3" s="33"/>
      <c r="N3" s="33"/>
      <c r="O3" s="33"/>
      <c r="P3" s="37"/>
      <c r="Q3" s="36"/>
      <c r="R3" s="33"/>
      <c r="S3" s="33"/>
      <c r="T3" s="33"/>
      <c r="U3" s="33"/>
      <c r="V3" s="22"/>
      <c r="W3" s="37"/>
      <c r="X3" s="69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</row>
    <row r="4" spans="1:76" x14ac:dyDescent="0.2">
      <c r="A4" s="70" t="s">
        <v>1114</v>
      </c>
      <c r="B4" s="69" t="s">
        <v>1166</v>
      </c>
      <c r="C4" s="22"/>
      <c r="D4" s="22"/>
      <c r="E4" s="22"/>
      <c r="F4" s="22"/>
      <c r="G4" s="22"/>
      <c r="H4" s="22"/>
      <c r="I4" s="22" t="s">
        <v>12</v>
      </c>
      <c r="J4" s="22"/>
      <c r="K4" s="37" t="s">
        <v>1105</v>
      </c>
      <c r="L4" s="40">
        <v>1</v>
      </c>
      <c r="M4" s="33"/>
      <c r="N4" s="41" t="s">
        <v>1106</v>
      </c>
      <c r="O4" s="33"/>
      <c r="P4" s="37" t="s">
        <v>1107</v>
      </c>
      <c r="Q4" s="36"/>
      <c r="R4" s="37" t="s">
        <v>1108</v>
      </c>
      <c r="S4" s="39">
        <f>(1/2)*Q1*(2*L2+L4*(Q1^2-1))</f>
        <v>16400</v>
      </c>
      <c r="T4" s="33"/>
      <c r="U4" s="41" t="s">
        <v>1110</v>
      </c>
      <c r="V4" s="33"/>
      <c r="W4" s="37"/>
      <c r="X4" s="67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M4" s="65" t="s">
        <v>1117</v>
      </c>
      <c r="AN4" s="65" t="s">
        <v>1115</v>
      </c>
      <c r="AO4" s="65" t="s">
        <v>1135</v>
      </c>
      <c r="AP4" s="65" t="s">
        <v>1122</v>
      </c>
      <c r="AQ4" s="65" t="s">
        <v>1124</v>
      </c>
      <c r="AR4" s="65" t="s">
        <v>1119</v>
      </c>
    </row>
    <row r="5" spans="1:76" x14ac:dyDescent="0.2">
      <c r="A5" s="70" t="s">
        <v>1118</v>
      </c>
      <c r="B5" s="22" t="s">
        <v>1236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36"/>
      <c r="R5" s="33" t="s">
        <v>5</v>
      </c>
      <c r="S5" s="33"/>
      <c r="T5" s="33"/>
      <c r="U5" s="43" t="s">
        <v>1111</v>
      </c>
      <c r="V5" s="33"/>
      <c r="W5" s="37"/>
      <c r="X5" s="67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BB5" s="13" t="s">
        <v>1028</v>
      </c>
    </row>
    <row r="6" spans="1:76" s="1" customFormat="1" x14ac:dyDescent="0.2">
      <c r="A6" s="70" t="s">
        <v>1121</v>
      </c>
      <c r="B6" s="20">
        <v>1</v>
      </c>
      <c r="C6" s="20">
        <v>2</v>
      </c>
      <c r="D6" s="20">
        <v>3</v>
      </c>
      <c r="E6" s="20">
        <v>4</v>
      </c>
      <c r="F6" s="20">
        <v>5</v>
      </c>
      <c r="G6" s="20">
        <v>6</v>
      </c>
      <c r="H6" s="20">
        <v>7</v>
      </c>
      <c r="I6" s="20">
        <v>8</v>
      </c>
      <c r="J6" s="20">
        <v>9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27" t="s">
        <v>0</v>
      </c>
      <c r="AI6" s="227" t="s">
        <v>1</v>
      </c>
      <c r="AJ6" s="227" t="s">
        <v>2</v>
      </c>
      <c r="AK6" s="227" t="s">
        <v>1226</v>
      </c>
      <c r="AM6" s="1">
        <v>1</v>
      </c>
      <c r="AN6" s="1">
        <v>2</v>
      </c>
      <c r="AO6" s="1">
        <v>3</v>
      </c>
      <c r="AP6" s="1">
        <v>4</v>
      </c>
      <c r="AQ6" s="1">
        <v>5</v>
      </c>
      <c r="AR6" s="1">
        <v>6</v>
      </c>
      <c r="AS6" s="1">
        <v>7</v>
      </c>
      <c r="AT6" s="1">
        <v>8</v>
      </c>
      <c r="AU6" s="1">
        <v>9</v>
      </c>
      <c r="AV6" s="1">
        <v>10</v>
      </c>
      <c r="AW6" s="1">
        <v>11</v>
      </c>
      <c r="AX6" s="1">
        <v>12</v>
      </c>
      <c r="AY6" s="1">
        <v>13</v>
      </c>
      <c r="AZ6" s="1">
        <v>14</v>
      </c>
      <c r="BA6" s="1">
        <v>15</v>
      </c>
      <c r="BB6" s="1">
        <v>16</v>
      </c>
      <c r="BC6" s="1">
        <v>17</v>
      </c>
      <c r="BD6" s="1">
        <v>18</v>
      </c>
      <c r="BE6" s="1">
        <v>19</v>
      </c>
      <c r="BF6" s="1">
        <v>20</v>
      </c>
      <c r="BG6" s="1">
        <v>21</v>
      </c>
      <c r="BH6" s="1">
        <v>22</v>
      </c>
      <c r="BI6" s="1">
        <v>23</v>
      </c>
      <c r="BJ6" s="1">
        <v>24</v>
      </c>
      <c r="BK6" s="1">
        <v>25</v>
      </c>
      <c r="BL6" s="1">
        <v>26</v>
      </c>
      <c r="BM6" s="1">
        <v>27</v>
      </c>
      <c r="BN6" s="1">
        <v>28</v>
      </c>
      <c r="BO6" s="1">
        <v>29</v>
      </c>
      <c r="BP6" s="1">
        <v>30</v>
      </c>
      <c r="BQ6" s="1">
        <v>31</v>
      </c>
      <c r="BR6" s="1">
        <v>32</v>
      </c>
    </row>
    <row r="7" spans="1:76" ht="13.5" thickBot="1" x14ac:dyDescent="0.25">
      <c r="A7" s="1" t="s">
        <v>5</v>
      </c>
      <c r="B7" s="1" t="s">
        <v>9</v>
      </c>
      <c r="BB7" s="32" t="s">
        <v>1162</v>
      </c>
      <c r="BT7" s="22"/>
      <c r="BU7" s="14"/>
      <c r="BV7" s="52" t="s">
        <v>1029</v>
      </c>
      <c r="BW7" s="14"/>
      <c r="BX7" s="22"/>
    </row>
    <row r="8" spans="1:76" x14ac:dyDescent="0.2">
      <c r="A8" s="1">
        <v>1</v>
      </c>
      <c r="B8" s="181">
        <f>BW13</f>
        <v>6</v>
      </c>
      <c r="C8" s="133">
        <f>BW412</f>
        <v>405</v>
      </c>
      <c r="D8" s="177">
        <f>BW942</f>
        <v>935</v>
      </c>
      <c r="E8" s="177">
        <f>BW575</f>
        <v>568</v>
      </c>
      <c r="F8" s="177">
        <f>BW803</f>
        <v>796</v>
      </c>
      <c r="G8" s="177">
        <f>BW658</f>
        <v>651</v>
      </c>
      <c r="H8" s="177">
        <f>BW192</f>
        <v>185</v>
      </c>
      <c r="I8" s="177">
        <f>BW305</f>
        <v>298</v>
      </c>
      <c r="J8" s="177">
        <f>BW584</f>
        <v>577</v>
      </c>
      <c r="K8" s="177">
        <f>BW985</f>
        <v>978</v>
      </c>
      <c r="L8" s="177">
        <f>BW491</f>
        <v>484</v>
      </c>
      <c r="M8" s="177">
        <f>BW122</f>
        <v>115</v>
      </c>
      <c r="N8" s="177">
        <f>BW358</f>
        <v>351</v>
      </c>
      <c r="O8" s="177">
        <f>BW215</f>
        <v>208</v>
      </c>
      <c r="P8" s="177">
        <f>BW773</f>
        <v>766</v>
      </c>
      <c r="Q8" s="189">
        <f>BW884</f>
        <v>877</v>
      </c>
      <c r="R8" s="185">
        <f>BW155</f>
        <v>148</v>
      </c>
      <c r="S8" s="177">
        <f>BW266</f>
        <v>259</v>
      </c>
      <c r="T8" s="177">
        <f>BW824</f>
        <v>817</v>
      </c>
      <c r="U8" s="177">
        <f>BW681</f>
        <v>674</v>
      </c>
      <c r="V8" s="177">
        <f>BW917</f>
        <v>910</v>
      </c>
      <c r="W8" s="177">
        <f>BW548</f>
        <v>541</v>
      </c>
      <c r="X8" s="177">
        <f>BW54</f>
        <v>47</v>
      </c>
      <c r="Y8" s="177">
        <f>BW455</f>
        <v>448</v>
      </c>
      <c r="Z8" s="177">
        <f>BW734</f>
        <v>727</v>
      </c>
      <c r="AA8" s="177">
        <f>BW847</f>
        <v>840</v>
      </c>
      <c r="AB8" s="177">
        <f>BW381</f>
        <v>374</v>
      </c>
      <c r="AC8" s="177">
        <f>BW236</f>
        <v>229</v>
      </c>
      <c r="AD8" s="177">
        <f>BW464</f>
        <v>457</v>
      </c>
      <c r="AE8" s="177">
        <f>BW97</f>
        <v>90</v>
      </c>
      <c r="AF8" s="177">
        <f>BW627</f>
        <v>620</v>
      </c>
      <c r="AG8" s="184">
        <f>BW1026</f>
        <v>1019</v>
      </c>
      <c r="AH8" s="5">
        <f>SUM(B8:AG8)</f>
        <v>16400</v>
      </c>
      <c r="AI8" s="5">
        <f>SUMSQ(B8:AG8)</f>
        <v>11201200</v>
      </c>
      <c r="AJ8" s="2">
        <f t="shared" ref="AJ8:AJ39" si="0">B8^3+C8^3+D8^3+E8^3+F8^3+G8^3+H8^3+I8^3+J8^3+K8^3+L8^3+M8^3+N8^3+O8^3+P8^3+Q8^3+R8^3+S8^3+T8^3+U8^3+V8^3+W8^3+X8^3+Y8^3+Z8^3+AA8^3+AB8^3+AC8^3+AD8^3+AE8^3+AF8^3+AG8^3</f>
        <v>8606720000</v>
      </c>
      <c r="AK8" s="115">
        <f>SUMSQ(B8,C8,D8,E8,F8,G8,H8,I8,J8,K8,L8,M8,N8,O8,P8,Q8,B9,C9,D9,E9,F9,G9,H9,I9,J9,K9,L9,M9,N9,O9,P9,Q9)</f>
        <v>11201200</v>
      </c>
      <c r="AM8" s="45" t="s">
        <v>645</v>
      </c>
      <c r="AN8" s="46" t="s">
        <v>930</v>
      </c>
      <c r="AO8" s="75" t="s">
        <v>581</v>
      </c>
      <c r="AP8" s="46" t="s">
        <v>992</v>
      </c>
      <c r="AQ8" s="46" t="s">
        <v>772</v>
      </c>
      <c r="AR8" s="46" t="s">
        <v>803</v>
      </c>
      <c r="AS8" s="46" t="s">
        <v>709</v>
      </c>
      <c r="AT8" s="46" t="s">
        <v>867</v>
      </c>
      <c r="AU8" s="46" t="s">
        <v>0</v>
      </c>
      <c r="AV8" s="75" t="s">
        <v>660</v>
      </c>
      <c r="AW8" s="46" t="s">
        <v>818</v>
      </c>
      <c r="AX8" s="46" t="s">
        <v>724</v>
      </c>
      <c r="AY8" s="46" t="s">
        <v>1007</v>
      </c>
      <c r="AZ8" s="46" t="s">
        <v>533</v>
      </c>
      <c r="BA8" s="46" t="s">
        <v>945</v>
      </c>
      <c r="BB8" s="75" t="s">
        <v>596</v>
      </c>
      <c r="BC8" s="46" t="s">
        <v>342</v>
      </c>
      <c r="BD8" s="46" t="s">
        <v>183</v>
      </c>
      <c r="BE8" s="46" t="s">
        <v>279</v>
      </c>
      <c r="BF8" s="46" t="s">
        <v>247</v>
      </c>
      <c r="BG8" s="75" t="s">
        <v>1148</v>
      </c>
      <c r="BH8" s="46" t="s">
        <v>58</v>
      </c>
      <c r="BI8" s="46" t="s">
        <v>406</v>
      </c>
      <c r="BJ8" s="46" t="s">
        <v>121</v>
      </c>
      <c r="BK8" s="46" t="s">
        <v>107</v>
      </c>
      <c r="BL8" s="75" t="s">
        <v>455</v>
      </c>
      <c r="BM8" s="46" t="s">
        <v>43</v>
      </c>
      <c r="BN8" s="46" t="s">
        <v>518</v>
      </c>
      <c r="BO8" s="46" t="s">
        <v>232</v>
      </c>
      <c r="BP8" s="46" t="s">
        <v>327</v>
      </c>
      <c r="BQ8" s="46" t="s">
        <v>169</v>
      </c>
      <c r="BR8" s="79" t="s">
        <v>391</v>
      </c>
      <c r="BS8" s="24"/>
      <c r="BT8" s="22"/>
      <c r="BU8" s="26" t="s">
        <v>209</v>
      </c>
      <c r="BV8" s="27" t="s">
        <v>1030</v>
      </c>
      <c r="BW8" s="28">
        <f>L2+(0*L4)</f>
        <v>1</v>
      </c>
      <c r="BX8" s="22"/>
    </row>
    <row r="9" spans="1:76" x14ac:dyDescent="0.2">
      <c r="A9" s="1">
        <v>2</v>
      </c>
      <c r="B9" s="138">
        <f>BW424</f>
        <v>417</v>
      </c>
      <c r="C9" s="7">
        <f>BW57</f>
        <v>50</v>
      </c>
      <c r="D9" s="6">
        <f>BW523</f>
        <v>516</v>
      </c>
      <c r="E9" s="6">
        <f>BW922</f>
        <v>915</v>
      </c>
      <c r="F9" s="6">
        <f>BW710</f>
        <v>703</v>
      </c>
      <c r="G9" s="6">
        <f>BW823</f>
        <v>816</v>
      </c>
      <c r="H9" s="6">
        <f>BW293</f>
        <v>286</v>
      </c>
      <c r="I9" s="6">
        <f>BW148</f>
        <v>141</v>
      </c>
      <c r="J9" s="6">
        <f>BW1005</f>
        <v>998</v>
      </c>
      <c r="K9" s="6">
        <f>BW636</f>
        <v>629</v>
      </c>
      <c r="L9" s="6">
        <f>BW78</f>
        <v>71</v>
      </c>
      <c r="M9" s="6">
        <f>BW479</f>
        <v>472</v>
      </c>
      <c r="N9" s="6">
        <f>BW259</f>
        <v>252</v>
      </c>
      <c r="O9" s="6">
        <f>BW370</f>
        <v>363</v>
      </c>
      <c r="P9" s="11">
        <f>BW864</f>
        <v>857</v>
      </c>
      <c r="Q9" s="6">
        <f>BW721</f>
        <v>714</v>
      </c>
      <c r="R9" s="6">
        <f>BW318</f>
        <v>311</v>
      </c>
      <c r="S9" s="12">
        <f>BW175</f>
        <v>168</v>
      </c>
      <c r="T9" s="6">
        <f>BW669</f>
        <v>662</v>
      </c>
      <c r="U9" s="6">
        <f>BW780</f>
        <v>773</v>
      </c>
      <c r="V9" s="6">
        <f>BW560</f>
        <v>553</v>
      </c>
      <c r="W9" s="6">
        <f>BW961</f>
        <v>954</v>
      </c>
      <c r="X9" s="6">
        <f>BW403</f>
        <v>396</v>
      </c>
      <c r="Y9" s="6">
        <f>BW34</f>
        <v>27</v>
      </c>
      <c r="Z9" s="6">
        <f>BW891</f>
        <v>884</v>
      </c>
      <c r="AA9" s="6">
        <f>BW746</f>
        <v>739</v>
      </c>
      <c r="AB9" s="6">
        <f>BW216</f>
        <v>209</v>
      </c>
      <c r="AC9" s="6">
        <f>BW329</f>
        <v>322</v>
      </c>
      <c r="AD9" s="6">
        <f>BW117</f>
        <v>110</v>
      </c>
      <c r="AE9" s="6">
        <f>BW516</f>
        <v>509</v>
      </c>
      <c r="AF9" s="8">
        <f>BW982</f>
        <v>975</v>
      </c>
      <c r="AG9" s="179">
        <f>BW615</f>
        <v>608</v>
      </c>
      <c r="AH9" s="5">
        <f t="shared" ref="AH9:AH39" si="1">SUM(B9:AG9)</f>
        <v>16400</v>
      </c>
      <c r="AI9" s="5">
        <f t="shared" ref="AI9:AI39" si="2">SUMSQ(B9:AG9)</f>
        <v>11201200</v>
      </c>
      <c r="AJ9" s="2">
        <f t="shared" si="0"/>
        <v>8606720000</v>
      </c>
      <c r="AK9" s="115">
        <f>SUMSQ(R8,S8,T8,U8,V8,W8,X8,Y8,Z8,AA8,AB8,AC8,AD8,AE8,AF8,AG8,R9,S9,T9,U9,V9,W9,X9,Y9,Z9,AA9,AB9,AC9,AD9,AE9,AF9,AG9)</f>
        <v>11201200</v>
      </c>
      <c r="AM9" s="47" t="s">
        <v>636</v>
      </c>
      <c r="AN9" s="48" t="s">
        <v>921</v>
      </c>
      <c r="AO9" s="48" t="s">
        <v>572</v>
      </c>
      <c r="AP9" s="65" t="s">
        <v>1136</v>
      </c>
      <c r="AQ9" s="48" t="s">
        <v>763</v>
      </c>
      <c r="AR9" s="48" t="s">
        <v>794</v>
      </c>
      <c r="AS9" s="48" t="s">
        <v>700</v>
      </c>
      <c r="AT9" s="48" t="s">
        <v>858</v>
      </c>
      <c r="AU9" s="65" t="s">
        <v>875</v>
      </c>
      <c r="AV9" s="48" t="s">
        <v>653</v>
      </c>
      <c r="AW9" s="48" t="s">
        <v>811</v>
      </c>
      <c r="AX9" s="48" t="s">
        <v>717</v>
      </c>
      <c r="AY9" s="48" t="s">
        <v>1000</v>
      </c>
      <c r="AZ9" s="48" t="s">
        <v>526</v>
      </c>
      <c r="BA9" s="65" t="s">
        <v>938</v>
      </c>
      <c r="BB9" s="48" t="s">
        <v>589</v>
      </c>
      <c r="BC9" s="48" t="s">
        <v>335</v>
      </c>
      <c r="BD9" s="48" t="s">
        <v>177</v>
      </c>
      <c r="BE9" s="48" t="s">
        <v>272</v>
      </c>
      <c r="BF9" s="48" t="s">
        <v>240</v>
      </c>
      <c r="BG9" s="48" t="s">
        <v>463</v>
      </c>
      <c r="BH9" s="65" t="s">
        <v>145</v>
      </c>
      <c r="BI9" s="48" t="s">
        <v>399</v>
      </c>
      <c r="BJ9" s="48" t="s">
        <v>114</v>
      </c>
      <c r="BK9" s="65" t="s">
        <v>98</v>
      </c>
      <c r="BL9" s="48" t="s">
        <v>446</v>
      </c>
      <c r="BM9" s="48" t="s">
        <v>34</v>
      </c>
      <c r="BN9" s="48" t="s">
        <v>509</v>
      </c>
      <c r="BO9" s="48" t="s">
        <v>223</v>
      </c>
      <c r="BP9" s="48" t="s">
        <v>318</v>
      </c>
      <c r="BQ9" s="65" t="s">
        <v>161</v>
      </c>
      <c r="BR9" s="49" t="s">
        <v>382</v>
      </c>
      <c r="BS9" s="24"/>
      <c r="BT9" s="22"/>
      <c r="BU9" s="29" t="s">
        <v>15</v>
      </c>
      <c r="BV9" s="30" t="s">
        <v>1030</v>
      </c>
      <c r="BW9" s="31">
        <f>L2+(1*L4)</f>
        <v>2</v>
      </c>
      <c r="BX9" s="22"/>
    </row>
    <row r="10" spans="1:76" x14ac:dyDescent="0.2">
      <c r="A10" s="1">
        <v>3</v>
      </c>
      <c r="B10" s="178">
        <f>BW1028</f>
        <v>1021</v>
      </c>
      <c r="C10" s="6">
        <f>BW629</f>
        <v>622</v>
      </c>
      <c r="D10" s="7">
        <f>BW103</f>
        <v>96</v>
      </c>
      <c r="E10" s="9">
        <f>BW470</f>
        <v>463</v>
      </c>
      <c r="F10" s="6">
        <f>BW234</f>
        <v>227</v>
      </c>
      <c r="G10" s="6">
        <f>BW379</f>
        <v>372</v>
      </c>
      <c r="H10" s="6">
        <f>BW841</f>
        <v>834</v>
      </c>
      <c r="I10" s="6">
        <f>BW728</f>
        <v>721</v>
      </c>
      <c r="J10" s="6">
        <f>BW449</f>
        <v>442</v>
      </c>
      <c r="K10" s="6">
        <f>BW48</f>
        <v>41</v>
      </c>
      <c r="L10" s="6">
        <f>BW546</f>
        <v>539</v>
      </c>
      <c r="M10" s="6">
        <f>BW915</f>
        <v>908</v>
      </c>
      <c r="N10" s="6">
        <f>BW687</f>
        <v>680</v>
      </c>
      <c r="O10" s="11">
        <f>BW830</f>
        <v>823</v>
      </c>
      <c r="P10" s="6">
        <f>BW268</f>
        <v>261</v>
      </c>
      <c r="Q10" s="6">
        <f>BW157</f>
        <v>150</v>
      </c>
      <c r="R10" s="6">
        <f>BW882</f>
        <v>875</v>
      </c>
      <c r="S10" s="6">
        <f>BW771</f>
        <v>764</v>
      </c>
      <c r="T10" s="12">
        <f>BW209</f>
        <v>202</v>
      </c>
      <c r="U10" s="6">
        <f>BW352</f>
        <v>345</v>
      </c>
      <c r="V10" s="6">
        <f>BW124</f>
        <v>117</v>
      </c>
      <c r="W10" s="6">
        <f>BW493</f>
        <v>486</v>
      </c>
      <c r="X10" s="6">
        <f>BW991</f>
        <v>984</v>
      </c>
      <c r="Y10" s="6">
        <f>BW590</f>
        <v>583</v>
      </c>
      <c r="Z10" s="6">
        <f>BW311</f>
        <v>304</v>
      </c>
      <c r="AA10" s="6">
        <f>BW198</f>
        <v>191</v>
      </c>
      <c r="AB10" s="6">
        <f>BW660</f>
        <v>653</v>
      </c>
      <c r="AC10" s="6">
        <f>BW805</f>
        <v>798</v>
      </c>
      <c r="AD10" s="6">
        <f>BW569</f>
        <v>562</v>
      </c>
      <c r="AE10" s="8">
        <f>BW936</f>
        <v>929</v>
      </c>
      <c r="AF10" s="6">
        <f>BW410</f>
        <v>403</v>
      </c>
      <c r="AG10" s="179">
        <f>BW11</f>
        <v>4</v>
      </c>
      <c r="AH10" s="5">
        <f t="shared" si="1"/>
        <v>16400</v>
      </c>
      <c r="AI10" s="5">
        <f t="shared" si="2"/>
        <v>11201200</v>
      </c>
      <c r="AJ10" s="2">
        <f t="shared" si="0"/>
        <v>8606720000</v>
      </c>
      <c r="AK10" s="115">
        <f>SUMSQ(B10,C10,D10,E10,F10,G10,H10,I10,J10,K10,L10,M10,N10,O10,P10,Q10,B11,C11,D11,E11,F11,G11,H11,I11,J11,K11,L11,M11,N11,O11,P11,Q11)</f>
        <v>11201200</v>
      </c>
      <c r="AM10" s="74" t="s">
        <v>647</v>
      </c>
      <c r="AN10" s="48" t="s">
        <v>932</v>
      </c>
      <c r="AO10" s="48" t="s">
        <v>583</v>
      </c>
      <c r="AP10" s="48" t="s">
        <v>994</v>
      </c>
      <c r="AQ10" s="48" t="s">
        <v>774</v>
      </c>
      <c r="AR10" s="48" t="s">
        <v>805</v>
      </c>
      <c r="AS10" s="65" t="s">
        <v>711</v>
      </c>
      <c r="AT10" s="48" t="s">
        <v>869</v>
      </c>
      <c r="AU10" s="48" t="s">
        <v>880</v>
      </c>
      <c r="AV10" s="48" t="s">
        <v>658</v>
      </c>
      <c r="AW10" s="48" t="s">
        <v>816</v>
      </c>
      <c r="AX10" s="65" t="s">
        <v>1150</v>
      </c>
      <c r="AY10" s="48" t="s">
        <v>1005</v>
      </c>
      <c r="AZ10" s="48" t="s">
        <v>531</v>
      </c>
      <c r="BA10" s="48" t="s">
        <v>943</v>
      </c>
      <c r="BB10" s="48" t="s">
        <v>594</v>
      </c>
      <c r="BC10" s="65" t="s">
        <v>340</v>
      </c>
      <c r="BD10" s="48" t="s">
        <v>181</v>
      </c>
      <c r="BE10" s="48" t="s">
        <v>277</v>
      </c>
      <c r="BF10" s="48" t="s">
        <v>245</v>
      </c>
      <c r="BG10" s="48" t="s">
        <v>468</v>
      </c>
      <c r="BH10" s="48" t="s">
        <v>56</v>
      </c>
      <c r="BI10" s="65" t="s">
        <v>404</v>
      </c>
      <c r="BJ10" s="48" t="s">
        <v>119</v>
      </c>
      <c r="BK10" s="48" t="s">
        <v>109</v>
      </c>
      <c r="BL10" s="48" t="s">
        <v>457</v>
      </c>
      <c r="BM10" s="48" t="s">
        <v>45</v>
      </c>
      <c r="BN10" s="48" t="s">
        <v>520</v>
      </c>
      <c r="BO10" s="48" t="s">
        <v>234</v>
      </c>
      <c r="BP10" s="65" t="s">
        <v>329</v>
      </c>
      <c r="BQ10" s="48" t="s">
        <v>171</v>
      </c>
      <c r="BR10" s="49" t="s">
        <v>393</v>
      </c>
      <c r="BS10" s="24"/>
      <c r="BT10" s="22"/>
      <c r="BU10" s="29" t="s">
        <v>454</v>
      </c>
      <c r="BV10" s="30" t="s">
        <v>1030</v>
      </c>
      <c r="BW10" s="31">
        <f>L2+(2*L4)</f>
        <v>3</v>
      </c>
      <c r="BX10" s="22"/>
    </row>
    <row r="11" spans="1:76" x14ac:dyDescent="0.2">
      <c r="A11" s="1">
        <v>4</v>
      </c>
      <c r="B11" s="178">
        <f>BW609</f>
        <v>602</v>
      </c>
      <c r="C11" s="6">
        <f>BW976</f>
        <v>969</v>
      </c>
      <c r="D11" s="9">
        <f>BW514</f>
        <v>507</v>
      </c>
      <c r="E11" s="7">
        <f>BW115</f>
        <v>108</v>
      </c>
      <c r="F11" s="6">
        <f>BW335</f>
        <v>328</v>
      </c>
      <c r="G11" s="6">
        <f>BW222</f>
        <v>215</v>
      </c>
      <c r="H11" s="6">
        <f>BW748</f>
        <v>741</v>
      </c>
      <c r="I11" s="6">
        <f>BW893</f>
        <v>886</v>
      </c>
      <c r="J11" s="6">
        <f>BW36</f>
        <v>29</v>
      </c>
      <c r="K11" s="6">
        <f>BW405</f>
        <v>398</v>
      </c>
      <c r="L11" s="6">
        <f>BW967</f>
        <v>960</v>
      </c>
      <c r="M11" s="6">
        <f>BW566</f>
        <v>559</v>
      </c>
      <c r="N11" s="11">
        <f>BW778</f>
        <v>771</v>
      </c>
      <c r="O11" s="6">
        <f>BW667</f>
        <v>660</v>
      </c>
      <c r="P11" s="6">
        <f>BW169</f>
        <v>162</v>
      </c>
      <c r="Q11" s="6">
        <f>BW312</f>
        <v>305</v>
      </c>
      <c r="R11" s="6">
        <f>BW727</f>
        <v>720</v>
      </c>
      <c r="S11" s="6">
        <f>BW870</f>
        <v>863</v>
      </c>
      <c r="T11" s="6">
        <f>BW372</f>
        <v>365</v>
      </c>
      <c r="U11" s="12">
        <f>BW261</f>
        <v>254</v>
      </c>
      <c r="V11" s="6">
        <f>BW473</f>
        <v>466</v>
      </c>
      <c r="W11" s="6">
        <f>BW72</f>
        <v>65</v>
      </c>
      <c r="X11" s="6">
        <f>BW634</f>
        <v>627</v>
      </c>
      <c r="Y11" s="6">
        <f>BW1003</f>
        <v>996</v>
      </c>
      <c r="Z11" s="6">
        <f>BW146</f>
        <v>139</v>
      </c>
      <c r="AA11" s="6">
        <f>BW291</f>
        <v>284</v>
      </c>
      <c r="AB11" s="6">
        <f>BW817</f>
        <v>810</v>
      </c>
      <c r="AC11" s="6">
        <f>BW704</f>
        <v>697</v>
      </c>
      <c r="AD11" s="8">
        <f>BW924</f>
        <v>917</v>
      </c>
      <c r="AE11" s="6">
        <f>BW525</f>
        <v>518</v>
      </c>
      <c r="AF11" s="6">
        <f>BW63</f>
        <v>56</v>
      </c>
      <c r="AG11" s="179">
        <f>BW430</f>
        <v>423</v>
      </c>
      <c r="AH11" s="5">
        <f t="shared" si="1"/>
        <v>16400</v>
      </c>
      <c r="AI11" s="5">
        <f t="shared" si="2"/>
        <v>11201200</v>
      </c>
      <c r="AJ11" s="2">
        <f t="shared" si="0"/>
        <v>8606720000</v>
      </c>
      <c r="AK11" s="115">
        <f>SUMSQ(R10,S10,T10,U10,V10,W10,X10,Y10,Z10,AA10,AB10,AC10,AD10,AE10,AF10,AG10,R11,S11,T11,U11,V11,W11,X11,Y11,Z11,AA11,AB11,AC11,AD11,AE11,AF11,AG11)</f>
        <v>11201200</v>
      </c>
      <c r="AM11" s="47" t="s">
        <v>634</v>
      </c>
      <c r="AN11" s="65" t="s">
        <v>919</v>
      </c>
      <c r="AO11" s="48" t="s">
        <v>570</v>
      </c>
      <c r="AP11" s="48" t="s">
        <v>981</v>
      </c>
      <c r="AQ11" s="48" t="s">
        <v>761</v>
      </c>
      <c r="AR11" s="48" t="s">
        <v>792</v>
      </c>
      <c r="AS11" s="48" t="s">
        <v>698</v>
      </c>
      <c r="AT11" s="65" t="s">
        <v>856</v>
      </c>
      <c r="AU11" s="48" t="s">
        <v>877</v>
      </c>
      <c r="AV11" s="48" t="s">
        <v>655</v>
      </c>
      <c r="AW11" s="65" t="s">
        <v>813</v>
      </c>
      <c r="AX11" s="48" t="s">
        <v>719</v>
      </c>
      <c r="AY11" s="48" t="s">
        <v>1002</v>
      </c>
      <c r="AZ11" s="48" t="s">
        <v>528</v>
      </c>
      <c r="BA11" s="48" t="s">
        <v>940</v>
      </c>
      <c r="BB11" s="48" t="s">
        <v>591</v>
      </c>
      <c r="BC11" s="48" t="s">
        <v>337</v>
      </c>
      <c r="BD11" s="65" t="s">
        <v>179</v>
      </c>
      <c r="BE11" s="48" t="s">
        <v>274</v>
      </c>
      <c r="BF11" s="48" t="s">
        <v>242</v>
      </c>
      <c r="BG11" s="48" t="s">
        <v>465</v>
      </c>
      <c r="BH11" s="48" t="s">
        <v>53</v>
      </c>
      <c r="BI11" s="48" t="s">
        <v>401</v>
      </c>
      <c r="BJ11" s="65" t="s">
        <v>116</v>
      </c>
      <c r="BK11" s="48" t="s">
        <v>96</v>
      </c>
      <c r="BL11" s="48" t="s">
        <v>444</v>
      </c>
      <c r="BM11" s="48" t="s">
        <v>32</v>
      </c>
      <c r="BN11" s="48" t="s">
        <v>507</v>
      </c>
      <c r="BO11" s="65" t="s">
        <v>1138</v>
      </c>
      <c r="BP11" s="48" t="s">
        <v>316</v>
      </c>
      <c r="BQ11" s="48" t="s">
        <v>159</v>
      </c>
      <c r="BR11" s="49" t="s">
        <v>380</v>
      </c>
      <c r="BS11" s="24"/>
      <c r="BT11" s="22"/>
      <c r="BU11" s="29" t="s">
        <v>393</v>
      </c>
      <c r="BV11" s="30" t="s">
        <v>1030</v>
      </c>
      <c r="BW11" s="31">
        <f>L2+(3*L4)</f>
        <v>4</v>
      </c>
      <c r="BX11" s="22"/>
    </row>
    <row r="12" spans="1:76" x14ac:dyDescent="0.2">
      <c r="A12" s="1">
        <v>5</v>
      </c>
      <c r="B12" s="178">
        <f>BW910</f>
        <v>903</v>
      </c>
      <c r="C12" s="6">
        <f>BW543</f>
        <v>536</v>
      </c>
      <c r="D12" s="6">
        <f>BW45</f>
        <v>38</v>
      </c>
      <c r="E12" s="6">
        <f>BW444</f>
        <v>437</v>
      </c>
      <c r="F12" s="7">
        <f>BW160</f>
        <v>153</v>
      </c>
      <c r="G12" s="9">
        <f>BW273</f>
        <v>266</v>
      </c>
      <c r="H12" s="6">
        <f>BW835</f>
        <v>828</v>
      </c>
      <c r="I12" s="6">
        <f>BW690</f>
        <v>683</v>
      </c>
      <c r="J12" s="6">
        <f>BW459</f>
        <v>452</v>
      </c>
      <c r="K12" s="6">
        <f>BW90</f>
        <v>83</v>
      </c>
      <c r="L12" s="6">
        <f>BW616</f>
        <v>609</v>
      </c>
      <c r="M12" s="11">
        <f>BW1017</f>
        <v>1010</v>
      </c>
      <c r="N12" s="6">
        <f>BW741</f>
        <v>734</v>
      </c>
      <c r="O12" s="6">
        <f>BW852</f>
        <v>845</v>
      </c>
      <c r="P12" s="6">
        <f>BW390</f>
        <v>383</v>
      </c>
      <c r="Q12" s="6">
        <f>BW247</f>
        <v>240</v>
      </c>
      <c r="R12" s="6">
        <f>BW792</f>
        <v>785</v>
      </c>
      <c r="S12" s="6">
        <f>BW649</f>
        <v>642</v>
      </c>
      <c r="T12" s="6">
        <f>BW187</f>
        <v>180</v>
      </c>
      <c r="U12" s="6">
        <f>BW298</f>
        <v>291</v>
      </c>
      <c r="V12" s="12">
        <f>BW22</f>
        <v>15</v>
      </c>
      <c r="W12" s="6">
        <f>BW423</f>
        <v>416</v>
      </c>
      <c r="X12" s="6">
        <f>BW949</f>
        <v>942</v>
      </c>
      <c r="Y12" s="6">
        <f>BW580</f>
        <v>573</v>
      </c>
      <c r="Z12" s="6">
        <f>BW349</f>
        <v>342</v>
      </c>
      <c r="AA12" s="6">
        <f>BW204</f>
        <v>197</v>
      </c>
      <c r="AB12" s="6">
        <f>BW766</f>
        <v>759</v>
      </c>
      <c r="AC12" s="8">
        <f>BW879</f>
        <v>872</v>
      </c>
      <c r="AD12" s="6">
        <f>BW595</f>
        <v>588</v>
      </c>
      <c r="AE12" s="6">
        <f>BW994</f>
        <v>987</v>
      </c>
      <c r="AF12" s="6">
        <f>BW496</f>
        <v>489</v>
      </c>
      <c r="AG12" s="179">
        <f>BW129</f>
        <v>122</v>
      </c>
      <c r="AH12" s="5">
        <f t="shared" si="1"/>
        <v>16400</v>
      </c>
      <c r="AI12" s="5">
        <f t="shared" si="2"/>
        <v>11201200</v>
      </c>
      <c r="AJ12" s="2">
        <f t="shared" si="0"/>
        <v>8606720000</v>
      </c>
      <c r="AK12" s="115">
        <f>SUMSQ(B12,C12,D12,E12,F12,G12,H12,I12,J12,K12,L12,M12,N12,O12,P12,Q12,B13,C13,D13,E13,F13,G13,H13,I13,J13,K13,L13,M13,N13,O13,P13,Q13)</f>
        <v>11201200</v>
      </c>
      <c r="AM12" s="74" t="s">
        <v>1134</v>
      </c>
      <c r="AN12" s="48" t="s">
        <v>926</v>
      </c>
      <c r="AO12" s="48" t="s">
        <v>577</v>
      </c>
      <c r="AP12" s="48" t="s">
        <v>988</v>
      </c>
      <c r="AQ12" s="48" t="s">
        <v>768</v>
      </c>
      <c r="AR12" s="48" t="s">
        <v>799</v>
      </c>
      <c r="AS12" s="48" t="s">
        <v>705</v>
      </c>
      <c r="AT12" s="48" t="s">
        <v>863</v>
      </c>
      <c r="AU12" s="48" t="s">
        <v>885</v>
      </c>
      <c r="AV12" s="48" t="s">
        <v>664</v>
      </c>
      <c r="AW12" s="48" t="s">
        <v>822</v>
      </c>
      <c r="AX12" s="65" t="s">
        <v>728</v>
      </c>
      <c r="AY12" s="48" t="s">
        <v>1011</v>
      </c>
      <c r="AZ12" s="65" t="s">
        <v>537</v>
      </c>
      <c r="BA12" s="48" t="s">
        <v>948</v>
      </c>
      <c r="BB12" s="48" t="s">
        <v>600</v>
      </c>
      <c r="BC12" s="48" t="s">
        <v>346</v>
      </c>
      <c r="BD12" s="48" t="s">
        <v>187</v>
      </c>
      <c r="BE12" s="48" t="s">
        <v>283</v>
      </c>
      <c r="BF12" s="48" t="s">
        <v>251</v>
      </c>
      <c r="BG12" s="48" t="s">
        <v>474</v>
      </c>
      <c r="BH12" s="48" t="s">
        <v>62</v>
      </c>
      <c r="BI12" s="65" t="s">
        <v>410</v>
      </c>
      <c r="BJ12" s="48" t="s">
        <v>125</v>
      </c>
      <c r="BK12" s="48" t="s">
        <v>103</v>
      </c>
      <c r="BL12" s="48" t="s">
        <v>451</v>
      </c>
      <c r="BM12" s="48" t="s">
        <v>39</v>
      </c>
      <c r="BN12" s="65" t="s">
        <v>514</v>
      </c>
      <c r="BO12" s="48" t="s">
        <v>228</v>
      </c>
      <c r="BP12" s="65" t="s">
        <v>323</v>
      </c>
      <c r="BQ12" s="48" t="s">
        <v>165</v>
      </c>
      <c r="BR12" s="49" t="s">
        <v>387</v>
      </c>
      <c r="BS12" s="24"/>
      <c r="BT12" s="22"/>
      <c r="BU12" s="29" t="s">
        <v>706</v>
      </c>
      <c r="BV12" s="30" t="s">
        <v>1030</v>
      </c>
      <c r="BW12" s="31">
        <f>L2+(4*L4)</f>
        <v>5</v>
      </c>
      <c r="BX12" s="22"/>
    </row>
    <row r="13" spans="1:76" x14ac:dyDescent="0.2">
      <c r="A13" s="1">
        <v>6</v>
      </c>
      <c r="B13" s="178">
        <f>BW555</f>
        <v>548</v>
      </c>
      <c r="C13" s="6">
        <f>BW954</f>
        <v>947</v>
      </c>
      <c r="D13" s="6">
        <f>BW392</f>
        <v>385</v>
      </c>
      <c r="E13" s="6">
        <f>BW25</f>
        <v>18</v>
      </c>
      <c r="F13" s="9">
        <f>BW325</f>
        <v>318</v>
      </c>
      <c r="G13" s="7">
        <f>BW180</f>
        <v>173</v>
      </c>
      <c r="H13" s="6">
        <f>BW678</f>
        <v>671</v>
      </c>
      <c r="I13" s="6">
        <f>BW791</f>
        <v>784</v>
      </c>
      <c r="J13" s="6">
        <f>BW110</f>
        <v>103</v>
      </c>
      <c r="K13" s="6">
        <f>BW511</f>
        <v>504</v>
      </c>
      <c r="L13" s="11">
        <f>BW973</f>
        <v>966</v>
      </c>
      <c r="M13" s="6">
        <f>BW604</f>
        <v>597</v>
      </c>
      <c r="N13" s="6">
        <f>BW896</f>
        <v>889</v>
      </c>
      <c r="O13" s="6">
        <f>BW753</f>
        <v>746</v>
      </c>
      <c r="P13" s="6">
        <f>BW227</f>
        <v>220</v>
      </c>
      <c r="Q13" s="6">
        <f>BW338</f>
        <v>331</v>
      </c>
      <c r="R13" s="6">
        <f>BW701</f>
        <v>694</v>
      </c>
      <c r="S13" s="6">
        <f>BW812</f>
        <v>805</v>
      </c>
      <c r="T13" s="6">
        <f>BW286</f>
        <v>279</v>
      </c>
      <c r="U13" s="6">
        <f>BW143</f>
        <v>136</v>
      </c>
      <c r="V13" s="6">
        <f>BW435</f>
        <v>428</v>
      </c>
      <c r="W13" s="12">
        <f>BW66</f>
        <v>59</v>
      </c>
      <c r="X13" s="6">
        <f>BW528</f>
        <v>521</v>
      </c>
      <c r="Y13" s="6">
        <f>BW929</f>
        <v>922</v>
      </c>
      <c r="Z13" s="6">
        <f>BW248</f>
        <v>241</v>
      </c>
      <c r="AA13" s="6">
        <f>BW361</f>
        <v>354</v>
      </c>
      <c r="AB13" s="8">
        <f>BW859</f>
        <v>852</v>
      </c>
      <c r="AC13" s="6">
        <f>BW714</f>
        <v>707</v>
      </c>
      <c r="AD13" s="6">
        <f>BW1014</f>
        <v>1007</v>
      </c>
      <c r="AE13" s="6">
        <f>BW647</f>
        <v>640</v>
      </c>
      <c r="AF13" s="6">
        <f>BW85</f>
        <v>78</v>
      </c>
      <c r="AG13" s="179">
        <f>BW484</f>
        <v>477</v>
      </c>
      <c r="AH13" s="5">
        <f t="shared" si="1"/>
        <v>16400</v>
      </c>
      <c r="AI13" s="5">
        <f t="shared" si="2"/>
        <v>11201200</v>
      </c>
      <c r="AJ13" s="2">
        <f t="shared" si="0"/>
        <v>8606720000</v>
      </c>
      <c r="AK13" s="115">
        <f>SUMSQ(R12,S12,T12,U12,V12,W12,X12,Y12,Z12,AA12,AB12,AC12,AD12,AE12,AF12,AG12,R13,S13,T13,U13,V13,W13,X13,Y13,Z13,AA13,AB13,AC13,AD13,AE13,AF13,AG13)</f>
        <v>11201200</v>
      </c>
      <c r="AM13" s="47" t="s">
        <v>640</v>
      </c>
      <c r="AN13" s="65" t="s">
        <v>925</v>
      </c>
      <c r="AO13" s="48" t="s">
        <v>576</v>
      </c>
      <c r="AP13" s="48" t="s">
        <v>987</v>
      </c>
      <c r="AQ13" s="48" t="s">
        <v>767</v>
      </c>
      <c r="AR13" s="48" t="s">
        <v>798</v>
      </c>
      <c r="AS13" s="48" t="s">
        <v>704</v>
      </c>
      <c r="AT13" s="48" t="s">
        <v>862</v>
      </c>
      <c r="AU13" s="48" t="s">
        <v>871</v>
      </c>
      <c r="AV13" s="48" t="s">
        <v>649</v>
      </c>
      <c r="AW13" s="65" t="s">
        <v>807</v>
      </c>
      <c r="AX13" s="48" t="s">
        <v>713</v>
      </c>
      <c r="AY13" s="65" t="s">
        <v>996</v>
      </c>
      <c r="AZ13" s="48" t="s">
        <v>522</v>
      </c>
      <c r="BA13" s="48" t="s">
        <v>934</v>
      </c>
      <c r="BB13" s="48" t="s">
        <v>585</v>
      </c>
      <c r="BC13" s="48" t="s">
        <v>331</v>
      </c>
      <c r="BD13" s="48" t="s">
        <v>173</v>
      </c>
      <c r="BE13" s="48" t="s">
        <v>268</v>
      </c>
      <c r="BF13" s="48" t="s">
        <v>236</v>
      </c>
      <c r="BG13" s="48" t="s">
        <v>459</v>
      </c>
      <c r="BH13" s="48" t="s">
        <v>47</v>
      </c>
      <c r="BI13" s="48" t="s">
        <v>395</v>
      </c>
      <c r="BJ13" s="65" t="s">
        <v>1160</v>
      </c>
      <c r="BK13" s="48" t="s">
        <v>102</v>
      </c>
      <c r="BL13" s="48" t="s">
        <v>450</v>
      </c>
      <c r="BM13" s="65" t="s">
        <v>38</v>
      </c>
      <c r="BN13" s="48" t="s">
        <v>513</v>
      </c>
      <c r="BO13" s="65" t="s">
        <v>227</v>
      </c>
      <c r="BP13" s="48" t="s">
        <v>322</v>
      </c>
      <c r="BQ13" s="48" t="s">
        <v>164</v>
      </c>
      <c r="BR13" s="49" t="s">
        <v>386</v>
      </c>
      <c r="BS13" s="24"/>
      <c r="BT13" s="22"/>
      <c r="BU13" s="29" t="s">
        <v>645</v>
      </c>
      <c r="BV13" s="30" t="s">
        <v>1030</v>
      </c>
      <c r="BW13" s="31">
        <f>L2+(5*L4)</f>
        <v>6</v>
      </c>
      <c r="BX13" s="22"/>
    </row>
    <row r="14" spans="1:76" x14ac:dyDescent="0.2">
      <c r="A14" s="1">
        <v>7</v>
      </c>
      <c r="B14" s="178">
        <f>BW135</f>
        <v>128</v>
      </c>
      <c r="C14" s="6">
        <f>BW502</f>
        <v>495</v>
      </c>
      <c r="D14" s="6">
        <f>BW996</f>
        <v>989</v>
      </c>
      <c r="E14" s="6">
        <f>BW597</f>
        <v>590</v>
      </c>
      <c r="F14" s="6">
        <f>BW873</f>
        <v>866</v>
      </c>
      <c r="G14" s="6">
        <f>BW760</f>
        <v>753</v>
      </c>
      <c r="H14" s="7">
        <f>BW202</f>
        <v>195</v>
      </c>
      <c r="I14" s="9">
        <f>BW347</f>
        <v>340</v>
      </c>
      <c r="J14" s="6">
        <f>BW578</f>
        <v>571</v>
      </c>
      <c r="K14" s="11">
        <f>BW947</f>
        <v>940</v>
      </c>
      <c r="L14" s="6">
        <f>BW417</f>
        <v>410</v>
      </c>
      <c r="M14" s="6">
        <f>BW16</f>
        <v>9</v>
      </c>
      <c r="N14" s="6">
        <f>BW300</f>
        <v>293</v>
      </c>
      <c r="O14" s="6">
        <f>BW189</f>
        <v>182</v>
      </c>
      <c r="P14" s="6">
        <f>BW655</f>
        <v>648</v>
      </c>
      <c r="Q14" s="6">
        <f>BW798</f>
        <v>791</v>
      </c>
      <c r="R14" s="6">
        <f>BW241</f>
        <v>234</v>
      </c>
      <c r="S14" s="6">
        <f>BW384</f>
        <v>377</v>
      </c>
      <c r="T14" s="6">
        <f>BW850</f>
        <v>843</v>
      </c>
      <c r="U14" s="6">
        <f>BW739</f>
        <v>732</v>
      </c>
      <c r="V14" s="6">
        <f>BW1023</f>
        <v>1016</v>
      </c>
      <c r="W14" s="6">
        <f>BW622</f>
        <v>615</v>
      </c>
      <c r="X14" s="12">
        <f>BW92</f>
        <v>85</v>
      </c>
      <c r="Y14" s="6">
        <f>BW461</f>
        <v>454</v>
      </c>
      <c r="Z14" s="6">
        <f>BW692</f>
        <v>685</v>
      </c>
      <c r="AA14" s="8">
        <f>BW837</f>
        <v>830</v>
      </c>
      <c r="AB14" s="6">
        <f>BW279</f>
        <v>272</v>
      </c>
      <c r="AC14" s="6">
        <f>BW166</f>
        <v>159</v>
      </c>
      <c r="AD14" s="6">
        <f>BW442</f>
        <v>435</v>
      </c>
      <c r="AE14" s="6">
        <f>BW43</f>
        <v>36</v>
      </c>
      <c r="AF14" s="6">
        <f>BW537</f>
        <v>530</v>
      </c>
      <c r="AG14" s="179">
        <f>BW904</f>
        <v>897</v>
      </c>
      <c r="AH14" s="5">
        <f t="shared" si="1"/>
        <v>16400</v>
      </c>
      <c r="AI14" s="5">
        <f t="shared" si="2"/>
        <v>11201200</v>
      </c>
      <c r="AJ14" s="2">
        <f t="shared" si="0"/>
        <v>8606720000</v>
      </c>
      <c r="AK14" s="115">
        <f>SUMSQ(B14,C14,D14,E14,F14,G14,H14,I14,J14,K14,L14,M14,N14,O14,P14,Q14,B15,C15,D15,E15,F15,G15,H15,I15,J15,K15,L15,M15,N15,O15,P15,Q15)</f>
        <v>11201200</v>
      </c>
      <c r="AM14" s="47" t="s">
        <v>643</v>
      </c>
      <c r="AN14" s="48" t="s">
        <v>928</v>
      </c>
      <c r="AO14" s="65" t="s">
        <v>579</v>
      </c>
      <c r="AP14" s="48" t="s">
        <v>990</v>
      </c>
      <c r="AQ14" s="65" t="s">
        <v>770</v>
      </c>
      <c r="AR14" s="48" t="s">
        <v>801</v>
      </c>
      <c r="AS14" s="48" t="s">
        <v>707</v>
      </c>
      <c r="AT14" s="48" t="s">
        <v>865</v>
      </c>
      <c r="AU14" s="48" t="s">
        <v>883</v>
      </c>
      <c r="AV14" s="65" t="s">
        <v>662</v>
      </c>
      <c r="AW14" s="48" t="s">
        <v>820</v>
      </c>
      <c r="AX14" s="48" t="s">
        <v>726</v>
      </c>
      <c r="AY14" s="48" t="s">
        <v>1009</v>
      </c>
      <c r="AZ14" s="48" t="s">
        <v>535</v>
      </c>
      <c r="BA14" s="48" t="s">
        <v>947</v>
      </c>
      <c r="BB14" s="48" t="s">
        <v>598</v>
      </c>
      <c r="BC14" s="48" t="s">
        <v>502</v>
      </c>
      <c r="BD14" s="48" t="s">
        <v>185</v>
      </c>
      <c r="BE14" s="65" t="s">
        <v>281</v>
      </c>
      <c r="BF14" s="48" t="s">
        <v>249</v>
      </c>
      <c r="BG14" s="65" t="s">
        <v>472</v>
      </c>
      <c r="BH14" s="48" t="s">
        <v>60</v>
      </c>
      <c r="BI14" s="48" t="s">
        <v>408</v>
      </c>
      <c r="BJ14" s="48" t="s">
        <v>123</v>
      </c>
      <c r="BK14" s="48" t="s">
        <v>105</v>
      </c>
      <c r="BL14" s="48" t="s">
        <v>453</v>
      </c>
      <c r="BM14" s="48" t="s">
        <v>41</v>
      </c>
      <c r="BN14" s="48" t="s">
        <v>516</v>
      </c>
      <c r="BO14" s="48" t="s">
        <v>230</v>
      </c>
      <c r="BP14" s="48" t="s">
        <v>325</v>
      </c>
      <c r="BQ14" s="48" t="s">
        <v>167</v>
      </c>
      <c r="BR14" s="80" t="s">
        <v>1155</v>
      </c>
      <c r="BS14" s="24"/>
      <c r="BT14" s="22"/>
      <c r="BU14" s="29" t="s">
        <v>971</v>
      </c>
      <c r="BV14" s="30" t="s">
        <v>1030</v>
      </c>
      <c r="BW14" s="31">
        <f>L2+(6*L4)</f>
        <v>7</v>
      </c>
      <c r="BX14" s="22"/>
    </row>
    <row r="15" spans="1:76" x14ac:dyDescent="0.2">
      <c r="A15" s="1">
        <v>8</v>
      </c>
      <c r="B15" s="178">
        <f>BW482</f>
        <v>475</v>
      </c>
      <c r="C15" s="6">
        <f>BW83</f>
        <v>76</v>
      </c>
      <c r="D15" s="6">
        <f>BW641</f>
        <v>634</v>
      </c>
      <c r="E15" s="6">
        <f>BW1008</f>
        <v>1001</v>
      </c>
      <c r="F15" s="6">
        <f>BW716</f>
        <v>709</v>
      </c>
      <c r="G15" s="6">
        <f>BW861</f>
        <v>854</v>
      </c>
      <c r="H15" s="9">
        <f>BW367</f>
        <v>360</v>
      </c>
      <c r="I15" s="7">
        <f>BW254</f>
        <v>247</v>
      </c>
      <c r="J15" s="11">
        <f>BW935</f>
        <v>928</v>
      </c>
      <c r="K15" s="6">
        <f>BW534</f>
        <v>527</v>
      </c>
      <c r="L15" s="6">
        <f>BW68</f>
        <v>61</v>
      </c>
      <c r="M15" s="6">
        <f>BW437</f>
        <v>430</v>
      </c>
      <c r="N15" s="6">
        <f>BW137</f>
        <v>130</v>
      </c>
      <c r="O15" s="6">
        <f>BW280</f>
        <v>273</v>
      </c>
      <c r="P15" s="6">
        <f>BW810</f>
        <v>803</v>
      </c>
      <c r="Q15" s="6">
        <f>BW699</f>
        <v>692</v>
      </c>
      <c r="R15" s="6">
        <f>BW340</f>
        <v>333</v>
      </c>
      <c r="S15" s="6">
        <f>BW229</f>
        <v>222</v>
      </c>
      <c r="T15" s="6">
        <f>BW759</f>
        <v>752</v>
      </c>
      <c r="U15" s="6">
        <f>BW902</f>
        <v>895</v>
      </c>
      <c r="V15" s="6">
        <f>BW602</f>
        <v>595</v>
      </c>
      <c r="W15" s="6">
        <f>BW971</f>
        <v>964</v>
      </c>
      <c r="X15" s="6">
        <f>BW505</f>
        <v>498</v>
      </c>
      <c r="Y15" s="12">
        <f>BW104</f>
        <v>97</v>
      </c>
      <c r="Z15" s="8">
        <f>BW785</f>
        <v>778</v>
      </c>
      <c r="AA15" s="6">
        <f>BW672</f>
        <v>665</v>
      </c>
      <c r="AB15" s="6">
        <f>BW178</f>
        <v>171</v>
      </c>
      <c r="AC15" s="6">
        <f>BW323</f>
        <v>316</v>
      </c>
      <c r="AD15" s="6">
        <f>BW31</f>
        <v>24</v>
      </c>
      <c r="AE15" s="6">
        <f>BW398</f>
        <v>391</v>
      </c>
      <c r="AF15" s="6">
        <f>BW956</f>
        <v>949</v>
      </c>
      <c r="AG15" s="179">
        <f>BW557</f>
        <v>550</v>
      </c>
      <c r="AH15" s="5">
        <f t="shared" si="1"/>
        <v>16400</v>
      </c>
      <c r="AI15" s="5">
        <f t="shared" si="2"/>
        <v>11201200</v>
      </c>
      <c r="AJ15" s="2">
        <f t="shared" si="0"/>
        <v>8606720000</v>
      </c>
      <c r="AK15" s="115">
        <f>SUMSQ(R14,S14,T14,U14,V14,W14,X14,Y14,Z14,AA14,AB14,AC14,AD14,AE14,AF14,AG14,R15,S15,T15,U15,V15,W15,X15,Y15,Z15,AA15,AB15,AC15,AD15,AE15,AF15,AG15)</f>
        <v>11201200</v>
      </c>
      <c r="AM15" s="47" t="s">
        <v>638</v>
      </c>
      <c r="AN15" s="48" t="s">
        <v>923</v>
      </c>
      <c r="AO15" s="48" t="s">
        <v>574</v>
      </c>
      <c r="AP15" s="65" t="s">
        <v>985</v>
      </c>
      <c r="AQ15" s="48" t="s">
        <v>765</v>
      </c>
      <c r="AR15" s="65" t="s">
        <v>796</v>
      </c>
      <c r="AS15" s="48" t="s">
        <v>702</v>
      </c>
      <c r="AT15" s="48" t="s">
        <v>860</v>
      </c>
      <c r="AU15" s="65" t="s">
        <v>1153</v>
      </c>
      <c r="AV15" s="48" t="s">
        <v>651</v>
      </c>
      <c r="AW15" s="48" t="s">
        <v>809</v>
      </c>
      <c r="AX15" s="48" t="s">
        <v>715</v>
      </c>
      <c r="AY15" s="48" t="s">
        <v>998</v>
      </c>
      <c r="AZ15" s="48" t="s">
        <v>524</v>
      </c>
      <c r="BA15" s="48" t="s">
        <v>936</v>
      </c>
      <c r="BB15" s="48" t="s">
        <v>587</v>
      </c>
      <c r="BC15" s="48" t="s">
        <v>333</v>
      </c>
      <c r="BD15" s="48" t="s">
        <v>175</v>
      </c>
      <c r="BE15" s="48" t="s">
        <v>270</v>
      </c>
      <c r="BF15" s="65" t="s">
        <v>238</v>
      </c>
      <c r="BG15" s="48" t="s">
        <v>461</v>
      </c>
      <c r="BH15" s="65" t="s">
        <v>49</v>
      </c>
      <c r="BI15" s="48" t="s">
        <v>397</v>
      </c>
      <c r="BJ15" s="48" t="s">
        <v>440</v>
      </c>
      <c r="BK15" s="48" t="s">
        <v>100</v>
      </c>
      <c r="BL15" s="48" t="s">
        <v>448</v>
      </c>
      <c r="BM15" s="48" t="s">
        <v>36</v>
      </c>
      <c r="BN15" s="48" t="s">
        <v>511</v>
      </c>
      <c r="BO15" s="48" t="s">
        <v>225</v>
      </c>
      <c r="BP15" s="48" t="s">
        <v>320</v>
      </c>
      <c r="BQ15" s="65" t="s">
        <v>163</v>
      </c>
      <c r="BR15" s="49" t="s">
        <v>384</v>
      </c>
      <c r="BS15" s="24"/>
      <c r="BT15" s="22"/>
      <c r="BU15" s="29" t="s">
        <v>778</v>
      </c>
      <c r="BV15" s="30" t="s">
        <v>1030</v>
      </c>
      <c r="BW15" s="31">
        <f>L2+(7*L4)</f>
        <v>8</v>
      </c>
      <c r="BX15" s="22"/>
    </row>
    <row r="16" spans="1:76" x14ac:dyDescent="0.2">
      <c r="A16" s="1">
        <v>9</v>
      </c>
      <c r="B16" s="178">
        <f>BW855</f>
        <v>848</v>
      </c>
      <c r="C16" s="6">
        <f>BW742</f>
        <v>735</v>
      </c>
      <c r="D16" s="6">
        <f>BW244</f>
        <v>237</v>
      </c>
      <c r="E16" s="6">
        <f>BW389</f>
        <v>382</v>
      </c>
      <c r="F16" s="6">
        <f>BW89</f>
        <v>82</v>
      </c>
      <c r="G16" s="6">
        <f>BW456</f>
        <v>449</v>
      </c>
      <c r="H16" s="6">
        <f>BW1018</f>
        <v>1011</v>
      </c>
      <c r="I16" s="11">
        <f>BW619</f>
        <v>612</v>
      </c>
      <c r="J16" s="7">
        <f>BW274</f>
        <v>267</v>
      </c>
      <c r="K16" s="9">
        <f>BW163</f>
        <v>156</v>
      </c>
      <c r="L16" s="6">
        <f>BW689</f>
        <v>682</v>
      </c>
      <c r="M16" s="6">
        <f>BW832</f>
        <v>825</v>
      </c>
      <c r="N16" s="6">
        <f>BW540</f>
        <v>533</v>
      </c>
      <c r="O16" s="6">
        <f>BW909</f>
        <v>902</v>
      </c>
      <c r="P16" s="6">
        <f>BW447</f>
        <v>440</v>
      </c>
      <c r="Q16" s="6">
        <f>BW46</f>
        <v>39</v>
      </c>
      <c r="R16" s="6">
        <f>BW993</f>
        <v>986</v>
      </c>
      <c r="S16" s="6">
        <f>BW592</f>
        <v>585</v>
      </c>
      <c r="T16" s="6">
        <f>BW130</f>
        <v>123</v>
      </c>
      <c r="U16" s="6">
        <f>BW499</f>
        <v>492</v>
      </c>
      <c r="V16" s="6">
        <f>BW207</f>
        <v>200</v>
      </c>
      <c r="W16" s="6">
        <f>BW350</f>
        <v>343</v>
      </c>
      <c r="X16" s="6">
        <f>BW876</f>
        <v>869</v>
      </c>
      <c r="Y16" s="8">
        <f>BW765</f>
        <v>758</v>
      </c>
      <c r="Z16" s="12">
        <f>BW420</f>
        <v>413</v>
      </c>
      <c r="AA16" s="6">
        <f>BW21</f>
        <v>14</v>
      </c>
      <c r="AB16" s="6">
        <f>BW583</f>
        <v>576</v>
      </c>
      <c r="AC16" s="6">
        <f>BW950</f>
        <v>943</v>
      </c>
      <c r="AD16" s="6">
        <f>BW650</f>
        <v>643</v>
      </c>
      <c r="AE16" s="6">
        <f>BW795</f>
        <v>788</v>
      </c>
      <c r="AF16" s="6">
        <f>BW297</f>
        <v>290</v>
      </c>
      <c r="AG16" s="179">
        <f>BW184</f>
        <v>177</v>
      </c>
      <c r="AH16" s="5">
        <f t="shared" si="1"/>
        <v>16400</v>
      </c>
      <c r="AI16" s="5">
        <f t="shared" si="2"/>
        <v>11201200</v>
      </c>
      <c r="AJ16" s="2">
        <f t="shared" si="0"/>
        <v>8606720000</v>
      </c>
      <c r="AK16" s="115">
        <f>SUMSQ(B16,C16,D16,E16,F16,G16,H16,I16,J16,K16,L16,M16,N16,O16,P16,Q16,B17,C17,D17,E17,F17,G17,H17,I17,J17,K17,L17,M17,N17,O17,P17,Q17)</f>
        <v>11201200</v>
      </c>
      <c r="AM16" s="74" t="s">
        <v>953</v>
      </c>
      <c r="AN16" s="48" t="s">
        <v>605</v>
      </c>
      <c r="AO16" s="48" t="s">
        <v>1016</v>
      </c>
      <c r="AP16" s="48" t="s">
        <v>542</v>
      </c>
      <c r="AQ16" s="48" t="s">
        <v>827</v>
      </c>
      <c r="AR16" s="48" t="s">
        <v>733</v>
      </c>
      <c r="AS16" s="65" t="s">
        <v>890</v>
      </c>
      <c r="AT16" s="48" t="s">
        <v>669</v>
      </c>
      <c r="AU16" s="48" t="s">
        <v>684</v>
      </c>
      <c r="AV16" s="48" t="s">
        <v>842</v>
      </c>
      <c r="AW16" s="48" t="s">
        <v>747</v>
      </c>
      <c r="AX16" s="48" t="s">
        <v>779</v>
      </c>
      <c r="AY16" s="48" t="s">
        <v>556</v>
      </c>
      <c r="AZ16" s="65" t="s">
        <v>1128</v>
      </c>
      <c r="BA16" s="48" t="s">
        <v>620</v>
      </c>
      <c r="BB16" s="48" t="s">
        <v>905</v>
      </c>
      <c r="BC16" s="65" t="s">
        <v>145</v>
      </c>
      <c r="BD16" s="48" t="s">
        <v>366</v>
      </c>
      <c r="BE16" s="48" t="s">
        <v>207</v>
      </c>
      <c r="BF16" s="48" t="s">
        <v>302</v>
      </c>
      <c r="BG16" s="48" t="s">
        <v>18</v>
      </c>
      <c r="BH16" s="48" t="s">
        <v>493</v>
      </c>
      <c r="BI16" s="65" t="s">
        <v>82</v>
      </c>
      <c r="BJ16" s="48" t="s">
        <v>430</v>
      </c>
      <c r="BK16" s="48" t="s">
        <v>415</v>
      </c>
      <c r="BL16" s="48" t="s">
        <v>130</v>
      </c>
      <c r="BM16" s="48" t="s">
        <v>479</v>
      </c>
      <c r="BN16" s="65" t="s">
        <v>67</v>
      </c>
      <c r="BO16" s="48" t="s">
        <v>288</v>
      </c>
      <c r="BP16" s="48" t="s">
        <v>256</v>
      </c>
      <c r="BQ16" s="48" t="s">
        <v>351</v>
      </c>
      <c r="BR16" s="49" t="s">
        <v>192</v>
      </c>
      <c r="BS16" s="24"/>
      <c r="BT16" s="22"/>
      <c r="BU16" s="29" t="s">
        <v>726</v>
      </c>
      <c r="BV16" s="30" t="s">
        <v>1030</v>
      </c>
      <c r="BW16" s="31">
        <f>L2+(8*L4)</f>
        <v>9</v>
      </c>
      <c r="BX16" s="22"/>
    </row>
    <row r="17" spans="1:76" x14ac:dyDescent="0.2">
      <c r="A17" s="1">
        <v>10</v>
      </c>
      <c r="B17" s="178">
        <f>BW754</f>
        <v>747</v>
      </c>
      <c r="C17" s="6">
        <f>BW899</f>
        <v>892</v>
      </c>
      <c r="D17" s="6">
        <f>BW337</f>
        <v>330</v>
      </c>
      <c r="E17" s="6">
        <f>BW224</f>
        <v>217</v>
      </c>
      <c r="F17" s="6">
        <f>BW508</f>
        <v>501</v>
      </c>
      <c r="G17" s="6">
        <f>BW109</f>
        <v>102</v>
      </c>
      <c r="H17" s="11">
        <f>BW607</f>
        <v>600</v>
      </c>
      <c r="I17" s="6">
        <f>BW974</f>
        <v>967</v>
      </c>
      <c r="J17" s="9">
        <f>BW183</f>
        <v>176</v>
      </c>
      <c r="K17" s="7">
        <f>BW326</f>
        <v>319</v>
      </c>
      <c r="L17" s="6">
        <f>BW788</f>
        <v>781</v>
      </c>
      <c r="M17" s="6">
        <f>BW677</f>
        <v>670</v>
      </c>
      <c r="N17" s="6">
        <f>BW953</f>
        <v>946</v>
      </c>
      <c r="O17" s="6">
        <f>BW552</f>
        <v>545</v>
      </c>
      <c r="P17" s="6">
        <f>BW26</f>
        <v>19</v>
      </c>
      <c r="Q17" s="6">
        <f>BW395</f>
        <v>388</v>
      </c>
      <c r="R17" s="6">
        <f>BW644</f>
        <v>637</v>
      </c>
      <c r="S17" s="6">
        <f>BW1013</f>
        <v>1006</v>
      </c>
      <c r="T17" s="6">
        <f>BW487</f>
        <v>480</v>
      </c>
      <c r="U17" s="6">
        <f>BW86</f>
        <v>79</v>
      </c>
      <c r="V17" s="6">
        <f>BW362</f>
        <v>355</v>
      </c>
      <c r="W17" s="6">
        <f>BW251</f>
        <v>244</v>
      </c>
      <c r="X17" s="8">
        <f>BW713</f>
        <v>706</v>
      </c>
      <c r="Y17" s="6">
        <f>BW856</f>
        <v>849</v>
      </c>
      <c r="Z17" s="6">
        <f>BW65</f>
        <v>58</v>
      </c>
      <c r="AA17" s="12">
        <f>BW432</f>
        <v>425</v>
      </c>
      <c r="AB17" s="6">
        <f>BW930</f>
        <v>923</v>
      </c>
      <c r="AC17" s="6">
        <f>BW531</f>
        <v>524</v>
      </c>
      <c r="AD17" s="6">
        <f>BW815</f>
        <v>808</v>
      </c>
      <c r="AE17" s="6">
        <f>BW702</f>
        <v>695</v>
      </c>
      <c r="AF17" s="6">
        <f>BW140</f>
        <v>133</v>
      </c>
      <c r="AG17" s="179">
        <f>BW285</f>
        <v>278</v>
      </c>
      <c r="AH17" s="5">
        <f t="shared" si="1"/>
        <v>16400</v>
      </c>
      <c r="AI17" s="5">
        <f t="shared" si="2"/>
        <v>11201200</v>
      </c>
      <c r="AJ17" s="2">
        <f t="shared" si="0"/>
        <v>8606720000</v>
      </c>
      <c r="AK17" s="115">
        <f>SUMSQ(R16,S16,T16,U16,V16,W16,X16,Y16,Z16,AA16,AB16,AC16,AD16,AE16,AF16,AG16,R17,S17,T17,U17,V17,W17,X17,Y17,Z17,AA17,AB17,AC17,AD17,AE17,AF17,AG17)</f>
        <v>11201200</v>
      </c>
      <c r="AM17" s="47" t="s">
        <v>960</v>
      </c>
      <c r="AN17" s="65" t="s">
        <v>612</v>
      </c>
      <c r="AO17" s="48" t="s">
        <v>1023</v>
      </c>
      <c r="AP17" s="48" t="s">
        <v>548</v>
      </c>
      <c r="AQ17" s="48" t="s">
        <v>834</v>
      </c>
      <c r="AR17" s="48" t="s">
        <v>739</v>
      </c>
      <c r="AS17" s="48" t="s">
        <v>897</v>
      </c>
      <c r="AT17" s="65" t="s">
        <v>676</v>
      </c>
      <c r="AU17" s="48" t="s">
        <v>693</v>
      </c>
      <c r="AV17" s="48" t="s">
        <v>851</v>
      </c>
      <c r="AW17" s="48" t="s">
        <v>756</v>
      </c>
      <c r="AX17" s="48" t="s">
        <v>787</v>
      </c>
      <c r="AY17" s="65" t="s">
        <v>565</v>
      </c>
      <c r="AZ17" s="48" t="s">
        <v>976</v>
      </c>
      <c r="BA17" s="48" t="s">
        <v>629</v>
      </c>
      <c r="BB17" s="48" t="s">
        <v>914</v>
      </c>
      <c r="BC17" s="48" t="s">
        <v>154</v>
      </c>
      <c r="BD17" s="65" t="s">
        <v>375</v>
      </c>
      <c r="BE17" s="48" t="s">
        <v>216</v>
      </c>
      <c r="BF17" s="48" t="s">
        <v>311</v>
      </c>
      <c r="BG17" s="48" t="s">
        <v>27</v>
      </c>
      <c r="BH17" s="48" t="s">
        <v>502</v>
      </c>
      <c r="BI17" s="48" t="s">
        <v>91</v>
      </c>
      <c r="BJ17" s="65" t="s">
        <v>439</v>
      </c>
      <c r="BK17" s="48" t="s">
        <v>422</v>
      </c>
      <c r="BL17" s="48" t="s">
        <v>137</v>
      </c>
      <c r="BM17" s="65" t="s">
        <v>1137</v>
      </c>
      <c r="BN17" s="48" t="s">
        <v>74</v>
      </c>
      <c r="BO17" s="48" t="s">
        <v>295</v>
      </c>
      <c r="BP17" s="48" t="s">
        <v>263</v>
      </c>
      <c r="BQ17" s="48" t="s">
        <v>358</v>
      </c>
      <c r="BR17" s="49" t="s">
        <v>199</v>
      </c>
      <c r="BS17" s="24"/>
      <c r="BT17" s="22"/>
      <c r="BU17" s="29" t="s">
        <v>530</v>
      </c>
      <c r="BV17" s="30" t="s">
        <v>1030</v>
      </c>
      <c r="BW17" s="31">
        <f>L2+(9*L4)</f>
        <v>10</v>
      </c>
      <c r="BX17" s="22"/>
    </row>
    <row r="18" spans="1:76" x14ac:dyDescent="0.2">
      <c r="A18" s="1">
        <v>11</v>
      </c>
      <c r="B18" s="178">
        <f>BW190</f>
        <v>183</v>
      </c>
      <c r="C18" s="6">
        <f>BW303</f>
        <v>296</v>
      </c>
      <c r="D18" s="6">
        <f>BW797</f>
        <v>790</v>
      </c>
      <c r="E18" s="6">
        <f>BW652</f>
        <v>645</v>
      </c>
      <c r="F18" s="6">
        <f>BW944</f>
        <v>937</v>
      </c>
      <c r="G18" s="11">
        <f>BW577</f>
        <v>570</v>
      </c>
      <c r="H18" s="6">
        <f>BW19</f>
        <v>12</v>
      </c>
      <c r="I18" s="6">
        <f>BW418</f>
        <v>411</v>
      </c>
      <c r="J18" s="6">
        <f>BW763</f>
        <v>756</v>
      </c>
      <c r="K18" s="6">
        <f>BW874</f>
        <v>867</v>
      </c>
      <c r="L18" s="7">
        <f>BW344</f>
        <v>337</v>
      </c>
      <c r="M18" s="9">
        <f>BW201</f>
        <v>194</v>
      </c>
      <c r="N18" s="6">
        <f>BW501</f>
        <v>494</v>
      </c>
      <c r="O18" s="6">
        <f>BW132</f>
        <v>125</v>
      </c>
      <c r="P18" s="6">
        <f>BW598</f>
        <v>591</v>
      </c>
      <c r="Q18" s="6">
        <f>BW999</f>
        <v>992</v>
      </c>
      <c r="R18" s="6">
        <f>BW40</f>
        <v>33</v>
      </c>
      <c r="S18" s="6">
        <f>BW441</f>
        <v>434</v>
      </c>
      <c r="T18" s="6">
        <f>BW907</f>
        <v>900</v>
      </c>
      <c r="U18" s="6">
        <f>BW538</f>
        <v>531</v>
      </c>
      <c r="V18" s="6">
        <f>BW838</f>
        <v>831</v>
      </c>
      <c r="W18" s="8">
        <f>BW695</f>
        <v>688</v>
      </c>
      <c r="X18" s="6">
        <f>BW165</f>
        <v>158</v>
      </c>
      <c r="Y18" s="6">
        <f>BW276</f>
        <v>269</v>
      </c>
      <c r="Z18" s="6">
        <f>BW621</f>
        <v>614</v>
      </c>
      <c r="AA18" s="6">
        <f>BW1020</f>
        <v>1013</v>
      </c>
      <c r="AB18" s="12">
        <f>BW462</f>
        <v>455</v>
      </c>
      <c r="AC18" s="6">
        <f>BW95</f>
        <v>88</v>
      </c>
      <c r="AD18" s="6">
        <f>BW387</f>
        <v>380</v>
      </c>
      <c r="AE18" s="6">
        <f>BW242</f>
        <v>235</v>
      </c>
      <c r="AF18" s="6">
        <f>BW736</f>
        <v>729</v>
      </c>
      <c r="AG18" s="179">
        <f>BW849</f>
        <v>842</v>
      </c>
      <c r="AH18" s="5">
        <f t="shared" si="1"/>
        <v>16400</v>
      </c>
      <c r="AI18" s="5">
        <f t="shared" si="2"/>
        <v>11201200</v>
      </c>
      <c r="AJ18" s="2">
        <f t="shared" si="0"/>
        <v>8606720000</v>
      </c>
      <c r="AK18" s="115">
        <f>SUMSQ(B18,C18,D18,E18,F18,G18,H18,I18,J18,K18,L18,M18,N18,O18,P18,Q18,B19,C19,D19,E19,F19,G19,H19,I19,J19,K19,L19,M19,N19,O19,P19,Q19)</f>
        <v>11201200</v>
      </c>
      <c r="AM18" s="47" t="s">
        <v>955</v>
      </c>
      <c r="AN18" s="48" t="s">
        <v>607</v>
      </c>
      <c r="AO18" s="48" t="s">
        <v>1018</v>
      </c>
      <c r="AP18" s="48" t="s">
        <v>543</v>
      </c>
      <c r="AQ18" s="65" t="s">
        <v>829</v>
      </c>
      <c r="AR18" s="48" t="s">
        <v>735</v>
      </c>
      <c r="AS18" s="48" t="s">
        <v>892</v>
      </c>
      <c r="AT18" s="48" t="s">
        <v>671</v>
      </c>
      <c r="AU18" s="48" t="s">
        <v>682</v>
      </c>
      <c r="AV18" s="65" t="s">
        <v>840</v>
      </c>
      <c r="AW18" s="48" t="s">
        <v>745</v>
      </c>
      <c r="AX18" s="48" t="s">
        <v>777</v>
      </c>
      <c r="AY18" s="48" t="s">
        <v>554</v>
      </c>
      <c r="AZ18" s="48" t="s">
        <v>966</v>
      </c>
      <c r="BA18" s="48" t="s">
        <v>618</v>
      </c>
      <c r="BB18" s="65" t="s">
        <v>903</v>
      </c>
      <c r="BC18" s="48" t="s">
        <v>143</v>
      </c>
      <c r="BD18" s="48" t="s">
        <v>364</v>
      </c>
      <c r="BE18" s="65" t="s">
        <v>1129</v>
      </c>
      <c r="BF18" s="48" t="s">
        <v>300</v>
      </c>
      <c r="BG18" s="48" t="s">
        <v>16</v>
      </c>
      <c r="BH18" s="48" t="s">
        <v>491</v>
      </c>
      <c r="BI18" s="48" t="s">
        <v>80</v>
      </c>
      <c r="BJ18" s="48" t="s">
        <v>428</v>
      </c>
      <c r="BK18" s="48" t="s">
        <v>417</v>
      </c>
      <c r="BL18" s="65" t="s">
        <v>132</v>
      </c>
      <c r="BM18" s="48" t="s">
        <v>481</v>
      </c>
      <c r="BN18" s="48" t="s">
        <v>69</v>
      </c>
      <c r="BO18" s="48" t="s">
        <v>290</v>
      </c>
      <c r="BP18" s="48" t="s">
        <v>258</v>
      </c>
      <c r="BQ18" s="48" t="s">
        <v>353</v>
      </c>
      <c r="BR18" s="80" t="s">
        <v>194</v>
      </c>
      <c r="BS18" s="24"/>
      <c r="BT18" s="22"/>
      <c r="BU18" s="29" t="s">
        <v>952</v>
      </c>
      <c r="BV18" s="30" t="s">
        <v>1030</v>
      </c>
      <c r="BW18" s="31">
        <f>L2+(10*L4)</f>
        <v>11</v>
      </c>
      <c r="BX18" s="22"/>
    </row>
    <row r="19" spans="1:76" x14ac:dyDescent="0.2">
      <c r="A19" s="1">
        <v>12</v>
      </c>
      <c r="B19" s="178">
        <f>BW283</f>
        <v>276</v>
      </c>
      <c r="C19" s="6">
        <f>BW138</f>
        <v>131</v>
      </c>
      <c r="D19" s="6">
        <f>BW696</f>
        <v>689</v>
      </c>
      <c r="E19" s="6">
        <f>BW809</f>
        <v>802</v>
      </c>
      <c r="F19" s="11">
        <f>BW533</f>
        <v>526</v>
      </c>
      <c r="G19" s="6">
        <f>BW932</f>
        <v>925</v>
      </c>
      <c r="H19" s="6">
        <f>BW438</f>
        <v>431</v>
      </c>
      <c r="I19" s="6">
        <f>BW71</f>
        <v>64</v>
      </c>
      <c r="J19" s="6">
        <f>BW862</f>
        <v>855</v>
      </c>
      <c r="K19" s="6">
        <f>BW719</f>
        <v>712</v>
      </c>
      <c r="L19" s="9">
        <f>BW253</f>
        <v>246</v>
      </c>
      <c r="M19" s="7">
        <f>BW364</f>
        <v>357</v>
      </c>
      <c r="N19" s="6">
        <f>BW80</f>
        <v>73</v>
      </c>
      <c r="O19" s="6">
        <f>BW481</f>
        <v>474</v>
      </c>
      <c r="P19" s="6">
        <f>BW1011</f>
        <v>1004</v>
      </c>
      <c r="Q19" s="6">
        <f>BW642</f>
        <v>635</v>
      </c>
      <c r="R19" s="6">
        <f>BW397</f>
        <v>390</v>
      </c>
      <c r="S19" s="6">
        <f>BW28</f>
        <v>21</v>
      </c>
      <c r="T19" s="6">
        <f>BW558</f>
        <v>551</v>
      </c>
      <c r="U19" s="6">
        <f>BW959</f>
        <v>952</v>
      </c>
      <c r="V19" s="8">
        <f>BW675</f>
        <v>668</v>
      </c>
      <c r="W19" s="6">
        <f>BW786</f>
        <v>779</v>
      </c>
      <c r="X19" s="6">
        <f>BW320</f>
        <v>313</v>
      </c>
      <c r="Y19" s="6">
        <f>BW177</f>
        <v>170</v>
      </c>
      <c r="Z19" s="6">
        <f>BW968</f>
        <v>961</v>
      </c>
      <c r="AA19" s="6">
        <f>BW601</f>
        <v>594</v>
      </c>
      <c r="AB19" s="6">
        <f>BW107</f>
        <v>100</v>
      </c>
      <c r="AC19" s="12">
        <f>BW506</f>
        <v>499</v>
      </c>
      <c r="AD19" s="6">
        <f>BW230</f>
        <v>223</v>
      </c>
      <c r="AE19" s="6">
        <f>BW343</f>
        <v>336</v>
      </c>
      <c r="AF19" s="6">
        <f>BW901</f>
        <v>894</v>
      </c>
      <c r="AG19" s="179">
        <f>BW756</f>
        <v>749</v>
      </c>
      <c r="AH19" s="5">
        <f t="shared" si="1"/>
        <v>16400</v>
      </c>
      <c r="AI19" s="5">
        <f t="shared" si="2"/>
        <v>11201200</v>
      </c>
      <c r="AJ19" s="2">
        <f t="shared" si="0"/>
        <v>8606720000</v>
      </c>
      <c r="AK19" s="115">
        <f>SUMSQ(R18,S18,T18,U18,V18,W18,X18,Y18,Z18,AA18,AB18,AC18,AD18,AE18,AF18,AG18,R19,S19,T19,U19,V19,W19,X19,Y19,Z19,AA19,AB19,AC19,AD19,AE19,AF19,AG19)</f>
        <v>11201200</v>
      </c>
      <c r="AM19" s="47" t="s">
        <v>958</v>
      </c>
      <c r="AN19" s="48" t="s">
        <v>610</v>
      </c>
      <c r="AO19" s="48" t="s">
        <v>1021</v>
      </c>
      <c r="AP19" s="48" t="s">
        <v>546</v>
      </c>
      <c r="AQ19" s="48" t="s">
        <v>832</v>
      </c>
      <c r="AR19" s="65" t="s">
        <v>1147</v>
      </c>
      <c r="AS19" s="48" t="s">
        <v>895</v>
      </c>
      <c r="AT19" s="48" t="s">
        <v>674</v>
      </c>
      <c r="AU19" s="65" t="s">
        <v>695</v>
      </c>
      <c r="AV19" s="48" t="s">
        <v>853</v>
      </c>
      <c r="AW19" s="48" t="s">
        <v>758</v>
      </c>
      <c r="AX19" s="48" t="s">
        <v>789</v>
      </c>
      <c r="AY19" s="48" t="s">
        <v>567</v>
      </c>
      <c r="AZ19" s="48" t="s">
        <v>978</v>
      </c>
      <c r="BA19" s="65" t="s">
        <v>631</v>
      </c>
      <c r="BB19" s="48" t="s">
        <v>916</v>
      </c>
      <c r="BC19" s="48" t="s">
        <v>156</v>
      </c>
      <c r="BD19" s="48" t="s">
        <v>377</v>
      </c>
      <c r="BE19" s="48" t="s">
        <v>218</v>
      </c>
      <c r="BF19" s="65" t="s">
        <v>313</v>
      </c>
      <c r="BG19" s="48" t="s">
        <v>29</v>
      </c>
      <c r="BH19" s="48" t="s">
        <v>504</v>
      </c>
      <c r="BI19" s="48" t="s">
        <v>93</v>
      </c>
      <c r="BJ19" s="48" t="s">
        <v>441</v>
      </c>
      <c r="BK19" s="65" t="s">
        <v>101</v>
      </c>
      <c r="BL19" s="48" t="s">
        <v>135</v>
      </c>
      <c r="BM19" s="48" t="s">
        <v>7</v>
      </c>
      <c r="BN19" s="48" t="s">
        <v>72</v>
      </c>
      <c r="BO19" s="48" t="s">
        <v>293</v>
      </c>
      <c r="BP19" s="48" t="s">
        <v>261</v>
      </c>
      <c r="BQ19" s="65" t="s">
        <v>356</v>
      </c>
      <c r="BR19" s="49" t="s">
        <v>197</v>
      </c>
      <c r="BS19" s="24"/>
      <c r="BT19" s="22"/>
      <c r="BU19" s="29" t="s">
        <v>892</v>
      </c>
      <c r="BV19" s="30" t="s">
        <v>1030</v>
      </c>
      <c r="BW19" s="31">
        <f>L2+(11*L4)</f>
        <v>12</v>
      </c>
      <c r="BX19" s="22"/>
    </row>
    <row r="20" spans="1:76" x14ac:dyDescent="0.2">
      <c r="A20" s="1">
        <v>13</v>
      </c>
      <c r="B20" s="178">
        <f>BW212</f>
        <v>205</v>
      </c>
      <c r="C20" s="6">
        <f>BW357</f>
        <v>350</v>
      </c>
      <c r="D20" s="6">
        <f>BW887</f>
        <v>880</v>
      </c>
      <c r="E20" s="11">
        <f>BW774</f>
        <v>767</v>
      </c>
      <c r="F20" s="6">
        <f>BW986</f>
        <v>979</v>
      </c>
      <c r="G20" s="6">
        <f>BW587</f>
        <v>580</v>
      </c>
      <c r="H20" s="6">
        <f>BW121</f>
        <v>114</v>
      </c>
      <c r="I20" s="6">
        <f>BW488</f>
        <v>481</v>
      </c>
      <c r="J20" s="6">
        <f>BW657</f>
        <v>650</v>
      </c>
      <c r="K20" s="6">
        <f>BW800</f>
        <v>793</v>
      </c>
      <c r="L20" s="6">
        <f>BW306</f>
        <v>299</v>
      </c>
      <c r="M20" s="6">
        <f>BW195</f>
        <v>188</v>
      </c>
      <c r="N20" s="7">
        <f>BW415</f>
        <v>408</v>
      </c>
      <c r="O20" s="9">
        <f>BW14</f>
        <v>7</v>
      </c>
      <c r="P20" s="6">
        <f>BW572</f>
        <v>565</v>
      </c>
      <c r="Q20" s="6">
        <f>BW941</f>
        <v>934</v>
      </c>
      <c r="R20" s="6">
        <f>BW98</f>
        <v>91</v>
      </c>
      <c r="S20" s="6">
        <f>BW467</f>
        <v>460</v>
      </c>
      <c r="T20" s="6">
        <f>BW1025</f>
        <v>1018</v>
      </c>
      <c r="U20" s="8">
        <f>BW624</f>
        <v>617</v>
      </c>
      <c r="V20" s="6">
        <f>BW844</f>
        <v>837</v>
      </c>
      <c r="W20" s="6">
        <f>BW733</f>
        <v>726</v>
      </c>
      <c r="X20" s="6">
        <f>BW239</f>
        <v>232</v>
      </c>
      <c r="Y20" s="6">
        <f>BW382</f>
        <v>375</v>
      </c>
      <c r="Z20" s="6">
        <f>BW551</f>
        <v>544</v>
      </c>
      <c r="AA20" s="6">
        <f>BW918</f>
        <v>911</v>
      </c>
      <c r="AB20" s="6">
        <f>BW452</f>
        <v>445</v>
      </c>
      <c r="AC20" s="6">
        <f>BW53</f>
        <v>46</v>
      </c>
      <c r="AD20" s="12">
        <f>BW265</f>
        <v>258</v>
      </c>
      <c r="AE20" s="6">
        <f>BW152</f>
        <v>145</v>
      </c>
      <c r="AF20" s="6">
        <f>BW682</f>
        <v>675</v>
      </c>
      <c r="AG20" s="179">
        <f>BW827</f>
        <v>820</v>
      </c>
      <c r="AH20" s="5">
        <f t="shared" si="1"/>
        <v>16400</v>
      </c>
      <c r="AI20" s="5">
        <f t="shared" si="2"/>
        <v>11201200</v>
      </c>
      <c r="AJ20" s="2">
        <f t="shared" si="0"/>
        <v>8606720000</v>
      </c>
      <c r="AK20" s="115">
        <f>SUMSQ(B20,C20,D20,E20,F20,G20,H20,I20,J20,K20,L20,M20,N20,O20,P20,Q20,B21,C21,D21,E21,F21,G21,H21,I21,J21,K21,L21,M21,N21,O21,P21,Q21)</f>
        <v>11201200</v>
      </c>
      <c r="AM20" s="47" t="s">
        <v>949</v>
      </c>
      <c r="AN20" s="48" t="s">
        <v>601</v>
      </c>
      <c r="AO20" s="65" t="s">
        <v>1012</v>
      </c>
      <c r="AP20" s="48" t="s">
        <v>538</v>
      </c>
      <c r="AQ20" s="65" t="s">
        <v>823</v>
      </c>
      <c r="AR20" s="48" t="s">
        <v>729</v>
      </c>
      <c r="AS20" s="48" t="s">
        <v>886</v>
      </c>
      <c r="AT20" s="48" t="s">
        <v>665</v>
      </c>
      <c r="AU20" s="48" t="s">
        <v>688</v>
      </c>
      <c r="AV20" s="48" t="s">
        <v>846</v>
      </c>
      <c r="AW20" s="48" t="s">
        <v>751</v>
      </c>
      <c r="AX20" s="48" t="s">
        <v>782</v>
      </c>
      <c r="AY20" s="48" t="s">
        <v>560</v>
      </c>
      <c r="AZ20" s="48" t="s">
        <v>971</v>
      </c>
      <c r="BA20" s="48" t="s">
        <v>624</v>
      </c>
      <c r="BB20" s="65" t="s">
        <v>909</v>
      </c>
      <c r="BC20" s="48" t="s">
        <v>149</v>
      </c>
      <c r="BD20" s="48" t="s">
        <v>370</v>
      </c>
      <c r="BE20" s="65" t="s">
        <v>211</v>
      </c>
      <c r="BF20" s="48" t="s">
        <v>306</v>
      </c>
      <c r="BG20" s="65" t="s">
        <v>22</v>
      </c>
      <c r="BH20" s="48" t="s">
        <v>497</v>
      </c>
      <c r="BI20" s="48" t="s">
        <v>86</v>
      </c>
      <c r="BJ20" s="48" t="s">
        <v>434</v>
      </c>
      <c r="BK20" s="48" t="s">
        <v>411</v>
      </c>
      <c r="BL20" s="65" t="s">
        <v>1157</v>
      </c>
      <c r="BM20" s="48" t="s">
        <v>475</v>
      </c>
      <c r="BN20" s="48" t="s">
        <v>63</v>
      </c>
      <c r="BO20" s="48" t="s">
        <v>284</v>
      </c>
      <c r="BP20" s="48" t="s">
        <v>252</v>
      </c>
      <c r="BQ20" s="48" t="s">
        <v>347</v>
      </c>
      <c r="BR20" s="49" t="s">
        <v>188</v>
      </c>
      <c r="BS20" s="24"/>
      <c r="BT20" s="22"/>
      <c r="BU20" s="29" t="s">
        <v>189</v>
      </c>
      <c r="BV20" s="30" t="s">
        <v>1030</v>
      </c>
      <c r="BW20" s="31">
        <f>L2+(12*L4)</f>
        <v>13</v>
      </c>
      <c r="BX20" s="22"/>
    </row>
    <row r="21" spans="1:76" x14ac:dyDescent="0.2">
      <c r="A21" s="1">
        <v>14</v>
      </c>
      <c r="B21" s="178">
        <f>BW369</f>
        <v>362</v>
      </c>
      <c r="C21" s="6">
        <f>BW256</f>
        <v>249</v>
      </c>
      <c r="D21" s="11">
        <f>BW722</f>
        <v>715</v>
      </c>
      <c r="E21" s="6">
        <f>BW867</f>
        <v>860</v>
      </c>
      <c r="F21" s="6">
        <f>BW639</f>
        <v>632</v>
      </c>
      <c r="G21" s="6">
        <f>BW1006</f>
        <v>999</v>
      </c>
      <c r="H21" s="6">
        <f>BW476</f>
        <v>469</v>
      </c>
      <c r="I21" s="6">
        <f>BW77</f>
        <v>70</v>
      </c>
      <c r="J21" s="6">
        <f>BW820</f>
        <v>813</v>
      </c>
      <c r="K21" s="6">
        <f>BW709</f>
        <v>702</v>
      </c>
      <c r="L21" s="6">
        <f>BW151</f>
        <v>144</v>
      </c>
      <c r="M21" s="6">
        <f>BW294</f>
        <v>287</v>
      </c>
      <c r="N21" s="9">
        <f>BW58</f>
        <v>51</v>
      </c>
      <c r="O21" s="7">
        <f>BW427</f>
        <v>420</v>
      </c>
      <c r="P21" s="6">
        <f>BW921</f>
        <v>914</v>
      </c>
      <c r="Q21" s="6">
        <f>BW520</f>
        <v>513</v>
      </c>
      <c r="R21" s="6">
        <f>BW519</f>
        <v>512</v>
      </c>
      <c r="S21" s="6">
        <f>BW118</f>
        <v>111</v>
      </c>
      <c r="T21" s="8">
        <f>BW612</f>
        <v>605</v>
      </c>
      <c r="U21" s="6">
        <f>BW981</f>
        <v>974</v>
      </c>
      <c r="V21" s="6">
        <f>BW745</f>
        <v>738</v>
      </c>
      <c r="W21" s="6">
        <f>BW888</f>
        <v>881</v>
      </c>
      <c r="X21" s="6">
        <f>BW330</f>
        <v>323</v>
      </c>
      <c r="Y21" s="6">
        <f>BW219</f>
        <v>212</v>
      </c>
      <c r="Z21" s="6">
        <f>BW962</f>
        <v>955</v>
      </c>
      <c r="AA21" s="6">
        <f>BW563</f>
        <v>556</v>
      </c>
      <c r="AB21" s="6">
        <f>BW33</f>
        <v>26</v>
      </c>
      <c r="AC21" s="6">
        <f>BW400</f>
        <v>393</v>
      </c>
      <c r="AD21" s="6">
        <f>BW172</f>
        <v>165</v>
      </c>
      <c r="AE21" s="12">
        <f>BW317</f>
        <v>310</v>
      </c>
      <c r="AF21" s="6">
        <f>BW783</f>
        <v>776</v>
      </c>
      <c r="AG21" s="179">
        <f>BW670</f>
        <v>663</v>
      </c>
      <c r="AH21" s="5">
        <f t="shared" si="1"/>
        <v>16400</v>
      </c>
      <c r="AI21" s="5">
        <f t="shared" si="2"/>
        <v>11201200</v>
      </c>
      <c r="AJ21" s="2">
        <f t="shared" si="0"/>
        <v>8606720000</v>
      </c>
      <c r="AK21" s="115">
        <f>SUMSQ(R20,S20,T20,U20,V20,W20,X20,Y20,Z20,AA20,AB20,AC20,AD20,AE20,AF20,AG20,R21,S21,T21,U21,V21,W21,X21,Y21,Z21,AA21,AB21,AC21,AD21,AE21,AF21,AG21)</f>
        <v>11201200</v>
      </c>
      <c r="AM21" s="47" t="s">
        <v>964</v>
      </c>
      <c r="AN21" s="48" t="s">
        <v>616</v>
      </c>
      <c r="AO21" s="48" t="s">
        <v>1027</v>
      </c>
      <c r="AP21" s="65" t="s">
        <v>552</v>
      </c>
      <c r="AQ21" s="48" t="s">
        <v>838</v>
      </c>
      <c r="AR21" s="65" t="s">
        <v>743</v>
      </c>
      <c r="AS21" s="48" t="s">
        <v>901</v>
      </c>
      <c r="AT21" s="48" t="s">
        <v>680</v>
      </c>
      <c r="AU21" s="48" t="s">
        <v>689</v>
      </c>
      <c r="AV21" s="48" t="s">
        <v>847</v>
      </c>
      <c r="AW21" s="48" t="s">
        <v>752</v>
      </c>
      <c r="AX21" s="48" t="s">
        <v>783</v>
      </c>
      <c r="AY21" s="48" t="s">
        <v>561</v>
      </c>
      <c r="AZ21" s="48" t="s">
        <v>972</v>
      </c>
      <c r="BA21" s="65" t="s">
        <v>1143</v>
      </c>
      <c r="BB21" s="48" t="s">
        <v>910</v>
      </c>
      <c r="BC21" s="48" t="s">
        <v>150</v>
      </c>
      <c r="BD21" s="48" t="s">
        <v>371</v>
      </c>
      <c r="BE21" s="48" t="s">
        <v>212</v>
      </c>
      <c r="BF21" s="65" t="s">
        <v>307</v>
      </c>
      <c r="BG21" s="48" t="s">
        <v>23</v>
      </c>
      <c r="BH21" s="65" t="s">
        <v>498</v>
      </c>
      <c r="BI21" s="48" t="s">
        <v>87</v>
      </c>
      <c r="BJ21" s="48" t="s">
        <v>435</v>
      </c>
      <c r="BK21" s="65" t="s">
        <v>426</v>
      </c>
      <c r="BL21" s="48" t="s">
        <v>141</v>
      </c>
      <c r="BM21" s="48" t="s">
        <v>489</v>
      </c>
      <c r="BN21" s="48" t="s">
        <v>78</v>
      </c>
      <c r="BO21" s="48" t="s">
        <v>298</v>
      </c>
      <c r="BP21" s="48" t="s">
        <v>267</v>
      </c>
      <c r="BQ21" s="48" t="s">
        <v>362</v>
      </c>
      <c r="BR21" s="49" t="s">
        <v>203</v>
      </c>
      <c r="BS21" s="24"/>
      <c r="BT21" s="22"/>
      <c r="BU21" s="29" t="s">
        <v>130</v>
      </c>
      <c r="BV21" s="30" t="s">
        <v>1030</v>
      </c>
      <c r="BW21" s="31">
        <f>L2+(13*L4)</f>
        <v>14</v>
      </c>
      <c r="BX21" s="22"/>
    </row>
    <row r="22" spans="1:76" x14ac:dyDescent="0.2">
      <c r="A22" s="1">
        <v>15</v>
      </c>
      <c r="B22" s="178">
        <f>BW829</f>
        <v>822</v>
      </c>
      <c r="C22" s="11">
        <f>BW684</f>
        <v>677</v>
      </c>
      <c r="D22" s="6">
        <f>BW158</f>
        <v>151</v>
      </c>
      <c r="E22" s="6">
        <f>BW271</f>
        <v>264</v>
      </c>
      <c r="F22" s="6">
        <f>BW51</f>
        <v>44</v>
      </c>
      <c r="G22" s="6">
        <f>BW450</f>
        <v>443</v>
      </c>
      <c r="H22" s="6">
        <f>BW912</f>
        <v>905</v>
      </c>
      <c r="I22" s="6">
        <f>BW545</f>
        <v>538</v>
      </c>
      <c r="J22" s="6">
        <f>BW376</f>
        <v>369</v>
      </c>
      <c r="K22" s="6">
        <f>BW233</f>
        <v>226</v>
      </c>
      <c r="L22" s="6">
        <f>BW731</f>
        <v>724</v>
      </c>
      <c r="M22" s="6">
        <f>BW842</f>
        <v>835</v>
      </c>
      <c r="N22" s="6">
        <f>BW630</f>
        <v>623</v>
      </c>
      <c r="O22" s="6">
        <f>BW1031</f>
        <v>1024</v>
      </c>
      <c r="P22" s="7">
        <f>BW469</f>
        <v>462</v>
      </c>
      <c r="Q22" s="9">
        <f>BW100</f>
        <v>93</v>
      </c>
      <c r="R22" s="6">
        <f>BW939</f>
        <v>932</v>
      </c>
      <c r="S22" s="8">
        <f>BW570</f>
        <v>563</v>
      </c>
      <c r="T22" s="6">
        <f>BW8</f>
        <v>1</v>
      </c>
      <c r="U22" s="6">
        <f>BW409</f>
        <v>402</v>
      </c>
      <c r="V22" s="6">
        <f>BW197</f>
        <v>190</v>
      </c>
      <c r="W22" s="6">
        <f>BW308</f>
        <v>301</v>
      </c>
      <c r="X22" s="6">
        <f>BW806</f>
        <v>799</v>
      </c>
      <c r="Y22" s="6">
        <f>BW663</f>
        <v>656</v>
      </c>
      <c r="Z22" s="6">
        <f>BW494</f>
        <v>487</v>
      </c>
      <c r="AA22" s="6">
        <f>BW127</f>
        <v>120</v>
      </c>
      <c r="AB22" s="6">
        <f>BW589</f>
        <v>582</v>
      </c>
      <c r="AC22" s="6">
        <f>BW988</f>
        <v>981</v>
      </c>
      <c r="AD22" s="6">
        <f>BW768</f>
        <v>761</v>
      </c>
      <c r="AE22" s="6">
        <f>BW881</f>
        <v>874</v>
      </c>
      <c r="AF22" s="12">
        <f>BW355</f>
        <v>348</v>
      </c>
      <c r="AG22" s="179">
        <f>BW210</f>
        <v>203</v>
      </c>
      <c r="AH22" s="5">
        <f t="shared" si="1"/>
        <v>16400</v>
      </c>
      <c r="AI22" s="5">
        <f t="shared" si="2"/>
        <v>11201200</v>
      </c>
      <c r="AJ22" s="2">
        <f t="shared" si="0"/>
        <v>8606720000</v>
      </c>
      <c r="AK22" s="115">
        <f>SUMSQ(B22,C22,D22,E22,F22,G22,H22,I22,J22,K22,L22,M22,N22,O22,P22,Q22,B23,C23,D23,E23,F23,G23,H23,I23,J23,K23,L23,M23,N23,O23,P23,Q23)</f>
        <v>11201200</v>
      </c>
      <c r="AM22" s="47" t="s">
        <v>951</v>
      </c>
      <c r="AN22" s="48" t="s">
        <v>603</v>
      </c>
      <c r="AO22" s="48" t="s">
        <v>1014</v>
      </c>
      <c r="AP22" s="48" t="s">
        <v>540</v>
      </c>
      <c r="AQ22" s="48" t="s">
        <v>825</v>
      </c>
      <c r="AR22" s="48" t="s">
        <v>731</v>
      </c>
      <c r="AS22" s="65" t="s">
        <v>1156</v>
      </c>
      <c r="AT22" s="48" t="s">
        <v>667</v>
      </c>
      <c r="AU22" s="48" t="s">
        <v>686</v>
      </c>
      <c r="AV22" s="48" t="s">
        <v>844</v>
      </c>
      <c r="AW22" s="48" t="s">
        <v>749</v>
      </c>
      <c r="AX22" s="65" t="s">
        <v>1031</v>
      </c>
      <c r="AY22" s="48" t="s">
        <v>558</v>
      </c>
      <c r="AZ22" s="65" t="s">
        <v>935</v>
      </c>
      <c r="BA22" s="48" t="s">
        <v>622</v>
      </c>
      <c r="BB22" s="48" t="s">
        <v>907</v>
      </c>
      <c r="BC22" s="65" t="s">
        <v>147</v>
      </c>
      <c r="BD22" s="48" t="s">
        <v>368</v>
      </c>
      <c r="BE22" s="48" t="s">
        <v>209</v>
      </c>
      <c r="BF22" s="48" t="s">
        <v>304</v>
      </c>
      <c r="BG22" s="48" t="s">
        <v>20</v>
      </c>
      <c r="BH22" s="48" t="s">
        <v>495</v>
      </c>
      <c r="BI22" s="48" t="s">
        <v>84</v>
      </c>
      <c r="BJ22" s="48" t="s">
        <v>432</v>
      </c>
      <c r="BK22" s="48" t="s">
        <v>413</v>
      </c>
      <c r="BL22" s="48" t="s">
        <v>128</v>
      </c>
      <c r="BM22" s="48" t="s">
        <v>477</v>
      </c>
      <c r="BN22" s="65" t="s">
        <v>65</v>
      </c>
      <c r="BO22" s="48" t="s">
        <v>286</v>
      </c>
      <c r="BP22" s="65" t="s">
        <v>254</v>
      </c>
      <c r="BQ22" s="48" t="s">
        <v>349</v>
      </c>
      <c r="BR22" s="49" t="s">
        <v>190</v>
      </c>
      <c r="BS22" s="24"/>
      <c r="BT22" s="22"/>
      <c r="BU22" s="29" t="s">
        <v>474</v>
      </c>
      <c r="BV22" s="30" t="s">
        <v>1030</v>
      </c>
      <c r="BW22" s="31">
        <f>L2+(14*L4)</f>
        <v>15</v>
      </c>
      <c r="BX22" s="22"/>
    </row>
    <row r="23" spans="1:76" x14ac:dyDescent="0.2">
      <c r="A23" s="1">
        <v>16</v>
      </c>
      <c r="B23" s="190">
        <f>BW664</f>
        <v>657</v>
      </c>
      <c r="C23" s="6">
        <f>BW777</f>
        <v>770</v>
      </c>
      <c r="D23" s="6">
        <f>BW315</f>
        <v>308</v>
      </c>
      <c r="E23" s="6">
        <f>BW170</f>
        <v>163</v>
      </c>
      <c r="F23" s="6">
        <f>BW406</f>
        <v>399</v>
      </c>
      <c r="G23" s="6">
        <f>BW39</f>
        <v>32</v>
      </c>
      <c r="H23" s="6">
        <f>BW565</f>
        <v>558</v>
      </c>
      <c r="I23" s="6">
        <f>BW964</f>
        <v>957</v>
      </c>
      <c r="J23" s="6">
        <f>BW221</f>
        <v>214</v>
      </c>
      <c r="K23" s="6">
        <f>BW332</f>
        <v>325</v>
      </c>
      <c r="L23" s="6">
        <f>BW894</f>
        <v>887</v>
      </c>
      <c r="M23" s="6">
        <f>BW751</f>
        <v>744</v>
      </c>
      <c r="N23" s="6">
        <f>BW979</f>
        <v>972</v>
      </c>
      <c r="O23" s="6">
        <f>BW610</f>
        <v>603</v>
      </c>
      <c r="P23" s="9">
        <f>BW112</f>
        <v>105</v>
      </c>
      <c r="Q23" s="7">
        <f>BW513</f>
        <v>506</v>
      </c>
      <c r="R23" s="8">
        <f>BW526</f>
        <v>519</v>
      </c>
      <c r="S23" s="6">
        <f>BW927</f>
        <v>920</v>
      </c>
      <c r="T23" s="6">
        <f>BW429</f>
        <v>422</v>
      </c>
      <c r="U23" s="6">
        <f>BW60</f>
        <v>53</v>
      </c>
      <c r="V23" s="6">
        <f>BW288</f>
        <v>281</v>
      </c>
      <c r="W23" s="6">
        <f>BW145</f>
        <v>138</v>
      </c>
      <c r="X23" s="6">
        <f>BW707</f>
        <v>700</v>
      </c>
      <c r="Y23" s="6">
        <f>BW818</f>
        <v>811</v>
      </c>
      <c r="Z23" s="6">
        <f>BW75</f>
        <v>68</v>
      </c>
      <c r="AA23" s="6">
        <f>BW474</f>
        <v>467</v>
      </c>
      <c r="AB23" s="6">
        <f>BW1000</f>
        <v>993</v>
      </c>
      <c r="AC23" s="6">
        <f>BW633</f>
        <v>626</v>
      </c>
      <c r="AD23" s="6">
        <f>BW869</f>
        <v>862</v>
      </c>
      <c r="AE23" s="6">
        <f>BW724</f>
        <v>717</v>
      </c>
      <c r="AF23" s="6">
        <f>BW262</f>
        <v>255</v>
      </c>
      <c r="AG23" s="186">
        <f>BW375</f>
        <v>368</v>
      </c>
      <c r="AH23" s="5">
        <f t="shared" si="1"/>
        <v>16400</v>
      </c>
      <c r="AI23" s="5">
        <f t="shared" si="2"/>
        <v>11201200</v>
      </c>
      <c r="AJ23" s="2">
        <f t="shared" si="0"/>
        <v>8606720000</v>
      </c>
      <c r="AK23" s="115">
        <f>SUMSQ(R22,S22,T22,U22,V22,W22,X22,Y22,Z22,AA22,AB22,AC22,AD22,AE22,AF22,AG22,R23,S23,T23,U23,V23,W23,X23,Y23,Z23,AA23,AB23,AC23,AD23,AE23,AF23,AG23)</f>
        <v>11201200</v>
      </c>
      <c r="AM23" s="47" t="s">
        <v>962</v>
      </c>
      <c r="AN23" s="48" t="s">
        <v>614</v>
      </c>
      <c r="AO23" s="48" t="s">
        <v>1025</v>
      </c>
      <c r="AP23" s="48" t="s">
        <v>550</v>
      </c>
      <c r="AQ23" s="48" t="s">
        <v>836</v>
      </c>
      <c r="AR23" s="48" t="s">
        <v>741</v>
      </c>
      <c r="AS23" s="48" t="s">
        <v>899</v>
      </c>
      <c r="AT23" s="65" t="s">
        <v>678</v>
      </c>
      <c r="AU23" s="48" t="s">
        <v>691</v>
      </c>
      <c r="AV23" s="48" t="s">
        <v>849</v>
      </c>
      <c r="AW23" s="65" t="s">
        <v>754</v>
      </c>
      <c r="AX23" s="48" t="s">
        <v>785</v>
      </c>
      <c r="AY23" s="65" t="s">
        <v>563</v>
      </c>
      <c r="AZ23" s="48" t="s">
        <v>974</v>
      </c>
      <c r="BA23" s="48" t="s">
        <v>627</v>
      </c>
      <c r="BB23" s="48" t="s">
        <v>912</v>
      </c>
      <c r="BC23" s="48" t="s">
        <v>152</v>
      </c>
      <c r="BD23" s="65" t="s">
        <v>1146</v>
      </c>
      <c r="BE23" s="48" t="s">
        <v>214</v>
      </c>
      <c r="BF23" s="48" t="s">
        <v>309</v>
      </c>
      <c r="BG23" s="48" t="s">
        <v>25</v>
      </c>
      <c r="BH23" s="48" t="s">
        <v>500</v>
      </c>
      <c r="BI23" s="48" t="s">
        <v>89</v>
      </c>
      <c r="BJ23" s="48" t="s">
        <v>437</v>
      </c>
      <c r="BK23" s="48" t="s">
        <v>424</v>
      </c>
      <c r="BL23" s="48" t="s">
        <v>139</v>
      </c>
      <c r="BM23" s="65" t="s">
        <v>487</v>
      </c>
      <c r="BN23" s="48" t="s">
        <v>76</v>
      </c>
      <c r="BO23" s="65" t="s">
        <v>296</v>
      </c>
      <c r="BP23" s="48" t="s">
        <v>265</v>
      </c>
      <c r="BQ23" s="48" t="s">
        <v>360</v>
      </c>
      <c r="BR23" s="49" t="s">
        <v>201</v>
      </c>
      <c r="BS23" s="24"/>
      <c r="BT23" s="22"/>
      <c r="BU23" s="29" t="s">
        <v>278</v>
      </c>
      <c r="BV23" s="30" t="s">
        <v>1030</v>
      </c>
      <c r="BW23" s="31">
        <f>L2+(15*L4)</f>
        <v>16</v>
      </c>
      <c r="BX23" s="22"/>
    </row>
    <row r="24" spans="1:76" x14ac:dyDescent="0.2">
      <c r="A24" s="1">
        <v>17</v>
      </c>
      <c r="B24" s="188">
        <f>BW679</f>
        <v>672</v>
      </c>
      <c r="C24" s="6">
        <f>BW790</f>
        <v>783</v>
      </c>
      <c r="D24" s="6">
        <f>BW324</f>
        <v>317</v>
      </c>
      <c r="E24" s="6">
        <f>BW181</f>
        <v>174</v>
      </c>
      <c r="F24" s="6">
        <f>BW393</f>
        <v>386</v>
      </c>
      <c r="G24" s="6">
        <f>BW24</f>
        <v>17</v>
      </c>
      <c r="H24" s="6">
        <f>BW554</f>
        <v>547</v>
      </c>
      <c r="I24" s="6">
        <f>BW955</f>
        <v>948</v>
      </c>
      <c r="J24" s="6">
        <f>BW226</f>
        <v>219</v>
      </c>
      <c r="K24" s="6">
        <f>BW339</f>
        <v>332</v>
      </c>
      <c r="L24" s="6">
        <f>BW897</f>
        <v>890</v>
      </c>
      <c r="M24" s="6">
        <f>BW752</f>
        <v>745</v>
      </c>
      <c r="N24" s="6">
        <f>BW972</f>
        <v>965</v>
      </c>
      <c r="O24" s="6">
        <f>BW605</f>
        <v>598</v>
      </c>
      <c r="P24" s="6">
        <f>BW111</f>
        <v>104</v>
      </c>
      <c r="Q24" s="8">
        <f>BW510</f>
        <v>503</v>
      </c>
      <c r="R24" s="7">
        <f>BW529</f>
        <v>522</v>
      </c>
      <c r="S24" s="9">
        <f>BW928</f>
        <v>921</v>
      </c>
      <c r="T24" s="6">
        <f>BW434</f>
        <v>427</v>
      </c>
      <c r="U24" s="6">
        <f>BW67</f>
        <v>60</v>
      </c>
      <c r="V24" s="6">
        <f>BW287</f>
        <v>280</v>
      </c>
      <c r="W24" s="6">
        <f>BW142</f>
        <v>135</v>
      </c>
      <c r="X24" s="6">
        <f>BW700</f>
        <v>693</v>
      </c>
      <c r="Y24" s="6">
        <f>BW813</f>
        <v>806</v>
      </c>
      <c r="Z24" s="6">
        <f>BW84</f>
        <v>77</v>
      </c>
      <c r="AA24" s="6">
        <f>BW485</f>
        <v>478</v>
      </c>
      <c r="AB24" s="6">
        <f>BW1015</f>
        <v>1008</v>
      </c>
      <c r="AC24" s="6">
        <f>BW646</f>
        <v>639</v>
      </c>
      <c r="AD24" s="6">
        <f>BW858</f>
        <v>851</v>
      </c>
      <c r="AE24" s="6">
        <f>BW715</f>
        <v>708</v>
      </c>
      <c r="AF24" s="6">
        <f>BW249</f>
        <v>242</v>
      </c>
      <c r="AG24" s="192">
        <f>BW360</f>
        <v>353</v>
      </c>
      <c r="AH24" s="5">
        <f t="shared" si="1"/>
        <v>16400</v>
      </c>
      <c r="AI24" s="5">
        <f t="shared" si="2"/>
        <v>11201200</v>
      </c>
      <c r="AJ24" s="2">
        <f t="shared" si="0"/>
        <v>8606720000</v>
      </c>
      <c r="AK24" s="115">
        <f>SUMSQ(B24,C24,D24,E24,F24,G24,H24,I24,J24,K24,L24,M24,N24,O24,P24,Q24,B25,C25,D25,E25,F25,G25,H25,I25,J25,K25,L25,M25,N25,O25,P25,Q25)</f>
        <v>11201200</v>
      </c>
      <c r="AM24" s="47" t="s">
        <v>635</v>
      </c>
      <c r="AN24" s="48" t="s">
        <v>920</v>
      </c>
      <c r="AO24" s="48" t="s">
        <v>571</v>
      </c>
      <c r="AP24" s="48" t="s">
        <v>982</v>
      </c>
      <c r="AQ24" s="48" t="s">
        <v>762</v>
      </c>
      <c r="AR24" s="48" t="s">
        <v>793</v>
      </c>
      <c r="AS24" s="48" t="s">
        <v>699</v>
      </c>
      <c r="AT24" s="65" t="s">
        <v>857</v>
      </c>
      <c r="AU24" s="48" t="s">
        <v>876</v>
      </c>
      <c r="AV24" s="48" t="s">
        <v>654</v>
      </c>
      <c r="AW24" s="65" t="s">
        <v>812</v>
      </c>
      <c r="AX24" s="48" t="s">
        <v>718</v>
      </c>
      <c r="AY24" s="65" t="s">
        <v>1001</v>
      </c>
      <c r="AZ24" s="48" t="s">
        <v>527</v>
      </c>
      <c r="BA24" s="48" t="s">
        <v>939</v>
      </c>
      <c r="BB24" s="48" t="s">
        <v>590</v>
      </c>
      <c r="BC24" s="48" t="s">
        <v>336</v>
      </c>
      <c r="BD24" s="65" t="s">
        <v>1158</v>
      </c>
      <c r="BE24" s="48" t="s">
        <v>273</v>
      </c>
      <c r="BF24" s="48" t="s">
        <v>921</v>
      </c>
      <c r="BG24" s="48" t="s">
        <v>464</v>
      </c>
      <c r="BH24" s="48" t="s">
        <v>52</v>
      </c>
      <c r="BI24" s="48" t="s">
        <v>400</v>
      </c>
      <c r="BJ24" s="48" t="s">
        <v>115</v>
      </c>
      <c r="BK24" s="48" t="s">
        <v>97</v>
      </c>
      <c r="BL24" s="48" t="s">
        <v>24</v>
      </c>
      <c r="BM24" s="65" t="s">
        <v>33</v>
      </c>
      <c r="BN24" s="48" t="s">
        <v>508</v>
      </c>
      <c r="BO24" s="65" t="s">
        <v>222</v>
      </c>
      <c r="BP24" s="48" t="s">
        <v>317</v>
      </c>
      <c r="BQ24" s="48" t="s">
        <v>160</v>
      </c>
      <c r="BR24" s="49" t="s">
        <v>381</v>
      </c>
      <c r="BS24" s="24"/>
      <c r="BT24" s="22"/>
      <c r="BU24" s="29" t="s">
        <v>793</v>
      </c>
      <c r="BV24" s="30" t="s">
        <v>1030</v>
      </c>
      <c r="BW24" s="31">
        <f>L2+(16*L4)</f>
        <v>17</v>
      </c>
      <c r="BX24" s="22"/>
    </row>
    <row r="25" spans="1:76" x14ac:dyDescent="0.2">
      <c r="A25" s="1">
        <v>18</v>
      </c>
      <c r="B25" s="178">
        <f>BW834</f>
        <v>827</v>
      </c>
      <c r="C25" s="12">
        <f>BW691</f>
        <v>684</v>
      </c>
      <c r="D25" s="6">
        <f>BW161</f>
        <v>154</v>
      </c>
      <c r="E25" s="6">
        <f>BW272</f>
        <v>265</v>
      </c>
      <c r="F25" s="6">
        <f>BW44</f>
        <v>37</v>
      </c>
      <c r="G25" s="6">
        <f>BW445</f>
        <v>438</v>
      </c>
      <c r="H25" s="6">
        <f>BW911</f>
        <v>904</v>
      </c>
      <c r="I25" s="6">
        <f>BW542</f>
        <v>535</v>
      </c>
      <c r="J25" s="6">
        <f>BW391</f>
        <v>384</v>
      </c>
      <c r="K25" s="6">
        <f>BW246</f>
        <v>239</v>
      </c>
      <c r="L25" s="6">
        <f>BW740</f>
        <v>733</v>
      </c>
      <c r="M25" s="6">
        <f>BW853</f>
        <v>846</v>
      </c>
      <c r="N25" s="6">
        <f>BW617</f>
        <v>610</v>
      </c>
      <c r="O25" s="6">
        <f>BW1016</f>
        <v>1009</v>
      </c>
      <c r="P25" s="8">
        <f>BW458</f>
        <v>451</v>
      </c>
      <c r="Q25" s="6">
        <f>BW91</f>
        <v>84</v>
      </c>
      <c r="R25" s="9">
        <f>BW948</f>
        <v>941</v>
      </c>
      <c r="S25" s="7">
        <f>BW581</f>
        <v>574</v>
      </c>
      <c r="T25" s="6">
        <f>BW23</f>
        <v>16</v>
      </c>
      <c r="U25" s="6">
        <f>BW422</f>
        <v>415</v>
      </c>
      <c r="V25" s="6">
        <f>BW186</f>
        <v>179</v>
      </c>
      <c r="W25" s="6">
        <f>BW299</f>
        <v>292</v>
      </c>
      <c r="X25" s="6">
        <f>BW793</f>
        <v>786</v>
      </c>
      <c r="Y25" s="6">
        <f>BW648</f>
        <v>641</v>
      </c>
      <c r="Z25" s="6">
        <f>BW497</f>
        <v>490</v>
      </c>
      <c r="AA25" s="6">
        <f>BW128</f>
        <v>121</v>
      </c>
      <c r="AB25" s="6">
        <f>BW594</f>
        <v>587</v>
      </c>
      <c r="AC25" s="6">
        <f>BW995</f>
        <v>988</v>
      </c>
      <c r="AD25" s="6">
        <f>BW767</f>
        <v>760</v>
      </c>
      <c r="AE25" s="6">
        <f>BW878</f>
        <v>871</v>
      </c>
      <c r="AF25" s="11">
        <f>BW348</f>
        <v>341</v>
      </c>
      <c r="AG25" s="179">
        <f>BW205</f>
        <v>198</v>
      </c>
      <c r="AH25" s="5">
        <f t="shared" si="1"/>
        <v>16400</v>
      </c>
      <c r="AI25" s="5">
        <f t="shared" si="2"/>
        <v>11201200</v>
      </c>
      <c r="AJ25" s="2">
        <f t="shared" si="0"/>
        <v>8606720000</v>
      </c>
      <c r="AK25" s="115">
        <f>SUMSQ(R24,S24,T24,U24,V24,W24,X24,Y24,Z24,AA24,AB24,AC24,AD24,AE24,AF24,AG24,R25,S25,T25,U25,V25,W25,X25,Y25,Z25,AA25,AB25,AC25,AD25,AE25,AF25,AG25)</f>
        <v>11201200</v>
      </c>
      <c r="AM25" s="47" t="s">
        <v>646</v>
      </c>
      <c r="AN25" s="48" t="s">
        <v>931</v>
      </c>
      <c r="AO25" s="48" t="s">
        <v>582</v>
      </c>
      <c r="AP25" s="48" t="s">
        <v>993</v>
      </c>
      <c r="AQ25" s="48" t="s">
        <v>773</v>
      </c>
      <c r="AR25" s="48" t="s">
        <v>804</v>
      </c>
      <c r="AS25" s="65" t="s">
        <v>1131</v>
      </c>
      <c r="AT25" s="48" t="s">
        <v>868</v>
      </c>
      <c r="AU25" s="48" t="s">
        <v>881</v>
      </c>
      <c r="AV25" s="48" t="s">
        <v>659</v>
      </c>
      <c r="AW25" s="48" t="s">
        <v>817</v>
      </c>
      <c r="AX25" s="65" t="s">
        <v>723</v>
      </c>
      <c r="AY25" s="48" t="s">
        <v>1006</v>
      </c>
      <c r="AZ25" s="65" t="s">
        <v>532</v>
      </c>
      <c r="BA25" s="48" t="s">
        <v>944</v>
      </c>
      <c r="BB25" s="48" t="s">
        <v>595</v>
      </c>
      <c r="BC25" s="65" t="s">
        <v>341</v>
      </c>
      <c r="BD25" s="48" t="s">
        <v>182</v>
      </c>
      <c r="BE25" s="48" t="s">
        <v>278</v>
      </c>
      <c r="BF25" s="48" t="s">
        <v>246</v>
      </c>
      <c r="BG25" s="48" t="s">
        <v>469</v>
      </c>
      <c r="BH25" s="48" t="s">
        <v>668</v>
      </c>
      <c r="BI25" s="48" t="s">
        <v>405</v>
      </c>
      <c r="BJ25" s="48" t="s">
        <v>120</v>
      </c>
      <c r="BK25" s="48" t="s">
        <v>108</v>
      </c>
      <c r="BL25" s="48" t="s">
        <v>456</v>
      </c>
      <c r="BM25" s="48" t="s">
        <v>44</v>
      </c>
      <c r="BN25" s="65" t="s">
        <v>519</v>
      </c>
      <c r="BO25" s="48" t="s">
        <v>233</v>
      </c>
      <c r="BP25" s="65" t="s">
        <v>328</v>
      </c>
      <c r="BQ25" s="48" t="s">
        <v>170</v>
      </c>
      <c r="BR25" s="49" t="s">
        <v>392</v>
      </c>
      <c r="BS25" s="24"/>
      <c r="BT25" s="22"/>
      <c r="BU25" s="29" t="s">
        <v>987</v>
      </c>
      <c r="BV25" s="30" t="s">
        <v>1030</v>
      </c>
      <c r="BW25" s="31">
        <f>L2+(17*L4)</f>
        <v>18</v>
      </c>
      <c r="BX25" s="22"/>
    </row>
    <row r="26" spans="1:76" x14ac:dyDescent="0.2">
      <c r="A26" s="1">
        <v>19</v>
      </c>
      <c r="B26" s="178">
        <f>BW366</f>
        <v>359</v>
      </c>
      <c r="C26" s="6">
        <f>BW255</f>
        <v>248</v>
      </c>
      <c r="D26" s="12">
        <f>BW717</f>
        <v>710</v>
      </c>
      <c r="E26" s="6">
        <f>BW860</f>
        <v>853</v>
      </c>
      <c r="F26" s="6">
        <f>BW640</f>
        <v>633</v>
      </c>
      <c r="G26" s="6">
        <f>BW1009</f>
        <v>1002</v>
      </c>
      <c r="H26" s="6">
        <f>BW483</f>
        <v>476</v>
      </c>
      <c r="I26" s="6">
        <f>BW82</f>
        <v>75</v>
      </c>
      <c r="J26" s="6">
        <f>BW811</f>
        <v>804</v>
      </c>
      <c r="K26" s="6">
        <f>BW698</f>
        <v>691</v>
      </c>
      <c r="L26" s="6">
        <f>BW136</f>
        <v>129</v>
      </c>
      <c r="M26" s="6">
        <f>BW281</f>
        <v>274</v>
      </c>
      <c r="N26" s="6">
        <f>BW69</f>
        <v>62</v>
      </c>
      <c r="O26" s="8">
        <f>BW436</f>
        <v>429</v>
      </c>
      <c r="P26" s="6">
        <f>BW934</f>
        <v>927</v>
      </c>
      <c r="Q26" s="6">
        <f>BW535</f>
        <v>528</v>
      </c>
      <c r="R26" s="6">
        <f>BW504</f>
        <v>497</v>
      </c>
      <c r="S26" s="6">
        <f>BW105</f>
        <v>98</v>
      </c>
      <c r="T26" s="7">
        <f>BW603</f>
        <v>596</v>
      </c>
      <c r="U26" s="9">
        <f>BW970</f>
        <v>963</v>
      </c>
      <c r="V26" s="6">
        <f>BW758</f>
        <v>751</v>
      </c>
      <c r="W26" s="6">
        <f>BW903</f>
        <v>896</v>
      </c>
      <c r="X26" s="6">
        <f>BW341</f>
        <v>334</v>
      </c>
      <c r="Y26" s="6">
        <f>BW228</f>
        <v>221</v>
      </c>
      <c r="Z26" s="6">
        <f>BW957</f>
        <v>950</v>
      </c>
      <c r="AA26" s="6">
        <f>BW556</f>
        <v>549</v>
      </c>
      <c r="AB26" s="6">
        <f>BW30</f>
        <v>23</v>
      </c>
      <c r="AC26" s="6">
        <f>BW399</f>
        <v>392</v>
      </c>
      <c r="AD26" s="6">
        <f>BW179</f>
        <v>172</v>
      </c>
      <c r="AE26" s="11">
        <f>BW322</f>
        <v>315</v>
      </c>
      <c r="AF26" s="6">
        <f>BW784</f>
        <v>777</v>
      </c>
      <c r="AG26" s="179">
        <f>BW673</f>
        <v>666</v>
      </c>
      <c r="AH26" s="5">
        <f t="shared" si="1"/>
        <v>16400</v>
      </c>
      <c r="AI26" s="5">
        <f t="shared" si="2"/>
        <v>11201200</v>
      </c>
      <c r="AJ26" s="2">
        <f t="shared" si="0"/>
        <v>8606720000</v>
      </c>
      <c r="AK26" s="115">
        <f>SUMSQ(B26,C26,D26,E26,F26,G26,H26,I26,J26,K26,L26,M26,N26,O26,P26,Q26,B27,C27,D27,E27,F27,G27,H27,I27,J27,K27,L27,M27,N27,O27,P27,Q27)</f>
        <v>11201200</v>
      </c>
      <c r="AM26" s="47" t="s">
        <v>633</v>
      </c>
      <c r="AN26" s="48" t="s">
        <v>918</v>
      </c>
      <c r="AO26" s="48" t="s">
        <v>569</v>
      </c>
      <c r="AP26" s="65" t="s">
        <v>980</v>
      </c>
      <c r="AQ26" s="48" t="s">
        <v>760</v>
      </c>
      <c r="AR26" s="65" t="s">
        <v>791</v>
      </c>
      <c r="AS26" s="48" t="s">
        <v>697</v>
      </c>
      <c r="AT26" s="48" t="s">
        <v>855</v>
      </c>
      <c r="AU26" s="48" t="s">
        <v>878</v>
      </c>
      <c r="AV26" s="48" t="s">
        <v>656</v>
      </c>
      <c r="AW26" s="48" t="s">
        <v>814</v>
      </c>
      <c r="AX26" s="48" t="s">
        <v>720</v>
      </c>
      <c r="AY26" s="48" t="s">
        <v>1003</v>
      </c>
      <c r="AZ26" s="48" t="s">
        <v>529</v>
      </c>
      <c r="BA26" s="65" t="s">
        <v>1152</v>
      </c>
      <c r="BB26" s="48" t="s">
        <v>592</v>
      </c>
      <c r="BC26" s="48" t="s">
        <v>338</v>
      </c>
      <c r="BD26" s="48" t="s">
        <v>4</v>
      </c>
      <c r="BE26" s="48" t="s">
        <v>275</v>
      </c>
      <c r="BF26" s="65" t="s">
        <v>243</v>
      </c>
      <c r="BG26" s="48" t="s">
        <v>466</v>
      </c>
      <c r="BH26" s="65" t="s">
        <v>54</v>
      </c>
      <c r="BI26" s="48" t="s">
        <v>402</v>
      </c>
      <c r="BJ26" s="48" t="s">
        <v>117</v>
      </c>
      <c r="BK26" s="65" t="s">
        <v>95</v>
      </c>
      <c r="BL26" s="48" t="s">
        <v>443</v>
      </c>
      <c r="BM26" s="48" t="s">
        <v>31</v>
      </c>
      <c r="BN26" s="48" t="s">
        <v>506</v>
      </c>
      <c r="BO26" s="48" t="s">
        <v>220</v>
      </c>
      <c r="BP26" s="48" t="s">
        <v>315</v>
      </c>
      <c r="BQ26" s="48" t="s">
        <v>158</v>
      </c>
      <c r="BR26" s="49" t="s">
        <v>379</v>
      </c>
      <c r="BS26" s="24"/>
      <c r="BT26" s="22"/>
      <c r="BU26" s="29" t="s">
        <v>629</v>
      </c>
      <c r="BV26" s="30" t="s">
        <v>1030</v>
      </c>
      <c r="BW26" s="31">
        <f>L2+(18*L4)</f>
        <v>19</v>
      </c>
      <c r="BX26" s="22"/>
    </row>
    <row r="27" spans="1:76" x14ac:dyDescent="0.2">
      <c r="A27" s="1">
        <v>20</v>
      </c>
      <c r="B27" s="178">
        <f>BW203</f>
        <v>196</v>
      </c>
      <c r="C27" s="6">
        <f>BW346</f>
        <v>339</v>
      </c>
      <c r="D27" s="6">
        <f>BW872</f>
        <v>865</v>
      </c>
      <c r="E27" s="12">
        <f>BW761</f>
        <v>754</v>
      </c>
      <c r="F27" s="6">
        <f>BW997</f>
        <v>990</v>
      </c>
      <c r="G27" s="6">
        <f>BW596</f>
        <v>589</v>
      </c>
      <c r="H27" s="6">
        <f>BW134</f>
        <v>127</v>
      </c>
      <c r="I27" s="6">
        <f>BW503</f>
        <v>496</v>
      </c>
      <c r="J27" s="6">
        <f>BW654</f>
        <v>647</v>
      </c>
      <c r="K27" s="6">
        <f>BW799</f>
        <v>792</v>
      </c>
      <c r="L27" s="6">
        <f>BW301</f>
        <v>294</v>
      </c>
      <c r="M27" s="6">
        <f>BW188</f>
        <v>181</v>
      </c>
      <c r="N27" s="8">
        <f>BW416</f>
        <v>409</v>
      </c>
      <c r="O27" s="6">
        <f>BW17</f>
        <v>10</v>
      </c>
      <c r="P27" s="6">
        <f>BW579</f>
        <v>572</v>
      </c>
      <c r="Q27" s="6">
        <f>BW946</f>
        <v>939</v>
      </c>
      <c r="R27" s="6">
        <f>BW93</f>
        <v>86</v>
      </c>
      <c r="S27" s="6">
        <f>BW460</f>
        <v>453</v>
      </c>
      <c r="T27" s="9">
        <f>BW1022</f>
        <v>1015</v>
      </c>
      <c r="U27" s="7">
        <f>BW623</f>
        <v>616</v>
      </c>
      <c r="V27" s="6">
        <f>BW851</f>
        <v>844</v>
      </c>
      <c r="W27" s="6">
        <f>BW738</f>
        <v>731</v>
      </c>
      <c r="X27" s="6">
        <f>BW240</f>
        <v>233</v>
      </c>
      <c r="Y27" s="6">
        <f>BW385</f>
        <v>378</v>
      </c>
      <c r="Z27" s="6">
        <f>BW536</f>
        <v>529</v>
      </c>
      <c r="AA27" s="6">
        <f>BW905</f>
        <v>898</v>
      </c>
      <c r="AB27" s="6">
        <f>BW443</f>
        <v>436</v>
      </c>
      <c r="AC27" s="6">
        <f>BW42</f>
        <v>35</v>
      </c>
      <c r="AD27" s="11">
        <f>BW278</f>
        <v>271</v>
      </c>
      <c r="AE27" s="6">
        <f>BW167</f>
        <v>160</v>
      </c>
      <c r="AF27" s="6">
        <f>BW693</f>
        <v>686</v>
      </c>
      <c r="AG27" s="179">
        <f>BW836</f>
        <v>829</v>
      </c>
      <c r="AH27" s="5">
        <f t="shared" si="1"/>
        <v>16400</v>
      </c>
      <c r="AI27" s="5">
        <f t="shared" si="2"/>
        <v>11201200</v>
      </c>
      <c r="AJ27" s="2">
        <f t="shared" si="0"/>
        <v>8606720000</v>
      </c>
      <c r="AK27" s="115">
        <f>SUMSQ(R26,S26,T26,U26,V26,W26,X26,Y26,Z26,AA26,AB26,AC26,AD26,AE26,AF26,AG26,R27,S27,T27,U27,V27,W27,X27,Y27,Z27,AA27,AB27,AC27,AD27,AE27,AF27,AG27)</f>
        <v>11201200</v>
      </c>
      <c r="AM27" s="47" t="s">
        <v>648</v>
      </c>
      <c r="AN27" s="48" t="s">
        <v>933</v>
      </c>
      <c r="AO27" s="65" t="s">
        <v>584</v>
      </c>
      <c r="AP27" s="48" t="s">
        <v>995</v>
      </c>
      <c r="AQ27" s="65" t="s">
        <v>775</v>
      </c>
      <c r="AR27" s="48" t="s">
        <v>806</v>
      </c>
      <c r="AS27" s="48" t="s">
        <v>712</v>
      </c>
      <c r="AT27" s="48" t="s">
        <v>870</v>
      </c>
      <c r="AU27" s="48" t="s">
        <v>879</v>
      </c>
      <c r="AV27" s="48" t="s">
        <v>657</v>
      </c>
      <c r="AW27" s="48" t="s">
        <v>815</v>
      </c>
      <c r="AX27" s="48" t="s">
        <v>721</v>
      </c>
      <c r="AY27" s="48" t="s">
        <v>1004</v>
      </c>
      <c r="AZ27" s="48" t="s">
        <v>530</v>
      </c>
      <c r="BA27" s="48" t="s">
        <v>942</v>
      </c>
      <c r="BB27" s="65" t="s">
        <v>593</v>
      </c>
      <c r="BC27" s="48" t="s">
        <v>339</v>
      </c>
      <c r="BD27" s="48" t="s">
        <v>180</v>
      </c>
      <c r="BE27" s="65" t="s">
        <v>276</v>
      </c>
      <c r="BF27" s="48" t="s">
        <v>244</v>
      </c>
      <c r="BG27" s="65" t="s">
        <v>467</v>
      </c>
      <c r="BH27" s="48" t="s">
        <v>55</v>
      </c>
      <c r="BI27" s="48" t="s">
        <v>403</v>
      </c>
      <c r="BJ27" s="48" t="s">
        <v>118</v>
      </c>
      <c r="BK27" s="48" t="s">
        <v>110</v>
      </c>
      <c r="BL27" s="65" t="s">
        <v>1130</v>
      </c>
      <c r="BM27" s="48" t="s">
        <v>46</v>
      </c>
      <c r="BN27" s="48" t="s">
        <v>521</v>
      </c>
      <c r="BO27" s="48" t="s">
        <v>235</v>
      </c>
      <c r="BP27" s="48" t="s">
        <v>330</v>
      </c>
      <c r="BQ27" s="48" t="s">
        <v>172</v>
      </c>
      <c r="BR27" s="49" t="s">
        <v>394</v>
      </c>
      <c r="BS27" s="24"/>
      <c r="BT27" s="22"/>
      <c r="BU27" s="29" t="s">
        <v>690</v>
      </c>
      <c r="BV27" s="30" t="s">
        <v>1030</v>
      </c>
      <c r="BW27" s="31">
        <f>L2+(19*L4)</f>
        <v>20</v>
      </c>
      <c r="BX27" s="22"/>
    </row>
    <row r="28" spans="1:76" x14ac:dyDescent="0.2">
      <c r="A28" s="1">
        <v>21</v>
      </c>
      <c r="B28" s="178">
        <f>BW292</f>
        <v>285</v>
      </c>
      <c r="C28" s="6">
        <f>BW149</f>
        <v>142</v>
      </c>
      <c r="D28" s="6">
        <f>BW711</f>
        <v>704</v>
      </c>
      <c r="E28" s="6">
        <f>BW822</f>
        <v>815</v>
      </c>
      <c r="F28" s="12">
        <f>BW522</f>
        <v>515</v>
      </c>
      <c r="G28" s="6">
        <f>BW923</f>
        <v>916</v>
      </c>
      <c r="H28" s="6">
        <f>BW425</f>
        <v>418</v>
      </c>
      <c r="I28" s="6">
        <f>BW56</f>
        <v>49</v>
      </c>
      <c r="J28" s="6">
        <f>BW865</f>
        <v>858</v>
      </c>
      <c r="K28" s="6">
        <f>BW720</f>
        <v>713</v>
      </c>
      <c r="L28" s="6">
        <f>BW258</f>
        <v>251</v>
      </c>
      <c r="M28" s="8">
        <f>BW371</f>
        <v>364</v>
      </c>
      <c r="N28" s="6">
        <f>BW79</f>
        <v>72</v>
      </c>
      <c r="O28" s="6">
        <f>BW478</f>
        <v>471</v>
      </c>
      <c r="P28" s="6">
        <f>BW1004</f>
        <v>997</v>
      </c>
      <c r="Q28" s="6">
        <f>BW637</f>
        <v>630</v>
      </c>
      <c r="R28" s="6">
        <f>BW402</f>
        <v>395</v>
      </c>
      <c r="S28" s="6">
        <f>BW35</f>
        <v>28</v>
      </c>
      <c r="T28" s="6">
        <f>BW561</f>
        <v>554</v>
      </c>
      <c r="U28" s="6">
        <f>BW960</f>
        <v>953</v>
      </c>
      <c r="V28" s="7">
        <f>BW668</f>
        <v>661</v>
      </c>
      <c r="W28" s="9">
        <f>BW781</f>
        <v>774</v>
      </c>
      <c r="X28" s="6">
        <f>BW319</f>
        <v>312</v>
      </c>
      <c r="Y28" s="6">
        <f>BW174</f>
        <v>167</v>
      </c>
      <c r="Z28" s="6">
        <f>BW983</f>
        <v>976</v>
      </c>
      <c r="AA28" s="6">
        <f>BW614</f>
        <v>607</v>
      </c>
      <c r="AB28" s="6">
        <f>BW116</f>
        <v>109</v>
      </c>
      <c r="AC28" s="11">
        <f>BW517</f>
        <v>510</v>
      </c>
      <c r="AD28" s="6">
        <f>BW217</f>
        <v>210</v>
      </c>
      <c r="AE28" s="6">
        <f>BW328</f>
        <v>321</v>
      </c>
      <c r="AF28" s="6">
        <f>BW890</f>
        <v>883</v>
      </c>
      <c r="AG28" s="179">
        <f>BW747</f>
        <v>740</v>
      </c>
      <c r="AH28" s="5">
        <f t="shared" si="1"/>
        <v>16400</v>
      </c>
      <c r="AI28" s="5">
        <f t="shared" si="2"/>
        <v>11201200</v>
      </c>
      <c r="AJ28" s="2">
        <f t="shared" si="0"/>
        <v>8606720000</v>
      </c>
      <c r="AK28" s="115">
        <f>SUMSQ(B28,C28,D28,E28,F28,G28,H28,I28,J28,K28,L28,M28,N28,O28,P28,Q28,B29,C29,D29,E29,F29,G29,H29,I29,J29,K29,L29,M29,N29,O29,P29,Q29)</f>
        <v>11201200</v>
      </c>
      <c r="AM28" s="47" t="s">
        <v>639</v>
      </c>
      <c r="AN28" s="48" t="s">
        <v>924</v>
      </c>
      <c r="AO28" s="48" t="s">
        <v>575</v>
      </c>
      <c r="AP28" s="48" t="s">
        <v>986</v>
      </c>
      <c r="AQ28" s="48" t="s">
        <v>766</v>
      </c>
      <c r="AR28" s="65" t="s">
        <v>1144</v>
      </c>
      <c r="AS28" s="48" t="s">
        <v>703</v>
      </c>
      <c r="AT28" s="48" t="s">
        <v>861</v>
      </c>
      <c r="AU28" s="65" t="s">
        <v>872</v>
      </c>
      <c r="AV28" s="48" t="s">
        <v>650</v>
      </c>
      <c r="AW28" s="48" t="s">
        <v>808</v>
      </c>
      <c r="AX28" s="48" t="s">
        <v>714</v>
      </c>
      <c r="AY28" s="48" t="s">
        <v>997</v>
      </c>
      <c r="AZ28" s="48" t="s">
        <v>523</v>
      </c>
      <c r="BA28" s="65" t="s">
        <v>1100</v>
      </c>
      <c r="BB28" s="48" t="s">
        <v>586</v>
      </c>
      <c r="BC28" s="48" t="s">
        <v>332</v>
      </c>
      <c r="BD28" s="48" t="s">
        <v>174</v>
      </c>
      <c r="BE28" s="48" t="s">
        <v>269</v>
      </c>
      <c r="BF28" s="65" t="s">
        <v>237</v>
      </c>
      <c r="BG28" s="48" t="s">
        <v>460</v>
      </c>
      <c r="BH28" s="48" t="s">
        <v>48</v>
      </c>
      <c r="BI28" s="48" t="s">
        <v>396</v>
      </c>
      <c r="BJ28" s="48" t="s">
        <v>112</v>
      </c>
      <c r="BK28" s="65" t="s">
        <v>101</v>
      </c>
      <c r="BL28" s="48" t="s">
        <v>449</v>
      </c>
      <c r="BM28" s="48" t="s">
        <v>37</v>
      </c>
      <c r="BN28" s="48" t="s">
        <v>512</v>
      </c>
      <c r="BO28" s="48" t="s">
        <v>226</v>
      </c>
      <c r="BP28" s="48" t="s">
        <v>321</v>
      </c>
      <c r="BQ28" s="65" t="s">
        <v>70</v>
      </c>
      <c r="BR28" s="49" t="s">
        <v>385</v>
      </c>
      <c r="BS28" s="24"/>
      <c r="BT28" s="22"/>
      <c r="BU28" s="29" t="s">
        <v>377</v>
      </c>
      <c r="BV28" s="30" t="s">
        <v>1030</v>
      </c>
      <c r="BW28" s="31">
        <f>L2+(20*L4)</f>
        <v>21</v>
      </c>
      <c r="BX28" s="22"/>
    </row>
    <row r="29" spans="1:76" x14ac:dyDescent="0.2">
      <c r="A29" s="1">
        <v>22</v>
      </c>
      <c r="B29" s="178">
        <f>BW193</f>
        <v>186</v>
      </c>
      <c r="C29" s="6">
        <f>BW304</f>
        <v>297</v>
      </c>
      <c r="D29" s="6">
        <f>BW802</f>
        <v>795</v>
      </c>
      <c r="E29" s="6">
        <f>BW659</f>
        <v>652</v>
      </c>
      <c r="F29" s="6">
        <f>BW943</f>
        <v>936</v>
      </c>
      <c r="G29" s="12">
        <f>BW574</f>
        <v>567</v>
      </c>
      <c r="H29" s="6">
        <f>BW12</f>
        <v>5</v>
      </c>
      <c r="I29" s="6">
        <f>BW413</f>
        <v>406</v>
      </c>
      <c r="J29" s="6">
        <f>BW772</f>
        <v>765</v>
      </c>
      <c r="K29" s="6">
        <f>BW885</f>
        <v>878</v>
      </c>
      <c r="L29" s="8">
        <f>BW359</f>
        <v>352</v>
      </c>
      <c r="M29" s="6">
        <f>BW214</f>
        <v>207</v>
      </c>
      <c r="N29" s="6">
        <f>BW490</f>
        <v>483</v>
      </c>
      <c r="O29" s="6">
        <f>BW123</f>
        <v>116</v>
      </c>
      <c r="P29" s="6">
        <f>BW585</f>
        <v>578</v>
      </c>
      <c r="Q29" s="6">
        <f>BW984</f>
        <v>977</v>
      </c>
      <c r="R29" s="6">
        <f>BW55</f>
        <v>48</v>
      </c>
      <c r="S29" s="6">
        <f>BW454</f>
        <v>447</v>
      </c>
      <c r="T29" s="6">
        <f>BW916</f>
        <v>909</v>
      </c>
      <c r="U29" s="6">
        <f>BW549</f>
        <v>542</v>
      </c>
      <c r="V29" s="9">
        <f>BW825</f>
        <v>818</v>
      </c>
      <c r="W29" s="7">
        <f>BW680</f>
        <v>673</v>
      </c>
      <c r="X29" s="6">
        <f>BW154</f>
        <v>147</v>
      </c>
      <c r="Y29" s="6">
        <f>BW267</f>
        <v>260</v>
      </c>
      <c r="Z29" s="6">
        <f>BW626</f>
        <v>619</v>
      </c>
      <c r="AA29" s="6">
        <f>BW1027</f>
        <v>1020</v>
      </c>
      <c r="AB29" s="11">
        <f>BW465</f>
        <v>458</v>
      </c>
      <c r="AC29" s="6">
        <f>BW96</f>
        <v>89</v>
      </c>
      <c r="AD29" s="6">
        <f>BW380</f>
        <v>373</v>
      </c>
      <c r="AE29" s="6">
        <f>BW237</f>
        <v>230</v>
      </c>
      <c r="AF29" s="6">
        <f>BW735</f>
        <v>728</v>
      </c>
      <c r="AG29" s="179">
        <f>BW846</f>
        <v>839</v>
      </c>
      <c r="AH29" s="5">
        <f t="shared" si="1"/>
        <v>16400</v>
      </c>
      <c r="AI29" s="5">
        <f t="shared" si="2"/>
        <v>11201200</v>
      </c>
      <c r="AJ29" s="2">
        <f t="shared" si="0"/>
        <v>8606720000</v>
      </c>
      <c r="AK29" s="115">
        <f>SUMSQ(R28,S28,T28,U28,V28,W28,X28,Y28,Z28,AA28,AB28,AC28,AD28,AE28,AF28,AG28,R29,S29,T29,U29,V29,W29,X29,Y29,Z29,AA29,AB29,AC29,AD29,AE29,AF29,AG29)</f>
        <v>11201200</v>
      </c>
      <c r="AM29" s="47" t="s">
        <v>642</v>
      </c>
      <c r="AN29" s="48" t="s">
        <v>927</v>
      </c>
      <c r="AO29" s="48" t="s">
        <v>578</v>
      </c>
      <c r="AP29" s="48" t="s">
        <v>989</v>
      </c>
      <c r="AQ29" s="65" t="s">
        <v>769</v>
      </c>
      <c r="AR29" s="48" t="s">
        <v>800</v>
      </c>
      <c r="AS29" s="48" t="s">
        <v>706</v>
      </c>
      <c r="AT29" s="48" t="s">
        <v>864</v>
      </c>
      <c r="AU29" s="48" t="s">
        <v>884</v>
      </c>
      <c r="AV29" s="65" t="s">
        <v>663</v>
      </c>
      <c r="AW29" s="48" t="s">
        <v>821</v>
      </c>
      <c r="AX29" s="48" t="s">
        <v>727</v>
      </c>
      <c r="AY29" s="48" t="s">
        <v>1010</v>
      </c>
      <c r="AZ29" s="48" t="s">
        <v>536</v>
      </c>
      <c r="BA29" s="48" t="s">
        <v>1</v>
      </c>
      <c r="BB29" s="65" t="s">
        <v>599</v>
      </c>
      <c r="BC29" s="48" t="s">
        <v>345</v>
      </c>
      <c r="BD29" s="48" t="s">
        <v>186</v>
      </c>
      <c r="BE29" s="65" t="s">
        <v>1139</v>
      </c>
      <c r="BF29" s="48" t="s">
        <v>250</v>
      </c>
      <c r="BG29" s="48" t="s">
        <v>473</v>
      </c>
      <c r="BH29" s="48" t="s">
        <v>61</v>
      </c>
      <c r="BI29" s="48" t="s">
        <v>409</v>
      </c>
      <c r="BJ29" s="48" t="s">
        <v>124</v>
      </c>
      <c r="BK29" s="48" t="s">
        <v>104</v>
      </c>
      <c r="BL29" s="65" t="s">
        <v>452</v>
      </c>
      <c r="BM29" s="48" t="s">
        <v>40</v>
      </c>
      <c r="BN29" s="48" t="s">
        <v>515</v>
      </c>
      <c r="BO29" s="48" t="s">
        <v>229</v>
      </c>
      <c r="BP29" s="48" t="s">
        <v>324</v>
      </c>
      <c r="BQ29" s="48" t="s">
        <v>166</v>
      </c>
      <c r="BR29" s="80" t="s">
        <v>1032</v>
      </c>
      <c r="BS29" s="24"/>
      <c r="BT29" s="22"/>
      <c r="BU29" s="29" t="s">
        <v>438</v>
      </c>
      <c r="BV29" s="30" t="s">
        <v>1030</v>
      </c>
      <c r="BW29" s="31">
        <f>L2+(21*L4)</f>
        <v>22</v>
      </c>
      <c r="BX29" s="22"/>
    </row>
    <row r="30" spans="1:76" x14ac:dyDescent="0.2">
      <c r="A30" s="1">
        <v>23</v>
      </c>
      <c r="B30" s="178">
        <f>BW749</f>
        <v>742</v>
      </c>
      <c r="C30" s="6">
        <f>BW892</f>
        <v>885</v>
      </c>
      <c r="D30" s="6">
        <f>BW334</f>
        <v>327</v>
      </c>
      <c r="E30" s="6">
        <f>BW223</f>
        <v>216</v>
      </c>
      <c r="F30" s="6">
        <f>BW515</f>
        <v>508</v>
      </c>
      <c r="G30" s="6">
        <f>BW114</f>
        <v>107</v>
      </c>
      <c r="H30" s="12">
        <f>BW608</f>
        <v>601</v>
      </c>
      <c r="I30" s="6">
        <f>BW977</f>
        <v>970</v>
      </c>
      <c r="J30" s="6">
        <f>BW168</f>
        <v>161</v>
      </c>
      <c r="K30" s="8">
        <f>BW313</f>
        <v>306</v>
      </c>
      <c r="L30" s="6">
        <f>BW779</f>
        <v>772</v>
      </c>
      <c r="M30" s="6">
        <f>BW666</f>
        <v>659</v>
      </c>
      <c r="N30" s="6">
        <f>BW966</f>
        <v>959</v>
      </c>
      <c r="O30" s="6">
        <f>BW567</f>
        <v>560</v>
      </c>
      <c r="P30" s="6">
        <f>BW37</f>
        <v>30</v>
      </c>
      <c r="Q30" s="6">
        <f>BW404</f>
        <v>397</v>
      </c>
      <c r="R30" s="6">
        <f>BW635</f>
        <v>628</v>
      </c>
      <c r="S30" s="6">
        <f>BW1002</f>
        <v>995</v>
      </c>
      <c r="T30" s="6">
        <f>BW472</f>
        <v>465</v>
      </c>
      <c r="U30" s="6">
        <f>BW73</f>
        <v>66</v>
      </c>
      <c r="V30" s="6">
        <f>BW373</f>
        <v>366</v>
      </c>
      <c r="W30" s="6">
        <f>BW260</f>
        <v>253</v>
      </c>
      <c r="X30" s="7">
        <f>BW726</f>
        <v>719</v>
      </c>
      <c r="Y30" s="9">
        <f>BW871</f>
        <v>864</v>
      </c>
      <c r="Z30" s="6">
        <f>BW62</f>
        <v>55</v>
      </c>
      <c r="AA30" s="11">
        <f>BW431</f>
        <v>424</v>
      </c>
      <c r="AB30" s="6">
        <f>BW925</f>
        <v>918</v>
      </c>
      <c r="AC30" s="6">
        <f>BW524</f>
        <v>517</v>
      </c>
      <c r="AD30" s="6">
        <f>BW816</f>
        <v>809</v>
      </c>
      <c r="AE30" s="6">
        <f>BW705</f>
        <v>698</v>
      </c>
      <c r="AF30" s="6">
        <f>BW147</f>
        <v>140</v>
      </c>
      <c r="AG30" s="179">
        <f>BW290</f>
        <v>283</v>
      </c>
      <c r="AH30" s="5">
        <f t="shared" si="1"/>
        <v>16400</v>
      </c>
      <c r="AI30" s="5">
        <f t="shared" si="2"/>
        <v>11201200</v>
      </c>
      <c r="AJ30" s="2">
        <f t="shared" si="0"/>
        <v>8606720000</v>
      </c>
      <c r="AK30" s="115">
        <f>SUMSQ(B30,C30,D30,E30,F30,G30,H30,I30,J30,K30,L30,M30,N30,O30,P30,Q30,B31,C31,D31,E31,F31,G31,H31,I31,J31,K31,L31,M31,N31,O31,P31,Q31)</f>
        <v>11201200</v>
      </c>
      <c r="AM30" s="47" t="s">
        <v>637</v>
      </c>
      <c r="AN30" s="65" t="s">
        <v>922</v>
      </c>
      <c r="AO30" s="48" t="s">
        <v>573</v>
      </c>
      <c r="AP30" s="48" t="s">
        <v>984</v>
      </c>
      <c r="AQ30" s="48" t="s">
        <v>318</v>
      </c>
      <c r="AR30" s="48" t="s">
        <v>795</v>
      </c>
      <c r="AS30" s="48" t="s">
        <v>701</v>
      </c>
      <c r="AT30" s="65" t="s">
        <v>859</v>
      </c>
      <c r="AU30" s="48" t="s">
        <v>874</v>
      </c>
      <c r="AV30" s="48" t="s">
        <v>652</v>
      </c>
      <c r="AW30" s="48" t="s">
        <v>810</v>
      </c>
      <c r="AX30" s="48" t="s">
        <v>716</v>
      </c>
      <c r="AY30" s="65" t="s">
        <v>999</v>
      </c>
      <c r="AZ30" s="48" t="s">
        <v>525</v>
      </c>
      <c r="BA30" s="48" t="s">
        <v>937</v>
      </c>
      <c r="BB30" s="48" t="s">
        <v>588</v>
      </c>
      <c r="BC30" s="48" t="s">
        <v>334</v>
      </c>
      <c r="BD30" s="65" t="s">
        <v>176</v>
      </c>
      <c r="BE30" s="48" t="s">
        <v>271</v>
      </c>
      <c r="BF30" s="48" t="s">
        <v>239</v>
      </c>
      <c r="BG30" s="48" t="s">
        <v>462</v>
      </c>
      <c r="BH30" s="48" t="s">
        <v>50</v>
      </c>
      <c r="BI30" s="48" t="s">
        <v>398</v>
      </c>
      <c r="BJ30" s="65" t="s">
        <v>113</v>
      </c>
      <c r="BK30" s="48" t="s">
        <v>99</v>
      </c>
      <c r="BL30" s="48" t="s">
        <v>447</v>
      </c>
      <c r="BM30" s="65" t="s">
        <v>1145</v>
      </c>
      <c r="BN30" s="48" t="s">
        <v>510</v>
      </c>
      <c r="BO30" s="48" t="s">
        <v>224</v>
      </c>
      <c r="BP30" s="48" t="s">
        <v>319</v>
      </c>
      <c r="BQ30" s="48" t="s">
        <v>162</v>
      </c>
      <c r="BR30" s="49" t="s">
        <v>383</v>
      </c>
      <c r="BS30" s="24"/>
      <c r="BT30" s="22"/>
      <c r="BU30" s="29" t="s">
        <v>31</v>
      </c>
      <c r="BV30" s="30" t="s">
        <v>1030</v>
      </c>
      <c r="BW30" s="31">
        <f>L2+(22*L4)</f>
        <v>23</v>
      </c>
      <c r="BX30" s="22"/>
    </row>
    <row r="31" spans="1:76" x14ac:dyDescent="0.2">
      <c r="A31" s="1">
        <v>24</v>
      </c>
      <c r="B31" s="178">
        <f>BW840</f>
        <v>833</v>
      </c>
      <c r="C31" s="6">
        <f>BW729</f>
        <v>722</v>
      </c>
      <c r="D31" s="6">
        <f>BW235</f>
        <v>228</v>
      </c>
      <c r="E31" s="6">
        <f>BW378</f>
        <v>371</v>
      </c>
      <c r="F31" s="6">
        <f>BW102</f>
        <v>95</v>
      </c>
      <c r="G31" s="6">
        <f>BW471</f>
        <v>464</v>
      </c>
      <c r="H31" s="6">
        <f>BW1029</f>
        <v>1022</v>
      </c>
      <c r="I31" s="12">
        <f>BW628</f>
        <v>621</v>
      </c>
      <c r="J31" s="8">
        <f>BW269</f>
        <v>262</v>
      </c>
      <c r="K31" s="6">
        <f>BW156</f>
        <v>149</v>
      </c>
      <c r="L31" s="6">
        <f>BW686</f>
        <v>679</v>
      </c>
      <c r="M31" s="6">
        <f>BW831</f>
        <v>824</v>
      </c>
      <c r="N31" s="6">
        <f>BW547</f>
        <v>540</v>
      </c>
      <c r="O31" s="6">
        <f>BW914</f>
        <v>907</v>
      </c>
      <c r="P31" s="6">
        <f>BW448</f>
        <v>441</v>
      </c>
      <c r="Q31" s="6">
        <f>BW49</f>
        <v>42</v>
      </c>
      <c r="R31" s="6">
        <f>BW990</f>
        <v>983</v>
      </c>
      <c r="S31" s="6">
        <f>BW591</f>
        <v>584</v>
      </c>
      <c r="T31" s="6">
        <f>BW125</f>
        <v>118</v>
      </c>
      <c r="U31" s="6">
        <f>BW492</f>
        <v>485</v>
      </c>
      <c r="V31" s="6">
        <f>BW208</f>
        <v>201</v>
      </c>
      <c r="W31" s="6">
        <f>BW353</f>
        <v>346</v>
      </c>
      <c r="X31" s="9">
        <f>BW883</f>
        <v>876</v>
      </c>
      <c r="Y31" s="7">
        <f>BW770</f>
        <v>763</v>
      </c>
      <c r="Z31" s="11">
        <f>BW411</f>
        <v>404</v>
      </c>
      <c r="AA31" s="6">
        <f>BW10</f>
        <v>3</v>
      </c>
      <c r="AB31" s="6">
        <f>BW568</f>
        <v>561</v>
      </c>
      <c r="AC31" s="6">
        <f>BW937</f>
        <v>930</v>
      </c>
      <c r="AD31" s="6">
        <f>BW661</f>
        <v>654</v>
      </c>
      <c r="AE31" s="6">
        <f>BW804</f>
        <v>797</v>
      </c>
      <c r="AF31" s="6">
        <f>BW310</f>
        <v>303</v>
      </c>
      <c r="AG31" s="179">
        <f>BW199</f>
        <v>192</v>
      </c>
      <c r="AH31" s="5">
        <f t="shared" si="1"/>
        <v>16400</v>
      </c>
      <c r="AI31" s="5">
        <f t="shared" si="2"/>
        <v>11201200</v>
      </c>
      <c r="AJ31" s="2">
        <f t="shared" si="0"/>
        <v>8606720000</v>
      </c>
      <c r="AK31" s="115">
        <f>SUMSQ(R30,S30,T30,U30,V30,W30,X30,Y30,Z30,AA30,AB30,AC30,AD30,AE30,AF30,AG30,R31,S31,T31,U31,V31,W31,X31,Y31,Z31,AA31,AB31,AC31,AD31,AE31,AF31,AG31)</f>
        <v>11201200</v>
      </c>
      <c r="AM31" s="74" t="s">
        <v>644</v>
      </c>
      <c r="AN31" s="48" t="s">
        <v>929</v>
      </c>
      <c r="AO31" s="48" t="s">
        <v>580</v>
      </c>
      <c r="AP31" s="48" t="s">
        <v>991</v>
      </c>
      <c r="AQ31" s="48" t="s">
        <v>771</v>
      </c>
      <c r="AR31" s="48" t="s">
        <v>802</v>
      </c>
      <c r="AS31" s="65" t="s">
        <v>708</v>
      </c>
      <c r="AT31" s="48" t="s">
        <v>866</v>
      </c>
      <c r="AU31" s="48" t="s">
        <v>882</v>
      </c>
      <c r="AV31" s="48" t="s">
        <v>661</v>
      </c>
      <c r="AW31" s="48" t="s">
        <v>819</v>
      </c>
      <c r="AX31" s="48" t="s">
        <v>725</v>
      </c>
      <c r="AY31" s="48" t="s">
        <v>1008</v>
      </c>
      <c r="AZ31" s="65" t="s">
        <v>1151</v>
      </c>
      <c r="BA31" s="48" t="s">
        <v>946</v>
      </c>
      <c r="BB31" s="48" t="s">
        <v>597</v>
      </c>
      <c r="BC31" s="65" t="s">
        <v>343</v>
      </c>
      <c r="BD31" s="48" t="s">
        <v>184</v>
      </c>
      <c r="BE31" s="48" t="s">
        <v>280</v>
      </c>
      <c r="BF31" s="48" t="s">
        <v>248</v>
      </c>
      <c r="BG31" s="48" t="s">
        <v>471</v>
      </c>
      <c r="BH31" s="48" t="s">
        <v>59</v>
      </c>
      <c r="BI31" s="65" t="s">
        <v>407</v>
      </c>
      <c r="BJ31" s="48" t="s">
        <v>122</v>
      </c>
      <c r="BK31" s="48" t="s">
        <v>106</v>
      </c>
      <c r="BL31" s="48" t="s">
        <v>454</v>
      </c>
      <c r="BM31" s="48" t="s">
        <v>42</v>
      </c>
      <c r="BN31" s="65" t="s">
        <v>517</v>
      </c>
      <c r="BO31" s="48" t="s">
        <v>231</v>
      </c>
      <c r="BP31" s="48" t="s">
        <v>326</v>
      </c>
      <c r="BQ31" s="48" t="s">
        <v>168</v>
      </c>
      <c r="BR31" s="49" t="s">
        <v>390</v>
      </c>
      <c r="BS31" s="24"/>
      <c r="BT31" s="22"/>
      <c r="BU31" s="29" t="s">
        <v>225</v>
      </c>
      <c r="BV31" s="30" t="s">
        <v>1030</v>
      </c>
      <c r="BW31" s="31">
        <f>L2+(23*L4)</f>
        <v>24</v>
      </c>
      <c r="BX31" s="22"/>
    </row>
    <row r="32" spans="1:76" x14ac:dyDescent="0.2">
      <c r="A32" s="1">
        <v>25</v>
      </c>
      <c r="B32" s="178">
        <f>BW477</f>
        <v>470</v>
      </c>
      <c r="C32" s="6">
        <f>BW76</f>
        <v>69</v>
      </c>
      <c r="D32" s="6">
        <f>BW638</f>
        <v>631</v>
      </c>
      <c r="E32" s="6">
        <f>BW1007</f>
        <v>1000</v>
      </c>
      <c r="F32" s="6">
        <f>BW723</f>
        <v>716</v>
      </c>
      <c r="G32" s="6">
        <f>BW866</f>
        <v>859</v>
      </c>
      <c r="H32" s="6">
        <f>BW368</f>
        <v>361</v>
      </c>
      <c r="I32" s="8">
        <f>BW257</f>
        <v>250</v>
      </c>
      <c r="J32" s="12">
        <f>BW920</f>
        <v>913</v>
      </c>
      <c r="K32" s="6">
        <f>BW521</f>
        <v>514</v>
      </c>
      <c r="L32" s="6">
        <f>BW59</f>
        <v>52</v>
      </c>
      <c r="M32" s="6">
        <f>BW426</f>
        <v>419</v>
      </c>
      <c r="N32" s="6">
        <f>BW150</f>
        <v>143</v>
      </c>
      <c r="O32" s="6">
        <f>BW295</f>
        <v>288</v>
      </c>
      <c r="P32" s="6">
        <f>BW821</f>
        <v>814</v>
      </c>
      <c r="Q32" s="6">
        <f>BW708</f>
        <v>701</v>
      </c>
      <c r="R32" s="6">
        <f>BW331</f>
        <v>324</v>
      </c>
      <c r="S32" s="6">
        <f>BW218</f>
        <v>211</v>
      </c>
      <c r="T32" s="6">
        <f>BW744</f>
        <v>737</v>
      </c>
      <c r="U32" s="6">
        <f>BW889</f>
        <v>882</v>
      </c>
      <c r="V32" s="6">
        <f>BW613</f>
        <v>606</v>
      </c>
      <c r="W32" s="6">
        <f>BW980</f>
        <v>973</v>
      </c>
      <c r="X32" s="6">
        <f>BW518</f>
        <v>511</v>
      </c>
      <c r="Y32" s="11">
        <f>BW119</f>
        <v>112</v>
      </c>
      <c r="Z32" s="7">
        <f>BW782</f>
        <v>775</v>
      </c>
      <c r="AA32" s="9">
        <f>BW671</f>
        <v>664</v>
      </c>
      <c r="AB32" s="6">
        <f>BW173</f>
        <v>166</v>
      </c>
      <c r="AC32" s="6">
        <f>BW316</f>
        <v>309</v>
      </c>
      <c r="AD32" s="6">
        <f>BW32</f>
        <v>25</v>
      </c>
      <c r="AE32" s="6">
        <f>BW401</f>
        <v>394</v>
      </c>
      <c r="AF32" s="6">
        <f>BW963</f>
        <v>956</v>
      </c>
      <c r="AG32" s="179">
        <f>BW562</f>
        <v>555</v>
      </c>
      <c r="AH32" s="5">
        <f t="shared" si="1"/>
        <v>16400</v>
      </c>
      <c r="AI32" s="5">
        <f t="shared" si="2"/>
        <v>11201200</v>
      </c>
      <c r="AJ32" s="2">
        <f t="shared" si="0"/>
        <v>8606720000</v>
      </c>
      <c r="AK32" s="115">
        <f>SUMSQ(B32,C32,D32,E32,F32,G32,H32,I32,J32,K32,L32,M32,N32,O32,P32,Q32,B33,C33,D33,E33,F33,G33,H33,I33,J33,K33,L33,M33,N33,O33,P33,Q33)</f>
        <v>11201200</v>
      </c>
      <c r="AM32" s="47" t="s">
        <v>959</v>
      </c>
      <c r="AN32" s="48" t="s">
        <v>611</v>
      </c>
      <c r="AO32" s="48" t="s">
        <v>1022</v>
      </c>
      <c r="AP32" s="65" t="s">
        <v>547</v>
      </c>
      <c r="AQ32" s="48" t="s">
        <v>833</v>
      </c>
      <c r="AR32" s="65" t="s">
        <v>388</v>
      </c>
      <c r="AS32" s="48" t="s">
        <v>896</v>
      </c>
      <c r="AT32" s="48" t="s">
        <v>675</v>
      </c>
      <c r="AU32" s="65" t="s">
        <v>1141</v>
      </c>
      <c r="AV32" s="48" t="s">
        <v>852</v>
      </c>
      <c r="AW32" s="48" t="s">
        <v>757</v>
      </c>
      <c r="AX32" s="48" t="s">
        <v>788</v>
      </c>
      <c r="AY32" s="48" t="s">
        <v>566</v>
      </c>
      <c r="AZ32" s="48" t="s">
        <v>977</v>
      </c>
      <c r="BA32" s="48" t="s">
        <v>630</v>
      </c>
      <c r="BB32" s="48" t="s">
        <v>915</v>
      </c>
      <c r="BC32" s="48" t="s">
        <v>155</v>
      </c>
      <c r="BD32" s="48" t="s">
        <v>376</v>
      </c>
      <c r="BE32" s="48" t="s">
        <v>217</v>
      </c>
      <c r="BF32" s="65" t="s">
        <v>312</v>
      </c>
      <c r="BG32" s="48" t="s">
        <v>28</v>
      </c>
      <c r="BH32" s="65" t="s">
        <v>503</v>
      </c>
      <c r="BI32" s="48" t="s">
        <v>92</v>
      </c>
      <c r="BJ32" s="48" t="s">
        <v>440</v>
      </c>
      <c r="BK32" s="48" t="s">
        <v>421</v>
      </c>
      <c r="BL32" s="48" t="s">
        <v>136</v>
      </c>
      <c r="BM32" s="48" t="s">
        <v>484</v>
      </c>
      <c r="BN32" s="48" t="s">
        <v>73</v>
      </c>
      <c r="BO32" s="48" t="s">
        <v>294</v>
      </c>
      <c r="BP32" s="48" t="s">
        <v>262</v>
      </c>
      <c r="BQ32" s="65" t="s">
        <v>357</v>
      </c>
      <c r="BR32" s="49" t="s">
        <v>198</v>
      </c>
      <c r="BS32" s="24"/>
      <c r="BT32" s="22"/>
      <c r="BU32" s="29" t="s">
        <v>294</v>
      </c>
      <c r="BV32" s="30" t="s">
        <v>1030</v>
      </c>
      <c r="BW32" s="31">
        <f>L2+(24*L4)</f>
        <v>25</v>
      </c>
      <c r="BX32" s="22"/>
    </row>
    <row r="33" spans="1:76" x14ac:dyDescent="0.2">
      <c r="A33" s="1">
        <v>26</v>
      </c>
      <c r="B33" s="178">
        <f>BW120</f>
        <v>113</v>
      </c>
      <c r="C33" s="6">
        <f>BW489</f>
        <v>482</v>
      </c>
      <c r="D33" s="6">
        <f>BW987</f>
        <v>980</v>
      </c>
      <c r="E33" s="6">
        <f>BW586</f>
        <v>579</v>
      </c>
      <c r="F33" s="6">
        <f>BW886</f>
        <v>879</v>
      </c>
      <c r="G33" s="6">
        <f>BW775</f>
        <v>768</v>
      </c>
      <c r="H33" s="8">
        <f>BW213</f>
        <v>206</v>
      </c>
      <c r="I33" s="6">
        <f>BW356</f>
        <v>349</v>
      </c>
      <c r="J33" s="6">
        <f>BW573</f>
        <v>566</v>
      </c>
      <c r="K33" s="12">
        <f>BW940</f>
        <v>933</v>
      </c>
      <c r="L33" s="6">
        <f>BW414</f>
        <v>407</v>
      </c>
      <c r="M33" s="6">
        <f>BW15</f>
        <v>8</v>
      </c>
      <c r="N33" s="6">
        <f>BW307</f>
        <v>300</v>
      </c>
      <c r="O33" s="6">
        <f>BW194</f>
        <v>187</v>
      </c>
      <c r="P33" s="6">
        <f>BW656</f>
        <v>649</v>
      </c>
      <c r="Q33" s="6">
        <f>BW801</f>
        <v>794</v>
      </c>
      <c r="R33" s="6">
        <f>BW238</f>
        <v>231</v>
      </c>
      <c r="S33" s="6">
        <f>BW383</f>
        <v>376</v>
      </c>
      <c r="T33" s="6">
        <f>BW845</f>
        <v>838</v>
      </c>
      <c r="U33" s="6">
        <f>BW732</f>
        <v>725</v>
      </c>
      <c r="V33" s="6">
        <f>BW1024</f>
        <v>1017</v>
      </c>
      <c r="W33" s="6">
        <f>BW625</f>
        <v>618</v>
      </c>
      <c r="X33" s="11">
        <f>BW99</f>
        <v>92</v>
      </c>
      <c r="Y33" s="6">
        <f>BW466</f>
        <v>459</v>
      </c>
      <c r="Z33" s="9">
        <f>BW683</f>
        <v>676</v>
      </c>
      <c r="AA33" s="7">
        <f>BW826</f>
        <v>819</v>
      </c>
      <c r="AB33" s="6">
        <f>BW264</f>
        <v>257</v>
      </c>
      <c r="AC33" s="6">
        <f>BW153</f>
        <v>146</v>
      </c>
      <c r="AD33" s="6">
        <f>BW453</f>
        <v>446</v>
      </c>
      <c r="AE33" s="6">
        <f>BW52</f>
        <v>45</v>
      </c>
      <c r="AF33" s="6">
        <f>BW550</f>
        <v>543</v>
      </c>
      <c r="AG33" s="179">
        <f>BW919</f>
        <v>912</v>
      </c>
      <c r="AH33" s="5">
        <f t="shared" si="1"/>
        <v>16400</v>
      </c>
      <c r="AI33" s="5">
        <f t="shared" si="2"/>
        <v>11201200</v>
      </c>
      <c r="AJ33" s="2">
        <f t="shared" si="0"/>
        <v>8606720000</v>
      </c>
      <c r="AK33" s="115">
        <f>SUMSQ(R32,S32,T32,U32,V32,W32,X32,Y32,Z32,AA32,AB32,AC32,AD32,AE32,AF32,AG32,R33,S33,T33,U33,V33,W33,X33,Y33,Z33,AA33,AB33,AC33,AD33,AE33,AF33,AG33)</f>
        <v>11201200</v>
      </c>
      <c r="AM33" s="47" t="s">
        <v>954</v>
      </c>
      <c r="AN33" s="48" t="s">
        <v>606</v>
      </c>
      <c r="AO33" s="65" t="s">
        <v>1017</v>
      </c>
      <c r="AP33" s="48" t="s">
        <v>2</v>
      </c>
      <c r="AQ33" s="65" t="s">
        <v>828</v>
      </c>
      <c r="AR33" s="48" t="s">
        <v>734</v>
      </c>
      <c r="AS33" s="48" t="s">
        <v>891</v>
      </c>
      <c r="AT33" s="48" t="s">
        <v>670</v>
      </c>
      <c r="AU33" s="48" t="s">
        <v>683</v>
      </c>
      <c r="AV33" s="65" t="s">
        <v>841</v>
      </c>
      <c r="AW33" s="48" t="s">
        <v>746</v>
      </c>
      <c r="AX33" s="48" t="s">
        <v>778</v>
      </c>
      <c r="AY33" s="48" t="s">
        <v>555</v>
      </c>
      <c r="AZ33" s="48" t="s">
        <v>967</v>
      </c>
      <c r="BA33" s="48" t="s">
        <v>619</v>
      </c>
      <c r="BB33" s="48" t="s">
        <v>904</v>
      </c>
      <c r="BC33" s="48" t="s">
        <v>144</v>
      </c>
      <c r="BD33" s="48" t="s">
        <v>365</v>
      </c>
      <c r="BE33" s="65" t="s">
        <v>1032</v>
      </c>
      <c r="BF33" s="48" t="s">
        <v>301</v>
      </c>
      <c r="BG33" s="65" t="s">
        <v>17</v>
      </c>
      <c r="BH33" s="48" t="s">
        <v>492</v>
      </c>
      <c r="BI33" s="48" t="s">
        <v>81</v>
      </c>
      <c r="BJ33" s="48" t="s">
        <v>429</v>
      </c>
      <c r="BK33" s="48" t="s">
        <v>416</v>
      </c>
      <c r="BL33" s="48" t="s">
        <v>131</v>
      </c>
      <c r="BM33" s="48" t="s">
        <v>480</v>
      </c>
      <c r="BN33" s="48" t="s">
        <v>68</v>
      </c>
      <c r="BO33" s="48" t="s">
        <v>289</v>
      </c>
      <c r="BP33" s="48" t="s">
        <v>257</v>
      </c>
      <c r="BQ33" s="48" t="s">
        <v>352</v>
      </c>
      <c r="BR33" s="80" t="s">
        <v>1155</v>
      </c>
      <c r="BS33" s="24"/>
      <c r="BT33" s="22"/>
      <c r="BU33" s="29" t="s">
        <v>489</v>
      </c>
      <c r="BV33" s="30" t="s">
        <v>1030</v>
      </c>
      <c r="BW33" s="31">
        <f>L2+(25*L4)</f>
        <v>26</v>
      </c>
      <c r="BX33" s="22"/>
    </row>
    <row r="34" spans="1:76" x14ac:dyDescent="0.2">
      <c r="A34" s="1">
        <v>27</v>
      </c>
      <c r="B34" s="178">
        <f>BW564</f>
        <v>557</v>
      </c>
      <c r="C34" s="6">
        <f>BW965</f>
        <v>958</v>
      </c>
      <c r="D34" s="6">
        <f>BW407</f>
        <v>400</v>
      </c>
      <c r="E34" s="6">
        <f>BW38</f>
        <v>31</v>
      </c>
      <c r="F34" s="6">
        <f>BW314</f>
        <v>307</v>
      </c>
      <c r="G34" s="8">
        <f>BW171</f>
        <v>164</v>
      </c>
      <c r="H34" s="6">
        <f>BW665</f>
        <v>658</v>
      </c>
      <c r="I34" s="6">
        <f>BW776</f>
        <v>769</v>
      </c>
      <c r="J34" s="6">
        <f>BW113</f>
        <v>106</v>
      </c>
      <c r="K34" s="6">
        <f>BW512</f>
        <v>505</v>
      </c>
      <c r="L34" s="12">
        <f>BW978</f>
        <v>971</v>
      </c>
      <c r="M34" s="6">
        <f>BW611</f>
        <v>604</v>
      </c>
      <c r="N34" s="6">
        <f>BW895</f>
        <v>888</v>
      </c>
      <c r="O34" s="6">
        <f>BW750</f>
        <v>743</v>
      </c>
      <c r="P34" s="6">
        <f>BW220</f>
        <v>213</v>
      </c>
      <c r="Q34" s="6">
        <f>BW333</f>
        <v>326</v>
      </c>
      <c r="R34" s="6">
        <f>BW706</f>
        <v>699</v>
      </c>
      <c r="S34" s="6">
        <f>BW819</f>
        <v>812</v>
      </c>
      <c r="T34" s="6">
        <f>BW289</f>
        <v>282</v>
      </c>
      <c r="U34" s="6">
        <f>BW144</f>
        <v>137</v>
      </c>
      <c r="V34" s="6">
        <f>BW428</f>
        <v>421</v>
      </c>
      <c r="W34" s="11">
        <f>BW61</f>
        <v>54</v>
      </c>
      <c r="X34" s="6">
        <f>BW527</f>
        <v>520</v>
      </c>
      <c r="Y34" s="6">
        <f>BW926</f>
        <v>919</v>
      </c>
      <c r="Z34" s="6">
        <f>BW263</f>
        <v>256</v>
      </c>
      <c r="AA34" s="6">
        <f>BW374</f>
        <v>367</v>
      </c>
      <c r="AB34" s="7">
        <f>BW868</f>
        <v>861</v>
      </c>
      <c r="AC34" s="9">
        <f>BW725</f>
        <v>718</v>
      </c>
      <c r="AD34" s="6">
        <f>BW1001</f>
        <v>994</v>
      </c>
      <c r="AE34" s="6">
        <f>BW632</f>
        <v>625</v>
      </c>
      <c r="AF34" s="6">
        <f>BW74</f>
        <v>67</v>
      </c>
      <c r="AG34" s="179">
        <f>BW475</f>
        <v>468</v>
      </c>
      <c r="AH34" s="5">
        <f t="shared" si="1"/>
        <v>16400</v>
      </c>
      <c r="AI34" s="5">
        <f t="shared" si="2"/>
        <v>11201200</v>
      </c>
      <c r="AJ34" s="2">
        <f t="shared" si="0"/>
        <v>8606720000</v>
      </c>
      <c r="AK34" s="115">
        <f>SUMSQ(B34,C34,D34,E34,F34,G34,H34,I34,J34,K34,L34,M34,N34,O34,P34,Q34,B35,C35,D35,E35,F35,G35,H35,I35,J35,K35,L35,M35,N35,O35,P35,Q35)</f>
        <v>11201200</v>
      </c>
      <c r="AM34" s="47" t="s">
        <v>957</v>
      </c>
      <c r="AN34" s="65" t="s">
        <v>609</v>
      </c>
      <c r="AO34" s="48" t="s">
        <v>1020</v>
      </c>
      <c r="AP34" s="48" t="s">
        <v>545</v>
      </c>
      <c r="AQ34" s="48" t="s">
        <v>831</v>
      </c>
      <c r="AR34" s="48" t="s">
        <v>737</v>
      </c>
      <c r="AS34" s="48" t="s">
        <v>894</v>
      </c>
      <c r="AT34" s="48" t="s">
        <v>673</v>
      </c>
      <c r="AU34" s="48" t="s">
        <v>696</v>
      </c>
      <c r="AV34" s="48" t="s">
        <v>854</v>
      </c>
      <c r="AW34" s="65" t="s">
        <v>759</v>
      </c>
      <c r="AX34" s="48" t="s">
        <v>790</v>
      </c>
      <c r="AY34" s="65" t="s">
        <v>568</v>
      </c>
      <c r="AZ34" s="48" t="s">
        <v>979</v>
      </c>
      <c r="BA34" s="48" t="s">
        <v>632</v>
      </c>
      <c r="BB34" s="48" t="s">
        <v>917</v>
      </c>
      <c r="BC34" s="48" t="s">
        <v>157</v>
      </c>
      <c r="BD34" s="48" t="s">
        <v>378</v>
      </c>
      <c r="BE34" s="48" t="s">
        <v>219</v>
      </c>
      <c r="BF34" s="48" t="s">
        <v>314</v>
      </c>
      <c r="BG34" s="48" t="s">
        <v>30</v>
      </c>
      <c r="BH34" s="48" t="s">
        <v>505</v>
      </c>
      <c r="BI34" s="48" t="s">
        <v>94</v>
      </c>
      <c r="BJ34" s="65" t="s">
        <v>1140</v>
      </c>
      <c r="BK34" s="48" t="s">
        <v>419</v>
      </c>
      <c r="BL34" s="48" t="s">
        <v>134</v>
      </c>
      <c r="BM34" s="65" t="s">
        <v>483</v>
      </c>
      <c r="BN34" s="48" t="s">
        <v>71</v>
      </c>
      <c r="BO34" s="65" t="s">
        <v>292</v>
      </c>
      <c r="BP34" s="48" t="s">
        <v>260</v>
      </c>
      <c r="BQ34" s="48" t="s">
        <v>355</v>
      </c>
      <c r="BR34" s="49" t="s">
        <v>196</v>
      </c>
      <c r="BS34" s="24"/>
      <c r="BT34" s="22"/>
      <c r="BU34" s="29" t="s">
        <v>114</v>
      </c>
      <c r="BV34" s="30" t="s">
        <v>1030</v>
      </c>
      <c r="BW34" s="31">
        <f>L2+(26*L4)</f>
        <v>27</v>
      </c>
      <c r="BX34" s="22"/>
    </row>
    <row r="35" spans="1:76" x14ac:dyDescent="0.2">
      <c r="A35" s="1">
        <v>28</v>
      </c>
      <c r="B35" s="178">
        <f>BW913</f>
        <v>906</v>
      </c>
      <c r="C35" s="6">
        <f>BW544</f>
        <v>537</v>
      </c>
      <c r="D35" s="6">
        <f>BW50</f>
        <v>43</v>
      </c>
      <c r="E35" s="6">
        <f>BW451</f>
        <v>444</v>
      </c>
      <c r="F35" s="8">
        <f>BW159</f>
        <v>152</v>
      </c>
      <c r="G35" s="6">
        <f>BW270</f>
        <v>263</v>
      </c>
      <c r="H35" s="6">
        <f>BW828</f>
        <v>821</v>
      </c>
      <c r="I35" s="6">
        <f>BW685</f>
        <v>678</v>
      </c>
      <c r="J35" s="6">
        <f>BW468</f>
        <v>461</v>
      </c>
      <c r="K35" s="6">
        <f>BW101</f>
        <v>94</v>
      </c>
      <c r="L35" s="6">
        <f>BW631</f>
        <v>624</v>
      </c>
      <c r="M35" s="12">
        <f>BW1030</f>
        <v>1023</v>
      </c>
      <c r="N35" s="6">
        <f>BW730</f>
        <v>723</v>
      </c>
      <c r="O35" s="6">
        <f>BW843</f>
        <v>836</v>
      </c>
      <c r="P35" s="6">
        <f>BW377</f>
        <v>370</v>
      </c>
      <c r="Q35" s="6">
        <f>BW232</f>
        <v>225</v>
      </c>
      <c r="R35" s="6">
        <f>BW807</f>
        <v>800</v>
      </c>
      <c r="S35" s="6">
        <f>BW662</f>
        <v>655</v>
      </c>
      <c r="T35" s="6">
        <f>BW196</f>
        <v>189</v>
      </c>
      <c r="U35" s="6">
        <f>BW309</f>
        <v>302</v>
      </c>
      <c r="V35" s="11">
        <f>BW9</f>
        <v>2</v>
      </c>
      <c r="W35" s="6">
        <f>BW408</f>
        <v>401</v>
      </c>
      <c r="X35" s="6">
        <f>BW938</f>
        <v>931</v>
      </c>
      <c r="Y35" s="6">
        <f>BW571</f>
        <v>564</v>
      </c>
      <c r="Z35" s="6">
        <f>BW354</f>
        <v>347</v>
      </c>
      <c r="AA35" s="6">
        <f>BW211</f>
        <v>204</v>
      </c>
      <c r="AB35" s="9">
        <f>BW769</f>
        <v>762</v>
      </c>
      <c r="AC35" s="7">
        <f>BW880</f>
        <v>873</v>
      </c>
      <c r="AD35" s="6">
        <f>BW588</f>
        <v>581</v>
      </c>
      <c r="AE35" s="6">
        <f>BW989</f>
        <v>982</v>
      </c>
      <c r="AF35" s="6">
        <f>BW495</f>
        <v>488</v>
      </c>
      <c r="AG35" s="179">
        <f>BW126</f>
        <v>119</v>
      </c>
      <c r="AH35" s="5">
        <f t="shared" si="1"/>
        <v>16400</v>
      </c>
      <c r="AI35" s="5">
        <f t="shared" si="2"/>
        <v>11201200</v>
      </c>
      <c r="AJ35" s="2">
        <f t="shared" si="0"/>
        <v>8606720000</v>
      </c>
      <c r="AK35" s="115">
        <f>SUMSQ(R34,S34,T34,U34,V34,W34,X34,Y34,Z34,AA34,AB34,AC34,AD34,AE34,AF34,AG34,R35,S35,T35,U35,V35,W35,X35,Y35,Z35,AA35,AB35,AC35,AD35,AE35,AF35,AG35)</f>
        <v>11201200</v>
      </c>
      <c r="AM35" s="74" t="s">
        <v>1154</v>
      </c>
      <c r="AN35" s="48" t="s">
        <v>608</v>
      </c>
      <c r="AO35" s="48" t="s">
        <v>1019</v>
      </c>
      <c r="AP35" s="48" t="s">
        <v>544</v>
      </c>
      <c r="AQ35" s="48" t="s">
        <v>830</v>
      </c>
      <c r="AR35" s="48" t="s">
        <v>736</v>
      </c>
      <c r="AS35" s="48" t="s">
        <v>893</v>
      </c>
      <c r="AT35" s="48" t="s">
        <v>672</v>
      </c>
      <c r="AU35" s="48" t="s">
        <v>681</v>
      </c>
      <c r="AV35" s="48" t="s">
        <v>839</v>
      </c>
      <c r="AW35" s="48" t="s">
        <v>744</v>
      </c>
      <c r="AX35" s="65" t="s">
        <v>776</v>
      </c>
      <c r="AY35" s="48" t="s">
        <v>553</v>
      </c>
      <c r="AZ35" s="65" t="s">
        <v>965</v>
      </c>
      <c r="BA35" s="48" t="s">
        <v>617</v>
      </c>
      <c r="BB35" s="48" t="s">
        <v>902</v>
      </c>
      <c r="BC35" s="48" t="s">
        <v>142</v>
      </c>
      <c r="BD35" s="48" t="s">
        <v>363</v>
      </c>
      <c r="BE35" s="48" t="s">
        <v>204</v>
      </c>
      <c r="BF35" s="48" t="s">
        <v>299</v>
      </c>
      <c r="BG35" s="48" t="s">
        <v>15</v>
      </c>
      <c r="BH35" s="48" t="s">
        <v>490</v>
      </c>
      <c r="BI35" s="65" t="s">
        <v>79</v>
      </c>
      <c r="BJ35" s="48" t="s">
        <v>427</v>
      </c>
      <c r="BK35" s="48" t="s">
        <v>418</v>
      </c>
      <c r="BL35" s="48" t="s">
        <v>133</v>
      </c>
      <c r="BM35" s="48" t="s">
        <v>482</v>
      </c>
      <c r="BN35" s="65" t="s">
        <v>1149</v>
      </c>
      <c r="BO35" s="48" t="s">
        <v>291</v>
      </c>
      <c r="BP35" s="65" t="s">
        <v>259</v>
      </c>
      <c r="BQ35" s="48" t="s">
        <v>354</v>
      </c>
      <c r="BR35" s="49" t="s">
        <v>195</v>
      </c>
      <c r="BS35" s="24"/>
      <c r="BT35" s="22"/>
      <c r="BU35" s="29" t="s">
        <v>174</v>
      </c>
      <c r="BV35" s="30" t="s">
        <v>1030</v>
      </c>
      <c r="BW35" s="31">
        <f>L2+(27*L4)</f>
        <v>28</v>
      </c>
      <c r="BX35" s="22"/>
    </row>
    <row r="36" spans="1:76" x14ac:dyDescent="0.2">
      <c r="A36" s="1">
        <v>29</v>
      </c>
      <c r="B36" s="178">
        <f>BW606</f>
        <v>599</v>
      </c>
      <c r="C36" s="6">
        <f>BW975</f>
        <v>968</v>
      </c>
      <c r="D36" s="6">
        <f>BW509</f>
        <v>502</v>
      </c>
      <c r="E36" s="8">
        <f>BW108</f>
        <v>101</v>
      </c>
      <c r="F36" s="6">
        <f>BW336</f>
        <v>329</v>
      </c>
      <c r="G36" s="6">
        <f>BW225</f>
        <v>218</v>
      </c>
      <c r="H36" s="6">
        <f>BW755</f>
        <v>748</v>
      </c>
      <c r="I36" s="6">
        <f>BW898</f>
        <v>891</v>
      </c>
      <c r="J36" s="6">
        <f>BW27</f>
        <v>20</v>
      </c>
      <c r="K36" s="6">
        <f>BW394</f>
        <v>387</v>
      </c>
      <c r="L36" s="6">
        <f>BW952</f>
        <v>945</v>
      </c>
      <c r="M36" s="6">
        <f>BW553</f>
        <v>546</v>
      </c>
      <c r="N36" s="12">
        <f>BW789</f>
        <v>782</v>
      </c>
      <c r="O36" s="6">
        <f>BW676</f>
        <v>669</v>
      </c>
      <c r="P36" s="6">
        <f>BW182</f>
        <v>175</v>
      </c>
      <c r="Q36" s="6">
        <f>BW327</f>
        <v>320</v>
      </c>
      <c r="R36" s="6">
        <f>BW712</f>
        <v>705</v>
      </c>
      <c r="S36" s="6">
        <f>BW857</f>
        <v>850</v>
      </c>
      <c r="T36" s="6">
        <f>BW363</f>
        <v>356</v>
      </c>
      <c r="U36" s="11">
        <f>BW250</f>
        <v>243</v>
      </c>
      <c r="V36" s="6">
        <f>BW486</f>
        <v>479</v>
      </c>
      <c r="W36" s="6">
        <f>BW87</f>
        <v>80</v>
      </c>
      <c r="X36" s="6">
        <f>BW645</f>
        <v>638</v>
      </c>
      <c r="Y36" s="6">
        <f>BW1012</f>
        <v>1005</v>
      </c>
      <c r="Z36" s="6">
        <f>BW141</f>
        <v>134</v>
      </c>
      <c r="AA36" s="6">
        <f>BW284</f>
        <v>277</v>
      </c>
      <c r="AB36" s="6">
        <f>BW814</f>
        <v>807</v>
      </c>
      <c r="AC36" s="6">
        <f>BW703</f>
        <v>696</v>
      </c>
      <c r="AD36" s="7">
        <f>BW931</f>
        <v>924</v>
      </c>
      <c r="AE36" s="9">
        <f>BW530</f>
        <v>523</v>
      </c>
      <c r="AF36" s="6">
        <f>BW64</f>
        <v>57</v>
      </c>
      <c r="AG36" s="179">
        <f>BW433</f>
        <v>426</v>
      </c>
      <c r="AH36" s="5">
        <f t="shared" si="1"/>
        <v>16400</v>
      </c>
      <c r="AI36" s="5">
        <f t="shared" si="2"/>
        <v>11201200</v>
      </c>
      <c r="AJ36" s="2">
        <f t="shared" si="0"/>
        <v>8606720000</v>
      </c>
      <c r="AK36" s="115">
        <f>SUMSQ(B36,C36,D36,E36,F36,G36,H36,I36,J36,K36,L36,M36,N36,O36,P36,Q36,B37,C37,D37,E37,F37,G37,H37,I37,J37,K37,L37,M37,N37,O37,P37,Q37)</f>
        <v>11201200</v>
      </c>
      <c r="AM36" s="47" t="s">
        <v>963</v>
      </c>
      <c r="AN36" s="65" t="s">
        <v>615</v>
      </c>
      <c r="AO36" s="48" t="s">
        <v>1026</v>
      </c>
      <c r="AP36" s="48" t="s">
        <v>551</v>
      </c>
      <c r="AQ36" s="48" t="s">
        <v>837</v>
      </c>
      <c r="AR36" s="48" t="s">
        <v>742</v>
      </c>
      <c r="AS36" s="48" t="s">
        <v>900</v>
      </c>
      <c r="AT36" s="65" t="s">
        <v>679</v>
      </c>
      <c r="AU36" s="48" t="s">
        <v>690</v>
      </c>
      <c r="AV36" s="48" t="s">
        <v>848</v>
      </c>
      <c r="AW36" s="65" t="s">
        <v>753</v>
      </c>
      <c r="AX36" s="48" t="s">
        <v>784</v>
      </c>
      <c r="AY36" s="48" t="s">
        <v>562</v>
      </c>
      <c r="AZ36" s="48" t="s">
        <v>973</v>
      </c>
      <c r="BA36" s="48" t="s">
        <v>626</v>
      </c>
      <c r="BB36" s="48" t="s">
        <v>911</v>
      </c>
      <c r="BC36" s="48" t="s">
        <v>151</v>
      </c>
      <c r="BD36" s="65" t="s">
        <v>372</v>
      </c>
      <c r="BE36" s="48" t="s">
        <v>213</v>
      </c>
      <c r="BF36" s="48" t="s">
        <v>308</v>
      </c>
      <c r="BG36" s="48" t="s">
        <v>24</v>
      </c>
      <c r="BH36" s="48" t="s">
        <v>499</v>
      </c>
      <c r="BI36" s="48" t="s">
        <v>88</v>
      </c>
      <c r="BJ36" s="65" t="s">
        <v>436</v>
      </c>
      <c r="BK36" s="48" t="s">
        <v>425</v>
      </c>
      <c r="BL36" s="48" t="s">
        <v>140</v>
      </c>
      <c r="BM36" s="48" t="s">
        <v>488</v>
      </c>
      <c r="BN36" s="48" t="s">
        <v>77</v>
      </c>
      <c r="BO36" s="65" t="s">
        <v>1142</v>
      </c>
      <c r="BP36" s="48" t="s">
        <v>266</v>
      </c>
      <c r="BQ36" s="48" t="s">
        <v>361</v>
      </c>
      <c r="BR36" s="49" t="s">
        <v>202</v>
      </c>
      <c r="BS36" s="24"/>
      <c r="BT36" s="22"/>
      <c r="BU36" s="29" t="s">
        <v>877</v>
      </c>
      <c r="BV36" s="30" t="s">
        <v>1030</v>
      </c>
      <c r="BW36" s="31">
        <f>L2+(28*L4)</f>
        <v>29</v>
      </c>
      <c r="BX36" s="22"/>
    </row>
    <row r="37" spans="1:76" x14ac:dyDescent="0.2">
      <c r="A37" s="1">
        <v>30</v>
      </c>
      <c r="B37" s="178">
        <f>BW1019</f>
        <v>1012</v>
      </c>
      <c r="C37" s="6">
        <f>BW618</f>
        <v>611</v>
      </c>
      <c r="D37" s="8">
        <f>BW88</f>
        <v>81</v>
      </c>
      <c r="E37" s="6">
        <f>BW457</f>
        <v>450</v>
      </c>
      <c r="F37" s="6">
        <f>BW245</f>
        <v>238</v>
      </c>
      <c r="G37" s="6">
        <f>BW388</f>
        <v>381</v>
      </c>
      <c r="H37" s="6">
        <f>BW854</f>
        <v>847</v>
      </c>
      <c r="I37" s="6">
        <f>BW743</f>
        <v>736</v>
      </c>
      <c r="J37" s="6">
        <f>BW446</f>
        <v>439</v>
      </c>
      <c r="K37" s="6">
        <f>BW47</f>
        <v>40</v>
      </c>
      <c r="L37" s="6">
        <f>BW541</f>
        <v>534</v>
      </c>
      <c r="M37" s="6">
        <f>BW908</f>
        <v>901</v>
      </c>
      <c r="N37" s="6">
        <f>BW688</f>
        <v>681</v>
      </c>
      <c r="O37" s="12">
        <f>BW833</f>
        <v>826</v>
      </c>
      <c r="P37" s="6">
        <f>BW275</f>
        <v>268</v>
      </c>
      <c r="Q37" s="6">
        <f>BW162</f>
        <v>155</v>
      </c>
      <c r="R37" s="6">
        <f>BW877</f>
        <v>870</v>
      </c>
      <c r="S37" s="6">
        <f>BW764</f>
        <v>757</v>
      </c>
      <c r="T37" s="11">
        <f>BW206</f>
        <v>199</v>
      </c>
      <c r="U37" s="6">
        <f>BW351</f>
        <v>344</v>
      </c>
      <c r="V37" s="6">
        <f>BW131</f>
        <v>124</v>
      </c>
      <c r="W37" s="6">
        <f>BW498</f>
        <v>491</v>
      </c>
      <c r="X37" s="6">
        <f>BW992</f>
        <v>985</v>
      </c>
      <c r="Y37" s="6">
        <f>BW593</f>
        <v>586</v>
      </c>
      <c r="Z37" s="6">
        <f>BW296</f>
        <v>289</v>
      </c>
      <c r="AA37" s="6">
        <f>BW185</f>
        <v>178</v>
      </c>
      <c r="AB37" s="6">
        <f>BW651</f>
        <v>644</v>
      </c>
      <c r="AC37" s="6">
        <f>BW794</f>
        <v>787</v>
      </c>
      <c r="AD37" s="9">
        <f>BW582</f>
        <v>575</v>
      </c>
      <c r="AE37" s="7">
        <f>BW951</f>
        <v>944</v>
      </c>
      <c r="AF37" s="6">
        <f>BW421</f>
        <v>414</v>
      </c>
      <c r="AG37" s="179">
        <f>BW20</f>
        <v>13</v>
      </c>
      <c r="AH37" s="5">
        <f t="shared" si="1"/>
        <v>16400</v>
      </c>
      <c r="AI37" s="5">
        <f t="shared" si="2"/>
        <v>11201200</v>
      </c>
      <c r="AJ37" s="2">
        <f t="shared" si="0"/>
        <v>8606720000</v>
      </c>
      <c r="AK37" s="115">
        <f>SUMSQ(R36,S36,T36,U36,V36,W36,X36,Y36,Z36,AA36,AB36,AC36,AD36,AE36,AF36,AG36,R37,S37,T37,U37,V37,W37,X37,Y37,Z37,AA37,AB37,AC37,AD37,AE37,AF37,AG37)</f>
        <v>11201200</v>
      </c>
      <c r="AM37" s="74" t="s">
        <v>950</v>
      </c>
      <c r="AN37" s="48" t="s">
        <v>602</v>
      </c>
      <c r="AO37" s="48" t="s">
        <v>1013</v>
      </c>
      <c r="AP37" s="48" t="s">
        <v>539</v>
      </c>
      <c r="AQ37" s="48" t="s">
        <v>824</v>
      </c>
      <c r="AR37" s="48" t="s">
        <v>730</v>
      </c>
      <c r="AS37" s="65" t="s">
        <v>887</v>
      </c>
      <c r="AT37" s="48" t="s">
        <v>666</v>
      </c>
      <c r="AU37" s="48" t="s">
        <v>687</v>
      </c>
      <c r="AV37" s="48" t="s">
        <v>845</v>
      </c>
      <c r="AW37" s="48" t="s">
        <v>750</v>
      </c>
      <c r="AX37" s="65" t="s">
        <v>1125</v>
      </c>
      <c r="AY37" s="48" t="s">
        <v>559</v>
      </c>
      <c r="AZ37" s="48" t="s">
        <v>970</v>
      </c>
      <c r="BA37" s="48" t="s">
        <v>623</v>
      </c>
      <c r="BB37" s="48" t="s">
        <v>908</v>
      </c>
      <c r="BC37" s="48" t="s">
        <v>56</v>
      </c>
      <c r="BD37" s="48" t="s">
        <v>369</v>
      </c>
      <c r="BE37" s="48" t="s">
        <v>210</v>
      </c>
      <c r="BF37" s="48" t="s">
        <v>305</v>
      </c>
      <c r="BG37" s="48" t="s">
        <v>21</v>
      </c>
      <c r="BH37" s="48" t="s">
        <v>496</v>
      </c>
      <c r="BI37" s="65" t="s">
        <v>85</v>
      </c>
      <c r="BJ37" s="48" t="s">
        <v>433</v>
      </c>
      <c r="BK37" s="48" t="s">
        <v>412</v>
      </c>
      <c r="BL37" s="48" t="s">
        <v>127</v>
      </c>
      <c r="BM37" s="48" t="s">
        <v>476</v>
      </c>
      <c r="BN37" s="48" t="s">
        <v>64</v>
      </c>
      <c r="BO37" s="48" t="s">
        <v>285</v>
      </c>
      <c r="BP37" s="65" t="s">
        <v>253</v>
      </c>
      <c r="BQ37" s="48" t="s">
        <v>348</v>
      </c>
      <c r="BR37" s="49" t="s">
        <v>189</v>
      </c>
      <c r="BS37" s="24"/>
      <c r="BT37" s="22"/>
      <c r="BU37" s="29" t="s">
        <v>937</v>
      </c>
      <c r="BV37" s="30" t="s">
        <v>1030</v>
      </c>
      <c r="BW37" s="31">
        <f>L2+(29*L4)</f>
        <v>30</v>
      </c>
      <c r="BX37" s="22"/>
    </row>
    <row r="38" spans="1:76" x14ac:dyDescent="0.2">
      <c r="A38" s="1">
        <v>31</v>
      </c>
      <c r="B38" s="178">
        <f>BW439</f>
        <v>432</v>
      </c>
      <c r="C38" s="8">
        <f>BW70</f>
        <v>63</v>
      </c>
      <c r="D38" s="6">
        <f>BW532</f>
        <v>525</v>
      </c>
      <c r="E38" s="6">
        <f>BW933</f>
        <v>926</v>
      </c>
      <c r="F38" s="6">
        <f>BW697</f>
        <v>690</v>
      </c>
      <c r="G38" s="6">
        <f>BW808</f>
        <v>801</v>
      </c>
      <c r="H38" s="6">
        <f>BW282</f>
        <v>275</v>
      </c>
      <c r="I38" s="6">
        <f>BW139</f>
        <v>132</v>
      </c>
      <c r="J38" s="6">
        <f>BW1010</f>
        <v>1003</v>
      </c>
      <c r="K38" s="6">
        <f>BW643</f>
        <v>636</v>
      </c>
      <c r="L38" s="6">
        <f>BW81</f>
        <v>74</v>
      </c>
      <c r="M38" s="6">
        <f>BW480</f>
        <v>473</v>
      </c>
      <c r="N38" s="6">
        <f>BW252</f>
        <v>245</v>
      </c>
      <c r="O38" s="6">
        <f>BW365</f>
        <v>358</v>
      </c>
      <c r="P38" s="12">
        <f>BW863</f>
        <v>856</v>
      </c>
      <c r="Q38" s="6">
        <f>BW718</f>
        <v>711</v>
      </c>
      <c r="R38" s="6">
        <f>BW321</f>
        <v>314</v>
      </c>
      <c r="S38" s="11">
        <f>BW176</f>
        <v>169</v>
      </c>
      <c r="T38" s="6">
        <f>BW674</f>
        <v>667</v>
      </c>
      <c r="U38" s="6">
        <f>BW787</f>
        <v>780</v>
      </c>
      <c r="V38" s="6">
        <f>BW559</f>
        <v>552</v>
      </c>
      <c r="W38" s="6">
        <f>BW958</f>
        <v>951</v>
      </c>
      <c r="X38" s="6">
        <f>BW396</f>
        <v>389</v>
      </c>
      <c r="Y38" s="6">
        <f>BW29</f>
        <v>22</v>
      </c>
      <c r="Z38" s="6">
        <f>BW900</f>
        <v>893</v>
      </c>
      <c r="AA38" s="6">
        <f>BW757</f>
        <v>750</v>
      </c>
      <c r="AB38" s="6">
        <f>BW231</f>
        <v>224</v>
      </c>
      <c r="AC38" s="6">
        <f>BW342</f>
        <v>335</v>
      </c>
      <c r="AD38" s="6">
        <f>BW106</f>
        <v>99</v>
      </c>
      <c r="AE38" s="6">
        <f>BW507</f>
        <v>500</v>
      </c>
      <c r="AF38" s="7">
        <f>BW969</f>
        <v>962</v>
      </c>
      <c r="AG38" s="145">
        <f>BW600</f>
        <v>593</v>
      </c>
      <c r="AH38" s="5">
        <f t="shared" si="1"/>
        <v>16400</v>
      </c>
      <c r="AI38" s="5">
        <f t="shared" si="2"/>
        <v>11201200</v>
      </c>
      <c r="AJ38" s="2">
        <f t="shared" si="0"/>
        <v>8606720000</v>
      </c>
      <c r="AK38" s="115">
        <f>SUMSQ(B38,C38,D38,E38,F38,G38,H38,I38,J38,K38,L38,M38,N38,O38,P38,Q38,B39,C39,D39,E39,F39,G39,H39,I39,J39,K39,L39,M39,N39,O39,P39,Q39)</f>
        <v>11201200</v>
      </c>
      <c r="AM38" s="47" t="s">
        <v>961</v>
      </c>
      <c r="AN38" s="48" t="s">
        <v>613</v>
      </c>
      <c r="AO38" s="48" t="s">
        <v>1024</v>
      </c>
      <c r="AP38" s="65" t="s">
        <v>1159</v>
      </c>
      <c r="AQ38" s="48" t="s">
        <v>835</v>
      </c>
      <c r="AR38" s="48" t="s">
        <v>740</v>
      </c>
      <c r="AS38" s="48" t="s">
        <v>898</v>
      </c>
      <c r="AT38" s="48" t="s">
        <v>677</v>
      </c>
      <c r="AU38" s="65" t="s">
        <v>692</v>
      </c>
      <c r="AV38" s="48" t="s">
        <v>850</v>
      </c>
      <c r="AW38" s="48" t="s">
        <v>755</v>
      </c>
      <c r="AX38" s="48" t="s">
        <v>786</v>
      </c>
      <c r="AY38" s="48" t="s">
        <v>564</v>
      </c>
      <c r="AZ38" s="48" t="s">
        <v>975</v>
      </c>
      <c r="BA38" s="65" t="s">
        <v>628</v>
      </c>
      <c r="BB38" s="48" t="s">
        <v>913</v>
      </c>
      <c r="BC38" s="48" t="s">
        <v>153</v>
      </c>
      <c r="BD38" s="48" t="s">
        <v>374</v>
      </c>
      <c r="BE38" s="48" t="s">
        <v>215</v>
      </c>
      <c r="BF38" s="48" t="s">
        <v>310</v>
      </c>
      <c r="BG38" s="48" t="s">
        <v>26</v>
      </c>
      <c r="BH38" s="65" t="s">
        <v>501</v>
      </c>
      <c r="BI38" s="48" t="s">
        <v>90</v>
      </c>
      <c r="BJ38" s="48" t="s">
        <v>438</v>
      </c>
      <c r="BK38" s="65" t="s">
        <v>423</v>
      </c>
      <c r="BL38" s="48" t="s">
        <v>138</v>
      </c>
      <c r="BM38" s="48" t="s">
        <v>486</v>
      </c>
      <c r="BN38" s="48" t="s">
        <v>75</v>
      </c>
      <c r="BO38" s="48" t="s">
        <v>6</v>
      </c>
      <c r="BP38" s="48" t="s">
        <v>264</v>
      </c>
      <c r="BQ38" s="65" t="s">
        <v>359</v>
      </c>
      <c r="BR38" s="49" t="s">
        <v>200</v>
      </c>
      <c r="BS38" s="24"/>
      <c r="BT38" s="22"/>
      <c r="BU38" s="29" t="s">
        <v>545</v>
      </c>
      <c r="BV38" s="30" t="s">
        <v>1030</v>
      </c>
      <c r="BW38" s="31">
        <f>L2+(30*L4)</f>
        <v>31</v>
      </c>
      <c r="BX38" s="22"/>
    </row>
    <row r="39" spans="1:76" ht="13.5" thickBot="1" x14ac:dyDescent="0.25">
      <c r="A39" s="1">
        <v>32</v>
      </c>
      <c r="B39" s="183">
        <f>BW18</f>
        <v>11</v>
      </c>
      <c r="C39" s="180">
        <f>BW419</f>
        <v>412</v>
      </c>
      <c r="D39" s="180">
        <f>BW945</f>
        <v>938</v>
      </c>
      <c r="E39" s="180">
        <f>BW576</f>
        <v>569</v>
      </c>
      <c r="F39" s="180">
        <f>BW796</f>
        <v>789</v>
      </c>
      <c r="G39" s="180">
        <f>BW653</f>
        <v>646</v>
      </c>
      <c r="H39" s="180">
        <f>BW191</f>
        <v>184</v>
      </c>
      <c r="I39" s="180">
        <f>BW302</f>
        <v>295</v>
      </c>
      <c r="J39" s="180">
        <f>BW599</f>
        <v>592</v>
      </c>
      <c r="K39" s="180">
        <f>BW998</f>
        <v>991</v>
      </c>
      <c r="L39" s="180">
        <f>BW500</f>
        <v>493</v>
      </c>
      <c r="M39" s="180">
        <f>BW133</f>
        <v>126</v>
      </c>
      <c r="N39" s="180">
        <f>BW345</f>
        <v>338</v>
      </c>
      <c r="O39" s="180">
        <f>BW200</f>
        <v>193</v>
      </c>
      <c r="P39" s="180">
        <f>BW762</f>
        <v>755</v>
      </c>
      <c r="Q39" s="187">
        <f>BW875</f>
        <v>868</v>
      </c>
      <c r="R39" s="191">
        <f>BW164</f>
        <v>157</v>
      </c>
      <c r="S39" s="180">
        <f>BW277</f>
        <v>270</v>
      </c>
      <c r="T39" s="180">
        <f>BW839</f>
        <v>832</v>
      </c>
      <c r="U39" s="180">
        <f>BW694</f>
        <v>687</v>
      </c>
      <c r="V39" s="180">
        <f>BW906</f>
        <v>899</v>
      </c>
      <c r="W39" s="180">
        <f>BW539</f>
        <v>532</v>
      </c>
      <c r="X39" s="180">
        <f>BW41</f>
        <v>34</v>
      </c>
      <c r="Y39" s="180">
        <f>BW440</f>
        <v>433</v>
      </c>
      <c r="Z39" s="180">
        <f>BW737</f>
        <v>730</v>
      </c>
      <c r="AA39" s="180">
        <f>BW848</f>
        <v>841</v>
      </c>
      <c r="AB39" s="180">
        <f>BW386</f>
        <v>379</v>
      </c>
      <c r="AC39" s="180">
        <f>BW243</f>
        <v>236</v>
      </c>
      <c r="AD39" s="180">
        <f>BW463</f>
        <v>456</v>
      </c>
      <c r="AE39" s="180">
        <f>BW94</f>
        <v>87</v>
      </c>
      <c r="AF39" s="150">
        <f>BW620</f>
        <v>613</v>
      </c>
      <c r="AG39" s="182">
        <f>BW1021</f>
        <v>1014</v>
      </c>
      <c r="AH39" s="5">
        <f t="shared" si="1"/>
        <v>16400</v>
      </c>
      <c r="AI39" s="5">
        <f t="shared" si="2"/>
        <v>11201200</v>
      </c>
      <c r="AJ39" s="2">
        <f t="shared" si="0"/>
        <v>8606720000</v>
      </c>
      <c r="AK39" s="115">
        <f>SUMSQ(R38,S38,T38,U38,V38,W38,X38,Y38,Z38,AA38,AB38,AC38,AD38,AE38,AF38,AG38,R39,S39,T39,U39,V39,W39,X39,Y39,Z39,AA39,AB39,AC39,AD39,AE39,AF39,AG39)</f>
        <v>11201200</v>
      </c>
      <c r="AM39" s="50" t="s">
        <v>952</v>
      </c>
      <c r="AN39" s="51" t="s">
        <v>604</v>
      </c>
      <c r="AO39" s="76" t="s">
        <v>1015</v>
      </c>
      <c r="AP39" s="51" t="s">
        <v>541</v>
      </c>
      <c r="AQ39" s="51" t="s">
        <v>826</v>
      </c>
      <c r="AR39" s="51" t="s">
        <v>732</v>
      </c>
      <c r="AS39" s="51" t="s">
        <v>889</v>
      </c>
      <c r="AT39" s="51" t="s">
        <v>668</v>
      </c>
      <c r="AU39" s="51" t="s">
        <v>685</v>
      </c>
      <c r="AV39" s="76" t="s">
        <v>843</v>
      </c>
      <c r="AW39" s="51" t="s">
        <v>748</v>
      </c>
      <c r="AX39" s="51" t="s">
        <v>780</v>
      </c>
      <c r="AY39" s="51" t="s">
        <v>557</v>
      </c>
      <c r="AZ39" s="51" t="s">
        <v>969</v>
      </c>
      <c r="BA39" s="51" t="s">
        <v>621</v>
      </c>
      <c r="BB39" s="76" t="s">
        <v>906</v>
      </c>
      <c r="BC39" s="51" t="s">
        <v>146</v>
      </c>
      <c r="BD39" s="51" t="s">
        <v>367</v>
      </c>
      <c r="BE39" s="51" t="s">
        <v>208</v>
      </c>
      <c r="BF39" s="51" t="s">
        <v>303</v>
      </c>
      <c r="BG39" s="76" t="s">
        <v>1132</v>
      </c>
      <c r="BH39" s="51" t="s">
        <v>494</v>
      </c>
      <c r="BI39" s="51" t="s">
        <v>83</v>
      </c>
      <c r="BJ39" s="51" t="s">
        <v>431</v>
      </c>
      <c r="BK39" s="51" t="s">
        <v>414</v>
      </c>
      <c r="BL39" s="76" t="s">
        <v>129</v>
      </c>
      <c r="BM39" s="51" t="s">
        <v>478</v>
      </c>
      <c r="BN39" s="51" t="s">
        <v>66</v>
      </c>
      <c r="BO39" s="51" t="s">
        <v>287</v>
      </c>
      <c r="BP39" s="51" t="s">
        <v>255</v>
      </c>
      <c r="BQ39" s="51" t="s">
        <v>350</v>
      </c>
      <c r="BR39" s="81" t="s">
        <v>191</v>
      </c>
      <c r="BS39" s="24"/>
      <c r="BT39" s="22"/>
      <c r="BU39" s="29" t="s">
        <v>741</v>
      </c>
      <c r="BV39" s="30" t="s">
        <v>1030</v>
      </c>
      <c r="BW39" s="31">
        <f>L2+(31*L4)</f>
        <v>32</v>
      </c>
      <c r="BX39" s="22"/>
    </row>
    <row r="40" spans="1:76" x14ac:dyDescent="0.2">
      <c r="A40" s="3" t="s">
        <v>0</v>
      </c>
      <c r="B40" s="5">
        <f t="shared" ref="B40:I40" si="3">SUM(B8:B39)</f>
        <v>16400</v>
      </c>
      <c r="C40" s="5">
        <f t="shared" si="3"/>
        <v>16400</v>
      </c>
      <c r="D40" s="5">
        <f t="shared" si="3"/>
        <v>16400</v>
      </c>
      <c r="E40" s="5">
        <f t="shared" si="3"/>
        <v>16400</v>
      </c>
      <c r="F40" s="5">
        <f t="shared" si="3"/>
        <v>16400</v>
      </c>
      <c r="G40" s="5">
        <f t="shared" si="3"/>
        <v>16400</v>
      </c>
      <c r="H40" s="5">
        <f t="shared" si="3"/>
        <v>16400</v>
      </c>
      <c r="I40" s="5">
        <f t="shared" si="3"/>
        <v>16400</v>
      </c>
      <c r="J40" s="5">
        <f t="shared" ref="J40:AG40" si="4">SUM(J8:J39)</f>
        <v>16400</v>
      </c>
      <c r="K40" s="5">
        <f t="shared" si="4"/>
        <v>16400</v>
      </c>
      <c r="L40" s="5">
        <f t="shared" si="4"/>
        <v>16400</v>
      </c>
      <c r="M40" s="5">
        <f t="shared" si="4"/>
        <v>16400</v>
      </c>
      <c r="N40" s="5">
        <f t="shared" si="4"/>
        <v>16400</v>
      </c>
      <c r="O40" s="5">
        <f t="shared" si="4"/>
        <v>16400</v>
      </c>
      <c r="P40" s="5">
        <f t="shared" si="4"/>
        <v>16400</v>
      </c>
      <c r="Q40" s="5">
        <f t="shared" si="4"/>
        <v>16400</v>
      </c>
      <c r="R40" s="5">
        <f t="shared" si="4"/>
        <v>16400</v>
      </c>
      <c r="S40" s="5">
        <f t="shared" si="4"/>
        <v>16400</v>
      </c>
      <c r="T40" s="5">
        <f t="shared" si="4"/>
        <v>16400</v>
      </c>
      <c r="U40" s="5">
        <f t="shared" si="4"/>
        <v>16400</v>
      </c>
      <c r="V40" s="5">
        <f t="shared" si="4"/>
        <v>16400</v>
      </c>
      <c r="W40" s="5">
        <f t="shared" si="4"/>
        <v>16400</v>
      </c>
      <c r="X40" s="5">
        <f t="shared" si="4"/>
        <v>16400</v>
      </c>
      <c r="Y40" s="5">
        <f t="shared" si="4"/>
        <v>16400</v>
      </c>
      <c r="Z40" s="5">
        <f t="shared" si="4"/>
        <v>16400</v>
      </c>
      <c r="AA40" s="5">
        <f t="shared" si="4"/>
        <v>16400</v>
      </c>
      <c r="AB40" s="5">
        <f t="shared" si="4"/>
        <v>16400</v>
      </c>
      <c r="AC40" s="5">
        <f t="shared" si="4"/>
        <v>16400</v>
      </c>
      <c r="AD40" s="5">
        <f t="shared" si="4"/>
        <v>16400</v>
      </c>
      <c r="AE40" s="5">
        <f t="shared" si="4"/>
        <v>16400</v>
      </c>
      <c r="AF40" s="5">
        <f t="shared" si="4"/>
        <v>16400</v>
      </c>
      <c r="AG40" s="5">
        <f t="shared" si="4"/>
        <v>16400</v>
      </c>
      <c r="AH40" s="5"/>
      <c r="AI40" s="5"/>
      <c r="AL40" s="2" t="s">
        <v>5</v>
      </c>
      <c r="BT40" s="22"/>
      <c r="BU40" s="29" t="s">
        <v>143</v>
      </c>
      <c r="BV40" s="30" t="s">
        <v>1030</v>
      </c>
      <c r="BW40" s="31">
        <f>L2+(32*L4)</f>
        <v>33</v>
      </c>
      <c r="BX40" s="22"/>
    </row>
    <row r="41" spans="1:76" x14ac:dyDescent="0.2">
      <c r="A41" s="3" t="s">
        <v>1</v>
      </c>
      <c r="B41" s="5">
        <f t="shared" ref="B41:AG41" si="5">SUMSQ(B8:B39)</f>
        <v>11201200</v>
      </c>
      <c r="C41" s="5">
        <f t="shared" si="5"/>
        <v>11201200</v>
      </c>
      <c r="D41" s="5">
        <f t="shared" si="5"/>
        <v>11201200</v>
      </c>
      <c r="E41" s="5">
        <f t="shared" si="5"/>
        <v>11201200</v>
      </c>
      <c r="F41" s="5">
        <f t="shared" si="5"/>
        <v>11201200</v>
      </c>
      <c r="G41" s="5">
        <f t="shared" si="5"/>
        <v>11201200</v>
      </c>
      <c r="H41" s="5">
        <f t="shared" si="5"/>
        <v>11201200</v>
      </c>
      <c r="I41" s="5">
        <f t="shared" si="5"/>
        <v>11201200</v>
      </c>
      <c r="J41" s="5">
        <f t="shared" si="5"/>
        <v>11201200</v>
      </c>
      <c r="K41" s="5">
        <f t="shared" si="5"/>
        <v>11201200</v>
      </c>
      <c r="L41" s="5">
        <f t="shared" si="5"/>
        <v>11201200</v>
      </c>
      <c r="M41" s="5">
        <f t="shared" si="5"/>
        <v>11201200</v>
      </c>
      <c r="N41" s="5">
        <f t="shared" si="5"/>
        <v>11201200</v>
      </c>
      <c r="O41" s="5">
        <f t="shared" si="5"/>
        <v>11201200</v>
      </c>
      <c r="P41" s="5">
        <f t="shared" si="5"/>
        <v>11201200</v>
      </c>
      <c r="Q41" s="5">
        <f t="shared" si="5"/>
        <v>11201200</v>
      </c>
      <c r="R41" s="5">
        <f t="shared" si="5"/>
        <v>11201200</v>
      </c>
      <c r="S41" s="5">
        <f t="shared" si="5"/>
        <v>11201200</v>
      </c>
      <c r="T41" s="5">
        <f t="shared" si="5"/>
        <v>11201200</v>
      </c>
      <c r="U41" s="5">
        <f t="shared" si="5"/>
        <v>11201200</v>
      </c>
      <c r="V41" s="5">
        <f t="shared" si="5"/>
        <v>11201200</v>
      </c>
      <c r="W41" s="5">
        <f t="shared" si="5"/>
        <v>11201200</v>
      </c>
      <c r="X41" s="5">
        <f t="shared" si="5"/>
        <v>11201200</v>
      </c>
      <c r="Y41" s="5">
        <f t="shared" si="5"/>
        <v>11201200</v>
      </c>
      <c r="Z41" s="5">
        <f t="shared" si="5"/>
        <v>11201200</v>
      </c>
      <c r="AA41" s="5">
        <f t="shared" si="5"/>
        <v>11201200</v>
      </c>
      <c r="AB41" s="5">
        <f t="shared" si="5"/>
        <v>11201200</v>
      </c>
      <c r="AC41" s="5">
        <f t="shared" si="5"/>
        <v>11201200</v>
      </c>
      <c r="AD41" s="5">
        <f t="shared" si="5"/>
        <v>11201200</v>
      </c>
      <c r="AE41" s="5">
        <f t="shared" si="5"/>
        <v>11201200</v>
      </c>
      <c r="AF41" s="5">
        <f t="shared" si="5"/>
        <v>11201200</v>
      </c>
      <c r="AG41" s="5">
        <f t="shared" si="5"/>
        <v>11201200</v>
      </c>
      <c r="AH41" s="5"/>
      <c r="AI41" s="5"/>
      <c r="BT41" s="22"/>
      <c r="BU41" s="29" t="s">
        <v>83</v>
      </c>
      <c r="BV41" s="30" t="s">
        <v>1030</v>
      </c>
      <c r="BW41" s="31">
        <f>L2+(33*L4)</f>
        <v>34</v>
      </c>
      <c r="BX41" s="22"/>
    </row>
    <row r="42" spans="1:76" x14ac:dyDescent="0.2">
      <c r="A42" s="3" t="s">
        <v>2</v>
      </c>
      <c r="B42" s="2">
        <f t="shared" ref="B42:AG42" si="6">B8^3+B9^3+B10^3+B11^3+B12^3+B13^3+B14^3+B15^3+B16^3+B17^3+B18^3+B19^3+B20^3+B21^3+B22^3+B23^3+B24^3+B25^3+B26^3+B27^3+B28^3+B29^3+B30^3+B31^3+B32^3+B33^3+B34^3+B35^3+B36^3+B37^3+B38^3+B39^3</f>
        <v>8606720000</v>
      </c>
      <c r="C42" s="2">
        <f t="shared" si="6"/>
        <v>8606720000</v>
      </c>
      <c r="D42" s="2">
        <f t="shared" si="6"/>
        <v>8606720000</v>
      </c>
      <c r="E42" s="2">
        <f t="shared" si="6"/>
        <v>8606720000</v>
      </c>
      <c r="F42" s="2">
        <f t="shared" si="6"/>
        <v>8606720000</v>
      </c>
      <c r="G42" s="2">
        <f t="shared" si="6"/>
        <v>8606720000</v>
      </c>
      <c r="H42" s="2">
        <f t="shared" si="6"/>
        <v>8606720000</v>
      </c>
      <c r="I42" s="2">
        <f t="shared" si="6"/>
        <v>8606720000</v>
      </c>
      <c r="J42" s="2">
        <f t="shared" si="6"/>
        <v>8606720000</v>
      </c>
      <c r="K42" s="2">
        <f t="shared" si="6"/>
        <v>8606720000</v>
      </c>
      <c r="L42" s="2">
        <f t="shared" si="6"/>
        <v>8606720000</v>
      </c>
      <c r="M42" s="2">
        <f t="shared" si="6"/>
        <v>8606720000</v>
      </c>
      <c r="N42" s="2">
        <f t="shared" si="6"/>
        <v>8606720000</v>
      </c>
      <c r="O42" s="2">
        <f t="shared" si="6"/>
        <v>8606720000</v>
      </c>
      <c r="P42" s="2">
        <f t="shared" si="6"/>
        <v>8606720000</v>
      </c>
      <c r="Q42" s="2">
        <f t="shared" si="6"/>
        <v>8606720000</v>
      </c>
      <c r="R42" s="2">
        <f t="shared" si="6"/>
        <v>8606720000</v>
      </c>
      <c r="S42" s="2">
        <f t="shared" si="6"/>
        <v>8606720000</v>
      </c>
      <c r="T42" s="2">
        <f t="shared" si="6"/>
        <v>8606720000</v>
      </c>
      <c r="U42" s="2">
        <f t="shared" si="6"/>
        <v>8606720000</v>
      </c>
      <c r="V42" s="2">
        <f t="shared" si="6"/>
        <v>8606720000</v>
      </c>
      <c r="W42" s="2">
        <f t="shared" si="6"/>
        <v>8606720000</v>
      </c>
      <c r="X42" s="2">
        <f t="shared" si="6"/>
        <v>8606720000</v>
      </c>
      <c r="Y42" s="2">
        <f t="shared" si="6"/>
        <v>8606720000</v>
      </c>
      <c r="Z42" s="2">
        <f t="shared" si="6"/>
        <v>8606720000</v>
      </c>
      <c r="AA42" s="2">
        <f t="shared" si="6"/>
        <v>8606720000</v>
      </c>
      <c r="AB42" s="2">
        <f t="shared" si="6"/>
        <v>8606720000</v>
      </c>
      <c r="AC42" s="2">
        <f t="shared" si="6"/>
        <v>8606720000</v>
      </c>
      <c r="AD42" s="2">
        <f t="shared" si="6"/>
        <v>8606720000</v>
      </c>
      <c r="AE42" s="2">
        <f t="shared" si="6"/>
        <v>8606720000</v>
      </c>
      <c r="AF42" s="2">
        <f t="shared" si="6"/>
        <v>8606720000</v>
      </c>
      <c r="AG42" s="2">
        <f t="shared" si="6"/>
        <v>8606720000</v>
      </c>
      <c r="AH42" s="5"/>
      <c r="AI42" s="5"/>
      <c r="AJ42" s="114">
        <f>C8^3+B9^3+E10^3+D11^3+G12^3+F13^3+I14^3+H15^3+K16^3+J17^3+M18^3+L19^3+O20^3+N21^3+Q22^3+P23^3+S24^3+R25^3+U26^3+T27^3+W28^3+V29^3+Y30^3+X31^3+AA32^3+Z33^3+AC34^3+AB35^3+AE36^3+AD37^3+AG38^3+AF39^3</f>
        <v>8606720000</v>
      </c>
      <c r="AL42" s="64" t="s">
        <v>1171</v>
      </c>
      <c r="AM42" s="66" t="s">
        <v>645</v>
      </c>
      <c r="AN42" s="66" t="s">
        <v>921</v>
      </c>
      <c r="AO42" s="66" t="s">
        <v>583</v>
      </c>
      <c r="AP42" s="66" t="s">
        <v>981</v>
      </c>
      <c r="AQ42" s="66" t="s">
        <v>768</v>
      </c>
      <c r="AR42" s="66" t="s">
        <v>798</v>
      </c>
      <c r="AS42" s="66" t="s">
        <v>707</v>
      </c>
      <c r="AT42" s="66" t="s">
        <v>860</v>
      </c>
      <c r="AU42" s="66" t="s">
        <v>684</v>
      </c>
      <c r="AV42" s="66" t="s">
        <v>851</v>
      </c>
      <c r="AW42" s="66" t="s">
        <v>745</v>
      </c>
      <c r="AX42" s="66" t="s">
        <v>789</v>
      </c>
      <c r="AY42" s="66" t="s">
        <v>560</v>
      </c>
      <c r="AZ42" s="66" t="s">
        <v>972</v>
      </c>
      <c r="BA42" s="66" t="s">
        <v>622</v>
      </c>
      <c r="BB42" s="66" t="s">
        <v>912</v>
      </c>
      <c r="BC42" s="66" t="s">
        <v>336</v>
      </c>
      <c r="BD42" s="66" t="s">
        <v>182</v>
      </c>
      <c r="BE42" s="66" t="s">
        <v>275</v>
      </c>
      <c r="BF42" s="66" t="s">
        <v>244</v>
      </c>
      <c r="BG42" s="66" t="s">
        <v>460</v>
      </c>
      <c r="BH42" s="66" t="s">
        <v>61</v>
      </c>
      <c r="BI42" s="66" t="s">
        <v>398</v>
      </c>
      <c r="BJ42" s="66" t="s">
        <v>122</v>
      </c>
      <c r="BK42" s="66" t="s">
        <v>421</v>
      </c>
      <c r="BL42" s="66" t="s">
        <v>131</v>
      </c>
      <c r="BM42" s="65" t="s">
        <v>483</v>
      </c>
      <c r="BN42" s="65" t="s">
        <v>1149</v>
      </c>
      <c r="BO42" s="98" t="s">
        <v>1142</v>
      </c>
      <c r="BP42" s="89" t="s">
        <v>253</v>
      </c>
      <c r="BQ42" s="89" t="s">
        <v>359</v>
      </c>
      <c r="BR42" s="89" t="s">
        <v>191</v>
      </c>
      <c r="BT42" s="22"/>
      <c r="BU42" s="29" t="s">
        <v>521</v>
      </c>
      <c r="BV42" s="30" t="s">
        <v>1030</v>
      </c>
      <c r="BW42" s="31">
        <f>L2+(34*L4)</f>
        <v>35</v>
      </c>
      <c r="BX42" s="22"/>
    </row>
    <row r="43" spans="1:76" x14ac:dyDescent="0.2">
      <c r="AH43" s="5"/>
      <c r="AI43" s="5"/>
      <c r="AL43" s="64" t="s">
        <v>1172</v>
      </c>
      <c r="AM43" s="66" t="s">
        <v>952</v>
      </c>
      <c r="AN43" s="66" t="s">
        <v>613</v>
      </c>
      <c r="AO43" s="66" t="s">
        <v>1013</v>
      </c>
      <c r="AP43" s="66" t="s">
        <v>551</v>
      </c>
      <c r="AQ43" s="66" t="s">
        <v>830</v>
      </c>
      <c r="AR43" s="66" t="s">
        <v>737</v>
      </c>
      <c r="AS43" s="66" t="s">
        <v>891</v>
      </c>
      <c r="AT43" s="66" t="s">
        <v>675</v>
      </c>
      <c r="AU43" s="66" t="s">
        <v>882</v>
      </c>
      <c r="AV43" s="66" t="s">
        <v>652</v>
      </c>
      <c r="AW43" s="66" t="s">
        <v>821</v>
      </c>
      <c r="AX43" s="66" t="s">
        <v>714</v>
      </c>
      <c r="AY43" s="66" t="s">
        <v>1004</v>
      </c>
      <c r="AZ43" s="66" t="s">
        <v>529</v>
      </c>
      <c r="BA43" s="66" t="s">
        <v>944</v>
      </c>
      <c r="BB43" s="66" t="s">
        <v>590</v>
      </c>
      <c r="BC43" s="66" t="s">
        <v>152</v>
      </c>
      <c r="BD43" s="66" t="s">
        <v>368</v>
      </c>
      <c r="BE43" s="66" t="s">
        <v>212</v>
      </c>
      <c r="BF43" s="66" t="s">
        <v>306</v>
      </c>
      <c r="BG43" s="66" t="s">
        <v>29</v>
      </c>
      <c r="BH43" s="66" t="s">
        <v>491</v>
      </c>
      <c r="BI43" s="66" t="s">
        <v>91</v>
      </c>
      <c r="BJ43" s="66" t="s">
        <v>430</v>
      </c>
      <c r="BK43" s="66" t="s">
        <v>100</v>
      </c>
      <c r="BL43" s="66" t="s">
        <v>453</v>
      </c>
      <c r="BM43" s="65" t="s">
        <v>38</v>
      </c>
      <c r="BN43" s="65" t="s">
        <v>514</v>
      </c>
      <c r="BO43" s="98" t="s">
        <v>1138</v>
      </c>
      <c r="BP43" s="89" t="s">
        <v>329</v>
      </c>
      <c r="BQ43" s="89" t="s">
        <v>161</v>
      </c>
      <c r="BR43" s="89" t="s">
        <v>391</v>
      </c>
      <c r="BT43" s="22"/>
      <c r="BU43" s="29" t="s">
        <v>325</v>
      </c>
      <c r="BV43" s="30" t="s">
        <v>1030</v>
      </c>
      <c r="BW43" s="31">
        <f>L2+(35*L4)</f>
        <v>36</v>
      </c>
      <c r="BX43" s="22"/>
    </row>
    <row r="44" spans="1:76" x14ac:dyDescent="0.2">
      <c r="A44" s="3" t="s">
        <v>3</v>
      </c>
      <c r="B44" s="2">
        <f>B8</f>
        <v>6</v>
      </c>
      <c r="C44" s="2">
        <f>C9</f>
        <v>50</v>
      </c>
      <c r="D44" s="2">
        <f>D10</f>
        <v>96</v>
      </c>
      <c r="E44" s="2">
        <f>E11</f>
        <v>108</v>
      </c>
      <c r="F44" s="2">
        <f>F12</f>
        <v>153</v>
      </c>
      <c r="G44" s="2">
        <f>G13</f>
        <v>173</v>
      </c>
      <c r="H44" s="2">
        <f>H14</f>
        <v>195</v>
      </c>
      <c r="I44" s="2">
        <f>I15</f>
        <v>247</v>
      </c>
      <c r="J44" s="2">
        <f>J16</f>
        <v>267</v>
      </c>
      <c r="K44" s="2">
        <f>K17</f>
        <v>319</v>
      </c>
      <c r="L44" s="2">
        <f>L18</f>
        <v>337</v>
      </c>
      <c r="M44" s="2">
        <f>M19</f>
        <v>357</v>
      </c>
      <c r="N44" s="2">
        <f>N20</f>
        <v>408</v>
      </c>
      <c r="O44" s="2">
        <f>O21</f>
        <v>420</v>
      </c>
      <c r="P44" s="2">
        <f>P22</f>
        <v>462</v>
      </c>
      <c r="Q44" s="2">
        <f>Q23</f>
        <v>506</v>
      </c>
      <c r="R44" s="2">
        <f>R24</f>
        <v>522</v>
      </c>
      <c r="S44" s="2">
        <f>S25</f>
        <v>574</v>
      </c>
      <c r="T44" s="2">
        <f>T26</f>
        <v>596</v>
      </c>
      <c r="U44" s="2">
        <f>U27</f>
        <v>616</v>
      </c>
      <c r="V44" s="2">
        <f>V28</f>
        <v>661</v>
      </c>
      <c r="W44" s="2">
        <f>W29</f>
        <v>673</v>
      </c>
      <c r="X44" s="2">
        <f>X30</f>
        <v>719</v>
      </c>
      <c r="Y44" s="2">
        <f>Y31</f>
        <v>763</v>
      </c>
      <c r="Z44" s="2">
        <f>Z32</f>
        <v>775</v>
      </c>
      <c r="AA44" s="2">
        <f>AA33</f>
        <v>819</v>
      </c>
      <c r="AB44" s="2">
        <f>AB34</f>
        <v>861</v>
      </c>
      <c r="AC44" s="2">
        <f>AC35</f>
        <v>873</v>
      </c>
      <c r="AD44" s="2">
        <f>AD36</f>
        <v>924</v>
      </c>
      <c r="AE44" s="2">
        <f>AE37</f>
        <v>944</v>
      </c>
      <c r="AF44" s="2">
        <f>AF38</f>
        <v>962</v>
      </c>
      <c r="AG44" s="2">
        <f>AG39</f>
        <v>1014</v>
      </c>
      <c r="AH44" s="217">
        <f t="shared" ref="AH44:AH47" si="7">SUM(B44:AG44)</f>
        <v>16400</v>
      </c>
      <c r="AI44" s="5">
        <f t="shared" ref="AI44:AI47" si="8">SUMSQ(B44:AG44)</f>
        <v>11201200</v>
      </c>
      <c r="AJ44" s="2">
        <f t="shared" ref="AJ44:AJ47" si="9">B44^3+C44^3+D44^3+E44^3+F44^3+G44^3+H44^3+I44^3+J44^3+K44^3+L44^3+M44^3+N44^3+O44^3+P44^3+Q44^3+R44^3+S44^3+T44^3+U44^3+V44^3+W44^3+X44^3+Y44^3+Z44^3+AA44^3+AB44^3+AC44^3+AD44^3+AE44^3+AF44^3+AG44^3</f>
        <v>8606720000</v>
      </c>
      <c r="AO44" s="77"/>
      <c r="AP44" s="77"/>
      <c r="AQ44" s="77"/>
      <c r="BC44" s="77"/>
      <c r="BD44" s="77"/>
      <c r="BJ44" s="77"/>
      <c r="BR44" s="2" t="s">
        <v>5</v>
      </c>
      <c r="BT44" s="22"/>
      <c r="BU44" s="29" t="s">
        <v>773</v>
      </c>
      <c r="BV44" s="30" t="s">
        <v>1030</v>
      </c>
      <c r="BW44" s="31">
        <f>L2+(36*L4)</f>
        <v>37</v>
      </c>
      <c r="BX44" s="22"/>
    </row>
    <row r="45" spans="1:76" x14ac:dyDescent="0.2">
      <c r="A45" s="3" t="s">
        <v>4</v>
      </c>
      <c r="B45" s="2">
        <f>B39</f>
        <v>11</v>
      </c>
      <c r="C45" s="2">
        <f>C38</f>
        <v>63</v>
      </c>
      <c r="D45" s="2">
        <f>D37</f>
        <v>81</v>
      </c>
      <c r="E45" s="2">
        <f>E36</f>
        <v>101</v>
      </c>
      <c r="F45" s="2">
        <f>F35</f>
        <v>152</v>
      </c>
      <c r="G45" s="2">
        <f>G34</f>
        <v>164</v>
      </c>
      <c r="H45" s="2">
        <f>H33</f>
        <v>206</v>
      </c>
      <c r="I45" s="2">
        <f>I32</f>
        <v>250</v>
      </c>
      <c r="J45" s="2">
        <f>J31</f>
        <v>262</v>
      </c>
      <c r="K45" s="2">
        <f>K30</f>
        <v>306</v>
      </c>
      <c r="L45" s="2">
        <f>L29</f>
        <v>352</v>
      </c>
      <c r="M45" s="2">
        <f>M28</f>
        <v>364</v>
      </c>
      <c r="N45" s="2">
        <f>N27</f>
        <v>409</v>
      </c>
      <c r="O45" s="2">
        <f>O26</f>
        <v>429</v>
      </c>
      <c r="P45" s="2">
        <f>P25</f>
        <v>451</v>
      </c>
      <c r="Q45" s="2">
        <f>Q24</f>
        <v>503</v>
      </c>
      <c r="R45" s="2">
        <f>R23</f>
        <v>519</v>
      </c>
      <c r="S45" s="2">
        <f>S22</f>
        <v>563</v>
      </c>
      <c r="T45" s="2">
        <f>T21</f>
        <v>605</v>
      </c>
      <c r="U45" s="2">
        <f>U20</f>
        <v>617</v>
      </c>
      <c r="V45" s="2">
        <f>V19</f>
        <v>668</v>
      </c>
      <c r="W45" s="2">
        <f>W18</f>
        <v>688</v>
      </c>
      <c r="X45" s="2">
        <f>X17</f>
        <v>706</v>
      </c>
      <c r="Y45" s="2">
        <f>Y16</f>
        <v>758</v>
      </c>
      <c r="Z45" s="2">
        <f>Z15</f>
        <v>778</v>
      </c>
      <c r="AA45" s="2">
        <f>AA14</f>
        <v>830</v>
      </c>
      <c r="AB45" s="2">
        <f>AB13</f>
        <v>852</v>
      </c>
      <c r="AC45" s="2">
        <f>AC12</f>
        <v>872</v>
      </c>
      <c r="AD45" s="2">
        <f>AD11</f>
        <v>917</v>
      </c>
      <c r="AE45" s="2">
        <f>AE10</f>
        <v>929</v>
      </c>
      <c r="AF45" s="2">
        <f>AF9</f>
        <v>975</v>
      </c>
      <c r="AG45" s="2">
        <f>AG8</f>
        <v>1019</v>
      </c>
      <c r="AH45" s="217">
        <f t="shared" si="7"/>
        <v>16400</v>
      </c>
      <c r="AI45" s="5">
        <f t="shared" si="8"/>
        <v>11201200</v>
      </c>
      <c r="AJ45" s="2">
        <f t="shared" si="9"/>
        <v>8606720000</v>
      </c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T45" s="22"/>
      <c r="BU45" s="29" t="s">
        <v>577</v>
      </c>
      <c r="BV45" s="30" t="s">
        <v>1030</v>
      </c>
      <c r="BW45" s="31">
        <f>L2+(37*L4)</f>
        <v>38</v>
      </c>
      <c r="BX45" s="22"/>
    </row>
    <row r="46" spans="1:76" x14ac:dyDescent="0.2">
      <c r="A46" s="3" t="s">
        <v>6</v>
      </c>
      <c r="B46" s="2">
        <f>B24</f>
        <v>672</v>
      </c>
      <c r="C46" s="2">
        <f>C25</f>
        <v>684</v>
      </c>
      <c r="D46" s="2">
        <f>D26</f>
        <v>710</v>
      </c>
      <c r="E46" s="2">
        <f>E27</f>
        <v>754</v>
      </c>
      <c r="F46" s="2">
        <f>F28</f>
        <v>515</v>
      </c>
      <c r="G46" s="2">
        <f>G29</f>
        <v>567</v>
      </c>
      <c r="H46" s="2">
        <f>H30</f>
        <v>601</v>
      </c>
      <c r="I46" s="2">
        <f>I31</f>
        <v>621</v>
      </c>
      <c r="J46" s="2">
        <f>J32</f>
        <v>913</v>
      </c>
      <c r="K46" s="2">
        <f>K33</f>
        <v>933</v>
      </c>
      <c r="L46" s="2">
        <f>L34</f>
        <v>971</v>
      </c>
      <c r="M46" s="2">
        <f>M35</f>
        <v>1023</v>
      </c>
      <c r="N46" s="2">
        <f>N36</f>
        <v>782</v>
      </c>
      <c r="O46" s="2">
        <f>O37</f>
        <v>826</v>
      </c>
      <c r="P46" s="2">
        <f>P38</f>
        <v>856</v>
      </c>
      <c r="Q46" s="2">
        <f>Q39</f>
        <v>868</v>
      </c>
      <c r="R46" s="2">
        <f>R8</f>
        <v>148</v>
      </c>
      <c r="S46" s="2">
        <f>S9</f>
        <v>168</v>
      </c>
      <c r="T46" s="2">
        <f>T10</f>
        <v>202</v>
      </c>
      <c r="U46" s="2">
        <f>U11</f>
        <v>254</v>
      </c>
      <c r="V46" s="2">
        <f>V12</f>
        <v>15</v>
      </c>
      <c r="W46" s="2">
        <f>W13</f>
        <v>59</v>
      </c>
      <c r="X46" s="2">
        <f>X14</f>
        <v>85</v>
      </c>
      <c r="Y46" s="2">
        <f>Y15</f>
        <v>97</v>
      </c>
      <c r="Z46" s="2">
        <f>Z16</f>
        <v>413</v>
      </c>
      <c r="AA46" s="2">
        <f>AA17</f>
        <v>425</v>
      </c>
      <c r="AB46" s="2">
        <f>AB18</f>
        <v>455</v>
      </c>
      <c r="AC46" s="2">
        <f>AC19</f>
        <v>499</v>
      </c>
      <c r="AD46" s="2">
        <f>AD20</f>
        <v>258</v>
      </c>
      <c r="AE46" s="2">
        <f>AE21</f>
        <v>310</v>
      </c>
      <c r="AF46" s="2">
        <f>AF22</f>
        <v>348</v>
      </c>
      <c r="AG46" s="2">
        <f>AG23</f>
        <v>368</v>
      </c>
      <c r="AH46" s="217">
        <f t="shared" si="7"/>
        <v>16400</v>
      </c>
      <c r="AI46" s="5">
        <f t="shared" si="8"/>
        <v>11201200</v>
      </c>
      <c r="AJ46" s="2">
        <f t="shared" si="9"/>
        <v>8606720000</v>
      </c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T46" s="22"/>
      <c r="BU46" s="29" t="s">
        <v>905</v>
      </c>
      <c r="BV46" s="30" t="s">
        <v>1030</v>
      </c>
      <c r="BW46" s="31">
        <f>L2+(38*L4)</f>
        <v>39</v>
      </c>
      <c r="BX46" s="22"/>
    </row>
    <row r="47" spans="1:76" x14ac:dyDescent="0.2">
      <c r="A47" s="3" t="s">
        <v>7</v>
      </c>
      <c r="B47" s="2">
        <f>B23</f>
        <v>657</v>
      </c>
      <c r="C47" s="2">
        <f>C22</f>
        <v>677</v>
      </c>
      <c r="D47" s="2">
        <f>D21</f>
        <v>715</v>
      </c>
      <c r="E47" s="2">
        <f>E20</f>
        <v>767</v>
      </c>
      <c r="F47" s="2">
        <f>F19</f>
        <v>526</v>
      </c>
      <c r="G47" s="2">
        <f>G18</f>
        <v>570</v>
      </c>
      <c r="H47" s="2">
        <f>H17</f>
        <v>600</v>
      </c>
      <c r="I47" s="2">
        <f>I16</f>
        <v>612</v>
      </c>
      <c r="J47" s="2">
        <f>J15</f>
        <v>928</v>
      </c>
      <c r="K47" s="2">
        <f>K14</f>
        <v>940</v>
      </c>
      <c r="L47" s="2">
        <f>L13</f>
        <v>966</v>
      </c>
      <c r="M47" s="2">
        <f>M12</f>
        <v>1010</v>
      </c>
      <c r="N47" s="2">
        <f>N11</f>
        <v>771</v>
      </c>
      <c r="O47" s="2">
        <f>O10</f>
        <v>823</v>
      </c>
      <c r="P47" s="2">
        <f>P9</f>
        <v>857</v>
      </c>
      <c r="Q47" s="2">
        <f>Q8</f>
        <v>877</v>
      </c>
      <c r="R47" s="2">
        <f>R39</f>
        <v>157</v>
      </c>
      <c r="S47" s="2">
        <f>S38</f>
        <v>169</v>
      </c>
      <c r="T47" s="2">
        <f>T37</f>
        <v>199</v>
      </c>
      <c r="U47" s="2">
        <f>U36</f>
        <v>243</v>
      </c>
      <c r="V47" s="2">
        <f>V35</f>
        <v>2</v>
      </c>
      <c r="W47" s="2">
        <f>W34</f>
        <v>54</v>
      </c>
      <c r="X47" s="2">
        <f>X33</f>
        <v>92</v>
      </c>
      <c r="Y47" s="2">
        <f>Y32</f>
        <v>112</v>
      </c>
      <c r="Z47" s="2">
        <f>Z31</f>
        <v>404</v>
      </c>
      <c r="AA47" s="2">
        <f>AA30</f>
        <v>424</v>
      </c>
      <c r="AB47" s="2">
        <f>AB29</f>
        <v>458</v>
      </c>
      <c r="AC47" s="2">
        <f>AC28</f>
        <v>510</v>
      </c>
      <c r="AD47" s="2">
        <f>AD27</f>
        <v>271</v>
      </c>
      <c r="AE47" s="2">
        <f>AE26</f>
        <v>315</v>
      </c>
      <c r="AF47" s="2">
        <f>AF25</f>
        <v>341</v>
      </c>
      <c r="AG47" s="2">
        <f>AG24</f>
        <v>353</v>
      </c>
      <c r="AH47" s="217">
        <f t="shared" si="7"/>
        <v>16400</v>
      </c>
      <c r="AI47" s="5">
        <f t="shared" si="8"/>
        <v>11201200</v>
      </c>
      <c r="AJ47" s="2">
        <f t="shared" si="9"/>
        <v>8606720000</v>
      </c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T47" s="22"/>
      <c r="BU47" s="29" t="s">
        <v>845</v>
      </c>
      <c r="BV47" s="30" t="s">
        <v>1030</v>
      </c>
      <c r="BW47" s="31">
        <f>L2+(39*L4)</f>
        <v>40</v>
      </c>
      <c r="BX47" s="22"/>
    </row>
    <row r="48" spans="1:76" x14ac:dyDescent="0.2">
      <c r="BT48" s="22"/>
      <c r="BU48" s="29" t="s">
        <v>658</v>
      </c>
      <c r="BV48" s="30" t="s">
        <v>1030</v>
      </c>
      <c r="BW48" s="31">
        <f>L2+(40*L4)</f>
        <v>41</v>
      </c>
      <c r="BX48" s="22"/>
    </row>
    <row r="49" spans="1:76" x14ac:dyDescent="0.2">
      <c r="AT49" s="2" t="s">
        <v>5</v>
      </c>
      <c r="BT49" s="22"/>
      <c r="BU49" s="29" t="s">
        <v>597</v>
      </c>
      <c r="BV49" s="30" t="s">
        <v>1030</v>
      </c>
      <c r="BW49" s="31">
        <f>L2+(41*L4)</f>
        <v>42</v>
      </c>
      <c r="BX49" s="22"/>
    </row>
    <row r="50" spans="1:76" ht="13.5" thickBot="1" x14ac:dyDescent="0.25">
      <c r="A50" s="1" t="s">
        <v>5</v>
      </c>
      <c r="B50" s="1" t="s">
        <v>8</v>
      </c>
      <c r="M50" s="2" t="s">
        <v>5</v>
      </c>
      <c r="R50" s="2" t="s">
        <v>5</v>
      </c>
      <c r="BB50" s="32" t="s">
        <v>1163</v>
      </c>
      <c r="BT50" s="22"/>
      <c r="BU50" s="29" t="s">
        <v>1019</v>
      </c>
      <c r="BV50" s="30" t="s">
        <v>1030</v>
      </c>
      <c r="BW50" s="31">
        <f>L2+(42*L4)</f>
        <v>43</v>
      </c>
      <c r="BX50" s="22"/>
    </row>
    <row r="51" spans="1:76" x14ac:dyDescent="0.2">
      <c r="A51" s="1">
        <v>1</v>
      </c>
      <c r="B51" s="193">
        <f>BW14</f>
        <v>7</v>
      </c>
      <c r="C51" s="194">
        <f>BW415</f>
        <v>408</v>
      </c>
      <c r="D51" s="177">
        <f>BW941</f>
        <v>934</v>
      </c>
      <c r="E51" s="177">
        <f>BW572</f>
        <v>565</v>
      </c>
      <c r="F51" s="177">
        <f>BW800</f>
        <v>793</v>
      </c>
      <c r="G51" s="177">
        <f>BW657</f>
        <v>650</v>
      </c>
      <c r="H51" s="177">
        <f>BW195</f>
        <v>188</v>
      </c>
      <c r="I51" s="177">
        <f>BW306</f>
        <v>299</v>
      </c>
      <c r="J51" s="177">
        <f>BW587</f>
        <v>580</v>
      </c>
      <c r="K51" s="177">
        <f>BW986</f>
        <v>979</v>
      </c>
      <c r="L51" s="177">
        <f>BW488</f>
        <v>481</v>
      </c>
      <c r="M51" s="177">
        <f>BW121</f>
        <v>114</v>
      </c>
      <c r="N51" s="177">
        <f>BW357</f>
        <v>350</v>
      </c>
      <c r="O51" s="177">
        <f>BW212</f>
        <v>205</v>
      </c>
      <c r="P51" s="189">
        <f>BW774</f>
        <v>767</v>
      </c>
      <c r="Q51" s="177">
        <f>BW887</f>
        <v>880</v>
      </c>
      <c r="R51" s="177">
        <f>BW152</f>
        <v>145</v>
      </c>
      <c r="S51" s="185">
        <f>BW265</f>
        <v>258</v>
      </c>
      <c r="T51" s="177">
        <f>BW827</f>
        <v>820</v>
      </c>
      <c r="U51" s="177">
        <f>BW682</f>
        <v>675</v>
      </c>
      <c r="V51" s="177">
        <f>BW918</f>
        <v>911</v>
      </c>
      <c r="W51" s="177">
        <f>BW551</f>
        <v>544</v>
      </c>
      <c r="X51" s="177">
        <f>BW53</f>
        <v>46</v>
      </c>
      <c r="Y51" s="177">
        <f>BW452</f>
        <v>445</v>
      </c>
      <c r="Z51" s="177">
        <f>BW733</f>
        <v>726</v>
      </c>
      <c r="AA51" s="177">
        <f>BW844</f>
        <v>837</v>
      </c>
      <c r="AB51" s="177">
        <f>BW382</f>
        <v>375</v>
      </c>
      <c r="AC51" s="177">
        <f>BW239</f>
        <v>232</v>
      </c>
      <c r="AD51" s="177">
        <f>BW467</f>
        <v>460</v>
      </c>
      <c r="AE51" s="177">
        <f>BW98</f>
        <v>91</v>
      </c>
      <c r="AF51" s="195">
        <f>BW624</f>
        <v>617</v>
      </c>
      <c r="AG51" s="196">
        <f>BW1025</f>
        <v>1018</v>
      </c>
      <c r="AH51" s="5">
        <f>SUM(B51:AG51)</f>
        <v>16400</v>
      </c>
      <c r="AI51" s="5">
        <f>SUMSQ(B51:AG51)</f>
        <v>11201200</v>
      </c>
      <c r="AJ51" s="2">
        <f t="shared" ref="AJ51:AJ82" si="10">B51^3+C51^3+D51^3+E51^3+F51^3+G51^3+H51^3+I51^3+J51^3+K51^3+L51^3+M51^3+N51^3+O51^3+P51^3+Q51^3+R51^3+S51^3+T51^3+U51^3+V51^3+W51^3+X51^3+Y51^3+Z51^3+AA51^3+AB51^3+AC51^3+AD51^3+AE51^3+AF51^3+AG51^3</f>
        <v>8606720000</v>
      </c>
      <c r="AK51" s="115">
        <f>SUMSQ(B51,C51,D51,E51,F51,G51,H51,I51,J51,K51,L51,M51,N51,O51,P51,Q51,B52,C52,D52,E52,F52,G52,H52,I52,J52,K52,L52,M52,N52,O52,P52,Q52)</f>
        <v>11201200</v>
      </c>
      <c r="AM51" s="45" t="s">
        <v>971</v>
      </c>
      <c r="AN51" s="46" t="s">
        <v>560</v>
      </c>
      <c r="AO51" s="75" t="s">
        <v>909</v>
      </c>
      <c r="AP51" s="46" t="s">
        <v>624</v>
      </c>
      <c r="AQ51" s="46" t="s">
        <v>846</v>
      </c>
      <c r="AR51" s="46" t="s">
        <v>688</v>
      </c>
      <c r="AS51" s="46" t="s">
        <v>782</v>
      </c>
      <c r="AT51" s="46" t="s">
        <v>751</v>
      </c>
      <c r="AU51" s="46" t="s">
        <v>729</v>
      </c>
      <c r="AV51" s="75" t="s">
        <v>823</v>
      </c>
      <c r="AW51" s="46" t="s">
        <v>665</v>
      </c>
      <c r="AX51" s="46" t="s">
        <v>886</v>
      </c>
      <c r="AY51" s="46" t="s">
        <v>601</v>
      </c>
      <c r="AZ51" s="46" t="s">
        <v>949</v>
      </c>
      <c r="BA51" s="46" t="s">
        <v>538</v>
      </c>
      <c r="BB51" s="75" t="s">
        <v>1012</v>
      </c>
      <c r="BC51" s="46" t="s">
        <v>252</v>
      </c>
      <c r="BD51" s="46" t="s">
        <v>284</v>
      </c>
      <c r="BE51" s="46" t="s">
        <v>188</v>
      </c>
      <c r="BF51" s="46" t="s">
        <v>347</v>
      </c>
      <c r="BG51" s="75" t="s">
        <v>1157</v>
      </c>
      <c r="BH51" s="46" t="s">
        <v>411</v>
      </c>
      <c r="BI51" s="46" t="s">
        <v>63</v>
      </c>
      <c r="BJ51" s="46" t="s">
        <v>475</v>
      </c>
      <c r="BK51" s="46" t="s">
        <v>497</v>
      </c>
      <c r="BL51" s="75" t="s">
        <v>22</v>
      </c>
      <c r="BM51" s="46" t="s">
        <v>434</v>
      </c>
      <c r="BN51" s="46" t="s">
        <v>86</v>
      </c>
      <c r="BO51" s="46" t="s">
        <v>370</v>
      </c>
      <c r="BP51" s="46" t="s">
        <v>149</v>
      </c>
      <c r="BQ51" s="46" t="s">
        <v>306</v>
      </c>
      <c r="BR51" s="79" t="s">
        <v>211</v>
      </c>
      <c r="BS51" s="24"/>
      <c r="BT51" s="22"/>
      <c r="BU51" s="29" t="s">
        <v>825</v>
      </c>
      <c r="BV51" s="30" t="s">
        <v>1030</v>
      </c>
      <c r="BW51" s="31">
        <f>L2+(43*L4)</f>
        <v>44</v>
      </c>
      <c r="BX51" s="22"/>
    </row>
    <row r="52" spans="1:76" x14ac:dyDescent="0.2">
      <c r="A52" s="1">
        <v>2</v>
      </c>
      <c r="B52" s="197">
        <f>BW427</f>
        <v>420</v>
      </c>
      <c r="C52" s="9">
        <f>BW58</f>
        <v>51</v>
      </c>
      <c r="D52" s="6">
        <f>BW520</f>
        <v>513</v>
      </c>
      <c r="E52" s="6">
        <f>BW921</f>
        <v>914</v>
      </c>
      <c r="F52" s="6">
        <f>BW709</f>
        <v>702</v>
      </c>
      <c r="G52" s="6">
        <f>BW820</f>
        <v>813</v>
      </c>
      <c r="H52" s="6">
        <f>BW294</f>
        <v>287</v>
      </c>
      <c r="I52" s="6">
        <f>BW151</f>
        <v>144</v>
      </c>
      <c r="J52" s="6">
        <f>BW1006</f>
        <v>999</v>
      </c>
      <c r="K52" s="6">
        <f>BW639</f>
        <v>632</v>
      </c>
      <c r="L52" s="6">
        <f>BW77</f>
        <v>70</v>
      </c>
      <c r="M52" s="6">
        <f>BW476</f>
        <v>469</v>
      </c>
      <c r="N52" s="6">
        <f>BW256</f>
        <v>249</v>
      </c>
      <c r="O52" s="6">
        <f>BW369</f>
        <v>362</v>
      </c>
      <c r="P52" s="6">
        <f>BW867</f>
        <v>860</v>
      </c>
      <c r="Q52" s="11">
        <f>BW722</f>
        <v>715</v>
      </c>
      <c r="R52" s="12">
        <f>BW317</f>
        <v>310</v>
      </c>
      <c r="S52" s="6">
        <f>BW172</f>
        <v>165</v>
      </c>
      <c r="T52" s="6">
        <f>BW670</f>
        <v>663</v>
      </c>
      <c r="U52" s="6">
        <f>BW783</f>
        <v>776</v>
      </c>
      <c r="V52" s="6">
        <f>BW563</f>
        <v>556</v>
      </c>
      <c r="W52" s="6">
        <f>BW962</f>
        <v>955</v>
      </c>
      <c r="X52" s="6">
        <f>BW400</f>
        <v>393</v>
      </c>
      <c r="Y52" s="6">
        <f>BW33</f>
        <v>26</v>
      </c>
      <c r="Z52" s="6">
        <f>BW888</f>
        <v>881</v>
      </c>
      <c r="AA52" s="6">
        <f>BW745</f>
        <v>738</v>
      </c>
      <c r="AB52" s="6">
        <f>BW219</f>
        <v>212</v>
      </c>
      <c r="AC52" s="6">
        <f>BW330</f>
        <v>323</v>
      </c>
      <c r="AD52" s="6">
        <f>BW118</f>
        <v>111</v>
      </c>
      <c r="AE52" s="6">
        <f>BW519</f>
        <v>512</v>
      </c>
      <c r="AF52" s="6">
        <f>BW981</f>
        <v>974</v>
      </c>
      <c r="AG52" s="198">
        <f>BW612</f>
        <v>605</v>
      </c>
      <c r="AH52" s="5">
        <f t="shared" ref="AH52:AH82" si="11">SUM(B52:AG52)</f>
        <v>16400</v>
      </c>
      <c r="AI52" s="5">
        <f t="shared" ref="AI52:AI82" si="12">SUMSQ(B52:AG52)</f>
        <v>11201200</v>
      </c>
      <c r="AJ52" s="2">
        <f>B52^3+C52^3+D52^3+E52^3+F52^3+G52^3+H52^3+I52^3+J52^3+K52^3+L52^3+M52^3+N52^3+O52^3+P52^3+Q52^3+R52^3+S52^3+T52^3+U52^3+V52^3+W52^3+X52^3+Y52^3+Z52^3+AA52^3+AB52^3+AC52^3+AD52^3+AE52^3+AF52^3+AG52^3</f>
        <v>8606720000</v>
      </c>
      <c r="AK52" s="115">
        <f>SUMSQ(R51,S51,T51,U51,V51,W51,X51,Y51,Z51,AA51,AB51,AC51,AD51,AE51,AF51,AG51,R52,S52,T52,U52,V52,W52,X52,Y52,Z52,AA52,AB52,AC52,AD52,AE52,AF52,AG52)</f>
        <v>11201200</v>
      </c>
      <c r="AM52" s="47" t="s">
        <v>972</v>
      </c>
      <c r="AN52" s="48" t="s">
        <v>561</v>
      </c>
      <c r="AO52" s="48" t="s">
        <v>910</v>
      </c>
      <c r="AP52" s="65" t="s">
        <v>1143</v>
      </c>
      <c r="AQ52" s="48" t="s">
        <v>847</v>
      </c>
      <c r="AR52" s="48" t="s">
        <v>689</v>
      </c>
      <c r="AS52" s="48" t="s">
        <v>783</v>
      </c>
      <c r="AT52" s="48" t="s">
        <v>752</v>
      </c>
      <c r="AU52" s="65" t="s">
        <v>743</v>
      </c>
      <c r="AV52" s="48" t="s">
        <v>838</v>
      </c>
      <c r="AW52" s="48" t="s">
        <v>680</v>
      </c>
      <c r="AX52" s="48" t="s">
        <v>901</v>
      </c>
      <c r="AY52" s="48" t="s">
        <v>616</v>
      </c>
      <c r="AZ52" s="48" t="s">
        <v>964</v>
      </c>
      <c r="BA52" s="65" t="s">
        <v>552</v>
      </c>
      <c r="BB52" s="48" t="s">
        <v>1027</v>
      </c>
      <c r="BC52" s="48" t="s">
        <v>267</v>
      </c>
      <c r="BD52" s="48" t="s">
        <v>298</v>
      </c>
      <c r="BE52" s="48" t="s">
        <v>203</v>
      </c>
      <c r="BF52" s="48" t="s">
        <v>362</v>
      </c>
      <c r="BG52" s="48" t="s">
        <v>141</v>
      </c>
      <c r="BH52" s="65" t="s">
        <v>426</v>
      </c>
      <c r="BI52" s="48" t="s">
        <v>78</v>
      </c>
      <c r="BJ52" s="48" t="s">
        <v>489</v>
      </c>
      <c r="BK52" s="65" t="s">
        <v>498</v>
      </c>
      <c r="BL52" s="48" t="s">
        <v>23</v>
      </c>
      <c r="BM52" s="48" t="s">
        <v>435</v>
      </c>
      <c r="BN52" s="48" t="s">
        <v>87</v>
      </c>
      <c r="BO52" s="48" t="s">
        <v>371</v>
      </c>
      <c r="BP52" s="48" t="s">
        <v>150</v>
      </c>
      <c r="BQ52" s="65" t="s">
        <v>307</v>
      </c>
      <c r="BR52" s="49" t="s">
        <v>212</v>
      </c>
      <c r="BS52" s="24"/>
      <c r="BT52" s="22"/>
      <c r="BU52" s="29" t="s">
        <v>257</v>
      </c>
      <c r="BV52" s="30" t="s">
        <v>1030</v>
      </c>
      <c r="BW52" s="31">
        <f>L2+(44*L4)</f>
        <v>45</v>
      </c>
      <c r="BX52" s="22"/>
    </row>
    <row r="53" spans="1:76" x14ac:dyDescent="0.2">
      <c r="A53" s="1">
        <v>3</v>
      </c>
      <c r="B53" s="178">
        <f>BW1031</f>
        <v>1024</v>
      </c>
      <c r="C53" s="6">
        <f>BW630</f>
        <v>623</v>
      </c>
      <c r="D53" s="9">
        <f>BW100</f>
        <v>93</v>
      </c>
      <c r="E53" s="7">
        <f>BW469</f>
        <v>462</v>
      </c>
      <c r="F53" s="6">
        <f>BW233</f>
        <v>226</v>
      </c>
      <c r="G53" s="6">
        <f>BW376</f>
        <v>369</v>
      </c>
      <c r="H53" s="6">
        <f>BW842</f>
        <v>835</v>
      </c>
      <c r="I53" s="6">
        <f>BW731</f>
        <v>724</v>
      </c>
      <c r="J53" s="6">
        <f>BW450</f>
        <v>443</v>
      </c>
      <c r="K53" s="6">
        <f>BW51</f>
        <v>44</v>
      </c>
      <c r="L53" s="6">
        <f>BW545</f>
        <v>538</v>
      </c>
      <c r="M53" s="6">
        <f>BW912</f>
        <v>905</v>
      </c>
      <c r="N53" s="11">
        <f>BW684</f>
        <v>677</v>
      </c>
      <c r="O53" s="6">
        <f>BW829</f>
        <v>822</v>
      </c>
      <c r="P53" s="6">
        <f>BW271</f>
        <v>264</v>
      </c>
      <c r="Q53" s="6">
        <f>BW158</f>
        <v>151</v>
      </c>
      <c r="R53" s="6">
        <f>BW881</f>
        <v>874</v>
      </c>
      <c r="S53" s="6">
        <f>BW768</f>
        <v>761</v>
      </c>
      <c r="T53" s="6">
        <f>BW210</f>
        <v>203</v>
      </c>
      <c r="U53" s="12">
        <f>BW355</f>
        <v>348</v>
      </c>
      <c r="V53" s="6">
        <f>BW127</f>
        <v>120</v>
      </c>
      <c r="W53" s="6">
        <f>BW494</f>
        <v>487</v>
      </c>
      <c r="X53" s="6">
        <f>BW988</f>
        <v>981</v>
      </c>
      <c r="Y53" s="6">
        <f>BW589</f>
        <v>582</v>
      </c>
      <c r="Z53" s="6">
        <f>BW308</f>
        <v>301</v>
      </c>
      <c r="AA53" s="6">
        <f>BW197</f>
        <v>190</v>
      </c>
      <c r="AB53" s="6">
        <f>BW663</f>
        <v>656</v>
      </c>
      <c r="AC53" s="6">
        <f>BW806</f>
        <v>799</v>
      </c>
      <c r="AD53" s="8">
        <f>BW570</f>
        <v>563</v>
      </c>
      <c r="AE53" s="6">
        <f>BW939</f>
        <v>932</v>
      </c>
      <c r="AF53" s="6">
        <f>BW409</f>
        <v>402</v>
      </c>
      <c r="AG53" s="179">
        <f>BW8</f>
        <v>1</v>
      </c>
      <c r="AH53" s="5">
        <f t="shared" si="11"/>
        <v>16400</v>
      </c>
      <c r="AI53" s="5">
        <f t="shared" si="12"/>
        <v>11201200</v>
      </c>
      <c r="AJ53" s="2">
        <f>B53^3+C53^3+D53^3+E53^3+F53^3+G53^3+H53^3+I53^3+J53^3+K53^3+L53^3+M53^3+N53^3+O53^3+P53^3+Q53^3+R53^3+S53^3+T53^3+U53^3+V53^3+W53^3+X53^3+Y53^3+Z53^3+AA53^3+AB53^3+AC53^3+AD53^3+AE53^3+AF53^3+AG53^3</f>
        <v>8606720000</v>
      </c>
      <c r="AK53" s="115">
        <f>SUMSQ(B53,C53,D53,E53,F53,G53,H53,I53,J53,K53,L53,M53,N53,O53,P53,Q53,B54,C54,D54,E54,F54,G54,H54,I54,J54,K54,L54,M54,N54,O54,P54,Q54)</f>
        <v>11201200</v>
      </c>
      <c r="AM53" s="74" t="s">
        <v>935</v>
      </c>
      <c r="AN53" s="48" t="s">
        <v>558</v>
      </c>
      <c r="AO53" s="48" t="s">
        <v>907</v>
      </c>
      <c r="AP53" s="48" t="s">
        <v>622</v>
      </c>
      <c r="AQ53" s="48" t="s">
        <v>844</v>
      </c>
      <c r="AR53" s="48" t="s">
        <v>686</v>
      </c>
      <c r="AS53" s="65" t="s">
        <v>1031</v>
      </c>
      <c r="AT53" s="48" t="s">
        <v>749</v>
      </c>
      <c r="AU53" s="48" t="s">
        <v>731</v>
      </c>
      <c r="AV53" s="48" t="s">
        <v>825</v>
      </c>
      <c r="AW53" s="48" t="s">
        <v>667</v>
      </c>
      <c r="AX53" s="65" t="s">
        <v>1156</v>
      </c>
      <c r="AY53" s="48" t="s">
        <v>603</v>
      </c>
      <c r="AZ53" s="48" t="s">
        <v>951</v>
      </c>
      <c r="BA53" s="48" t="s">
        <v>540</v>
      </c>
      <c r="BB53" s="48" t="s">
        <v>1014</v>
      </c>
      <c r="BC53" s="65" t="s">
        <v>254</v>
      </c>
      <c r="BD53" s="48" t="s">
        <v>286</v>
      </c>
      <c r="BE53" s="48" t="s">
        <v>190</v>
      </c>
      <c r="BF53" s="48" t="s">
        <v>349</v>
      </c>
      <c r="BG53" s="48" t="s">
        <v>128</v>
      </c>
      <c r="BH53" s="48" t="s">
        <v>413</v>
      </c>
      <c r="BI53" s="65" t="s">
        <v>65</v>
      </c>
      <c r="BJ53" s="48" t="s">
        <v>477</v>
      </c>
      <c r="BK53" s="48" t="s">
        <v>495</v>
      </c>
      <c r="BL53" s="48" t="s">
        <v>20</v>
      </c>
      <c r="BM53" s="48" t="s">
        <v>432</v>
      </c>
      <c r="BN53" s="48" t="s">
        <v>84</v>
      </c>
      <c r="BO53" s="48" t="s">
        <v>368</v>
      </c>
      <c r="BP53" s="65" t="s">
        <v>147</v>
      </c>
      <c r="BQ53" s="48" t="s">
        <v>304</v>
      </c>
      <c r="BR53" s="49" t="s">
        <v>209</v>
      </c>
      <c r="BS53" s="24"/>
      <c r="BT53" s="22"/>
      <c r="BU53" s="29" t="s">
        <v>63</v>
      </c>
      <c r="BV53" s="30" t="s">
        <v>1030</v>
      </c>
      <c r="BW53" s="31">
        <f>L2+(45*L4)</f>
        <v>46</v>
      </c>
      <c r="BX53" s="22"/>
    </row>
    <row r="54" spans="1:76" x14ac:dyDescent="0.2">
      <c r="A54" s="1">
        <v>4</v>
      </c>
      <c r="B54" s="178">
        <f>BW610</f>
        <v>603</v>
      </c>
      <c r="C54" s="6">
        <f>BW979</f>
        <v>972</v>
      </c>
      <c r="D54" s="7">
        <f>BW513</f>
        <v>506</v>
      </c>
      <c r="E54" s="9">
        <f>BW112</f>
        <v>105</v>
      </c>
      <c r="F54" s="6">
        <f>BW332</f>
        <v>325</v>
      </c>
      <c r="G54" s="6">
        <f>BW221</f>
        <v>214</v>
      </c>
      <c r="H54" s="6">
        <f>BW751</f>
        <v>744</v>
      </c>
      <c r="I54" s="6">
        <f>BW894</f>
        <v>887</v>
      </c>
      <c r="J54" s="6">
        <f>BW39</f>
        <v>32</v>
      </c>
      <c r="K54" s="6">
        <f>BW406</f>
        <v>399</v>
      </c>
      <c r="L54" s="6">
        <f>BW964</f>
        <v>957</v>
      </c>
      <c r="M54" s="6">
        <f>BW565</f>
        <v>558</v>
      </c>
      <c r="N54" s="6">
        <f>BW777</f>
        <v>770</v>
      </c>
      <c r="O54" s="11">
        <f>BW664</f>
        <v>657</v>
      </c>
      <c r="P54" s="6">
        <f>BW170</f>
        <v>163</v>
      </c>
      <c r="Q54" s="6">
        <f>BW315</f>
        <v>308</v>
      </c>
      <c r="R54" s="6">
        <f>BW724</f>
        <v>717</v>
      </c>
      <c r="S54" s="6">
        <f>BW869</f>
        <v>862</v>
      </c>
      <c r="T54" s="12">
        <f>BW375</f>
        <v>368</v>
      </c>
      <c r="U54" s="6">
        <f>BW262</f>
        <v>255</v>
      </c>
      <c r="V54" s="6">
        <f>BW474</f>
        <v>467</v>
      </c>
      <c r="W54" s="6">
        <f>BW75</f>
        <v>68</v>
      </c>
      <c r="X54" s="6">
        <f>BW633</f>
        <v>626</v>
      </c>
      <c r="Y54" s="6">
        <f>BW1000</f>
        <v>993</v>
      </c>
      <c r="Z54" s="6">
        <f>BW145</f>
        <v>138</v>
      </c>
      <c r="AA54" s="6">
        <f>BW288</f>
        <v>281</v>
      </c>
      <c r="AB54" s="6">
        <f>BW818</f>
        <v>811</v>
      </c>
      <c r="AC54" s="6">
        <f>BW707</f>
        <v>700</v>
      </c>
      <c r="AD54" s="6">
        <f>BW927</f>
        <v>920</v>
      </c>
      <c r="AE54" s="8">
        <f>BW526</f>
        <v>519</v>
      </c>
      <c r="AF54" s="6">
        <f>BW60</f>
        <v>53</v>
      </c>
      <c r="AG54" s="179">
        <f>BW429</f>
        <v>422</v>
      </c>
      <c r="AH54" s="5">
        <f t="shared" si="11"/>
        <v>16400</v>
      </c>
      <c r="AI54" s="5">
        <f t="shared" si="12"/>
        <v>11201200</v>
      </c>
      <c r="AJ54" s="2">
        <f t="shared" si="10"/>
        <v>8606720000</v>
      </c>
      <c r="AK54" s="115">
        <f>SUMSQ(R53,S53,T53,U53,V53,W53,X53,Y53,Z53,AA53,AB53,AC53,AD53,AE53,AF53,AG53,R54,S54,T54,U54,V54,W54,X54,Y54,Z54,AA54,AB54,AC54,AD54,AE54,AF54,AG54)</f>
        <v>11201200</v>
      </c>
      <c r="AM54" s="47" t="s">
        <v>974</v>
      </c>
      <c r="AN54" s="65" t="s">
        <v>563</v>
      </c>
      <c r="AO54" s="48" t="s">
        <v>912</v>
      </c>
      <c r="AP54" s="48" t="s">
        <v>627</v>
      </c>
      <c r="AQ54" s="48" t="s">
        <v>849</v>
      </c>
      <c r="AR54" s="48" t="s">
        <v>691</v>
      </c>
      <c r="AS54" s="48" t="s">
        <v>785</v>
      </c>
      <c r="AT54" s="65" t="s">
        <v>754</v>
      </c>
      <c r="AU54" s="48" t="s">
        <v>741</v>
      </c>
      <c r="AV54" s="48" t="s">
        <v>836</v>
      </c>
      <c r="AW54" s="65" t="s">
        <v>678</v>
      </c>
      <c r="AX54" s="48" t="s">
        <v>899</v>
      </c>
      <c r="AY54" s="48" t="s">
        <v>614</v>
      </c>
      <c r="AZ54" s="48" t="s">
        <v>962</v>
      </c>
      <c r="BA54" s="48" t="s">
        <v>550</v>
      </c>
      <c r="BB54" s="48" t="s">
        <v>1025</v>
      </c>
      <c r="BC54" s="48" t="s">
        <v>265</v>
      </c>
      <c r="BD54" s="65" t="s">
        <v>296</v>
      </c>
      <c r="BE54" s="48" t="s">
        <v>201</v>
      </c>
      <c r="BF54" s="48" t="s">
        <v>360</v>
      </c>
      <c r="BG54" s="48" t="s">
        <v>139</v>
      </c>
      <c r="BH54" s="48" t="s">
        <v>424</v>
      </c>
      <c r="BI54" s="48" t="s">
        <v>76</v>
      </c>
      <c r="BJ54" s="65" t="s">
        <v>487</v>
      </c>
      <c r="BK54" s="48" t="s">
        <v>500</v>
      </c>
      <c r="BL54" s="48" t="s">
        <v>25</v>
      </c>
      <c r="BM54" s="48" t="s">
        <v>437</v>
      </c>
      <c r="BN54" s="48" t="s">
        <v>89</v>
      </c>
      <c r="BO54" s="65" t="s">
        <v>1146</v>
      </c>
      <c r="BP54" s="48" t="s">
        <v>152</v>
      </c>
      <c r="BQ54" s="48" t="s">
        <v>309</v>
      </c>
      <c r="BR54" s="49" t="s">
        <v>214</v>
      </c>
      <c r="BS54" s="24"/>
      <c r="BT54" s="22"/>
      <c r="BU54" s="29" t="s">
        <v>406</v>
      </c>
      <c r="BV54" s="30" t="s">
        <v>1030</v>
      </c>
      <c r="BW54" s="31">
        <f>L2+(46*L4)</f>
        <v>47</v>
      </c>
      <c r="BX54" s="22"/>
    </row>
    <row r="55" spans="1:76" x14ac:dyDescent="0.2">
      <c r="A55" s="1">
        <v>5</v>
      </c>
      <c r="B55" s="178">
        <f>BW909</f>
        <v>902</v>
      </c>
      <c r="C55" s="6">
        <f>BW540</f>
        <v>533</v>
      </c>
      <c r="D55" s="6">
        <f>BW46</f>
        <v>39</v>
      </c>
      <c r="E55" s="6">
        <f>BW447</f>
        <v>440</v>
      </c>
      <c r="F55" s="9">
        <f>BW163</f>
        <v>156</v>
      </c>
      <c r="G55" s="7">
        <f>BW274</f>
        <v>267</v>
      </c>
      <c r="H55" s="6">
        <f>BW832</f>
        <v>825</v>
      </c>
      <c r="I55" s="6">
        <f>BW689</f>
        <v>682</v>
      </c>
      <c r="J55" s="6">
        <f>BW456</f>
        <v>449</v>
      </c>
      <c r="K55" s="6">
        <f>BW89</f>
        <v>82</v>
      </c>
      <c r="L55" s="11">
        <f>BW619</f>
        <v>612</v>
      </c>
      <c r="M55" s="6">
        <f>BW1018</f>
        <v>1011</v>
      </c>
      <c r="N55" s="6">
        <f>BW742</f>
        <v>735</v>
      </c>
      <c r="O55" s="6">
        <f>BW855</f>
        <v>848</v>
      </c>
      <c r="P55" s="6">
        <f>BW389</f>
        <v>382</v>
      </c>
      <c r="Q55" s="6">
        <f>BW244</f>
        <v>237</v>
      </c>
      <c r="R55" s="6">
        <f>BW795</f>
        <v>788</v>
      </c>
      <c r="S55" s="6">
        <f>BW650</f>
        <v>643</v>
      </c>
      <c r="T55" s="6">
        <f>BW184</f>
        <v>177</v>
      </c>
      <c r="U55" s="6">
        <f>BW297</f>
        <v>290</v>
      </c>
      <c r="V55" s="6">
        <f>BW21</f>
        <v>14</v>
      </c>
      <c r="W55" s="12">
        <f>BW420</f>
        <v>413</v>
      </c>
      <c r="X55" s="6">
        <f>BW950</f>
        <v>943</v>
      </c>
      <c r="Y55" s="6">
        <f>BW583</f>
        <v>576</v>
      </c>
      <c r="Z55" s="6">
        <f>BW350</f>
        <v>343</v>
      </c>
      <c r="AA55" s="6">
        <f>BW207</f>
        <v>200</v>
      </c>
      <c r="AB55" s="8">
        <f>BW765</f>
        <v>758</v>
      </c>
      <c r="AC55" s="6">
        <f>BW876</f>
        <v>869</v>
      </c>
      <c r="AD55" s="6">
        <f>BW592</f>
        <v>585</v>
      </c>
      <c r="AE55" s="6">
        <f>BW993</f>
        <v>986</v>
      </c>
      <c r="AF55" s="6">
        <f>BW499</f>
        <v>492</v>
      </c>
      <c r="AG55" s="179">
        <f>BW130</f>
        <v>123</v>
      </c>
      <c r="AH55" s="5">
        <f t="shared" si="11"/>
        <v>16400</v>
      </c>
      <c r="AI55" s="5">
        <f t="shared" si="12"/>
        <v>11201200</v>
      </c>
      <c r="AJ55" s="2">
        <f t="shared" si="10"/>
        <v>8606720000</v>
      </c>
      <c r="AK55" s="115">
        <f>SUMSQ(B55,C55,D55,E55,F55,G55,H55,I55,J55,K55,L55,M55,N55,O55,P55,Q55,B56,C56,D56,E56,F56,G56,H56,I56,J56,K56,L56,M56,N56,O56,P56,Q56)</f>
        <v>11201200</v>
      </c>
      <c r="AM55" s="74" t="s">
        <v>1128</v>
      </c>
      <c r="AN55" s="48" t="s">
        <v>556</v>
      </c>
      <c r="AO55" s="48" t="s">
        <v>905</v>
      </c>
      <c r="AP55" s="48" t="s">
        <v>620</v>
      </c>
      <c r="AQ55" s="48" t="s">
        <v>842</v>
      </c>
      <c r="AR55" s="48" t="s">
        <v>684</v>
      </c>
      <c r="AS55" s="48" t="s">
        <v>779</v>
      </c>
      <c r="AT55" s="48" t="s">
        <v>747</v>
      </c>
      <c r="AU55" s="48" t="s">
        <v>733</v>
      </c>
      <c r="AV55" s="48" t="s">
        <v>827</v>
      </c>
      <c r="AW55" s="48" t="s">
        <v>669</v>
      </c>
      <c r="AX55" s="65" t="s">
        <v>890</v>
      </c>
      <c r="AY55" s="48" t="s">
        <v>605</v>
      </c>
      <c r="AZ55" s="65" t="s">
        <v>953</v>
      </c>
      <c r="BA55" s="48" t="s">
        <v>542</v>
      </c>
      <c r="BB55" s="48" t="s">
        <v>1016</v>
      </c>
      <c r="BC55" s="48" t="s">
        <v>256</v>
      </c>
      <c r="BD55" s="48" t="s">
        <v>288</v>
      </c>
      <c r="BE55" s="48" t="s">
        <v>192</v>
      </c>
      <c r="BF55" s="48" t="s">
        <v>351</v>
      </c>
      <c r="BG55" s="48" t="s">
        <v>130</v>
      </c>
      <c r="BH55" s="48" t="s">
        <v>415</v>
      </c>
      <c r="BI55" s="65" t="s">
        <v>67</v>
      </c>
      <c r="BJ55" s="48" t="s">
        <v>479</v>
      </c>
      <c r="BK55" s="48" t="s">
        <v>493</v>
      </c>
      <c r="BL55" s="48" t="s">
        <v>18</v>
      </c>
      <c r="BM55" s="48" t="s">
        <v>430</v>
      </c>
      <c r="BN55" s="65" t="s">
        <v>82</v>
      </c>
      <c r="BO55" s="48" t="s">
        <v>366</v>
      </c>
      <c r="BP55" s="65" t="s">
        <v>145</v>
      </c>
      <c r="BQ55" s="48" t="s">
        <v>302</v>
      </c>
      <c r="BR55" s="49" t="s">
        <v>207</v>
      </c>
      <c r="BS55" s="24"/>
      <c r="BT55" s="22"/>
      <c r="BU55" s="29" t="s">
        <v>345</v>
      </c>
      <c r="BV55" s="30" t="s">
        <v>1030</v>
      </c>
      <c r="BW55" s="31">
        <f>L2+(47*L4)</f>
        <v>48</v>
      </c>
      <c r="BX55" s="22"/>
    </row>
    <row r="56" spans="1:76" x14ac:dyDescent="0.2">
      <c r="A56" s="1">
        <v>6</v>
      </c>
      <c r="B56" s="178">
        <f>BW552</f>
        <v>545</v>
      </c>
      <c r="C56" s="6">
        <f>BW953</f>
        <v>946</v>
      </c>
      <c r="D56" s="6">
        <f>BW395</f>
        <v>388</v>
      </c>
      <c r="E56" s="6">
        <f>BW26</f>
        <v>19</v>
      </c>
      <c r="F56" s="7">
        <f>BW326</f>
        <v>319</v>
      </c>
      <c r="G56" s="9">
        <f>BW183</f>
        <v>176</v>
      </c>
      <c r="H56" s="6">
        <f>BW677</f>
        <v>670</v>
      </c>
      <c r="I56" s="6">
        <f>BW788</f>
        <v>781</v>
      </c>
      <c r="J56" s="6">
        <f>BW109</f>
        <v>102</v>
      </c>
      <c r="K56" s="6">
        <f>BW508</f>
        <v>501</v>
      </c>
      <c r="L56" s="6">
        <f>BW974</f>
        <v>967</v>
      </c>
      <c r="M56" s="11">
        <f>BW607</f>
        <v>600</v>
      </c>
      <c r="N56" s="6">
        <f>BW899</f>
        <v>892</v>
      </c>
      <c r="O56" s="6">
        <f>BW754</f>
        <v>747</v>
      </c>
      <c r="P56" s="6">
        <f>BW224</f>
        <v>217</v>
      </c>
      <c r="Q56" s="6">
        <f>BW337</f>
        <v>330</v>
      </c>
      <c r="R56" s="6">
        <f>BW702</f>
        <v>695</v>
      </c>
      <c r="S56" s="6">
        <f>BW815</f>
        <v>808</v>
      </c>
      <c r="T56" s="6">
        <f>BW285</f>
        <v>278</v>
      </c>
      <c r="U56" s="6">
        <f>BW140</f>
        <v>133</v>
      </c>
      <c r="V56" s="12">
        <f>BW432</f>
        <v>425</v>
      </c>
      <c r="W56" s="6">
        <f>BW65</f>
        <v>58</v>
      </c>
      <c r="X56" s="6">
        <f>BW531</f>
        <v>524</v>
      </c>
      <c r="Y56" s="6">
        <f>BW930</f>
        <v>923</v>
      </c>
      <c r="Z56" s="6">
        <f>BW251</f>
        <v>244</v>
      </c>
      <c r="AA56" s="6">
        <f>BW362</f>
        <v>355</v>
      </c>
      <c r="AB56" s="6">
        <f>BW856</f>
        <v>849</v>
      </c>
      <c r="AC56" s="8">
        <f>BW713</f>
        <v>706</v>
      </c>
      <c r="AD56" s="6">
        <f>BW1013</f>
        <v>1006</v>
      </c>
      <c r="AE56" s="6">
        <f>BW644</f>
        <v>637</v>
      </c>
      <c r="AF56" s="6">
        <f>BW86</f>
        <v>79</v>
      </c>
      <c r="AG56" s="179">
        <f>BW487</f>
        <v>480</v>
      </c>
      <c r="AH56" s="5">
        <f t="shared" si="11"/>
        <v>16400</v>
      </c>
      <c r="AI56" s="5">
        <f t="shared" si="12"/>
        <v>11201200</v>
      </c>
      <c r="AJ56" s="2">
        <f t="shared" si="10"/>
        <v>8606720000</v>
      </c>
      <c r="AK56" s="115">
        <f>SUMSQ(R55,S55,T55,U55,V55,W55,X55,Y55,Z55,AA55,AB55,AC55,AD55,AE55,AF55,AG55,R56,S56,T56,U56,V56,W56,X56,Y56,Z56,AA56,AB56,AC56,AD56,AE56,AF56,AG56)</f>
        <v>11201200</v>
      </c>
      <c r="AM56" s="47" t="s">
        <v>976</v>
      </c>
      <c r="AN56" s="65" t="s">
        <v>565</v>
      </c>
      <c r="AO56" s="48" t="s">
        <v>914</v>
      </c>
      <c r="AP56" s="48" t="s">
        <v>629</v>
      </c>
      <c r="AQ56" s="48" t="s">
        <v>851</v>
      </c>
      <c r="AR56" s="48" t="s">
        <v>693</v>
      </c>
      <c r="AS56" s="48" t="s">
        <v>787</v>
      </c>
      <c r="AT56" s="48" t="s">
        <v>756</v>
      </c>
      <c r="AU56" s="48" t="s">
        <v>739</v>
      </c>
      <c r="AV56" s="48" t="s">
        <v>834</v>
      </c>
      <c r="AW56" s="65" t="s">
        <v>676</v>
      </c>
      <c r="AX56" s="48" t="s">
        <v>897</v>
      </c>
      <c r="AY56" s="65" t="s">
        <v>612</v>
      </c>
      <c r="AZ56" s="48" t="s">
        <v>960</v>
      </c>
      <c r="BA56" s="48" t="s">
        <v>548</v>
      </c>
      <c r="BB56" s="48" t="s">
        <v>1023</v>
      </c>
      <c r="BC56" s="48" t="s">
        <v>263</v>
      </c>
      <c r="BD56" s="48" t="s">
        <v>295</v>
      </c>
      <c r="BE56" s="48" t="s">
        <v>199</v>
      </c>
      <c r="BF56" s="48" t="s">
        <v>358</v>
      </c>
      <c r="BG56" s="48" t="s">
        <v>137</v>
      </c>
      <c r="BH56" s="48" t="s">
        <v>422</v>
      </c>
      <c r="BI56" s="48" t="s">
        <v>74</v>
      </c>
      <c r="BJ56" s="65" t="s">
        <v>1137</v>
      </c>
      <c r="BK56" s="48" t="s">
        <v>502</v>
      </c>
      <c r="BL56" s="48" t="s">
        <v>27</v>
      </c>
      <c r="BM56" s="65" t="s">
        <v>439</v>
      </c>
      <c r="BN56" s="48" t="s">
        <v>91</v>
      </c>
      <c r="BO56" s="65" t="s">
        <v>375</v>
      </c>
      <c r="BP56" s="48" t="s">
        <v>154</v>
      </c>
      <c r="BQ56" s="48" t="s">
        <v>311</v>
      </c>
      <c r="BR56" s="49" t="s">
        <v>216</v>
      </c>
      <c r="BS56" s="24"/>
      <c r="BT56" s="22"/>
      <c r="BU56" s="29" t="s">
        <v>861</v>
      </c>
      <c r="BV56" s="30" t="s">
        <v>1030</v>
      </c>
      <c r="BW56" s="31">
        <f>L2+(48*L4)</f>
        <v>49</v>
      </c>
      <c r="BX56" s="22"/>
    </row>
    <row r="57" spans="1:76" x14ac:dyDescent="0.2">
      <c r="A57" s="1">
        <v>7</v>
      </c>
      <c r="B57" s="178">
        <f>BW132</f>
        <v>125</v>
      </c>
      <c r="C57" s="6">
        <f>BW501</f>
        <v>494</v>
      </c>
      <c r="D57" s="6">
        <f>BW999</f>
        <v>992</v>
      </c>
      <c r="E57" s="6">
        <f>BW598</f>
        <v>591</v>
      </c>
      <c r="F57" s="6">
        <f>BW874</f>
        <v>867</v>
      </c>
      <c r="G57" s="6">
        <f>BW763</f>
        <v>756</v>
      </c>
      <c r="H57" s="9">
        <f>BW201</f>
        <v>194</v>
      </c>
      <c r="I57" s="7">
        <f>BW344</f>
        <v>337</v>
      </c>
      <c r="J57" s="11">
        <f>BW577</f>
        <v>570</v>
      </c>
      <c r="K57" s="6">
        <f>BW944</f>
        <v>937</v>
      </c>
      <c r="L57" s="6">
        <f>BW418</f>
        <v>411</v>
      </c>
      <c r="M57" s="6">
        <f>BW19</f>
        <v>12</v>
      </c>
      <c r="N57" s="6">
        <f>BW303</f>
        <v>296</v>
      </c>
      <c r="O57" s="6">
        <f>BW190</f>
        <v>183</v>
      </c>
      <c r="P57" s="6">
        <f>BW652</f>
        <v>645</v>
      </c>
      <c r="Q57" s="6">
        <f>BW797</f>
        <v>790</v>
      </c>
      <c r="R57" s="6">
        <f>BW242</f>
        <v>235</v>
      </c>
      <c r="S57" s="6">
        <f>BW387</f>
        <v>380</v>
      </c>
      <c r="T57" s="6">
        <f>BW849</f>
        <v>842</v>
      </c>
      <c r="U57" s="6">
        <f>BW736</f>
        <v>729</v>
      </c>
      <c r="V57" s="6">
        <f>BW1020</f>
        <v>1013</v>
      </c>
      <c r="W57" s="6">
        <f>BW621</f>
        <v>614</v>
      </c>
      <c r="X57" s="6">
        <f>BW95</f>
        <v>88</v>
      </c>
      <c r="Y57" s="12">
        <f>BW462</f>
        <v>455</v>
      </c>
      <c r="Z57" s="8">
        <f>BW695</f>
        <v>688</v>
      </c>
      <c r="AA57" s="6">
        <f>BW838</f>
        <v>831</v>
      </c>
      <c r="AB57" s="6">
        <f>BW276</f>
        <v>269</v>
      </c>
      <c r="AC57" s="6">
        <f>BW165</f>
        <v>158</v>
      </c>
      <c r="AD57" s="6">
        <f>BW441</f>
        <v>434</v>
      </c>
      <c r="AE57" s="6">
        <f>BW40</f>
        <v>33</v>
      </c>
      <c r="AF57" s="6">
        <f>BW538</f>
        <v>531</v>
      </c>
      <c r="AG57" s="179">
        <f>BW907</f>
        <v>900</v>
      </c>
      <c r="AH57" s="5">
        <f t="shared" si="11"/>
        <v>16400</v>
      </c>
      <c r="AI57" s="5">
        <f t="shared" si="12"/>
        <v>11201200</v>
      </c>
      <c r="AJ57" s="2">
        <f t="shared" si="10"/>
        <v>8606720000</v>
      </c>
      <c r="AK57" s="115">
        <f>SUMSQ(B57,C57,D57,E57,F57,G57,H57,I57,J57,K57,L57,M57,N57,O57,P57,Q57,B58,C58,D58,E58,F58,G58,H58,I58,J58,K58,L58,M58,N58,O58,P58,Q58)</f>
        <v>11201200</v>
      </c>
      <c r="AM57" s="47" t="s">
        <v>966</v>
      </c>
      <c r="AN57" s="48" t="s">
        <v>554</v>
      </c>
      <c r="AO57" s="65" t="s">
        <v>903</v>
      </c>
      <c r="AP57" s="48" t="s">
        <v>618</v>
      </c>
      <c r="AQ57" s="65" t="s">
        <v>840</v>
      </c>
      <c r="AR57" s="48" t="s">
        <v>682</v>
      </c>
      <c r="AS57" s="48" t="s">
        <v>777</v>
      </c>
      <c r="AT57" s="48" t="s">
        <v>745</v>
      </c>
      <c r="AU57" s="48" t="s">
        <v>735</v>
      </c>
      <c r="AV57" s="65" t="s">
        <v>829</v>
      </c>
      <c r="AW57" s="48" t="s">
        <v>671</v>
      </c>
      <c r="AX57" s="48" t="s">
        <v>892</v>
      </c>
      <c r="AY57" s="48" t="s">
        <v>607</v>
      </c>
      <c r="AZ57" s="48" t="s">
        <v>955</v>
      </c>
      <c r="BA57" s="48" t="s">
        <v>543</v>
      </c>
      <c r="BB57" s="48" t="s">
        <v>1018</v>
      </c>
      <c r="BC57" s="48" t="s">
        <v>258</v>
      </c>
      <c r="BD57" s="48" t="s">
        <v>290</v>
      </c>
      <c r="BE57" s="65" t="s">
        <v>194</v>
      </c>
      <c r="BF57" s="48" t="s">
        <v>353</v>
      </c>
      <c r="BG57" s="65" t="s">
        <v>132</v>
      </c>
      <c r="BH57" s="48" t="s">
        <v>417</v>
      </c>
      <c r="BI57" s="48" t="s">
        <v>69</v>
      </c>
      <c r="BJ57" s="48" t="s">
        <v>481</v>
      </c>
      <c r="BK57" s="48" t="s">
        <v>491</v>
      </c>
      <c r="BL57" s="48" t="s">
        <v>16</v>
      </c>
      <c r="BM57" s="48" t="s">
        <v>428</v>
      </c>
      <c r="BN57" s="48" t="s">
        <v>80</v>
      </c>
      <c r="BO57" s="48" t="s">
        <v>364</v>
      </c>
      <c r="BP57" s="48" t="s">
        <v>143</v>
      </c>
      <c r="BQ57" s="48" t="s">
        <v>300</v>
      </c>
      <c r="BR57" s="80" t="s">
        <v>1129</v>
      </c>
      <c r="BS57" s="24"/>
      <c r="BT57" s="22"/>
      <c r="BU57" s="29" t="s">
        <v>921</v>
      </c>
      <c r="BV57" s="30" t="s">
        <v>1030</v>
      </c>
      <c r="BW57" s="31">
        <f>L2+(49*L4)</f>
        <v>50</v>
      </c>
      <c r="BX57" s="22"/>
    </row>
    <row r="58" spans="1:76" x14ac:dyDescent="0.2">
      <c r="A58" s="1">
        <v>8</v>
      </c>
      <c r="B58" s="178">
        <f>BW481</f>
        <v>474</v>
      </c>
      <c r="C58" s="6">
        <f>BW80</f>
        <v>73</v>
      </c>
      <c r="D58" s="6">
        <f>BW642</f>
        <v>635</v>
      </c>
      <c r="E58" s="6">
        <f>BW1011</f>
        <v>1004</v>
      </c>
      <c r="F58" s="6">
        <f>BW719</f>
        <v>712</v>
      </c>
      <c r="G58" s="6">
        <f>BW862</f>
        <v>855</v>
      </c>
      <c r="H58" s="7">
        <f>BW364</f>
        <v>357</v>
      </c>
      <c r="I58" s="9">
        <f>BW253</f>
        <v>246</v>
      </c>
      <c r="J58" s="6">
        <f>BW932</f>
        <v>925</v>
      </c>
      <c r="K58" s="11">
        <f>BW533</f>
        <v>526</v>
      </c>
      <c r="L58" s="6">
        <f>BW71</f>
        <v>64</v>
      </c>
      <c r="M58" s="6">
        <f>BW438</f>
        <v>431</v>
      </c>
      <c r="N58" s="6">
        <f>BW138</f>
        <v>131</v>
      </c>
      <c r="O58" s="6">
        <f>BW283</f>
        <v>276</v>
      </c>
      <c r="P58" s="6">
        <f>BW809</f>
        <v>802</v>
      </c>
      <c r="Q58" s="6">
        <f>BW696</f>
        <v>689</v>
      </c>
      <c r="R58" s="6">
        <f>BW343</f>
        <v>336</v>
      </c>
      <c r="S58" s="6">
        <f>BW230</f>
        <v>223</v>
      </c>
      <c r="T58" s="6">
        <f>BW756</f>
        <v>749</v>
      </c>
      <c r="U58" s="6">
        <f>BW901</f>
        <v>894</v>
      </c>
      <c r="V58" s="6">
        <f>BW601</f>
        <v>594</v>
      </c>
      <c r="W58" s="6">
        <f>BW968</f>
        <v>961</v>
      </c>
      <c r="X58" s="12">
        <f>BW506</f>
        <v>499</v>
      </c>
      <c r="Y58" s="6">
        <f>BW107</f>
        <v>100</v>
      </c>
      <c r="Z58" s="6">
        <f>BW786</f>
        <v>779</v>
      </c>
      <c r="AA58" s="8">
        <f>BW675</f>
        <v>668</v>
      </c>
      <c r="AB58" s="6">
        <f>BW177</f>
        <v>170</v>
      </c>
      <c r="AC58" s="6">
        <f>BW320</f>
        <v>313</v>
      </c>
      <c r="AD58" s="6">
        <f>BW28</f>
        <v>21</v>
      </c>
      <c r="AE58" s="6">
        <f>BW397</f>
        <v>390</v>
      </c>
      <c r="AF58" s="6">
        <f>BW959</f>
        <v>952</v>
      </c>
      <c r="AG58" s="179">
        <f>BW558</f>
        <v>551</v>
      </c>
      <c r="AH58" s="5">
        <f t="shared" si="11"/>
        <v>16400</v>
      </c>
      <c r="AI58" s="5">
        <f t="shared" si="12"/>
        <v>11201200</v>
      </c>
      <c r="AJ58" s="2">
        <f t="shared" si="10"/>
        <v>8606720000</v>
      </c>
      <c r="AK58" s="115">
        <f>SUMSQ(R57,S57,T57,U57,V57,W57,X57,Y57,Z57,AA57,AB57,AC57,AD57,AE57,AF57,AG57,R58,S58,T58,U58,V58,W58,X58,Y58,Z58,AA58,AB58,AC58,AD58,AE58,AF58,AG58)</f>
        <v>11201200</v>
      </c>
      <c r="AM58" s="47" t="s">
        <v>978</v>
      </c>
      <c r="AN58" s="48" t="s">
        <v>567</v>
      </c>
      <c r="AO58" s="48" t="s">
        <v>916</v>
      </c>
      <c r="AP58" s="65" t="s">
        <v>631</v>
      </c>
      <c r="AQ58" s="48" t="s">
        <v>853</v>
      </c>
      <c r="AR58" s="65" t="s">
        <v>695</v>
      </c>
      <c r="AS58" s="48" t="s">
        <v>789</v>
      </c>
      <c r="AT58" s="48" t="s">
        <v>758</v>
      </c>
      <c r="AU58" s="65" t="s">
        <v>1147</v>
      </c>
      <c r="AV58" s="48" t="s">
        <v>832</v>
      </c>
      <c r="AW58" s="48" t="s">
        <v>674</v>
      </c>
      <c r="AX58" s="48" t="s">
        <v>895</v>
      </c>
      <c r="AY58" s="48" t="s">
        <v>610</v>
      </c>
      <c r="AZ58" s="48" t="s">
        <v>958</v>
      </c>
      <c r="BA58" s="48" t="s">
        <v>546</v>
      </c>
      <c r="BB58" s="48" t="s">
        <v>1021</v>
      </c>
      <c r="BC58" s="48" t="s">
        <v>261</v>
      </c>
      <c r="BD58" s="48" t="s">
        <v>293</v>
      </c>
      <c r="BE58" s="48" t="s">
        <v>197</v>
      </c>
      <c r="BF58" s="65" t="s">
        <v>356</v>
      </c>
      <c r="BG58" s="48" t="s">
        <v>135</v>
      </c>
      <c r="BH58" s="65" t="s">
        <v>101</v>
      </c>
      <c r="BI58" s="48" t="s">
        <v>72</v>
      </c>
      <c r="BJ58" s="48" t="s">
        <v>7</v>
      </c>
      <c r="BK58" s="48" t="s">
        <v>504</v>
      </c>
      <c r="BL58" s="48" t="s">
        <v>29</v>
      </c>
      <c r="BM58" s="48" t="s">
        <v>441</v>
      </c>
      <c r="BN58" s="48" t="s">
        <v>93</v>
      </c>
      <c r="BO58" s="48" t="s">
        <v>377</v>
      </c>
      <c r="BP58" s="48" t="s">
        <v>156</v>
      </c>
      <c r="BQ58" s="65" t="s">
        <v>313</v>
      </c>
      <c r="BR58" s="49" t="s">
        <v>218</v>
      </c>
      <c r="BS58" s="24"/>
      <c r="BT58" s="22"/>
      <c r="BU58" s="29" t="s">
        <v>561</v>
      </c>
      <c r="BV58" s="30" t="s">
        <v>1030</v>
      </c>
      <c r="BW58" s="31">
        <f>L2+(50*L4)</f>
        <v>51</v>
      </c>
      <c r="BX58" s="22"/>
    </row>
    <row r="59" spans="1:76" x14ac:dyDescent="0.2">
      <c r="A59" s="1">
        <v>9</v>
      </c>
      <c r="B59" s="178">
        <f>BW852</f>
        <v>845</v>
      </c>
      <c r="C59" s="6">
        <f>BW741</f>
        <v>734</v>
      </c>
      <c r="D59" s="6">
        <f>BW247</f>
        <v>240</v>
      </c>
      <c r="E59" s="6">
        <f>BW390</f>
        <v>383</v>
      </c>
      <c r="F59" s="6">
        <f>BW90</f>
        <v>83</v>
      </c>
      <c r="G59" s="6">
        <f>BW459</f>
        <v>452</v>
      </c>
      <c r="H59" s="11">
        <f>BW1017</f>
        <v>1010</v>
      </c>
      <c r="I59" s="6">
        <f>BW616</f>
        <v>609</v>
      </c>
      <c r="J59" s="9">
        <f>BW273</f>
        <v>266</v>
      </c>
      <c r="K59" s="7">
        <f>BW160</f>
        <v>153</v>
      </c>
      <c r="L59" s="6">
        <f>BW690</f>
        <v>683</v>
      </c>
      <c r="M59" s="6">
        <f>BW835</f>
        <v>828</v>
      </c>
      <c r="N59" s="6">
        <f>BW543</f>
        <v>536</v>
      </c>
      <c r="O59" s="6">
        <f>BW910</f>
        <v>903</v>
      </c>
      <c r="P59" s="6">
        <f>BW444</f>
        <v>437</v>
      </c>
      <c r="Q59" s="6">
        <f>BW45</f>
        <v>38</v>
      </c>
      <c r="R59" s="6">
        <f>BW994</f>
        <v>987</v>
      </c>
      <c r="S59" s="6">
        <f>BW595</f>
        <v>588</v>
      </c>
      <c r="T59" s="6">
        <f>BW129</f>
        <v>122</v>
      </c>
      <c r="U59" s="6">
        <f>BW496</f>
        <v>489</v>
      </c>
      <c r="V59" s="6">
        <f>BW204</f>
        <v>197</v>
      </c>
      <c r="W59" s="6">
        <f>BW349</f>
        <v>342</v>
      </c>
      <c r="X59" s="8">
        <f>BW879</f>
        <v>872</v>
      </c>
      <c r="Y59" s="6">
        <f>BW766</f>
        <v>759</v>
      </c>
      <c r="Z59" s="6">
        <f>BW423</f>
        <v>416</v>
      </c>
      <c r="AA59" s="12">
        <f>BW22</f>
        <v>15</v>
      </c>
      <c r="AB59" s="6">
        <f>BW580</f>
        <v>573</v>
      </c>
      <c r="AC59" s="6">
        <f>BW949</f>
        <v>942</v>
      </c>
      <c r="AD59" s="6">
        <f>BW649</f>
        <v>642</v>
      </c>
      <c r="AE59" s="6">
        <f>BW792</f>
        <v>785</v>
      </c>
      <c r="AF59" s="6">
        <f>BW298</f>
        <v>291</v>
      </c>
      <c r="AG59" s="179">
        <f>BW187</f>
        <v>180</v>
      </c>
      <c r="AH59" s="5">
        <f t="shared" si="11"/>
        <v>16400</v>
      </c>
      <c r="AI59" s="5">
        <f t="shared" si="12"/>
        <v>11201200</v>
      </c>
      <c r="AJ59" s="2">
        <f t="shared" si="10"/>
        <v>8606720000</v>
      </c>
      <c r="AK59" s="115">
        <f>SUMSQ(B59,C59,D59,E59,F59,G59,H59,I59,J59,K59,L59,M59,N59,O59,P59,Q59,B60,C60,D60,E60,F60,G60,H60,I60,J60,K60,L60,M60,N60,O60,P60,Q60)</f>
        <v>11201200</v>
      </c>
      <c r="AM59" s="74" t="s">
        <v>537</v>
      </c>
      <c r="AN59" s="48" t="s">
        <v>1011</v>
      </c>
      <c r="AO59" s="48" t="s">
        <v>600</v>
      </c>
      <c r="AP59" s="48" t="s">
        <v>948</v>
      </c>
      <c r="AQ59" s="48" t="s">
        <v>664</v>
      </c>
      <c r="AR59" s="48" t="s">
        <v>885</v>
      </c>
      <c r="AS59" s="65" t="s">
        <v>728</v>
      </c>
      <c r="AT59" s="48" t="s">
        <v>822</v>
      </c>
      <c r="AU59" s="48" t="s">
        <v>799</v>
      </c>
      <c r="AV59" s="48" t="s">
        <v>768</v>
      </c>
      <c r="AW59" s="48" t="s">
        <v>863</v>
      </c>
      <c r="AX59" s="48" t="s">
        <v>705</v>
      </c>
      <c r="AY59" s="48" t="s">
        <v>926</v>
      </c>
      <c r="AZ59" s="65" t="s">
        <v>1134</v>
      </c>
      <c r="BA59" s="48" t="s">
        <v>988</v>
      </c>
      <c r="BB59" s="48" t="s">
        <v>577</v>
      </c>
      <c r="BC59" s="65" t="s">
        <v>323</v>
      </c>
      <c r="BD59" s="48" t="s">
        <v>228</v>
      </c>
      <c r="BE59" s="48" t="s">
        <v>387</v>
      </c>
      <c r="BF59" s="48" t="s">
        <v>165</v>
      </c>
      <c r="BG59" s="48" t="s">
        <v>451</v>
      </c>
      <c r="BH59" s="48" t="s">
        <v>103</v>
      </c>
      <c r="BI59" s="65" t="s">
        <v>514</v>
      </c>
      <c r="BJ59" s="48" t="s">
        <v>39</v>
      </c>
      <c r="BK59" s="48" t="s">
        <v>62</v>
      </c>
      <c r="BL59" s="48" t="s">
        <v>474</v>
      </c>
      <c r="BM59" s="48" t="s">
        <v>125</v>
      </c>
      <c r="BN59" s="65" t="s">
        <v>410</v>
      </c>
      <c r="BO59" s="48" t="s">
        <v>187</v>
      </c>
      <c r="BP59" s="48" t="s">
        <v>346</v>
      </c>
      <c r="BQ59" s="48" t="s">
        <v>251</v>
      </c>
      <c r="BR59" s="49" t="s">
        <v>283</v>
      </c>
      <c r="BS59" s="24"/>
      <c r="BT59" s="22"/>
      <c r="BU59" s="29" t="s">
        <v>757</v>
      </c>
      <c r="BV59" s="30" t="s">
        <v>1030</v>
      </c>
      <c r="BW59" s="31">
        <f>L2+(51*L4)</f>
        <v>52</v>
      </c>
      <c r="BX59" s="22"/>
    </row>
    <row r="60" spans="1:76" x14ac:dyDescent="0.2">
      <c r="A60" s="1">
        <v>10</v>
      </c>
      <c r="B60" s="178">
        <f>BW753</f>
        <v>746</v>
      </c>
      <c r="C60" s="6">
        <f>BW896</f>
        <v>889</v>
      </c>
      <c r="D60" s="6">
        <f>BW338</f>
        <v>331</v>
      </c>
      <c r="E60" s="6">
        <f>BW227</f>
        <v>220</v>
      </c>
      <c r="F60" s="6">
        <f>BW511</f>
        <v>504</v>
      </c>
      <c r="G60" s="6">
        <f>BW110</f>
        <v>103</v>
      </c>
      <c r="H60" s="6">
        <f>BW604</f>
        <v>597</v>
      </c>
      <c r="I60" s="11">
        <f>BW973</f>
        <v>966</v>
      </c>
      <c r="J60" s="7">
        <f>BW180</f>
        <v>173</v>
      </c>
      <c r="K60" s="9">
        <f>BW325</f>
        <v>318</v>
      </c>
      <c r="L60" s="6">
        <f>BW791</f>
        <v>784</v>
      </c>
      <c r="M60" s="6">
        <f>BW678</f>
        <v>671</v>
      </c>
      <c r="N60" s="6">
        <f>BW954</f>
        <v>947</v>
      </c>
      <c r="O60" s="6">
        <f>BW555</f>
        <v>548</v>
      </c>
      <c r="P60" s="6">
        <f>BW25</f>
        <v>18</v>
      </c>
      <c r="Q60" s="6">
        <f>BW392</f>
        <v>385</v>
      </c>
      <c r="R60" s="6">
        <f>BW647</f>
        <v>640</v>
      </c>
      <c r="S60" s="6">
        <f>BW1014</f>
        <v>1007</v>
      </c>
      <c r="T60" s="6">
        <f>BW484</f>
        <v>477</v>
      </c>
      <c r="U60" s="6">
        <f>BW85</f>
        <v>78</v>
      </c>
      <c r="V60" s="6">
        <f>BW361</f>
        <v>354</v>
      </c>
      <c r="W60" s="6">
        <f>BW248</f>
        <v>241</v>
      </c>
      <c r="X60" s="6">
        <f>BW714</f>
        <v>707</v>
      </c>
      <c r="Y60" s="8">
        <f>BW859</f>
        <v>852</v>
      </c>
      <c r="Z60" s="12">
        <f>BW66</f>
        <v>59</v>
      </c>
      <c r="AA60" s="6">
        <f>BW435</f>
        <v>428</v>
      </c>
      <c r="AB60" s="6">
        <f>BW929</f>
        <v>922</v>
      </c>
      <c r="AC60" s="6">
        <f>BW528</f>
        <v>521</v>
      </c>
      <c r="AD60" s="6">
        <f>BW812</f>
        <v>805</v>
      </c>
      <c r="AE60" s="6">
        <f>BW701</f>
        <v>694</v>
      </c>
      <c r="AF60" s="6">
        <f>BW143</f>
        <v>136</v>
      </c>
      <c r="AG60" s="179">
        <f>BW286</f>
        <v>279</v>
      </c>
      <c r="AH60" s="5">
        <f t="shared" si="11"/>
        <v>16400</v>
      </c>
      <c r="AI60" s="5">
        <f t="shared" si="12"/>
        <v>11201200</v>
      </c>
      <c r="AJ60" s="2">
        <f t="shared" si="10"/>
        <v>8606720000</v>
      </c>
      <c r="AK60" s="115">
        <f>SUMSQ(R59,S59,T59,U59,V59,W59,X59,Y59,Z59,AA59,AB59,AC59,AD59,AE59,AF59,AG59,R60,S60,T60,U60,V60,W60,X60,Y60,Z60,AA60,AB60,AC60,AD60,AE60,AF60,AG60)</f>
        <v>11201200</v>
      </c>
      <c r="AM60" s="47" t="s">
        <v>522</v>
      </c>
      <c r="AN60" s="65" t="s">
        <v>996</v>
      </c>
      <c r="AO60" s="48" t="s">
        <v>585</v>
      </c>
      <c r="AP60" s="48" t="s">
        <v>934</v>
      </c>
      <c r="AQ60" s="48" t="s">
        <v>649</v>
      </c>
      <c r="AR60" s="48" t="s">
        <v>871</v>
      </c>
      <c r="AS60" s="48" t="s">
        <v>713</v>
      </c>
      <c r="AT60" s="65" t="s">
        <v>807</v>
      </c>
      <c r="AU60" s="48" t="s">
        <v>798</v>
      </c>
      <c r="AV60" s="48" t="s">
        <v>767</v>
      </c>
      <c r="AW60" s="48" t="s">
        <v>862</v>
      </c>
      <c r="AX60" s="48" t="s">
        <v>704</v>
      </c>
      <c r="AY60" s="65" t="s">
        <v>925</v>
      </c>
      <c r="AZ60" s="48" t="s">
        <v>640</v>
      </c>
      <c r="BA60" s="48" t="s">
        <v>987</v>
      </c>
      <c r="BB60" s="48" t="s">
        <v>576</v>
      </c>
      <c r="BC60" s="48" t="s">
        <v>322</v>
      </c>
      <c r="BD60" s="65" t="s">
        <v>227</v>
      </c>
      <c r="BE60" s="48" t="s">
        <v>386</v>
      </c>
      <c r="BF60" s="48" t="s">
        <v>164</v>
      </c>
      <c r="BG60" s="48" t="s">
        <v>450</v>
      </c>
      <c r="BH60" s="48" t="s">
        <v>102</v>
      </c>
      <c r="BI60" s="48" t="s">
        <v>513</v>
      </c>
      <c r="BJ60" s="65" t="s">
        <v>38</v>
      </c>
      <c r="BK60" s="48" t="s">
        <v>47</v>
      </c>
      <c r="BL60" s="48" t="s">
        <v>459</v>
      </c>
      <c r="BM60" s="65" t="s">
        <v>1160</v>
      </c>
      <c r="BN60" s="48" t="s">
        <v>395</v>
      </c>
      <c r="BO60" s="48" t="s">
        <v>173</v>
      </c>
      <c r="BP60" s="48" t="s">
        <v>331</v>
      </c>
      <c r="BQ60" s="48" t="s">
        <v>236</v>
      </c>
      <c r="BR60" s="49" t="s">
        <v>268</v>
      </c>
      <c r="BS60" s="24"/>
      <c r="BT60" s="22"/>
      <c r="BU60" s="29" t="s">
        <v>309</v>
      </c>
      <c r="BV60" s="30" t="s">
        <v>1030</v>
      </c>
      <c r="BW60" s="31">
        <f>L2+(52*L4)</f>
        <v>53</v>
      </c>
      <c r="BX60" s="22"/>
    </row>
    <row r="61" spans="1:76" x14ac:dyDescent="0.2">
      <c r="A61" s="1">
        <v>11</v>
      </c>
      <c r="B61" s="178">
        <f>BW189</f>
        <v>182</v>
      </c>
      <c r="C61" s="6">
        <f>BW300</f>
        <v>293</v>
      </c>
      <c r="D61" s="6">
        <f>BW798</f>
        <v>791</v>
      </c>
      <c r="E61" s="6">
        <f>BW655</f>
        <v>648</v>
      </c>
      <c r="F61" s="11">
        <f>BW947</f>
        <v>940</v>
      </c>
      <c r="G61" s="6">
        <f>BW578</f>
        <v>571</v>
      </c>
      <c r="H61" s="6">
        <f>BW16</f>
        <v>9</v>
      </c>
      <c r="I61" s="6">
        <f>BW417</f>
        <v>410</v>
      </c>
      <c r="J61" s="6">
        <f>BW760</f>
        <v>753</v>
      </c>
      <c r="K61" s="6">
        <f>BW873</f>
        <v>866</v>
      </c>
      <c r="L61" s="9">
        <f>BW347</f>
        <v>340</v>
      </c>
      <c r="M61" s="7">
        <f>BW202</f>
        <v>195</v>
      </c>
      <c r="N61" s="6">
        <f>BW502</f>
        <v>495</v>
      </c>
      <c r="O61" s="6">
        <f>BW135</f>
        <v>128</v>
      </c>
      <c r="P61" s="6">
        <f>BW597</f>
        <v>590</v>
      </c>
      <c r="Q61" s="6">
        <f>BW996</f>
        <v>989</v>
      </c>
      <c r="R61" s="6">
        <f>BW43</f>
        <v>36</v>
      </c>
      <c r="S61" s="6">
        <f>BW442</f>
        <v>435</v>
      </c>
      <c r="T61" s="6">
        <f>BW904</f>
        <v>897</v>
      </c>
      <c r="U61" s="6">
        <f>BW537</f>
        <v>530</v>
      </c>
      <c r="V61" s="8">
        <f>BW837</f>
        <v>830</v>
      </c>
      <c r="W61" s="6">
        <f>BW692</f>
        <v>685</v>
      </c>
      <c r="X61" s="6">
        <f>BW166</f>
        <v>159</v>
      </c>
      <c r="Y61" s="6">
        <f>BW279</f>
        <v>272</v>
      </c>
      <c r="Z61" s="6">
        <f>BW622</f>
        <v>615</v>
      </c>
      <c r="AA61" s="6">
        <f>BW1023</f>
        <v>1016</v>
      </c>
      <c r="AB61" s="6">
        <f>BW461</f>
        <v>454</v>
      </c>
      <c r="AC61" s="12">
        <f>BW92</f>
        <v>85</v>
      </c>
      <c r="AD61" s="6">
        <f>BW384</f>
        <v>377</v>
      </c>
      <c r="AE61" s="6">
        <f>BW241</f>
        <v>234</v>
      </c>
      <c r="AF61" s="6">
        <f>BW739</f>
        <v>732</v>
      </c>
      <c r="AG61" s="179">
        <f>BW850</f>
        <v>843</v>
      </c>
      <c r="AH61" s="5">
        <f t="shared" si="11"/>
        <v>16400</v>
      </c>
      <c r="AI61" s="5">
        <f t="shared" si="12"/>
        <v>11201200</v>
      </c>
      <c r="AJ61" s="2">
        <f t="shared" si="10"/>
        <v>8606720000</v>
      </c>
      <c r="AK61" s="115">
        <f>SUMSQ(B61,C61,D61,E61,F61,G61,H61,I61,J61,K61,L61,M61,N61,O61,P61,Q61,B62,C62,D62,E62,F62,G62,H62,I62,J62,K62,L62,M62,N62,O62,P62,Q62)</f>
        <v>11201200</v>
      </c>
      <c r="AM61" s="47" t="s">
        <v>535</v>
      </c>
      <c r="AN61" s="48" t="s">
        <v>1009</v>
      </c>
      <c r="AO61" s="48" t="s">
        <v>598</v>
      </c>
      <c r="AP61" s="48" t="s">
        <v>947</v>
      </c>
      <c r="AQ61" s="65" t="s">
        <v>662</v>
      </c>
      <c r="AR61" s="48" t="s">
        <v>883</v>
      </c>
      <c r="AS61" s="48" t="s">
        <v>726</v>
      </c>
      <c r="AT61" s="48" t="s">
        <v>820</v>
      </c>
      <c r="AU61" s="48" t="s">
        <v>801</v>
      </c>
      <c r="AV61" s="65" t="s">
        <v>770</v>
      </c>
      <c r="AW61" s="48" t="s">
        <v>865</v>
      </c>
      <c r="AX61" s="48" t="s">
        <v>707</v>
      </c>
      <c r="AY61" s="48" t="s">
        <v>928</v>
      </c>
      <c r="AZ61" s="48" t="s">
        <v>643</v>
      </c>
      <c r="BA61" s="48" t="s">
        <v>990</v>
      </c>
      <c r="BB61" s="65" t="s">
        <v>579</v>
      </c>
      <c r="BC61" s="48" t="s">
        <v>325</v>
      </c>
      <c r="BD61" s="48" t="s">
        <v>230</v>
      </c>
      <c r="BE61" s="65" t="s">
        <v>1155</v>
      </c>
      <c r="BF61" s="48" t="s">
        <v>167</v>
      </c>
      <c r="BG61" s="48" t="s">
        <v>453</v>
      </c>
      <c r="BH61" s="48" t="s">
        <v>105</v>
      </c>
      <c r="BI61" s="48" t="s">
        <v>516</v>
      </c>
      <c r="BJ61" s="48" t="s">
        <v>41</v>
      </c>
      <c r="BK61" s="48" t="s">
        <v>60</v>
      </c>
      <c r="BL61" s="65" t="s">
        <v>472</v>
      </c>
      <c r="BM61" s="48" t="s">
        <v>123</v>
      </c>
      <c r="BN61" s="48" t="s">
        <v>408</v>
      </c>
      <c r="BO61" s="48" t="s">
        <v>185</v>
      </c>
      <c r="BP61" s="48" t="s">
        <v>502</v>
      </c>
      <c r="BQ61" s="48" t="s">
        <v>249</v>
      </c>
      <c r="BR61" s="80" t="s">
        <v>281</v>
      </c>
      <c r="BS61" s="24"/>
      <c r="BT61" s="22"/>
      <c r="BU61" s="29" t="s">
        <v>505</v>
      </c>
      <c r="BV61" s="30" t="s">
        <v>1030</v>
      </c>
      <c r="BW61" s="31">
        <f>L2+(53*L4)</f>
        <v>54</v>
      </c>
      <c r="BX61" s="22"/>
    </row>
    <row r="62" spans="1:76" x14ac:dyDescent="0.2">
      <c r="A62" s="1">
        <v>12</v>
      </c>
      <c r="B62" s="178">
        <f>BW280</f>
        <v>273</v>
      </c>
      <c r="C62" s="6">
        <f>BW137</f>
        <v>130</v>
      </c>
      <c r="D62" s="6">
        <f>BW699</f>
        <v>692</v>
      </c>
      <c r="E62" s="6">
        <f>BW810</f>
        <v>803</v>
      </c>
      <c r="F62" s="6">
        <f>BW534</f>
        <v>527</v>
      </c>
      <c r="G62" s="11">
        <f>BW935</f>
        <v>928</v>
      </c>
      <c r="H62" s="6">
        <f>BW437</f>
        <v>430</v>
      </c>
      <c r="I62" s="6">
        <f>BW68</f>
        <v>61</v>
      </c>
      <c r="J62" s="6">
        <f>BW861</f>
        <v>854</v>
      </c>
      <c r="K62" s="6">
        <f>BW716</f>
        <v>709</v>
      </c>
      <c r="L62" s="7">
        <f>BW254</f>
        <v>247</v>
      </c>
      <c r="M62" s="9">
        <f>BW367</f>
        <v>360</v>
      </c>
      <c r="N62" s="6">
        <f>BW83</f>
        <v>76</v>
      </c>
      <c r="O62" s="6">
        <f>BW482</f>
        <v>475</v>
      </c>
      <c r="P62" s="6">
        <f>BW1008</f>
        <v>1001</v>
      </c>
      <c r="Q62" s="6">
        <f>BW641</f>
        <v>634</v>
      </c>
      <c r="R62" s="6">
        <f>BW398</f>
        <v>391</v>
      </c>
      <c r="S62" s="6">
        <f>BW31</f>
        <v>24</v>
      </c>
      <c r="T62" s="6">
        <f>BW557</f>
        <v>550</v>
      </c>
      <c r="U62" s="6">
        <f>BW956</f>
        <v>949</v>
      </c>
      <c r="V62" s="6">
        <f>BW672</f>
        <v>665</v>
      </c>
      <c r="W62" s="8">
        <f>BW785</f>
        <v>778</v>
      </c>
      <c r="X62" s="6">
        <f>BW323</f>
        <v>316</v>
      </c>
      <c r="Y62" s="6">
        <f>BW178</f>
        <v>171</v>
      </c>
      <c r="Z62" s="6">
        <f>BW971</f>
        <v>964</v>
      </c>
      <c r="AA62" s="6">
        <f>BW602</f>
        <v>595</v>
      </c>
      <c r="AB62" s="12">
        <f>BW104</f>
        <v>97</v>
      </c>
      <c r="AC62" s="6">
        <f>BW505</f>
        <v>498</v>
      </c>
      <c r="AD62" s="6">
        <f>BW229</f>
        <v>222</v>
      </c>
      <c r="AE62" s="6">
        <f>BW340</f>
        <v>333</v>
      </c>
      <c r="AF62" s="6">
        <f>BW902</f>
        <v>895</v>
      </c>
      <c r="AG62" s="179">
        <f>BW759</f>
        <v>752</v>
      </c>
      <c r="AH62" s="5">
        <f t="shared" si="11"/>
        <v>16400</v>
      </c>
      <c r="AI62" s="5">
        <f t="shared" si="12"/>
        <v>11201200</v>
      </c>
      <c r="AJ62" s="2">
        <f t="shared" si="10"/>
        <v>8606720000</v>
      </c>
      <c r="AK62" s="115">
        <f>SUMSQ(R61,S61,T61,U61,V61,W61,X61,Y61,Z61,AA61,AB61,AC61,AD61,AE61,AF61,AG61,R62,S62,T62,U62,V62,W62,X62,Y62,Z62,AA62,AB62,AC62,AD62,AE62,AF62,AG62)</f>
        <v>11201200</v>
      </c>
      <c r="AM62" s="47" t="s">
        <v>524</v>
      </c>
      <c r="AN62" s="48" t="s">
        <v>998</v>
      </c>
      <c r="AO62" s="48" t="s">
        <v>587</v>
      </c>
      <c r="AP62" s="48" t="s">
        <v>936</v>
      </c>
      <c r="AQ62" s="48" t="s">
        <v>651</v>
      </c>
      <c r="AR62" s="65" t="s">
        <v>1153</v>
      </c>
      <c r="AS62" s="48" t="s">
        <v>715</v>
      </c>
      <c r="AT62" s="48" t="s">
        <v>809</v>
      </c>
      <c r="AU62" s="65" t="s">
        <v>796</v>
      </c>
      <c r="AV62" s="48" t="s">
        <v>765</v>
      </c>
      <c r="AW62" s="48" t="s">
        <v>860</v>
      </c>
      <c r="AX62" s="48" t="s">
        <v>702</v>
      </c>
      <c r="AY62" s="48" t="s">
        <v>923</v>
      </c>
      <c r="AZ62" s="48" t="s">
        <v>638</v>
      </c>
      <c r="BA62" s="65" t="s">
        <v>985</v>
      </c>
      <c r="BB62" s="48" t="s">
        <v>574</v>
      </c>
      <c r="BC62" s="48" t="s">
        <v>320</v>
      </c>
      <c r="BD62" s="48" t="s">
        <v>225</v>
      </c>
      <c r="BE62" s="48" t="s">
        <v>384</v>
      </c>
      <c r="BF62" s="65" t="s">
        <v>163</v>
      </c>
      <c r="BG62" s="48" t="s">
        <v>448</v>
      </c>
      <c r="BH62" s="48" t="s">
        <v>100</v>
      </c>
      <c r="BI62" s="48" t="s">
        <v>511</v>
      </c>
      <c r="BJ62" s="48" t="s">
        <v>36</v>
      </c>
      <c r="BK62" s="65" t="s">
        <v>49</v>
      </c>
      <c r="BL62" s="48" t="s">
        <v>461</v>
      </c>
      <c r="BM62" s="48" t="s">
        <v>440</v>
      </c>
      <c r="BN62" s="48" t="s">
        <v>397</v>
      </c>
      <c r="BO62" s="48" t="s">
        <v>175</v>
      </c>
      <c r="BP62" s="48" t="s">
        <v>333</v>
      </c>
      <c r="BQ62" s="65" t="s">
        <v>238</v>
      </c>
      <c r="BR62" s="49" t="s">
        <v>270</v>
      </c>
      <c r="BS62" s="24"/>
      <c r="BT62" s="22"/>
      <c r="BU62" s="29" t="s">
        <v>99</v>
      </c>
      <c r="BV62" s="30" t="s">
        <v>1030</v>
      </c>
      <c r="BW62" s="31">
        <f>L2+(54*L4)</f>
        <v>55</v>
      </c>
      <c r="BX62" s="22"/>
    </row>
    <row r="63" spans="1:76" x14ac:dyDescent="0.2">
      <c r="A63" s="1">
        <v>13</v>
      </c>
      <c r="B63" s="178">
        <f>BW215</f>
        <v>208</v>
      </c>
      <c r="C63" s="6">
        <f>BW358</f>
        <v>351</v>
      </c>
      <c r="D63" s="11">
        <f>BW884</f>
        <v>877</v>
      </c>
      <c r="E63" s="6">
        <f>BW773</f>
        <v>766</v>
      </c>
      <c r="F63" s="6">
        <f>BW985</f>
        <v>978</v>
      </c>
      <c r="G63" s="6">
        <f>BW584</f>
        <v>577</v>
      </c>
      <c r="H63" s="6">
        <f>BW122</f>
        <v>115</v>
      </c>
      <c r="I63" s="6">
        <f>BW491</f>
        <v>484</v>
      </c>
      <c r="J63" s="6">
        <f>BW658</f>
        <v>651</v>
      </c>
      <c r="K63" s="6">
        <f>BW803</f>
        <v>796</v>
      </c>
      <c r="L63" s="6">
        <f>BW305</f>
        <v>298</v>
      </c>
      <c r="M63" s="6">
        <f>BW192</f>
        <v>185</v>
      </c>
      <c r="N63" s="9">
        <f>BW412</f>
        <v>405</v>
      </c>
      <c r="O63" s="7">
        <f>BW13</f>
        <v>6</v>
      </c>
      <c r="P63" s="6">
        <f>BW575</f>
        <v>568</v>
      </c>
      <c r="Q63" s="6">
        <f>BW942</f>
        <v>935</v>
      </c>
      <c r="R63" s="6">
        <f>BW97</f>
        <v>90</v>
      </c>
      <c r="S63" s="6">
        <f>BW464</f>
        <v>457</v>
      </c>
      <c r="T63" s="8">
        <f>BW1026</f>
        <v>1019</v>
      </c>
      <c r="U63" s="6">
        <f>BW627</f>
        <v>620</v>
      </c>
      <c r="V63" s="6">
        <f>BW847</f>
        <v>840</v>
      </c>
      <c r="W63" s="6">
        <f>BW734</f>
        <v>727</v>
      </c>
      <c r="X63" s="6">
        <f>BW236</f>
        <v>229</v>
      </c>
      <c r="Y63" s="6">
        <f>BW381</f>
        <v>374</v>
      </c>
      <c r="Z63" s="6">
        <f>BW548</f>
        <v>541</v>
      </c>
      <c r="AA63" s="6">
        <f>BW917</f>
        <v>910</v>
      </c>
      <c r="AB63" s="6">
        <f>BW455</f>
        <v>448</v>
      </c>
      <c r="AC63" s="6">
        <f>BW54</f>
        <v>47</v>
      </c>
      <c r="AD63" s="6">
        <f>BW266</f>
        <v>259</v>
      </c>
      <c r="AE63" s="12">
        <f>BW155</f>
        <v>148</v>
      </c>
      <c r="AF63" s="6">
        <f>BW681</f>
        <v>674</v>
      </c>
      <c r="AG63" s="179">
        <f>BW824</f>
        <v>817</v>
      </c>
      <c r="AH63" s="5">
        <f t="shared" si="11"/>
        <v>16400</v>
      </c>
      <c r="AI63" s="5">
        <f t="shared" si="12"/>
        <v>11201200</v>
      </c>
      <c r="AJ63" s="2">
        <f t="shared" si="10"/>
        <v>8606720000</v>
      </c>
      <c r="AK63" s="115">
        <f>SUMSQ(B63,C63,D63,E63,F63,G63,H63,I63,J63,K63,L63,M63,N63,O63,P63,Q63,B64,C64,D64,E64,F64,G64,H64,I64,J64,K64,L64,M64,N64,O64,P64,Q64)</f>
        <v>11201200</v>
      </c>
      <c r="AM63" s="47" t="s">
        <v>533</v>
      </c>
      <c r="AN63" s="48" t="s">
        <v>1007</v>
      </c>
      <c r="AO63" s="65" t="s">
        <v>596</v>
      </c>
      <c r="AP63" s="48" t="s">
        <v>945</v>
      </c>
      <c r="AQ63" s="65" t="s">
        <v>660</v>
      </c>
      <c r="AR63" s="48" t="s">
        <v>0</v>
      </c>
      <c r="AS63" s="48" t="s">
        <v>724</v>
      </c>
      <c r="AT63" s="48" t="s">
        <v>818</v>
      </c>
      <c r="AU63" s="48" t="s">
        <v>803</v>
      </c>
      <c r="AV63" s="48" t="s">
        <v>772</v>
      </c>
      <c r="AW63" s="48" t="s">
        <v>867</v>
      </c>
      <c r="AX63" s="48" t="s">
        <v>709</v>
      </c>
      <c r="AY63" s="48" t="s">
        <v>930</v>
      </c>
      <c r="AZ63" s="48" t="s">
        <v>645</v>
      </c>
      <c r="BA63" s="48" t="s">
        <v>992</v>
      </c>
      <c r="BB63" s="65" t="s">
        <v>581</v>
      </c>
      <c r="BC63" s="48" t="s">
        <v>327</v>
      </c>
      <c r="BD63" s="48" t="s">
        <v>232</v>
      </c>
      <c r="BE63" s="65" t="s">
        <v>391</v>
      </c>
      <c r="BF63" s="48" t="s">
        <v>169</v>
      </c>
      <c r="BG63" s="65" t="s">
        <v>455</v>
      </c>
      <c r="BH63" s="48" t="s">
        <v>107</v>
      </c>
      <c r="BI63" s="48" t="s">
        <v>518</v>
      </c>
      <c r="BJ63" s="48" t="s">
        <v>43</v>
      </c>
      <c r="BK63" s="48" t="s">
        <v>58</v>
      </c>
      <c r="BL63" s="65" t="s">
        <v>1148</v>
      </c>
      <c r="BM63" s="48" t="s">
        <v>121</v>
      </c>
      <c r="BN63" s="48" t="s">
        <v>406</v>
      </c>
      <c r="BO63" s="48" t="s">
        <v>183</v>
      </c>
      <c r="BP63" s="48" t="s">
        <v>342</v>
      </c>
      <c r="BQ63" s="48" t="s">
        <v>247</v>
      </c>
      <c r="BR63" s="49" t="s">
        <v>279</v>
      </c>
      <c r="BS63" s="24"/>
      <c r="BT63" s="22"/>
      <c r="BU63" s="29" t="s">
        <v>159</v>
      </c>
      <c r="BV63" s="30" t="s">
        <v>1030</v>
      </c>
      <c r="BW63" s="31">
        <f>L2+(55*L4)</f>
        <v>56</v>
      </c>
      <c r="BX63" s="22"/>
    </row>
    <row r="64" spans="1:76" x14ac:dyDescent="0.2">
      <c r="A64" s="1">
        <v>14</v>
      </c>
      <c r="B64" s="178">
        <f>BW370</f>
        <v>363</v>
      </c>
      <c r="C64" s="6">
        <f>BW259</f>
        <v>252</v>
      </c>
      <c r="D64" s="6">
        <f>BW721</f>
        <v>714</v>
      </c>
      <c r="E64" s="11">
        <f>BW864</f>
        <v>857</v>
      </c>
      <c r="F64" s="6">
        <f>BW636</f>
        <v>629</v>
      </c>
      <c r="G64" s="6">
        <f>BW1005</f>
        <v>998</v>
      </c>
      <c r="H64" s="6">
        <f>BW479</f>
        <v>472</v>
      </c>
      <c r="I64" s="6">
        <f>BW78</f>
        <v>71</v>
      </c>
      <c r="J64" s="6">
        <f>BW823</f>
        <v>816</v>
      </c>
      <c r="K64" s="6">
        <f>BW710</f>
        <v>703</v>
      </c>
      <c r="L64" s="6">
        <f>BW148</f>
        <v>141</v>
      </c>
      <c r="M64" s="6">
        <f>BW293</f>
        <v>286</v>
      </c>
      <c r="N64" s="7">
        <f>BW57</f>
        <v>50</v>
      </c>
      <c r="O64" s="9">
        <f>BW424</f>
        <v>417</v>
      </c>
      <c r="P64" s="6">
        <f>BW922</f>
        <v>915</v>
      </c>
      <c r="Q64" s="6">
        <f>BW523</f>
        <v>516</v>
      </c>
      <c r="R64" s="6">
        <f>BW516</f>
        <v>509</v>
      </c>
      <c r="S64" s="6">
        <f>BW117</f>
        <v>110</v>
      </c>
      <c r="T64" s="6">
        <f>BW615</f>
        <v>608</v>
      </c>
      <c r="U64" s="8">
        <f>BW982</f>
        <v>975</v>
      </c>
      <c r="V64" s="6">
        <f>BW746</f>
        <v>739</v>
      </c>
      <c r="W64" s="6">
        <f>BW891</f>
        <v>884</v>
      </c>
      <c r="X64" s="6">
        <f>BW329</f>
        <v>322</v>
      </c>
      <c r="Y64" s="6">
        <f>BW216</f>
        <v>209</v>
      </c>
      <c r="Z64" s="6">
        <f>BW961</f>
        <v>954</v>
      </c>
      <c r="AA64" s="6">
        <f>BW560</f>
        <v>553</v>
      </c>
      <c r="AB64" s="6">
        <f>BW34</f>
        <v>27</v>
      </c>
      <c r="AC64" s="6">
        <f>BW403</f>
        <v>396</v>
      </c>
      <c r="AD64" s="12">
        <f>BW175</f>
        <v>168</v>
      </c>
      <c r="AE64" s="6">
        <f>BW318</f>
        <v>311</v>
      </c>
      <c r="AF64" s="6">
        <f>BW780</f>
        <v>773</v>
      </c>
      <c r="AG64" s="179">
        <f>BW669</f>
        <v>662</v>
      </c>
      <c r="AH64" s="5">
        <f t="shared" si="11"/>
        <v>16400</v>
      </c>
      <c r="AI64" s="5">
        <f t="shared" si="12"/>
        <v>11201200</v>
      </c>
      <c r="AJ64" s="2">
        <f t="shared" si="10"/>
        <v>8606720000</v>
      </c>
      <c r="AK64" s="115">
        <f>SUMSQ(R63,S63,T63,U63,V63,W63,X63,Y63,Z63,AA63,AB63,AC63,AD63,AE63,AF63,AG63,R64,S64,T64,U64,V64,W64,X64,Y64,Z64,AA64,AB64,AC64,AD64,AE64,AF64,AG64)</f>
        <v>11201200</v>
      </c>
      <c r="AM64" s="47" t="s">
        <v>526</v>
      </c>
      <c r="AN64" s="48" t="s">
        <v>1000</v>
      </c>
      <c r="AO64" s="48" t="s">
        <v>589</v>
      </c>
      <c r="AP64" s="65" t="s">
        <v>938</v>
      </c>
      <c r="AQ64" s="48" t="s">
        <v>653</v>
      </c>
      <c r="AR64" s="65" t="s">
        <v>875</v>
      </c>
      <c r="AS64" s="48" t="s">
        <v>717</v>
      </c>
      <c r="AT64" s="48" t="s">
        <v>811</v>
      </c>
      <c r="AU64" s="48" t="s">
        <v>794</v>
      </c>
      <c r="AV64" s="48" t="s">
        <v>763</v>
      </c>
      <c r="AW64" s="48" t="s">
        <v>858</v>
      </c>
      <c r="AX64" s="48" t="s">
        <v>700</v>
      </c>
      <c r="AY64" s="48" t="s">
        <v>921</v>
      </c>
      <c r="AZ64" s="48" t="s">
        <v>636</v>
      </c>
      <c r="BA64" s="65" t="s">
        <v>1136</v>
      </c>
      <c r="BB64" s="48" t="s">
        <v>572</v>
      </c>
      <c r="BC64" s="48" t="s">
        <v>318</v>
      </c>
      <c r="BD64" s="48" t="s">
        <v>223</v>
      </c>
      <c r="BE64" s="48" t="s">
        <v>382</v>
      </c>
      <c r="BF64" s="65" t="s">
        <v>161</v>
      </c>
      <c r="BG64" s="48" t="s">
        <v>446</v>
      </c>
      <c r="BH64" s="65" t="s">
        <v>98</v>
      </c>
      <c r="BI64" s="48" t="s">
        <v>509</v>
      </c>
      <c r="BJ64" s="48" t="s">
        <v>34</v>
      </c>
      <c r="BK64" s="65" t="s">
        <v>145</v>
      </c>
      <c r="BL64" s="48" t="s">
        <v>463</v>
      </c>
      <c r="BM64" s="48" t="s">
        <v>114</v>
      </c>
      <c r="BN64" s="48" t="s">
        <v>399</v>
      </c>
      <c r="BO64" s="48" t="s">
        <v>177</v>
      </c>
      <c r="BP64" s="48" t="s">
        <v>335</v>
      </c>
      <c r="BQ64" s="48" t="s">
        <v>240</v>
      </c>
      <c r="BR64" s="49" t="s">
        <v>272</v>
      </c>
      <c r="BS64" s="24"/>
      <c r="BT64" s="22"/>
      <c r="BU64" s="29" t="s">
        <v>361</v>
      </c>
      <c r="BV64" s="30" t="s">
        <v>1030</v>
      </c>
      <c r="BW64" s="31">
        <f>L2+(56*L4)</f>
        <v>57</v>
      </c>
      <c r="BX64" s="22"/>
    </row>
    <row r="65" spans="1:76" x14ac:dyDescent="0.2">
      <c r="A65" s="1">
        <v>15</v>
      </c>
      <c r="B65" s="190">
        <f>BW830</f>
        <v>823</v>
      </c>
      <c r="C65" s="6">
        <f>BW687</f>
        <v>680</v>
      </c>
      <c r="D65" s="6">
        <f>BW157</f>
        <v>150</v>
      </c>
      <c r="E65" s="6">
        <f>BW268</f>
        <v>261</v>
      </c>
      <c r="F65" s="6">
        <f>BW48</f>
        <v>41</v>
      </c>
      <c r="G65" s="6">
        <f>BW449</f>
        <v>442</v>
      </c>
      <c r="H65" s="6">
        <f>BW915</f>
        <v>908</v>
      </c>
      <c r="I65" s="6">
        <f>BW546</f>
        <v>539</v>
      </c>
      <c r="J65" s="6">
        <f>BW379</f>
        <v>372</v>
      </c>
      <c r="K65" s="6">
        <f>BW234</f>
        <v>227</v>
      </c>
      <c r="L65" s="6">
        <f>BW728</f>
        <v>721</v>
      </c>
      <c r="M65" s="6">
        <f>BW841</f>
        <v>834</v>
      </c>
      <c r="N65" s="6">
        <f>BW629</f>
        <v>622</v>
      </c>
      <c r="O65" s="6">
        <f>BW1028</f>
        <v>1021</v>
      </c>
      <c r="P65" s="9">
        <f>BW470</f>
        <v>463</v>
      </c>
      <c r="Q65" s="7">
        <f>BW103</f>
        <v>96</v>
      </c>
      <c r="R65" s="8">
        <f>BW936</f>
        <v>929</v>
      </c>
      <c r="S65" s="6">
        <f>BW569</f>
        <v>562</v>
      </c>
      <c r="T65" s="6">
        <f>BW11</f>
        <v>4</v>
      </c>
      <c r="U65" s="6">
        <f>BW410</f>
        <v>403</v>
      </c>
      <c r="V65" s="6">
        <f>BW198</f>
        <v>191</v>
      </c>
      <c r="W65" s="6">
        <f>BW311</f>
        <v>304</v>
      </c>
      <c r="X65" s="6">
        <f>BW805</f>
        <v>798</v>
      </c>
      <c r="Y65" s="6">
        <f>BW660</f>
        <v>653</v>
      </c>
      <c r="Z65" s="6">
        <f>BW493</f>
        <v>486</v>
      </c>
      <c r="AA65" s="6">
        <f>BW124</f>
        <v>117</v>
      </c>
      <c r="AB65" s="6">
        <f>BW590</f>
        <v>583</v>
      </c>
      <c r="AC65" s="6">
        <f>BW991</f>
        <v>984</v>
      </c>
      <c r="AD65" s="6">
        <f>BW771</f>
        <v>764</v>
      </c>
      <c r="AE65" s="6">
        <f>BW882</f>
        <v>875</v>
      </c>
      <c r="AF65" s="6">
        <f>BW352</f>
        <v>345</v>
      </c>
      <c r="AG65" s="186">
        <f>BW209</f>
        <v>202</v>
      </c>
      <c r="AH65" s="5">
        <f t="shared" si="11"/>
        <v>16400</v>
      </c>
      <c r="AI65" s="5">
        <f t="shared" si="12"/>
        <v>11201200</v>
      </c>
      <c r="AJ65" s="2">
        <f t="shared" si="10"/>
        <v>8606720000</v>
      </c>
      <c r="AK65" s="115">
        <f>SUMSQ(B65,C65,D65,E65,F65,G65,H65,I65,J65,K65,L65,M65,N65,O65,P65,Q65,B66,C66,D66,E66,F66,G66,H66,I66,J66,K66,L66,M66,N66,O66,P66,Q66)</f>
        <v>11201200</v>
      </c>
      <c r="AM65" s="47" t="s">
        <v>531</v>
      </c>
      <c r="AN65" s="48" t="s">
        <v>1005</v>
      </c>
      <c r="AO65" s="48" t="s">
        <v>594</v>
      </c>
      <c r="AP65" s="48" t="s">
        <v>943</v>
      </c>
      <c r="AQ65" s="48" t="s">
        <v>658</v>
      </c>
      <c r="AR65" s="48" t="s">
        <v>880</v>
      </c>
      <c r="AS65" s="65" t="s">
        <v>1150</v>
      </c>
      <c r="AT65" s="48" t="s">
        <v>816</v>
      </c>
      <c r="AU65" s="48" t="s">
        <v>805</v>
      </c>
      <c r="AV65" s="48" t="s">
        <v>774</v>
      </c>
      <c r="AW65" s="48" t="s">
        <v>869</v>
      </c>
      <c r="AX65" s="65" t="s">
        <v>711</v>
      </c>
      <c r="AY65" s="48" t="s">
        <v>932</v>
      </c>
      <c r="AZ65" s="65" t="s">
        <v>647</v>
      </c>
      <c r="BA65" s="48" t="s">
        <v>994</v>
      </c>
      <c r="BB65" s="48" t="s">
        <v>583</v>
      </c>
      <c r="BC65" s="65" t="s">
        <v>329</v>
      </c>
      <c r="BD65" s="48" t="s">
        <v>234</v>
      </c>
      <c r="BE65" s="48" t="s">
        <v>393</v>
      </c>
      <c r="BF65" s="48" t="s">
        <v>171</v>
      </c>
      <c r="BG65" s="48" t="s">
        <v>457</v>
      </c>
      <c r="BH65" s="48" t="s">
        <v>109</v>
      </c>
      <c r="BI65" s="48" t="s">
        <v>520</v>
      </c>
      <c r="BJ65" s="48" t="s">
        <v>45</v>
      </c>
      <c r="BK65" s="48" t="s">
        <v>56</v>
      </c>
      <c r="BL65" s="48" t="s">
        <v>468</v>
      </c>
      <c r="BM65" s="48" t="s">
        <v>119</v>
      </c>
      <c r="BN65" s="65" t="s">
        <v>404</v>
      </c>
      <c r="BO65" s="48" t="s">
        <v>181</v>
      </c>
      <c r="BP65" s="65" t="s">
        <v>340</v>
      </c>
      <c r="BQ65" s="48" t="s">
        <v>245</v>
      </c>
      <c r="BR65" s="49" t="s">
        <v>277</v>
      </c>
      <c r="BS65" s="24"/>
      <c r="BT65" s="22"/>
      <c r="BU65" s="29" t="s">
        <v>422</v>
      </c>
      <c r="BV65" s="30" t="s">
        <v>1030</v>
      </c>
      <c r="BW65" s="31">
        <f>L2+(57*L4)</f>
        <v>58</v>
      </c>
      <c r="BX65" s="22"/>
    </row>
    <row r="66" spans="1:76" x14ac:dyDescent="0.2">
      <c r="A66" s="1">
        <v>16</v>
      </c>
      <c r="B66" s="178">
        <f>BW667</f>
        <v>660</v>
      </c>
      <c r="C66" s="11">
        <f>BW778</f>
        <v>771</v>
      </c>
      <c r="D66" s="6">
        <f>BW312</f>
        <v>305</v>
      </c>
      <c r="E66" s="6">
        <f>BW169</f>
        <v>162</v>
      </c>
      <c r="F66" s="6">
        <f>BW405</f>
        <v>398</v>
      </c>
      <c r="G66" s="6">
        <f>BW36</f>
        <v>29</v>
      </c>
      <c r="H66" s="6">
        <f>BW566</f>
        <v>559</v>
      </c>
      <c r="I66" s="6">
        <f>BW967</f>
        <v>960</v>
      </c>
      <c r="J66" s="6">
        <f>BW222</f>
        <v>215</v>
      </c>
      <c r="K66" s="6">
        <f>BW335</f>
        <v>328</v>
      </c>
      <c r="L66" s="6">
        <f>BW893</f>
        <v>886</v>
      </c>
      <c r="M66" s="6">
        <f>BW748</f>
        <v>741</v>
      </c>
      <c r="N66" s="6">
        <f>BW976</f>
        <v>969</v>
      </c>
      <c r="O66" s="6">
        <f>BW609</f>
        <v>602</v>
      </c>
      <c r="P66" s="7">
        <f>BW115</f>
        <v>108</v>
      </c>
      <c r="Q66" s="9">
        <f>BW514</f>
        <v>507</v>
      </c>
      <c r="R66" s="6">
        <f>BW525</f>
        <v>518</v>
      </c>
      <c r="S66" s="8">
        <f>BW924</f>
        <v>917</v>
      </c>
      <c r="T66" s="6">
        <f>BW430</f>
        <v>423</v>
      </c>
      <c r="U66" s="6">
        <f>BW63</f>
        <v>56</v>
      </c>
      <c r="V66" s="6">
        <f>BW291</f>
        <v>284</v>
      </c>
      <c r="W66" s="6">
        <f>BW146</f>
        <v>139</v>
      </c>
      <c r="X66" s="6">
        <f>BW704</f>
        <v>697</v>
      </c>
      <c r="Y66" s="6">
        <f>BW817</f>
        <v>810</v>
      </c>
      <c r="Z66" s="6">
        <f>BW72</f>
        <v>65</v>
      </c>
      <c r="AA66" s="6">
        <f>BW473</f>
        <v>466</v>
      </c>
      <c r="AB66" s="6">
        <f>BW1003</f>
        <v>996</v>
      </c>
      <c r="AC66" s="6">
        <f>BW634</f>
        <v>627</v>
      </c>
      <c r="AD66" s="6">
        <f>BW870</f>
        <v>863</v>
      </c>
      <c r="AE66" s="6">
        <f>BW727</f>
        <v>720</v>
      </c>
      <c r="AF66" s="12">
        <f>BW261</f>
        <v>254</v>
      </c>
      <c r="AG66" s="179">
        <f>BW372</f>
        <v>365</v>
      </c>
      <c r="AH66" s="5">
        <f t="shared" si="11"/>
        <v>16400</v>
      </c>
      <c r="AI66" s="5">
        <f t="shared" si="12"/>
        <v>11201200</v>
      </c>
      <c r="AJ66" s="2">
        <f t="shared" si="10"/>
        <v>8606720000</v>
      </c>
      <c r="AK66" s="115">
        <f>SUMSQ(R65,S65,T65,U65,V65,W65,X65,Y65,Z65,AA65,AB65,AC65,AD65,AE65,AF65,AG65,R66,S66,T66,U66,V66,W66,X66,Y66,Z66,AA66,AB66,AC66,AD66,AE66,AF66,AG66)</f>
        <v>11201200</v>
      </c>
      <c r="AM66" s="47" t="s">
        <v>528</v>
      </c>
      <c r="AN66" s="48" t="s">
        <v>1002</v>
      </c>
      <c r="AO66" s="48" t="s">
        <v>591</v>
      </c>
      <c r="AP66" s="48" t="s">
        <v>940</v>
      </c>
      <c r="AQ66" s="48" t="s">
        <v>655</v>
      </c>
      <c r="AR66" s="48" t="s">
        <v>877</v>
      </c>
      <c r="AS66" s="48" t="s">
        <v>719</v>
      </c>
      <c r="AT66" s="65" t="s">
        <v>813</v>
      </c>
      <c r="AU66" s="48" t="s">
        <v>792</v>
      </c>
      <c r="AV66" s="48" t="s">
        <v>761</v>
      </c>
      <c r="AW66" s="65" t="s">
        <v>856</v>
      </c>
      <c r="AX66" s="48" t="s">
        <v>698</v>
      </c>
      <c r="AY66" s="65" t="s">
        <v>919</v>
      </c>
      <c r="AZ66" s="48" t="s">
        <v>634</v>
      </c>
      <c r="BA66" s="48" t="s">
        <v>981</v>
      </c>
      <c r="BB66" s="48" t="s">
        <v>570</v>
      </c>
      <c r="BC66" s="48" t="s">
        <v>316</v>
      </c>
      <c r="BD66" s="65" t="s">
        <v>1138</v>
      </c>
      <c r="BE66" s="48" t="s">
        <v>380</v>
      </c>
      <c r="BF66" s="48" t="s">
        <v>159</v>
      </c>
      <c r="BG66" s="48" t="s">
        <v>444</v>
      </c>
      <c r="BH66" s="48" t="s">
        <v>96</v>
      </c>
      <c r="BI66" s="48" t="s">
        <v>507</v>
      </c>
      <c r="BJ66" s="48" t="s">
        <v>32</v>
      </c>
      <c r="BK66" s="48" t="s">
        <v>53</v>
      </c>
      <c r="BL66" s="48" t="s">
        <v>465</v>
      </c>
      <c r="BM66" s="65" t="s">
        <v>116</v>
      </c>
      <c r="BN66" s="48" t="s">
        <v>401</v>
      </c>
      <c r="BO66" s="65" t="s">
        <v>179</v>
      </c>
      <c r="BP66" s="48" t="s">
        <v>337</v>
      </c>
      <c r="BQ66" s="48" t="s">
        <v>242</v>
      </c>
      <c r="BR66" s="49" t="s">
        <v>274</v>
      </c>
      <c r="BS66" s="24"/>
      <c r="BT66" s="22"/>
      <c r="BU66" s="29" t="s">
        <v>47</v>
      </c>
      <c r="BV66" s="30" t="s">
        <v>1030</v>
      </c>
      <c r="BW66" s="31">
        <f>L2+(58*L4)</f>
        <v>59</v>
      </c>
      <c r="BX66" s="22"/>
    </row>
    <row r="67" spans="1:76" x14ac:dyDescent="0.2">
      <c r="A67" s="1">
        <v>17</v>
      </c>
      <c r="B67" s="178">
        <f>BW676</f>
        <v>669</v>
      </c>
      <c r="C67" s="12">
        <f>BW789</f>
        <v>782</v>
      </c>
      <c r="D67" s="6">
        <f>BW327</f>
        <v>320</v>
      </c>
      <c r="E67" s="6">
        <f>BW182</f>
        <v>175</v>
      </c>
      <c r="F67" s="6">
        <f>BW394</f>
        <v>387</v>
      </c>
      <c r="G67" s="6">
        <f>BW27</f>
        <v>20</v>
      </c>
      <c r="H67" s="6">
        <f>BW553</f>
        <v>546</v>
      </c>
      <c r="I67" s="6">
        <f>BW952</f>
        <v>945</v>
      </c>
      <c r="J67" s="6">
        <f>BW225</f>
        <v>218</v>
      </c>
      <c r="K67" s="6">
        <f>BW336</f>
        <v>329</v>
      </c>
      <c r="L67" s="6">
        <f>BW898</f>
        <v>891</v>
      </c>
      <c r="M67" s="6">
        <f>BW755</f>
        <v>748</v>
      </c>
      <c r="N67" s="6">
        <f>BW975</f>
        <v>968</v>
      </c>
      <c r="O67" s="6">
        <f>BW606</f>
        <v>599</v>
      </c>
      <c r="P67" s="8">
        <f>BW108</f>
        <v>101</v>
      </c>
      <c r="Q67" s="6">
        <f>BW509</f>
        <v>502</v>
      </c>
      <c r="R67" s="9">
        <f>BW530</f>
        <v>523</v>
      </c>
      <c r="S67" s="7">
        <f>BW931</f>
        <v>924</v>
      </c>
      <c r="T67" s="6">
        <f>BW433</f>
        <v>426</v>
      </c>
      <c r="U67" s="6">
        <f>BW64</f>
        <v>57</v>
      </c>
      <c r="V67" s="6">
        <f>BW284</f>
        <v>277</v>
      </c>
      <c r="W67" s="6">
        <f>BW141</f>
        <v>134</v>
      </c>
      <c r="X67" s="6">
        <f>BW703</f>
        <v>696</v>
      </c>
      <c r="Y67" s="6">
        <f>BW814</f>
        <v>807</v>
      </c>
      <c r="Z67" s="6">
        <f>BW87</f>
        <v>80</v>
      </c>
      <c r="AA67" s="6">
        <f>BW486</f>
        <v>479</v>
      </c>
      <c r="AB67" s="6">
        <f>BW1012</f>
        <v>1005</v>
      </c>
      <c r="AC67" s="6">
        <f>BW645</f>
        <v>638</v>
      </c>
      <c r="AD67" s="6">
        <f>BW857</f>
        <v>850</v>
      </c>
      <c r="AE67" s="6">
        <f>BW712</f>
        <v>705</v>
      </c>
      <c r="AF67" s="11">
        <f>BW250</f>
        <v>243</v>
      </c>
      <c r="AG67" s="179">
        <f>BW363</f>
        <v>356</v>
      </c>
      <c r="AH67" s="5">
        <f t="shared" si="11"/>
        <v>16400</v>
      </c>
      <c r="AI67" s="5">
        <f t="shared" si="12"/>
        <v>11201200</v>
      </c>
      <c r="AJ67" s="2">
        <f t="shared" si="10"/>
        <v>8606720000</v>
      </c>
      <c r="AK67" s="115">
        <f>SUMSQ(B67,C67,D67,E67,F67,G67,H67,I67,J67,K67,L67,M67,N67,O67,P67,Q67,B68,C68,D68,E68,F68,G68,H68,I68,J68,K68,L68,M68,N68,O68,P68,Q68)</f>
        <v>11201200</v>
      </c>
      <c r="AM67" s="47" t="s">
        <v>973</v>
      </c>
      <c r="AN67" s="48" t="s">
        <v>562</v>
      </c>
      <c r="AO67" s="48" t="s">
        <v>911</v>
      </c>
      <c r="AP67" s="48" t="s">
        <v>626</v>
      </c>
      <c r="AQ67" s="48" t="s">
        <v>848</v>
      </c>
      <c r="AR67" s="48" t="s">
        <v>690</v>
      </c>
      <c r="AS67" s="48" t="s">
        <v>784</v>
      </c>
      <c r="AT67" s="65" t="s">
        <v>753</v>
      </c>
      <c r="AU67" s="48" t="s">
        <v>742</v>
      </c>
      <c r="AV67" s="48" t="s">
        <v>837</v>
      </c>
      <c r="AW67" s="65" t="s">
        <v>679</v>
      </c>
      <c r="AX67" s="48" t="s">
        <v>900</v>
      </c>
      <c r="AY67" s="65" t="s">
        <v>615</v>
      </c>
      <c r="AZ67" s="48" t="s">
        <v>963</v>
      </c>
      <c r="BA67" s="48" t="s">
        <v>551</v>
      </c>
      <c r="BB67" s="48" t="s">
        <v>1026</v>
      </c>
      <c r="BC67" s="48" t="s">
        <v>266</v>
      </c>
      <c r="BD67" s="65" t="s">
        <v>1142</v>
      </c>
      <c r="BE67" s="48" t="s">
        <v>202</v>
      </c>
      <c r="BF67" s="48" t="s">
        <v>361</v>
      </c>
      <c r="BG67" s="48" t="s">
        <v>140</v>
      </c>
      <c r="BH67" s="48" t="s">
        <v>425</v>
      </c>
      <c r="BI67" s="48" t="s">
        <v>77</v>
      </c>
      <c r="BJ67" s="48" t="s">
        <v>488</v>
      </c>
      <c r="BK67" s="48" t="s">
        <v>499</v>
      </c>
      <c r="BL67" s="48" t="s">
        <v>24</v>
      </c>
      <c r="BM67" s="65" t="s">
        <v>436</v>
      </c>
      <c r="BN67" s="48" t="s">
        <v>88</v>
      </c>
      <c r="BO67" s="65" t="s">
        <v>372</v>
      </c>
      <c r="BP67" s="48" t="s">
        <v>151</v>
      </c>
      <c r="BQ67" s="48" t="s">
        <v>308</v>
      </c>
      <c r="BR67" s="49" t="s">
        <v>213</v>
      </c>
      <c r="BS67" s="24"/>
      <c r="BT67" s="22"/>
      <c r="BU67" s="29" t="s">
        <v>241</v>
      </c>
      <c r="BV67" s="30" t="s">
        <v>1030</v>
      </c>
      <c r="BW67" s="31">
        <f>L2+(59*L4)</f>
        <v>60</v>
      </c>
      <c r="BX67" s="22"/>
    </row>
    <row r="68" spans="1:76" x14ac:dyDescent="0.2">
      <c r="A68" s="1">
        <v>18</v>
      </c>
      <c r="B68" s="188">
        <f>BW833</f>
        <v>826</v>
      </c>
      <c r="C68" s="6">
        <f>BW688</f>
        <v>681</v>
      </c>
      <c r="D68" s="6">
        <f>BW162</f>
        <v>155</v>
      </c>
      <c r="E68" s="6">
        <f>BW275</f>
        <v>268</v>
      </c>
      <c r="F68" s="6">
        <f>BW47</f>
        <v>40</v>
      </c>
      <c r="G68" s="6">
        <f>BW446</f>
        <v>439</v>
      </c>
      <c r="H68" s="6">
        <f>BW908</f>
        <v>901</v>
      </c>
      <c r="I68" s="6">
        <f>BW541</f>
        <v>534</v>
      </c>
      <c r="J68" s="6">
        <f>BW388</f>
        <v>381</v>
      </c>
      <c r="K68" s="6">
        <f>BW245</f>
        <v>238</v>
      </c>
      <c r="L68" s="6">
        <f>BW743</f>
        <v>736</v>
      </c>
      <c r="M68" s="6">
        <f>BW854</f>
        <v>847</v>
      </c>
      <c r="N68" s="6">
        <f>BW618</f>
        <v>611</v>
      </c>
      <c r="O68" s="6">
        <f>BW1019</f>
        <v>1012</v>
      </c>
      <c r="P68" s="6">
        <f>BW457</f>
        <v>450</v>
      </c>
      <c r="Q68" s="8">
        <f>BW88</f>
        <v>81</v>
      </c>
      <c r="R68" s="7">
        <f>BW951</f>
        <v>944</v>
      </c>
      <c r="S68" s="9">
        <f>BW582</f>
        <v>575</v>
      </c>
      <c r="T68" s="6">
        <f>BW20</f>
        <v>13</v>
      </c>
      <c r="U68" s="6">
        <f>BW421</f>
        <v>414</v>
      </c>
      <c r="V68" s="6">
        <f>BW185</f>
        <v>178</v>
      </c>
      <c r="W68" s="6">
        <f>BW296</f>
        <v>289</v>
      </c>
      <c r="X68" s="6">
        <f>BW794</f>
        <v>787</v>
      </c>
      <c r="Y68" s="6">
        <f>BW651</f>
        <v>644</v>
      </c>
      <c r="Z68" s="6">
        <f>BW498</f>
        <v>491</v>
      </c>
      <c r="AA68" s="6">
        <f>BW131</f>
        <v>124</v>
      </c>
      <c r="AB68" s="6">
        <f>BW593</f>
        <v>586</v>
      </c>
      <c r="AC68" s="6">
        <f>BW992</f>
        <v>985</v>
      </c>
      <c r="AD68" s="6">
        <f>BW764</f>
        <v>757</v>
      </c>
      <c r="AE68" s="6">
        <f>BW877</f>
        <v>870</v>
      </c>
      <c r="AF68" s="6">
        <f>BW351</f>
        <v>344</v>
      </c>
      <c r="AG68" s="192">
        <f>BW206</f>
        <v>199</v>
      </c>
      <c r="AH68" s="5">
        <f t="shared" si="11"/>
        <v>16400</v>
      </c>
      <c r="AI68" s="5">
        <f t="shared" si="12"/>
        <v>11201200</v>
      </c>
      <c r="AJ68" s="2">
        <f t="shared" si="10"/>
        <v>8606720000</v>
      </c>
      <c r="AK68" s="115">
        <f>SUMSQ(R67,S67,T67,U67,V67,W67,X67,Y67,Z67,AA67,AB67,AC67,AD67,AE67,AF67,AG67,R68,S68,T68,U68,V68,W68,X68,Y68,Z68,AA68,AB68,AC68,AD68,AE68,AF68,AG68)</f>
        <v>11201200</v>
      </c>
      <c r="AM68" s="47" t="s">
        <v>970</v>
      </c>
      <c r="AN68" s="48" t="s">
        <v>559</v>
      </c>
      <c r="AO68" s="48" t="s">
        <v>908</v>
      </c>
      <c r="AP68" s="48" t="s">
        <v>623</v>
      </c>
      <c r="AQ68" s="48" t="s">
        <v>845</v>
      </c>
      <c r="AR68" s="48" t="s">
        <v>687</v>
      </c>
      <c r="AS68" s="65" t="s">
        <v>1125</v>
      </c>
      <c r="AT68" s="48" t="s">
        <v>750</v>
      </c>
      <c r="AU68" s="48" t="s">
        <v>730</v>
      </c>
      <c r="AV68" s="48" t="s">
        <v>824</v>
      </c>
      <c r="AW68" s="48" t="s">
        <v>666</v>
      </c>
      <c r="AX68" s="65" t="s">
        <v>887</v>
      </c>
      <c r="AY68" s="48" t="s">
        <v>602</v>
      </c>
      <c r="AZ68" s="65" t="s">
        <v>950</v>
      </c>
      <c r="BA68" s="48" t="s">
        <v>539</v>
      </c>
      <c r="BB68" s="48" t="s">
        <v>1013</v>
      </c>
      <c r="BC68" s="65" t="s">
        <v>253</v>
      </c>
      <c r="BD68" s="48" t="s">
        <v>285</v>
      </c>
      <c r="BE68" s="48" t="s">
        <v>189</v>
      </c>
      <c r="BF68" s="48" t="s">
        <v>348</v>
      </c>
      <c r="BG68" s="48" t="s">
        <v>127</v>
      </c>
      <c r="BH68" s="48" t="s">
        <v>412</v>
      </c>
      <c r="BI68" s="48" t="s">
        <v>64</v>
      </c>
      <c r="BJ68" s="48" t="s">
        <v>476</v>
      </c>
      <c r="BK68" s="48" t="s">
        <v>496</v>
      </c>
      <c r="BL68" s="48" t="s">
        <v>21</v>
      </c>
      <c r="BM68" s="48" t="s">
        <v>433</v>
      </c>
      <c r="BN68" s="65" t="s">
        <v>85</v>
      </c>
      <c r="BO68" s="48" t="s">
        <v>369</v>
      </c>
      <c r="BP68" s="48" t="s">
        <v>56</v>
      </c>
      <c r="BQ68" s="48" t="s">
        <v>305</v>
      </c>
      <c r="BR68" s="49" t="s">
        <v>210</v>
      </c>
      <c r="BS68" s="24"/>
      <c r="BT68" s="22"/>
      <c r="BU68" s="29" t="s">
        <v>809</v>
      </c>
      <c r="BV68" s="30" t="s">
        <v>1030</v>
      </c>
      <c r="BW68" s="31">
        <f>L2+(60*L4)</f>
        <v>61</v>
      </c>
      <c r="BX68" s="22"/>
    </row>
    <row r="69" spans="1:76" x14ac:dyDescent="0.2">
      <c r="A69" s="1">
        <v>19</v>
      </c>
      <c r="B69" s="178">
        <f>BW365</f>
        <v>358</v>
      </c>
      <c r="C69" s="6">
        <f>BW252</f>
        <v>245</v>
      </c>
      <c r="D69" s="6">
        <f>BW718</f>
        <v>711</v>
      </c>
      <c r="E69" s="12">
        <f>BW863</f>
        <v>856</v>
      </c>
      <c r="F69" s="6">
        <f>BW643</f>
        <v>636</v>
      </c>
      <c r="G69" s="6">
        <f>BW1010</f>
        <v>1003</v>
      </c>
      <c r="H69" s="6">
        <f>BW480</f>
        <v>473</v>
      </c>
      <c r="I69" s="6">
        <f>BW81</f>
        <v>74</v>
      </c>
      <c r="J69" s="6">
        <f>BW808</f>
        <v>801</v>
      </c>
      <c r="K69" s="6">
        <f>BW697</f>
        <v>690</v>
      </c>
      <c r="L69" s="6">
        <f>BW139</f>
        <v>132</v>
      </c>
      <c r="M69" s="6">
        <f>BW282</f>
        <v>275</v>
      </c>
      <c r="N69" s="8">
        <f>BW70</f>
        <v>63</v>
      </c>
      <c r="O69" s="6">
        <f>BW439</f>
        <v>432</v>
      </c>
      <c r="P69" s="6">
        <f>BW933</f>
        <v>926</v>
      </c>
      <c r="Q69" s="6">
        <f>BW532</f>
        <v>525</v>
      </c>
      <c r="R69" s="6">
        <f>BW507</f>
        <v>500</v>
      </c>
      <c r="S69" s="6">
        <f>BW106</f>
        <v>99</v>
      </c>
      <c r="T69" s="9">
        <f>BW600</f>
        <v>593</v>
      </c>
      <c r="U69" s="7">
        <f>BW969</f>
        <v>962</v>
      </c>
      <c r="V69" s="6">
        <f>BW757</f>
        <v>750</v>
      </c>
      <c r="W69" s="6">
        <f>BW900</f>
        <v>893</v>
      </c>
      <c r="X69" s="6">
        <f>BW342</f>
        <v>335</v>
      </c>
      <c r="Y69" s="6">
        <f>BW231</f>
        <v>224</v>
      </c>
      <c r="Z69" s="6">
        <f>BW958</f>
        <v>951</v>
      </c>
      <c r="AA69" s="6">
        <f>BW559</f>
        <v>552</v>
      </c>
      <c r="AB69" s="6">
        <f>BW29</f>
        <v>22</v>
      </c>
      <c r="AC69" s="6">
        <f>BW396</f>
        <v>389</v>
      </c>
      <c r="AD69" s="11">
        <f>BW176</f>
        <v>169</v>
      </c>
      <c r="AE69" s="6">
        <f>BW321</f>
        <v>314</v>
      </c>
      <c r="AF69" s="6">
        <f>BW787</f>
        <v>780</v>
      </c>
      <c r="AG69" s="179">
        <f>BW674</f>
        <v>667</v>
      </c>
      <c r="AH69" s="5">
        <f t="shared" si="11"/>
        <v>16400</v>
      </c>
      <c r="AI69" s="5">
        <f t="shared" si="12"/>
        <v>11201200</v>
      </c>
      <c r="AJ69" s="2">
        <f t="shared" si="10"/>
        <v>8606720000</v>
      </c>
      <c r="AK69" s="115">
        <f>SUMSQ(B69,C69,D69,E69,F69,G69,H69,I69,J69,K69,L69,M69,N69,O69,P69,Q69,B70,C70,D70,E70,F70,G70,H70,I70,J70,K70,L70,M70,N70,O70,P70,Q70)</f>
        <v>11201200</v>
      </c>
      <c r="AM69" s="47" t="s">
        <v>975</v>
      </c>
      <c r="AN69" s="48" t="s">
        <v>564</v>
      </c>
      <c r="AO69" s="48" t="s">
        <v>913</v>
      </c>
      <c r="AP69" s="65" t="s">
        <v>628</v>
      </c>
      <c r="AQ69" s="48" t="s">
        <v>850</v>
      </c>
      <c r="AR69" s="65" t="s">
        <v>692</v>
      </c>
      <c r="AS69" s="48" t="s">
        <v>786</v>
      </c>
      <c r="AT69" s="48" t="s">
        <v>755</v>
      </c>
      <c r="AU69" s="48" t="s">
        <v>740</v>
      </c>
      <c r="AV69" s="48" t="s">
        <v>835</v>
      </c>
      <c r="AW69" s="48" t="s">
        <v>677</v>
      </c>
      <c r="AX69" s="48" t="s">
        <v>898</v>
      </c>
      <c r="AY69" s="48" t="s">
        <v>613</v>
      </c>
      <c r="AZ69" s="48" t="s">
        <v>961</v>
      </c>
      <c r="BA69" s="65" t="s">
        <v>1159</v>
      </c>
      <c r="BB69" s="48" t="s">
        <v>1024</v>
      </c>
      <c r="BC69" s="48" t="s">
        <v>264</v>
      </c>
      <c r="BD69" s="48" t="s">
        <v>6</v>
      </c>
      <c r="BE69" s="48" t="s">
        <v>200</v>
      </c>
      <c r="BF69" s="65" t="s">
        <v>359</v>
      </c>
      <c r="BG69" s="48" t="s">
        <v>138</v>
      </c>
      <c r="BH69" s="65" t="s">
        <v>423</v>
      </c>
      <c r="BI69" s="48" t="s">
        <v>75</v>
      </c>
      <c r="BJ69" s="48" t="s">
        <v>486</v>
      </c>
      <c r="BK69" s="65" t="s">
        <v>501</v>
      </c>
      <c r="BL69" s="48" t="s">
        <v>26</v>
      </c>
      <c r="BM69" s="48" t="s">
        <v>438</v>
      </c>
      <c r="BN69" s="48" t="s">
        <v>90</v>
      </c>
      <c r="BO69" s="48" t="s">
        <v>374</v>
      </c>
      <c r="BP69" s="48" t="s">
        <v>153</v>
      </c>
      <c r="BQ69" s="48" t="s">
        <v>310</v>
      </c>
      <c r="BR69" s="49" t="s">
        <v>215</v>
      </c>
      <c r="BS69" s="24"/>
      <c r="BT69" s="22"/>
      <c r="BU69" s="29" t="s">
        <v>1003</v>
      </c>
      <c r="BV69" s="30" t="s">
        <v>1030</v>
      </c>
      <c r="BW69" s="31">
        <f>L2+(61*L4)</f>
        <v>62</v>
      </c>
      <c r="BX69" s="22"/>
    </row>
    <row r="70" spans="1:76" x14ac:dyDescent="0.2">
      <c r="A70" s="1">
        <v>20</v>
      </c>
      <c r="B70" s="178">
        <f>BW200</f>
        <v>193</v>
      </c>
      <c r="C70" s="6">
        <f>BW345</f>
        <v>338</v>
      </c>
      <c r="D70" s="12">
        <f>BW875</f>
        <v>868</v>
      </c>
      <c r="E70" s="6">
        <f>BW762</f>
        <v>755</v>
      </c>
      <c r="F70" s="6">
        <f>BW998</f>
        <v>991</v>
      </c>
      <c r="G70" s="6">
        <f>BW599</f>
        <v>592</v>
      </c>
      <c r="H70" s="6">
        <f>BW133</f>
        <v>126</v>
      </c>
      <c r="I70" s="6">
        <f>BW500</f>
        <v>493</v>
      </c>
      <c r="J70" s="6">
        <f>BW653</f>
        <v>646</v>
      </c>
      <c r="K70" s="6">
        <f>BW796</f>
        <v>789</v>
      </c>
      <c r="L70" s="6">
        <f>BW302</f>
        <v>295</v>
      </c>
      <c r="M70" s="6">
        <f>BW191</f>
        <v>184</v>
      </c>
      <c r="N70" s="6">
        <f>BW419</f>
        <v>412</v>
      </c>
      <c r="O70" s="8">
        <f>BW18</f>
        <v>11</v>
      </c>
      <c r="P70" s="6">
        <f>BW576</f>
        <v>569</v>
      </c>
      <c r="Q70" s="6">
        <f>BW945</f>
        <v>938</v>
      </c>
      <c r="R70" s="6">
        <f>BW94</f>
        <v>87</v>
      </c>
      <c r="S70" s="6">
        <f>BW463</f>
        <v>456</v>
      </c>
      <c r="T70" s="7">
        <f>BW1021</f>
        <v>1014</v>
      </c>
      <c r="U70" s="9">
        <f>BW620</f>
        <v>613</v>
      </c>
      <c r="V70" s="6">
        <f>BW848</f>
        <v>841</v>
      </c>
      <c r="W70" s="6">
        <f>BW737</f>
        <v>730</v>
      </c>
      <c r="X70" s="6">
        <f>BW243</f>
        <v>236</v>
      </c>
      <c r="Y70" s="6">
        <f>BW386</f>
        <v>379</v>
      </c>
      <c r="Z70" s="6">
        <f>BW539</f>
        <v>532</v>
      </c>
      <c r="AA70" s="6">
        <f>BW906</f>
        <v>899</v>
      </c>
      <c r="AB70" s="6">
        <f>BW440</f>
        <v>433</v>
      </c>
      <c r="AC70" s="6">
        <f>BW41</f>
        <v>34</v>
      </c>
      <c r="AD70" s="6">
        <f>BW277</f>
        <v>270</v>
      </c>
      <c r="AE70" s="11">
        <f>BW164</f>
        <v>157</v>
      </c>
      <c r="AF70" s="6">
        <f>BW694</f>
        <v>687</v>
      </c>
      <c r="AG70" s="179">
        <f>BW839</f>
        <v>832</v>
      </c>
      <c r="AH70" s="5">
        <f t="shared" si="11"/>
        <v>16400</v>
      </c>
      <c r="AI70" s="5">
        <f t="shared" si="12"/>
        <v>11201200</v>
      </c>
      <c r="AJ70" s="2">
        <f t="shared" si="10"/>
        <v>8606720000</v>
      </c>
      <c r="AK70" s="115">
        <f>SUMSQ(R69,S69,T69,U69,V69,W69,X69,Y69,Z69,AA69,AB69,AC69,AD69,AE69,AF69,AG69,R70,S70,T70,U70,V70,W70,X70,Y70,Z70,AA70,AB70,AC70,AD70,AE70,AF70,AG70)</f>
        <v>11201200</v>
      </c>
      <c r="AM70" s="47" t="s">
        <v>969</v>
      </c>
      <c r="AN70" s="48" t="s">
        <v>557</v>
      </c>
      <c r="AO70" s="65" t="s">
        <v>906</v>
      </c>
      <c r="AP70" s="48" t="s">
        <v>621</v>
      </c>
      <c r="AQ70" s="65" t="s">
        <v>843</v>
      </c>
      <c r="AR70" s="48" t="s">
        <v>685</v>
      </c>
      <c r="AS70" s="48" t="s">
        <v>780</v>
      </c>
      <c r="AT70" s="48" t="s">
        <v>748</v>
      </c>
      <c r="AU70" s="48" t="s">
        <v>732</v>
      </c>
      <c r="AV70" s="48" t="s">
        <v>826</v>
      </c>
      <c r="AW70" s="48" t="s">
        <v>668</v>
      </c>
      <c r="AX70" s="48" t="s">
        <v>889</v>
      </c>
      <c r="AY70" s="48" t="s">
        <v>604</v>
      </c>
      <c r="AZ70" s="48" t="s">
        <v>952</v>
      </c>
      <c r="BA70" s="48" t="s">
        <v>541</v>
      </c>
      <c r="BB70" s="65" t="s">
        <v>1015</v>
      </c>
      <c r="BC70" s="48" t="s">
        <v>255</v>
      </c>
      <c r="BD70" s="48" t="s">
        <v>287</v>
      </c>
      <c r="BE70" s="65" t="s">
        <v>191</v>
      </c>
      <c r="BF70" s="48" t="s">
        <v>350</v>
      </c>
      <c r="BG70" s="65" t="s">
        <v>129</v>
      </c>
      <c r="BH70" s="48" t="s">
        <v>414</v>
      </c>
      <c r="BI70" s="48" t="s">
        <v>66</v>
      </c>
      <c r="BJ70" s="48" t="s">
        <v>478</v>
      </c>
      <c r="BK70" s="48" t="s">
        <v>494</v>
      </c>
      <c r="BL70" s="65" t="s">
        <v>1132</v>
      </c>
      <c r="BM70" s="48" t="s">
        <v>431</v>
      </c>
      <c r="BN70" s="48" t="s">
        <v>83</v>
      </c>
      <c r="BO70" s="48" t="s">
        <v>367</v>
      </c>
      <c r="BP70" s="48" t="s">
        <v>146</v>
      </c>
      <c r="BQ70" s="48" t="s">
        <v>303</v>
      </c>
      <c r="BR70" s="49" t="s">
        <v>208</v>
      </c>
      <c r="BS70" s="24"/>
      <c r="BT70" s="22"/>
      <c r="BU70" s="29" t="s">
        <v>613</v>
      </c>
      <c r="BV70" s="30" t="s">
        <v>1030</v>
      </c>
      <c r="BW70" s="31">
        <f>L2+(62*L4)</f>
        <v>63</v>
      </c>
      <c r="BX70" s="22"/>
    </row>
    <row r="71" spans="1:76" x14ac:dyDescent="0.2">
      <c r="A71" s="1">
        <v>21</v>
      </c>
      <c r="B71" s="178">
        <f>BW295</f>
        <v>288</v>
      </c>
      <c r="C71" s="6">
        <f>BW150</f>
        <v>143</v>
      </c>
      <c r="D71" s="6">
        <f>BW708</f>
        <v>701</v>
      </c>
      <c r="E71" s="6">
        <f>BW821</f>
        <v>814</v>
      </c>
      <c r="F71" s="6">
        <f>BW521</f>
        <v>514</v>
      </c>
      <c r="G71" s="12">
        <f>BW920</f>
        <v>913</v>
      </c>
      <c r="H71" s="6">
        <f>BW426</f>
        <v>419</v>
      </c>
      <c r="I71" s="6">
        <f>BW59</f>
        <v>52</v>
      </c>
      <c r="J71" s="6">
        <f>BW866</f>
        <v>859</v>
      </c>
      <c r="K71" s="6">
        <f>BW723</f>
        <v>716</v>
      </c>
      <c r="L71" s="8">
        <f>BW257</f>
        <v>250</v>
      </c>
      <c r="M71" s="6">
        <f>BW368</f>
        <v>361</v>
      </c>
      <c r="N71" s="6">
        <f>BW76</f>
        <v>69</v>
      </c>
      <c r="O71" s="6">
        <f>BW477</f>
        <v>470</v>
      </c>
      <c r="P71" s="6">
        <f>BW1007</f>
        <v>1000</v>
      </c>
      <c r="Q71" s="6">
        <f>BW638</f>
        <v>631</v>
      </c>
      <c r="R71" s="6">
        <f>BW401</f>
        <v>394</v>
      </c>
      <c r="S71" s="6">
        <f>BW32</f>
        <v>25</v>
      </c>
      <c r="T71" s="6">
        <f>BW562</f>
        <v>555</v>
      </c>
      <c r="U71" s="6">
        <f>BW963</f>
        <v>956</v>
      </c>
      <c r="V71" s="9">
        <f>BW671</f>
        <v>664</v>
      </c>
      <c r="W71" s="7">
        <f>BW782</f>
        <v>775</v>
      </c>
      <c r="X71" s="6">
        <f>BW316</f>
        <v>309</v>
      </c>
      <c r="Y71" s="6">
        <f>BW173</f>
        <v>166</v>
      </c>
      <c r="Z71" s="6">
        <f>BW980</f>
        <v>973</v>
      </c>
      <c r="AA71" s="6">
        <f>BW613</f>
        <v>606</v>
      </c>
      <c r="AB71" s="11">
        <f>BW119</f>
        <v>112</v>
      </c>
      <c r="AC71" s="6">
        <f>BW518</f>
        <v>511</v>
      </c>
      <c r="AD71" s="6">
        <f>BW218</f>
        <v>211</v>
      </c>
      <c r="AE71" s="6">
        <f>BW331</f>
        <v>324</v>
      </c>
      <c r="AF71" s="6">
        <f>BW889</f>
        <v>882</v>
      </c>
      <c r="AG71" s="179">
        <f>BW744</f>
        <v>737</v>
      </c>
      <c r="AH71" s="5">
        <f t="shared" si="11"/>
        <v>16400</v>
      </c>
      <c r="AI71" s="5">
        <f t="shared" si="12"/>
        <v>11201200</v>
      </c>
      <c r="AJ71" s="2">
        <f t="shared" si="10"/>
        <v>8606720000</v>
      </c>
      <c r="AK71" s="115">
        <f>SUMSQ(B71,C71,D71,E71,F71,G71,H71,I71,J71,K71,L71,M71,N71,O71,P71,Q71,B72,C72,D72,E72,F72,G72,H72,I72,J72,K72,L72,M72,N72,O72,P72,Q72)</f>
        <v>11201200</v>
      </c>
      <c r="AM71" s="47" t="s">
        <v>977</v>
      </c>
      <c r="AN71" s="48" t="s">
        <v>566</v>
      </c>
      <c r="AO71" s="48" t="s">
        <v>915</v>
      </c>
      <c r="AP71" s="48" t="s">
        <v>630</v>
      </c>
      <c r="AQ71" s="48" t="s">
        <v>852</v>
      </c>
      <c r="AR71" s="65" t="s">
        <v>1141</v>
      </c>
      <c r="AS71" s="48" t="s">
        <v>788</v>
      </c>
      <c r="AT71" s="48" t="s">
        <v>757</v>
      </c>
      <c r="AU71" s="65" t="s">
        <v>388</v>
      </c>
      <c r="AV71" s="48" t="s">
        <v>833</v>
      </c>
      <c r="AW71" s="48" t="s">
        <v>675</v>
      </c>
      <c r="AX71" s="48" t="s">
        <v>896</v>
      </c>
      <c r="AY71" s="48" t="s">
        <v>611</v>
      </c>
      <c r="AZ71" s="48" t="s">
        <v>959</v>
      </c>
      <c r="BA71" s="65" t="s">
        <v>547</v>
      </c>
      <c r="BB71" s="48" t="s">
        <v>1022</v>
      </c>
      <c r="BC71" s="48" t="s">
        <v>262</v>
      </c>
      <c r="BD71" s="48" t="s">
        <v>294</v>
      </c>
      <c r="BE71" s="48" t="s">
        <v>198</v>
      </c>
      <c r="BF71" s="65" t="s">
        <v>357</v>
      </c>
      <c r="BG71" s="48" t="s">
        <v>136</v>
      </c>
      <c r="BH71" s="48" t="s">
        <v>421</v>
      </c>
      <c r="BI71" s="48" t="s">
        <v>73</v>
      </c>
      <c r="BJ71" s="48" t="s">
        <v>484</v>
      </c>
      <c r="BK71" s="65" t="s">
        <v>503</v>
      </c>
      <c r="BL71" s="48" t="s">
        <v>28</v>
      </c>
      <c r="BM71" s="48" t="s">
        <v>440</v>
      </c>
      <c r="BN71" s="48" t="s">
        <v>92</v>
      </c>
      <c r="BO71" s="48" t="s">
        <v>376</v>
      </c>
      <c r="BP71" s="48" t="s">
        <v>155</v>
      </c>
      <c r="BQ71" s="65" t="s">
        <v>312</v>
      </c>
      <c r="BR71" s="49" t="s">
        <v>217</v>
      </c>
      <c r="BS71" s="24"/>
      <c r="BT71" s="22"/>
      <c r="BU71" s="29" t="s">
        <v>674</v>
      </c>
      <c r="BV71" s="30" t="s">
        <v>1030</v>
      </c>
      <c r="BW71" s="31">
        <f>L2+(63*L4)</f>
        <v>64</v>
      </c>
      <c r="BX71" s="22"/>
    </row>
    <row r="72" spans="1:76" x14ac:dyDescent="0.2">
      <c r="A72" s="1">
        <v>22</v>
      </c>
      <c r="B72" s="178">
        <f>BW194</f>
        <v>187</v>
      </c>
      <c r="C72" s="6">
        <f>BW307</f>
        <v>300</v>
      </c>
      <c r="D72" s="6">
        <f>BW801</f>
        <v>794</v>
      </c>
      <c r="E72" s="6">
        <f>BW656</f>
        <v>649</v>
      </c>
      <c r="F72" s="12">
        <f>BW940</f>
        <v>933</v>
      </c>
      <c r="G72" s="6">
        <f>BW573</f>
        <v>566</v>
      </c>
      <c r="H72" s="6">
        <f>BW15</f>
        <v>8</v>
      </c>
      <c r="I72" s="6">
        <f>BW414</f>
        <v>407</v>
      </c>
      <c r="J72" s="6">
        <f>BW775</f>
        <v>768</v>
      </c>
      <c r="K72" s="6">
        <f>BW886</f>
        <v>879</v>
      </c>
      <c r="L72" s="6">
        <f>BW356</f>
        <v>349</v>
      </c>
      <c r="M72" s="8">
        <f>BW213</f>
        <v>206</v>
      </c>
      <c r="N72" s="6">
        <f>BW489</f>
        <v>482</v>
      </c>
      <c r="O72" s="6">
        <f>BW120</f>
        <v>113</v>
      </c>
      <c r="P72" s="6">
        <f>BW586</f>
        <v>579</v>
      </c>
      <c r="Q72" s="6">
        <f>BW987</f>
        <v>980</v>
      </c>
      <c r="R72" s="6">
        <f>BW52</f>
        <v>45</v>
      </c>
      <c r="S72" s="6">
        <f>BW453</f>
        <v>446</v>
      </c>
      <c r="T72" s="6">
        <f>BW919</f>
        <v>912</v>
      </c>
      <c r="U72" s="6">
        <f>BW550</f>
        <v>543</v>
      </c>
      <c r="V72" s="7">
        <f>BW826</f>
        <v>819</v>
      </c>
      <c r="W72" s="9">
        <f>BW683</f>
        <v>676</v>
      </c>
      <c r="X72" s="6">
        <f>BW153</f>
        <v>146</v>
      </c>
      <c r="Y72" s="6">
        <f>BW264</f>
        <v>257</v>
      </c>
      <c r="Z72" s="6">
        <f>BW625</f>
        <v>618</v>
      </c>
      <c r="AA72" s="6">
        <f>BW1024</f>
        <v>1017</v>
      </c>
      <c r="AB72" s="6">
        <f>BW466</f>
        <v>459</v>
      </c>
      <c r="AC72" s="11">
        <f>BW99</f>
        <v>92</v>
      </c>
      <c r="AD72" s="6">
        <f>BW383</f>
        <v>376</v>
      </c>
      <c r="AE72" s="6">
        <f>BW238</f>
        <v>231</v>
      </c>
      <c r="AF72" s="6">
        <f>BW732</f>
        <v>725</v>
      </c>
      <c r="AG72" s="179">
        <f>BW845</f>
        <v>838</v>
      </c>
      <c r="AH72" s="5">
        <f t="shared" si="11"/>
        <v>16400</v>
      </c>
      <c r="AI72" s="5">
        <f t="shared" si="12"/>
        <v>11201200</v>
      </c>
      <c r="AJ72" s="2">
        <f t="shared" si="10"/>
        <v>8606720000</v>
      </c>
      <c r="AK72" s="115">
        <f>SUMSQ(R71,S71,T71,U71,V71,W71,X71,Y71,Z71,AA71,AB71,AC71,AD71,AE71,AF71,AG71,R72,S72,T72,U72,V72,W72,X72,Y72,Z72,AA72,AB72,AC72,AD72,AE72,AF72,AG72)</f>
        <v>11201200</v>
      </c>
      <c r="AM72" s="47" t="s">
        <v>967</v>
      </c>
      <c r="AN72" s="48" t="s">
        <v>555</v>
      </c>
      <c r="AO72" s="48" t="s">
        <v>904</v>
      </c>
      <c r="AP72" s="48" t="s">
        <v>619</v>
      </c>
      <c r="AQ72" s="65" t="s">
        <v>841</v>
      </c>
      <c r="AR72" s="48" t="s">
        <v>683</v>
      </c>
      <c r="AS72" s="48" t="s">
        <v>778</v>
      </c>
      <c r="AT72" s="48" t="s">
        <v>746</v>
      </c>
      <c r="AU72" s="48" t="s">
        <v>734</v>
      </c>
      <c r="AV72" s="65" t="s">
        <v>828</v>
      </c>
      <c r="AW72" s="48" t="s">
        <v>670</v>
      </c>
      <c r="AX72" s="48" t="s">
        <v>891</v>
      </c>
      <c r="AY72" s="48" t="s">
        <v>606</v>
      </c>
      <c r="AZ72" s="48" t="s">
        <v>954</v>
      </c>
      <c r="BA72" s="48" t="s">
        <v>2</v>
      </c>
      <c r="BB72" s="65" t="s">
        <v>1017</v>
      </c>
      <c r="BC72" s="48" t="s">
        <v>257</v>
      </c>
      <c r="BD72" s="48" t="s">
        <v>289</v>
      </c>
      <c r="BE72" s="65" t="s">
        <v>1155</v>
      </c>
      <c r="BF72" s="48" t="s">
        <v>352</v>
      </c>
      <c r="BG72" s="48" t="s">
        <v>131</v>
      </c>
      <c r="BH72" s="48" t="s">
        <v>416</v>
      </c>
      <c r="BI72" s="48" t="s">
        <v>68</v>
      </c>
      <c r="BJ72" s="48" t="s">
        <v>480</v>
      </c>
      <c r="BK72" s="48" t="s">
        <v>492</v>
      </c>
      <c r="BL72" s="65" t="s">
        <v>17</v>
      </c>
      <c r="BM72" s="48" t="s">
        <v>429</v>
      </c>
      <c r="BN72" s="48" t="s">
        <v>81</v>
      </c>
      <c r="BO72" s="48" t="s">
        <v>365</v>
      </c>
      <c r="BP72" s="48" t="s">
        <v>144</v>
      </c>
      <c r="BQ72" s="48" t="s">
        <v>301</v>
      </c>
      <c r="BR72" s="80" t="s">
        <v>1032</v>
      </c>
      <c r="BS72" s="24"/>
      <c r="BT72" s="22"/>
      <c r="BU72" s="29" t="s">
        <v>53</v>
      </c>
      <c r="BV72" s="30" t="s">
        <v>1030</v>
      </c>
      <c r="BW72" s="31">
        <f>L2+(64*L4)</f>
        <v>65</v>
      </c>
      <c r="BX72" s="22"/>
    </row>
    <row r="73" spans="1:76" x14ac:dyDescent="0.2">
      <c r="A73" s="1">
        <v>23</v>
      </c>
      <c r="B73" s="178">
        <f>BW750</f>
        <v>743</v>
      </c>
      <c r="C73" s="6">
        <f>BW895</f>
        <v>888</v>
      </c>
      <c r="D73" s="6">
        <f>BW333</f>
        <v>326</v>
      </c>
      <c r="E73" s="6">
        <f>BW220</f>
        <v>213</v>
      </c>
      <c r="F73" s="6">
        <f>BW512</f>
        <v>505</v>
      </c>
      <c r="G73" s="6">
        <f>BW113</f>
        <v>106</v>
      </c>
      <c r="H73" s="6">
        <f>BW611</f>
        <v>604</v>
      </c>
      <c r="I73" s="12">
        <f>BW978</f>
        <v>971</v>
      </c>
      <c r="J73" s="8">
        <f>BW171</f>
        <v>164</v>
      </c>
      <c r="K73" s="6">
        <f>BW314</f>
        <v>307</v>
      </c>
      <c r="L73" s="6">
        <f>BW776</f>
        <v>769</v>
      </c>
      <c r="M73" s="6">
        <f>BW665</f>
        <v>658</v>
      </c>
      <c r="N73" s="6">
        <f>BW965</f>
        <v>958</v>
      </c>
      <c r="O73" s="6">
        <f>BW564</f>
        <v>557</v>
      </c>
      <c r="P73" s="6">
        <f>BW38</f>
        <v>31</v>
      </c>
      <c r="Q73" s="6">
        <f>BW407</f>
        <v>400</v>
      </c>
      <c r="R73" s="6">
        <f>BW632</f>
        <v>625</v>
      </c>
      <c r="S73" s="6">
        <f>BW1001</f>
        <v>994</v>
      </c>
      <c r="T73" s="6">
        <f>BW475</f>
        <v>468</v>
      </c>
      <c r="U73" s="6">
        <f>BW74</f>
        <v>67</v>
      </c>
      <c r="V73" s="6">
        <f>BW374</f>
        <v>367</v>
      </c>
      <c r="W73" s="6">
        <f>BW263</f>
        <v>256</v>
      </c>
      <c r="X73" s="9">
        <f>BW725</f>
        <v>718</v>
      </c>
      <c r="Y73" s="7">
        <f>BW868</f>
        <v>861</v>
      </c>
      <c r="Z73" s="11">
        <f>BW61</f>
        <v>54</v>
      </c>
      <c r="AA73" s="6">
        <f>BW428</f>
        <v>421</v>
      </c>
      <c r="AB73" s="6">
        <f>BW926</f>
        <v>919</v>
      </c>
      <c r="AC73" s="6">
        <f>BW527</f>
        <v>520</v>
      </c>
      <c r="AD73" s="6">
        <f>BW819</f>
        <v>812</v>
      </c>
      <c r="AE73" s="6">
        <f>BW706</f>
        <v>699</v>
      </c>
      <c r="AF73" s="6">
        <f>BW144</f>
        <v>137</v>
      </c>
      <c r="AG73" s="179">
        <f>BW289</f>
        <v>282</v>
      </c>
      <c r="AH73" s="5">
        <f t="shared" si="11"/>
        <v>16400</v>
      </c>
      <c r="AI73" s="5">
        <f t="shared" si="12"/>
        <v>11201200</v>
      </c>
      <c r="AJ73" s="2">
        <f t="shared" si="10"/>
        <v>8606720000</v>
      </c>
      <c r="AK73" s="115">
        <f>SUMSQ(B73,C73,D73,E73,F73,G73,H73,I73,J73,K73,L73,M73,N73,O73,P73,Q73,B74,C74,D74,E74,F74,G74,H74,I74,J74,K74,L74,M74,N74,O74,P74,Q74)</f>
        <v>11201200</v>
      </c>
      <c r="AM73" s="47" t="s">
        <v>979</v>
      </c>
      <c r="AN73" s="65" t="s">
        <v>568</v>
      </c>
      <c r="AO73" s="48" t="s">
        <v>917</v>
      </c>
      <c r="AP73" s="48" t="s">
        <v>632</v>
      </c>
      <c r="AQ73" s="48" t="s">
        <v>854</v>
      </c>
      <c r="AR73" s="48" t="s">
        <v>696</v>
      </c>
      <c r="AS73" s="48" t="s">
        <v>790</v>
      </c>
      <c r="AT73" s="65" t="s">
        <v>759</v>
      </c>
      <c r="AU73" s="48" t="s">
        <v>737</v>
      </c>
      <c r="AV73" s="48" t="s">
        <v>831</v>
      </c>
      <c r="AW73" s="48" t="s">
        <v>673</v>
      </c>
      <c r="AX73" s="48" t="s">
        <v>894</v>
      </c>
      <c r="AY73" s="65" t="s">
        <v>609</v>
      </c>
      <c r="AZ73" s="48" t="s">
        <v>957</v>
      </c>
      <c r="BA73" s="48" t="s">
        <v>545</v>
      </c>
      <c r="BB73" s="48" t="s">
        <v>1020</v>
      </c>
      <c r="BC73" s="48" t="s">
        <v>260</v>
      </c>
      <c r="BD73" s="65" t="s">
        <v>292</v>
      </c>
      <c r="BE73" s="48" t="s">
        <v>196</v>
      </c>
      <c r="BF73" s="48" t="s">
        <v>355</v>
      </c>
      <c r="BG73" s="48" t="s">
        <v>134</v>
      </c>
      <c r="BH73" s="48" t="s">
        <v>419</v>
      </c>
      <c r="BI73" s="48" t="s">
        <v>71</v>
      </c>
      <c r="BJ73" s="65" t="s">
        <v>483</v>
      </c>
      <c r="BK73" s="48" t="s">
        <v>505</v>
      </c>
      <c r="BL73" s="48" t="s">
        <v>30</v>
      </c>
      <c r="BM73" s="65" t="s">
        <v>1140</v>
      </c>
      <c r="BN73" s="48" t="s">
        <v>94</v>
      </c>
      <c r="BO73" s="48" t="s">
        <v>378</v>
      </c>
      <c r="BP73" s="48" t="s">
        <v>157</v>
      </c>
      <c r="BQ73" s="48" t="s">
        <v>314</v>
      </c>
      <c r="BR73" s="49" t="s">
        <v>219</v>
      </c>
      <c r="BS73" s="24"/>
      <c r="BT73" s="22"/>
      <c r="BU73" s="29" t="s">
        <v>239</v>
      </c>
      <c r="BV73" s="30" t="s">
        <v>1030</v>
      </c>
      <c r="BW73" s="31">
        <f>L2+(65*L4)</f>
        <v>66</v>
      </c>
      <c r="BX73" s="22"/>
    </row>
    <row r="74" spans="1:76" x14ac:dyDescent="0.2">
      <c r="A74" s="1">
        <v>24</v>
      </c>
      <c r="B74" s="178">
        <f>BW843</f>
        <v>836</v>
      </c>
      <c r="C74" s="6">
        <f>BW730</f>
        <v>723</v>
      </c>
      <c r="D74" s="6">
        <f>BW232</f>
        <v>225</v>
      </c>
      <c r="E74" s="6">
        <f>BW377</f>
        <v>370</v>
      </c>
      <c r="F74" s="6">
        <f>BW101</f>
        <v>94</v>
      </c>
      <c r="G74" s="6">
        <f>BW468</f>
        <v>461</v>
      </c>
      <c r="H74" s="12">
        <f>BW1030</f>
        <v>1023</v>
      </c>
      <c r="I74" s="6">
        <f>BW631</f>
        <v>624</v>
      </c>
      <c r="J74" s="6">
        <f>BW270</f>
        <v>263</v>
      </c>
      <c r="K74" s="8">
        <f>BW159</f>
        <v>152</v>
      </c>
      <c r="L74" s="6">
        <f>BW685</f>
        <v>678</v>
      </c>
      <c r="M74" s="6">
        <f>BW828</f>
        <v>821</v>
      </c>
      <c r="N74" s="6">
        <f>BW544</f>
        <v>537</v>
      </c>
      <c r="O74" s="6">
        <f>BW913</f>
        <v>906</v>
      </c>
      <c r="P74" s="6">
        <f>BW451</f>
        <v>444</v>
      </c>
      <c r="Q74" s="6">
        <f>BW50</f>
        <v>43</v>
      </c>
      <c r="R74" s="6">
        <f>BW989</f>
        <v>982</v>
      </c>
      <c r="S74" s="6">
        <f>BW588</f>
        <v>581</v>
      </c>
      <c r="T74" s="6">
        <f>BW126</f>
        <v>119</v>
      </c>
      <c r="U74" s="6">
        <f>BW495</f>
        <v>488</v>
      </c>
      <c r="V74" s="6">
        <f>BW211</f>
        <v>204</v>
      </c>
      <c r="W74" s="6">
        <f>BW354</f>
        <v>347</v>
      </c>
      <c r="X74" s="7">
        <f>BW880</f>
        <v>873</v>
      </c>
      <c r="Y74" s="9">
        <f>BW769</f>
        <v>762</v>
      </c>
      <c r="Z74" s="6">
        <f>BW408</f>
        <v>401</v>
      </c>
      <c r="AA74" s="11">
        <f>BW9</f>
        <v>2</v>
      </c>
      <c r="AB74" s="6">
        <f>BW571</f>
        <v>564</v>
      </c>
      <c r="AC74" s="6">
        <f>BW938</f>
        <v>931</v>
      </c>
      <c r="AD74" s="6">
        <f>BW662</f>
        <v>655</v>
      </c>
      <c r="AE74" s="6">
        <f>BW807</f>
        <v>800</v>
      </c>
      <c r="AF74" s="6">
        <f>BW309</f>
        <v>302</v>
      </c>
      <c r="AG74" s="179">
        <f>BW196</f>
        <v>189</v>
      </c>
      <c r="AH74" s="5">
        <f t="shared" si="11"/>
        <v>16400</v>
      </c>
      <c r="AI74" s="5">
        <f t="shared" si="12"/>
        <v>11201200</v>
      </c>
      <c r="AJ74" s="2">
        <f t="shared" si="10"/>
        <v>8606720000</v>
      </c>
      <c r="AK74" s="115">
        <f>SUMSQ(R73,S73,T73,U73,V73,W73,X73,Y73,Z73,AA73,AB73,AC73,AD73,AE73,AF73,AG73,R74,S74,T74,U74,V74,W74,X74,Y74,Z74,AA74,AB74,AC74,AD74,AE74,AF74,AG74)</f>
        <v>11201200</v>
      </c>
      <c r="AM74" s="74" t="s">
        <v>965</v>
      </c>
      <c r="AN74" s="48" t="s">
        <v>553</v>
      </c>
      <c r="AO74" s="48" t="s">
        <v>902</v>
      </c>
      <c r="AP74" s="48" t="s">
        <v>617</v>
      </c>
      <c r="AQ74" s="48" t="s">
        <v>839</v>
      </c>
      <c r="AR74" s="48" t="s">
        <v>681</v>
      </c>
      <c r="AS74" s="65" t="s">
        <v>776</v>
      </c>
      <c r="AT74" s="48" t="s">
        <v>744</v>
      </c>
      <c r="AU74" s="48" t="s">
        <v>736</v>
      </c>
      <c r="AV74" s="48" t="s">
        <v>830</v>
      </c>
      <c r="AW74" s="48" t="s">
        <v>672</v>
      </c>
      <c r="AX74" s="48" t="s">
        <v>893</v>
      </c>
      <c r="AY74" s="48" t="s">
        <v>608</v>
      </c>
      <c r="AZ74" s="65" t="s">
        <v>1154</v>
      </c>
      <c r="BA74" s="48" t="s">
        <v>544</v>
      </c>
      <c r="BB74" s="48" t="s">
        <v>1019</v>
      </c>
      <c r="BC74" s="65" t="s">
        <v>259</v>
      </c>
      <c r="BD74" s="48" t="s">
        <v>291</v>
      </c>
      <c r="BE74" s="48" t="s">
        <v>195</v>
      </c>
      <c r="BF74" s="48" t="s">
        <v>354</v>
      </c>
      <c r="BG74" s="48" t="s">
        <v>133</v>
      </c>
      <c r="BH74" s="48" t="s">
        <v>418</v>
      </c>
      <c r="BI74" s="65" t="s">
        <v>1149</v>
      </c>
      <c r="BJ74" s="48" t="s">
        <v>482</v>
      </c>
      <c r="BK74" s="48" t="s">
        <v>490</v>
      </c>
      <c r="BL74" s="48" t="s">
        <v>15</v>
      </c>
      <c r="BM74" s="48" t="s">
        <v>427</v>
      </c>
      <c r="BN74" s="65" t="s">
        <v>79</v>
      </c>
      <c r="BO74" s="48" t="s">
        <v>363</v>
      </c>
      <c r="BP74" s="48" t="s">
        <v>142</v>
      </c>
      <c r="BQ74" s="48" t="s">
        <v>299</v>
      </c>
      <c r="BR74" s="49" t="s">
        <v>204</v>
      </c>
      <c r="BS74" s="24"/>
      <c r="BT74" s="22"/>
      <c r="BU74" s="29" t="s">
        <v>355</v>
      </c>
      <c r="BV74" s="30" t="s">
        <v>1030</v>
      </c>
      <c r="BW74" s="31">
        <f>L2+(66*L4)</f>
        <v>67</v>
      </c>
      <c r="BX74" s="22"/>
    </row>
    <row r="75" spans="1:76" x14ac:dyDescent="0.2">
      <c r="A75" s="1">
        <v>25</v>
      </c>
      <c r="B75" s="178">
        <f>BW478</f>
        <v>471</v>
      </c>
      <c r="C75" s="6">
        <f>BW79</f>
        <v>72</v>
      </c>
      <c r="D75" s="6">
        <f>BW637</f>
        <v>630</v>
      </c>
      <c r="E75" s="6">
        <f>BW1004</f>
        <v>997</v>
      </c>
      <c r="F75" s="6">
        <f>BW720</f>
        <v>713</v>
      </c>
      <c r="G75" s="6">
        <f>BW865</f>
        <v>858</v>
      </c>
      <c r="H75" s="8">
        <f>BW371</f>
        <v>364</v>
      </c>
      <c r="I75" s="6">
        <f>BW258</f>
        <v>251</v>
      </c>
      <c r="J75" s="6">
        <f>BW923</f>
        <v>916</v>
      </c>
      <c r="K75" s="12">
        <f>BW522</f>
        <v>515</v>
      </c>
      <c r="L75" s="6">
        <f>BW56</f>
        <v>49</v>
      </c>
      <c r="M75" s="6">
        <f>BW425</f>
        <v>418</v>
      </c>
      <c r="N75" s="6">
        <f>BW149</f>
        <v>142</v>
      </c>
      <c r="O75" s="6">
        <f>BW292</f>
        <v>285</v>
      </c>
      <c r="P75" s="6">
        <f>BW822</f>
        <v>815</v>
      </c>
      <c r="Q75" s="6">
        <f>BW711</f>
        <v>704</v>
      </c>
      <c r="R75" s="6">
        <f>BW328</f>
        <v>321</v>
      </c>
      <c r="S75" s="6">
        <f>BW217</f>
        <v>210</v>
      </c>
      <c r="T75" s="6">
        <f>BW747</f>
        <v>740</v>
      </c>
      <c r="U75" s="6">
        <f>BW890</f>
        <v>883</v>
      </c>
      <c r="V75" s="6">
        <f>BW614</f>
        <v>607</v>
      </c>
      <c r="W75" s="6">
        <f>BW983</f>
        <v>976</v>
      </c>
      <c r="X75" s="11">
        <f>BW517</f>
        <v>510</v>
      </c>
      <c r="Y75" s="6">
        <f>BW116</f>
        <v>109</v>
      </c>
      <c r="Z75" s="9">
        <f>BW781</f>
        <v>774</v>
      </c>
      <c r="AA75" s="7">
        <f>BW668</f>
        <v>661</v>
      </c>
      <c r="AB75" s="6">
        <f>BW174</f>
        <v>167</v>
      </c>
      <c r="AC75" s="6">
        <f>BW319</f>
        <v>312</v>
      </c>
      <c r="AD75" s="6">
        <f>BW35</f>
        <v>28</v>
      </c>
      <c r="AE75" s="6">
        <f>BW402</f>
        <v>395</v>
      </c>
      <c r="AF75" s="6">
        <f>BW960</f>
        <v>953</v>
      </c>
      <c r="AG75" s="179">
        <f>BW561</f>
        <v>554</v>
      </c>
      <c r="AH75" s="5">
        <f t="shared" si="11"/>
        <v>16400</v>
      </c>
      <c r="AI75" s="5">
        <f t="shared" si="12"/>
        <v>11201200</v>
      </c>
      <c r="AJ75" s="2">
        <f t="shared" si="10"/>
        <v>8606720000</v>
      </c>
      <c r="AK75" s="115">
        <f>SUMSQ(B75,C75,D75,E75,F75,G75,H75,I75,J75,K75,L75,M75,N75,O75,P75,Q75,B76,C76,D76,E76,F76,G76,H76,I76,J76,K76,L76,M76,N76,O76,P76,Q76)</f>
        <v>11201200</v>
      </c>
      <c r="AM75" s="47" t="s">
        <v>523</v>
      </c>
      <c r="AN75" s="48" t="s">
        <v>997</v>
      </c>
      <c r="AO75" s="48" t="s">
        <v>586</v>
      </c>
      <c r="AP75" s="65" t="s">
        <v>1100</v>
      </c>
      <c r="AQ75" s="48" t="s">
        <v>650</v>
      </c>
      <c r="AR75" s="65" t="s">
        <v>872</v>
      </c>
      <c r="AS75" s="48" t="s">
        <v>714</v>
      </c>
      <c r="AT75" s="48" t="s">
        <v>808</v>
      </c>
      <c r="AU75" s="65" t="s">
        <v>1144</v>
      </c>
      <c r="AV75" s="48" t="s">
        <v>766</v>
      </c>
      <c r="AW75" s="48" t="s">
        <v>861</v>
      </c>
      <c r="AX75" s="48" t="s">
        <v>703</v>
      </c>
      <c r="AY75" s="48" t="s">
        <v>924</v>
      </c>
      <c r="AZ75" s="48" t="s">
        <v>639</v>
      </c>
      <c r="BA75" s="48" t="s">
        <v>986</v>
      </c>
      <c r="BB75" s="48" t="s">
        <v>575</v>
      </c>
      <c r="BC75" s="48" t="s">
        <v>321</v>
      </c>
      <c r="BD75" s="48" t="s">
        <v>226</v>
      </c>
      <c r="BE75" s="48" t="s">
        <v>385</v>
      </c>
      <c r="BF75" s="65" t="s">
        <v>70</v>
      </c>
      <c r="BG75" s="48" t="s">
        <v>449</v>
      </c>
      <c r="BH75" s="65" t="s">
        <v>101</v>
      </c>
      <c r="BI75" s="48" t="s">
        <v>512</v>
      </c>
      <c r="BJ75" s="48" t="s">
        <v>37</v>
      </c>
      <c r="BK75" s="48" t="s">
        <v>48</v>
      </c>
      <c r="BL75" s="48" t="s">
        <v>460</v>
      </c>
      <c r="BM75" s="48" t="s">
        <v>112</v>
      </c>
      <c r="BN75" s="48" t="s">
        <v>396</v>
      </c>
      <c r="BO75" s="48" t="s">
        <v>174</v>
      </c>
      <c r="BP75" s="48" t="s">
        <v>332</v>
      </c>
      <c r="BQ75" s="65" t="s">
        <v>237</v>
      </c>
      <c r="BR75" s="49" t="s">
        <v>269</v>
      </c>
      <c r="BS75" s="24"/>
      <c r="BT75" s="22"/>
      <c r="BU75" s="29" t="s">
        <v>424</v>
      </c>
      <c r="BV75" s="30" t="s">
        <v>1030</v>
      </c>
      <c r="BW75" s="31">
        <f>L2+(67*L4)</f>
        <v>68</v>
      </c>
      <c r="BX75" s="22"/>
    </row>
    <row r="76" spans="1:76" x14ac:dyDescent="0.2">
      <c r="A76" s="1">
        <v>26</v>
      </c>
      <c r="B76" s="178">
        <f>BW123</f>
        <v>116</v>
      </c>
      <c r="C76" s="6">
        <f>BW490</f>
        <v>483</v>
      </c>
      <c r="D76" s="6">
        <f>BW984</f>
        <v>977</v>
      </c>
      <c r="E76" s="6">
        <f>BW585</f>
        <v>578</v>
      </c>
      <c r="F76" s="6">
        <f>BW885</f>
        <v>878</v>
      </c>
      <c r="G76" s="6">
        <f>BW772</f>
        <v>765</v>
      </c>
      <c r="H76" s="6">
        <f>BW214</f>
        <v>207</v>
      </c>
      <c r="I76" s="8">
        <f>BW359</f>
        <v>352</v>
      </c>
      <c r="J76" s="12">
        <f>BW574</f>
        <v>567</v>
      </c>
      <c r="K76" s="6">
        <f>BW943</f>
        <v>936</v>
      </c>
      <c r="L76" s="6">
        <f>BW413</f>
        <v>406</v>
      </c>
      <c r="M76" s="6">
        <f>BW12</f>
        <v>5</v>
      </c>
      <c r="N76" s="6">
        <f>BW304</f>
        <v>297</v>
      </c>
      <c r="O76" s="6">
        <f>BW193</f>
        <v>186</v>
      </c>
      <c r="P76" s="6">
        <f>BW659</f>
        <v>652</v>
      </c>
      <c r="Q76" s="6">
        <f>BW802</f>
        <v>795</v>
      </c>
      <c r="R76" s="6">
        <f>BW237</f>
        <v>230</v>
      </c>
      <c r="S76" s="6">
        <f>BW380</f>
        <v>373</v>
      </c>
      <c r="T76" s="6">
        <f>BW846</f>
        <v>839</v>
      </c>
      <c r="U76" s="6">
        <f>BW735</f>
        <v>728</v>
      </c>
      <c r="V76" s="6">
        <f>BW1027</f>
        <v>1020</v>
      </c>
      <c r="W76" s="6">
        <f>BW626</f>
        <v>619</v>
      </c>
      <c r="X76" s="6">
        <f>BW96</f>
        <v>89</v>
      </c>
      <c r="Y76" s="11">
        <f>BW465</f>
        <v>458</v>
      </c>
      <c r="Z76" s="7">
        <f>BW680</f>
        <v>673</v>
      </c>
      <c r="AA76" s="9">
        <f>BW825</f>
        <v>818</v>
      </c>
      <c r="AB76" s="6">
        <f>BW267</f>
        <v>260</v>
      </c>
      <c r="AC76" s="6">
        <f>BW154</f>
        <v>147</v>
      </c>
      <c r="AD76" s="6">
        <f>BW454</f>
        <v>447</v>
      </c>
      <c r="AE76" s="6">
        <f>BW55</f>
        <v>48</v>
      </c>
      <c r="AF76" s="6">
        <f>BW549</f>
        <v>542</v>
      </c>
      <c r="AG76" s="179">
        <f>BW916</f>
        <v>909</v>
      </c>
      <c r="AH76" s="5">
        <f t="shared" si="11"/>
        <v>16400</v>
      </c>
      <c r="AI76" s="5">
        <f t="shared" si="12"/>
        <v>11201200</v>
      </c>
      <c r="AJ76" s="2">
        <f t="shared" si="10"/>
        <v>8606720000</v>
      </c>
      <c r="AK76" s="115">
        <f>SUMSQ(R75,S75,T75,U75,V75,W75,X75,Y75,Z75,AA75,AB75,AC75,AD75,AE75,AF75,AG75,R76,S76,T76,U76,V76,W76,X76,Y76,Z76,AA76,AB76,AC76,AD76,AE76,AF76,AG76)</f>
        <v>11201200</v>
      </c>
      <c r="AM76" s="47" t="s">
        <v>536</v>
      </c>
      <c r="AN76" s="48" t="s">
        <v>1010</v>
      </c>
      <c r="AO76" s="65" t="s">
        <v>599</v>
      </c>
      <c r="AP76" s="48" t="s">
        <v>1</v>
      </c>
      <c r="AQ76" s="65" t="s">
        <v>663</v>
      </c>
      <c r="AR76" s="48" t="s">
        <v>884</v>
      </c>
      <c r="AS76" s="48" t="s">
        <v>727</v>
      </c>
      <c r="AT76" s="48" t="s">
        <v>821</v>
      </c>
      <c r="AU76" s="48" t="s">
        <v>800</v>
      </c>
      <c r="AV76" s="65" t="s">
        <v>769</v>
      </c>
      <c r="AW76" s="48" t="s">
        <v>864</v>
      </c>
      <c r="AX76" s="48" t="s">
        <v>706</v>
      </c>
      <c r="AY76" s="48" t="s">
        <v>927</v>
      </c>
      <c r="AZ76" s="48" t="s">
        <v>642</v>
      </c>
      <c r="BA76" s="48" t="s">
        <v>989</v>
      </c>
      <c r="BB76" s="48" t="s">
        <v>578</v>
      </c>
      <c r="BC76" s="48" t="s">
        <v>324</v>
      </c>
      <c r="BD76" s="48" t="s">
        <v>229</v>
      </c>
      <c r="BE76" s="65" t="s">
        <v>1032</v>
      </c>
      <c r="BF76" s="48" t="s">
        <v>166</v>
      </c>
      <c r="BG76" s="65" t="s">
        <v>452</v>
      </c>
      <c r="BH76" s="48" t="s">
        <v>104</v>
      </c>
      <c r="BI76" s="48" t="s">
        <v>515</v>
      </c>
      <c r="BJ76" s="48" t="s">
        <v>40</v>
      </c>
      <c r="BK76" s="48" t="s">
        <v>61</v>
      </c>
      <c r="BL76" s="48" t="s">
        <v>473</v>
      </c>
      <c r="BM76" s="48" t="s">
        <v>124</v>
      </c>
      <c r="BN76" s="48" t="s">
        <v>409</v>
      </c>
      <c r="BO76" s="48" t="s">
        <v>186</v>
      </c>
      <c r="BP76" s="48" t="s">
        <v>345</v>
      </c>
      <c r="BQ76" s="48" t="s">
        <v>250</v>
      </c>
      <c r="BR76" s="80" t="s">
        <v>1139</v>
      </c>
      <c r="BS76" s="24"/>
      <c r="BT76" s="22"/>
      <c r="BU76" s="29" t="s">
        <v>611</v>
      </c>
      <c r="BV76" s="30" t="s">
        <v>1030</v>
      </c>
      <c r="BW76" s="31">
        <f>L2+(68*L4)</f>
        <v>69</v>
      </c>
      <c r="BX76" s="22"/>
    </row>
    <row r="77" spans="1:76" x14ac:dyDescent="0.2">
      <c r="A77" s="1">
        <v>27</v>
      </c>
      <c r="B77" s="178">
        <f>BW567</f>
        <v>560</v>
      </c>
      <c r="C77" s="6">
        <f>BW966</f>
        <v>959</v>
      </c>
      <c r="D77" s="6">
        <f>BW404</f>
        <v>397</v>
      </c>
      <c r="E77" s="6">
        <f>BW37</f>
        <v>30</v>
      </c>
      <c r="F77" s="8">
        <f>BW313</f>
        <v>306</v>
      </c>
      <c r="G77" s="6">
        <f>BW168</f>
        <v>161</v>
      </c>
      <c r="H77" s="6">
        <f>BW666</f>
        <v>659</v>
      </c>
      <c r="I77" s="6">
        <f>BW779</f>
        <v>772</v>
      </c>
      <c r="J77" s="6">
        <f>BW114</f>
        <v>107</v>
      </c>
      <c r="K77" s="6">
        <f>BW515</f>
        <v>508</v>
      </c>
      <c r="L77" s="6">
        <f>BW977</f>
        <v>970</v>
      </c>
      <c r="M77" s="12">
        <f>BW608</f>
        <v>601</v>
      </c>
      <c r="N77" s="6">
        <f>BW892</f>
        <v>885</v>
      </c>
      <c r="O77" s="6">
        <f>BW749</f>
        <v>742</v>
      </c>
      <c r="P77" s="6">
        <f>BW223</f>
        <v>216</v>
      </c>
      <c r="Q77" s="6">
        <f>BW334</f>
        <v>327</v>
      </c>
      <c r="R77" s="6">
        <f>BW705</f>
        <v>698</v>
      </c>
      <c r="S77" s="6">
        <f>BW816</f>
        <v>809</v>
      </c>
      <c r="T77" s="6">
        <f>BW290</f>
        <v>283</v>
      </c>
      <c r="U77" s="6">
        <f>BW147</f>
        <v>140</v>
      </c>
      <c r="V77" s="11">
        <f>BW431</f>
        <v>424</v>
      </c>
      <c r="W77" s="6">
        <f>BW62</f>
        <v>55</v>
      </c>
      <c r="X77" s="6">
        <f>BW524</f>
        <v>517</v>
      </c>
      <c r="Y77" s="6">
        <f>BW925</f>
        <v>918</v>
      </c>
      <c r="Z77" s="6">
        <f>BW260</f>
        <v>253</v>
      </c>
      <c r="AA77" s="6">
        <f>BW373</f>
        <v>366</v>
      </c>
      <c r="AB77" s="9">
        <f>BW871</f>
        <v>864</v>
      </c>
      <c r="AC77" s="7">
        <f>BW726</f>
        <v>719</v>
      </c>
      <c r="AD77" s="6">
        <f>BW1002</f>
        <v>995</v>
      </c>
      <c r="AE77" s="6">
        <f>BW635</f>
        <v>628</v>
      </c>
      <c r="AF77" s="6">
        <f>BW73</f>
        <v>66</v>
      </c>
      <c r="AG77" s="179">
        <f>BW472</f>
        <v>465</v>
      </c>
      <c r="AH77" s="5">
        <f t="shared" si="11"/>
        <v>16400</v>
      </c>
      <c r="AI77" s="5">
        <f t="shared" si="12"/>
        <v>11201200</v>
      </c>
      <c r="AJ77" s="2">
        <f t="shared" si="10"/>
        <v>8606720000</v>
      </c>
      <c r="AK77" s="115">
        <f>SUMSQ(B77,C77,D77,E77,F77,G77,H77,I77,J77,K77,L77,M77,N77,O77,P77,Q77,B78,C78,D78,E78,F78,G78,H78,I78,J78,K78,L78,M78,N78,O78,P78,Q78)</f>
        <v>11201200</v>
      </c>
      <c r="AM77" s="47" t="s">
        <v>525</v>
      </c>
      <c r="AN77" s="65" t="s">
        <v>999</v>
      </c>
      <c r="AO77" s="48" t="s">
        <v>588</v>
      </c>
      <c r="AP77" s="48" t="s">
        <v>937</v>
      </c>
      <c r="AQ77" s="48" t="s">
        <v>652</v>
      </c>
      <c r="AR77" s="48" t="s">
        <v>874</v>
      </c>
      <c r="AS77" s="48" t="s">
        <v>716</v>
      </c>
      <c r="AT77" s="48" t="s">
        <v>810</v>
      </c>
      <c r="AU77" s="48" t="s">
        <v>795</v>
      </c>
      <c r="AV77" s="48" t="s">
        <v>318</v>
      </c>
      <c r="AW77" s="65" t="s">
        <v>859</v>
      </c>
      <c r="AX77" s="48" t="s">
        <v>701</v>
      </c>
      <c r="AY77" s="65" t="s">
        <v>922</v>
      </c>
      <c r="AZ77" s="48" t="s">
        <v>637</v>
      </c>
      <c r="BA77" s="48" t="s">
        <v>984</v>
      </c>
      <c r="BB77" s="48" t="s">
        <v>573</v>
      </c>
      <c r="BC77" s="48" t="s">
        <v>319</v>
      </c>
      <c r="BD77" s="48" t="s">
        <v>224</v>
      </c>
      <c r="BE77" s="48" t="s">
        <v>383</v>
      </c>
      <c r="BF77" s="48" t="s">
        <v>162</v>
      </c>
      <c r="BG77" s="48" t="s">
        <v>447</v>
      </c>
      <c r="BH77" s="48" t="s">
        <v>99</v>
      </c>
      <c r="BI77" s="48" t="s">
        <v>510</v>
      </c>
      <c r="BJ77" s="65" t="s">
        <v>1145</v>
      </c>
      <c r="BK77" s="48" t="s">
        <v>50</v>
      </c>
      <c r="BL77" s="48" t="s">
        <v>462</v>
      </c>
      <c r="BM77" s="65" t="s">
        <v>113</v>
      </c>
      <c r="BN77" s="48" t="s">
        <v>398</v>
      </c>
      <c r="BO77" s="65" t="s">
        <v>176</v>
      </c>
      <c r="BP77" s="48" t="s">
        <v>334</v>
      </c>
      <c r="BQ77" s="48" t="s">
        <v>239</v>
      </c>
      <c r="BR77" s="49" t="s">
        <v>271</v>
      </c>
      <c r="BS77" s="24"/>
      <c r="BT77" s="22"/>
      <c r="BU77" s="29" t="s">
        <v>680</v>
      </c>
      <c r="BV77" s="30" t="s">
        <v>1030</v>
      </c>
      <c r="BW77" s="31">
        <f>L2+(69*L4)</f>
        <v>70</v>
      </c>
      <c r="BX77" s="22"/>
    </row>
    <row r="78" spans="1:76" x14ac:dyDescent="0.2">
      <c r="A78" s="1">
        <v>28</v>
      </c>
      <c r="B78" s="178">
        <f>BW914</f>
        <v>907</v>
      </c>
      <c r="C78" s="6">
        <f>BW547</f>
        <v>540</v>
      </c>
      <c r="D78" s="6">
        <f>BW49</f>
        <v>42</v>
      </c>
      <c r="E78" s="6">
        <f>BW448</f>
        <v>441</v>
      </c>
      <c r="F78" s="6">
        <f>BW156</f>
        <v>149</v>
      </c>
      <c r="G78" s="8">
        <f>BW269</f>
        <v>262</v>
      </c>
      <c r="H78" s="6">
        <f>BW831</f>
        <v>824</v>
      </c>
      <c r="I78" s="6">
        <f>BW686</f>
        <v>679</v>
      </c>
      <c r="J78" s="6">
        <f>BW471</f>
        <v>464</v>
      </c>
      <c r="K78" s="6">
        <f>BW102</f>
        <v>95</v>
      </c>
      <c r="L78" s="12">
        <f>BW628</f>
        <v>621</v>
      </c>
      <c r="M78" s="6">
        <f>BW1029</f>
        <v>1022</v>
      </c>
      <c r="N78" s="6">
        <f>BW729</f>
        <v>722</v>
      </c>
      <c r="O78" s="6">
        <f>BW840</f>
        <v>833</v>
      </c>
      <c r="P78" s="6">
        <f>BW378</f>
        <v>371</v>
      </c>
      <c r="Q78" s="6">
        <f>BW235</f>
        <v>228</v>
      </c>
      <c r="R78" s="6">
        <f>BW804</f>
        <v>797</v>
      </c>
      <c r="S78" s="6">
        <f>BW661</f>
        <v>654</v>
      </c>
      <c r="T78" s="6">
        <f>BW199</f>
        <v>192</v>
      </c>
      <c r="U78" s="6">
        <f>BW310</f>
        <v>303</v>
      </c>
      <c r="V78" s="6">
        <f>BW10</f>
        <v>3</v>
      </c>
      <c r="W78" s="11">
        <f>BW411</f>
        <v>404</v>
      </c>
      <c r="X78" s="6">
        <f>BW937</f>
        <v>930</v>
      </c>
      <c r="Y78" s="6">
        <f>BW568</f>
        <v>561</v>
      </c>
      <c r="Z78" s="6">
        <f>BW353</f>
        <v>346</v>
      </c>
      <c r="AA78" s="6">
        <f>BW208</f>
        <v>201</v>
      </c>
      <c r="AB78" s="7">
        <f>BW770</f>
        <v>763</v>
      </c>
      <c r="AC78" s="9">
        <f>BW883</f>
        <v>876</v>
      </c>
      <c r="AD78" s="6">
        <f>BW591</f>
        <v>584</v>
      </c>
      <c r="AE78" s="6">
        <f>BW990</f>
        <v>983</v>
      </c>
      <c r="AF78" s="6">
        <f>BW492</f>
        <v>485</v>
      </c>
      <c r="AG78" s="179">
        <f>BW125</f>
        <v>118</v>
      </c>
      <c r="AH78" s="5">
        <f t="shared" si="11"/>
        <v>16400</v>
      </c>
      <c r="AI78" s="5">
        <f t="shared" si="12"/>
        <v>11201200</v>
      </c>
      <c r="AJ78" s="2">
        <f t="shared" si="10"/>
        <v>8606720000</v>
      </c>
      <c r="AK78" s="115">
        <f>SUMSQ(R77,S77,T77,U77,V77,W77,X77,Y77,Z77,AA77,AB77,AC77,AD77,AE77,AF77,AG77,R78,S78,T78,U78,V78,W78,X78,Y78,Z78,AA78,AB78,AC78,AD78,AE78,AF78,AG78)</f>
        <v>11201200</v>
      </c>
      <c r="AM78" s="74" t="s">
        <v>1151</v>
      </c>
      <c r="AN78" s="48" t="s">
        <v>1008</v>
      </c>
      <c r="AO78" s="48" t="s">
        <v>597</v>
      </c>
      <c r="AP78" s="48" t="s">
        <v>946</v>
      </c>
      <c r="AQ78" s="48" t="s">
        <v>661</v>
      </c>
      <c r="AR78" s="48" t="s">
        <v>882</v>
      </c>
      <c r="AS78" s="48" t="s">
        <v>725</v>
      </c>
      <c r="AT78" s="48" t="s">
        <v>819</v>
      </c>
      <c r="AU78" s="48" t="s">
        <v>802</v>
      </c>
      <c r="AV78" s="48" t="s">
        <v>771</v>
      </c>
      <c r="AW78" s="48" t="s">
        <v>866</v>
      </c>
      <c r="AX78" s="65" t="s">
        <v>708</v>
      </c>
      <c r="AY78" s="48" t="s">
        <v>929</v>
      </c>
      <c r="AZ78" s="65" t="s">
        <v>644</v>
      </c>
      <c r="BA78" s="48" t="s">
        <v>991</v>
      </c>
      <c r="BB78" s="48" t="s">
        <v>580</v>
      </c>
      <c r="BC78" s="48" t="s">
        <v>326</v>
      </c>
      <c r="BD78" s="48" t="s">
        <v>231</v>
      </c>
      <c r="BE78" s="48" t="s">
        <v>390</v>
      </c>
      <c r="BF78" s="48" t="s">
        <v>168</v>
      </c>
      <c r="BG78" s="48" t="s">
        <v>454</v>
      </c>
      <c r="BH78" s="48" t="s">
        <v>106</v>
      </c>
      <c r="BI78" s="65" t="s">
        <v>517</v>
      </c>
      <c r="BJ78" s="48" t="s">
        <v>42</v>
      </c>
      <c r="BK78" s="48" t="s">
        <v>59</v>
      </c>
      <c r="BL78" s="48" t="s">
        <v>471</v>
      </c>
      <c r="BM78" s="48" t="s">
        <v>122</v>
      </c>
      <c r="BN78" s="65" t="s">
        <v>407</v>
      </c>
      <c r="BO78" s="48" t="s">
        <v>184</v>
      </c>
      <c r="BP78" s="65" t="s">
        <v>343</v>
      </c>
      <c r="BQ78" s="48" t="s">
        <v>248</v>
      </c>
      <c r="BR78" s="49" t="s">
        <v>280</v>
      </c>
      <c r="BS78" s="24"/>
      <c r="BT78" s="22"/>
      <c r="BU78" s="29" t="s">
        <v>811</v>
      </c>
      <c r="BV78" s="30" t="s">
        <v>1030</v>
      </c>
      <c r="BW78" s="31">
        <f>L2+(70*L4)</f>
        <v>71</v>
      </c>
      <c r="BX78" s="22"/>
    </row>
    <row r="79" spans="1:76" x14ac:dyDescent="0.2">
      <c r="A79" s="1">
        <v>29</v>
      </c>
      <c r="B79" s="178">
        <f>BW605</f>
        <v>598</v>
      </c>
      <c r="C79" s="6">
        <f>BW972</f>
        <v>965</v>
      </c>
      <c r="D79" s="8">
        <f>BW510</f>
        <v>503</v>
      </c>
      <c r="E79" s="6">
        <f>BW111</f>
        <v>104</v>
      </c>
      <c r="F79" s="6">
        <f>BW339</f>
        <v>332</v>
      </c>
      <c r="G79" s="6">
        <f>BW226</f>
        <v>219</v>
      </c>
      <c r="H79" s="6">
        <f>BW752</f>
        <v>745</v>
      </c>
      <c r="I79" s="6">
        <f>BW897</f>
        <v>890</v>
      </c>
      <c r="J79" s="6">
        <f>BW24</f>
        <v>17</v>
      </c>
      <c r="K79" s="6">
        <f>BW393</f>
        <v>386</v>
      </c>
      <c r="L79" s="6">
        <f>BW955</f>
        <v>948</v>
      </c>
      <c r="M79" s="6">
        <f>BW554</f>
        <v>547</v>
      </c>
      <c r="N79" s="6">
        <f>BW790</f>
        <v>783</v>
      </c>
      <c r="O79" s="12">
        <f>BW679</f>
        <v>672</v>
      </c>
      <c r="P79" s="6">
        <f>BW181</f>
        <v>174</v>
      </c>
      <c r="Q79" s="6">
        <f>BW324</f>
        <v>317</v>
      </c>
      <c r="R79" s="6">
        <f>BW715</f>
        <v>708</v>
      </c>
      <c r="S79" s="6">
        <f>BW858</f>
        <v>851</v>
      </c>
      <c r="T79" s="11">
        <f>BW360</f>
        <v>353</v>
      </c>
      <c r="U79" s="6">
        <f>BW249</f>
        <v>242</v>
      </c>
      <c r="V79" s="6">
        <f>BW485</f>
        <v>478</v>
      </c>
      <c r="W79" s="6">
        <f>BW84</f>
        <v>77</v>
      </c>
      <c r="X79" s="6">
        <f>BW646</f>
        <v>639</v>
      </c>
      <c r="Y79" s="6">
        <f>BW1015</f>
        <v>1008</v>
      </c>
      <c r="Z79" s="6">
        <f>BW142</f>
        <v>135</v>
      </c>
      <c r="AA79" s="6">
        <f>BW287</f>
        <v>280</v>
      </c>
      <c r="AB79" s="6">
        <f>BW813</f>
        <v>806</v>
      </c>
      <c r="AC79" s="6">
        <f>BW700</f>
        <v>693</v>
      </c>
      <c r="AD79" s="9">
        <f>BW928</f>
        <v>921</v>
      </c>
      <c r="AE79" s="7">
        <f>BW529</f>
        <v>522</v>
      </c>
      <c r="AF79" s="6">
        <f>BW67</f>
        <v>60</v>
      </c>
      <c r="AG79" s="179">
        <f>BW434</f>
        <v>427</v>
      </c>
      <c r="AH79" s="5">
        <f t="shared" si="11"/>
        <v>16400</v>
      </c>
      <c r="AI79" s="5">
        <f t="shared" si="12"/>
        <v>11201200</v>
      </c>
      <c r="AJ79" s="2">
        <f t="shared" si="10"/>
        <v>8606720000</v>
      </c>
      <c r="AK79" s="115">
        <f>SUMSQ(B79,C79,D79,E79,F79,G79,H79,I79,J79,K79,L79,M79,N79,O79,P79,Q79,B80,C80,D80,E80,F80,G80,H80,I80,J80,K80,L80,M80,N80,O80,P80,Q80)</f>
        <v>11201200</v>
      </c>
      <c r="AM79" s="47" t="s">
        <v>527</v>
      </c>
      <c r="AN79" s="65" t="s">
        <v>1001</v>
      </c>
      <c r="AO79" s="48" t="s">
        <v>590</v>
      </c>
      <c r="AP79" s="48" t="s">
        <v>939</v>
      </c>
      <c r="AQ79" s="48" t="s">
        <v>654</v>
      </c>
      <c r="AR79" s="48" t="s">
        <v>876</v>
      </c>
      <c r="AS79" s="48" t="s">
        <v>718</v>
      </c>
      <c r="AT79" s="65" t="s">
        <v>812</v>
      </c>
      <c r="AU79" s="48" t="s">
        <v>793</v>
      </c>
      <c r="AV79" s="48" t="s">
        <v>762</v>
      </c>
      <c r="AW79" s="65" t="s">
        <v>857</v>
      </c>
      <c r="AX79" s="48" t="s">
        <v>699</v>
      </c>
      <c r="AY79" s="48" t="s">
        <v>920</v>
      </c>
      <c r="AZ79" s="48" t="s">
        <v>635</v>
      </c>
      <c r="BA79" s="48" t="s">
        <v>982</v>
      </c>
      <c r="BB79" s="48" t="s">
        <v>571</v>
      </c>
      <c r="BC79" s="48" t="s">
        <v>317</v>
      </c>
      <c r="BD79" s="65" t="s">
        <v>222</v>
      </c>
      <c r="BE79" s="48" t="s">
        <v>381</v>
      </c>
      <c r="BF79" s="48" t="s">
        <v>160</v>
      </c>
      <c r="BG79" s="48" t="s">
        <v>24</v>
      </c>
      <c r="BH79" s="48" t="s">
        <v>97</v>
      </c>
      <c r="BI79" s="48" t="s">
        <v>508</v>
      </c>
      <c r="BJ79" s="65" t="s">
        <v>33</v>
      </c>
      <c r="BK79" s="48" t="s">
        <v>52</v>
      </c>
      <c r="BL79" s="48" t="s">
        <v>464</v>
      </c>
      <c r="BM79" s="48" t="s">
        <v>115</v>
      </c>
      <c r="BN79" s="48" t="s">
        <v>400</v>
      </c>
      <c r="BO79" s="65" t="s">
        <v>1158</v>
      </c>
      <c r="BP79" s="48" t="s">
        <v>336</v>
      </c>
      <c r="BQ79" s="48" t="s">
        <v>921</v>
      </c>
      <c r="BR79" s="49" t="s">
        <v>273</v>
      </c>
      <c r="BS79" s="24"/>
      <c r="BT79" s="22"/>
      <c r="BU79" s="29" t="s">
        <v>997</v>
      </c>
      <c r="BV79" s="30" t="s">
        <v>1030</v>
      </c>
      <c r="BW79" s="31">
        <f>L2+(71*L4)</f>
        <v>72</v>
      </c>
      <c r="BX79" s="22"/>
    </row>
    <row r="80" spans="1:76" x14ac:dyDescent="0.2">
      <c r="A80" s="1">
        <v>30</v>
      </c>
      <c r="B80" s="178">
        <f>BW1016</f>
        <v>1009</v>
      </c>
      <c r="C80" s="6">
        <f>BW617</f>
        <v>610</v>
      </c>
      <c r="D80" s="6">
        <f>BW91</f>
        <v>84</v>
      </c>
      <c r="E80" s="8">
        <f>BW458</f>
        <v>451</v>
      </c>
      <c r="F80" s="6">
        <f>BW246</f>
        <v>239</v>
      </c>
      <c r="G80" s="6">
        <f>BW391</f>
        <v>384</v>
      </c>
      <c r="H80" s="6">
        <f>BW853</f>
        <v>846</v>
      </c>
      <c r="I80" s="6">
        <f>BW740</f>
        <v>733</v>
      </c>
      <c r="J80" s="6">
        <f>BW445</f>
        <v>438</v>
      </c>
      <c r="K80" s="6">
        <f>BW44</f>
        <v>37</v>
      </c>
      <c r="L80" s="6">
        <f>BW542</f>
        <v>535</v>
      </c>
      <c r="M80" s="6">
        <f>BW911</f>
        <v>904</v>
      </c>
      <c r="N80" s="12">
        <f>BW691</f>
        <v>684</v>
      </c>
      <c r="O80" s="6">
        <f>BW834</f>
        <v>827</v>
      </c>
      <c r="P80" s="6">
        <f>BW272</f>
        <v>265</v>
      </c>
      <c r="Q80" s="6">
        <f>BW161</f>
        <v>154</v>
      </c>
      <c r="R80" s="6">
        <f>BW878</f>
        <v>871</v>
      </c>
      <c r="S80" s="6">
        <f>BW767</f>
        <v>760</v>
      </c>
      <c r="T80" s="6">
        <f>BW205</f>
        <v>198</v>
      </c>
      <c r="U80" s="11">
        <f>BW348</f>
        <v>341</v>
      </c>
      <c r="V80" s="6">
        <f>BW128</f>
        <v>121</v>
      </c>
      <c r="W80" s="6">
        <f>BW497</f>
        <v>490</v>
      </c>
      <c r="X80" s="6">
        <f>BW995</f>
        <v>988</v>
      </c>
      <c r="Y80" s="6">
        <f>BW594</f>
        <v>587</v>
      </c>
      <c r="Z80" s="6">
        <f>BW299</f>
        <v>292</v>
      </c>
      <c r="AA80" s="6">
        <f>BW186</f>
        <v>179</v>
      </c>
      <c r="AB80" s="6">
        <f>BW648</f>
        <v>641</v>
      </c>
      <c r="AC80" s="6">
        <f>BW793</f>
        <v>786</v>
      </c>
      <c r="AD80" s="7">
        <f>BW581</f>
        <v>574</v>
      </c>
      <c r="AE80" s="9">
        <f>BW948</f>
        <v>941</v>
      </c>
      <c r="AF80" s="6">
        <f>BW422</f>
        <v>415</v>
      </c>
      <c r="AG80" s="179">
        <f>BW23</f>
        <v>16</v>
      </c>
      <c r="AH80" s="5">
        <f t="shared" si="11"/>
        <v>16400</v>
      </c>
      <c r="AI80" s="5">
        <f t="shared" si="12"/>
        <v>11201200</v>
      </c>
      <c r="AJ80" s="2">
        <f t="shared" si="10"/>
        <v>8606720000</v>
      </c>
      <c r="AK80" s="115">
        <f>SUMSQ(R79,S79,T79,U79,V79,W79,X79,Y79,Z79,AA79,AB79,AC79,AD79,AE79,AF79,AG79,R80,S80,T80,U80,V80,W80,X80,Y80,Z80,AA80,AB80,AC80,AD80,AE80,AF80,AG80)</f>
        <v>11201200</v>
      </c>
      <c r="AM80" s="74" t="s">
        <v>532</v>
      </c>
      <c r="AN80" s="48" t="s">
        <v>1006</v>
      </c>
      <c r="AO80" s="48" t="s">
        <v>595</v>
      </c>
      <c r="AP80" s="48" t="s">
        <v>944</v>
      </c>
      <c r="AQ80" s="48" t="s">
        <v>659</v>
      </c>
      <c r="AR80" s="48" t="s">
        <v>881</v>
      </c>
      <c r="AS80" s="65" t="s">
        <v>723</v>
      </c>
      <c r="AT80" s="48" t="s">
        <v>817</v>
      </c>
      <c r="AU80" s="48" t="s">
        <v>804</v>
      </c>
      <c r="AV80" s="48" t="s">
        <v>773</v>
      </c>
      <c r="AW80" s="48" t="s">
        <v>868</v>
      </c>
      <c r="AX80" s="65" t="s">
        <v>1131</v>
      </c>
      <c r="AY80" s="48" t="s">
        <v>931</v>
      </c>
      <c r="AZ80" s="48" t="s">
        <v>646</v>
      </c>
      <c r="BA80" s="48" t="s">
        <v>993</v>
      </c>
      <c r="BB80" s="48" t="s">
        <v>582</v>
      </c>
      <c r="BC80" s="65" t="s">
        <v>328</v>
      </c>
      <c r="BD80" s="48" t="s">
        <v>233</v>
      </c>
      <c r="BE80" s="48" t="s">
        <v>392</v>
      </c>
      <c r="BF80" s="48" t="s">
        <v>170</v>
      </c>
      <c r="BG80" s="48" t="s">
        <v>456</v>
      </c>
      <c r="BH80" s="48" t="s">
        <v>108</v>
      </c>
      <c r="BI80" s="65" t="s">
        <v>519</v>
      </c>
      <c r="BJ80" s="48" t="s">
        <v>44</v>
      </c>
      <c r="BK80" s="48" t="s">
        <v>668</v>
      </c>
      <c r="BL80" s="48" t="s">
        <v>469</v>
      </c>
      <c r="BM80" s="48" t="s">
        <v>120</v>
      </c>
      <c r="BN80" s="48" t="s">
        <v>405</v>
      </c>
      <c r="BO80" s="48" t="s">
        <v>182</v>
      </c>
      <c r="BP80" s="65" t="s">
        <v>341</v>
      </c>
      <c r="BQ80" s="48" t="s">
        <v>246</v>
      </c>
      <c r="BR80" s="49" t="s">
        <v>278</v>
      </c>
      <c r="BS80" s="24"/>
      <c r="BT80" s="22"/>
      <c r="BU80" s="29" t="s">
        <v>567</v>
      </c>
      <c r="BV80" s="30" t="s">
        <v>1030</v>
      </c>
      <c r="BW80" s="31">
        <f>L2+(72*L4)</f>
        <v>73</v>
      </c>
      <c r="BX80" s="22"/>
    </row>
    <row r="81" spans="1:76" x14ac:dyDescent="0.2">
      <c r="A81" s="1">
        <v>31</v>
      </c>
      <c r="B81" s="199">
        <f>BW436</f>
        <v>429</v>
      </c>
      <c r="C81" s="6">
        <f>BW69</f>
        <v>62</v>
      </c>
      <c r="D81" s="6">
        <f>BW535</f>
        <v>528</v>
      </c>
      <c r="E81" s="6">
        <f>BW934</f>
        <v>927</v>
      </c>
      <c r="F81" s="6">
        <f>BW698</f>
        <v>691</v>
      </c>
      <c r="G81" s="6">
        <f>BW811</f>
        <v>804</v>
      </c>
      <c r="H81" s="6">
        <f>BW281</f>
        <v>274</v>
      </c>
      <c r="I81" s="6">
        <f>BW136</f>
        <v>129</v>
      </c>
      <c r="J81" s="6">
        <f>BW1009</f>
        <v>1002</v>
      </c>
      <c r="K81" s="6">
        <f>BW640</f>
        <v>633</v>
      </c>
      <c r="L81" s="6">
        <f>BW82</f>
        <v>75</v>
      </c>
      <c r="M81" s="6">
        <f>BW483</f>
        <v>476</v>
      </c>
      <c r="N81" s="6">
        <f>BW255</f>
        <v>248</v>
      </c>
      <c r="O81" s="6">
        <f>BW366</f>
        <v>359</v>
      </c>
      <c r="P81" s="6">
        <f>BW860</f>
        <v>853</v>
      </c>
      <c r="Q81" s="12">
        <f>BW717</f>
        <v>710</v>
      </c>
      <c r="R81" s="11">
        <f>BW322</f>
        <v>315</v>
      </c>
      <c r="S81" s="6">
        <f>BW179</f>
        <v>172</v>
      </c>
      <c r="T81" s="6">
        <f>BW673</f>
        <v>666</v>
      </c>
      <c r="U81" s="6">
        <f>BW784</f>
        <v>777</v>
      </c>
      <c r="V81" s="6">
        <f>BW556</f>
        <v>549</v>
      </c>
      <c r="W81" s="6">
        <f>BW957</f>
        <v>950</v>
      </c>
      <c r="X81" s="6">
        <f>BW399</f>
        <v>392</v>
      </c>
      <c r="Y81" s="6">
        <f>BW30</f>
        <v>23</v>
      </c>
      <c r="Z81" s="6">
        <f>BW903</f>
        <v>896</v>
      </c>
      <c r="AA81" s="6">
        <f>BW758</f>
        <v>751</v>
      </c>
      <c r="AB81" s="6">
        <f>BW228</f>
        <v>221</v>
      </c>
      <c r="AC81" s="6">
        <f>BW341</f>
        <v>334</v>
      </c>
      <c r="AD81" s="6">
        <f>BW105</f>
        <v>98</v>
      </c>
      <c r="AE81" s="6">
        <f>BW504</f>
        <v>497</v>
      </c>
      <c r="AF81" s="9">
        <f>BW970</f>
        <v>963</v>
      </c>
      <c r="AG81" s="200">
        <f>BW603</f>
        <v>596</v>
      </c>
      <c r="AH81" s="5">
        <f t="shared" si="11"/>
        <v>16400</v>
      </c>
      <c r="AI81" s="5">
        <f t="shared" si="12"/>
        <v>11201200</v>
      </c>
      <c r="AJ81" s="2">
        <f t="shared" si="10"/>
        <v>8606720000</v>
      </c>
      <c r="AK81" s="115">
        <f>SUMSQ(B81,C81,D81,E81,F81,G81,H81,I81,J81,K81,L81,M81,N81,O81,P81,Q81,B82,C82,D82,E82,F82,G82,H82,I82,J82,K82,L82,M82,N82,O82,P82,Q82)</f>
        <v>11201200</v>
      </c>
      <c r="AM81" s="47" t="s">
        <v>529</v>
      </c>
      <c r="AN81" s="48" t="s">
        <v>1003</v>
      </c>
      <c r="AO81" s="48" t="s">
        <v>592</v>
      </c>
      <c r="AP81" s="65" t="s">
        <v>1152</v>
      </c>
      <c r="AQ81" s="48" t="s">
        <v>656</v>
      </c>
      <c r="AR81" s="48" t="s">
        <v>878</v>
      </c>
      <c r="AS81" s="48" t="s">
        <v>720</v>
      </c>
      <c r="AT81" s="48" t="s">
        <v>814</v>
      </c>
      <c r="AU81" s="65" t="s">
        <v>791</v>
      </c>
      <c r="AV81" s="48" t="s">
        <v>760</v>
      </c>
      <c r="AW81" s="48" t="s">
        <v>855</v>
      </c>
      <c r="AX81" s="48" t="s">
        <v>697</v>
      </c>
      <c r="AY81" s="48" t="s">
        <v>918</v>
      </c>
      <c r="AZ81" s="48" t="s">
        <v>633</v>
      </c>
      <c r="BA81" s="65" t="s">
        <v>980</v>
      </c>
      <c r="BB81" s="48" t="s">
        <v>569</v>
      </c>
      <c r="BC81" s="48" t="s">
        <v>315</v>
      </c>
      <c r="BD81" s="48" t="s">
        <v>220</v>
      </c>
      <c r="BE81" s="48" t="s">
        <v>379</v>
      </c>
      <c r="BF81" s="48" t="s">
        <v>158</v>
      </c>
      <c r="BG81" s="48" t="s">
        <v>443</v>
      </c>
      <c r="BH81" s="65" t="s">
        <v>95</v>
      </c>
      <c r="BI81" s="48" t="s">
        <v>506</v>
      </c>
      <c r="BJ81" s="48" t="s">
        <v>31</v>
      </c>
      <c r="BK81" s="65" t="s">
        <v>54</v>
      </c>
      <c r="BL81" s="48" t="s">
        <v>466</v>
      </c>
      <c r="BM81" s="48" t="s">
        <v>117</v>
      </c>
      <c r="BN81" s="48" t="s">
        <v>402</v>
      </c>
      <c r="BO81" s="48" t="s">
        <v>4</v>
      </c>
      <c r="BP81" s="48" t="s">
        <v>338</v>
      </c>
      <c r="BQ81" s="65" t="s">
        <v>243</v>
      </c>
      <c r="BR81" s="49" t="s">
        <v>275</v>
      </c>
      <c r="BS81" s="24"/>
      <c r="BT81" s="22"/>
      <c r="BU81" s="29" t="s">
        <v>755</v>
      </c>
      <c r="BV81" s="30" t="s">
        <v>1030</v>
      </c>
      <c r="BW81" s="31">
        <f>L2+(73*L4)</f>
        <v>74</v>
      </c>
      <c r="BX81" s="22"/>
    </row>
    <row r="82" spans="1:76" ht="13.5" thickBot="1" x14ac:dyDescent="0.25">
      <c r="A82" s="1">
        <v>32</v>
      </c>
      <c r="B82" s="201">
        <f>BW17</f>
        <v>10</v>
      </c>
      <c r="C82" s="202">
        <f>BW416</f>
        <v>409</v>
      </c>
      <c r="D82" s="180">
        <f>BW946</f>
        <v>939</v>
      </c>
      <c r="E82" s="180">
        <f>BW579</f>
        <v>572</v>
      </c>
      <c r="F82" s="180">
        <f>BW799</f>
        <v>792</v>
      </c>
      <c r="G82" s="180">
        <f>BW654</f>
        <v>647</v>
      </c>
      <c r="H82" s="180">
        <f>BW188</f>
        <v>181</v>
      </c>
      <c r="I82" s="180">
        <f>BW301</f>
        <v>294</v>
      </c>
      <c r="J82" s="180">
        <f>BW596</f>
        <v>589</v>
      </c>
      <c r="K82" s="180">
        <f>BW997</f>
        <v>990</v>
      </c>
      <c r="L82" s="180">
        <f>BW503</f>
        <v>496</v>
      </c>
      <c r="M82" s="180">
        <f>BW134</f>
        <v>127</v>
      </c>
      <c r="N82" s="180">
        <f>BW346</f>
        <v>339</v>
      </c>
      <c r="O82" s="180">
        <f>BW203</f>
        <v>196</v>
      </c>
      <c r="P82" s="187">
        <f>BW761</f>
        <v>754</v>
      </c>
      <c r="Q82" s="180">
        <f>BW872</f>
        <v>865</v>
      </c>
      <c r="R82" s="180">
        <f>BW167</f>
        <v>160</v>
      </c>
      <c r="S82" s="191">
        <f>BW278</f>
        <v>271</v>
      </c>
      <c r="T82" s="180">
        <f>BW836</f>
        <v>829</v>
      </c>
      <c r="U82" s="180">
        <f>BW693</f>
        <v>686</v>
      </c>
      <c r="V82" s="180">
        <f>BW905</f>
        <v>898</v>
      </c>
      <c r="W82" s="180">
        <f>BW536</f>
        <v>529</v>
      </c>
      <c r="X82" s="180">
        <f>BW42</f>
        <v>35</v>
      </c>
      <c r="Y82" s="180">
        <f>BW443</f>
        <v>436</v>
      </c>
      <c r="Z82" s="180">
        <f>BW738</f>
        <v>731</v>
      </c>
      <c r="AA82" s="180">
        <f>BW851</f>
        <v>844</v>
      </c>
      <c r="AB82" s="180">
        <f>BW385</f>
        <v>378</v>
      </c>
      <c r="AC82" s="180">
        <f>BW240</f>
        <v>233</v>
      </c>
      <c r="AD82" s="180">
        <f>BW460</f>
        <v>453</v>
      </c>
      <c r="AE82" s="180">
        <f>BW93</f>
        <v>86</v>
      </c>
      <c r="AF82" s="203">
        <f>BW623</f>
        <v>616</v>
      </c>
      <c r="AG82" s="204">
        <f>BW1022</f>
        <v>1015</v>
      </c>
      <c r="AH82" s="5">
        <f t="shared" si="11"/>
        <v>16400</v>
      </c>
      <c r="AI82" s="5">
        <f t="shared" si="12"/>
        <v>11201200</v>
      </c>
      <c r="AJ82" s="2">
        <f t="shared" si="10"/>
        <v>8606720000</v>
      </c>
      <c r="AK82" s="115">
        <f>SUMSQ(R81,S81,T81,U81,V81,W81,X81,Y81,Z81,AA81,AB81,AC81,AD81,AE81,AF81,AG81,R82,S82,T82,U82,V82,W82,X82,Y82,Z82,AA82,AB82,AC82,AD82,AE82,AF82,AG82)</f>
        <v>11201200</v>
      </c>
      <c r="AM82" s="50" t="s">
        <v>530</v>
      </c>
      <c r="AN82" s="51" t="s">
        <v>1004</v>
      </c>
      <c r="AO82" s="76" t="s">
        <v>593</v>
      </c>
      <c r="AP82" s="51" t="s">
        <v>942</v>
      </c>
      <c r="AQ82" s="51" t="s">
        <v>657</v>
      </c>
      <c r="AR82" s="51" t="s">
        <v>879</v>
      </c>
      <c r="AS82" s="51" t="s">
        <v>721</v>
      </c>
      <c r="AT82" s="51" t="s">
        <v>815</v>
      </c>
      <c r="AU82" s="51" t="s">
        <v>806</v>
      </c>
      <c r="AV82" s="76" t="s">
        <v>775</v>
      </c>
      <c r="AW82" s="51" t="s">
        <v>870</v>
      </c>
      <c r="AX82" s="51" t="s">
        <v>712</v>
      </c>
      <c r="AY82" s="51" t="s">
        <v>933</v>
      </c>
      <c r="AZ82" s="51" t="s">
        <v>648</v>
      </c>
      <c r="BA82" s="51" t="s">
        <v>995</v>
      </c>
      <c r="BB82" s="76" t="s">
        <v>584</v>
      </c>
      <c r="BC82" s="51" t="s">
        <v>330</v>
      </c>
      <c r="BD82" s="51" t="s">
        <v>235</v>
      </c>
      <c r="BE82" s="51" t="s">
        <v>394</v>
      </c>
      <c r="BF82" s="51" t="s">
        <v>172</v>
      </c>
      <c r="BG82" s="76" t="s">
        <v>1130</v>
      </c>
      <c r="BH82" s="51" t="s">
        <v>110</v>
      </c>
      <c r="BI82" s="51" t="s">
        <v>521</v>
      </c>
      <c r="BJ82" s="51" t="s">
        <v>46</v>
      </c>
      <c r="BK82" s="51" t="s">
        <v>55</v>
      </c>
      <c r="BL82" s="76" t="s">
        <v>467</v>
      </c>
      <c r="BM82" s="51" t="s">
        <v>118</v>
      </c>
      <c r="BN82" s="51" t="s">
        <v>403</v>
      </c>
      <c r="BO82" s="51" t="s">
        <v>180</v>
      </c>
      <c r="BP82" s="51" t="s">
        <v>339</v>
      </c>
      <c r="BQ82" s="51" t="s">
        <v>244</v>
      </c>
      <c r="BR82" s="81" t="s">
        <v>276</v>
      </c>
      <c r="BS82" s="24"/>
      <c r="BT82" s="22"/>
      <c r="BU82" s="29" t="s">
        <v>855</v>
      </c>
      <c r="BV82" s="30" t="s">
        <v>1030</v>
      </c>
      <c r="BW82" s="31">
        <f>L2+(74*L4)</f>
        <v>75</v>
      </c>
      <c r="BX82" s="22"/>
    </row>
    <row r="83" spans="1:76" x14ac:dyDescent="0.2">
      <c r="A83" s="3" t="s">
        <v>0</v>
      </c>
      <c r="B83" s="5">
        <f t="shared" ref="B83:I83" si="13">SUM(B51:B82)</f>
        <v>16400</v>
      </c>
      <c r="C83" s="5">
        <f t="shared" si="13"/>
        <v>16400</v>
      </c>
      <c r="D83" s="5">
        <f t="shared" si="13"/>
        <v>16400</v>
      </c>
      <c r="E83" s="5">
        <f t="shared" si="13"/>
        <v>16400</v>
      </c>
      <c r="F83" s="5">
        <f t="shared" si="13"/>
        <v>16400</v>
      </c>
      <c r="G83" s="5">
        <f t="shared" si="13"/>
        <v>16400</v>
      </c>
      <c r="H83" s="5">
        <f t="shared" si="13"/>
        <v>16400</v>
      </c>
      <c r="I83" s="5">
        <f t="shared" si="13"/>
        <v>16400</v>
      </c>
      <c r="J83" s="5">
        <f t="shared" ref="J83:AG83" si="14">SUM(J51:J82)</f>
        <v>16400</v>
      </c>
      <c r="K83" s="5">
        <f t="shared" si="14"/>
        <v>16400</v>
      </c>
      <c r="L83" s="5">
        <f t="shared" si="14"/>
        <v>16400</v>
      </c>
      <c r="M83" s="5">
        <f t="shared" si="14"/>
        <v>16400</v>
      </c>
      <c r="N83" s="5">
        <f t="shared" si="14"/>
        <v>16400</v>
      </c>
      <c r="O83" s="5">
        <f t="shared" si="14"/>
        <v>16400</v>
      </c>
      <c r="P83" s="5">
        <f t="shared" si="14"/>
        <v>16400</v>
      </c>
      <c r="Q83" s="5">
        <f t="shared" si="14"/>
        <v>16400</v>
      </c>
      <c r="R83" s="5">
        <f t="shared" si="14"/>
        <v>16400</v>
      </c>
      <c r="S83" s="5">
        <f t="shared" si="14"/>
        <v>16400</v>
      </c>
      <c r="T83" s="5">
        <f t="shared" si="14"/>
        <v>16400</v>
      </c>
      <c r="U83" s="5">
        <f t="shared" si="14"/>
        <v>16400</v>
      </c>
      <c r="V83" s="5">
        <f t="shared" si="14"/>
        <v>16400</v>
      </c>
      <c r="W83" s="5">
        <f t="shared" si="14"/>
        <v>16400</v>
      </c>
      <c r="X83" s="5">
        <f t="shared" si="14"/>
        <v>16400</v>
      </c>
      <c r="Y83" s="5">
        <f t="shared" si="14"/>
        <v>16400</v>
      </c>
      <c r="Z83" s="5">
        <f t="shared" si="14"/>
        <v>16400</v>
      </c>
      <c r="AA83" s="5">
        <f t="shared" si="14"/>
        <v>16400</v>
      </c>
      <c r="AB83" s="5">
        <f t="shared" si="14"/>
        <v>16400</v>
      </c>
      <c r="AC83" s="5">
        <f t="shared" si="14"/>
        <v>16400</v>
      </c>
      <c r="AD83" s="5">
        <f t="shared" si="14"/>
        <v>16400</v>
      </c>
      <c r="AE83" s="5">
        <f t="shared" si="14"/>
        <v>16400</v>
      </c>
      <c r="AF83" s="5">
        <f t="shared" si="14"/>
        <v>16400</v>
      </c>
      <c r="AG83" s="5">
        <f t="shared" si="14"/>
        <v>16400</v>
      </c>
      <c r="AH83" s="5"/>
      <c r="AI83" s="5"/>
      <c r="BT83" s="22"/>
      <c r="BU83" s="29" t="s">
        <v>923</v>
      </c>
      <c r="BV83" s="30" t="s">
        <v>1030</v>
      </c>
      <c r="BW83" s="31">
        <f>L2+(75*L4)</f>
        <v>76</v>
      </c>
      <c r="BX83" s="22"/>
    </row>
    <row r="84" spans="1:76" x14ac:dyDescent="0.2">
      <c r="A84" s="3" t="s">
        <v>1</v>
      </c>
      <c r="B84" s="5">
        <f t="shared" ref="B84:AG84" si="15">SUMSQ(B51:B82)</f>
        <v>11201200</v>
      </c>
      <c r="C84" s="5">
        <f t="shared" si="15"/>
        <v>11201200</v>
      </c>
      <c r="D84" s="5">
        <f t="shared" si="15"/>
        <v>11201200</v>
      </c>
      <c r="E84" s="5">
        <f t="shared" si="15"/>
        <v>11201200</v>
      </c>
      <c r="F84" s="5">
        <f t="shared" si="15"/>
        <v>11201200</v>
      </c>
      <c r="G84" s="5">
        <f t="shared" si="15"/>
        <v>11201200</v>
      </c>
      <c r="H84" s="5">
        <f t="shared" si="15"/>
        <v>11201200</v>
      </c>
      <c r="I84" s="5">
        <f t="shared" si="15"/>
        <v>11201200</v>
      </c>
      <c r="J84" s="5">
        <f t="shared" si="15"/>
        <v>11201200</v>
      </c>
      <c r="K84" s="5">
        <f t="shared" si="15"/>
        <v>11201200</v>
      </c>
      <c r="L84" s="5">
        <f t="shared" si="15"/>
        <v>11201200</v>
      </c>
      <c r="M84" s="5">
        <f t="shared" si="15"/>
        <v>11201200</v>
      </c>
      <c r="N84" s="5">
        <f t="shared" si="15"/>
        <v>11201200</v>
      </c>
      <c r="O84" s="5">
        <f t="shared" si="15"/>
        <v>11201200</v>
      </c>
      <c r="P84" s="5">
        <f t="shared" si="15"/>
        <v>11201200</v>
      </c>
      <c r="Q84" s="5">
        <f t="shared" si="15"/>
        <v>11201200</v>
      </c>
      <c r="R84" s="5">
        <f t="shared" si="15"/>
        <v>11201200</v>
      </c>
      <c r="S84" s="5">
        <f t="shared" si="15"/>
        <v>11201200</v>
      </c>
      <c r="T84" s="5">
        <f t="shared" si="15"/>
        <v>11201200</v>
      </c>
      <c r="U84" s="5">
        <f t="shared" si="15"/>
        <v>11201200</v>
      </c>
      <c r="V84" s="5">
        <f t="shared" si="15"/>
        <v>11201200</v>
      </c>
      <c r="W84" s="5">
        <f t="shared" si="15"/>
        <v>11201200</v>
      </c>
      <c r="X84" s="5">
        <f t="shared" si="15"/>
        <v>11201200</v>
      </c>
      <c r="Y84" s="5">
        <f t="shared" si="15"/>
        <v>11201200</v>
      </c>
      <c r="Z84" s="5">
        <f t="shared" si="15"/>
        <v>11201200</v>
      </c>
      <c r="AA84" s="5">
        <f t="shared" si="15"/>
        <v>11201200</v>
      </c>
      <c r="AB84" s="5">
        <f t="shared" si="15"/>
        <v>11201200</v>
      </c>
      <c r="AC84" s="5">
        <f t="shared" si="15"/>
        <v>11201200</v>
      </c>
      <c r="AD84" s="5">
        <f t="shared" si="15"/>
        <v>11201200</v>
      </c>
      <c r="AE84" s="5">
        <f t="shared" si="15"/>
        <v>11201200</v>
      </c>
      <c r="AF84" s="5">
        <f t="shared" si="15"/>
        <v>11201200</v>
      </c>
      <c r="AG84" s="5">
        <f t="shared" si="15"/>
        <v>11201200</v>
      </c>
      <c r="AH84" s="5"/>
      <c r="AI84" s="5"/>
      <c r="BT84" s="22"/>
      <c r="BU84" s="29" t="s">
        <v>97</v>
      </c>
      <c r="BV84" s="30" t="s">
        <v>1030</v>
      </c>
      <c r="BW84" s="31">
        <f>L2+(76*L4)</f>
        <v>77</v>
      </c>
      <c r="BX84" s="22"/>
    </row>
    <row r="85" spans="1:76" x14ac:dyDescent="0.2">
      <c r="A85" s="3" t="s">
        <v>2</v>
      </c>
      <c r="B85" s="2">
        <f t="shared" ref="B85:AG85" si="16">B51^3+B52^3+B53^3+B54^3+B55^3+B56^3+B57^3+B58^3+B59^3+B60^3+B61^3+B62^3+B63^3+B64^3+B65^3+B66^3+B67^3+B68^3+B69^3+B70^3+B71^3+B72^3+B73^3+B74^3+B75^3+B76^3+B77^3+B78^3+B79^3+B80^3+B81^3+B82^3</f>
        <v>8606720000</v>
      </c>
      <c r="C85" s="2">
        <f t="shared" si="16"/>
        <v>8606720000</v>
      </c>
      <c r="D85" s="2">
        <f>D51^3+D52^3+D53^3+D54^3+D55^3+D56^3+D57^3+D58^3+D59^3+D60^3+D61^3+D62^3+D63^3+D64^3+D65^3+D66^3+D67^3+D68^3+D69^3+D70^3+D71^3+D72^3+D73^3+D74^3+D75^3+D76^3+D77^3+D78^3+D79^3+D80^3+D81^3+D82^3</f>
        <v>8606720000</v>
      </c>
      <c r="E85" s="2">
        <f t="shared" si="16"/>
        <v>8606720000</v>
      </c>
      <c r="F85" s="2">
        <f t="shared" si="16"/>
        <v>8606720000</v>
      </c>
      <c r="G85" s="2">
        <f t="shared" si="16"/>
        <v>8606720000</v>
      </c>
      <c r="H85" s="2">
        <f t="shared" si="16"/>
        <v>8606720000</v>
      </c>
      <c r="I85" s="2">
        <f t="shared" si="16"/>
        <v>8606720000</v>
      </c>
      <c r="J85" s="2">
        <f t="shared" si="16"/>
        <v>8606720000</v>
      </c>
      <c r="K85" s="2">
        <f t="shared" si="16"/>
        <v>8606720000</v>
      </c>
      <c r="L85" s="2">
        <f t="shared" si="16"/>
        <v>8606720000</v>
      </c>
      <c r="M85" s="2">
        <f t="shared" si="16"/>
        <v>8606720000</v>
      </c>
      <c r="N85" s="2">
        <f t="shared" si="16"/>
        <v>8606720000</v>
      </c>
      <c r="O85" s="2">
        <f t="shared" si="16"/>
        <v>8606720000</v>
      </c>
      <c r="P85" s="2">
        <f t="shared" si="16"/>
        <v>8606720000</v>
      </c>
      <c r="Q85" s="2">
        <f t="shared" si="16"/>
        <v>8606720000</v>
      </c>
      <c r="R85" s="2">
        <f t="shared" si="16"/>
        <v>8606720000</v>
      </c>
      <c r="S85" s="2">
        <f t="shared" si="16"/>
        <v>8606720000</v>
      </c>
      <c r="T85" s="2">
        <f t="shared" si="16"/>
        <v>8606720000</v>
      </c>
      <c r="U85" s="2">
        <f t="shared" si="16"/>
        <v>8606720000</v>
      </c>
      <c r="V85" s="2">
        <f t="shared" si="16"/>
        <v>8606720000</v>
      </c>
      <c r="W85" s="2">
        <f t="shared" si="16"/>
        <v>8606720000</v>
      </c>
      <c r="X85" s="2">
        <f t="shared" si="16"/>
        <v>8606720000</v>
      </c>
      <c r="Y85" s="2">
        <f t="shared" si="16"/>
        <v>8606720000</v>
      </c>
      <c r="Z85" s="2">
        <f t="shared" si="16"/>
        <v>8606720000</v>
      </c>
      <c r="AA85" s="2">
        <f t="shared" si="16"/>
        <v>8606720000</v>
      </c>
      <c r="AB85" s="2">
        <f t="shared" si="16"/>
        <v>8606720000</v>
      </c>
      <c r="AC85" s="2">
        <f t="shared" si="16"/>
        <v>8606720000</v>
      </c>
      <c r="AD85" s="2">
        <f t="shared" si="16"/>
        <v>8606720000</v>
      </c>
      <c r="AE85" s="2">
        <f t="shared" si="16"/>
        <v>8606720000</v>
      </c>
      <c r="AF85" s="2">
        <f t="shared" si="16"/>
        <v>8606720000</v>
      </c>
      <c r="AG85" s="2">
        <f t="shared" si="16"/>
        <v>8606720000</v>
      </c>
      <c r="AH85" s="5"/>
      <c r="AI85" s="5"/>
      <c r="AL85" s="64" t="s">
        <v>1171</v>
      </c>
      <c r="AM85" s="66" t="s">
        <v>971</v>
      </c>
      <c r="AN85" s="66" t="s">
        <v>561</v>
      </c>
      <c r="AO85" s="66" t="s">
        <v>907</v>
      </c>
      <c r="AP85" s="66" t="s">
        <v>627</v>
      </c>
      <c r="AQ85" s="66" t="s">
        <v>842</v>
      </c>
      <c r="AR85" s="66" t="s">
        <v>693</v>
      </c>
      <c r="AS85" s="66" t="s">
        <v>777</v>
      </c>
      <c r="AT85" s="66" t="s">
        <v>758</v>
      </c>
      <c r="AU85" s="66" t="s">
        <v>799</v>
      </c>
      <c r="AV85" s="66" t="s">
        <v>767</v>
      </c>
      <c r="AW85" s="66" t="s">
        <v>865</v>
      </c>
      <c r="AX85" s="66" t="s">
        <v>702</v>
      </c>
      <c r="AY85" s="66" t="s">
        <v>930</v>
      </c>
      <c r="AZ85" s="66" t="s">
        <v>636</v>
      </c>
      <c r="BA85" s="66" t="s">
        <v>994</v>
      </c>
      <c r="BB85" s="66" t="s">
        <v>570</v>
      </c>
      <c r="BC85" s="66" t="s">
        <v>266</v>
      </c>
      <c r="BD85" s="66" t="s">
        <v>285</v>
      </c>
      <c r="BE85" s="66" t="s">
        <v>200</v>
      </c>
      <c r="BF85" s="66" t="s">
        <v>350</v>
      </c>
      <c r="BG85" s="66" t="s">
        <v>136</v>
      </c>
      <c r="BH85" s="66" t="s">
        <v>416</v>
      </c>
      <c r="BI85" s="66" t="s">
        <v>71</v>
      </c>
      <c r="BJ85" s="66" t="s">
        <v>482</v>
      </c>
      <c r="BK85" s="66" t="s">
        <v>48</v>
      </c>
      <c r="BL85" s="66" t="s">
        <v>473</v>
      </c>
      <c r="BM85" s="65" t="s">
        <v>113</v>
      </c>
      <c r="BN85" s="98" t="s">
        <v>407</v>
      </c>
      <c r="BO85" s="89" t="s">
        <v>1158</v>
      </c>
      <c r="BP85" s="89" t="s">
        <v>341</v>
      </c>
      <c r="BQ85" s="89" t="s">
        <v>243</v>
      </c>
      <c r="BR85" s="89" t="s">
        <v>276</v>
      </c>
      <c r="BT85" s="22"/>
      <c r="BU85" s="29" t="s">
        <v>164</v>
      </c>
      <c r="BV85" s="30" t="s">
        <v>1030</v>
      </c>
      <c r="BW85" s="31">
        <f>L2+(77*L4)</f>
        <v>78</v>
      </c>
      <c r="BX85" s="22"/>
    </row>
    <row r="86" spans="1:76" x14ac:dyDescent="0.2">
      <c r="AH86" s="5"/>
      <c r="AI86" s="5"/>
      <c r="AL86" s="64" t="s">
        <v>1172</v>
      </c>
      <c r="AM86" s="66" t="s">
        <v>530</v>
      </c>
      <c r="AN86" s="66" t="s">
        <v>1003</v>
      </c>
      <c r="AO86" s="66" t="s">
        <v>595</v>
      </c>
      <c r="AP86" s="66" t="s">
        <v>939</v>
      </c>
      <c r="AQ86" s="66" t="s">
        <v>661</v>
      </c>
      <c r="AR86" s="66" t="s">
        <v>874</v>
      </c>
      <c r="AS86" s="66" t="s">
        <v>727</v>
      </c>
      <c r="AT86" s="66" t="s">
        <v>808</v>
      </c>
      <c r="AU86" s="66" t="s">
        <v>736</v>
      </c>
      <c r="AV86" s="66" t="s">
        <v>831</v>
      </c>
      <c r="AW86" s="66" t="s">
        <v>670</v>
      </c>
      <c r="AX86" s="66" t="s">
        <v>896</v>
      </c>
      <c r="AY86" s="66" t="s">
        <v>604</v>
      </c>
      <c r="AZ86" s="66" t="s">
        <v>961</v>
      </c>
      <c r="BA86" s="66" t="s">
        <v>539</v>
      </c>
      <c r="BB86" s="66" t="s">
        <v>1026</v>
      </c>
      <c r="BC86" s="66" t="s">
        <v>316</v>
      </c>
      <c r="BD86" s="66" t="s">
        <v>234</v>
      </c>
      <c r="BE86" s="66" t="s">
        <v>382</v>
      </c>
      <c r="BF86" s="66" t="s">
        <v>169</v>
      </c>
      <c r="BG86" s="66" t="s">
        <v>448</v>
      </c>
      <c r="BH86" s="66" t="s">
        <v>105</v>
      </c>
      <c r="BI86" s="66" t="s">
        <v>513</v>
      </c>
      <c r="BJ86" s="66" t="s">
        <v>39</v>
      </c>
      <c r="BK86" s="66" t="s">
        <v>504</v>
      </c>
      <c r="BL86" s="66" t="s">
        <v>16</v>
      </c>
      <c r="BM86" s="65" t="s">
        <v>439</v>
      </c>
      <c r="BN86" s="98" t="s">
        <v>82</v>
      </c>
      <c r="BO86" s="89" t="s">
        <v>1146</v>
      </c>
      <c r="BP86" s="89" t="s">
        <v>147</v>
      </c>
      <c r="BQ86" s="89" t="s">
        <v>307</v>
      </c>
      <c r="BR86" s="89" t="s">
        <v>211</v>
      </c>
      <c r="BT86" s="22"/>
      <c r="BU86" s="29" t="s">
        <v>311</v>
      </c>
      <c r="BV86" s="30" t="s">
        <v>1030</v>
      </c>
      <c r="BW86" s="31">
        <f>L2+(78*L4)</f>
        <v>79</v>
      </c>
      <c r="BX86" s="22"/>
    </row>
    <row r="87" spans="1:76" x14ac:dyDescent="0.2">
      <c r="A87" s="3" t="s">
        <v>3</v>
      </c>
      <c r="B87" s="2">
        <f>B51</f>
        <v>7</v>
      </c>
      <c r="C87" s="2">
        <f>C52</f>
        <v>51</v>
      </c>
      <c r="D87" s="2">
        <f>D53</f>
        <v>93</v>
      </c>
      <c r="E87" s="2">
        <f>E54</f>
        <v>105</v>
      </c>
      <c r="F87" s="2">
        <f>F55</f>
        <v>156</v>
      </c>
      <c r="G87" s="2">
        <f>G56</f>
        <v>176</v>
      </c>
      <c r="H87" s="2">
        <f>H57</f>
        <v>194</v>
      </c>
      <c r="I87" s="2">
        <f>I58</f>
        <v>246</v>
      </c>
      <c r="J87" s="2">
        <f>J59</f>
        <v>266</v>
      </c>
      <c r="K87" s="2">
        <f>K60</f>
        <v>318</v>
      </c>
      <c r="L87" s="2">
        <f>L61</f>
        <v>340</v>
      </c>
      <c r="M87" s="2">
        <f>M62</f>
        <v>360</v>
      </c>
      <c r="N87" s="2">
        <f>N63</f>
        <v>405</v>
      </c>
      <c r="O87" s="2">
        <f>O64</f>
        <v>417</v>
      </c>
      <c r="P87" s="2">
        <f>P65</f>
        <v>463</v>
      </c>
      <c r="Q87" s="2">
        <f>Q66</f>
        <v>507</v>
      </c>
      <c r="R87" s="2">
        <f>R67</f>
        <v>523</v>
      </c>
      <c r="S87" s="2">
        <f>S68</f>
        <v>575</v>
      </c>
      <c r="T87" s="2">
        <f>T69</f>
        <v>593</v>
      </c>
      <c r="U87" s="2">
        <f>U70</f>
        <v>613</v>
      </c>
      <c r="V87" s="2">
        <f>V71</f>
        <v>664</v>
      </c>
      <c r="W87" s="2">
        <f>W72</f>
        <v>676</v>
      </c>
      <c r="X87" s="2">
        <f>X73</f>
        <v>718</v>
      </c>
      <c r="Y87" s="2">
        <f>Y74</f>
        <v>762</v>
      </c>
      <c r="Z87" s="2">
        <f>Z75</f>
        <v>774</v>
      </c>
      <c r="AA87" s="2">
        <f>AA76</f>
        <v>818</v>
      </c>
      <c r="AB87" s="2">
        <f>AB77</f>
        <v>864</v>
      </c>
      <c r="AC87" s="2">
        <f>AC78</f>
        <v>876</v>
      </c>
      <c r="AD87" s="2">
        <f>AD79</f>
        <v>921</v>
      </c>
      <c r="AE87" s="2">
        <f>AE80</f>
        <v>941</v>
      </c>
      <c r="AF87" s="2">
        <f>AF81</f>
        <v>963</v>
      </c>
      <c r="AG87" s="2">
        <f>AG82</f>
        <v>1015</v>
      </c>
      <c r="AH87" s="217">
        <f t="shared" ref="AH87:AH90" si="17">SUM(B87:AG87)</f>
        <v>16400</v>
      </c>
      <c r="AI87" s="5">
        <f t="shared" ref="AI87:AI90" si="18">SUMSQ(B87:AG87)</f>
        <v>11201200</v>
      </c>
      <c r="AJ87" s="2">
        <f t="shared" ref="AJ87:AJ90" si="19">B87^3+C87^3+D87^3+E87^3+F87^3+G87^3+H87^3+I87^3+J87^3+K87^3+L87^3+M87^3+N87^3+O87^3+P87^3+Q87^3+R87^3+S87^3+T87^3+U87^3+V87^3+W87^3+X87^3+Y87^3+Z87^3+AA87^3+AB87^3+AC87^3+AD87^3+AE87^3+AF87^3+AG87^3</f>
        <v>8606720000</v>
      </c>
      <c r="AO87" s="77"/>
      <c r="AP87" s="77"/>
      <c r="AQ87" s="77"/>
      <c r="BC87" s="77"/>
      <c r="BD87" s="77"/>
      <c r="BJ87" s="77"/>
      <c r="BR87" s="2" t="s">
        <v>5</v>
      </c>
      <c r="BT87" s="22"/>
      <c r="BU87" s="29" t="s">
        <v>499</v>
      </c>
      <c r="BV87" s="30" t="s">
        <v>1030</v>
      </c>
      <c r="BW87" s="31">
        <f>L2+(79*L4)</f>
        <v>80</v>
      </c>
      <c r="BX87" s="22"/>
    </row>
    <row r="88" spans="1:76" x14ac:dyDescent="0.2">
      <c r="A88" s="3" t="s">
        <v>4</v>
      </c>
      <c r="B88" s="2">
        <f>B82</f>
        <v>10</v>
      </c>
      <c r="C88" s="2">
        <f>C81</f>
        <v>62</v>
      </c>
      <c r="D88" s="2">
        <f>D80</f>
        <v>84</v>
      </c>
      <c r="E88" s="2">
        <f>E79</f>
        <v>104</v>
      </c>
      <c r="F88" s="2">
        <f>F78</f>
        <v>149</v>
      </c>
      <c r="G88" s="2">
        <f>G77</f>
        <v>161</v>
      </c>
      <c r="H88" s="2">
        <f>H76</f>
        <v>207</v>
      </c>
      <c r="I88" s="2">
        <f>I75</f>
        <v>251</v>
      </c>
      <c r="J88" s="2">
        <f>J74</f>
        <v>263</v>
      </c>
      <c r="K88" s="2">
        <f>K73</f>
        <v>307</v>
      </c>
      <c r="L88" s="2">
        <f>L72</f>
        <v>349</v>
      </c>
      <c r="M88" s="2">
        <f>M71</f>
        <v>361</v>
      </c>
      <c r="N88" s="2">
        <f>N70</f>
        <v>412</v>
      </c>
      <c r="O88" s="2">
        <f>O69</f>
        <v>432</v>
      </c>
      <c r="P88" s="2">
        <f>P68</f>
        <v>450</v>
      </c>
      <c r="Q88" s="2">
        <f>Q67</f>
        <v>502</v>
      </c>
      <c r="R88" s="2">
        <f>R66</f>
        <v>518</v>
      </c>
      <c r="S88" s="2">
        <f>S65</f>
        <v>562</v>
      </c>
      <c r="T88" s="2">
        <f>T64</f>
        <v>608</v>
      </c>
      <c r="U88" s="2">
        <f>U63</f>
        <v>620</v>
      </c>
      <c r="V88" s="2">
        <f>V62</f>
        <v>665</v>
      </c>
      <c r="W88" s="2">
        <f>W61</f>
        <v>685</v>
      </c>
      <c r="X88" s="2">
        <f>X60</f>
        <v>707</v>
      </c>
      <c r="Y88" s="2">
        <f>Y59</f>
        <v>759</v>
      </c>
      <c r="Z88" s="2">
        <f>Z58</f>
        <v>779</v>
      </c>
      <c r="AA88" s="2">
        <f>AA57</f>
        <v>831</v>
      </c>
      <c r="AB88" s="2">
        <f>AB56</f>
        <v>849</v>
      </c>
      <c r="AC88" s="2">
        <f>AC55</f>
        <v>869</v>
      </c>
      <c r="AD88" s="2">
        <f>AD54</f>
        <v>920</v>
      </c>
      <c r="AE88" s="2">
        <f>AE53</f>
        <v>932</v>
      </c>
      <c r="AF88" s="2">
        <f>AF52</f>
        <v>974</v>
      </c>
      <c r="AG88" s="2">
        <f>AG51</f>
        <v>1018</v>
      </c>
      <c r="AH88" s="217">
        <f t="shared" si="17"/>
        <v>16400</v>
      </c>
      <c r="AI88" s="5">
        <f t="shared" si="18"/>
        <v>11201200</v>
      </c>
      <c r="AJ88" s="2">
        <f t="shared" si="19"/>
        <v>8606720000</v>
      </c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T88" s="22"/>
      <c r="BU88" s="29" t="s">
        <v>1013</v>
      </c>
      <c r="BV88" s="30" t="s">
        <v>1030</v>
      </c>
      <c r="BW88" s="31">
        <f>L2+(80*L4)</f>
        <v>81</v>
      </c>
      <c r="BX88" s="22"/>
    </row>
    <row r="89" spans="1:76" x14ac:dyDescent="0.2">
      <c r="A89" s="3" t="s">
        <v>6</v>
      </c>
      <c r="B89" s="2">
        <f>B67</f>
        <v>669</v>
      </c>
      <c r="C89" s="2">
        <f>C68</f>
        <v>681</v>
      </c>
      <c r="D89" s="2">
        <f>D69</f>
        <v>711</v>
      </c>
      <c r="E89" s="2">
        <f>E70</f>
        <v>755</v>
      </c>
      <c r="F89" s="2">
        <f>F71</f>
        <v>514</v>
      </c>
      <c r="G89" s="2">
        <f>G72</f>
        <v>566</v>
      </c>
      <c r="H89" s="2">
        <f>H73</f>
        <v>604</v>
      </c>
      <c r="I89" s="2">
        <f>I74</f>
        <v>624</v>
      </c>
      <c r="J89" s="2">
        <f>J75</f>
        <v>916</v>
      </c>
      <c r="K89" s="2">
        <f>K76</f>
        <v>936</v>
      </c>
      <c r="L89" s="2">
        <f>L77</f>
        <v>970</v>
      </c>
      <c r="M89" s="2">
        <f>M78</f>
        <v>1022</v>
      </c>
      <c r="N89" s="2">
        <f>N79</f>
        <v>783</v>
      </c>
      <c r="O89" s="2">
        <f>O80</f>
        <v>827</v>
      </c>
      <c r="P89" s="2">
        <f>P81</f>
        <v>853</v>
      </c>
      <c r="Q89" s="2">
        <f>Q82</f>
        <v>865</v>
      </c>
      <c r="R89" s="2">
        <f>R51</f>
        <v>145</v>
      </c>
      <c r="S89" s="2">
        <f>S52</f>
        <v>165</v>
      </c>
      <c r="T89" s="2">
        <f>T53</f>
        <v>203</v>
      </c>
      <c r="U89" s="2">
        <f>U54</f>
        <v>255</v>
      </c>
      <c r="V89" s="2">
        <f>V55</f>
        <v>14</v>
      </c>
      <c r="W89" s="2">
        <f>W56</f>
        <v>58</v>
      </c>
      <c r="X89" s="2">
        <f>X57</f>
        <v>88</v>
      </c>
      <c r="Y89" s="2">
        <f>Y58</f>
        <v>100</v>
      </c>
      <c r="Z89" s="2">
        <f>Z59</f>
        <v>416</v>
      </c>
      <c r="AA89" s="2">
        <f>AA60</f>
        <v>428</v>
      </c>
      <c r="AB89" s="2">
        <f>AB61</f>
        <v>454</v>
      </c>
      <c r="AC89" s="2">
        <f>AC62</f>
        <v>498</v>
      </c>
      <c r="AD89" s="2">
        <f>AD63</f>
        <v>259</v>
      </c>
      <c r="AE89" s="2">
        <f>AE64</f>
        <v>311</v>
      </c>
      <c r="AF89" s="2">
        <f>AF65</f>
        <v>345</v>
      </c>
      <c r="AG89" s="2">
        <f>AG66</f>
        <v>365</v>
      </c>
      <c r="AH89" s="217">
        <f t="shared" si="17"/>
        <v>16400</v>
      </c>
      <c r="AI89" s="5">
        <f t="shared" si="18"/>
        <v>11201200</v>
      </c>
      <c r="AJ89" s="2">
        <f t="shared" si="19"/>
        <v>8606720000</v>
      </c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T89" s="22"/>
      <c r="BU89" s="29" t="s">
        <v>827</v>
      </c>
      <c r="BV89" s="30" t="s">
        <v>1030</v>
      </c>
      <c r="BW89" s="31">
        <f>L2+(81*L4)</f>
        <v>82</v>
      </c>
      <c r="BX89" s="22"/>
    </row>
    <row r="90" spans="1:76" x14ac:dyDescent="0.2">
      <c r="A90" s="3" t="s">
        <v>7</v>
      </c>
      <c r="B90" s="2">
        <f>B66</f>
        <v>660</v>
      </c>
      <c r="C90" s="2">
        <f>C65</f>
        <v>680</v>
      </c>
      <c r="D90" s="2">
        <f>D64</f>
        <v>714</v>
      </c>
      <c r="E90" s="2">
        <f>E63</f>
        <v>766</v>
      </c>
      <c r="F90" s="2">
        <f>F62</f>
        <v>527</v>
      </c>
      <c r="G90" s="2">
        <f>G61</f>
        <v>571</v>
      </c>
      <c r="H90" s="2">
        <f>H60</f>
        <v>597</v>
      </c>
      <c r="I90" s="2">
        <f>I59</f>
        <v>609</v>
      </c>
      <c r="J90" s="2">
        <f>J58</f>
        <v>925</v>
      </c>
      <c r="K90" s="2">
        <f>K57</f>
        <v>937</v>
      </c>
      <c r="L90" s="2">
        <f>L56</f>
        <v>967</v>
      </c>
      <c r="M90" s="2">
        <f>M55</f>
        <v>1011</v>
      </c>
      <c r="N90" s="2">
        <f>N54</f>
        <v>770</v>
      </c>
      <c r="O90" s="2">
        <f>O53</f>
        <v>822</v>
      </c>
      <c r="P90" s="2">
        <f>P52</f>
        <v>860</v>
      </c>
      <c r="Q90" s="2">
        <f>Q51</f>
        <v>880</v>
      </c>
      <c r="R90" s="2">
        <f>R82</f>
        <v>160</v>
      </c>
      <c r="S90" s="2">
        <f>S81</f>
        <v>172</v>
      </c>
      <c r="T90" s="2">
        <f>T80</f>
        <v>198</v>
      </c>
      <c r="U90" s="2">
        <f>U79</f>
        <v>242</v>
      </c>
      <c r="V90" s="2">
        <f>V78</f>
        <v>3</v>
      </c>
      <c r="W90" s="2">
        <f>W77</f>
        <v>55</v>
      </c>
      <c r="X90" s="2">
        <f>X76</f>
        <v>89</v>
      </c>
      <c r="Y90" s="2">
        <f>Y75</f>
        <v>109</v>
      </c>
      <c r="Z90" s="2">
        <f>Z74</f>
        <v>401</v>
      </c>
      <c r="AA90" s="2">
        <f>AA73</f>
        <v>421</v>
      </c>
      <c r="AB90" s="2">
        <f>AB72</f>
        <v>459</v>
      </c>
      <c r="AC90" s="2">
        <f>AC71</f>
        <v>511</v>
      </c>
      <c r="AD90" s="2">
        <f>AD70</f>
        <v>270</v>
      </c>
      <c r="AE90" s="2">
        <f>AE69</f>
        <v>314</v>
      </c>
      <c r="AF90" s="2">
        <f>AF68</f>
        <v>344</v>
      </c>
      <c r="AG90" s="2">
        <f>AG67</f>
        <v>356</v>
      </c>
      <c r="AH90" s="217">
        <f t="shared" si="17"/>
        <v>16400</v>
      </c>
      <c r="AI90" s="5">
        <f t="shared" si="18"/>
        <v>11201200</v>
      </c>
      <c r="AJ90" s="2">
        <f t="shared" si="19"/>
        <v>8606720000</v>
      </c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T90" s="22"/>
      <c r="BU90" s="29" t="s">
        <v>664</v>
      </c>
      <c r="BV90" s="30" t="s">
        <v>1030</v>
      </c>
      <c r="BW90" s="31">
        <f>L2+(82*L4)</f>
        <v>83</v>
      </c>
      <c r="BX90" s="22"/>
    </row>
    <row r="91" spans="1:76" x14ac:dyDescent="0.2">
      <c r="A91" s="1" t="s">
        <v>5</v>
      </c>
      <c r="B91" s="2" t="s">
        <v>5</v>
      </c>
      <c r="BT91" s="22"/>
      <c r="BU91" s="29" t="s">
        <v>595</v>
      </c>
      <c r="BV91" s="30" t="s">
        <v>1030</v>
      </c>
      <c r="BW91" s="31">
        <f>L2+(83*L4)</f>
        <v>84</v>
      </c>
      <c r="BX91" s="22"/>
    </row>
    <row r="92" spans="1:76" x14ac:dyDescent="0.2">
      <c r="A92" s="2"/>
      <c r="BT92" s="22"/>
      <c r="BU92" s="29" t="s">
        <v>408</v>
      </c>
      <c r="BV92" s="30" t="s">
        <v>1030</v>
      </c>
      <c r="BW92" s="31">
        <f>L2+(84*L4)</f>
        <v>85</v>
      </c>
      <c r="BX92" s="22"/>
    </row>
    <row r="93" spans="1:76" ht="13.5" thickBot="1" x14ac:dyDescent="0.25">
      <c r="A93" s="1" t="s">
        <v>5</v>
      </c>
      <c r="B93" s="1" t="s">
        <v>13</v>
      </c>
      <c r="BB93" s="32" t="s">
        <v>1164</v>
      </c>
      <c r="BT93" s="22"/>
      <c r="BU93" s="29" t="s">
        <v>339</v>
      </c>
      <c r="BV93" s="30" t="s">
        <v>1030</v>
      </c>
      <c r="BW93" s="31">
        <f>L2+(85*L4)</f>
        <v>86</v>
      </c>
      <c r="BX93" s="22"/>
    </row>
    <row r="94" spans="1:76" x14ac:dyDescent="0.2">
      <c r="A94" s="1">
        <v>1</v>
      </c>
      <c r="B94" s="181">
        <f>BW29</f>
        <v>22</v>
      </c>
      <c r="C94" s="133">
        <f>BW396</f>
        <v>389</v>
      </c>
      <c r="D94" s="177">
        <f>BW958</f>
        <v>951</v>
      </c>
      <c r="E94" s="177">
        <f>BW559</f>
        <v>552</v>
      </c>
      <c r="F94" s="177">
        <f>BW787</f>
        <v>780</v>
      </c>
      <c r="G94" s="177">
        <f>BW674</f>
        <v>667</v>
      </c>
      <c r="H94" s="177">
        <f>BW176</f>
        <v>169</v>
      </c>
      <c r="I94" s="177">
        <f>BW321</f>
        <v>314</v>
      </c>
      <c r="J94" s="177">
        <f>BW600</f>
        <v>593</v>
      </c>
      <c r="K94" s="177">
        <f>BW969</f>
        <v>962</v>
      </c>
      <c r="L94" s="177">
        <f>BW507</f>
        <v>500</v>
      </c>
      <c r="M94" s="177">
        <f>BW106</f>
        <v>99</v>
      </c>
      <c r="N94" s="177">
        <f>BW342</f>
        <v>335</v>
      </c>
      <c r="O94" s="177">
        <f>BW231</f>
        <v>224</v>
      </c>
      <c r="P94" s="177">
        <f>BW757</f>
        <v>750</v>
      </c>
      <c r="Q94" s="189">
        <f>BW900</f>
        <v>893</v>
      </c>
      <c r="R94" s="185">
        <f>BW139</f>
        <v>132</v>
      </c>
      <c r="S94" s="177">
        <f>BW282</f>
        <v>275</v>
      </c>
      <c r="T94" s="177">
        <f>BW808</f>
        <v>801</v>
      </c>
      <c r="U94" s="177">
        <f>BW697</f>
        <v>690</v>
      </c>
      <c r="V94" s="177">
        <f>BW933</f>
        <v>926</v>
      </c>
      <c r="W94" s="177">
        <f>BW532</f>
        <v>525</v>
      </c>
      <c r="X94" s="177">
        <f>BW70</f>
        <v>63</v>
      </c>
      <c r="Y94" s="177">
        <f>BW439</f>
        <v>432</v>
      </c>
      <c r="Z94" s="177">
        <f>BW718</f>
        <v>711</v>
      </c>
      <c r="AA94" s="177">
        <f>BW863</f>
        <v>856</v>
      </c>
      <c r="AB94" s="177">
        <f>BW365</f>
        <v>358</v>
      </c>
      <c r="AC94" s="177">
        <f>BW252</f>
        <v>245</v>
      </c>
      <c r="AD94" s="177">
        <f>BW480</f>
        <v>473</v>
      </c>
      <c r="AE94" s="177">
        <f>BW81</f>
        <v>74</v>
      </c>
      <c r="AF94" s="177">
        <f>BW643</f>
        <v>636</v>
      </c>
      <c r="AG94" s="184">
        <f>BW1010</f>
        <v>1003</v>
      </c>
      <c r="AH94" s="5">
        <f>SUM(B94:AG94)</f>
        <v>16400</v>
      </c>
      <c r="AI94" s="5">
        <f>SUMSQ(B94:AG94)</f>
        <v>11201200</v>
      </c>
      <c r="AJ94" s="2">
        <f t="shared" ref="AJ94:AJ125" si="20">B94^3+C94^3+D94^3+E94^3+F94^3+G94^3+H94^3+I94^3+J94^3+K94^3+L94^3+M94^3+N94^3+O94^3+P94^3+Q94^3+R94^3+S94^3+T94^3+U94^3+V94^3+W94^3+X94^3+Y94^3+Z94^3+AA94^3+AB94^3+AC94^3+AD94^3+AE94^3+AF94^3+AG94^3</f>
        <v>8606720000</v>
      </c>
      <c r="AK94" s="115">
        <f>SUMSQ(B94,C94,D94,E94,F94,G94,H94,I94,J94,K94,L94,M94,N94,O94,P94,Q94,B95,C95,D95,E95,F95,G95,H95,I95,J95,K95,L95,M95,N95,O95,P95,Q95)</f>
        <v>11201200</v>
      </c>
      <c r="AM94" s="45" t="s">
        <v>438</v>
      </c>
      <c r="AN94" s="46" t="s">
        <v>90</v>
      </c>
      <c r="AO94" s="75" t="s">
        <v>501</v>
      </c>
      <c r="AP94" s="46" t="s">
        <v>26</v>
      </c>
      <c r="AQ94" s="46" t="s">
        <v>310</v>
      </c>
      <c r="AR94" s="46" t="s">
        <v>215</v>
      </c>
      <c r="AS94" s="46" t="s">
        <v>374</v>
      </c>
      <c r="AT94" s="46" t="s">
        <v>153</v>
      </c>
      <c r="AU94" s="46" t="s">
        <v>200</v>
      </c>
      <c r="AV94" s="75" t="s">
        <v>359</v>
      </c>
      <c r="AW94" s="46" t="s">
        <v>264</v>
      </c>
      <c r="AX94" s="46" t="s">
        <v>6</v>
      </c>
      <c r="AY94" s="46" t="s">
        <v>75</v>
      </c>
      <c r="AZ94" s="46" t="s">
        <v>486</v>
      </c>
      <c r="BA94" s="46" t="s">
        <v>138</v>
      </c>
      <c r="BB94" s="75" t="s">
        <v>423</v>
      </c>
      <c r="BC94" s="46" t="s">
        <v>677</v>
      </c>
      <c r="BD94" s="46" t="s">
        <v>898</v>
      </c>
      <c r="BE94" s="46" t="s">
        <v>740</v>
      </c>
      <c r="BF94" s="46" t="s">
        <v>835</v>
      </c>
      <c r="BG94" s="75" t="s">
        <v>1159</v>
      </c>
      <c r="BH94" s="46" t="s">
        <v>1024</v>
      </c>
      <c r="BI94" s="46" t="s">
        <v>613</v>
      </c>
      <c r="BJ94" s="46" t="s">
        <v>961</v>
      </c>
      <c r="BK94" s="46" t="s">
        <v>913</v>
      </c>
      <c r="BL94" s="75" t="s">
        <v>628</v>
      </c>
      <c r="BM94" s="46" t="s">
        <v>975</v>
      </c>
      <c r="BN94" s="46" t="s">
        <v>564</v>
      </c>
      <c r="BO94" s="46" t="s">
        <v>786</v>
      </c>
      <c r="BP94" s="46" t="s">
        <v>755</v>
      </c>
      <c r="BQ94" s="46" t="s">
        <v>850</v>
      </c>
      <c r="BR94" s="79" t="s">
        <v>692</v>
      </c>
      <c r="BS94" s="24"/>
      <c r="BT94" s="22"/>
      <c r="BU94" s="29" t="s">
        <v>255</v>
      </c>
      <c r="BV94" s="30" t="s">
        <v>1030</v>
      </c>
      <c r="BW94" s="31">
        <f>L2+(86*L4)</f>
        <v>87</v>
      </c>
      <c r="BX94" s="22"/>
    </row>
    <row r="95" spans="1:76" x14ac:dyDescent="0.2">
      <c r="A95" s="1">
        <v>2</v>
      </c>
      <c r="B95" s="138">
        <f>BW440</f>
        <v>433</v>
      </c>
      <c r="C95" s="7">
        <f>BW41</f>
        <v>34</v>
      </c>
      <c r="D95" s="6">
        <f>BW539</f>
        <v>532</v>
      </c>
      <c r="E95" s="6">
        <f>BW906</f>
        <v>899</v>
      </c>
      <c r="F95" s="6">
        <f>BW694</f>
        <v>687</v>
      </c>
      <c r="G95" s="6">
        <f>BW839</f>
        <v>832</v>
      </c>
      <c r="H95" s="6">
        <f>BW277</f>
        <v>270</v>
      </c>
      <c r="I95" s="6">
        <f>BW164</f>
        <v>157</v>
      </c>
      <c r="J95" s="6">
        <f>BW1021</f>
        <v>1014</v>
      </c>
      <c r="K95" s="6">
        <f>BW620</f>
        <v>613</v>
      </c>
      <c r="L95" s="6">
        <f>BW94</f>
        <v>87</v>
      </c>
      <c r="M95" s="6">
        <f>BW463</f>
        <v>456</v>
      </c>
      <c r="N95" s="6">
        <f>BW243</f>
        <v>236</v>
      </c>
      <c r="O95" s="6">
        <f>BW386</f>
        <v>379</v>
      </c>
      <c r="P95" s="11">
        <f>BW848</f>
        <v>841</v>
      </c>
      <c r="Q95" s="6">
        <f>BW737</f>
        <v>730</v>
      </c>
      <c r="R95" s="6">
        <f>BW302</f>
        <v>295</v>
      </c>
      <c r="S95" s="12">
        <f>BW191</f>
        <v>184</v>
      </c>
      <c r="T95" s="6">
        <f>BW653</f>
        <v>646</v>
      </c>
      <c r="U95" s="6">
        <f>BW796</f>
        <v>789</v>
      </c>
      <c r="V95" s="6">
        <f>BW576</f>
        <v>569</v>
      </c>
      <c r="W95" s="6">
        <f>BW945</f>
        <v>938</v>
      </c>
      <c r="X95" s="6">
        <f>BW419</f>
        <v>412</v>
      </c>
      <c r="Y95" s="6">
        <f>BW18</f>
        <v>11</v>
      </c>
      <c r="Z95" s="6">
        <f>BW875</f>
        <v>868</v>
      </c>
      <c r="AA95" s="6">
        <f>BW762</f>
        <v>755</v>
      </c>
      <c r="AB95" s="6">
        <f>BW200</f>
        <v>193</v>
      </c>
      <c r="AC95" s="6">
        <f>BW345</f>
        <v>338</v>
      </c>
      <c r="AD95" s="6">
        <f>BW133</f>
        <v>126</v>
      </c>
      <c r="AE95" s="6">
        <f>BW500</f>
        <v>493</v>
      </c>
      <c r="AF95" s="8">
        <f>BW998</f>
        <v>991</v>
      </c>
      <c r="AG95" s="179">
        <f>BW599</f>
        <v>592</v>
      </c>
      <c r="AH95" s="5">
        <f t="shared" ref="AH95:AH125" si="21">SUM(B95:AG95)</f>
        <v>16400</v>
      </c>
      <c r="AI95" s="5">
        <f t="shared" ref="AI95:AI125" si="22">SUMSQ(B95:AG95)</f>
        <v>11201200</v>
      </c>
      <c r="AJ95" s="2">
        <f t="shared" si="20"/>
        <v>8606720000</v>
      </c>
      <c r="AK95" s="115">
        <f>SUMSQ(R94,S94,T94,U94,V94,W94,X94,Y94,Z94,AA94,AB94,AC94,AD94,AE94,AF94,AG94,R95,S95,T95,U95,V95,W95,X95,Y95,Z95,AA95,AB95,AC95,AD95,AE95,AF95,AG95)</f>
        <v>11201200</v>
      </c>
      <c r="AM95" s="47" t="s">
        <v>431</v>
      </c>
      <c r="AN95" s="48" t="s">
        <v>83</v>
      </c>
      <c r="AO95" s="48" t="s">
        <v>494</v>
      </c>
      <c r="AP95" s="65" t="s">
        <v>1132</v>
      </c>
      <c r="AQ95" s="48" t="s">
        <v>303</v>
      </c>
      <c r="AR95" s="48" t="s">
        <v>208</v>
      </c>
      <c r="AS95" s="48" t="s">
        <v>367</v>
      </c>
      <c r="AT95" s="48" t="s">
        <v>146</v>
      </c>
      <c r="AU95" s="65" t="s">
        <v>191</v>
      </c>
      <c r="AV95" s="48" t="s">
        <v>350</v>
      </c>
      <c r="AW95" s="48" t="s">
        <v>255</v>
      </c>
      <c r="AX95" s="48" t="s">
        <v>287</v>
      </c>
      <c r="AY95" s="48" t="s">
        <v>66</v>
      </c>
      <c r="AZ95" s="48" t="s">
        <v>478</v>
      </c>
      <c r="BA95" s="65" t="s">
        <v>129</v>
      </c>
      <c r="BB95" s="48" t="s">
        <v>414</v>
      </c>
      <c r="BC95" s="48" t="s">
        <v>668</v>
      </c>
      <c r="BD95" s="48" t="s">
        <v>889</v>
      </c>
      <c r="BE95" s="48" t="s">
        <v>732</v>
      </c>
      <c r="BF95" s="48" t="s">
        <v>826</v>
      </c>
      <c r="BG95" s="48" t="s">
        <v>541</v>
      </c>
      <c r="BH95" s="65" t="s">
        <v>1015</v>
      </c>
      <c r="BI95" s="48" t="s">
        <v>604</v>
      </c>
      <c r="BJ95" s="48" t="s">
        <v>952</v>
      </c>
      <c r="BK95" s="65" t="s">
        <v>906</v>
      </c>
      <c r="BL95" s="48" t="s">
        <v>621</v>
      </c>
      <c r="BM95" s="48" t="s">
        <v>969</v>
      </c>
      <c r="BN95" s="48" t="s">
        <v>557</v>
      </c>
      <c r="BO95" s="48" t="s">
        <v>780</v>
      </c>
      <c r="BP95" s="48" t="s">
        <v>748</v>
      </c>
      <c r="BQ95" s="65" t="s">
        <v>843</v>
      </c>
      <c r="BR95" s="49" t="s">
        <v>685</v>
      </c>
      <c r="BS95" s="24"/>
      <c r="BT95" s="22"/>
      <c r="BU95" s="29" t="s">
        <v>69</v>
      </c>
      <c r="BV95" s="30" t="s">
        <v>1030</v>
      </c>
      <c r="BW95" s="31">
        <f>L2+(87*L4)</f>
        <v>88</v>
      </c>
      <c r="BX95" s="22"/>
    </row>
    <row r="96" spans="1:76" x14ac:dyDescent="0.2">
      <c r="A96" s="1">
        <v>3</v>
      </c>
      <c r="B96" s="178">
        <f>BW1012</f>
        <v>1005</v>
      </c>
      <c r="C96" s="6">
        <f>BW645</f>
        <v>638</v>
      </c>
      <c r="D96" s="7">
        <f>BW87</f>
        <v>80</v>
      </c>
      <c r="E96" s="9">
        <f>BW486</f>
        <v>479</v>
      </c>
      <c r="F96" s="6">
        <f>BW250</f>
        <v>243</v>
      </c>
      <c r="G96" s="6">
        <f>BW363</f>
        <v>356</v>
      </c>
      <c r="H96" s="6">
        <f>BW857</f>
        <v>850</v>
      </c>
      <c r="I96" s="6">
        <f>BW712</f>
        <v>705</v>
      </c>
      <c r="J96" s="6">
        <f>BW433</f>
        <v>426</v>
      </c>
      <c r="K96" s="6">
        <f>BW64</f>
        <v>57</v>
      </c>
      <c r="L96" s="6">
        <f>BW530</f>
        <v>523</v>
      </c>
      <c r="M96" s="6">
        <f>BW931</f>
        <v>924</v>
      </c>
      <c r="N96" s="6">
        <f>BW703</f>
        <v>696</v>
      </c>
      <c r="O96" s="11">
        <f>BW814</f>
        <v>807</v>
      </c>
      <c r="P96" s="6">
        <f>BW284</f>
        <v>277</v>
      </c>
      <c r="Q96" s="6">
        <f>BW141</f>
        <v>134</v>
      </c>
      <c r="R96" s="6">
        <f>BW898</f>
        <v>891</v>
      </c>
      <c r="S96" s="6">
        <f>BW755</f>
        <v>748</v>
      </c>
      <c r="T96" s="12">
        <f>BW225</f>
        <v>218</v>
      </c>
      <c r="U96" s="6">
        <f>BW336</f>
        <v>329</v>
      </c>
      <c r="V96" s="6">
        <f>BW108</f>
        <v>101</v>
      </c>
      <c r="W96" s="6">
        <f>BW509</f>
        <v>502</v>
      </c>
      <c r="X96" s="6">
        <f>BW975</f>
        <v>968</v>
      </c>
      <c r="Y96" s="6">
        <f>BW606</f>
        <v>599</v>
      </c>
      <c r="Z96" s="6">
        <f>BW327</f>
        <v>320</v>
      </c>
      <c r="AA96" s="6">
        <f>BW182</f>
        <v>175</v>
      </c>
      <c r="AB96" s="6">
        <f>BW676</f>
        <v>669</v>
      </c>
      <c r="AC96" s="6">
        <f>BW789</f>
        <v>782</v>
      </c>
      <c r="AD96" s="6">
        <f>BW553</f>
        <v>546</v>
      </c>
      <c r="AE96" s="8">
        <f>BW952</f>
        <v>945</v>
      </c>
      <c r="AF96" s="6">
        <f>BW394</f>
        <v>387</v>
      </c>
      <c r="AG96" s="179">
        <f>BW27</f>
        <v>20</v>
      </c>
      <c r="AH96" s="5">
        <f t="shared" si="21"/>
        <v>16400</v>
      </c>
      <c r="AI96" s="5">
        <f t="shared" si="22"/>
        <v>11201200</v>
      </c>
      <c r="AJ96" s="2">
        <f t="shared" si="20"/>
        <v>8606720000</v>
      </c>
      <c r="AK96" s="115">
        <f>SUMSQ(B96,C96,D96,E96,F96,G96,H96,I96,J96,K96,L96,M96,N96,O96,P96,Q96,B97,C97,D97,E97,F97,G97,H97,I97,J97,K97,L97,M97,N97,O97,P97,Q97)</f>
        <v>11201200</v>
      </c>
      <c r="AM96" s="74" t="s">
        <v>436</v>
      </c>
      <c r="AN96" s="48" t="s">
        <v>88</v>
      </c>
      <c r="AO96" s="48" t="s">
        <v>499</v>
      </c>
      <c r="AP96" s="48" t="s">
        <v>24</v>
      </c>
      <c r="AQ96" s="48" t="s">
        <v>308</v>
      </c>
      <c r="AR96" s="48" t="s">
        <v>213</v>
      </c>
      <c r="AS96" s="65" t="s">
        <v>372</v>
      </c>
      <c r="AT96" s="48" t="s">
        <v>151</v>
      </c>
      <c r="AU96" s="48" t="s">
        <v>202</v>
      </c>
      <c r="AV96" s="48" t="s">
        <v>361</v>
      </c>
      <c r="AW96" s="48" t="s">
        <v>266</v>
      </c>
      <c r="AX96" s="65" t="s">
        <v>1142</v>
      </c>
      <c r="AY96" s="48" t="s">
        <v>77</v>
      </c>
      <c r="AZ96" s="48" t="s">
        <v>488</v>
      </c>
      <c r="BA96" s="48" t="s">
        <v>140</v>
      </c>
      <c r="BB96" s="48" t="s">
        <v>425</v>
      </c>
      <c r="BC96" s="65" t="s">
        <v>679</v>
      </c>
      <c r="BD96" s="48" t="s">
        <v>900</v>
      </c>
      <c r="BE96" s="48" t="s">
        <v>742</v>
      </c>
      <c r="BF96" s="48" t="s">
        <v>837</v>
      </c>
      <c r="BG96" s="48" t="s">
        <v>551</v>
      </c>
      <c r="BH96" s="48" t="s">
        <v>1026</v>
      </c>
      <c r="BI96" s="65" t="s">
        <v>615</v>
      </c>
      <c r="BJ96" s="48" t="s">
        <v>963</v>
      </c>
      <c r="BK96" s="48" t="s">
        <v>911</v>
      </c>
      <c r="BL96" s="48" t="s">
        <v>626</v>
      </c>
      <c r="BM96" s="48" t="s">
        <v>973</v>
      </c>
      <c r="BN96" s="48" t="s">
        <v>562</v>
      </c>
      <c r="BO96" s="48" t="s">
        <v>784</v>
      </c>
      <c r="BP96" s="65" t="s">
        <v>753</v>
      </c>
      <c r="BQ96" s="48" t="s">
        <v>848</v>
      </c>
      <c r="BR96" s="49" t="s">
        <v>690</v>
      </c>
      <c r="BS96" s="24"/>
      <c r="BT96" s="22"/>
      <c r="BU96" s="29" t="s">
        <v>515</v>
      </c>
      <c r="BV96" s="30" t="s">
        <v>1030</v>
      </c>
      <c r="BW96" s="31">
        <f>L2+(88*L4)</f>
        <v>89</v>
      </c>
      <c r="BX96" s="22"/>
    </row>
    <row r="97" spans="1:76" x14ac:dyDescent="0.2">
      <c r="A97" s="1">
        <v>4</v>
      </c>
      <c r="B97" s="178">
        <f>BW593</f>
        <v>586</v>
      </c>
      <c r="C97" s="6">
        <f>BW992</f>
        <v>985</v>
      </c>
      <c r="D97" s="9">
        <f>BW498</f>
        <v>491</v>
      </c>
      <c r="E97" s="7">
        <f>BW131</f>
        <v>124</v>
      </c>
      <c r="F97" s="6">
        <f>BW351</f>
        <v>344</v>
      </c>
      <c r="G97" s="6">
        <f>BW206</f>
        <v>199</v>
      </c>
      <c r="H97" s="6">
        <f>BW764</f>
        <v>757</v>
      </c>
      <c r="I97" s="6">
        <f>BW877</f>
        <v>870</v>
      </c>
      <c r="J97" s="6">
        <f>BW20</f>
        <v>13</v>
      </c>
      <c r="K97" s="6">
        <f>BW421</f>
        <v>414</v>
      </c>
      <c r="L97" s="6">
        <f>BW951</f>
        <v>944</v>
      </c>
      <c r="M97" s="6">
        <f>BW582</f>
        <v>575</v>
      </c>
      <c r="N97" s="11">
        <f>BW794</f>
        <v>787</v>
      </c>
      <c r="O97" s="6">
        <f>BW651</f>
        <v>644</v>
      </c>
      <c r="P97" s="6">
        <f>BW185</f>
        <v>178</v>
      </c>
      <c r="Q97" s="6">
        <f>BW296</f>
        <v>289</v>
      </c>
      <c r="R97" s="6">
        <f>BW743</f>
        <v>736</v>
      </c>
      <c r="S97" s="6">
        <f>BW854</f>
        <v>847</v>
      </c>
      <c r="T97" s="6">
        <f>BW388</f>
        <v>381</v>
      </c>
      <c r="U97" s="12">
        <f>BW245</f>
        <v>238</v>
      </c>
      <c r="V97" s="6">
        <f>BW457</f>
        <v>450</v>
      </c>
      <c r="W97" s="6">
        <f>BW88</f>
        <v>81</v>
      </c>
      <c r="X97" s="6">
        <f>BW618</f>
        <v>611</v>
      </c>
      <c r="Y97" s="6">
        <f>BW1019</f>
        <v>1012</v>
      </c>
      <c r="Z97" s="6">
        <f>BW162</f>
        <v>155</v>
      </c>
      <c r="AA97" s="6">
        <f>BW275</f>
        <v>268</v>
      </c>
      <c r="AB97" s="6">
        <f>BW833</f>
        <v>826</v>
      </c>
      <c r="AC97" s="6">
        <f>BW688</f>
        <v>681</v>
      </c>
      <c r="AD97" s="8">
        <f>BW908</f>
        <v>901</v>
      </c>
      <c r="AE97" s="6">
        <f>BW541</f>
        <v>534</v>
      </c>
      <c r="AF97" s="6">
        <f>BW47</f>
        <v>40</v>
      </c>
      <c r="AG97" s="179">
        <f>BW446</f>
        <v>439</v>
      </c>
      <c r="AH97" s="5">
        <f t="shared" si="21"/>
        <v>16400</v>
      </c>
      <c r="AI97" s="5">
        <f t="shared" si="22"/>
        <v>11201200</v>
      </c>
      <c r="AJ97" s="2">
        <f t="shared" si="20"/>
        <v>8606720000</v>
      </c>
      <c r="AK97" s="115">
        <f>SUMSQ(R96,S96,T96,U96,V96,W96,X96,Y96,Z96,AA96,AB96,AC96,AD96,AE96,AF96,AG96,R97,S97,T97,U97,V97,W97,X97,Y97,Z97,AA97,AB97,AC97,AD97,AE97,AF97,AG97)</f>
        <v>11201200</v>
      </c>
      <c r="AM97" s="47" t="s">
        <v>433</v>
      </c>
      <c r="AN97" s="65" t="s">
        <v>85</v>
      </c>
      <c r="AO97" s="48" t="s">
        <v>496</v>
      </c>
      <c r="AP97" s="48" t="s">
        <v>21</v>
      </c>
      <c r="AQ97" s="48" t="s">
        <v>305</v>
      </c>
      <c r="AR97" s="48" t="s">
        <v>210</v>
      </c>
      <c r="AS97" s="48" t="s">
        <v>369</v>
      </c>
      <c r="AT97" s="48" t="s">
        <v>56</v>
      </c>
      <c r="AU97" s="48" t="s">
        <v>189</v>
      </c>
      <c r="AV97" s="48" t="s">
        <v>348</v>
      </c>
      <c r="AW97" s="65" t="s">
        <v>253</v>
      </c>
      <c r="AX97" s="48" t="s">
        <v>285</v>
      </c>
      <c r="AY97" s="48" t="s">
        <v>64</v>
      </c>
      <c r="AZ97" s="48" t="s">
        <v>476</v>
      </c>
      <c r="BA97" s="48" t="s">
        <v>127</v>
      </c>
      <c r="BB97" s="48" t="s">
        <v>412</v>
      </c>
      <c r="BC97" s="48" t="s">
        <v>666</v>
      </c>
      <c r="BD97" s="65" t="s">
        <v>887</v>
      </c>
      <c r="BE97" s="48" t="s">
        <v>730</v>
      </c>
      <c r="BF97" s="48" t="s">
        <v>824</v>
      </c>
      <c r="BG97" s="48" t="s">
        <v>539</v>
      </c>
      <c r="BH97" s="48" t="s">
        <v>1013</v>
      </c>
      <c r="BI97" s="48" t="s">
        <v>602</v>
      </c>
      <c r="BJ97" s="65" t="s">
        <v>950</v>
      </c>
      <c r="BK97" s="48" t="s">
        <v>908</v>
      </c>
      <c r="BL97" s="48" t="s">
        <v>623</v>
      </c>
      <c r="BM97" s="48" t="s">
        <v>970</v>
      </c>
      <c r="BN97" s="48" t="s">
        <v>559</v>
      </c>
      <c r="BO97" s="65" t="s">
        <v>1125</v>
      </c>
      <c r="BP97" s="48" t="s">
        <v>750</v>
      </c>
      <c r="BQ97" s="48" t="s">
        <v>845</v>
      </c>
      <c r="BR97" s="49" t="s">
        <v>687</v>
      </c>
      <c r="BS97" s="24"/>
      <c r="BT97" s="22"/>
      <c r="BU97" s="29" t="s">
        <v>327</v>
      </c>
      <c r="BV97" s="30" t="s">
        <v>1030</v>
      </c>
      <c r="BW97" s="31">
        <f>L2+(89*L4)</f>
        <v>90</v>
      </c>
      <c r="BX97" s="22"/>
    </row>
    <row r="98" spans="1:76" x14ac:dyDescent="0.2">
      <c r="A98" s="1">
        <v>5</v>
      </c>
      <c r="B98" s="178">
        <f>BW926</f>
        <v>919</v>
      </c>
      <c r="C98" s="6">
        <f>BW527</f>
        <v>520</v>
      </c>
      <c r="D98" s="6">
        <f>BW61</f>
        <v>54</v>
      </c>
      <c r="E98" s="6">
        <f>BW428</f>
        <v>421</v>
      </c>
      <c r="F98" s="7">
        <f>BW144</f>
        <v>137</v>
      </c>
      <c r="G98" s="9">
        <f>BW289</f>
        <v>282</v>
      </c>
      <c r="H98" s="6">
        <f>BW819</f>
        <v>812</v>
      </c>
      <c r="I98" s="6">
        <f>BW706</f>
        <v>699</v>
      </c>
      <c r="J98" s="6">
        <f>BW475</f>
        <v>468</v>
      </c>
      <c r="K98" s="6">
        <f>BW74</f>
        <v>67</v>
      </c>
      <c r="L98" s="6">
        <f>BW632</f>
        <v>625</v>
      </c>
      <c r="M98" s="11">
        <f>BW1001</f>
        <v>994</v>
      </c>
      <c r="N98" s="6">
        <f>BW725</f>
        <v>718</v>
      </c>
      <c r="O98" s="6">
        <f>BW868</f>
        <v>861</v>
      </c>
      <c r="P98" s="6">
        <f>BW374</f>
        <v>367</v>
      </c>
      <c r="Q98" s="6">
        <f>BW263</f>
        <v>256</v>
      </c>
      <c r="R98" s="6">
        <f>BW776</f>
        <v>769</v>
      </c>
      <c r="S98" s="6">
        <f>BW665</f>
        <v>658</v>
      </c>
      <c r="T98" s="6">
        <f>BW171</f>
        <v>164</v>
      </c>
      <c r="U98" s="6">
        <f>BW314</f>
        <v>307</v>
      </c>
      <c r="V98" s="12">
        <f>BW38</f>
        <v>31</v>
      </c>
      <c r="W98" s="6">
        <f>BW407</f>
        <v>400</v>
      </c>
      <c r="X98" s="6">
        <f>BW965</f>
        <v>958</v>
      </c>
      <c r="Y98" s="6">
        <f>BW564</f>
        <v>557</v>
      </c>
      <c r="Z98" s="6">
        <f>BW333</f>
        <v>326</v>
      </c>
      <c r="AA98" s="6">
        <f>BW220</f>
        <v>213</v>
      </c>
      <c r="AB98" s="6">
        <f>BW750</f>
        <v>743</v>
      </c>
      <c r="AC98" s="8">
        <f>BW895</f>
        <v>888</v>
      </c>
      <c r="AD98" s="6">
        <f>BW611</f>
        <v>604</v>
      </c>
      <c r="AE98" s="6">
        <f>BW978</f>
        <v>971</v>
      </c>
      <c r="AF98" s="6">
        <f>BW512</f>
        <v>505</v>
      </c>
      <c r="AG98" s="179">
        <f>BW113</f>
        <v>106</v>
      </c>
      <c r="AH98" s="5">
        <f t="shared" si="21"/>
        <v>16400</v>
      </c>
      <c r="AI98" s="5">
        <f t="shared" si="22"/>
        <v>11201200</v>
      </c>
      <c r="AJ98" s="2">
        <f t="shared" si="20"/>
        <v>8606720000</v>
      </c>
      <c r="AK98" s="115">
        <f>SUMSQ(B98,C98,D98,E98,F98,G98,H98,I98,J98,K98,L98,M98,N98,O98,P98,Q98,B99,C99,D99,E99,F99,G99,H99,I99,J99,K99,L99,M99,N99,O99,P99,Q99)</f>
        <v>11201200</v>
      </c>
      <c r="AM98" s="74" t="s">
        <v>1140</v>
      </c>
      <c r="AN98" s="48" t="s">
        <v>94</v>
      </c>
      <c r="AO98" s="48" t="s">
        <v>505</v>
      </c>
      <c r="AP98" s="48" t="s">
        <v>30</v>
      </c>
      <c r="AQ98" s="48" t="s">
        <v>314</v>
      </c>
      <c r="AR98" s="48" t="s">
        <v>219</v>
      </c>
      <c r="AS98" s="48" t="s">
        <v>378</v>
      </c>
      <c r="AT98" s="48" t="s">
        <v>157</v>
      </c>
      <c r="AU98" s="48" t="s">
        <v>196</v>
      </c>
      <c r="AV98" s="48" t="s">
        <v>355</v>
      </c>
      <c r="AW98" s="48" t="s">
        <v>260</v>
      </c>
      <c r="AX98" s="65" t="s">
        <v>292</v>
      </c>
      <c r="AY98" s="48" t="s">
        <v>71</v>
      </c>
      <c r="AZ98" s="65" t="s">
        <v>483</v>
      </c>
      <c r="BA98" s="48" t="s">
        <v>134</v>
      </c>
      <c r="BB98" s="48" t="s">
        <v>419</v>
      </c>
      <c r="BC98" s="48" t="s">
        <v>673</v>
      </c>
      <c r="BD98" s="48" t="s">
        <v>894</v>
      </c>
      <c r="BE98" s="48" t="s">
        <v>737</v>
      </c>
      <c r="BF98" s="48" t="s">
        <v>831</v>
      </c>
      <c r="BG98" s="48" t="s">
        <v>545</v>
      </c>
      <c r="BH98" s="48" t="s">
        <v>1020</v>
      </c>
      <c r="BI98" s="65" t="s">
        <v>609</v>
      </c>
      <c r="BJ98" s="48" t="s">
        <v>957</v>
      </c>
      <c r="BK98" s="48" t="s">
        <v>917</v>
      </c>
      <c r="BL98" s="48" t="s">
        <v>632</v>
      </c>
      <c r="BM98" s="48" t="s">
        <v>979</v>
      </c>
      <c r="BN98" s="65" t="s">
        <v>568</v>
      </c>
      <c r="BO98" s="48" t="s">
        <v>790</v>
      </c>
      <c r="BP98" s="65" t="s">
        <v>759</v>
      </c>
      <c r="BQ98" s="48" t="s">
        <v>854</v>
      </c>
      <c r="BR98" s="49" t="s">
        <v>696</v>
      </c>
      <c r="BS98" s="24"/>
      <c r="BT98" s="22"/>
      <c r="BU98" s="29" t="s">
        <v>149</v>
      </c>
      <c r="BV98" s="30" t="s">
        <v>1030</v>
      </c>
      <c r="BW98" s="31">
        <f>L2+(90*L4)</f>
        <v>91</v>
      </c>
      <c r="BX98" s="22"/>
    </row>
    <row r="99" spans="1:76" x14ac:dyDescent="0.2">
      <c r="A99" s="1">
        <v>6</v>
      </c>
      <c r="B99" s="178">
        <f>BW571</f>
        <v>564</v>
      </c>
      <c r="C99" s="6">
        <f>BW938</f>
        <v>931</v>
      </c>
      <c r="D99" s="6">
        <f>BW408</f>
        <v>401</v>
      </c>
      <c r="E99" s="6">
        <f>BW9</f>
        <v>2</v>
      </c>
      <c r="F99" s="9">
        <f>BW309</f>
        <v>302</v>
      </c>
      <c r="G99" s="7">
        <f>BW196</f>
        <v>189</v>
      </c>
      <c r="H99" s="6">
        <f>BW662</f>
        <v>655</v>
      </c>
      <c r="I99" s="6">
        <f>BW807</f>
        <v>800</v>
      </c>
      <c r="J99" s="6">
        <f>BW126</f>
        <v>119</v>
      </c>
      <c r="K99" s="6">
        <f>BW495</f>
        <v>488</v>
      </c>
      <c r="L99" s="11">
        <f>BW989</f>
        <v>982</v>
      </c>
      <c r="M99" s="6">
        <f>BW588</f>
        <v>581</v>
      </c>
      <c r="N99" s="6">
        <f>BW880</f>
        <v>873</v>
      </c>
      <c r="O99" s="6">
        <f>BW769</f>
        <v>762</v>
      </c>
      <c r="P99" s="6">
        <f>BW211</f>
        <v>204</v>
      </c>
      <c r="Q99" s="6">
        <f>BW354</f>
        <v>347</v>
      </c>
      <c r="R99" s="6">
        <f>BW685</f>
        <v>678</v>
      </c>
      <c r="S99" s="6">
        <f>BW828</f>
        <v>821</v>
      </c>
      <c r="T99" s="6">
        <f>BW270</f>
        <v>263</v>
      </c>
      <c r="U99" s="6">
        <f>BW159</f>
        <v>152</v>
      </c>
      <c r="V99" s="6">
        <f>BW451</f>
        <v>444</v>
      </c>
      <c r="W99" s="12">
        <f>BW50</f>
        <v>43</v>
      </c>
      <c r="X99" s="6">
        <f>BW544</f>
        <v>537</v>
      </c>
      <c r="Y99" s="6">
        <f>BW913</f>
        <v>906</v>
      </c>
      <c r="Z99" s="6">
        <f>BW232</f>
        <v>225</v>
      </c>
      <c r="AA99" s="6">
        <f>BW377</f>
        <v>370</v>
      </c>
      <c r="AB99" s="8">
        <f>BW843</f>
        <v>836</v>
      </c>
      <c r="AC99" s="6">
        <f>BW730</f>
        <v>723</v>
      </c>
      <c r="AD99" s="6">
        <f>BW1030</f>
        <v>1023</v>
      </c>
      <c r="AE99" s="6">
        <f>BW631</f>
        <v>624</v>
      </c>
      <c r="AF99" s="6">
        <f>BW101</f>
        <v>94</v>
      </c>
      <c r="AG99" s="179">
        <f>BW468</f>
        <v>461</v>
      </c>
      <c r="AH99" s="5">
        <f t="shared" si="21"/>
        <v>16400</v>
      </c>
      <c r="AI99" s="5">
        <f t="shared" si="22"/>
        <v>11201200</v>
      </c>
      <c r="AJ99" s="2">
        <f t="shared" si="20"/>
        <v>8606720000</v>
      </c>
      <c r="AK99" s="115">
        <f>SUMSQ(R98,S98,T98,U98,V98,W98,X98,Y98,Z98,AA98,AB98,AC98,AD98,AE98,AF98,AG98,R99,S99,T99,U99,V99,W99,X99,Y99,Z99,AA99,AB99,AC99,AD99,AE99,AF99,AG99)</f>
        <v>11201200</v>
      </c>
      <c r="AM99" s="47" t="s">
        <v>427</v>
      </c>
      <c r="AN99" s="65" t="s">
        <v>79</v>
      </c>
      <c r="AO99" s="48" t="s">
        <v>490</v>
      </c>
      <c r="AP99" s="48" t="s">
        <v>15</v>
      </c>
      <c r="AQ99" s="48" t="s">
        <v>299</v>
      </c>
      <c r="AR99" s="48" t="s">
        <v>204</v>
      </c>
      <c r="AS99" s="48" t="s">
        <v>363</v>
      </c>
      <c r="AT99" s="48" t="s">
        <v>142</v>
      </c>
      <c r="AU99" s="48" t="s">
        <v>195</v>
      </c>
      <c r="AV99" s="48" t="s">
        <v>354</v>
      </c>
      <c r="AW99" s="65" t="s">
        <v>259</v>
      </c>
      <c r="AX99" s="48" t="s">
        <v>291</v>
      </c>
      <c r="AY99" s="65" t="s">
        <v>1149</v>
      </c>
      <c r="AZ99" s="48" t="s">
        <v>482</v>
      </c>
      <c r="BA99" s="48" t="s">
        <v>133</v>
      </c>
      <c r="BB99" s="48" t="s">
        <v>418</v>
      </c>
      <c r="BC99" s="48" t="s">
        <v>672</v>
      </c>
      <c r="BD99" s="48" t="s">
        <v>893</v>
      </c>
      <c r="BE99" s="48" t="s">
        <v>736</v>
      </c>
      <c r="BF99" s="48" t="s">
        <v>830</v>
      </c>
      <c r="BG99" s="48" t="s">
        <v>544</v>
      </c>
      <c r="BH99" s="48" t="s">
        <v>1019</v>
      </c>
      <c r="BI99" s="48" t="s">
        <v>608</v>
      </c>
      <c r="BJ99" s="65" t="s">
        <v>1154</v>
      </c>
      <c r="BK99" s="48" t="s">
        <v>902</v>
      </c>
      <c r="BL99" s="48" t="s">
        <v>617</v>
      </c>
      <c r="BM99" s="65" t="s">
        <v>965</v>
      </c>
      <c r="BN99" s="48" t="s">
        <v>553</v>
      </c>
      <c r="BO99" s="65" t="s">
        <v>776</v>
      </c>
      <c r="BP99" s="48" t="s">
        <v>744</v>
      </c>
      <c r="BQ99" s="48" t="s">
        <v>839</v>
      </c>
      <c r="BR99" s="49" t="s">
        <v>681</v>
      </c>
      <c r="BS99" s="24"/>
      <c r="BT99" s="22"/>
      <c r="BU99" s="29" t="s">
        <v>81</v>
      </c>
      <c r="BV99" s="30" t="s">
        <v>1030</v>
      </c>
      <c r="BW99" s="31">
        <f>L2+(91*L4)</f>
        <v>92</v>
      </c>
      <c r="BX99" s="22"/>
    </row>
    <row r="100" spans="1:76" x14ac:dyDescent="0.2">
      <c r="A100" s="1">
        <v>7</v>
      </c>
      <c r="B100" s="178">
        <f>BW119</f>
        <v>112</v>
      </c>
      <c r="C100" s="6">
        <f>BW518</f>
        <v>511</v>
      </c>
      <c r="D100" s="6">
        <f>BW980</f>
        <v>973</v>
      </c>
      <c r="E100" s="6">
        <f>BW613</f>
        <v>606</v>
      </c>
      <c r="F100" s="6">
        <f>BW889</f>
        <v>882</v>
      </c>
      <c r="G100" s="6">
        <f>BW744</f>
        <v>737</v>
      </c>
      <c r="H100" s="7">
        <f>BW218</f>
        <v>211</v>
      </c>
      <c r="I100" s="9">
        <f>BW331</f>
        <v>324</v>
      </c>
      <c r="J100" s="6">
        <f>BW562</f>
        <v>555</v>
      </c>
      <c r="K100" s="11">
        <f>BW963</f>
        <v>956</v>
      </c>
      <c r="L100" s="6">
        <f>BW401</f>
        <v>394</v>
      </c>
      <c r="M100" s="6">
        <f>BW32</f>
        <v>25</v>
      </c>
      <c r="N100" s="6">
        <f>BW316</f>
        <v>309</v>
      </c>
      <c r="O100" s="6">
        <f>BW173</f>
        <v>166</v>
      </c>
      <c r="P100" s="6">
        <f>BW671</f>
        <v>664</v>
      </c>
      <c r="Q100" s="6">
        <f>BW782</f>
        <v>775</v>
      </c>
      <c r="R100" s="6">
        <f>BW257</f>
        <v>250</v>
      </c>
      <c r="S100" s="6">
        <f>BW368</f>
        <v>361</v>
      </c>
      <c r="T100" s="6">
        <f>BW866</f>
        <v>859</v>
      </c>
      <c r="U100" s="6">
        <f>BW723</f>
        <v>716</v>
      </c>
      <c r="V100" s="6">
        <f>BW1007</f>
        <v>1000</v>
      </c>
      <c r="W100" s="6">
        <f>BW638</f>
        <v>631</v>
      </c>
      <c r="X100" s="12">
        <f>BW76</f>
        <v>69</v>
      </c>
      <c r="Y100" s="6">
        <f>BW477</f>
        <v>470</v>
      </c>
      <c r="Z100" s="6">
        <f>BW708</f>
        <v>701</v>
      </c>
      <c r="AA100" s="8">
        <f>BW821</f>
        <v>814</v>
      </c>
      <c r="AB100" s="6">
        <f>BW295</f>
        <v>288</v>
      </c>
      <c r="AC100" s="6">
        <f>BW150</f>
        <v>143</v>
      </c>
      <c r="AD100" s="6">
        <f>BW426</f>
        <v>419</v>
      </c>
      <c r="AE100" s="6">
        <f>BW59</f>
        <v>52</v>
      </c>
      <c r="AF100" s="6">
        <f>BW521</f>
        <v>514</v>
      </c>
      <c r="AG100" s="179">
        <f>BW920</f>
        <v>913</v>
      </c>
      <c r="AH100" s="5">
        <f t="shared" si="21"/>
        <v>16400</v>
      </c>
      <c r="AI100" s="5">
        <f t="shared" si="22"/>
        <v>11201200</v>
      </c>
      <c r="AJ100" s="2">
        <f t="shared" si="20"/>
        <v>8606720000</v>
      </c>
      <c r="AK100" s="115">
        <f>SUMSQ(B100,C100,D100,E100,F100,G100,H100,I100,J100,K100,L100,M100,N100,O100,P100,Q100,B101,C101,D101,E101,F101,G101,H101,I101,J101,K101,L101,M101,N101,O101,P101,Q101)</f>
        <v>11201200</v>
      </c>
      <c r="AM100" s="47" t="s">
        <v>440</v>
      </c>
      <c r="AN100" s="48" t="s">
        <v>92</v>
      </c>
      <c r="AO100" s="65" t="s">
        <v>503</v>
      </c>
      <c r="AP100" s="48" t="s">
        <v>28</v>
      </c>
      <c r="AQ100" s="65" t="s">
        <v>312</v>
      </c>
      <c r="AR100" s="48" t="s">
        <v>217</v>
      </c>
      <c r="AS100" s="48" t="s">
        <v>376</v>
      </c>
      <c r="AT100" s="48" t="s">
        <v>155</v>
      </c>
      <c r="AU100" s="48" t="s">
        <v>198</v>
      </c>
      <c r="AV100" s="65" t="s">
        <v>357</v>
      </c>
      <c r="AW100" s="48" t="s">
        <v>262</v>
      </c>
      <c r="AX100" s="48" t="s">
        <v>294</v>
      </c>
      <c r="AY100" s="48" t="s">
        <v>73</v>
      </c>
      <c r="AZ100" s="48" t="s">
        <v>484</v>
      </c>
      <c r="BA100" s="48" t="s">
        <v>136</v>
      </c>
      <c r="BB100" s="48" t="s">
        <v>421</v>
      </c>
      <c r="BC100" s="48" t="s">
        <v>675</v>
      </c>
      <c r="BD100" s="48" t="s">
        <v>896</v>
      </c>
      <c r="BE100" s="65" t="s">
        <v>388</v>
      </c>
      <c r="BF100" s="48" t="s">
        <v>833</v>
      </c>
      <c r="BG100" s="65" t="s">
        <v>547</v>
      </c>
      <c r="BH100" s="48" t="s">
        <v>1022</v>
      </c>
      <c r="BI100" s="48" t="s">
        <v>611</v>
      </c>
      <c r="BJ100" s="48" t="s">
        <v>959</v>
      </c>
      <c r="BK100" s="48" t="s">
        <v>915</v>
      </c>
      <c r="BL100" s="48" t="s">
        <v>630</v>
      </c>
      <c r="BM100" s="48" t="s">
        <v>977</v>
      </c>
      <c r="BN100" s="48" t="s">
        <v>566</v>
      </c>
      <c r="BO100" s="48" t="s">
        <v>788</v>
      </c>
      <c r="BP100" s="48" t="s">
        <v>757</v>
      </c>
      <c r="BQ100" s="48" t="s">
        <v>852</v>
      </c>
      <c r="BR100" s="80" t="s">
        <v>1141</v>
      </c>
      <c r="BS100" s="24"/>
      <c r="BT100" s="22"/>
      <c r="BU100" s="29" t="s">
        <v>907</v>
      </c>
      <c r="BV100" s="30" t="s">
        <v>1030</v>
      </c>
      <c r="BW100" s="31">
        <f>L2+(92*L4)</f>
        <v>93</v>
      </c>
      <c r="BX100" s="22"/>
    </row>
    <row r="101" spans="1:76" x14ac:dyDescent="0.2">
      <c r="A101" s="1">
        <v>8</v>
      </c>
      <c r="B101" s="178">
        <f>BW466</f>
        <v>459</v>
      </c>
      <c r="C101" s="6">
        <f>BW99</f>
        <v>92</v>
      </c>
      <c r="D101" s="6">
        <f>BW625</f>
        <v>618</v>
      </c>
      <c r="E101" s="6">
        <f>BW1024</f>
        <v>1017</v>
      </c>
      <c r="F101" s="6">
        <f>BW732</f>
        <v>725</v>
      </c>
      <c r="G101" s="6">
        <f>BW845</f>
        <v>838</v>
      </c>
      <c r="H101" s="9">
        <f>BW383</f>
        <v>376</v>
      </c>
      <c r="I101" s="7">
        <f>BW238</f>
        <v>231</v>
      </c>
      <c r="J101" s="11">
        <f>BW919</f>
        <v>912</v>
      </c>
      <c r="K101" s="6">
        <f>BW550</f>
        <v>543</v>
      </c>
      <c r="L101" s="6">
        <f>BW52</f>
        <v>45</v>
      </c>
      <c r="M101" s="6">
        <f>BW453</f>
        <v>446</v>
      </c>
      <c r="N101" s="6">
        <f>BW153</f>
        <v>146</v>
      </c>
      <c r="O101" s="6">
        <f>BW264</f>
        <v>257</v>
      </c>
      <c r="P101" s="6">
        <f>BW826</f>
        <v>819</v>
      </c>
      <c r="Q101" s="6">
        <f>BW683</f>
        <v>676</v>
      </c>
      <c r="R101" s="6">
        <f>BW356</f>
        <v>349</v>
      </c>
      <c r="S101" s="6">
        <f>BW213</f>
        <v>206</v>
      </c>
      <c r="T101" s="6">
        <f>BW775</f>
        <v>768</v>
      </c>
      <c r="U101" s="6">
        <f>BW886</f>
        <v>879</v>
      </c>
      <c r="V101" s="6">
        <f>BW586</f>
        <v>579</v>
      </c>
      <c r="W101" s="6">
        <f>BW987</f>
        <v>980</v>
      </c>
      <c r="X101" s="6">
        <f>BW489</f>
        <v>482</v>
      </c>
      <c r="Y101" s="12">
        <f>BW120</f>
        <v>113</v>
      </c>
      <c r="Z101" s="8">
        <f>BW801</f>
        <v>794</v>
      </c>
      <c r="AA101" s="6">
        <f>BW656</f>
        <v>649</v>
      </c>
      <c r="AB101" s="6">
        <f>BW194</f>
        <v>187</v>
      </c>
      <c r="AC101" s="6">
        <f>BW307</f>
        <v>300</v>
      </c>
      <c r="AD101" s="6">
        <f>BW15</f>
        <v>8</v>
      </c>
      <c r="AE101" s="6">
        <f>BW414</f>
        <v>407</v>
      </c>
      <c r="AF101" s="6">
        <f>BW940</f>
        <v>933</v>
      </c>
      <c r="AG101" s="179">
        <f>BW573</f>
        <v>566</v>
      </c>
      <c r="AH101" s="5">
        <f t="shared" si="21"/>
        <v>16400</v>
      </c>
      <c r="AI101" s="5">
        <f t="shared" si="22"/>
        <v>11201200</v>
      </c>
      <c r="AJ101" s="2">
        <f t="shared" si="20"/>
        <v>8606720000</v>
      </c>
      <c r="AK101" s="115">
        <f>SUMSQ(R100,S100,T100,U100,V100,W100,X100,Y100,Z100,AA100,AB100,AC100,AD100,AE100,AF100,AG100,R101,S101,T101,U101,V101,W101,X101,Y101,Z101,AA101,AB101,AC101,AD101,AE101,AF101,AG101)</f>
        <v>11201200</v>
      </c>
      <c r="AM101" s="47" t="s">
        <v>429</v>
      </c>
      <c r="AN101" s="48" t="s">
        <v>81</v>
      </c>
      <c r="AO101" s="48" t="s">
        <v>492</v>
      </c>
      <c r="AP101" s="65" t="s">
        <v>17</v>
      </c>
      <c r="AQ101" s="48" t="s">
        <v>301</v>
      </c>
      <c r="AR101" s="65" t="s">
        <v>1032</v>
      </c>
      <c r="AS101" s="48" t="s">
        <v>365</v>
      </c>
      <c r="AT101" s="48" t="s">
        <v>144</v>
      </c>
      <c r="AU101" s="65" t="s">
        <v>1155</v>
      </c>
      <c r="AV101" s="48" t="s">
        <v>352</v>
      </c>
      <c r="AW101" s="48" t="s">
        <v>257</v>
      </c>
      <c r="AX101" s="48" t="s">
        <v>289</v>
      </c>
      <c r="AY101" s="48" t="s">
        <v>68</v>
      </c>
      <c r="AZ101" s="48" t="s">
        <v>480</v>
      </c>
      <c r="BA101" s="48" t="s">
        <v>131</v>
      </c>
      <c r="BB101" s="48" t="s">
        <v>416</v>
      </c>
      <c r="BC101" s="48" t="s">
        <v>670</v>
      </c>
      <c r="BD101" s="48" t="s">
        <v>891</v>
      </c>
      <c r="BE101" s="48" t="s">
        <v>734</v>
      </c>
      <c r="BF101" s="65" t="s">
        <v>828</v>
      </c>
      <c r="BG101" s="48" t="s">
        <v>2</v>
      </c>
      <c r="BH101" s="65" t="s">
        <v>1017</v>
      </c>
      <c r="BI101" s="48" t="s">
        <v>606</v>
      </c>
      <c r="BJ101" s="48" t="s">
        <v>954</v>
      </c>
      <c r="BK101" s="48" t="s">
        <v>904</v>
      </c>
      <c r="BL101" s="48" t="s">
        <v>619</v>
      </c>
      <c r="BM101" s="48" t="s">
        <v>967</v>
      </c>
      <c r="BN101" s="48" t="s">
        <v>555</v>
      </c>
      <c r="BO101" s="48" t="s">
        <v>778</v>
      </c>
      <c r="BP101" s="48" t="s">
        <v>746</v>
      </c>
      <c r="BQ101" s="65" t="s">
        <v>841</v>
      </c>
      <c r="BR101" s="49" t="s">
        <v>683</v>
      </c>
      <c r="BS101" s="24"/>
      <c r="BT101" s="22"/>
      <c r="BU101" s="29" t="s">
        <v>839</v>
      </c>
      <c r="BV101" s="30" t="s">
        <v>1030</v>
      </c>
      <c r="BW101" s="31">
        <f>L2+(93*L4)</f>
        <v>94</v>
      </c>
      <c r="BX101" s="22"/>
    </row>
    <row r="102" spans="1:76" x14ac:dyDescent="0.2">
      <c r="A102" s="1">
        <v>9</v>
      </c>
      <c r="B102" s="178">
        <f>BW871</f>
        <v>864</v>
      </c>
      <c r="C102" s="6">
        <f>BW726</f>
        <v>719</v>
      </c>
      <c r="D102" s="6">
        <f>BW260</f>
        <v>253</v>
      </c>
      <c r="E102" s="6">
        <f>BW373</f>
        <v>366</v>
      </c>
      <c r="F102" s="6">
        <f>BW73</f>
        <v>66</v>
      </c>
      <c r="G102" s="6">
        <f>BW472</f>
        <v>465</v>
      </c>
      <c r="H102" s="6">
        <f>BW1002</f>
        <v>995</v>
      </c>
      <c r="I102" s="11">
        <f>BW635</f>
        <v>628</v>
      </c>
      <c r="J102" s="7">
        <f>BW290</f>
        <v>283</v>
      </c>
      <c r="K102" s="9">
        <f>BW147</f>
        <v>140</v>
      </c>
      <c r="L102" s="6">
        <f>BW705</f>
        <v>698</v>
      </c>
      <c r="M102" s="6">
        <f>BW816</f>
        <v>809</v>
      </c>
      <c r="N102" s="6">
        <f>BW524</f>
        <v>517</v>
      </c>
      <c r="O102" s="6">
        <f>BW925</f>
        <v>918</v>
      </c>
      <c r="P102" s="6">
        <f>BW431</f>
        <v>424</v>
      </c>
      <c r="Q102" s="6">
        <f>BW62</f>
        <v>55</v>
      </c>
      <c r="R102" s="6">
        <f>BW977</f>
        <v>970</v>
      </c>
      <c r="S102" s="6">
        <f>BW608</f>
        <v>601</v>
      </c>
      <c r="T102" s="6">
        <f>BW114</f>
        <v>107</v>
      </c>
      <c r="U102" s="6">
        <f>BW515</f>
        <v>508</v>
      </c>
      <c r="V102" s="6">
        <f>BW223</f>
        <v>216</v>
      </c>
      <c r="W102" s="6">
        <f>BW334</f>
        <v>327</v>
      </c>
      <c r="X102" s="6">
        <f>BW892</f>
        <v>885</v>
      </c>
      <c r="Y102" s="8">
        <f>BW749</f>
        <v>742</v>
      </c>
      <c r="Z102" s="12">
        <f>BW404</f>
        <v>397</v>
      </c>
      <c r="AA102" s="6">
        <f>BW37</f>
        <v>30</v>
      </c>
      <c r="AB102" s="6">
        <f>BW567</f>
        <v>560</v>
      </c>
      <c r="AC102" s="6">
        <f>BW966</f>
        <v>959</v>
      </c>
      <c r="AD102" s="6">
        <f>BW666</f>
        <v>659</v>
      </c>
      <c r="AE102" s="6">
        <f>BW779</f>
        <v>772</v>
      </c>
      <c r="AF102" s="6">
        <f>BW313</f>
        <v>306</v>
      </c>
      <c r="AG102" s="179">
        <f>BW168</f>
        <v>161</v>
      </c>
      <c r="AH102" s="5">
        <f t="shared" si="21"/>
        <v>16400</v>
      </c>
      <c r="AI102" s="5">
        <f t="shared" si="22"/>
        <v>11201200</v>
      </c>
      <c r="AJ102" s="2">
        <f t="shared" si="20"/>
        <v>8606720000</v>
      </c>
      <c r="AK102" s="115">
        <f>SUMSQ(B102,C102,D102,E102,F102,G102,H102,I102,J102,K102,L102,M102,N102,O102,P102,Q102,B103,C103,D103,E103,F103,G103,H103,I103,J103,K103,L103,M103,N103,O103,P103,Q103)</f>
        <v>11201200</v>
      </c>
      <c r="AM102" s="74" t="s">
        <v>113</v>
      </c>
      <c r="AN102" s="48" t="s">
        <v>398</v>
      </c>
      <c r="AO102" s="48" t="s">
        <v>50</v>
      </c>
      <c r="AP102" s="48" t="s">
        <v>462</v>
      </c>
      <c r="AQ102" s="48" t="s">
        <v>239</v>
      </c>
      <c r="AR102" s="48" t="s">
        <v>271</v>
      </c>
      <c r="AS102" s="65" t="s">
        <v>176</v>
      </c>
      <c r="AT102" s="48" t="s">
        <v>334</v>
      </c>
      <c r="AU102" s="48" t="s">
        <v>383</v>
      </c>
      <c r="AV102" s="48" t="s">
        <v>162</v>
      </c>
      <c r="AW102" s="48" t="s">
        <v>319</v>
      </c>
      <c r="AX102" s="48" t="s">
        <v>224</v>
      </c>
      <c r="AY102" s="48" t="s">
        <v>510</v>
      </c>
      <c r="AZ102" s="65" t="s">
        <v>1145</v>
      </c>
      <c r="BA102" s="48" t="s">
        <v>447</v>
      </c>
      <c r="BB102" s="48" t="s">
        <v>99</v>
      </c>
      <c r="BC102" s="65" t="s">
        <v>859</v>
      </c>
      <c r="BD102" s="48" t="s">
        <v>701</v>
      </c>
      <c r="BE102" s="48" t="s">
        <v>795</v>
      </c>
      <c r="BF102" s="48" t="s">
        <v>318</v>
      </c>
      <c r="BG102" s="48" t="s">
        <v>984</v>
      </c>
      <c r="BH102" s="48" t="s">
        <v>573</v>
      </c>
      <c r="BI102" s="65" t="s">
        <v>922</v>
      </c>
      <c r="BJ102" s="48" t="s">
        <v>637</v>
      </c>
      <c r="BK102" s="48" t="s">
        <v>588</v>
      </c>
      <c r="BL102" s="48" t="s">
        <v>937</v>
      </c>
      <c r="BM102" s="48" t="s">
        <v>525</v>
      </c>
      <c r="BN102" s="65" t="s">
        <v>999</v>
      </c>
      <c r="BO102" s="48" t="s">
        <v>716</v>
      </c>
      <c r="BP102" s="48" t="s">
        <v>810</v>
      </c>
      <c r="BQ102" s="48" t="s">
        <v>652</v>
      </c>
      <c r="BR102" s="49" t="s">
        <v>874</v>
      </c>
      <c r="BS102" s="24"/>
      <c r="BT102" s="22"/>
      <c r="BU102" s="29" t="s">
        <v>771</v>
      </c>
      <c r="BV102" s="30" t="s">
        <v>1030</v>
      </c>
      <c r="BW102" s="31">
        <f>L2+(94*L4)</f>
        <v>95</v>
      </c>
      <c r="BX102" s="22"/>
    </row>
    <row r="103" spans="1:76" x14ac:dyDescent="0.2">
      <c r="A103" s="1">
        <v>10</v>
      </c>
      <c r="B103" s="178">
        <f>BW770</f>
        <v>763</v>
      </c>
      <c r="C103" s="6">
        <f>BW883</f>
        <v>876</v>
      </c>
      <c r="D103" s="6">
        <f>BW353</f>
        <v>346</v>
      </c>
      <c r="E103" s="6">
        <f>BW208</f>
        <v>201</v>
      </c>
      <c r="F103" s="6">
        <f>BW492</f>
        <v>485</v>
      </c>
      <c r="G103" s="6">
        <f>BW125</f>
        <v>118</v>
      </c>
      <c r="H103" s="11">
        <f>BW591</f>
        <v>584</v>
      </c>
      <c r="I103" s="6">
        <f>BW990</f>
        <v>983</v>
      </c>
      <c r="J103" s="9">
        <f>BW199</f>
        <v>192</v>
      </c>
      <c r="K103" s="7">
        <f>BW310</f>
        <v>303</v>
      </c>
      <c r="L103" s="6">
        <f>BW804</f>
        <v>797</v>
      </c>
      <c r="M103" s="6">
        <f>BW661</f>
        <v>654</v>
      </c>
      <c r="N103" s="6">
        <f>BW937</f>
        <v>930</v>
      </c>
      <c r="O103" s="6">
        <f>BW568</f>
        <v>561</v>
      </c>
      <c r="P103" s="6">
        <f>BW10</f>
        <v>3</v>
      </c>
      <c r="Q103" s="6">
        <f>BW411</f>
        <v>404</v>
      </c>
      <c r="R103" s="6">
        <f>BW628</f>
        <v>621</v>
      </c>
      <c r="S103" s="6">
        <f>BW1029</f>
        <v>1022</v>
      </c>
      <c r="T103" s="6">
        <f>BW471</f>
        <v>464</v>
      </c>
      <c r="U103" s="6">
        <f>BW102</f>
        <v>95</v>
      </c>
      <c r="V103" s="6">
        <f>BW378</f>
        <v>371</v>
      </c>
      <c r="W103" s="6">
        <f>BW235</f>
        <v>228</v>
      </c>
      <c r="X103" s="8">
        <f>BW729</f>
        <v>722</v>
      </c>
      <c r="Y103" s="6">
        <f>BW840</f>
        <v>833</v>
      </c>
      <c r="Z103" s="6">
        <f>BW49</f>
        <v>42</v>
      </c>
      <c r="AA103" s="12">
        <f>BW448</f>
        <v>441</v>
      </c>
      <c r="AB103" s="6">
        <f>BW914</f>
        <v>907</v>
      </c>
      <c r="AC103" s="6">
        <f>BW547</f>
        <v>540</v>
      </c>
      <c r="AD103" s="6">
        <f>BW831</f>
        <v>824</v>
      </c>
      <c r="AE103" s="6">
        <f>BW686</f>
        <v>679</v>
      </c>
      <c r="AF103" s="6">
        <f>BW156</f>
        <v>149</v>
      </c>
      <c r="AG103" s="179">
        <f>BW269</f>
        <v>262</v>
      </c>
      <c r="AH103" s="5">
        <f t="shared" si="21"/>
        <v>16400</v>
      </c>
      <c r="AI103" s="5">
        <f t="shared" si="22"/>
        <v>11201200</v>
      </c>
      <c r="AJ103" s="2">
        <f t="shared" si="20"/>
        <v>8606720000</v>
      </c>
      <c r="AK103" s="115">
        <f>SUMSQ(R102,S102,T102,U102,V102,W102,X102,Y102,Z102,AA102,AB102,AC102,AD102,AE102,AF102,AG102,R103,S103,T103,U103,V103,W103,X103,Y103,Z103,AA103,AB103,AC103,AD103,AE103,AF103,AG103)</f>
        <v>11201200</v>
      </c>
      <c r="AM103" s="47" t="s">
        <v>122</v>
      </c>
      <c r="AN103" s="65" t="s">
        <v>407</v>
      </c>
      <c r="AO103" s="48" t="s">
        <v>59</v>
      </c>
      <c r="AP103" s="48" t="s">
        <v>471</v>
      </c>
      <c r="AQ103" s="48" t="s">
        <v>248</v>
      </c>
      <c r="AR103" s="48" t="s">
        <v>280</v>
      </c>
      <c r="AS103" s="48" t="s">
        <v>184</v>
      </c>
      <c r="AT103" s="65" t="s">
        <v>343</v>
      </c>
      <c r="AU103" s="48" t="s">
        <v>390</v>
      </c>
      <c r="AV103" s="48" t="s">
        <v>168</v>
      </c>
      <c r="AW103" s="48" t="s">
        <v>326</v>
      </c>
      <c r="AX103" s="48" t="s">
        <v>231</v>
      </c>
      <c r="AY103" s="65" t="s">
        <v>517</v>
      </c>
      <c r="AZ103" s="48" t="s">
        <v>42</v>
      </c>
      <c r="BA103" s="48" t="s">
        <v>454</v>
      </c>
      <c r="BB103" s="48" t="s">
        <v>106</v>
      </c>
      <c r="BC103" s="48" t="s">
        <v>866</v>
      </c>
      <c r="BD103" s="65" t="s">
        <v>708</v>
      </c>
      <c r="BE103" s="48" t="s">
        <v>802</v>
      </c>
      <c r="BF103" s="48" t="s">
        <v>771</v>
      </c>
      <c r="BG103" s="48" t="s">
        <v>991</v>
      </c>
      <c r="BH103" s="48" t="s">
        <v>580</v>
      </c>
      <c r="BI103" s="48" t="s">
        <v>929</v>
      </c>
      <c r="BJ103" s="65" t="s">
        <v>644</v>
      </c>
      <c r="BK103" s="48" t="s">
        <v>597</v>
      </c>
      <c r="BL103" s="48" t="s">
        <v>946</v>
      </c>
      <c r="BM103" s="65" t="s">
        <v>1151</v>
      </c>
      <c r="BN103" s="48" t="s">
        <v>1008</v>
      </c>
      <c r="BO103" s="48" t="s">
        <v>725</v>
      </c>
      <c r="BP103" s="48" t="s">
        <v>819</v>
      </c>
      <c r="BQ103" s="48" t="s">
        <v>661</v>
      </c>
      <c r="BR103" s="49" t="s">
        <v>882</v>
      </c>
      <c r="BS103" s="24"/>
      <c r="BT103" s="22"/>
      <c r="BU103" s="29" t="s">
        <v>583</v>
      </c>
      <c r="BV103" s="30" t="s">
        <v>1030</v>
      </c>
      <c r="BW103" s="31">
        <f>L2+(95*L4)</f>
        <v>96</v>
      </c>
      <c r="BX103" s="22"/>
    </row>
    <row r="104" spans="1:76" x14ac:dyDescent="0.2">
      <c r="A104" s="1">
        <v>11</v>
      </c>
      <c r="B104" s="178">
        <f>BW174</f>
        <v>167</v>
      </c>
      <c r="C104" s="6">
        <f>BW319</f>
        <v>312</v>
      </c>
      <c r="D104" s="6">
        <f>BW781</f>
        <v>774</v>
      </c>
      <c r="E104" s="6">
        <f>BW668</f>
        <v>661</v>
      </c>
      <c r="F104" s="6">
        <f>BW960</f>
        <v>953</v>
      </c>
      <c r="G104" s="11">
        <f>BW561</f>
        <v>554</v>
      </c>
      <c r="H104" s="6">
        <f>BW35</f>
        <v>28</v>
      </c>
      <c r="I104" s="6">
        <f>BW402</f>
        <v>395</v>
      </c>
      <c r="J104" s="6">
        <f>BW747</f>
        <v>740</v>
      </c>
      <c r="K104" s="6">
        <f>BW890</f>
        <v>883</v>
      </c>
      <c r="L104" s="7">
        <f>BW328</f>
        <v>321</v>
      </c>
      <c r="M104" s="9">
        <f>BW217</f>
        <v>210</v>
      </c>
      <c r="N104" s="6">
        <f>BW517</f>
        <v>510</v>
      </c>
      <c r="O104" s="6">
        <f>BW116</f>
        <v>109</v>
      </c>
      <c r="P104" s="6">
        <f>BW614</f>
        <v>607</v>
      </c>
      <c r="Q104" s="6">
        <f>BW983</f>
        <v>976</v>
      </c>
      <c r="R104" s="6">
        <f>BW56</f>
        <v>49</v>
      </c>
      <c r="S104" s="6">
        <f>BW425</f>
        <v>418</v>
      </c>
      <c r="T104" s="6">
        <f>BW923</f>
        <v>916</v>
      </c>
      <c r="U104" s="6">
        <f>BW522</f>
        <v>515</v>
      </c>
      <c r="V104" s="6">
        <f>BW822</f>
        <v>815</v>
      </c>
      <c r="W104" s="8">
        <f>BW711</f>
        <v>704</v>
      </c>
      <c r="X104" s="6">
        <f>BW149</f>
        <v>142</v>
      </c>
      <c r="Y104" s="6">
        <f>BW292</f>
        <v>285</v>
      </c>
      <c r="Z104" s="6">
        <f>BW637</f>
        <v>630</v>
      </c>
      <c r="AA104" s="6">
        <f>BW1004</f>
        <v>997</v>
      </c>
      <c r="AB104" s="12">
        <f>BW478</f>
        <v>471</v>
      </c>
      <c r="AC104" s="6">
        <f>BW79</f>
        <v>72</v>
      </c>
      <c r="AD104" s="6">
        <f>BW371</f>
        <v>364</v>
      </c>
      <c r="AE104" s="6">
        <f>BW258</f>
        <v>251</v>
      </c>
      <c r="AF104" s="6">
        <f>BW720</f>
        <v>713</v>
      </c>
      <c r="AG104" s="179">
        <f>BW865</f>
        <v>858</v>
      </c>
      <c r="AH104" s="5">
        <f t="shared" si="21"/>
        <v>16400</v>
      </c>
      <c r="AI104" s="5">
        <f t="shared" si="22"/>
        <v>11201200</v>
      </c>
      <c r="AJ104" s="2">
        <f t="shared" si="20"/>
        <v>8606720000</v>
      </c>
      <c r="AK104" s="115">
        <f>SUMSQ(B104,C104,D104,E104,F104,G104,H104,I104,J104,K104,L104,M104,N104,O104,P104,Q104,B105,C105,D105,E105,F105,G105,H105,I105,J105,K105,L105,M105,N105,O105,P105,Q105)</f>
        <v>11201200</v>
      </c>
      <c r="AM104" s="47" t="s">
        <v>112</v>
      </c>
      <c r="AN104" s="48" t="s">
        <v>396</v>
      </c>
      <c r="AO104" s="48" t="s">
        <v>48</v>
      </c>
      <c r="AP104" s="48" t="s">
        <v>460</v>
      </c>
      <c r="AQ104" s="65" t="s">
        <v>237</v>
      </c>
      <c r="AR104" s="48" t="s">
        <v>269</v>
      </c>
      <c r="AS104" s="48" t="s">
        <v>174</v>
      </c>
      <c r="AT104" s="48" t="s">
        <v>332</v>
      </c>
      <c r="AU104" s="48" t="s">
        <v>385</v>
      </c>
      <c r="AV104" s="65" t="s">
        <v>70</v>
      </c>
      <c r="AW104" s="48" t="s">
        <v>321</v>
      </c>
      <c r="AX104" s="48" t="s">
        <v>226</v>
      </c>
      <c r="AY104" s="48" t="s">
        <v>512</v>
      </c>
      <c r="AZ104" s="48" t="s">
        <v>37</v>
      </c>
      <c r="BA104" s="48" t="s">
        <v>449</v>
      </c>
      <c r="BB104" s="65" t="s">
        <v>101</v>
      </c>
      <c r="BC104" s="48" t="s">
        <v>861</v>
      </c>
      <c r="BD104" s="48" t="s">
        <v>703</v>
      </c>
      <c r="BE104" s="65" t="s">
        <v>1144</v>
      </c>
      <c r="BF104" s="48" t="s">
        <v>766</v>
      </c>
      <c r="BG104" s="48" t="s">
        <v>986</v>
      </c>
      <c r="BH104" s="48" t="s">
        <v>575</v>
      </c>
      <c r="BI104" s="48" t="s">
        <v>924</v>
      </c>
      <c r="BJ104" s="48" t="s">
        <v>639</v>
      </c>
      <c r="BK104" s="48" t="s">
        <v>586</v>
      </c>
      <c r="BL104" s="65" t="s">
        <v>1100</v>
      </c>
      <c r="BM104" s="48" t="s">
        <v>523</v>
      </c>
      <c r="BN104" s="48" t="s">
        <v>997</v>
      </c>
      <c r="BO104" s="48" t="s">
        <v>714</v>
      </c>
      <c r="BP104" s="48" t="s">
        <v>808</v>
      </c>
      <c r="BQ104" s="48" t="s">
        <v>650</v>
      </c>
      <c r="BR104" s="80" t="s">
        <v>872</v>
      </c>
      <c r="BS104" s="24"/>
      <c r="BT104" s="22"/>
      <c r="BU104" s="29" t="s">
        <v>3</v>
      </c>
      <c r="BV104" s="30" t="s">
        <v>1030</v>
      </c>
      <c r="BW104" s="31">
        <f>L2+(96*L4)</f>
        <v>97</v>
      </c>
      <c r="BX104" s="22"/>
    </row>
    <row r="105" spans="1:76" x14ac:dyDescent="0.2">
      <c r="A105" s="1">
        <v>12</v>
      </c>
      <c r="B105" s="178">
        <f>BW267</f>
        <v>260</v>
      </c>
      <c r="C105" s="6">
        <f>BW154</f>
        <v>147</v>
      </c>
      <c r="D105" s="6">
        <f>BW680</f>
        <v>673</v>
      </c>
      <c r="E105" s="6">
        <f>BW825</f>
        <v>818</v>
      </c>
      <c r="F105" s="11">
        <f>BW549</f>
        <v>542</v>
      </c>
      <c r="G105" s="6">
        <f>BW916</f>
        <v>909</v>
      </c>
      <c r="H105" s="6">
        <f>BW454</f>
        <v>447</v>
      </c>
      <c r="I105" s="6">
        <f>BW55</f>
        <v>48</v>
      </c>
      <c r="J105" s="6">
        <f>BW846</f>
        <v>839</v>
      </c>
      <c r="K105" s="6">
        <f>BW735</f>
        <v>728</v>
      </c>
      <c r="L105" s="9">
        <f>BW237</f>
        <v>230</v>
      </c>
      <c r="M105" s="7">
        <f>BW380</f>
        <v>373</v>
      </c>
      <c r="N105" s="6">
        <f>BW96</f>
        <v>89</v>
      </c>
      <c r="O105" s="6">
        <f>BW465</f>
        <v>458</v>
      </c>
      <c r="P105" s="6">
        <f>BW1027</f>
        <v>1020</v>
      </c>
      <c r="Q105" s="6">
        <f>BW626</f>
        <v>619</v>
      </c>
      <c r="R105" s="6">
        <f>BW413</f>
        <v>406</v>
      </c>
      <c r="S105" s="6">
        <f>BW12</f>
        <v>5</v>
      </c>
      <c r="T105" s="6">
        <f>BW574</f>
        <v>567</v>
      </c>
      <c r="U105" s="6">
        <f>BW943</f>
        <v>936</v>
      </c>
      <c r="V105" s="8">
        <f>BW659</f>
        <v>652</v>
      </c>
      <c r="W105" s="6">
        <f>BW802</f>
        <v>795</v>
      </c>
      <c r="X105" s="6">
        <f>BW304</f>
        <v>297</v>
      </c>
      <c r="Y105" s="6">
        <f>BW193</f>
        <v>186</v>
      </c>
      <c r="Z105" s="6">
        <f>BW984</f>
        <v>977</v>
      </c>
      <c r="AA105" s="6">
        <f>BW585</f>
        <v>578</v>
      </c>
      <c r="AB105" s="6">
        <f>BW123</f>
        <v>116</v>
      </c>
      <c r="AC105" s="12">
        <f>BW490</f>
        <v>483</v>
      </c>
      <c r="AD105" s="6">
        <f>BW214</f>
        <v>207</v>
      </c>
      <c r="AE105" s="6">
        <f>BW359</f>
        <v>352</v>
      </c>
      <c r="AF105" s="6">
        <f>BW885</f>
        <v>878</v>
      </c>
      <c r="AG105" s="179">
        <f>BW772</f>
        <v>765</v>
      </c>
      <c r="AH105" s="5">
        <f t="shared" si="21"/>
        <v>16400</v>
      </c>
      <c r="AI105" s="5">
        <f t="shared" si="22"/>
        <v>11201200</v>
      </c>
      <c r="AJ105" s="2">
        <f t="shared" si="20"/>
        <v>8606720000</v>
      </c>
      <c r="AK105" s="115">
        <f>SUMSQ(R104,S104,T104,U104,V104,W104,X104,Y104,Z104,AA104,AB104,AC104,AD104,AE104,AF104,AG104,R105,S105,T105,U105,V105,W105,X105,Y105,Z105,AA105,AB105,AC105,AD105,AE105,AF105,AG105)</f>
        <v>11201200</v>
      </c>
      <c r="AM105" s="47" t="s">
        <v>124</v>
      </c>
      <c r="AN105" s="48" t="s">
        <v>409</v>
      </c>
      <c r="AO105" s="48" t="s">
        <v>61</v>
      </c>
      <c r="AP105" s="48" t="s">
        <v>473</v>
      </c>
      <c r="AQ105" s="48" t="s">
        <v>250</v>
      </c>
      <c r="AR105" s="65" t="s">
        <v>1139</v>
      </c>
      <c r="AS105" s="48" t="s">
        <v>186</v>
      </c>
      <c r="AT105" s="48" t="s">
        <v>345</v>
      </c>
      <c r="AU105" s="65" t="s">
        <v>1032</v>
      </c>
      <c r="AV105" s="48" t="s">
        <v>166</v>
      </c>
      <c r="AW105" s="48" t="s">
        <v>324</v>
      </c>
      <c r="AX105" s="48" t="s">
        <v>229</v>
      </c>
      <c r="AY105" s="48" t="s">
        <v>515</v>
      </c>
      <c r="AZ105" s="48" t="s">
        <v>40</v>
      </c>
      <c r="BA105" s="65" t="s">
        <v>452</v>
      </c>
      <c r="BB105" s="48" t="s">
        <v>104</v>
      </c>
      <c r="BC105" s="48" t="s">
        <v>864</v>
      </c>
      <c r="BD105" s="48" t="s">
        <v>706</v>
      </c>
      <c r="BE105" s="48" t="s">
        <v>800</v>
      </c>
      <c r="BF105" s="65" t="s">
        <v>769</v>
      </c>
      <c r="BG105" s="48" t="s">
        <v>989</v>
      </c>
      <c r="BH105" s="48" t="s">
        <v>578</v>
      </c>
      <c r="BI105" s="48" t="s">
        <v>927</v>
      </c>
      <c r="BJ105" s="48" t="s">
        <v>642</v>
      </c>
      <c r="BK105" s="65" t="s">
        <v>599</v>
      </c>
      <c r="BL105" s="48" t="s">
        <v>1</v>
      </c>
      <c r="BM105" s="48" t="s">
        <v>536</v>
      </c>
      <c r="BN105" s="48" t="s">
        <v>1010</v>
      </c>
      <c r="BO105" s="48" t="s">
        <v>727</v>
      </c>
      <c r="BP105" s="48" t="s">
        <v>821</v>
      </c>
      <c r="BQ105" s="65" t="s">
        <v>663</v>
      </c>
      <c r="BR105" s="49" t="s">
        <v>884</v>
      </c>
      <c r="BS105" s="24"/>
      <c r="BT105" s="22"/>
      <c r="BU105" s="29" t="s">
        <v>4</v>
      </c>
      <c r="BV105" s="30" t="s">
        <v>1030</v>
      </c>
      <c r="BW105" s="31">
        <f>L2+(97*L4)</f>
        <v>98</v>
      </c>
      <c r="BX105" s="22"/>
    </row>
    <row r="106" spans="1:76" x14ac:dyDescent="0.2">
      <c r="A106" s="1">
        <v>13</v>
      </c>
      <c r="B106" s="178">
        <f>BW228</f>
        <v>221</v>
      </c>
      <c r="C106" s="6">
        <f>BW341</f>
        <v>334</v>
      </c>
      <c r="D106" s="6">
        <f>BW903</f>
        <v>896</v>
      </c>
      <c r="E106" s="11">
        <f>BW758</f>
        <v>751</v>
      </c>
      <c r="F106" s="6">
        <f>BW970</f>
        <v>963</v>
      </c>
      <c r="G106" s="6">
        <f>BW603</f>
        <v>596</v>
      </c>
      <c r="H106" s="6">
        <f>BW105</f>
        <v>98</v>
      </c>
      <c r="I106" s="6">
        <f>BW504</f>
        <v>497</v>
      </c>
      <c r="J106" s="6">
        <f>BW673</f>
        <v>666</v>
      </c>
      <c r="K106" s="6">
        <f>BW784</f>
        <v>777</v>
      </c>
      <c r="L106" s="6">
        <f>BW322</f>
        <v>315</v>
      </c>
      <c r="M106" s="6">
        <f>BW179</f>
        <v>172</v>
      </c>
      <c r="N106" s="7">
        <f>BW399</f>
        <v>392</v>
      </c>
      <c r="O106" s="9">
        <f>BW30</f>
        <v>23</v>
      </c>
      <c r="P106" s="6">
        <f>BW556</f>
        <v>549</v>
      </c>
      <c r="Q106" s="6">
        <f>BW957</f>
        <v>950</v>
      </c>
      <c r="R106" s="6">
        <f>BW82</f>
        <v>75</v>
      </c>
      <c r="S106" s="6">
        <f>BW483</f>
        <v>476</v>
      </c>
      <c r="T106" s="6">
        <f>BW1009</f>
        <v>1002</v>
      </c>
      <c r="U106" s="8">
        <f>BW640</f>
        <v>633</v>
      </c>
      <c r="V106" s="6">
        <f>BW860</f>
        <v>853</v>
      </c>
      <c r="W106" s="6">
        <f>BW717</f>
        <v>710</v>
      </c>
      <c r="X106" s="6">
        <f>BW255</f>
        <v>248</v>
      </c>
      <c r="Y106" s="6">
        <f>BW366</f>
        <v>359</v>
      </c>
      <c r="Z106" s="6">
        <f>BW535</f>
        <v>528</v>
      </c>
      <c r="AA106" s="6">
        <f>BW934</f>
        <v>927</v>
      </c>
      <c r="AB106" s="6">
        <f>BW436</f>
        <v>429</v>
      </c>
      <c r="AC106" s="6">
        <f>BW69</f>
        <v>62</v>
      </c>
      <c r="AD106" s="12">
        <f>BW281</f>
        <v>274</v>
      </c>
      <c r="AE106" s="6">
        <f>BW136</f>
        <v>129</v>
      </c>
      <c r="AF106" s="6">
        <f>BW698</f>
        <v>691</v>
      </c>
      <c r="AG106" s="179">
        <f>BW811</f>
        <v>804</v>
      </c>
      <c r="AH106" s="5">
        <f t="shared" si="21"/>
        <v>16400</v>
      </c>
      <c r="AI106" s="5">
        <f t="shared" si="22"/>
        <v>11201200</v>
      </c>
      <c r="AJ106" s="2">
        <f t="shared" si="20"/>
        <v>8606720000</v>
      </c>
      <c r="AK106" s="115">
        <f>SUMSQ(B106,C106,D106,E106,F106,G106,H106,I106,J106,K106,L106,M106,N106,O106,P106,Q106,B107,C107,D107,E107,F107,G107,H107,I107,J107,K107,L107,M107,N107,O107,P107,Q107)</f>
        <v>11201200</v>
      </c>
      <c r="AM106" s="47" t="s">
        <v>117</v>
      </c>
      <c r="AN106" s="48" t="s">
        <v>402</v>
      </c>
      <c r="AO106" s="65" t="s">
        <v>54</v>
      </c>
      <c r="AP106" s="48" t="s">
        <v>466</v>
      </c>
      <c r="AQ106" s="65" t="s">
        <v>243</v>
      </c>
      <c r="AR106" s="48" t="s">
        <v>275</v>
      </c>
      <c r="AS106" s="48" t="s">
        <v>4</v>
      </c>
      <c r="AT106" s="48" t="s">
        <v>338</v>
      </c>
      <c r="AU106" s="48" t="s">
        <v>379</v>
      </c>
      <c r="AV106" s="48" t="s">
        <v>158</v>
      </c>
      <c r="AW106" s="48" t="s">
        <v>315</v>
      </c>
      <c r="AX106" s="48" t="s">
        <v>220</v>
      </c>
      <c r="AY106" s="48" t="s">
        <v>506</v>
      </c>
      <c r="AZ106" s="48" t="s">
        <v>31</v>
      </c>
      <c r="BA106" s="48" t="s">
        <v>443</v>
      </c>
      <c r="BB106" s="65" t="s">
        <v>95</v>
      </c>
      <c r="BC106" s="48" t="s">
        <v>855</v>
      </c>
      <c r="BD106" s="48" t="s">
        <v>697</v>
      </c>
      <c r="BE106" s="65" t="s">
        <v>791</v>
      </c>
      <c r="BF106" s="48" t="s">
        <v>760</v>
      </c>
      <c r="BG106" s="65" t="s">
        <v>980</v>
      </c>
      <c r="BH106" s="48" t="s">
        <v>569</v>
      </c>
      <c r="BI106" s="48" t="s">
        <v>918</v>
      </c>
      <c r="BJ106" s="48" t="s">
        <v>633</v>
      </c>
      <c r="BK106" s="48" t="s">
        <v>592</v>
      </c>
      <c r="BL106" s="65" t="s">
        <v>1152</v>
      </c>
      <c r="BM106" s="48" t="s">
        <v>529</v>
      </c>
      <c r="BN106" s="48" t="s">
        <v>1003</v>
      </c>
      <c r="BO106" s="48" t="s">
        <v>720</v>
      </c>
      <c r="BP106" s="48" t="s">
        <v>814</v>
      </c>
      <c r="BQ106" s="48" t="s">
        <v>656</v>
      </c>
      <c r="BR106" s="49" t="s">
        <v>878</v>
      </c>
      <c r="BS106" s="24"/>
      <c r="BT106" s="22"/>
      <c r="BU106" s="29" t="s">
        <v>6</v>
      </c>
      <c r="BV106" s="30" t="s">
        <v>1030</v>
      </c>
      <c r="BW106" s="31">
        <f>L2+(98*L4)</f>
        <v>99</v>
      </c>
      <c r="BX106" s="22"/>
    </row>
    <row r="107" spans="1:76" x14ac:dyDescent="0.2">
      <c r="A107" s="1">
        <v>14</v>
      </c>
      <c r="B107" s="178">
        <f>BW385</f>
        <v>378</v>
      </c>
      <c r="C107" s="6">
        <f>BW240</f>
        <v>233</v>
      </c>
      <c r="D107" s="11">
        <f>BW738</f>
        <v>731</v>
      </c>
      <c r="E107" s="6">
        <f>BW851</f>
        <v>844</v>
      </c>
      <c r="F107" s="6">
        <f>BW623</f>
        <v>616</v>
      </c>
      <c r="G107" s="6">
        <f>BW1022</f>
        <v>1015</v>
      </c>
      <c r="H107" s="6">
        <f>BW460</f>
        <v>453</v>
      </c>
      <c r="I107" s="6">
        <f>BW93</f>
        <v>86</v>
      </c>
      <c r="J107" s="6">
        <f>BW836</f>
        <v>829</v>
      </c>
      <c r="K107" s="6">
        <f>BW693</f>
        <v>686</v>
      </c>
      <c r="L107" s="6">
        <f>BW167</f>
        <v>160</v>
      </c>
      <c r="M107" s="6">
        <f>BW278</f>
        <v>271</v>
      </c>
      <c r="N107" s="9">
        <f>BW42</f>
        <v>35</v>
      </c>
      <c r="O107" s="7">
        <f>BW443</f>
        <v>436</v>
      </c>
      <c r="P107" s="6">
        <f>BW905</f>
        <v>898</v>
      </c>
      <c r="Q107" s="6">
        <f>BW536</f>
        <v>529</v>
      </c>
      <c r="R107" s="6">
        <f>BW503</f>
        <v>496</v>
      </c>
      <c r="S107" s="6">
        <f>BW134</f>
        <v>127</v>
      </c>
      <c r="T107" s="8">
        <f>BW596</f>
        <v>589</v>
      </c>
      <c r="U107" s="6">
        <f>BW997</f>
        <v>990</v>
      </c>
      <c r="V107" s="6">
        <f>BW761</f>
        <v>754</v>
      </c>
      <c r="W107" s="6">
        <f>BW872</f>
        <v>865</v>
      </c>
      <c r="X107" s="6">
        <f>BW346</f>
        <v>339</v>
      </c>
      <c r="Y107" s="6">
        <f>BW203</f>
        <v>196</v>
      </c>
      <c r="Z107" s="6">
        <f>BW946</f>
        <v>939</v>
      </c>
      <c r="AA107" s="6">
        <f>BW579</f>
        <v>572</v>
      </c>
      <c r="AB107" s="6">
        <f>BW17</f>
        <v>10</v>
      </c>
      <c r="AC107" s="6">
        <f>BW416</f>
        <v>409</v>
      </c>
      <c r="AD107" s="6">
        <f>BW188</f>
        <v>181</v>
      </c>
      <c r="AE107" s="12">
        <f>BW301</f>
        <v>294</v>
      </c>
      <c r="AF107" s="6">
        <f>BW799</f>
        <v>792</v>
      </c>
      <c r="AG107" s="179">
        <f>BW654</f>
        <v>647</v>
      </c>
      <c r="AH107" s="5">
        <f t="shared" si="21"/>
        <v>16400</v>
      </c>
      <c r="AI107" s="5">
        <f t="shared" si="22"/>
        <v>11201200</v>
      </c>
      <c r="AJ107" s="2">
        <f t="shared" si="20"/>
        <v>8606720000</v>
      </c>
      <c r="AK107" s="115">
        <f>SUMSQ(R106,S106,T106,U106,V106,W106,X106,Y106,Z106,AA106,AB106,AC106,AD106,AE106,AF106,AG106,R107,S107,T107,U107,V107,W107,X107,Y107,Z107,AA107,AB107,AC107,AD107,AE107,AF107,AG107)</f>
        <v>11201200</v>
      </c>
      <c r="AM107" s="47" t="s">
        <v>118</v>
      </c>
      <c r="AN107" s="48" t="s">
        <v>403</v>
      </c>
      <c r="AO107" s="48" t="s">
        <v>55</v>
      </c>
      <c r="AP107" s="65" t="s">
        <v>467</v>
      </c>
      <c r="AQ107" s="48" t="s">
        <v>244</v>
      </c>
      <c r="AR107" s="65" t="s">
        <v>276</v>
      </c>
      <c r="AS107" s="48" t="s">
        <v>180</v>
      </c>
      <c r="AT107" s="48" t="s">
        <v>339</v>
      </c>
      <c r="AU107" s="48" t="s">
        <v>394</v>
      </c>
      <c r="AV107" s="48" t="s">
        <v>172</v>
      </c>
      <c r="AW107" s="48" t="s">
        <v>330</v>
      </c>
      <c r="AX107" s="48" t="s">
        <v>235</v>
      </c>
      <c r="AY107" s="48" t="s">
        <v>521</v>
      </c>
      <c r="AZ107" s="48" t="s">
        <v>46</v>
      </c>
      <c r="BA107" s="65" t="s">
        <v>1130</v>
      </c>
      <c r="BB107" s="48" t="s">
        <v>110</v>
      </c>
      <c r="BC107" s="48" t="s">
        <v>870</v>
      </c>
      <c r="BD107" s="48" t="s">
        <v>712</v>
      </c>
      <c r="BE107" s="48" t="s">
        <v>806</v>
      </c>
      <c r="BF107" s="65" t="s">
        <v>775</v>
      </c>
      <c r="BG107" s="48" t="s">
        <v>995</v>
      </c>
      <c r="BH107" s="65" t="s">
        <v>584</v>
      </c>
      <c r="BI107" s="48" t="s">
        <v>933</v>
      </c>
      <c r="BJ107" s="48" t="s">
        <v>648</v>
      </c>
      <c r="BK107" s="65" t="s">
        <v>593</v>
      </c>
      <c r="BL107" s="48" t="s">
        <v>942</v>
      </c>
      <c r="BM107" s="48" t="s">
        <v>530</v>
      </c>
      <c r="BN107" s="48" t="s">
        <v>1004</v>
      </c>
      <c r="BO107" s="48" t="s">
        <v>721</v>
      </c>
      <c r="BP107" s="48" t="s">
        <v>815</v>
      </c>
      <c r="BQ107" s="48" t="s">
        <v>657</v>
      </c>
      <c r="BR107" s="49" t="s">
        <v>879</v>
      </c>
      <c r="BS107" s="24"/>
      <c r="BT107" s="22"/>
      <c r="BU107" s="29" t="s">
        <v>7</v>
      </c>
      <c r="BV107" s="30" t="s">
        <v>1030</v>
      </c>
      <c r="BW107" s="31">
        <f>L2+(99*L4)</f>
        <v>100</v>
      </c>
      <c r="BX107" s="22"/>
    </row>
    <row r="108" spans="1:76" x14ac:dyDescent="0.2">
      <c r="A108" s="1">
        <v>15</v>
      </c>
      <c r="B108" s="178">
        <f>BW813</f>
        <v>806</v>
      </c>
      <c r="C108" s="11">
        <f>BW700</f>
        <v>693</v>
      </c>
      <c r="D108" s="6">
        <f>BW142</f>
        <v>135</v>
      </c>
      <c r="E108" s="6">
        <f>BW287</f>
        <v>280</v>
      </c>
      <c r="F108" s="6">
        <f>BW67</f>
        <v>60</v>
      </c>
      <c r="G108" s="6">
        <f>BW434</f>
        <v>427</v>
      </c>
      <c r="H108" s="6">
        <f>BW928</f>
        <v>921</v>
      </c>
      <c r="I108" s="6">
        <f>BW529</f>
        <v>522</v>
      </c>
      <c r="J108" s="6">
        <f>BW360</f>
        <v>353</v>
      </c>
      <c r="K108" s="6">
        <f>BW249</f>
        <v>242</v>
      </c>
      <c r="L108" s="6">
        <f>BW715</f>
        <v>708</v>
      </c>
      <c r="M108" s="6">
        <f>BW858</f>
        <v>851</v>
      </c>
      <c r="N108" s="6">
        <f>BW646</f>
        <v>639</v>
      </c>
      <c r="O108" s="6">
        <f>BW1015</f>
        <v>1008</v>
      </c>
      <c r="P108" s="7">
        <f>BW485</f>
        <v>478</v>
      </c>
      <c r="Q108" s="9">
        <f>BW84</f>
        <v>77</v>
      </c>
      <c r="R108" s="6">
        <f>BW955</f>
        <v>948</v>
      </c>
      <c r="S108" s="8">
        <f>BW554</f>
        <v>547</v>
      </c>
      <c r="T108" s="6">
        <f>BW24</f>
        <v>17</v>
      </c>
      <c r="U108" s="6">
        <f>BW393</f>
        <v>386</v>
      </c>
      <c r="V108" s="6">
        <f>BW181</f>
        <v>174</v>
      </c>
      <c r="W108" s="6">
        <f>BW324</f>
        <v>317</v>
      </c>
      <c r="X108" s="6">
        <f>BW790</f>
        <v>783</v>
      </c>
      <c r="Y108" s="6">
        <f>BW679</f>
        <v>672</v>
      </c>
      <c r="Z108" s="6">
        <f>BW510</f>
        <v>503</v>
      </c>
      <c r="AA108" s="6">
        <f>BW111</f>
        <v>104</v>
      </c>
      <c r="AB108" s="6">
        <f>BW605</f>
        <v>598</v>
      </c>
      <c r="AC108" s="6">
        <f>BW972</f>
        <v>965</v>
      </c>
      <c r="AD108" s="6">
        <f>BW752</f>
        <v>745</v>
      </c>
      <c r="AE108" s="6">
        <f>BW897</f>
        <v>890</v>
      </c>
      <c r="AF108" s="12">
        <f>BW339</f>
        <v>332</v>
      </c>
      <c r="AG108" s="179">
        <f>BW226</f>
        <v>219</v>
      </c>
      <c r="AH108" s="5">
        <f t="shared" si="21"/>
        <v>16400</v>
      </c>
      <c r="AI108" s="5">
        <f t="shared" si="22"/>
        <v>11201200</v>
      </c>
      <c r="AJ108" s="2">
        <f t="shared" si="20"/>
        <v>8606720000</v>
      </c>
      <c r="AK108" s="115">
        <f>SUMSQ(B108,C108,D108,E108,F108,G108,H108,I108,J108,K108,L108,M108,N108,O108,P108,Q108,B109,C109,D109,E109,F109,G109,H109,I109,J109,K109,L109,M109,N109,O109,P109,Q109)</f>
        <v>11201200</v>
      </c>
      <c r="AM108" s="47" t="s">
        <v>115</v>
      </c>
      <c r="AN108" s="48" t="s">
        <v>400</v>
      </c>
      <c r="AO108" s="48" t="s">
        <v>52</v>
      </c>
      <c r="AP108" s="48" t="s">
        <v>464</v>
      </c>
      <c r="AQ108" s="48" t="s">
        <v>921</v>
      </c>
      <c r="AR108" s="48" t="s">
        <v>273</v>
      </c>
      <c r="AS108" s="65" t="s">
        <v>1158</v>
      </c>
      <c r="AT108" s="48" t="s">
        <v>336</v>
      </c>
      <c r="AU108" s="48" t="s">
        <v>381</v>
      </c>
      <c r="AV108" s="48" t="s">
        <v>160</v>
      </c>
      <c r="AW108" s="48" t="s">
        <v>317</v>
      </c>
      <c r="AX108" s="65" t="s">
        <v>222</v>
      </c>
      <c r="AY108" s="48" t="s">
        <v>508</v>
      </c>
      <c r="AZ108" s="65" t="s">
        <v>33</v>
      </c>
      <c r="BA108" s="48" t="s">
        <v>24</v>
      </c>
      <c r="BB108" s="48" t="s">
        <v>97</v>
      </c>
      <c r="BC108" s="65" t="s">
        <v>857</v>
      </c>
      <c r="BD108" s="48" t="s">
        <v>699</v>
      </c>
      <c r="BE108" s="48" t="s">
        <v>793</v>
      </c>
      <c r="BF108" s="48" t="s">
        <v>762</v>
      </c>
      <c r="BG108" s="48" t="s">
        <v>982</v>
      </c>
      <c r="BH108" s="48" t="s">
        <v>571</v>
      </c>
      <c r="BI108" s="48" t="s">
        <v>920</v>
      </c>
      <c r="BJ108" s="48" t="s">
        <v>635</v>
      </c>
      <c r="BK108" s="48" t="s">
        <v>590</v>
      </c>
      <c r="BL108" s="48" t="s">
        <v>939</v>
      </c>
      <c r="BM108" s="48" t="s">
        <v>527</v>
      </c>
      <c r="BN108" s="65" t="s">
        <v>1001</v>
      </c>
      <c r="BO108" s="48" t="s">
        <v>718</v>
      </c>
      <c r="BP108" s="65" t="s">
        <v>812</v>
      </c>
      <c r="BQ108" s="48" t="s">
        <v>654</v>
      </c>
      <c r="BR108" s="49" t="s">
        <v>876</v>
      </c>
      <c r="BS108" s="24"/>
      <c r="BT108" s="22"/>
      <c r="BU108" s="29" t="s">
        <v>551</v>
      </c>
      <c r="BV108" s="30" t="s">
        <v>1030</v>
      </c>
      <c r="BW108" s="31">
        <f>L2+(100*L4)</f>
        <v>101</v>
      </c>
      <c r="BX108" s="22"/>
    </row>
    <row r="109" spans="1:76" x14ac:dyDescent="0.2">
      <c r="A109" s="1">
        <v>16</v>
      </c>
      <c r="B109" s="190">
        <f>BW648</f>
        <v>641</v>
      </c>
      <c r="C109" s="6">
        <f>BW793</f>
        <v>786</v>
      </c>
      <c r="D109" s="6">
        <f>BW299</f>
        <v>292</v>
      </c>
      <c r="E109" s="6">
        <f>BW186</f>
        <v>179</v>
      </c>
      <c r="F109" s="6">
        <f>BW422</f>
        <v>415</v>
      </c>
      <c r="G109" s="6">
        <f>BW23</f>
        <v>16</v>
      </c>
      <c r="H109" s="6">
        <f>BW581</f>
        <v>574</v>
      </c>
      <c r="I109" s="6">
        <f>BW948</f>
        <v>941</v>
      </c>
      <c r="J109" s="6">
        <f>BW205</f>
        <v>198</v>
      </c>
      <c r="K109" s="6">
        <f>BW348</f>
        <v>341</v>
      </c>
      <c r="L109" s="6">
        <f>BW878</f>
        <v>871</v>
      </c>
      <c r="M109" s="6">
        <f>BW767</f>
        <v>760</v>
      </c>
      <c r="N109" s="6">
        <f>BW995</f>
        <v>988</v>
      </c>
      <c r="O109" s="6">
        <f>BW594</f>
        <v>587</v>
      </c>
      <c r="P109" s="9">
        <f>BW128</f>
        <v>121</v>
      </c>
      <c r="Q109" s="7">
        <f>BW497</f>
        <v>490</v>
      </c>
      <c r="R109" s="8">
        <f>BW542</f>
        <v>535</v>
      </c>
      <c r="S109" s="6">
        <f>BW911</f>
        <v>904</v>
      </c>
      <c r="T109" s="6">
        <f>BW445</f>
        <v>438</v>
      </c>
      <c r="U109" s="6">
        <f>BW44</f>
        <v>37</v>
      </c>
      <c r="V109" s="6">
        <f>BW272</f>
        <v>265</v>
      </c>
      <c r="W109" s="6">
        <f>BW161</f>
        <v>154</v>
      </c>
      <c r="X109" s="6">
        <f>BW691</f>
        <v>684</v>
      </c>
      <c r="Y109" s="6">
        <f>BW834</f>
        <v>827</v>
      </c>
      <c r="Z109" s="6">
        <f>BW91</f>
        <v>84</v>
      </c>
      <c r="AA109" s="6">
        <f>BW458</f>
        <v>451</v>
      </c>
      <c r="AB109" s="6">
        <f>BW1016</f>
        <v>1009</v>
      </c>
      <c r="AC109" s="6">
        <f>BW617</f>
        <v>610</v>
      </c>
      <c r="AD109" s="6">
        <f>BW853</f>
        <v>846</v>
      </c>
      <c r="AE109" s="6">
        <f>BW740</f>
        <v>733</v>
      </c>
      <c r="AF109" s="6">
        <f>BW246</f>
        <v>239</v>
      </c>
      <c r="AG109" s="186">
        <f>BW391</f>
        <v>384</v>
      </c>
      <c r="AH109" s="5">
        <f t="shared" si="21"/>
        <v>16400</v>
      </c>
      <c r="AI109" s="5">
        <f t="shared" si="22"/>
        <v>11201200</v>
      </c>
      <c r="AJ109" s="2">
        <f t="shared" si="20"/>
        <v>8606720000</v>
      </c>
      <c r="AK109" s="115">
        <f>SUMSQ(R108,S108,T108,U108,V108,W108,X108,Y108,Z108,AA108,AB108,AC108,AD108,AE108,AF108,AG108,R109,S109,T109,U109,V109,W109,X109,Y109,Z109,AA109,AB109,AC109,AD109,AE109,AF109,AG109)</f>
        <v>11201200</v>
      </c>
      <c r="AM109" s="47" t="s">
        <v>120</v>
      </c>
      <c r="AN109" s="48" t="s">
        <v>405</v>
      </c>
      <c r="AO109" s="48" t="s">
        <v>668</v>
      </c>
      <c r="AP109" s="48" t="s">
        <v>469</v>
      </c>
      <c r="AQ109" s="48" t="s">
        <v>246</v>
      </c>
      <c r="AR109" s="48" t="s">
        <v>278</v>
      </c>
      <c r="AS109" s="48" t="s">
        <v>182</v>
      </c>
      <c r="AT109" s="65" t="s">
        <v>341</v>
      </c>
      <c r="AU109" s="48" t="s">
        <v>392</v>
      </c>
      <c r="AV109" s="48" t="s">
        <v>170</v>
      </c>
      <c r="AW109" s="65" t="s">
        <v>328</v>
      </c>
      <c r="AX109" s="48" t="s">
        <v>233</v>
      </c>
      <c r="AY109" s="65" t="s">
        <v>519</v>
      </c>
      <c r="AZ109" s="48" t="s">
        <v>44</v>
      </c>
      <c r="BA109" s="48" t="s">
        <v>456</v>
      </c>
      <c r="BB109" s="48" t="s">
        <v>108</v>
      </c>
      <c r="BC109" s="48" t="s">
        <v>868</v>
      </c>
      <c r="BD109" s="65" t="s">
        <v>1131</v>
      </c>
      <c r="BE109" s="48" t="s">
        <v>804</v>
      </c>
      <c r="BF109" s="48" t="s">
        <v>773</v>
      </c>
      <c r="BG109" s="48" t="s">
        <v>993</v>
      </c>
      <c r="BH109" s="48" t="s">
        <v>582</v>
      </c>
      <c r="BI109" s="48" t="s">
        <v>931</v>
      </c>
      <c r="BJ109" s="48" t="s">
        <v>646</v>
      </c>
      <c r="BK109" s="48" t="s">
        <v>595</v>
      </c>
      <c r="BL109" s="48" t="s">
        <v>944</v>
      </c>
      <c r="BM109" s="65" t="s">
        <v>532</v>
      </c>
      <c r="BN109" s="48" t="s">
        <v>1006</v>
      </c>
      <c r="BO109" s="65" t="s">
        <v>723</v>
      </c>
      <c r="BP109" s="48" t="s">
        <v>817</v>
      </c>
      <c r="BQ109" s="48" t="s">
        <v>659</v>
      </c>
      <c r="BR109" s="49" t="s">
        <v>881</v>
      </c>
      <c r="BS109" s="24"/>
      <c r="BT109" s="22"/>
      <c r="BU109" s="29" t="s">
        <v>739</v>
      </c>
      <c r="BV109" s="30" t="s">
        <v>1030</v>
      </c>
      <c r="BW109" s="31">
        <f>L2+(101*L4)</f>
        <v>102</v>
      </c>
      <c r="BX109" s="22"/>
    </row>
    <row r="110" spans="1:76" x14ac:dyDescent="0.2">
      <c r="A110" s="1">
        <v>17</v>
      </c>
      <c r="B110" s="188">
        <f>BW663</f>
        <v>656</v>
      </c>
      <c r="C110" s="6">
        <f>BW806</f>
        <v>799</v>
      </c>
      <c r="D110" s="6">
        <f>BW308</f>
        <v>301</v>
      </c>
      <c r="E110" s="6">
        <f>BW197</f>
        <v>190</v>
      </c>
      <c r="F110" s="6">
        <f>BW409</f>
        <v>402</v>
      </c>
      <c r="G110" s="6">
        <f>BW8</f>
        <v>1</v>
      </c>
      <c r="H110" s="6">
        <f>BW570</f>
        <v>563</v>
      </c>
      <c r="I110" s="6">
        <f>BW939</f>
        <v>932</v>
      </c>
      <c r="J110" s="6">
        <f>BW210</f>
        <v>203</v>
      </c>
      <c r="K110" s="6">
        <f>BW355</f>
        <v>348</v>
      </c>
      <c r="L110" s="6">
        <f>BW881</f>
        <v>874</v>
      </c>
      <c r="M110" s="6">
        <f>BW768</f>
        <v>761</v>
      </c>
      <c r="N110" s="6">
        <f>BW988</f>
        <v>981</v>
      </c>
      <c r="O110" s="6">
        <f>BW589</f>
        <v>582</v>
      </c>
      <c r="P110" s="6">
        <f>BW127</f>
        <v>120</v>
      </c>
      <c r="Q110" s="8">
        <f>BW494</f>
        <v>487</v>
      </c>
      <c r="R110" s="7">
        <f>BW545</f>
        <v>538</v>
      </c>
      <c r="S110" s="9">
        <f>BW912</f>
        <v>905</v>
      </c>
      <c r="T110" s="6">
        <f>BW450</f>
        <v>443</v>
      </c>
      <c r="U110" s="6">
        <f>BW51</f>
        <v>44</v>
      </c>
      <c r="V110" s="6">
        <f>BW271</f>
        <v>264</v>
      </c>
      <c r="W110" s="6">
        <f>BW158</f>
        <v>151</v>
      </c>
      <c r="X110" s="6">
        <f>BW684</f>
        <v>677</v>
      </c>
      <c r="Y110" s="6">
        <f>BW829</f>
        <v>822</v>
      </c>
      <c r="Z110" s="6">
        <f>BW100</f>
        <v>93</v>
      </c>
      <c r="AA110" s="6">
        <f>BW469</f>
        <v>462</v>
      </c>
      <c r="AB110" s="6">
        <f>BW1031</f>
        <v>1024</v>
      </c>
      <c r="AC110" s="6">
        <f>BW630</f>
        <v>623</v>
      </c>
      <c r="AD110" s="6">
        <f>BW842</f>
        <v>835</v>
      </c>
      <c r="AE110" s="6">
        <f>BW731</f>
        <v>724</v>
      </c>
      <c r="AF110" s="6">
        <f>BW233</f>
        <v>226</v>
      </c>
      <c r="AG110" s="192">
        <f>BW376</f>
        <v>369</v>
      </c>
      <c r="AH110" s="5">
        <f t="shared" si="21"/>
        <v>16400</v>
      </c>
      <c r="AI110" s="5">
        <f t="shared" si="22"/>
        <v>11201200</v>
      </c>
      <c r="AJ110" s="2">
        <f t="shared" si="20"/>
        <v>8606720000</v>
      </c>
      <c r="AK110" s="115">
        <f>SUMSQ(B110,C110,D110,E110,F110,G110,H110,I110,J110,K110,L110,M110,N110,O110,P110,Q110,B111,C111,D111,E111,F111,G111,H111,I111,J111,K111,L111,M111,N111,O111,P111,Q111)</f>
        <v>11201200</v>
      </c>
      <c r="AM110" s="47" t="s">
        <v>432</v>
      </c>
      <c r="AN110" s="48" t="s">
        <v>84</v>
      </c>
      <c r="AO110" s="48" t="s">
        <v>495</v>
      </c>
      <c r="AP110" s="48" t="s">
        <v>20</v>
      </c>
      <c r="AQ110" s="48" t="s">
        <v>304</v>
      </c>
      <c r="AR110" s="48" t="s">
        <v>209</v>
      </c>
      <c r="AS110" s="48" t="s">
        <v>368</v>
      </c>
      <c r="AT110" s="65" t="s">
        <v>147</v>
      </c>
      <c r="AU110" s="48" t="s">
        <v>190</v>
      </c>
      <c r="AV110" s="48" t="s">
        <v>349</v>
      </c>
      <c r="AW110" s="65" t="s">
        <v>254</v>
      </c>
      <c r="AX110" s="48" t="s">
        <v>286</v>
      </c>
      <c r="AY110" s="65" t="s">
        <v>65</v>
      </c>
      <c r="AZ110" s="48" t="s">
        <v>477</v>
      </c>
      <c r="BA110" s="48" t="s">
        <v>128</v>
      </c>
      <c r="BB110" s="48" t="s">
        <v>413</v>
      </c>
      <c r="BC110" s="48" t="s">
        <v>667</v>
      </c>
      <c r="BD110" s="65" t="s">
        <v>1156</v>
      </c>
      <c r="BE110" s="48" t="s">
        <v>731</v>
      </c>
      <c r="BF110" s="48" t="s">
        <v>825</v>
      </c>
      <c r="BG110" s="48" t="s">
        <v>540</v>
      </c>
      <c r="BH110" s="48" t="s">
        <v>1014</v>
      </c>
      <c r="BI110" s="48" t="s">
        <v>603</v>
      </c>
      <c r="BJ110" s="48" t="s">
        <v>951</v>
      </c>
      <c r="BK110" s="48" t="s">
        <v>907</v>
      </c>
      <c r="BL110" s="48" t="s">
        <v>622</v>
      </c>
      <c r="BM110" s="65" t="s">
        <v>935</v>
      </c>
      <c r="BN110" s="48" t="s">
        <v>558</v>
      </c>
      <c r="BO110" s="65" t="s">
        <v>1031</v>
      </c>
      <c r="BP110" s="48" t="s">
        <v>749</v>
      </c>
      <c r="BQ110" s="48" t="s">
        <v>844</v>
      </c>
      <c r="BR110" s="49" t="s">
        <v>686</v>
      </c>
      <c r="BS110" s="24"/>
      <c r="BT110" s="22"/>
      <c r="BU110" s="29" t="s">
        <v>871</v>
      </c>
      <c r="BV110" s="30" t="s">
        <v>1030</v>
      </c>
      <c r="BW110" s="31">
        <f>L2+(102*L4)</f>
        <v>103</v>
      </c>
      <c r="BX110" s="22"/>
    </row>
    <row r="111" spans="1:76" x14ac:dyDescent="0.2">
      <c r="A111" s="1">
        <v>18</v>
      </c>
      <c r="B111" s="178">
        <f>BW818</f>
        <v>811</v>
      </c>
      <c r="C111" s="12">
        <f>BW707</f>
        <v>700</v>
      </c>
      <c r="D111" s="6">
        <f>BW145</f>
        <v>138</v>
      </c>
      <c r="E111" s="6">
        <f>BW288</f>
        <v>281</v>
      </c>
      <c r="F111" s="6">
        <f>BW60</f>
        <v>53</v>
      </c>
      <c r="G111" s="6">
        <f>BW429</f>
        <v>422</v>
      </c>
      <c r="H111" s="6">
        <f>BW927</f>
        <v>920</v>
      </c>
      <c r="I111" s="6">
        <f>BW526</f>
        <v>519</v>
      </c>
      <c r="J111" s="6">
        <f>BW375</f>
        <v>368</v>
      </c>
      <c r="K111" s="6">
        <f>BW262</f>
        <v>255</v>
      </c>
      <c r="L111" s="6">
        <f>BW724</f>
        <v>717</v>
      </c>
      <c r="M111" s="6">
        <f>BW869</f>
        <v>862</v>
      </c>
      <c r="N111" s="6">
        <f>BW633</f>
        <v>626</v>
      </c>
      <c r="O111" s="6">
        <f>BW1000</f>
        <v>993</v>
      </c>
      <c r="P111" s="8">
        <f>BW474</f>
        <v>467</v>
      </c>
      <c r="Q111" s="6">
        <f>BW75</f>
        <v>68</v>
      </c>
      <c r="R111" s="9">
        <f>BW964</f>
        <v>957</v>
      </c>
      <c r="S111" s="7">
        <f>BW565</f>
        <v>558</v>
      </c>
      <c r="T111" s="6">
        <f>BW39</f>
        <v>32</v>
      </c>
      <c r="U111" s="6">
        <f>BW406</f>
        <v>399</v>
      </c>
      <c r="V111" s="6">
        <f>BW170</f>
        <v>163</v>
      </c>
      <c r="W111" s="6">
        <f>BW315</f>
        <v>308</v>
      </c>
      <c r="X111" s="6">
        <f>BW777</f>
        <v>770</v>
      </c>
      <c r="Y111" s="6">
        <f>BW664</f>
        <v>657</v>
      </c>
      <c r="Z111" s="6">
        <f>BW513</f>
        <v>506</v>
      </c>
      <c r="AA111" s="6">
        <f>BW112</f>
        <v>105</v>
      </c>
      <c r="AB111" s="6">
        <f>BW610</f>
        <v>603</v>
      </c>
      <c r="AC111" s="6">
        <f>BW979</f>
        <v>972</v>
      </c>
      <c r="AD111" s="6">
        <f>BW751</f>
        <v>744</v>
      </c>
      <c r="AE111" s="6">
        <f>BW894</f>
        <v>887</v>
      </c>
      <c r="AF111" s="11">
        <f>BW332</f>
        <v>325</v>
      </c>
      <c r="AG111" s="179">
        <f>BW221</f>
        <v>214</v>
      </c>
      <c r="AH111" s="5">
        <f t="shared" si="21"/>
        <v>16400</v>
      </c>
      <c r="AI111" s="5">
        <f t="shared" si="22"/>
        <v>11201200</v>
      </c>
      <c r="AJ111" s="2">
        <f t="shared" si="20"/>
        <v>8606720000</v>
      </c>
      <c r="AK111" s="115">
        <f>SUMSQ(R110,S110,T110,U110,V110,W110,X110,Y110,Z110,AA110,AB110,AC110,AD110,AE110,AF110,AG110,R111,S111,T111,U111,V111,W111,X111,Y111,Z111,AA111,AB111,AC111,AD111,AE111,AF111,AG111)</f>
        <v>11201200</v>
      </c>
      <c r="AM111" s="47" t="s">
        <v>437</v>
      </c>
      <c r="AN111" s="48" t="s">
        <v>89</v>
      </c>
      <c r="AO111" s="48" t="s">
        <v>500</v>
      </c>
      <c r="AP111" s="48" t="s">
        <v>25</v>
      </c>
      <c r="AQ111" s="48" t="s">
        <v>309</v>
      </c>
      <c r="AR111" s="48" t="s">
        <v>214</v>
      </c>
      <c r="AS111" s="65" t="s">
        <v>1146</v>
      </c>
      <c r="AT111" s="48" t="s">
        <v>152</v>
      </c>
      <c r="AU111" s="48" t="s">
        <v>201</v>
      </c>
      <c r="AV111" s="48" t="s">
        <v>360</v>
      </c>
      <c r="AW111" s="48" t="s">
        <v>265</v>
      </c>
      <c r="AX111" s="65" t="s">
        <v>296</v>
      </c>
      <c r="AY111" s="48" t="s">
        <v>76</v>
      </c>
      <c r="AZ111" s="65" t="s">
        <v>487</v>
      </c>
      <c r="BA111" s="48" t="s">
        <v>139</v>
      </c>
      <c r="BB111" s="48" t="s">
        <v>424</v>
      </c>
      <c r="BC111" s="65" t="s">
        <v>678</v>
      </c>
      <c r="BD111" s="48" t="s">
        <v>899</v>
      </c>
      <c r="BE111" s="48" t="s">
        <v>741</v>
      </c>
      <c r="BF111" s="48" t="s">
        <v>836</v>
      </c>
      <c r="BG111" s="48" t="s">
        <v>550</v>
      </c>
      <c r="BH111" s="48" t="s">
        <v>1025</v>
      </c>
      <c r="BI111" s="48" t="s">
        <v>614</v>
      </c>
      <c r="BJ111" s="48" t="s">
        <v>962</v>
      </c>
      <c r="BK111" s="48" t="s">
        <v>912</v>
      </c>
      <c r="BL111" s="48" t="s">
        <v>627</v>
      </c>
      <c r="BM111" s="48" t="s">
        <v>974</v>
      </c>
      <c r="BN111" s="65" t="s">
        <v>563</v>
      </c>
      <c r="BO111" s="48" t="s">
        <v>785</v>
      </c>
      <c r="BP111" s="65" t="s">
        <v>754</v>
      </c>
      <c r="BQ111" s="48" t="s">
        <v>849</v>
      </c>
      <c r="BR111" s="49" t="s">
        <v>691</v>
      </c>
      <c r="BS111" s="24"/>
      <c r="BT111" s="22"/>
      <c r="BU111" s="29" t="s">
        <v>939</v>
      </c>
      <c r="BV111" s="30" t="s">
        <v>1030</v>
      </c>
      <c r="BW111" s="31">
        <f>L2+(103*L4)</f>
        <v>104</v>
      </c>
      <c r="BX111" s="22"/>
    </row>
    <row r="112" spans="1:76" x14ac:dyDescent="0.2">
      <c r="A112" s="1">
        <v>19</v>
      </c>
      <c r="B112" s="178">
        <f>BW382</f>
        <v>375</v>
      </c>
      <c r="C112" s="6">
        <f>BW239</f>
        <v>232</v>
      </c>
      <c r="D112" s="12">
        <f>BW733</f>
        <v>726</v>
      </c>
      <c r="E112" s="6">
        <f>BW844</f>
        <v>837</v>
      </c>
      <c r="F112" s="6">
        <f>BW624</f>
        <v>617</v>
      </c>
      <c r="G112" s="6">
        <f>BW1025</f>
        <v>1018</v>
      </c>
      <c r="H112" s="6">
        <f>BW467</f>
        <v>460</v>
      </c>
      <c r="I112" s="6">
        <f>BW98</f>
        <v>91</v>
      </c>
      <c r="J112" s="6">
        <f>BW827</f>
        <v>820</v>
      </c>
      <c r="K112" s="6">
        <f>BW682</f>
        <v>675</v>
      </c>
      <c r="L112" s="6">
        <f>BW152</f>
        <v>145</v>
      </c>
      <c r="M112" s="6">
        <f>BW265</f>
        <v>258</v>
      </c>
      <c r="N112" s="6">
        <f>BW53</f>
        <v>46</v>
      </c>
      <c r="O112" s="8">
        <f>BW452</f>
        <v>445</v>
      </c>
      <c r="P112" s="6">
        <f>BW918</f>
        <v>911</v>
      </c>
      <c r="Q112" s="6">
        <f>BW551</f>
        <v>544</v>
      </c>
      <c r="R112" s="6">
        <f>BW488</f>
        <v>481</v>
      </c>
      <c r="S112" s="6">
        <f>BW121</f>
        <v>114</v>
      </c>
      <c r="T112" s="7">
        <f>BW587</f>
        <v>580</v>
      </c>
      <c r="U112" s="9">
        <f>BW986</f>
        <v>979</v>
      </c>
      <c r="V112" s="6">
        <f>BW774</f>
        <v>767</v>
      </c>
      <c r="W112" s="6">
        <f>BW887</f>
        <v>880</v>
      </c>
      <c r="X112" s="6">
        <f>BW357</f>
        <v>350</v>
      </c>
      <c r="Y112" s="6">
        <f>BW212</f>
        <v>205</v>
      </c>
      <c r="Z112" s="6">
        <f>BW941</f>
        <v>934</v>
      </c>
      <c r="AA112" s="6">
        <f>BW572</f>
        <v>565</v>
      </c>
      <c r="AB112" s="6">
        <f>BW14</f>
        <v>7</v>
      </c>
      <c r="AC112" s="6">
        <f>BW415</f>
        <v>408</v>
      </c>
      <c r="AD112" s="6">
        <f>BW195</f>
        <v>188</v>
      </c>
      <c r="AE112" s="11">
        <f>BW306</f>
        <v>299</v>
      </c>
      <c r="AF112" s="6">
        <f>BW800</f>
        <v>793</v>
      </c>
      <c r="AG112" s="179">
        <f>BW657</f>
        <v>650</v>
      </c>
      <c r="AH112" s="5">
        <f t="shared" si="21"/>
        <v>16400</v>
      </c>
      <c r="AI112" s="5">
        <f t="shared" si="22"/>
        <v>11201200</v>
      </c>
      <c r="AJ112" s="2">
        <f t="shared" si="20"/>
        <v>8606720000</v>
      </c>
      <c r="AK112" s="115">
        <f>SUMSQ(B112,C112,D112,E112,F112,G112,H112,I112,J112,K112,L112,M112,N112,O112,P112,Q112,B113,C113,D113,E113,F113,G113,H113,I113,J113,K113,L113,M113,N113,O113,P113,Q113)</f>
        <v>11201200</v>
      </c>
      <c r="AM112" s="47" t="s">
        <v>434</v>
      </c>
      <c r="AN112" s="48" t="s">
        <v>86</v>
      </c>
      <c r="AO112" s="48" t="s">
        <v>497</v>
      </c>
      <c r="AP112" s="65" t="s">
        <v>22</v>
      </c>
      <c r="AQ112" s="48" t="s">
        <v>306</v>
      </c>
      <c r="AR112" s="65" t="s">
        <v>211</v>
      </c>
      <c r="AS112" s="48" t="s">
        <v>370</v>
      </c>
      <c r="AT112" s="48" t="s">
        <v>149</v>
      </c>
      <c r="AU112" s="48" t="s">
        <v>188</v>
      </c>
      <c r="AV112" s="48" t="s">
        <v>347</v>
      </c>
      <c r="AW112" s="48" t="s">
        <v>252</v>
      </c>
      <c r="AX112" s="48" t="s">
        <v>284</v>
      </c>
      <c r="AY112" s="48" t="s">
        <v>63</v>
      </c>
      <c r="AZ112" s="48" t="s">
        <v>475</v>
      </c>
      <c r="BA112" s="65" t="s">
        <v>1157</v>
      </c>
      <c r="BB112" s="48" t="s">
        <v>411</v>
      </c>
      <c r="BC112" s="48" t="s">
        <v>665</v>
      </c>
      <c r="BD112" s="48" t="s">
        <v>886</v>
      </c>
      <c r="BE112" s="48" t="s">
        <v>729</v>
      </c>
      <c r="BF112" s="65" t="s">
        <v>823</v>
      </c>
      <c r="BG112" s="48" t="s">
        <v>538</v>
      </c>
      <c r="BH112" s="65" t="s">
        <v>1012</v>
      </c>
      <c r="BI112" s="48" t="s">
        <v>601</v>
      </c>
      <c r="BJ112" s="48" t="s">
        <v>949</v>
      </c>
      <c r="BK112" s="65" t="s">
        <v>909</v>
      </c>
      <c r="BL112" s="48" t="s">
        <v>624</v>
      </c>
      <c r="BM112" s="48" t="s">
        <v>971</v>
      </c>
      <c r="BN112" s="48" t="s">
        <v>560</v>
      </c>
      <c r="BO112" s="48" t="s">
        <v>782</v>
      </c>
      <c r="BP112" s="48" t="s">
        <v>751</v>
      </c>
      <c r="BQ112" s="48" t="s">
        <v>846</v>
      </c>
      <c r="BR112" s="49" t="s">
        <v>688</v>
      </c>
      <c r="BS112" s="24"/>
      <c r="BT112" s="22"/>
      <c r="BU112" s="29" t="s">
        <v>627</v>
      </c>
      <c r="BV112" s="30" t="s">
        <v>1030</v>
      </c>
      <c r="BW112" s="31">
        <f>L2+(104*L4)</f>
        <v>105</v>
      </c>
      <c r="BX112" s="22"/>
    </row>
    <row r="113" spans="1:76" x14ac:dyDescent="0.2">
      <c r="A113" s="1">
        <v>20</v>
      </c>
      <c r="B113" s="178">
        <f>BW219</f>
        <v>212</v>
      </c>
      <c r="C113" s="6">
        <f>BW330</f>
        <v>323</v>
      </c>
      <c r="D113" s="6">
        <f>BW888</f>
        <v>881</v>
      </c>
      <c r="E113" s="12">
        <f>BW745</f>
        <v>738</v>
      </c>
      <c r="F113" s="6">
        <f>BW981</f>
        <v>974</v>
      </c>
      <c r="G113" s="6">
        <f>BW612</f>
        <v>605</v>
      </c>
      <c r="H113" s="6">
        <f>BW118</f>
        <v>111</v>
      </c>
      <c r="I113" s="6">
        <f>BW519</f>
        <v>512</v>
      </c>
      <c r="J113" s="6">
        <f>BW670</f>
        <v>663</v>
      </c>
      <c r="K113" s="6">
        <f>BW783</f>
        <v>776</v>
      </c>
      <c r="L113" s="6">
        <f>BW317</f>
        <v>310</v>
      </c>
      <c r="M113" s="6">
        <f>BW172</f>
        <v>165</v>
      </c>
      <c r="N113" s="8">
        <f>BW400</f>
        <v>393</v>
      </c>
      <c r="O113" s="6">
        <f>BW33</f>
        <v>26</v>
      </c>
      <c r="P113" s="6">
        <f>BW563</f>
        <v>556</v>
      </c>
      <c r="Q113" s="6">
        <f>BW962</f>
        <v>955</v>
      </c>
      <c r="R113" s="6">
        <f>BW77</f>
        <v>70</v>
      </c>
      <c r="S113" s="6">
        <f>BW476</f>
        <v>469</v>
      </c>
      <c r="T113" s="9">
        <f>BW1006</f>
        <v>999</v>
      </c>
      <c r="U113" s="7">
        <f>BW639</f>
        <v>632</v>
      </c>
      <c r="V113" s="6">
        <f>BW867</f>
        <v>860</v>
      </c>
      <c r="W113" s="6">
        <f>BW722</f>
        <v>715</v>
      </c>
      <c r="X113" s="6">
        <f>BW256</f>
        <v>249</v>
      </c>
      <c r="Y113" s="6">
        <f>BW369</f>
        <v>362</v>
      </c>
      <c r="Z113" s="6">
        <f>BW520</f>
        <v>513</v>
      </c>
      <c r="AA113" s="6">
        <f>BW921</f>
        <v>914</v>
      </c>
      <c r="AB113" s="6">
        <f>BW427</f>
        <v>420</v>
      </c>
      <c r="AC113" s="6">
        <f>BW58</f>
        <v>51</v>
      </c>
      <c r="AD113" s="11">
        <f>BW294</f>
        <v>287</v>
      </c>
      <c r="AE113" s="6">
        <f>BW151</f>
        <v>144</v>
      </c>
      <c r="AF113" s="6">
        <f>BW709</f>
        <v>702</v>
      </c>
      <c r="AG113" s="179">
        <f>BW820</f>
        <v>813</v>
      </c>
      <c r="AH113" s="5">
        <f t="shared" si="21"/>
        <v>16400</v>
      </c>
      <c r="AI113" s="5">
        <f t="shared" si="22"/>
        <v>11201200</v>
      </c>
      <c r="AJ113" s="2">
        <f t="shared" si="20"/>
        <v>8606720000</v>
      </c>
      <c r="AK113" s="115">
        <f>SUMSQ(R112,S112,T112,U112,V112,W112,X112,Y112,Z112,AA112,AB112,AC112,AD112,AE112,AF112,AG112,R113,S113,T113,U113,V113,W113,X113,Y113,Z113,AA113,AB113,AC113,AD113,AE113,AF113,AG113)</f>
        <v>11201200</v>
      </c>
      <c r="AM113" s="47" t="s">
        <v>435</v>
      </c>
      <c r="AN113" s="48" t="s">
        <v>87</v>
      </c>
      <c r="AO113" s="65" t="s">
        <v>498</v>
      </c>
      <c r="AP113" s="48" t="s">
        <v>23</v>
      </c>
      <c r="AQ113" s="65" t="s">
        <v>307</v>
      </c>
      <c r="AR113" s="48" t="s">
        <v>212</v>
      </c>
      <c r="AS113" s="48" t="s">
        <v>371</v>
      </c>
      <c r="AT113" s="48" t="s">
        <v>150</v>
      </c>
      <c r="AU113" s="48" t="s">
        <v>203</v>
      </c>
      <c r="AV113" s="48" t="s">
        <v>362</v>
      </c>
      <c r="AW113" s="48" t="s">
        <v>267</v>
      </c>
      <c r="AX113" s="48" t="s">
        <v>298</v>
      </c>
      <c r="AY113" s="48" t="s">
        <v>78</v>
      </c>
      <c r="AZ113" s="48" t="s">
        <v>489</v>
      </c>
      <c r="BA113" s="48" t="s">
        <v>141</v>
      </c>
      <c r="BB113" s="65" t="s">
        <v>426</v>
      </c>
      <c r="BC113" s="48" t="s">
        <v>680</v>
      </c>
      <c r="BD113" s="48" t="s">
        <v>901</v>
      </c>
      <c r="BE113" s="65" t="s">
        <v>743</v>
      </c>
      <c r="BF113" s="48" t="s">
        <v>838</v>
      </c>
      <c r="BG113" s="65" t="s">
        <v>552</v>
      </c>
      <c r="BH113" s="48" t="s">
        <v>1027</v>
      </c>
      <c r="BI113" s="48" t="s">
        <v>616</v>
      </c>
      <c r="BJ113" s="48" t="s">
        <v>964</v>
      </c>
      <c r="BK113" s="48" t="s">
        <v>910</v>
      </c>
      <c r="BL113" s="65" t="s">
        <v>1143</v>
      </c>
      <c r="BM113" s="48" t="s">
        <v>972</v>
      </c>
      <c r="BN113" s="48" t="s">
        <v>561</v>
      </c>
      <c r="BO113" s="48" t="s">
        <v>783</v>
      </c>
      <c r="BP113" s="48" t="s">
        <v>752</v>
      </c>
      <c r="BQ113" s="48" t="s">
        <v>847</v>
      </c>
      <c r="BR113" s="49" t="s">
        <v>689</v>
      </c>
      <c r="BS113" s="24"/>
      <c r="BT113" s="22"/>
      <c r="BU113" s="29" t="s">
        <v>696</v>
      </c>
      <c r="BV113" s="30" t="s">
        <v>1030</v>
      </c>
      <c r="BW113" s="31">
        <f>L2+(105*L4)</f>
        <v>106</v>
      </c>
      <c r="BX113" s="22"/>
    </row>
    <row r="114" spans="1:76" x14ac:dyDescent="0.2">
      <c r="A114" s="1">
        <v>21</v>
      </c>
      <c r="B114" s="178">
        <f>BW276</f>
        <v>269</v>
      </c>
      <c r="C114" s="6">
        <f>BW165</f>
        <v>158</v>
      </c>
      <c r="D114" s="6">
        <f>BW695</f>
        <v>688</v>
      </c>
      <c r="E114" s="6">
        <f>BW838</f>
        <v>831</v>
      </c>
      <c r="F114" s="12">
        <f>BW538</f>
        <v>531</v>
      </c>
      <c r="G114" s="6">
        <f>BW907</f>
        <v>900</v>
      </c>
      <c r="H114" s="6">
        <f>BW441</f>
        <v>434</v>
      </c>
      <c r="I114" s="6">
        <f>BW40</f>
        <v>33</v>
      </c>
      <c r="J114" s="6">
        <f>BW849</f>
        <v>842</v>
      </c>
      <c r="K114" s="6">
        <f>BW736</f>
        <v>729</v>
      </c>
      <c r="L114" s="6">
        <f>BW242</f>
        <v>235</v>
      </c>
      <c r="M114" s="8">
        <f>BW387</f>
        <v>380</v>
      </c>
      <c r="N114" s="6">
        <f>BW95</f>
        <v>88</v>
      </c>
      <c r="O114" s="6">
        <f>BW462</f>
        <v>455</v>
      </c>
      <c r="P114" s="6">
        <f>BW1020</f>
        <v>1013</v>
      </c>
      <c r="Q114" s="6">
        <f>BW621</f>
        <v>614</v>
      </c>
      <c r="R114" s="6">
        <f>BW418</f>
        <v>411</v>
      </c>
      <c r="S114" s="6">
        <f>BW19</f>
        <v>12</v>
      </c>
      <c r="T114" s="6">
        <f>BW577</f>
        <v>570</v>
      </c>
      <c r="U114" s="6">
        <f>BW944</f>
        <v>937</v>
      </c>
      <c r="V114" s="7">
        <f>BW652</f>
        <v>645</v>
      </c>
      <c r="W114" s="9">
        <f>BW797</f>
        <v>790</v>
      </c>
      <c r="X114" s="6">
        <f>BW303</f>
        <v>296</v>
      </c>
      <c r="Y114" s="6">
        <f>BW190</f>
        <v>183</v>
      </c>
      <c r="Z114" s="6">
        <f>BW999</f>
        <v>992</v>
      </c>
      <c r="AA114" s="6">
        <f>BW598</f>
        <v>591</v>
      </c>
      <c r="AB114" s="6">
        <f>BW132</f>
        <v>125</v>
      </c>
      <c r="AC114" s="11">
        <f>BW501</f>
        <v>494</v>
      </c>
      <c r="AD114" s="6">
        <f>BW201</f>
        <v>194</v>
      </c>
      <c r="AE114" s="6">
        <f>BW344</f>
        <v>337</v>
      </c>
      <c r="AF114" s="6">
        <f>BW874</f>
        <v>867</v>
      </c>
      <c r="AG114" s="179">
        <f>BW763</f>
        <v>756</v>
      </c>
      <c r="AH114" s="5">
        <f t="shared" si="21"/>
        <v>16400</v>
      </c>
      <c r="AI114" s="5">
        <f t="shared" si="22"/>
        <v>11201200</v>
      </c>
      <c r="AJ114" s="2">
        <f t="shared" si="20"/>
        <v>8606720000</v>
      </c>
      <c r="AK114" s="115">
        <f>SUMSQ(B114,C114,D114,E114,F114,G114,H114,I114,J114,K114,L114,M114,N114,O114,P114,Q114,B115,C115,D115,E115,F115,G115,H115,I115,J115,K115,L115,M115,N115,O115,P115,Q115)</f>
        <v>11201200</v>
      </c>
      <c r="AM114" s="47" t="s">
        <v>428</v>
      </c>
      <c r="AN114" s="48" t="s">
        <v>80</v>
      </c>
      <c r="AO114" s="48" t="s">
        <v>491</v>
      </c>
      <c r="AP114" s="48" t="s">
        <v>16</v>
      </c>
      <c r="AQ114" s="48" t="s">
        <v>300</v>
      </c>
      <c r="AR114" s="65" t="s">
        <v>1129</v>
      </c>
      <c r="AS114" s="48" t="s">
        <v>364</v>
      </c>
      <c r="AT114" s="48" t="s">
        <v>143</v>
      </c>
      <c r="AU114" s="65" t="s">
        <v>194</v>
      </c>
      <c r="AV114" s="48" t="s">
        <v>353</v>
      </c>
      <c r="AW114" s="48" t="s">
        <v>258</v>
      </c>
      <c r="AX114" s="48" t="s">
        <v>290</v>
      </c>
      <c r="AY114" s="48" t="s">
        <v>69</v>
      </c>
      <c r="AZ114" s="48" t="s">
        <v>481</v>
      </c>
      <c r="BA114" s="65" t="s">
        <v>132</v>
      </c>
      <c r="BB114" s="48" t="s">
        <v>417</v>
      </c>
      <c r="BC114" s="48" t="s">
        <v>671</v>
      </c>
      <c r="BD114" s="48" t="s">
        <v>892</v>
      </c>
      <c r="BE114" s="48" t="s">
        <v>735</v>
      </c>
      <c r="BF114" s="65" t="s">
        <v>829</v>
      </c>
      <c r="BG114" s="48" t="s">
        <v>543</v>
      </c>
      <c r="BH114" s="48" t="s">
        <v>1018</v>
      </c>
      <c r="BI114" s="48" t="s">
        <v>607</v>
      </c>
      <c r="BJ114" s="48" t="s">
        <v>955</v>
      </c>
      <c r="BK114" s="65" t="s">
        <v>903</v>
      </c>
      <c r="BL114" s="48" t="s">
        <v>618</v>
      </c>
      <c r="BM114" s="48" t="s">
        <v>966</v>
      </c>
      <c r="BN114" s="48" t="s">
        <v>554</v>
      </c>
      <c r="BO114" s="48" t="s">
        <v>777</v>
      </c>
      <c r="BP114" s="48" t="s">
        <v>745</v>
      </c>
      <c r="BQ114" s="65" t="s">
        <v>840</v>
      </c>
      <c r="BR114" s="49" t="s">
        <v>682</v>
      </c>
      <c r="BS114" s="24"/>
      <c r="BT114" s="22"/>
      <c r="BU114" s="29" t="s">
        <v>795</v>
      </c>
      <c r="BV114" s="30" t="s">
        <v>1030</v>
      </c>
      <c r="BW114" s="31">
        <f>L2+(106*L4)</f>
        <v>107</v>
      </c>
      <c r="BX114" s="22"/>
    </row>
    <row r="115" spans="1:76" x14ac:dyDescent="0.2">
      <c r="A115" s="1">
        <v>22</v>
      </c>
      <c r="B115" s="178">
        <f>BW177</f>
        <v>170</v>
      </c>
      <c r="C115" s="6">
        <f>BW320</f>
        <v>313</v>
      </c>
      <c r="D115" s="6">
        <f>BW786</f>
        <v>779</v>
      </c>
      <c r="E115" s="6">
        <f>BW675</f>
        <v>668</v>
      </c>
      <c r="F115" s="6">
        <f>BW959</f>
        <v>952</v>
      </c>
      <c r="G115" s="12">
        <f>BW558</f>
        <v>551</v>
      </c>
      <c r="H115" s="6">
        <f>BW28</f>
        <v>21</v>
      </c>
      <c r="I115" s="6">
        <f>BW397</f>
        <v>390</v>
      </c>
      <c r="J115" s="6">
        <f>BW756</f>
        <v>749</v>
      </c>
      <c r="K115" s="6">
        <f>BW901</f>
        <v>894</v>
      </c>
      <c r="L115" s="8">
        <f>BW343</f>
        <v>336</v>
      </c>
      <c r="M115" s="6">
        <f>BW230</f>
        <v>223</v>
      </c>
      <c r="N115" s="6">
        <f>BW506</f>
        <v>499</v>
      </c>
      <c r="O115" s="6">
        <f>BW107</f>
        <v>100</v>
      </c>
      <c r="P115" s="6">
        <f>BW601</f>
        <v>594</v>
      </c>
      <c r="Q115" s="6">
        <f>BW968</f>
        <v>961</v>
      </c>
      <c r="R115" s="6">
        <f>BW71</f>
        <v>64</v>
      </c>
      <c r="S115" s="6">
        <f>BW438</f>
        <v>431</v>
      </c>
      <c r="T115" s="6">
        <f>BW932</f>
        <v>925</v>
      </c>
      <c r="U115" s="6">
        <f>BW533</f>
        <v>526</v>
      </c>
      <c r="V115" s="9">
        <f>BW809</f>
        <v>802</v>
      </c>
      <c r="W115" s="7">
        <f>BW696</f>
        <v>689</v>
      </c>
      <c r="X115" s="6">
        <f>BW138</f>
        <v>131</v>
      </c>
      <c r="Y115" s="6">
        <f>BW283</f>
        <v>276</v>
      </c>
      <c r="Z115" s="6">
        <f>BW642</f>
        <v>635</v>
      </c>
      <c r="AA115" s="6">
        <f>BW1011</f>
        <v>1004</v>
      </c>
      <c r="AB115" s="11">
        <f>BW481</f>
        <v>474</v>
      </c>
      <c r="AC115" s="6">
        <f>BW80</f>
        <v>73</v>
      </c>
      <c r="AD115" s="6">
        <f>BW364</f>
        <v>357</v>
      </c>
      <c r="AE115" s="6">
        <f>BW253</f>
        <v>246</v>
      </c>
      <c r="AF115" s="6">
        <f>BW719</f>
        <v>712</v>
      </c>
      <c r="AG115" s="179">
        <f>BW862</f>
        <v>855</v>
      </c>
      <c r="AH115" s="5">
        <f t="shared" si="21"/>
        <v>16400</v>
      </c>
      <c r="AI115" s="5">
        <f t="shared" si="22"/>
        <v>11201200</v>
      </c>
      <c r="AJ115" s="2">
        <f t="shared" si="20"/>
        <v>8606720000</v>
      </c>
      <c r="AK115" s="115">
        <f>SUMSQ(R114,S114,T114,U114,V114,W114,X114,Y114,Z114,AA114,AB114,AC114,AD114,AE114,AF114,AG114,R115,S115,T115,U115,V115,W115,X115,Y115,Z115,AA115,AB115,AC115,AD115,AE115,AF115,AG115)</f>
        <v>11201200</v>
      </c>
      <c r="AM115" s="47" t="s">
        <v>441</v>
      </c>
      <c r="AN115" s="48" t="s">
        <v>93</v>
      </c>
      <c r="AO115" s="48" t="s">
        <v>504</v>
      </c>
      <c r="AP115" s="48" t="s">
        <v>29</v>
      </c>
      <c r="AQ115" s="65" t="s">
        <v>313</v>
      </c>
      <c r="AR115" s="48" t="s">
        <v>218</v>
      </c>
      <c r="AS115" s="48" t="s">
        <v>377</v>
      </c>
      <c r="AT115" s="48" t="s">
        <v>156</v>
      </c>
      <c r="AU115" s="48" t="s">
        <v>197</v>
      </c>
      <c r="AV115" s="65" t="s">
        <v>356</v>
      </c>
      <c r="AW115" s="48" t="s">
        <v>261</v>
      </c>
      <c r="AX115" s="48" t="s">
        <v>293</v>
      </c>
      <c r="AY115" s="48" t="s">
        <v>72</v>
      </c>
      <c r="AZ115" s="48" t="s">
        <v>7</v>
      </c>
      <c r="BA115" s="48" t="s">
        <v>135</v>
      </c>
      <c r="BB115" s="65" t="s">
        <v>101</v>
      </c>
      <c r="BC115" s="48" t="s">
        <v>674</v>
      </c>
      <c r="BD115" s="48" t="s">
        <v>895</v>
      </c>
      <c r="BE115" s="65" t="s">
        <v>1147</v>
      </c>
      <c r="BF115" s="48" t="s">
        <v>832</v>
      </c>
      <c r="BG115" s="48" t="s">
        <v>546</v>
      </c>
      <c r="BH115" s="48" t="s">
        <v>1021</v>
      </c>
      <c r="BI115" s="48" t="s">
        <v>610</v>
      </c>
      <c r="BJ115" s="48" t="s">
        <v>958</v>
      </c>
      <c r="BK115" s="48" t="s">
        <v>916</v>
      </c>
      <c r="BL115" s="65" t="s">
        <v>631</v>
      </c>
      <c r="BM115" s="48" t="s">
        <v>978</v>
      </c>
      <c r="BN115" s="48" t="s">
        <v>567</v>
      </c>
      <c r="BO115" s="48" t="s">
        <v>789</v>
      </c>
      <c r="BP115" s="48" t="s">
        <v>758</v>
      </c>
      <c r="BQ115" s="48" t="s">
        <v>853</v>
      </c>
      <c r="BR115" s="80" t="s">
        <v>695</v>
      </c>
      <c r="BS115" s="24"/>
      <c r="BT115" s="22"/>
      <c r="BU115" s="29" t="s">
        <v>981</v>
      </c>
      <c r="BV115" s="30" t="s">
        <v>1030</v>
      </c>
      <c r="BW115" s="31">
        <f>L2+(107*L4)</f>
        <v>108</v>
      </c>
      <c r="BX115" s="22"/>
    </row>
    <row r="116" spans="1:76" x14ac:dyDescent="0.2">
      <c r="A116" s="1">
        <v>23</v>
      </c>
      <c r="B116" s="178">
        <f>BW765</f>
        <v>758</v>
      </c>
      <c r="C116" s="6">
        <f>BW876</f>
        <v>869</v>
      </c>
      <c r="D116" s="6">
        <f>BW350</f>
        <v>343</v>
      </c>
      <c r="E116" s="6">
        <f>BW207</f>
        <v>200</v>
      </c>
      <c r="F116" s="6">
        <f>BW499</f>
        <v>492</v>
      </c>
      <c r="G116" s="6">
        <f>BW130</f>
        <v>123</v>
      </c>
      <c r="H116" s="12">
        <f>BW592</f>
        <v>585</v>
      </c>
      <c r="I116" s="6">
        <f>BW993</f>
        <v>986</v>
      </c>
      <c r="J116" s="6">
        <f>BW184</f>
        <v>177</v>
      </c>
      <c r="K116" s="8">
        <f>BW297</f>
        <v>290</v>
      </c>
      <c r="L116" s="6">
        <f>BW795</f>
        <v>788</v>
      </c>
      <c r="M116" s="6">
        <f>BW650</f>
        <v>643</v>
      </c>
      <c r="N116" s="6">
        <f>BW950</f>
        <v>943</v>
      </c>
      <c r="O116" s="6">
        <f>BW583</f>
        <v>576</v>
      </c>
      <c r="P116" s="6">
        <f>BW21</f>
        <v>14</v>
      </c>
      <c r="Q116" s="6">
        <f>BW420</f>
        <v>413</v>
      </c>
      <c r="R116" s="6">
        <f>BW619</f>
        <v>612</v>
      </c>
      <c r="S116" s="6">
        <f>BW1018</f>
        <v>1011</v>
      </c>
      <c r="T116" s="6">
        <f>BW456</f>
        <v>449</v>
      </c>
      <c r="U116" s="6">
        <f>BW89</f>
        <v>82</v>
      </c>
      <c r="V116" s="6">
        <f>BW389</f>
        <v>382</v>
      </c>
      <c r="W116" s="6">
        <f>BW244</f>
        <v>237</v>
      </c>
      <c r="X116" s="7">
        <f>BW742</f>
        <v>735</v>
      </c>
      <c r="Y116" s="9">
        <f>BW855</f>
        <v>848</v>
      </c>
      <c r="Z116" s="6">
        <f>BW46</f>
        <v>39</v>
      </c>
      <c r="AA116" s="11">
        <f>BW447</f>
        <v>440</v>
      </c>
      <c r="AB116" s="6">
        <f>BW909</f>
        <v>902</v>
      </c>
      <c r="AC116" s="6">
        <f>BW540</f>
        <v>533</v>
      </c>
      <c r="AD116" s="6">
        <f>BW832</f>
        <v>825</v>
      </c>
      <c r="AE116" s="6">
        <f>BW689</f>
        <v>682</v>
      </c>
      <c r="AF116" s="6">
        <f>BW163</f>
        <v>156</v>
      </c>
      <c r="AG116" s="179">
        <f>BW274</f>
        <v>267</v>
      </c>
      <c r="AH116" s="5">
        <f t="shared" si="21"/>
        <v>16400</v>
      </c>
      <c r="AI116" s="5">
        <f t="shared" si="22"/>
        <v>11201200</v>
      </c>
      <c r="AJ116" s="2">
        <f t="shared" si="20"/>
        <v>8606720000</v>
      </c>
      <c r="AK116" s="115">
        <f>SUMSQ(B116,C116,D116,E116,F116,G116,H116,I116,J116,K116,L116,M116,N116,O116,P116,Q116,B117,C117,D117,E117,F117,G117,H117,I117,J117,K117,L117,M117,N117,O117,P117,Q117)</f>
        <v>11201200</v>
      </c>
      <c r="AM116" s="47" t="s">
        <v>430</v>
      </c>
      <c r="AN116" s="65" t="s">
        <v>82</v>
      </c>
      <c r="AO116" s="48" t="s">
        <v>493</v>
      </c>
      <c r="AP116" s="48" t="s">
        <v>18</v>
      </c>
      <c r="AQ116" s="48" t="s">
        <v>302</v>
      </c>
      <c r="AR116" s="48" t="s">
        <v>207</v>
      </c>
      <c r="AS116" s="48" t="s">
        <v>366</v>
      </c>
      <c r="AT116" s="65" t="s">
        <v>145</v>
      </c>
      <c r="AU116" s="48" t="s">
        <v>192</v>
      </c>
      <c r="AV116" s="48" t="s">
        <v>351</v>
      </c>
      <c r="AW116" s="48" t="s">
        <v>256</v>
      </c>
      <c r="AX116" s="48" t="s">
        <v>288</v>
      </c>
      <c r="AY116" s="65" t="s">
        <v>67</v>
      </c>
      <c r="AZ116" s="48" t="s">
        <v>479</v>
      </c>
      <c r="BA116" s="48" t="s">
        <v>130</v>
      </c>
      <c r="BB116" s="48" t="s">
        <v>415</v>
      </c>
      <c r="BC116" s="48" t="s">
        <v>669</v>
      </c>
      <c r="BD116" s="65" t="s">
        <v>890</v>
      </c>
      <c r="BE116" s="48" t="s">
        <v>733</v>
      </c>
      <c r="BF116" s="48" t="s">
        <v>827</v>
      </c>
      <c r="BG116" s="48" t="s">
        <v>542</v>
      </c>
      <c r="BH116" s="48" t="s">
        <v>1016</v>
      </c>
      <c r="BI116" s="48" t="s">
        <v>605</v>
      </c>
      <c r="BJ116" s="65" t="s">
        <v>953</v>
      </c>
      <c r="BK116" s="48" t="s">
        <v>905</v>
      </c>
      <c r="BL116" s="48" t="s">
        <v>620</v>
      </c>
      <c r="BM116" s="65" t="s">
        <v>1128</v>
      </c>
      <c r="BN116" s="48" t="s">
        <v>556</v>
      </c>
      <c r="BO116" s="48" t="s">
        <v>779</v>
      </c>
      <c r="BP116" s="48" t="s">
        <v>747</v>
      </c>
      <c r="BQ116" s="48" t="s">
        <v>842</v>
      </c>
      <c r="BR116" s="49" t="s">
        <v>684</v>
      </c>
      <c r="BS116" s="24"/>
      <c r="BT116" s="22"/>
      <c r="BU116" s="29" t="s">
        <v>37</v>
      </c>
      <c r="BV116" s="30" t="s">
        <v>1030</v>
      </c>
      <c r="BW116" s="31">
        <f>L2+(108*L4)</f>
        <v>109</v>
      </c>
      <c r="BX116" s="22"/>
    </row>
    <row r="117" spans="1:76" x14ac:dyDescent="0.2">
      <c r="A117" s="1">
        <v>24</v>
      </c>
      <c r="B117" s="178">
        <f>BW856</f>
        <v>849</v>
      </c>
      <c r="C117" s="6">
        <f>BW713</f>
        <v>706</v>
      </c>
      <c r="D117" s="6">
        <f>BW251</f>
        <v>244</v>
      </c>
      <c r="E117" s="6">
        <f>BW362</f>
        <v>355</v>
      </c>
      <c r="F117" s="6">
        <f>BW86</f>
        <v>79</v>
      </c>
      <c r="G117" s="6">
        <f>BW487</f>
        <v>480</v>
      </c>
      <c r="H117" s="6">
        <f>BW1013</f>
        <v>1006</v>
      </c>
      <c r="I117" s="12">
        <f>BW644</f>
        <v>637</v>
      </c>
      <c r="J117" s="8">
        <f>BW285</f>
        <v>278</v>
      </c>
      <c r="K117" s="6">
        <f>BW140</f>
        <v>133</v>
      </c>
      <c r="L117" s="6">
        <f>BW702</f>
        <v>695</v>
      </c>
      <c r="M117" s="6">
        <f>BW815</f>
        <v>808</v>
      </c>
      <c r="N117" s="6">
        <f>BW531</f>
        <v>524</v>
      </c>
      <c r="O117" s="6">
        <f>BW930</f>
        <v>923</v>
      </c>
      <c r="P117" s="6">
        <f>BW432</f>
        <v>425</v>
      </c>
      <c r="Q117" s="6">
        <f>BW65</f>
        <v>58</v>
      </c>
      <c r="R117" s="6">
        <f>BW974</f>
        <v>967</v>
      </c>
      <c r="S117" s="6">
        <f>BW607</f>
        <v>600</v>
      </c>
      <c r="T117" s="6">
        <f>BW109</f>
        <v>102</v>
      </c>
      <c r="U117" s="6">
        <f>BW508</f>
        <v>501</v>
      </c>
      <c r="V117" s="6">
        <f>BW224</f>
        <v>217</v>
      </c>
      <c r="W117" s="6">
        <f>BW337</f>
        <v>330</v>
      </c>
      <c r="X117" s="9">
        <f>BW899</f>
        <v>892</v>
      </c>
      <c r="Y117" s="7">
        <f>BW754</f>
        <v>747</v>
      </c>
      <c r="Z117" s="11">
        <f>BW395</f>
        <v>388</v>
      </c>
      <c r="AA117" s="6">
        <f>BW26</f>
        <v>19</v>
      </c>
      <c r="AB117" s="6">
        <f>BW552</f>
        <v>545</v>
      </c>
      <c r="AC117" s="6">
        <f>BW953</f>
        <v>946</v>
      </c>
      <c r="AD117" s="6">
        <f>BW677</f>
        <v>670</v>
      </c>
      <c r="AE117" s="6">
        <f>BW788</f>
        <v>781</v>
      </c>
      <c r="AF117" s="6">
        <f>BW326</f>
        <v>319</v>
      </c>
      <c r="AG117" s="179">
        <f>BW183</f>
        <v>176</v>
      </c>
      <c r="AH117" s="5">
        <f t="shared" si="21"/>
        <v>16400</v>
      </c>
      <c r="AI117" s="5">
        <f t="shared" si="22"/>
        <v>11201200</v>
      </c>
      <c r="AJ117" s="2">
        <f t="shared" si="20"/>
        <v>8606720000</v>
      </c>
      <c r="AK117" s="115">
        <f>SUMSQ(R116,S116,T116,U116,V116,W116,X116,Y116,Z116,AA116,AB116,AC116,AD116,AE116,AF116,AG116,R117,S117,T117,U117,V117,W117,X117,Y117,Z117,AA117,AB117,AC117,AD117,AE117,AF117,AG117)</f>
        <v>11201200</v>
      </c>
      <c r="AM117" s="74" t="s">
        <v>439</v>
      </c>
      <c r="AN117" s="48" t="s">
        <v>91</v>
      </c>
      <c r="AO117" s="48" t="s">
        <v>502</v>
      </c>
      <c r="AP117" s="48" t="s">
        <v>27</v>
      </c>
      <c r="AQ117" s="48" t="s">
        <v>311</v>
      </c>
      <c r="AR117" s="48" t="s">
        <v>216</v>
      </c>
      <c r="AS117" s="65" t="s">
        <v>375</v>
      </c>
      <c r="AT117" s="48" t="s">
        <v>154</v>
      </c>
      <c r="AU117" s="48" t="s">
        <v>199</v>
      </c>
      <c r="AV117" s="48" t="s">
        <v>358</v>
      </c>
      <c r="AW117" s="48" t="s">
        <v>263</v>
      </c>
      <c r="AX117" s="48" t="s">
        <v>295</v>
      </c>
      <c r="AY117" s="48" t="s">
        <v>74</v>
      </c>
      <c r="AZ117" s="65" t="s">
        <v>1137</v>
      </c>
      <c r="BA117" s="48" t="s">
        <v>137</v>
      </c>
      <c r="BB117" s="48" t="s">
        <v>422</v>
      </c>
      <c r="BC117" s="65" t="s">
        <v>676</v>
      </c>
      <c r="BD117" s="48" t="s">
        <v>897</v>
      </c>
      <c r="BE117" s="48" t="s">
        <v>739</v>
      </c>
      <c r="BF117" s="48" t="s">
        <v>834</v>
      </c>
      <c r="BG117" s="48" t="s">
        <v>548</v>
      </c>
      <c r="BH117" s="48" t="s">
        <v>1023</v>
      </c>
      <c r="BI117" s="65" t="s">
        <v>612</v>
      </c>
      <c r="BJ117" s="48" t="s">
        <v>960</v>
      </c>
      <c r="BK117" s="48" t="s">
        <v>914</v>
      </c>
      <c r="BL117" s="48" t="s">
        <v>629</v>
      </c>
      <c r="BM117" s="48" t="s">
        <v>976</v>
      </c>
      <c r="BN117" s="65" t="s">
        <v>565</v>
      </c>
      <c r="BO117" s="48" t="s">
        <v>787</v>
      </c>
      <c r="BP117" s="48" t="s">
        <v>756</v>
      </c>
      <c r="BQ117" s="48" t="s">
        <v>851</v>
      </c>
      <c r="BR117" s="49" t="s">
        <v>693</v>
      </c>
      <c r="BS117" s="24"/>
      <c r="BT117" s="22"/>
      <c r="BU117" s="29" t="s">
        <v>223</v>
      </c>
      <c r="BV117" s="30" t="s">
        <v>1030</v>
      </c>
      <c r="BW117" s="31">
        <f>L2+(109*L4)</f>
        <v>110</v>
      </c>
      <c r="BX117" s="22"/>
    </row>
    <row r="118" spans="1:76" x14ac:dyDescent="0.2">
      <c r="A118" s="1">
        <v>25</v>
      </c>
      <c r="B118" s="178">
        <f>BW461</f>
        <v>454</v>
      </c>
      <c r="C118" s="6">
        <f>BW92</f>
        <v>85</v>
      </c>
      <c r="D118" s="6">
        <f>BW622</f>
        <v>615</v>
      </c>
      <c r="E118" s="6">
        <f>BW1023</f>
        <v>1016</v>
      </c>
      <c r="F118" s="6">
        <f>BW739</f>
        <v>732</v>
      </c>
      <c r="G118" s="6">
        <f>BW850</f>
        <v>843</v>
      </c>
      <c r="H118" s="6">
        <f>BW384</f>
        <v>377</v>
      </c>
      <c r="I118" s="8">
        <f>BW241</f>
        <v>234</v>
      </c>
      <c r="J118" s="12">
        <f>BW904</f>
        <v>897</v>
      </c>
      <c r="K118" s="6">
        <f>BW537</f>
        <v>530</v>
      </c>
      <c r="L118" s="6">
        <f>BW43</f>
        <v>36</v>
      </c>
      <c r="M118" s="6">
        <f>BW442</f>
        <v>435</v>
      </c>
      <c r="N118" s="6">
        <f>BW166</f>
        <v>159</v>
      </c>
      <c r="O118" s="6">
        <f>BW279</f>
        <v>272</v>
      </c>
      <c r="P118" s="6">
        <f>BW837</f>
        <v>830</v>
      </c>
      <c r="Q118" s="6">
        <f>BW692</f>
        <v>685</v>
      </c>
      <c r="R118" s="6">
        <f>BW347</f>
        <v>340</v>
      </c>
      <c r="S118" s="6">
        <f>BW202</f>
        <v>195</v>
      </c>
      <c r="T118" s="6">
        <f>BW760</f>
        <v>753</v>
      </c>
      <c r="U118" s="6">
        <f>BW873</f>
        <v>866</v>
      </c>
      <c r="V118" s="6">
        <f>BW597</f>
        <v>590</v>
      </c>
      <c r="W118" s="6">
        <f>BW996</f>
        <v>989</v>
      </c>
      <c r="X118" s="6">
        <f>BW502</f>
        <v>495</v>
      </c>
      <c r="Y118" s="11">
        <f>BW135</f>
        <v>128</v>
      </c>
      <c r="Z118" s="7">
        <f>BW798</f>
        <v>791</v>
      </c>
      <c r="AA118" s="9">
        <f>BW655</f>
        <v>648</v>
      </c>
      <c r="AB118" s="6">
        <f>BW189</f>
        <v>182</v>
      </c>
      <c r="AC118" s="6">
        <f>BW300</f>
        <v>293</v>
      </c>
      <c r="AD118" s="6">
        <f>BW16</f>
        <v>9</v>
      </c>
      <c r="AE118" s="6">
        <f>BW417</f>
        <v>410</v>
      </c>
      <c r="AF118" s="6">
        <f>BW947</f>
        <v>940</v>
      </c>
      <c r="AG118" s="179">
        <f>BW578</f>
        <v>571</v>
      </c>
      <c r="AH118" s="5">
        <f t="shared" si="21"/>
        <v>16400</v>
      </c>
      <c r="AI118" s="5">
        <f t="shared" si="22"/>
        <v>11201200</v>
      </c>
      <c r="AJ118" s="2">
        <f t="shared" si="20"/>
        <v>8606720000</v>
      </c>
      <c r="AK118" s="115">
        <f>SUMSQ(B118,C118,D118,E118,F118,G118,H118,I118,J118,K118,L118,M118,N118,O118,P118,Q118,B119,C119,D119,E119,F119,G119,H119,I119,J119,K119,L119,M119,N119,O119,P119,Q119)</f>
        <v>11201200</v>
      </c>
      <c r="AM118" s="47" t="s">
        <v>123</v>
      </c>
      <c r="AN118" s="48" t="s">
        <v>408</v>
      </c>
      <c r="AO118" s="48" t="s">
        <v>60</v>
      </c>
      <c r="AP118" s="65" t="s">
        <v>472</v>
      </c>
      <c r="AQ118" s="48" t="s">
        <v>249</v>
      </c>
      <c r="AR118" s="65" t="s">
        <v>281</v>
      </c>
      <c r="AS118" s="48" t="s">
        <v>185</v>
      </c>
      <c r="AT118" s="48" t="s">
        <v>344</v>
      </c>
      <c r="AU118" s="65" t="s">
        <v>1155</v>
      </c>
      <c r="AV118" s="48" t="s">
        <v>167</v>
      </c>
      <c r="AW118" s="48" t="s">
        <v>325</v>
      </c>
      <c r="AX118" s="48" t="s">
        <v>230</v>
      </c>
      <c r="AY118" s="48" t="s">
        <v>516</v>
      </c>
      <c r="AZ118" s="48" t="s">
        <v>41</v>
      </c>
      <c r="BA118" s="48" t="s">
        <v>453</v>
      </c>
      <c r="BB118" s="48" t="s">
        <v>105</v>
      </c>
      <c r="BC118" s="48" t="s">
        <v>865</v>
      </c>
      <c r="BD118" s="48" t="s">
        <v>707</v>
      </c>
      <c r="BE118" s="48" t="s">
        <v>801</v>
      </c>
      <c r="BF118" s="65" t="s">
        <v>770</v>
      </c>
      <c r="BG118" s="48" t="s">
        <v>990</v>
      </c>
      <c r="BH118" s="65" t="s">
        <v>579</v>
      </c>
      <c r="BI118" s="48" t="s">
        <v>928</v>
      </c>
      <c r="BJ118" s="48" t="s">
        <v>643</v>
      </c>
      <c r="BK118" s="48" t="s">
        <v>598</v>
      </c>
      <c r="BL118" s="48" t="s">
        <v>947</v>
      </c>
      <c r="BM118" s="48" t="s">
        <v>535</v>
      </c>
      <c r="BN118" s="48" t="s">
        <v>1009</v>
      </c>
      <c r="BO118" s="48" t="s">
        <v>726</v>
      </c>
      <c r="BP118" s="48" t="s">
        <v>820</v>
      </c>
      <c r="BQ118" s="65" t="s">
        <v>662</v>
      </c>
      <c r="BR118" s="49" t="s">
        <v>883</v>
      </c>
      <c r="BS118" s="24"/>
      <c r="BT118" s="22"/>
      <c r="BU118" s="29" t="s">
        <v>371</v>
      </c>
      <c r="BV118" s="30" t="s">
        <v>1030</v>
      </c>
      <c r="BW118" s="31">
        <f>L2+(110*L4)</f>
        <v>111</v>
      </c>
      <c r="BX118" s="22"/>
    </row>
    <row r="119" spans="1:76" x14ac:dyDescent="0.2">
      <c r="A119" s="1">
        <v>26</v>
      </c>
      <c r="B119" s="178">
        <f>BW104</f>
        <v>97</v>
      </c>
      <c r="C119" s="6">
        <f>BW505</f>
        <v>498</v>
      </c>
      <c r="D119" s="6">
        <f>BW971</f>
        <v>964</v>
      </c>
      <c r="E119" s="6">
        <f>BW602</f>
        <v>595</v>
      </c>
      <c r="F119" s="6">
        <f>BW902</f>
        <v>895</v>
      </c>
      <c r="G119" s="6">
        <f>BW759</f>
        <v>752</v>
      </c>
      <c r="H119" s="8">
        <f>BW229</f>
        <v>222</v>
      </c>
      <c r="I119" s="6">
        <f>BW340</f>
        <v>333</v>
      </c>
      <c r="J119" s="6">
        <f>BW557</f>
        <v>550</v>
      </c>
      <c r="K119" s="12">
        <f>BW956</f>
        <v>949</v>
      </c>
      <c r="L119" s="6">
        <f>BW398</f>
        <v>391</v>
      </c>
      <c r="M119" s="6">
        <f>BW31</f>
        <v>24</v>
      </c>
      <c r="N119" s="6">
        <f>BW323</f>
        <v>316</v>
      </c>
      <c r="O119" s="6">
        <f>BW178</f>
        <v>171</v>
      </c>
      <c r="P119" s="6">
        <f>BW672</f>
        <v>665</v>
      </c>
      <c r="Q119" s="6">
        <f>BW785</f>
        <v>778</v>
      </c>
      <c r="R119" s="6">
        <f>BW254</f>
        <v>247</v>
      </c>
      <c r="S119" s="6">
        <f>BW367</f>
        <v>360</v>
      </c>
      <c r="T119" s="6">
        <f>BW861</f>
        <v>854</v>
      </c>
      <c r="U119" s="6">
        <f>BW716</f>
        <v>709</v>
      </c>
      <c r="V119" s="6">
        <f>BW1008</f>
        <v>1001</v>
      </c>
      <c r="W119" s="6">
        <f>BW641</f>
        <v>634</v>
      </c>
      <c r="X119" s="11">
        <f>BW83</f>
        <v>76</v>
      </c>
      <c r="Y119" s="6">
        <f>BW482</f>
        <v>475</v>
      </c>
      <c r="Z119" s="9">
        <f>BW699</f>
        <v>692</v>
      </c>
      <c r="AA119" s="7">
        <f>BW810</f>
        <v>803</v>
      </c>
      <c r="AB119" s="6">
        <f>BW280</f>
        <v>273</v>
      </c>
      <c r="AC119" s="6">
        <f>BW137</f>
        <v>130</v>
      </c>
      <c r="AD119" s="6">
        <f>BW437</f>
        <v>430</v>
      </c>
      <c r="AE119" s="6">
        <f>BW68</f>
        <v>61</v>
      </c>
      <c r="AF119" s="6">
        <f>BW534</f>
        <v>527</v>
      </c>
      <c r="AG119" s="179">
        <f>BW935</f>
        <v>928</v>
      </c>
      <c r="AH119" s="5">
        <f t="shared" si="21"/>
        <v>16400</v>
      </c>
      <c r="AI119" s="5">
        <f t="shared" si="22"/>
        <v>11201200</v>
      </c>
      <c r="AJ119" s="2">
        <f t="shared" si="20"/>
        <v>8606720000</v>
      </c>
      <c r="AK119" s="115">
        <f>SUMSQ(R118,S118,T118,U118,V118,W118,X118,Y118,Z118,AA118,AB118,AC118,AD118,AE118,AF118,AG118,R119,S119,T119,U119,V119,W119,X119,Y119,Z119,AA119,AB119,AC119,AD119,AE119,AF119,AG119)</f>
        <v>11201200</v>
      </c>
      <c r="AM119" s="47" t="s">
        <v>440</v>
      </c>
      <c r="AN119" s="48" t="s">
        <v>397</v>
      </c>
      <c r="AO119" s="65" t="s">
        <v>49</v>
      </c>
      <c r="AP119" s="48" t="s">
        <v>461</v>
      </c>
      <c r="AQ119" s="65" t="s">
        <v>238</v>
      </c>
      <c r="AR119" s="48" t="s">
        <v>270</v>
      </c>
      <c r="AS119" s="48" t="s">
        <v>175</v>
      </c>
      <c r="AT119" s="48" t="s">
        <v>333</v>
      </c>
      <c r="AU119" s="48" t="s">
        <v>384</v>
      </c>
      <c r="AV119" s="65" t="s">
        <v>163</v>
      </c>
      <c r="AW119" s="48" t="s">
        <v>320</v>
      </c>
      <c r="AX119" s="48" t="s">
        <v>225</v>
      </c>
      <c r="AY119" s="48" t="s">
        <v>511</v>
      </c>
      <c r="AZ119" s="48" t="s">
        <v>36</v>
      </c>
      <c r="BA119" s="48" t="s">
        <v>448</v>
      </c>
      <c r="BB119" s="48" t="s">
        <v>100</v>
      </c>
      <c r="BC119" s="48" t="s">
        <v>860</v>
      </c>
      <c r="BD119" s="48" t="s">
        <v>702</v>
      </c>
      <c r="BE119" s="65" t="s">
        <v>796</v>
      </c>
      <c r="BF119" s="48" t="s">
        <v>765</v>
      </c>
      <c r="BG119" s="65" t="s">
        <v>985</v>
      </c>
      <c r="BH119" s="48" t="s">
        <v>574</v>
      </c>
      <c r="BI119" s="48" t="s">
        <v>923</v>
      </c>
      <c r="BJ119" s="48" t="s">
        <v>638</v>
      </c>
      <c r="BK119" s="48" t="s">
        <v>587</v>
      </c>
      <c r="BL119" s="48" t="s">
        <v>936</v>
      </c>
      <c r="BM119" s="48" t="s">
        <v>524</v>
      </c>
      <c r="BN119" s="48" t="s">
        <v>998</v>
      </c>
      <c r="BO119" s="48" t="s">
        <v>715</v>
      </c>
      <c r="BP119" s="48" t="s">
        <v>809</v>
      </c>
      <c r="BQ119" s="48" t="s">
        <v>651</v>
      </c>
      <c r="BR119" s="80" t="s">
        <v>1153</v>
      </c>
      <c r="BS119" s="24"/>
      <c r="BT119" s="22"/>
      <c r="BU119" s="29" t="s">
        <v>440</v>
      </c>
      <c r="BV119" s="30" t="s">
        <v>1030</v>
      </c>
      <c r="BW119" s="31">
        <f>L2+(111*L4)</f>
        <v>112</v>
      </c>
      <c r="BX119" s="22"/>
    </row>
    <row r="120" spans="1:76" x14ac:dyDescent="0.2">
      <c r="A120" s="1">
        <v>27</v>
      </c>
      <c r="B120" s="178">
        <f>BW580</f>
        <v>573</v>
      </c>
      <c r="C120" s="6">
        <f>BW949</f>
        <v>942</v>
      </c>
      <c r="D120" s="6">
        <f>BW423</f>
        <v>416</v>
      </c>
      <c r="E120" s="6">
        <f>BW22</f>
        <v>15</v>
      </c>
      <c r="F120" s="6">
        <f>BW298</f>
        <v>291</v>
      </c>
      <c r="G120" s="8">
        <f>BW187</f>
        <v>180</v>
      </c>
      <c r="H120" s="6">
        <f>BW649</f>
        <v>642</v>
      </c>
      <c r="I120" s="6">
        <f>BW792</f>
        <v>785</v>
      </c>
      <c r="J120" s="6">
        <f>BW129</f>
        <v>122</v>
      </c>
      <c r="K120" s="6">
        <f>BW496</f>
        <v>489</v>
      </c>
      <c r="L120" s="12">
        <f>BW994</f>
        <v>987</v>
      </c>
      <c r="M120" s="6">
        <f>BW595</f>
        <v>588</v>
      </c>
      <c r="N120" s="6">
        <f>BW879</f>
        <v>872</v>
      </c>
      <c r="O120" s="6">
        <f>BW766</f>
        <v>759</v>
      </c>
      <c r="P120" s="6">
        <f>BW204</f>
        <v>197</v>
      </c>
      <c r="Q120" s="6">
        <f>BW349</f>
        <v>342</v>
      </c>
      <c r="R120" s="6">
        <f>BW690</f>
        <v>683</v>
      </c>
      <c r="S120" s="6">
        <f>BW835</f>
        <v>828</v>
      </c>
      <c r="T120" s="6">
        <f>BW273</f>
        <v>266</v>
      </c>
      <c r="U120" s="6">
        <f>BW160</f>
        <v>153</v>
      </c>
      <c r="V120" s="6">
        <f>BW444</f>
        <v>437</v>
      </c>
      <c r="W120" s="11">
        <f>BW45</f>
        <v>38</v>
      </c>
      <c r="X120" s="6">
        <f>BW543</f>
        <v>536</v>
      </c>
      <c r="Y120" s="6">
        <f>BW910</f>
        <v>903</v>
      </c>
      <c r="Z120" s="6">
        <f>BW247</f>
        <v>240</v>
      </c>
      <c r="AA120" s="6">
        <f>BW390</f>
        <v>383</v>
      </c>
      <c r="AB120" s="7">
        <f>BW852</f>
        <v>845</v>
      </c>
      <c r="AC120" s="9">
        <f>BW741</f>
        <v>734</v>
      </c>
      <c r="AD120" s="6">
        <f>BW1017</f>
        <v>1010</v>
      </c>
      <c r="AE120" s="6">
        <f>BW616</f>
        <v>609</v>
      </c>
      <c r="AF120" s="6">
        <f>BW90</f>
        <v>83</v>
      </c>
      <c r="AG120" s="179">
        <f>BW459</f>
        <v>452</v>
      </c>
      <c r="AH120" s="5">
        <f t="shared" si="21"/>
        <v>16400</v>
      </c>
      <c r="AI120" s="5">
        <f t="shared" si="22"/>
        <v>11201200</v>
      </c>
      <c r="AJ120" s="2">
        <f t="shared" si="20"/>
        <v>8606720000</v>
      </c>
      <c r="AK120" s="115">
        <f>SUMSQ(B120,C120,D120,E120,F120,G120,H120,I120,J120,K120,L120,M120,N120,O120,P120,Q120,B121,C121,D121,E121,F121,G121,H121,I121,J121,K121,L121,M121,N121,O121,P121,Q121)</f>
        <v>11201200</v>
      </c>
      <c r="AM120" s="47" t="s">
        <v>125</v>
      </c>
      <c r="AN120" s="65" t="s">
        <v>410</v>
      </c>
      <c r="AO120" s="48" t="s">
        <v>62</v>
      </c>
      <c r="AP120" s="48" t="s">
        <v>474</v>
      </c>
      <c r="AQ120" s="48" t="s">
        <v>251</v>
      </c>
      <c r="AR120" s="48" t="s">
        <v>283</v>
      </c>
      <c r="AS120" s="48" t="s">
        <v>187</v>
      </c>
      <c r="AT120" s="48" t="s">
        <v>346</v>
      </c>
      <c r="AU120" s="48" t="s">
        <v>387</v>
      </c>
      <c r="AV120" s="48" t="s">
        <v>165</v>
      </c>
      <c r="AW120" s="65" t="s">
        <v>323</v>
      </c>
      <c r="AX120" s="48" t="s">
        <v>228</v>
      </c>
      <c r="AY120" s="65" t="s">
        <v>514</v>
      </c>
      <c r="AZ120" s="48" t="s">
        <v>39</v>
      </c>
      <c r="BA120" s="48" t="s">
        <v>451</v>
      </c>
      <c r="BB120" s="48" t="s">
        <v>103</v>
      </c>
      <c r="BC120" s="48" t="s">
        <v>863</v>
      </c>
      <c r="BD120" s="48" t="s">
        <v>705</v>
      </c>
      <c r="BE120" s="48" t="s">
        <v>799</v>
      </c>
      <c r="BF120" s="48" t="s">
        <v>768</v>
      </c>
      <c r="BG120" s="48" t="s">
        <v>988</v>
      </c>
      <c r="BH120" s="48" t="s">
        <v>577</v>
      </c>
      <c r="BI120" s="48" t="s">
        <v>926</v>
      </c>
      <c r="BJ120" s="65" t="s">
        <v>1134</v>
      </c>
      <c r="BK120" s="48" t="s">
        <v>600</v>
      </c>
      <c r="BL120" s="48" t="s">
        <v>948</v>
      </c>
      <c r="BM120" s="65" t="s">
        <v>537</v>
      </c>
      <c r="BN120" s="48" t="s">
        <v>1011</v>
      </c>
      <c r="BO120" s="65" t="s">
        <v>728</v>
      </c>
      <c r="BP120" s="48" t="s">
        <v>822</v>
      </c>
      <c r="BQ120" s="48" t="s">
        <v>664</v>
      </c>
      <c r="BR120" s="49" t="s">
        <v>885</v>
      </c>
      <c r="BS120" s="24"/>
      <c r="BT120" s="22"/>
      <c r="BU120" s="29" t="s">
        <v>954</v>
      </c>
      <c r="BV120" s="30" t="s">
        <v>1030</v>
      </c>
      <c r="BW120" s="31">
        <f>L2+(112*L4)</f>
        <v>113</v>
      </c>
      <c r="BX120" s="22"/>
    </row>
    <row r="121" spans="1:76" x14ac:dyDescent="0.2">
      <c r="A121" s="1">
        <v>28</v>
      </c>
      <c r="B121" s="178">
        <f>BW929</f>
        <v>922</v>
      </c>
      <c r="C121" s="6">
        <f>BW528</f>
        <v>521</v>
      </c>
      <c r="D121" s="6">
        <f>BW66</f>
        <v>59</v>
      </c>
      <c r="E121" s="6">
        <f>BW435</f>
        <v>428</v>
      </c>
      <c r="F121" s="8">
        <f>BW143</f>
        <v>136</v>
      </c>
      <c r="G121" s="6">
        <f>BW286</f>
        <v>279</v>
      </c>
      <c r="H121" s="6">
        <f>BW812</f>
        <v>805</v>
      </c>
      <c r="I121" s="6">
        <f>BW701</f>
        <v>694</v>
      </c>
      <c r="J121" s="6">
        <f>BW484</f>
        <v>477</v>
      </c>
      <c r="K121" s="6">
        <f>BW85</f>
        <v>78</v>
      </c>
      <c r="L121" s="6">
        <f>BW647</f>
        <v>640</v>
      </c>
      <c r="M121" s="12">
        <f>BW1014</f>
        <v>1007</v>
      </c>
      <c r="N121" s="6">
        <f>BW714</f>
        <v>707</v>
      </c>
      <c r="O121" s="6">
        <f>BW859</f>
        <v>852</v>
      </c>
      <c r="P121" s="6">
        <f>BW361</f>
        <v>354</v>
      </c>
      <c r="Q121" s="6">
        <f>BW248</f>
        <v>241</v>
      </c>
      <c r="R121" s="6">
        <f>BW791</f>
        <v>784</v>
      </c>
      <c r="S121" s="6">
        <f>BW678</f>
        <v>671</v>
      </c>
      <c r="T121" s="6">
        <f>BW180</f>
        <v>173</v>
      </c>
      <c r="U121" s="6">
        <f>BW325</f>
        <v>318</v>
      </c>
      <c r="V121" s="11">
        <f>BW25</f>
        <v>18</v>
      </c>
      <c r="W121" s="6">
        <f>BW392</f>
        <v>385</v>
      </c>
      <c r="X121" s="6">
        <f>BW954</f>
        <v>947</v>
      </c>
      <c r="Y121" s="6">
        <f>BW555</f>
        <v>548</v>
      </c>
      <c r="Z121" s="6">
        <f>BW338</f>
        <v>331</v>
      </c>
      <c r="AA121" s="6">
        <f>BW227</f>
        <v>220</v>
      </c>
      <c r="AB121" s="9">
        <f>BW753</f>
        <v>746</v>
      </c>
      <c r="AC121" s="7">
        <f>BW896</f>
        <v>889</v>
      </c>
      <c r="AD121" s="6">
        <f>BW604</f>
        <v>597</v>
      </c>
      <c r="AE121" s="6">
        <f>BW973</f>
        <v>966</v>
      </c>
      <c r="AF121" s="6">
        <f>BW511</f>
        <v>504</v>
      </c>
      <c r="AG121" s="179">
        <f>BW110</f>
        <v>103</v>
      </c>
      <c r="AH121" s="5">
        <f t="shared" si="21"/>
        <v>16400</v>
      </c>
      <c r="AI121" s="5">
        <f t="shared" si="22"/>
        <v>11201200</v>
      </c>
      <c r="AJ121" s="2">
        <f t="shared" si="20"/>
        <v>8606720000</v>
      </c>
      <c r="AK121" s="115">
        <f>SUMSQ(R120,S120,T120,U120,V120,W120,X120,Y120,Z120,AA120,AB120,AC120,AD120,AE120,AF120,AG120,R121,S121,T121,U121,V121,W121,X121,Y121,Z121,AA121,AB121,AC121,AD121,AE121,AF121,AG121)</f>
        <v>11201200</v>
      </c>
      <c r="AM121" s="74" t="s">
        <v>1160</v>
      </c>
      <c r="AN121" s="48" t="s">
        <v>395</v>
      </c>
      <c r="AO121" s="48" t="s">
        <v>47</v>
      </c>
      <c r="AP121" s="48" t="s">
        <v>459</v>
      </c>
      <c r="AQ121" s="48" t="s">
        <v>236</v>
      </c>
      <c r="AR121" s="48" t="s">
        <v>268</v>
      </c>
      <c r="AS121" s="48" t="s">
        <v>173</v>
      </c>
      <c r="AT121" s="48" t="s">
        <v>331</v>
      </c>
      <c r="AU121" s="48" t="s">
        <v>386</v>
      </c>
      <c r="AV121" s="48" t="s">
        <v>164</v>
      </c>
      <c r="AW121" s="48" t="s">
        <v>322</v>
      </c>
      <c r="AX121" s="65" t="s">
        <v>227</v>
      </c>
      <c r="AY121" s="48" t="s">
        <v>513</v>
      </c>
      <c r="AZ121" s="65" t="s">
        <v>38</v>
      </c>
      <c r="BA121" s="48" t="s">
        <v>450</v>
      </c>
      <c r="BB121" s="48" t="s">
        <v>102</v>
      </c>
      <c r="BC121" s="48" t="s">
        <v>862</v>
      </c>
      <c r="BD121" s="48" t="s">
        <v>704</v>
      </c>
      <c r="BE121" s="48" t="s">
        <v>798</v>
      </c>
      <c r="BF121" s="48" t="s">
        <v>767</v>
      </c>
      <c r="BG121" s="48" t="s">
        <v>987</v>
      </c>
      <c r="BH121" s="48" t="s">
        <v>576</v>
      </c>
      <c r="BI121" s="65" t="s">
        <v>925</v>
      </c>
      <c r="BJ121" s="48" t="s">
        <v>640</v>
      </c>
      <c r="BK121" s="48" t="s">
        <v>585</v>
      </c>
      <c r="BL121" s="48" t="s">
        <v>934</v>
      </c>
      <c r="BM121" s="48" t="s">
        <v>522</v>
      </c>
      <c r="BN121" s="65" t="s">
        <v>996</v>
      </c>
      <c r="BO121" s="48" t="s">
        <v>713</v>
      </c>
      <c r="BP121" s="65" t="s">
        <v>807</v>
      </c>
      <c r="BQ121" s="48" t="s">
        <v>649</v>
      </c>
      <c r="BR121" s="49" t="s">
        <v>871</v>
      </c>
      <c r="BS121" s="24"/>
      <c r="BT121" s="22"/>
      <c r="BU121" s="29" t="s">
        <v>886</v>
      </c>
      <c r="BV121" s="30" t="s">
        <v>1030</v>
      </c>
      <c r="BW121" s="31">
        <f>L2+(113*L4)</f>
        <v>114</v>
      </c>
      <c r="BX121" s="22"/>
    </row>
    <row r="122" spans="1:76" x14ac:dyDescent="0.2">
      <c r="A122" s="1">
        <v>29</v>
      </c>
      <c r="B122" s="178">
        <f>BW590</f>
        <v>583</v>
      </c>
      <c r="C122" s="6">
        <f>BW991</f>
        <v>984</v>
      </c>
      <c r="D122" s="6">
        <f>BW493</f>
        <v>486</v>
      </c>
      <c r="E122" s="8">
        <f>BW124</f>
        <v>117</v>
      </c>
      <c r="F122" s="6">
        <f>BW352</f>
        <v>345</v>
      </c>
      <c r="G122" s="6">
        <f>BW209</f>
        <v>202</v>
      </c>
      <c r="H122" s="6">
        <f>BW771</f>
        <v>764</v>
      </c>
      <c r="I122" s="6">
        <f>BW882</f>
        <v>875</v>
      </c>
      <c r="J122" s="6">
        <f>BW11</f>
        <v>4</v>
      </c>
      <c r="K122" s="6">
        <f>BW410</f>
        <v>403</v>
      </c>
      <c r="L122" s="6">
        <f>BW936</f>
        <v>929</v>
      </c>
      <c r="M122" s="6">
        <f>BW569</f>
        <v>562</v>
      </c>
      <c r="N122" s="12">
        <f>BW805</f>
        <v>798</v>
      </c>
      <c r="O122" s="6">
        <f>BW660</f>
        <v>653</v>
      </c>
      <c r="P122" s="6">
        <f>BW198</f>
        <v>191</v>
      </c>
      <c r="Q122" s="6">
        <f>BW311</f>
        <v>304</v>
      </c>
      <c r="R122" s="6">
        <f>BW728</f>
        <v>721</v>
      </c>
      <c r="S122" s="6">
        <f>BW841</f>
        <v>834</v>
      </c>
      <c r="T122" s="6">
        <f>BW379</f>
        <v>372</v>
      </c>
      <c r="U122" s="11">
        <f>BW234</f>
        <v>227</v>
      </c>
      <c r="V122" s="6">
        <f>BW470</f>
        <v>463</v>
      </c>
      <c r="W122" s="6">
        <f>BW103</f>
        <v>96</v>
      </c>
      <c r="X122" s="6">
        <f>BW629</f>
        <v>622</v>
      </c>
      <c r="Y122" s="6">
        <f>BW1028</f>
        <v>1021</v>
      </c>
      <c r="Z122" s="6">
        <f>BW157</f>
        <v>150</v>
      </c>
      <c r="AA122" s="6">
        <f>BW268</f>
        <v>261</v>
      </c>
      <c r="AB122" s="6">
        <f>BW830</f>
        <v>823</v>
      </c>
      <c r="AC122" s="6">
        <f>BW687</f>
        <v>680</v>
      </c>
      <c r="AD122" s="7">
        <f>BW915</f>
        <v>908</v>
      </c>
      <c r="AE122" s="9">
        <f>BW546</f>
        <v>539</v>
      </c>
      <c r="AF122" s="6">
        <f>BW48</f>
        <v>41</v>
      </c>
      <c r="AG122" s="179">
        <f>BW449</f>
        <v>442</v>
      </c>
      <c r="AH122" s="5">
        <f t="shared" si="21"/>
        <v>16400</v>
      </c>
      <c r="AI122" s="5">
        <f t="shared" si="22"/>
        <v>11201200</v>
      </c>
      <c r="AJ122" s="2">
        <f t="shared" si="20"/>
        <v>8606720000</v>
      </c>
      <c r="AK122" s="115">
        <f>SUMSQ(B122,C122,D122,E122,F122,G122,H122,I122,J122,K122,L122,M122,N122,O122,P122,Q122,B123,C123,D123,E123,F123,G123,H123,I123,J123,K123,L123,M123,N123,O123,P123,Q123)</f>
        <v>11201200</v>
      </c>
      <c r="AM122" s="47" t="s">
        <v>119</v>
      </c>
      <c r="AN122" s="65" t="s">
        <v>404</v>
      </c>
      <c r="AO122" s="48" t="s">
        <v>56</v>
      </c>
      <c r="AP122" s="48" t="s">
        <v>468</v>
      </c>
      <c r="AQ122" s="48" t="s">
        <v>245</v>
      </c>
      <c r="AR122" s="48" t="s">
        <v>277</v>
      </c>
      <c r="AS122" s="48" t="s">
        <v>181</v>
      </c>
      <c r="AT122" s="65" t="s">
        <v>340</v>
      </c>
      <c r="AU122" s="48" t="s">
        <v>393</v>
      </c>
      <c r="AV122" s="48" t="s">
        <v>171</v>
      </c>
      <c r="AW122" s="65" t="s">
        <v>329</v>
      </c>
      <c r="AX122" s="48" t="s">
        <v>234</v>
      </c>
      <c r="AY122" s="48" t="s">
        <v>520</v>
      </c>
      <c r="AZ122" s="48" t="s">
        <v>45</v>
      </c>
      <c r="BA122" s="48" t="s">
        <v>457</v>
      </c>
      <c r="BB122" s="48" t="s">
        <v>109</v>
      </c>
      <c r="BC122" s="48" t="s">
        <v>869</v>
      </c>
      <c r="BD122" s="65" t="s">
        <v>711</v>
      </c>
      <c r="BE122" s="48" t="s">
        <v>805</v>
      </c>
      <c r="BF122" s="48" t="s">
        <v>774</v>
      </c>
      <c r="BG122" s="48" t="s">
        <v>994</v>
      </c>
      <c r="BH122" s="48" t="s">
        <v>583</v>
      </c>
      <c r="BI122" s="48" t="s">
        <v>932</v>
      </c>
      <c r="BJ122" s="65" t="s">
        <v>647</v>
      </c>
      <c r="BK122" s="48" t="s">
        <v>594</v>
      </c>
      <c r="BL122" s="48" t="s">
        <v>943</v>
      </c>
      <c r="BM122" s="48" t="s">
        <v>531</v>
      </c>
      <c r="BN122" s="48" t="s">
        <v>1005</v>
      </c>
      <c r="BO122" s="65" t="s">
        <v>1150</v>
      </c>
      <c r="BP122" s="48" t="s">
        <v>816</v>
      </c>
      <c r="BQ122" s="48" t="s">
        <v>658</v>
      </c>
      <c r="BR122" s="49" t="s">
        <v>880</v>
      </c>
      <c r="BS122" s="24"/>
      <c r="BT122" s="22"/>
      <c r="BU122" s="29" t="s">
        <v>724</v>
      </c>
      <c r="BV122" s="30" t="s">
        <v>1030</v>
      </c>
      <c r="BW122" s="31">
        <f>L2+(114*L4)</f>
        <v>115</v>
      </c>
      <c r="BX122" s="22"/>
    </row>
    <row r="123" spans="1:76" x14ac:dyDescent="0.2">
      <c r="A123" s="1">
        <v>30</v>
      </c>
      <c r="B123" s="178">
        <f>BW1003</f>
        <v>996</v>
      </c>
      <c r="C123" s="6">
        <f>BW634</f>
        <v>627</v>
      </c>
      <c r="D123" s="8">
        <f>BW72</f>
        <v>65</v>
      </c>
      <c r="E123" s="6">
        <f>BW473</f>
        <v>466</v>
      </c>
      <c r="F123" s="6">
        <f>BW261</f>
        <v>254</v>
      </c>
      <c r="G123" s="6">
        <f>BW372</f>
        <v>365</v>
      </c>
      <c r="H123" s="6">
        <f>BW870</f>
        <v>863</v>
      </c>
      <c r="I123" s="6">
        <f>BW727</f>
        <v>720</v>
      </c>
      <c r="J123" s="6">
        <f>BW430</f>
        <v>423</v>
      </c>
      <c r="K123" s="6">
        <f>BW63</f>
        <v>56</v>
      </c>
      <c r="L123" s="6">
        <f>BW525</f>
        <v>518</v>
      </c>
      <c r="M123" s="6">
        <f>BW924</f>
        <v>917</v>
      </c>
      <c r="N123" s="6">
        <f>BW704</f>
        <v>697</v>
      </c>
      <c r="O123" s="12">
        <f>BW817</f>
        <v>810</v>
      </c>
      <c r="P123" s="6">
        <f>BW291</f>
        <v>284</v>
      </c>
      <c r="Q123" s="6">
        <f>BW146</f>
        <v>139</v>
      </c>
      <c r="R123" s="6">
        <f>BW893</f>
        <v>886</v>
      </c>
      <c r="S123" s="6">
        <f>BW748</f>
        <v>741</v>
      </c>
      <c r="T123" s="11">
        <f>BW222</f>
        <v>215</v>
      </c>
      <c r="U123" s="6">
        <f>BW335</f>
        <v>328</v>
      </c>
      <c r="V123" s="6">
        <f>BW115</f>
        <v>108</v>
      </c>
      <c r="W123" s="6">
        <f>BW514</f>
        <v>507</v>
      </c>
      <c r="X123" s="6">
        <f>BW976</f>
        <v>969</v>
      </c>
      <c r="Y123" s="6">
        <f>BW609</f>
        <v>602</v>
      </c>
      <c r="Z123" s="6">
        <f>BW312</f>
        <v>305</v>
      </c>
      <c r="AA123" s="6">
        <f>BW169</f>
        <v>162</v>
      </c>
      <c r="AB123" s="6">
        <f>BW667</f>
        <v>660</v>
      </c>
      <c r="AC123" s="6">
        <f>BW778</f>
        <v>771</v>
      </c>
      <c r="AD123" s="9">
        <f>BW566</f>
        <v>559</v>
      </c>
      <c r="AE123" s="7">
        <f>BW967</f>
        <v>960</v>
      </c>
      <c r="AF123" s="6">
        <f>BW405</f>
        <v>398</v>
      </c>
      <c r="AG123" s="179">
        <f>BW36</f>
        <v>29</v>
      </c>
      <c r="AH123" s="5">
        <f t="shared" si="21"/>
        <v>16400</v>
      </c>
      <c r="AI123" s="5">
        <f t="shared" si="22"/>
        <v>11201200</v>
      </c>
      <c r="AJ123" s="2">
        <f t="shared" si="20"/>
        <v>8606720000</v>
      </c>
      <c r="AK123" s="115">
        <f>SUMSQ(R122,S122,T122,U122,V122,W122,X122,Y122,Z122,AA122,AB122,AC122,AD122,AE122,AF122,AG122,R123,S123,T123,U123,V123,W123,X123,Y123,Z123,AA123,AB123,AC123,AD123,AE123,AF123,AG123)</f>
        <v>11201200</v>
      </c>
      <c r="AM123" s="74" t="s">
        <v>116</v>
      </c>
      <c r="AN123" s="48" t="s">
        <v>401</v>
      </c>
      <c r="AO123" s="48" t="s">
        <v>53</v>
      </c>
      <c r="AP123" s="48" t="s">
        <v>465</v>
      </c>
      <c r="AQ123" s="48" t="s">
        <v>242</v>
      </c>
      <c r="AR123" s="48" t="s">
        <v>274</v>
      </c>
      <c r="AS123" s="65" t="s">
        <v>179</v>
      </c>
      <c r="AT123" s="48" t="s">
        <v>337</v>
      </c>
      <c r="AU123" s="48" t="s">
        <v>380</v>
      </c>
      <c r="AV123" s="48" t="s">
        <v>159</v>
      </c>
      <c r="AW123" s="48" t="s">
        <v>316</v>
      </c>
      <c r="AX123" s="65" t="s">
        <v>1138</v>
      </c>
      <c r="AY123" s="48" t="s">
        <v>507</v>
      </c>
      <c r="AZ123" s="48" t="s">
        <v>32</v>
      </c>
      <c r="BA123" s="48" t="s">
        <v>444</v>
      </c>
      <c r="BB123" s="48" t="s">
        <v>96</v>
      </c>
      <c r="BC123" s="65" t="s">
        <v>856</v>
      </c>
      <c r="BD123" s="48" t="s">
        <v>698</v>
      </c>
      <c r="BE123" s="48" t="s">
        <v>792</v>
      </c>
      <c r="BF123" s="48" t="s">
        <v>761</v>
      </c>
      <c r="BG123" s="48" t="s">
        <v>981</v>
      </c>
      <c r="BH123" s="48" t="s">
        <v>570</v>
      </c>
      <c r="BI123" s="65" t="s">
        <v>919</v>
      </c>
      <c r="BJ123" s="48" t="s">
        <v>634</v>
      </c>
      <c r="BK123" s="48" t="s">
        <v>591</v>
      </c>
      <c r="BL123" s="48" t="s">
        <v>940</v>
      </c>
      <c r="BM123" s="48" t="s">
        <v>528</v>
      </c>
      <c r="BN123" s="48" t="s">
        <v>1002</v>
      </c>
      <c r="BO123" s="48" t="s">
        <v>719</v>
      </c>
      <c r="BP123" s="65" t="s">
        <v>813</v>
      </c>
      <c r="BQ123" s="48" t="s">
        <v>655</v>
      </c>
      <c r="BR123" s="49" t="s">
        <v>877</v>
      </c>
      <c r="BS123" s="24"/>
      <c r="BT123" s="22"/>
      <c r="BU123" s="29" t="s">
        <v>536</v>
      </c>
      <c r="BV123" s="30" t="s">
        <v>1030</v>
      </c>
      <c r="BW123" s="31">
        <f>L2+(115*L4)</f>
        <v>116</v>
      </c>
      <c r="BX123" s="22"/>
    </row>
    <row r="124" spans="1:76" x14ac:dyDescent="0.2">
      <c r="A124" s="1">
        <v>31</v>
      </c>
      <c r="B124" s="178">
        <f>BW455</f>
        <v>448</v>
      </c>
      <c r="C124" s="8">
        <f>BW54</f>
        <v>47</v>
      </c>
      <c r="D124" s="6">
        <f>BW548</f>
        <v>541</v>
      </c>
      <c r="E124" s="6">
        <f>BW917</f>
        <v>910</v>
      </c>
      <c r="F124" s="6">
        <f>BW681</f>
        <v>674</v>
      </c>
      <c r="G124" s="6">
        <f>BW824</f>
        <v>817</v>
      </c>
      <c r="H124" s="6">
        <f>BW266</f>
        <v>259</v>
      </c>
      <c r="I124" s="6">
        <f>BW155</f>
        <v>148</v>
      </c>
      <c r="J124" s="6">
        <f>BW1026</f>
        <v>1019</v>
      </c>
      <c r="K124" s="6">
        <f>BW627</f>
        <v>620</v>
      </c>
      <c r="L124" s="6">
        <f>BW97</f>
        <v>90</v>
      </c>
      <c r="M124" s="6">
        <f>BW464</f>
        <v>457</v>
      </c>
      <c r="N124" s="6">
        <f>BW236</f>
        <v>229</v>
      </c>
      <c r="O124" s="6">
        <f>BW381</f>
        <v>374</v>
      </c>
      <c r="P124" s="12">
        <f>BW847</f>
        <v>840</v>
      </c>
      <c r="Q124" s="6">
        <f>BW734</f>
        <v>727</v>
      </c>
      <c r="R124" s="6">
        <f>BW305</f>
        <v>298</v>
      </c>
      <c r="S124" s="11">
        <f>BW192</f>
        <v>185</v>
      </c>
      <c r="T124" s="6">
        <f>BW658</f>
        <v>651</v>
      </c>
      <c r="U124" s="6">
        <f>BW803</f>
        <v>796</v>
      </c>
      <c r="V124" s="6">
        <f>BW575</f>
        <v>568</v>
      </c>
      <c r="W124" s="6">
        <f>BW942</f>
        <v>935</v>
      </c>
      <c r="X124" s="6">
        <f>BW412</f>
        <v>405</v>
      </c>
      <c r="Y124" s="6">
        <f>BW13</f>
        <v>6</v>
      </c>
      <c r="Z124" s="6">
        <f>BW884</f>
        <v>877</v>
      </c>
      <c r="AA124" s="6">
        <f>BW773</f>
        <v>766</v>
      </c>
      <c r="AB124" s="6">
        <f>BW215</f>
        <v>208</v>
      </c>
      <c r="AC124" s="6">
        <f>BW358</f>
        <v>351</v>
      </c>
      <c r="AD124" s="6">
        <f>BW122</f>
        <v>115</v>
      </c>
      <c r="AE124" s="6">
        <f>BW491</f>
        <v>484</v>
      </c>
      <c r="AF124" s="7">
        <f>BW985</f>
        <v>978</v>
      </c>
      <c r="AG124" s="145">
        <f>BW584</f>
        <v>577</v>
      </c>
      <c r="AH124" s="5">
        <f t="shared" si="21"/>
        <v>16400</v>
      </c>
      <c r="AI124" s="5">
        <f t="shared" si="22"/>
        <v>11201200</v>
      </c>
      <c r="AJ124" s="2">
        <f t="shared" si="20"/>
        <v>8606720000</v>
      </c>
      <c r="AK124" s="115">
        <f>SUMSQ(B124,C124,D124,E124,F124,G124,H124,I124,J124,K124,L124,M124,N124,O124,P124,Q124,B125,C125,D125,E125,F125,G125,H125,I125,J125,K125,L125,M125,N125,O125,P125,Q125)</f>
        <v>11201200</v>
      </c>
      <c r="AM124" s="47" t="s">
        <v>121</v>
      </c>
      <c r="AN124" s="48" t="s">
        <v>406</v>
      </c>
      <c r="AO124" s="48" t="s">
        <v>58</v>
      </c>
      <c r="AP124" s="65" t="s">
        <v>1148</v>
      </c>
      <c r="AQ124" s="48" t="s">
        <v>247</v>
      </c>
      <c r="AR124" s="48" t="s">
        <v>279</v>
      </c>
      <c r="AS124" s="48" t="s">
        <v>183</v>
      </c>
      <c r="AT124" s="48" t="s">
        <v>342</v>
      </c>
      <c r="AU124" s="65" t="s">
        <v>391</v>
      </c>
      <c r="AV124" s="48" t="s">
        <v>169</v>
      </c>
      <c r="AW124" s="48" t="s">
        <v>327</v>
      </c>
      <c r="AX124" s="48" t="s">
        <v>232</v>
      </c>
      <c r="AY124" s="48" t="s">
        <v>518</v>
      </c>
      <c r="AZ124" s="48" t="s">
        <v>43</v>
      </c>
      <c r="BA124" s="65" t="s">
        <v>455</v>
      </c>
      <c r="BB124" s="48" t="s">
        <v>107</v>
      </c>
      <c r="BC124" s="48" t="s">
        <v>867</v>
      </c>
      <c r="BD124" s="48" t="s">
        <v>709</v>
      </c>
      <c r="BE124" s="48" t="s">
        <v>803</v>
      </c>
      <c r="BF124" s="48" t="s">
        <v>772</v>
      </c>
      <c r="BG124" s="48" t="s">
        <v>992</v>
      </c>
      <c r="BH124" s="65" t="s">
        <v>581</v>
      </c>
      <c r="BI124" s="48" t="s">
        <v>930</v>
      </c>
      <c r="BJ124" s="48" t="s">
        <v>645</v>
      </c>
      <c r="BK124" s="65" t="s">
        <v>596</v>
      </c>
      <c r="BL124" s="48" t="s">
        <v>945</v>
      </c>
      <c r="BM124" s="48" t="s">
        <v>533</v>
      </c>
      <c r="BN124" s="48" t="s">
        <v>1007</v>
      </c>
      <c r="BO124" s="48" t="s">
        <v>724</v>
      </c>
      <c r="BP124" s="48" t="s">
        <v>818</v>
      </c>
      <c r="BQ124" s="65" t="s">
        <v>660</v>
      </c>
      <c r="BR124" s="49" t="s">
        <v>0</v>
      </c>
      <c r="BS124" s="24"/>
      <c r="BT124" s="22"/>
      <c r="BU124" s="29" t="s">
        <v>468</v>
      </c>
      <c r="BV124" s="30" t="s">
        <v>1030</v>
      </c>
      <c r="BW124" s="31">
        <f>L2+(116*L4)</f>
        <v>117</v>
      </c>
      <c r="BX124" s="22"/>
    </row>
    <row r="125" spans="1:76" ht="13.5" thickBot="1" x14ac:dyDescent="0.25">
      <c r="A125" s="1">
        <v>32</v>
      </c>
      <c r="B125" s="183">
        <f>BW34</f>
        <v>27</v>
      </c>
      <c r="C125" s="180">
        <f>BW403</f>
        <v>396</v>
      </c>
      <c r="D125" s="180">
        <f>BW961</f>
        <v>954</v>
      </c>
      <c r="E125" s="180">
        <f>BW560</f>
        <v>553</v>
      </c>
      <c r="F125" s="180">
        <f>BW780</f>
        <v>773</v>
      </c>
      <c r="G125" s="180">
        <f>BW669</f>
        <v>662</v>
      </c>
      <c r="H125" s="180">
        <f>BW175</f>
        <v>168</v>
      </c>
      <c r="I125" s="180">
        <f>BW318</f>
        <v>311</v>
      </c>
      <c r="J125" s="180">
        <f>BW615</f>
        <v>608</v>
      </c>
      <c r="K125" s="180">
        <f>BW982</f>
        <v>975</v>
      </c>
      <c r="L125" s="180">
        <f>BW516</f>
        <v>509</v>
      </c>
      <c r="M125" s="180">
        <f>BW117</f>
        <v>110</v>
      </c>
      <c r="N125" s="180">
        <f>BW329</f>
        <v>322</v>
      </c>
      <c r="O125" s="180">
        <f>BW216</f>
        <v>209</v>
      </c>
      <c r="P125" s="180">
        <f>BW746</f>
        <v>739</v>
      </c>
      <c r="Q125" s="187">
        <f>BW891</f>
        <v>884</v>
      </c>
      <c r="R125" s="191">
        <f>BW148</f>
        <v>141</v>
      </c>
      <c r="S125" s="180">
        <f>BW293</f>
        <v>286</v>
      </c>
      <c r="T125" s="180">
        <f>BW823</f>
        <v>816</v>
      </c>
      <c r="U125" s="180">
        <f>BW710</f>
        <v>703</v>
      </c>
      <c r="V125" s="180">
        <f>BW922</f>
        <v>915</v>
      </c>
      <c r="W125" s="180">
        <f>BW523</f>
        <v>516</v>
      </c>
      <c r="X125" s="180">
        <f>BW57</f>
        <v>50</v>
      </c>
      <c r="Y125" s="180">
        <f>BW424</f>
        <v>417</v>
      </c>
      <c r="Z125" s="180">
        <f>BW721</f>
        <v>714</v>
      </c>
      <c r="AA125" s="180">
        <f>BW864</f>
        <v>857</v>
      </c>
      <c r="AB125" s="180">
        <f>BW370</f>
        <v>363</v>
      </c>
      <c r="AC125" s="180">
        <f>BW259</f>
        <v>252</v>
      </c>
      <c r="AD125" s="180">
        <f>BW479</f>
        <v>472</v>
      </c>
      <c r="AE125" s="180">
        <f>BW78</f>
        <v>71</v>
      </c>
      <c r="AF125" s="150">
        <f>BW636</f>
        <v>629</v>
      </c>
      <c r="AG125" s="182">
        <f>BW1005</f>
        <v>998</v>
      </c>
      <c r="AH125" s="5">
        <f t="shared" si="21"/>
        <v>16400</v>
      </c>
      <c r="AI125" s="5">
        <f t="shared" si="22"/>
        <v>11201200</v>
      </c>
      <c r="AJ125" s="2">
        <f t="shared" si="20"/>
        <v>8606720000</v>
      </c>
      <c r="AK125" s="115">
        <f>SUMSQ(R124,S124,T124,U124,V124,W124,X124,Y124,Z124,AA124,AB124,AC124,AD124,AE124,AF124,AG124,R125,S125,T125,U125,V125,W125,X125,Y125,Z125,AA125,AB125,AC125,AD125,AE125,AF125,AG125)</f>
        <v>11201200</v>
      </c>
      <c r="AM125" s="50" t="s">
        <v>114</v>
      </c>
      <c r="AN125" s="51" t="s">
        <v>399</v>
      </c>
      <c r="AO125" s="76" t="s">
        <v>145</v>
      </c>
      <c r="AP125" s="51" t="s">
        <v>463</v>
      </c>
      <c r="AQ125" s="51" t="s">
        <v>240</v>
      </c>
      <c r="AR125" s="51" t="s">
        <v>272</v>
      </c>
      <c r="AS125" s="51" t="s">
        <v>177</v>
      </c>
      <c r="AT125" s="51" t="s">
        <v>335</v>
      </c>
      <c r="AU125" s="51" t="s">
        <v>382</v>
      </c>
      <c r="AV125" s="76" t="s">
        <v>161</v>
      </c>
      <c r="AW125" s="51" t="s">
        <v>318</v>
      </c>
      <c r="AX125" s="51" t="s">
        <v>223</v>
      </c>
      <c r="AY125" s="51" t="s">
        <v>509</v>
      </c>
      <c r="AZ125" s="51" t="s">
        <v>34</v>
      </c>
      <c r="BA125" s="51" t="s">
        <v>446</v>
      </c>
      <c r="BB125" s="76" t="s">
        <v>98</v>
      </c>
      <c r="BC125" s="51" t="s">
        <v>858</v>
      </c>
      <c r="BD125" s="51" t="s">
        <v>700</v>
      </c>
      <c r="BE125" s="51" t="s">
        <v>794</v>
      </c>
      <c r="BF125" s="51" t="s">
        <v>763</v>
      </c>
      <c r="BG125" s="76" t="s">
        <v>1136</v>
      </c>
      <c r="BH125" s="51" t="s">
        <v>572</v>
      </c>
      <c r="BI125" s="51" t="s">
        <v>921</v>
      </c>
      <c r="BJ125" s="51" t="s">
        <v>636</v>
      </c>
      <c r="BK125" s="51" t="s">
        <v>589</v>
      </c>
      <c r="BL125" s="76" t="s">
        <v>938</v>
      </c>
      <c r="BM125" s="51" t="s">
        <v>526</v>
      </c>
      <c r="BN125" s="51" t="s">
        <v>1000</v>
      </c>
      <c r="BO125" s="51" t="s">
        <v>717</v>
      </c>
      <c r="BP125" s="51" t="s">
        <v>811</v>
      </c>
      <c r="BQ125" s="51" t="s">
        <v>653</v>
      </c>
      <c r="BR125" s="81" t="s">
        <v>875</v>
      </c>
      <c r="BS125" s="24"/>
      <c r="BT125" s="22"/>
      <c r="BU125" s="29" t="s">
        <v>280</v>
      </c>
      <c r="BV125" s="30" t="s">
        <v>1030</v>
      </c>
      <c r="BW125" s="31">
        <f>L2+(117*L4)</f>
        <v>118</v>
      </c>
      <c r="BX125" s="22"/>
    </row>
    <row r="126" spans="1:76" x14ac:dyDescent="0.2">
      <c r="A126" s="3" t="s">
        <v>0</v>
      </c>
      <c r="B126" s="5">
        <f t="shared" ref="B126:I126" si="23">SUM(B94:B125)</f>
        <v>16400</v>
      </c>
      <c r="C126" s="5">
        <f t="shared" si="23"/>
        <v>16400</v>
      </c>
      <c r="D126" s="5">
        <f t="shared" si="23"/>
        <v>16400</v>
      </c>
      <c r="E126" s="5">
        <f t="shared" si="23"/>
        <v>16400</v>
      </c>
      <c r="F126" s="5">
        <f t="shared" si="23"/>
        <v>16400</v>
      </c>
      <c r="G126" s="5">
        <f t="shared" si="23"/>
        <v>16400</v>
      </c>
      <c r="H126" s="5">
        <f t="shared" si="23"/>
        <v>16400</v>
      </c>
      <c r="I126" s="5">
        <f t="shared" si="23"/>
        <v>16400</v>
      </c>
      <c r="J126" s="5">
        <f t="shared" ref="J126:AG126" si="24">SUM(J94:J125)</f>
        <v>16400</v>
      </c>
      <c r="K126" s="5">
        <f t="shared" si="24"/>
        <v>16400</v>
      </c>
      <c r="L126" s="5">
        <f t="shared" si="24"/>
        <v>16400</v>
      </c>
      <c r="M126" s="5">
        <f t="shared" si="24"/>
        <v>16400</v>
      </c>
      <c r="N126" s="5">
        <f t="shared" si="24"/>
        <v>16400</v>
      </c>
      <c r="O126" s="5">
        <f t="shared" si="24"/>
        <v>16400</v>
      </c>
      <c r="P126" s="5">
        <f t="shared" si="24"/>
        <v>16400</v>
      </c>
      <c r="Q126" s="5">
        <f t="shared" si="24"/>
        <v>16400</v>
      </c>
      <c r="R126" s="5">
        <f t="shared" si="24"/>
        <v>16400</v>
      </c>
      <c r="S126" s="5">
        <f t="shared" si="24"/>
        <v>16400</v>
      </c>
      <c r="T126" s="5">
        <f t="shared" si="24"/>
        <v>16400</v>
      </c>
      <c r="U126" s="5">
        <f t="shared" si="24"/>
        <v>16400</v>
      </c>
      <c r="V126" s="5">
        <f t="shared" si="24"/>
        <v>16400</v>
      </c>
      <c r="W126" s="5">
        <f t="shared" si="24"/>
        <v>16400</v>
      </c>
      <c r="X126" s="5">
        <f t="shared" si="24"/>
        <v>16400</v>
      </c>
      <c r="Y126" s="5">
        <f t="shared" si="24"/>
        <v>16400</v>
      </c>
      <c r="Z126" s="5">
        <f t="shared" si="24"/>
        <v>16400</v>
      </c>
      <c r="AA126" s="5">
        <f t="shared" si="24"/>
        <v>16400</v>
      </c>
      <c r="AB126" s="5">
        <f t="shared" si="24"/>
        <v>16400</v>
      </c>
      <c r="AC126" s="5">
        <f t="shared" si="24"/>
        <v>16400</v>
      </c>
      <c r="AD126" s="5">
        <f t="shared" si="24"/>
        <v>16400</v>
      </c>
      <c r="AE126" s="5">
        <f t="shared" si="24"/>
        <v>16400</v>
      </c>
      <c r="AF126" s="5">
        <f t="shared" si="24"/>
        <v>16400</v>
      </c>
      <c r="AG126" s="5">
        <f t="shared" si="24"/>
        <v>16400</v>
      </c>
      <c r="AH126" s="5"/>
      <c r="AI126" s="5"/>
      <c r="BT126" s="22"/>
      <c r="BU126" s="29" t="s">
        <v>195</v>
      </c>
      <c r="BV126" s="30" t="s">
        <v>1030</v>
      </c>
      <c r="BW126" s="31">
        <f>L2+(118*L4)</f>
        <v>119</v>
      </c>
      <c r="BX126" s="22"/>
    </row>
    <row r="127" spans="1:76" x14ac:dyDescent="0.2">
      <c r="A127" s="3" t="s">
        <v>1</v>
      </c>
      <c r="B127" s="5">
        <f t="shared" ref="B127:AG127" si="25">SUMSQ(B94:B125)</f>
        <v>11201200</v>
      </c>
      <c r="C127" s="5">
        <f t="shared" si="25"/>
        <v>11201200</v>
      </c>
      <c r="D127" s="5">
        <f t="shared" si="25"/>
        <v>11201200</v>
      </c>
      <c r="E127" s="5">
        <f t="shared" si="25"/>
        <v>11201200</v>
      </c>
      <c r="F127" s="5">
        <f t="shared" si="25"/>
        <v>11201200</v>
      </c>
      <c r="G127" s="5">
        <f t="shared" si="25"/>
        <v>11201200</v>
      </c>
      <c r="H127" s="5">
        <f t="shared" si="25"/>
        <v>11201200</v>
      </c>
      <c r="I127" s="5">
        <f t="shared" si="25"/>
        <v>11201200</v>
      </c>
      <c r="J127" s="5">
        <f t="shared" si="25"/>
        <v>11201200</v>
      </c>
      <c r="K127" s="5">
        <f t="shared" si="25"/>
        <v>11201200</v>
      </c>
      <c r="L127" s="5">
        <f t="shared" si="25"/>
        <v>11201200</v>
      </c>
      <c r="M127" s="5">
        <f t="shared" si="25"/>
        <v>11201200</v>
      </c>
      <c r="N127" s="5">
        <f t="shared" si="25"/>
        <v>11201200</v>
      </c>
      <c r="O127" s="5">
        <f t="shared" si="25"/>
        <v>11201200</v>
      </c>
      <c r="P127" s="5">
        <f t="shared" si="25"/>
        <v>11201200</v>
      </c>
      <c r="Q127" s="5">
        <f t="shared" si="25"/>
        <v>11201200</v>
      </c>
      <c r="R127" s="5">
        <f t="shared" si="25"/>
        <v>11201200</v>
      </c>
      <c r="S127" s="5">
        <f t="shared" si="25"/>
        <v>11201200</v>
      </c>
      <c r="T127" s="5">
        <f t="shared" si="25"/>
        <v>11201200</v>
      </c>
      <c r="U127" s="5">
        <f t="shared" si="25"/>
        <v>11201200</v>
      </c>
      <c r="V127" s="5">
        <f t="shared" si="25"/>
        <v>11201200</v>
      </c>
      <c r="W127" s="5">
        <f t="shared" si="25"/>
        <v>11201200</v>
      </c>
      <c r="X127" s="5">
        <f t="shared" si="25"/>
        <v>11201200</v>
      </c>
      <c r="Y127" s="5">
        <f t="shared" si="25"/>
        <v>11201200</v>
      </c>
      <c r="Z127" s="5">
        <f t="shared" si="25"/>
        <v>11201200</v>
      </c>
      <c r="AA127" s="5">
        <f t="shared" si="25"/>
        <v>11201200</v>
      </c>
      <c r="AB127" s="5">
        <f t="shared" si="25"/>
        <v>11201200</v>
      </c>
      <c r="AC127" s="5">
        <f t="shared" si="25"/>
        <v>11201200</v>
      </c>
      <c r="AD127" s="5">
        <f t="shared" si="25"/>
        <v>11201200</v>
      </c>
      <c r="AE127" s="5">
        <f t="shared" si="25"/>
        <v>11201200</v>
      </c>
      <c r="AF127" s="5">
        <f t="shared" si="25"/>
        <v>11201200</v>
      </c>
      <c r="AG127" s="5">
        <f t="shared" si="25"/>
        <v>11201200</v>
      </c>
      <c r="AH127" s="5"/>
      <c r="AI127" s="5"/>
      <c r="BT127" s="22"/>
      <c r="BU127" s="29" t="s">
        <v>128</v>
      </c>
      <c r="BV127" s="30" t="s">
        <v>1030</v>
      </c>
      <c r="BW127" s="31">
        <f>L2+(119*L4)</f>
        <v>120</v>
      </c>
      <c r="BX127" s="22"/>
    </row>
    <row r="128" spans="1:76" x14ac:dyDescent="0.2">
      <c r="A128" s="3" t="s">
        <v>2</v>
      </c>
      <c r="B128" s="2">
        <f t="shared" ref="B128:AG128" si="26">B94^3+B95^3+B96^3+B97^3+B98^3+B99^3+B100^3+B101^3+B102^3+B103^3+B104^3+B105^3+B106^3+B107^3+B108^3+B109^3+B110^3+B111^3+B112^3+B113^3+B114^3+B115^3+B116^3+B117^3+B118^3+B119^3+B120^3+B121^3+B122^3+B123^3+B124^3+B125^3</f>
        <v>8606720000</v>
      </c>
      <c r="C128" s="2">
        <f t="shared" si="26"/>
        <v>8606720000</v>
      </c>
      <c r="D128" s="2">
        <f t="shared" si="26"/>
        <v>8606720000</v>
      </c>
      <c r="E128" s="2">
        <f t="shared" si="26"/>
        <v>8606720000</v>
      </c>
      <c r="F128" s="2">
        <f t="shared" si="26"/>
        <v>8606720000</v>
      </c>
      <c r="G128" s="2">
        <f t="shared" si="26"/>
        <v>8606720000</v>
      </c>
      <c r="H128" s="2">
        <f t="shared" si="26"/>
        <v>8606720000</v>
      </c>
      <c r="I128" s="2">
        <f t="shared" si="26"/>
        <v>8606720000</v>
      </c>
      <c r="J128" s="2">
        <f t="shared" si="26"/>
        <v>8606720000</v>
      </c>
      <c r="K128" s="2">
        <f t="shared" si="26"/>
        <v>8606720000</v>
      </c>
      <c r="L128" s="2">
        <f t="shared" si="26"/>
        <v>8606720000</v>
      </c>
      <c r="M128" s="2">
        <f t="shared" si="26"/>
        <v>8606720000</v>
      </c>
      <c r="N128" s="2">
        <f t="shared" si="26"/>
        <v>8606720000</v>
      </c>
      <c r="O128" s="2">
        <f t="shared" si="26"/>
        <v>8606720000</v>
      </c>
      <c r="P128" s="2">
        <f t="shared" si="26"/>
        <v>8606720000</v>
      </c>
      <c r="Q128" s="2">
        <f t="shared" si="26"/>
        <v>8606720000</v>
      </c>
      <c r="R128" s="2">
        <f t="shared" si="26"/>
        <v>8606720000</v>
      </c>
      <c r="S128" s="2">
        <f t="shared" si="26"/>
        <v>8606720000</v>
      </c>
      <c r="T128" s="2">
        <f t="shared" si="26"/>
        <v>8606720000</v>
      </c>
      <c r="U128" s="2">
        <f t="shared" si="26"/>
        <v>8606720000</v>
      </c>
      <c r="V128" s="2">
        <f t="shared" si="26"/>
        <v>8606720000</v>
      </c>
      <c r="W128" s="2">
        <f t="shared" si="26"/>
        <v>8606720000</v>
      </c>
      <c r="X128" s="2">
        <f t="shared" si="26"/>
        <v>8606720000</v>
      </c>
      <c r="Y128" s="2">
        <f t="shared" si="26"/>
        <v>8606720000</v>
      </c>
      <c r="Z128" s="2">
        <f t="shared" si="26"/>
        <v>8606720000</v>
      </c>
      <c r="AA128" s="2">
        <f t="shared" si="26"/>
        <v>8606720000</v>
      </c>
      <c r="AB128" s="2">
        <f t="shared" si="26"/>
        <v>8606720000</v>
      </c>
      <c r="AC128" s="2">
        <f t="shared" si="26"/>
        <v>8606720000</v>
      </c>
      <c r="AD128" s="2">
        <f t="shared" si="26"/>
        <v>8606720000</v>
      </c>
      <c r="AE128" s="2">
        <f t="shared" si="26"/>
        <v>8606720000</v>
      </c>
      <c r="AF128" s="2">
        <f t="shared" si="26"/>
        <v>8606720000</v>
      </c>
      <c r="AG128" s="2">
        <f t="shared" si="26"/>
        <v>8606720000</v>
      </c>
      <c r="AH128" s="5"/>
      <c r="AI128" s="5"/>
      <c r="AJ128" s="114">
        <f>C94^3+B95^3+E96^3+D97^3+G98^3+F99^3+I100^3+H101^3+K102^3+J103^3+M104^3+L105^3+O106^3+N107^3+Q108^3+P109^3+S110^3+R111^3+U112^3+T113^3+W114^3+V115^3+Y116^3+X117^3+AA118^3+Z119^3+AC120^3+AB121^3+AE122^3+AD123^3+AG124^3+AF125^3</f>
        <v>8606720000</v>
      </c>
      <c r="AL128" s="64" t="s">
        <v>1171</v>
      </c>
      <c r="AM128" s="66" t="s">
        <v>438</v>
      </c>
      <c r="AN128" s="66" t="s">
        <v>83</v>
      </c>
      <c r="AO128" s="66" t="s">
        <v>499</v>
      </c>
      <c r="AP128" s="66" t="s">
        <v>21</v>
      </c>
      <c r="AQ128" s="66" t="s">
        <v>314</v>
      </c>
      <c r="AR128" s="66" t="s">
        <v>204</v>
      </c>
      <c r="AS128" s="66" t="s">
        <v>376</v>
      </c>
      <c r="AT128" s="66" t="s">
        <v>144</v>
      </c>
      <c r="AU128" s="66" t="s">
        <v>383</v>
      </c>
      <c r="AV128" s="66" t="s">
        <v>168</v>
      </c>
      <c r="AW128" s="66" t="s">
        <v>321</v>
      </c>
      <c r="AX128" s="66" t="s">
        <v>229</v>
      </c>
      <c r="AY128" s="66" t="s">
        <v>506</v>
      </c>
      <c r="AZ128" s="66" t="s">
        <v>46</v>
      </c>
      <c r="BA128" s="66" t="s">
        <v>24</v>
      </c>
      <c r="BB128" s="66" t="s">
        <v>108</v>
      </c>
      <c r="BC128" s="66" t="s">
        <v>667</v>
      </c>
      <c r="BD128" s="66" t="s">
        <v>899</v>
      </c>
      <c r="BE128" s="66" t="s">
        <v>729</v>
      </c>
      <c r="BF128" s="66" t="s">
        <v>838</v>
      </c>
      <c r="BG128" s="66" t="s">
        <v>543</v>
      </c>
      <c r="BH128" s="66" t="s">
        <v>1021</v>
      </c>
      <c r="BI128" s="66" t="s">
        <v>605</v>
      </c>
      <c r="BJ128" s="66" t="s">
        <v>960</v>
      </c>
      <c r="BK128" s="66" t="s">
        <v>598</v>
      </c>
      <c r="BL128" s="66" t="s">
        <v>936</v>
      </c>
      <c r="BM128" s="65" t="s">
        <v>537</v>
      </c>
      <c r="BN128" s="65" t="s">
        <v>996</v>
      </c>
      <c r="BO128" s="98" t="s">
        <v>1150</v>
      </c>
      <c r="BP128" s="89" t="s">
        <v>813</v>
      </c>
      <c r="BQ128" s="89" t="s">
        <v>660</v>
      </c>
      <c r="BR128" s="89" t="s">
        <v>875</v>
      </c>
      <c r="BT128" s="22"/>
      <c r="BU128" s="29" t="s">
        <v>456</v>
      </c>
      <c r="BV128" s="30" t="s">
        <v>1030</v>
      </c>
      <c r="BW128" s="31">
        <f>L2+(120*L4)</f>
        <v>121</v>
      </c>
      <c r="BX128" s="22"/>
    </row>
    <row r="129" spans="1:76" x14ac:dyDescent="0.2">
      <c r="B129" s="2" t="s">
        <v>5</v>
      </c>
      <c r="AH129" s="5"/>
      <c r="AI129" s="5"/>
      <c r="AL129" s="64" t="s">
        <v>1172</v>
      </c>
      <c r="AM129" s="66" t="s">
        <v>114</v>
      </c>
      <c r="AN129" s="66" t="s">
        <v>406</v>
      </c>
      <c r="AO129" s="66" t="s">
        <v>53</v>
      </c>
      <c r="AP129" s="66" t="s">
        <v>468</v>
      </c>
      <c r="AQ129" s="66" t="s">
        <v>236</v>
      </c>
      <c r="AR129" s="66" t="s">
        <v>283</v>
      </c>
      <c r="AS129" s="66" t="s">
        <v>175</v>
      </c>
      <c r="AT129" s="66" t="s">
        <v>344</v>
      </c>
      <c r="AU129" s="66" t="s">
        <v>199</v>
      </c>
      <c r="AV129" s="66" t="s">
        <v>351</v>
      </c>
      <c r="AW129" s="66" t="s">
        <v>261</v>
      </c>
      <c r="AX129" s="66" t="s">
        <v>290</v>
      </c>
      <c r="AY129" s="66" t="s">
        <v>78</v>
      </c>
      <c r="AZ129" s="66" t="s">
        <v>475</v>
      </c>
      <c r="BA129" s="66" t="s">
        <v>139</v>
      </c>
      <c r="BB129" s="66" t="s">
        <v>413</v>
      </c>
      <c r="BC129" s="66" t="s">
        <v>868</v>
      </c>
      <c r="BD129" s="66" t="s">
        <v>699</v>
      </c>
      <c r="BE129" s="66" t="s">
        <v>806</v>
      </c>
      <c r="BF129" s="66" t="s">
        <v>760</v>
      </c>
      <c r="BG129" s="66" t="s">
        <v>989</v>
      </c>
      <c r="BH129" s="66" t="s">
        <v>575</v>
      </c>
      <c r="BI129" s="66" t="s">
        <v>929</v>
      </c>
      <c r="BJ129" s="66" t="s">
        <v>637</v>
      </c>
      <c r="BK129" s="66" t="s">
        <v>904</v>
      </c>
      <c r="BL129" s="66" t="s">
        <v>630</v>
      </c>
      <c r="BM129" s="65" t="s">
        <v>965</v>
      </c>
      <c r="BN129" s="65" t="s">
        <v>568</v>
      </c>
      <c r="BO129" s="98" t="s">
        <v>1125</v>
      </c>
      <c r="BP129" s="89" t="s">
        <v>753</v>
      </c>
      <c r="BQ129" s="89" t="s">
        <v>843</v>
      </c>
      <c r="BR129" s="89" t="s">
        <v>692</v>
      </c>
      <c r="BT129" s="22"/>
      <c r="BU129" s="29" t="s">
        <v>387</v>
      </c>
      <c r="BV129" s="30" t="s">
        <v>1030</v>
      </c>
      <c r="BW129" s="31">
        <f>L2+(121*L4)</f>
        <v>122</v>
      </c>
      <c r="BX129" s="22"/>
    </row>
    <row r="130" spans="1:76" x14ac:dyDescent="0.2">
      <c r="A130" s="3" t="s">
        <v>3</v>
      </c>
      <c r="B130" s="2">
        <f>B94</f>
        <v>22</v>
      </c>
      <c r="C130" s="2">
        <f>C95</f>
        <v>34</v>
      </c>
      <c r="D130" s="2">
        <f>D96</f>
        <v>80</v>
      </c>
      <c r="E130" s="2">
        <f>E97</f>
        <v>124</v>
      </c>
      <c r="F130" s="2">
        <f>F98</f>
        <v>137</v>
      </c>
      <c r="G130" s="2">
        <f>G99</f>
        <v>189</v>
      </c>
      <c r="H130" s="2">
        <f>H100</f>
        <v>211</v>
      </c>
      <c r="I130" s="2">
        <f>I101</f>
        <v>231</v>
      </c>
      <c r="J130" s="2">
        <f>J102</f>
        <v>283</v>
      </c>
      <c r="K130" s="2">
        <f>K103</f>
        <v>303</v>
      </c>
      <c r="L130" s="2">
        <f>L104</f>
        <v>321</v>
      </c>
      <c r="M130" s="2">
        <f>M105</f>
        <v>373</v>
      </c>
      <c r="N130" s="2">
        <f>N106</f>
        <v>392</v>
      </c>
      <c r="O130" s="2">
        <f>O107</f>
        <v>436</v>
      </c>
      <c r="P130" s="2">
        <f>P108</f>
        <v>478</v>
      </c>
      <c r="Q130" s="2">
        <f>Q109</f>
        <v>490</v>
      </c>
      <c r="R130" s="2">
        <f>R110</f>
        <v>538</v>
      </c>
      <c r="S130" s="2">
        <f>S111</f>
        <v>558</v>
      </c>
      <c r="T130" s="2">
        <f>T112</f>
        <v>580</v>
      </c>
      <c r="U130" s="2">
        <f>U113</f>
        <v>632</v>
      </c>
      <c r="V130" s="2">
        <f>V114</f>
        <v>645</v>
      </c>
      <c r="W130" s="2">
        <f>W115</f>
        <v>689</v>
      </c>
      <c r="X130" s="2">
        <f>X116</f>
        <v>735</v>
      </c>
      <c r="Y130" s="2">
        <f>Y117</f>
        <v>747</v>
      </c>
      <c r="Z130" s="2">
        <f>Z118</f>
        <v>791</v>
      </c>
      <c r="AA130" s="2">
        <f>AA119</f>
        <v>803</v>
      </c>
      <c r="AB130" s="2">
        <f>AB120</f>
        <v>845</v>
      </c>
      <c r="AC130" s="2">
        <f>AC121</f>
        <v>889</v>
      </c>
      <c r="AD130" s="2">
        <f>AD122</f>
        <v>908</v>
      </c>
      <c r="AE130" s="2">
        <f>AE123</f>
        <v>960</v>
      </c>
      <c r="AF130" s="2">
        <f>AF124</f>
        <v>978</v>
      </c>
      <c r="AG130" s="2">
        <f>AG125</f>
        <v>998</v>
      </c>
      <c r="AH130" s="217">
        <f t="shared" ref="AH130:AH133" si="27">SUM(B130:AG130)</f>
        <v>16400</v>
      </c>
      <c r="AI130" s="5">
        <f t="shared" ref="AI130:AI133" si="28">SUMSQ(B130:AG130)</f>
        <v>11201200</v>
      </c>
      <c r="AJ130" s="2">
        <f t="shared" ref="AJ130:AJ133" si="29">B130^3+C130^3+D130^3+E130^3+F130^3+G130^3+H130^3+I130^3+J130^3+K130^3+L130^3+M130^3+N130^3+O130^3+P130^3+Q130^3+R130^3+S130^3+T130^3+U130^3+V130^3+W130^3+X130^3+Y130^3+Z130^3+AA130^3+AB130^3+AC130^3+AD130^3+AE130^3+AF130^3+AG130^3</f>
        <v>8606720000</v>
      </c>
      <c r="AO130" s="77"/>
      <c r="AP130" s="77"/>
      <c r="AQ130" s="77"/>
      <c r="BC130" s="77"/>
      <c r="BD130" s="77"/>
      <c r="BJ130" s="77"/>
      <c r="BR130" s="2" t="s">
        <v>5</v>
      </c>
      <c r="BT130" s="22"/>
      <c r="BU130" s="29" t="s">
        <v>207</v>
      </c>
      <c r="BV130" s="30" t="s">
        <v>1030</v>
      </c>
      <c r="BW130" s="31">
        <f>L2+(122*L4)</f>
        <v>123</v>
      </c>
      <c r="BX130" s="22"/>
    </row>
    <row r="131" spans="1:76" x14ac:dyDescent="0.2">
      <c r="A131" s="3" t="s">
        <v>4</v>
      </c>
      <c r="B131" s="2">
        <f>B125</f>
        <v>27</v>
      </c>
      <c r="C131" s="2">
        <f>C124</f>
        <v>47</v>
      </c>
      <c r="D131" s="2">
        <f>D123</f>
        <v>65</v>
      </c>
      <c r="E131" s="2">
        <f>E122</f>
        <v>117</v>
      </c>
      <c r="F131" s="2">
        <f>F121</f>
        <v>136</v>
      </c>
      <c r="G131" s="2">
        <f>G120</f>
        <v>180</v>
      </c>
      <c r="H131" s="2">
        <f>H119</f>
        <v>222</v>
      </c>
      <c r="I131" s="2">
        <f>I118</f>
        <v>234</v>
      </c>
      <c r="J131" s="2">
        <f>J117</f>
        <v>278</v>
      </c>
      <c r="K131" s="2">
        <f>K116</f>
        <v>290</v>
      </c>
      <c r="L131" s="2">
        <f>L115</f>
        <v>336</v>
      </c>
      <c r="M131" s="2">
        <f>M114</f>
        <v>380</v>
      </c>
      <c r="N131" s="2">
        <f>N113</f>
        <v>393</v>
      </c>
      <c r="O131" s="2">
        <f>O112</f>
        <v>445</v>
      </c>
      <c r="P131" s="2">
        <f>P111</f>
        <v>467</v>
      </c>
      <c r="Q131" s="2">
        <f>Q110</f>
        <v>487</v>
      </c>
      <c r="R131" s="2">
        <f>R109</f>
        <v>535</v>
      </c>
      <c r="S131" s="2">
        <f>S108</f>
        <v>547</v>
      </c>
      <c r="T131" s="2">
        <f>T107</f>
        <v>589</v>
      </c>
      <c r="U131" s="2">
        <f>U106</f>
        <v>633</v>
      </c>
      <c r="V131" s="2">
        <f>V105</f>
        <v>652</v>
      </c>
      <c r="W131" s="2">
        <f>W104</f>
        <v>704</v>
      </c>
      <c r="X131" s="2">
        <f>X103</f>
        <v>722</v>
      </c>
      <c r="Y131" s="2">
        <f>Y102</f>
        <v>742</v>
      </c>
      <c r="Z131" s="2">
        <f>Z101</f>
        <v>794</v>
      </c>
      <c r="AA131" s="2">
        <f>AA100</f>
        <v>814</v>
      </c>
      <c r="AB131" s="2">
        <f>AB99</f>
        <v>836</v>
      </c>
      <c r="AC131" s="2">
        <f>AC98</f>
        <v>888</v>
      </c>
      <c r="AD131" s="2">
        <f>AD97</f>
        <v>901</v>
      </c>
      <c r="AE131" s="2">
        <f>AE96</f>
        <v>945</v>
      </c>
      <c r="AF131" s="2">
        <f>AF95</f>
        <v>991</v>
      </c>
      <c r="AG131" s="2">
        <f>AG94</f>
        <v>1003</v>
      </c>
      <c r="AH131" s="217">
        <f t="shared" si="27"/>
        <v>16400</v>
      </c>
      <c r="AI131" s="5">
        <f t="shared" si="28"/>
        <v>11201200</v>
      </c>
      <c r="AJ131" s="2">
        <f t="shared" si="29"/>
        <v>8606720000</v>
      </c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T131" s="22"/>
      <c r="BU131" s="29" t="s">
        <v>21</v>
      </c>
      <c r="BV131" s="30" t="s">
        <v>1030</v>
      </c>
      <c r="BW131" s="31">
        <f>L2+(123*L4)</f>
        <v>124</v>
      </c>
      <c r="BX131" s="22"/>
    </row>
    <row r="132" spans="1:76" x14ac:dyDescent="0.2">
      <c r="A132" s="3" t="s">
        <v>6</v>
      </c>
      <c r="B132" s="2">
        <f>B110</f>
        <v>656</v>
      </c>
      <c r="C132" s="2">
        <f>C111</f>
        <v>700</v>
      </c>
      <c r="D132" s="2">
        <f>D112</f>
        <v>726</v>
      </c>
      <c r="E132" s="2">
        <f>E113</f>
        <v>738</v>
      </c>
      <c r="F132" s="2">
        <f>F114</f>
        <v>531</v>
      </c>
      <c r="G132" s="2">
        <f>G115</f>
        <v>551</v>
      </c>
      <c r="H132" s="2">
        <f>H116</f>
        <v>585</v>
      </c>
      <c r="I132" s="2">
        <f>I117</f>
        <v>637</v>
      </c>
      <c r="J132" s="2">
        <f>J118</f>
        <v>897</v>
      </c>
      <c r="K132" s="2">
        <f>K119</f>
        <v>949</v>
      </c>
      <c r="L132" s="2">
        <f>L120</f>
        <v>987</v>
      </c>
      <c r="M132" s="2">
        <f>M121</f>
        <v>1007</v>
      </c>
      <c r="N132" s="2">
        <f>N122</f>
        <v>798</v>
      </c>
      <c r="O132" s="2">
        <f>O123</f>
        <v>810</v>
      </c>
      <c r="P132" s="2">
        <f>P124</f>
        <v>840</v>
      </c>
      <c r="Q132" s="2">
        <f>Q125</f>
        <v>884</v>
      </c>
      <c r="R132" s="2">
        <f>R94</f>
        <v>132</v>
      </c>
      <c r="S132" s="2">
        <f>S95</f>
        <v>184</v>
      </c>
      <c r="T132" s="2">
        <f>T96</f>
        <v>218</v>
      </c>
      <c r="U132" s="2">
        <f>U97</f>
        <v>238</v>
      </c>
      <c r="V132" s="2">
        <f>V98</f>
        <v>31</v>
      </c>
      <c r="W132" s="2">
        <f>W99</f>
        <v>43</v>
      </c>
      <c r="X132" s="2">
        <f>X100</f>
        <v>69</v>
      </c>
      <c r="Y132" s="2">
        <f>Y101</f>
        <v>113</v>
      </c>
      <c r="Z132" s="2">
        <f>Z102</f>
        <v>397</v>
      </c>
      <c r="AA132" s="2">
        <f>AA103</f>
        <v>441</v>
      </c>
      <c r="AB132" s="2">
        <f>AB104</f>
        <v>471</v>
      </c>
      <c r="AC132" s="2">
        <f>AC105</f>
        <v>483</v>
      </c>
      <c r="AD132" s="2">
        <f>AD106</f>
        <v>274</v>
      </c>
      <c r="AE132" s="2">
        <f>AE107</f>
        <v>294</v>
      </c>
      <c r="AF132" s="2">
        <f>AF108</f>
        <v>332</v>
      </c>
      <c r="AG132" s="2">
        <f>AG109</f>
        <v>384</v>
      </c>
      <c r="AH132" s="217">
        <f t="shared" si="27"/>
        <v>16400</v>
      </c>
      <c r="AI132" s="5">
        <f t="shared" si="28"/>
        <v>11201200</v>
      </c>
      <c r="AJ132" s="2">
        <f t="shared" si="29"/>
        <v>8606720000</v>
      </c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T132" s="22"/>
      <c r="BU132" s="29" t="s">
        <v>966</v>
      </c>
      <c r="BV132" s="30" t="s">
        <v>1030</v>
      </c>
      <c r="BW132" s="31">
        <f>L2+(124*L4)</f>
        <v>125</v>
      </c>
      <c r="BX132" s="22"/>
    </row>
    <row r="133" spans="1:76" x14ac:dyDescent="0.2">
      <c r="A133" s="3" t="s">
        <v>7</v>
      </c>
      <c r="B133" s="2">
        <f>B109</f>
        <v>641</v>
      </c>
      <c r="C133" s="2">
        <f>C108</f>
        <v>693</v>
      </c>
      <c r="D133" s="2">
        <f>D107</f>
        <v>731</v>
      </c>
      <c r="E133" s="2">
        <f>E106</f>
        <v>751</v>
      </c>
      <c r="F133" s="2">
        <f>F105</f>
        <v>542</v>
      </c>
      <c r="G133" s="2">
        <f>G104</f>
        <v>554</v>
      </c>
      <c r="H133" s="2">
        <f>H103</f>
        <v>584</v>
      </c>
      <c r="I133" s="2">
        <f>I102</f>
        <v>628</v>
      </c>
      <c r="J133" s="2">
        <f>J101</f>
        <v>912</v>
      </c>
      <c r="K133" s="2">
        <f>K100</f>
        <v>956</v>
      </c>
      <c r="L133" s="2">
        <f>L99</f>
        <v>982</v>
      </c>
      <c r="M133" s="2">
        <f>M98</f>
        <v>994</v>
      </c>
      <c r="N133" s="2">
        <f>N97</f>
        <v>787</v>
      </c>
      <c r="O133" s="2">
        <f>O96</f>
        <v>807</v>
      </c>
      <c r="P133" s="2">
        <f>P95</f>
        <v>841</v>
      </c>
      <c r="Q133" s="2">
        <f>Q94</f>
        <v>893</v>
      </c>
      <c r="R133" s="2">
        <f>R125</f>
        <v>141</v>
      </c>
      <c r="S133" s="2">
        <f>S124</f>
        <v>185</v>
      </c>
      <c r="T133" s="2">
        <f>T123</f>
        <v>215</v>
      </c>
      <c r="U133" s="2">
        <f>U122</f>
        <v>227</v>
      </c>
      <c r="V133" s="2">
        <f>V121</f>
        <v>18</v>
      </c>
      <c r="W133" s="2">
        <f>W120</f>
        <v>38</v>
      </c>
      <c r="X133" s="2">
        <f>X119</f>
        <v>76</v>
      </c>
      <c r="Y133" s="2">
        <f>Y118</f>
        <v>128</v>
      </c>
      <c r="Z133" s="2">
        <f>Z117</f>
        <v>388</v>
      </c>
      <c r="AA133" s="2">
        <f>AA116</f>
        <v>440</v>
      </c>
      <c r="AB133" s="2">
        <f>AB115</f>
        <v>474</v>
      </c>
      <c r="AC133" s="2">
        <f>AC114</f>
        <v>494</v>
      </c>
      <c r="AD133" s="2">
        <f>AD113</f>
        <v>287</v>
      </c>
      <c r="AE133" s="2">
        <f>AE112</f>
        <v>299</v>
      </c>
      <c r="AF133" s="2">
        <f>AF111</f>
        <v>325</v>
      </c>
      <c r="AG133" s="2">
        <f>AG110</f>
        <v>369</v>
      </c>
      <c r="AH133" s="217">
        <f t="shared" si="27"/>
        <v>16400</v>
      </c>
      <c r="AI133" s="5">
        <f t="shared" si="28"/>
        <v>11201200</v>
      </c>
      <c r="AJ133" s="2">
        <f t="shared" si="29"/>
        <v>8606720000</v>
      </c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T133" s="22"/>
      <c r="BU133" s="29" t="s">
        <v>780</v>
      </c>
      <c r="BV133" s="30" t="s">
        <v>1030</v>
      </c>
      <c r="BW133" s="31">
        <f>L2+(125*L4)</f>
        <v>126</v>
      </c>
      <c r="BX133" s="22"/>
    </row>
    <row r="134" spans="1:76" x14ac:dyDescent="0.2">
      <c r="A134" s="2"/>
      <c r="BT134" s="22"/>
      <c r="BU134" s="29" t="s">
        <v>712</v>
      </c>
      <c r="BV134" s="30" t="s">
        <v>1030</v>
      </c>
      <c r="BW134" s="31">
        <f>L2+(126*L4)</f>
        <v>127</v>
      </c>
      <c r="BX134" s="22"/>
    </row>
    <row r="135" spans="1:76" x14ac:dyDescent="0.2">
      <c r="A135" s="2"/>
      <c r="BT135" s="22"/>
      <c r="BU135" s="29" t="s">
        <v>643</v>
      </c>
      <c r="BV135" s="30" t="s">
        <v>1030</v>
      </c>
      <c r="BW135" s="31">
        <f>L2+(127*L4)</f>
        <v>128</v>
      </c>
      <c r="BX135" s="22"/>
    </row>
    <row r="136" spans="1:76" ht="13.5" thickBot="1" x14ac:dyDescent="0.25">
      <c r="A136" s="1" t="s">
        <v>5</v>
      </c>
      <c r="B136" s="1" t="s">
        <v>14</v>
      </c>
      <c r="BB136" s="32" t="s">
        <v>1165</v>
      </c>
      <c r="BT136" s="22"/>
      <c r="BU136" s="29" t="s">
        <v>814</v>
      </c>
      <c r="BV136" s="30" t="s">
        <v>1030</v>
      </c>
      <c r="BW136" s="31">
        <f>L2+(128*L4)</f>
        <v>129</v>
      </c>
      <c r="BX136" s="22"/>
    </row>
    <row r="137" spans="1:76" x14ac:dyDescent="0.2">
      <c r="A137" s="1">
        <v>1</v>
      </c>
      <c r="B137" s="193">
        <f>BW30</f>
        <v>23</v>
      </c>
      <c r="C137" s="194">
        <f>BW399</f>
        <v>392</v>
      </c>
      <c r="D137" s="177">
        <f>BW957</f>
        <v>950</v>
      </c>
      <c r="E137" s="177">
        <f>BW556</f>
        <v>549</v>
      </c>
      <c r="F137" s="177">
        <f>BW784</f>
        <v>777</v>
      </c>
      <c r="G137" s="177">
        <f>BW673</f>
        <v>666</v>
      </c>
      <c r="H137" s="177">
        <f>BW179</f>
        <v>172</v>
      </c>
      <c r="I137" s="177">
        <f>BW322</f>
        <v>315</v>
      </c>
      <c r="J137" s="177">
        <f>BW603</f>
        <v>596</v>
      </c>
      <c r="K137" s="177">
        <f>BW970</f>
        <v>963</v>
      </c>
      <c r="L137" s="177">
        <f>BW504</f>
        <v>497</v>
      </c>
      <c r="M137" s="177">
        <f>BW105</f>
        <v>98</v>
      </c>
      <c r="N137" s="177">
        <f>BW341</f>
        <v>334</v>
      </c>
      <c r="O137" s="177">
        <f>BW228</f>
        <v>221</v>
      </c>
      <c r="P137" s="189">
        <f>BW758</f>
        <v>751</v>
      </c>
      <c r="Q137" s="177">
        <f>BW903</f>
        <v>896</v>
      </c>
      <c r="R137" s="177">
        <f>BW136</f>
        <v>129</v>
      </c>
      <c r="S137" s="185">
        <f>BW281</f>
        <v>274</v>
      </c>
      <c r="T137" s="177">
        <f>BW811</f>
        <v>804</v>
      </c>
      <c r="U137" s="177">
        <f>BW698</f>
        <v>691</v>
      </c>
      <c r="V137" s="177">
        <f>BW934</f>
        <v>927</v>
      </c>
      <c r="W137" s="177">
        <f>BW535</f>
        <v>528</v>
      </c>
      <c r="X137" s="177">
        <f>BW69</f>
        <v>62</v>
      </c>
      <c r="Y137" s="177">
        <f>BW436</f>
        <v>429</v>
      </c>
      <c r="Z137" s="177">
        <f>BW717</f>
        <v>710</v>
      </c>
      <c r="AA137" s="177">
        <f>BW860</f>
        <v>853</v>
      </c>
      <c r="AB137" s="177">
        <f>BW366</f>
        <v>359</v>
      </c>
      <c r="AC137" s="177">
        <f>BW255</f>
        <v>248</v>
      </c>
      <c r="AD137" s="177">
        <f>BW483</f>
        <v>476</v>
      </c>
      <c r="AE137" s="177">
        <f>BW82</f>
        <v>75</v>
      </c>
      <c r="AF137" s="195">
        <f>BW640</f>
        <v>633</v>
      </c>
      <c r="AG137" s="196">
        <f>BW1009</f>
        <v>1002</v>
      </c>
      <c r="AH137" s="5">
        <f>SUM(B137:AG137)</f>
        <v>16400</v>
      </c>
      <c r="AI137" s="5">
        <f>SUMSQ(B137:AG137)</f>
        <v>11201200</v>
      </c>
      <c r="AJ137" s="2">
        <f t="shared" ref="AJ137:AJ168" si="30">B137^3+C137^3+D137^3+E137^3+F137^3+G137^3+H137^3+I137^3+J137^3+K137^3+L137^3+M137^3+N137^3+O137^3+P137^3+Q137^3+R137^3+S137^3+T137^3+U137^3+V137^3+W137^3+X137^3+Y137^3+Z137^3+AA137^3+AB137^3+AC137^3+AD137^3+AE137^3+AF137^3+AG137^3</f>
        <v>8606720000</v>
      </c>
      <c r="AK137" s="115">
        <f>SUMSQ(B137,C137,D137,E137,F137,G137,H137,I137,J137,K137,L137,M137,N137,O137,P137,Q137,B138,C138,D138,E138,F138,G138,H138,I138,J138,K138,L138,M138,N138,O138,P138,Q138)</f>
        <v>11201200</v>
      </c>
      <c r="AM137" s="45" t="s">
        <v>31</v>
      </c>
      <c r="AN137" s="46" t="s">
        <v>506</v>
      </c>
      <c r="AO137" s="75" t="s">
        <v>95</v>
      </c>
      <c r="AP137" s="46" t="s">
        <v>443</v>
      </c>
      <c r="AQ137" s="46" t="s">
        <v>158</v>
      </c>
      <c r="AR137" s="46" t="s">
        <v>379</v>
      </c>
      <c r="AS137" s="46" t="s">
        <v>220</v>
      </c>
      <c r="AT137" s="46" t="s">
        <v>315</v>
      </c>
      <c r="AU137" s="46" t="s">
        <v>275</v>
      </c>
      <c r="AV137" s="75" t="s">
        <v>243</v>
      </c>
      <c r="AW137" s="46" t="s">
        <v>338</v>
      </c>
      <c r="AX137" s="46" t="s">
        <v>4</v>
      </c>
      <c r="AY137" s="46" t="s">
        <v>402</v>
      </c>
      <c r="AZ137" s="46" t="s">
        <v>117</v>
      </c>
      <c r="BA137" s="46" t="s">
        <v>466</v>
      </c>
      <c r="BB137" s="75" t="s">
        <v>54</v>
      </c>
      <c r="BC137" s="46" t="s">
        <v>814</v>
      </c>
      <c r="BD137" s="46" t="s">
        <v>720</v>
      </c>
      <c r="BE137" s="46" t="s">
        <v>878</v>
      </c>
      <c r="BF137" s="46" t="s">
        <v>656</v>
      </c>
      <c r="BG137" s="75" t="s">
        <v>1152</v>
      </c>
      <c r="BH137" s="46" t="s">
        <v>592</v>
      </c>
      <c r="BI137" s="46" t="s">
        <v>1003</v>
      </c>
      <c r="BJ137" s="46" t="s">
        <v>529</v>
      </c>
      <c r="BK137" s="46" t="s">
        <v>569</v>
      </c>
      <c r="BL137" s="75" t="s">
        <v>980</v>
      </c>
      <c r="BM137" s="46" t="s">
        <v>633</v>
      </c>
      <c r="BN137" s="46" t="s">
        <v>918</v>
      </c>
      <c r="BO137" s="46" t="s">
        <v>697</v>
      </c>
      <c r="BP137" s="46" t="s">
        <v>855</v>
      </c>
      <c r="BQ137" s="46" t="s">
        <v>760</v>
      </c>
      <c r="BR137" s="79" t="s">
        <v>791</v>
      </c>
      <c r="BS137" s="24"/>
      <c r="BT137" s="22"/>
      <c r="BU137" s="29" t="s">
        <v>998</v>
      </c>
      <c r="BV137" s="30" t="s">
        <v>1030</v>
      </c>
      <c r="BW137" s="31">
        <f>L2+(129*L4)</f>
        <v>130</v>
      </c>
      <c r="BX137" s="22"/>
    </row>
    <row r="138" spans="1:76" x14ac:dyDescent="0.2">
      <c r="A138" s="1">
        <v>2</v>
      </c>
      <c r="B138" s="197">
        <f>BW443</f>
        <v>436</v>
      </c>
      <c r="C138" s="9">
        <f>BW42</f>
        <v>35</v>
      </c>
      <c r="D138" s="6">
        <f>BW536</f>
        <v>529</v>
      </c>
      <c r="E138" s="6">
        <f>BW905</f>
        <v>898</v>
      </c>
      <c r="F138" s="6">
        <f>BW693</f>
        <v>686</v>
      </c>
      <c r="G138" s="6">
        <f>BW836</f>
        <v>829</v>
      </c>
      <c r="H138" s="6">
        <f>BW278</f>
        <v>271</v>
      </c>
      <c r="I138" s="6">
        <f>BW167</f>
        <v>160</v>
      </c>
      <c r="J138" s="6">
        <f>BW1022</f>
        <v>1015</v>
      </c>
      <c r="K138" s="6">
        <f>BW623</f>
        <v>616</v>
      </c>
      <c r="L138" s="6">
        <f>BW93</f>
        <v>86</v>
      </c>
      <c r="M138" s="6">
        <f>BW460</f>
        <v>453</v>
      </c>
      <c r="N138" s="6">
        <f>BW240</f>
        <v>233</v>
      </c>
      <c r="O138" s="6">
        <f>BW385</f>
        <v>378</v>
      </c>
      <c r="P138" s="6">
        <f>BW851</f>
        <v>844</v>
      </c>
      <c r="Q138" s="11">
        <f>BW738</f>
        <v>731</v>
      </c>
      <c r="R138" s="12">
        <f>BW301</f>
        <v>294</v>
      </c>
      <c r="S138" s="6">
        <f>BW188</f>
        <v>181</v>
      </c>
      <c r="T138" s="6">
        <f>BW654</f>
        <v>647</v>
      </c>
      <c r="U138" s="6">
        <f>BW799</f>
        <v>792</v>
      </c>
      <c r="V138" s="6">
        <f>BW579</f>
        <v>572</v>
      </c>
      <c r="W138" s="6">
        <f>BW946</f>
        <v>939</v>
      </c>
      <c r="X138" s="6">
        <f>BW416</f>
        <v>409</v>
      </c>
      <c r="Y138" s="6">
        <f>BW17</f>
        <v>10</v>
      </c>
      <c r="Z138" s="6">
        <f>BW872</f>
        <v>865</v>
      </c>
      <c r="AA138" s="6">
        <f>BW761</f>
        <v>754</v>
      </c>
      <c r="AB138" s="6">
        <f>BW203</f>
        <v>196</v>
      </c>
      <c r="AC138" s="6">
        <f>BW346</f>
        <v>339</v>
      </c>
      <c r="AD138" s="6">
        <f>BW134</f>
        <v>127</v>
      </c>
      <c r="AE138" s="6">
        <f>BW503</f>
        <v>496</v>
      </c>
      <c r="AF138" s="6">
        <f>BW997</f>
        <v>990</v>
      </c>
      <c r="AG138" s="198">
        <f>BW596</f>
        <v>589</v>
      </c>
      <c r="AH138" s="5">
        <f t="shared" ref="AH138:AH168" si="31">SUM(B138:AG138)</f>
        <v>16400</v>
      </c>
      <c r="AI138" s="5">
        <f t="shared" ref="AI138:AI168" si="32">SUMSQ(B138:AG138)</f>
        <v>11201200</v>
      </c>
      <c r="AJ138" s="2">
        <f t="shared" si="30"/>
        <v>8606720000</v>
      </c>
      <c r="AK138" s="115">
        <f>SUMSQ(R137,S137,T137,U137,V137,W137,X137,Y137,Z137,AA137,AB137,AC137,AD137,AE137,AF137,AG137,R138,S138,T138,U138,V138,W138,X138,Y138,Z138,AA138,AB138,AC138,AD138,AE138,AF138,AG138)</f>
        <v>11201200</v>
      </c>
      <c r="AM138" s="47" t="s">
        <v>46</v>
      </c>
      <c r="AN138" s="48" t="s">
        <v>521</v>
      </c>
      <c r="AO138" s="48" t="s">
        <v>110</v>
      </c>
      <c r="AP138" s="65" t="s">
        <v>1130</v>
      </c>
      <c r="AQ138" s="48" t="s">
        <v>172</v>
      </c>
      <c r="AR138" s="48" t="s">
        <v>394</v>
      </c>
      <c r="AS138" s="48" t="s">
        <v>235</v>
      </c>
      <c r="AT138" s="48" t="s">
        <v>330</v>
      </c>
      <c r="AU138" s="65" t="s">
        <v>276</v>
      </c>
      <c r="AV138" s="48" t="s">
        <v>244</v>
      </c>
      <c r="AW138" s="48" t="s">
        <v>339</v>
      </c>
      <c r="AX138" s="48" t="s">
        <v>180</v>
      </c>
      <c r="AY138" s="48" t="s">
        <v>403</v>
      </c>
      <c r="AZ138" s="48" t="s">
        <v>118</v>
      </c>
      <c r="BA138" s="65" t="s">
        <v>467</v>
      </c>
      <c r="BB138" s="48" t="s">
        <v>55</v>
      </c>
      <c r="BC138" s="48" t="s">
        <v>815</v>
      </c>
      <c r="BD138" s="48" t="s">
        <v>721</v>
      </c>
      <c r="BE138" s="48" t="s">
        <v>879</v>
      </c>
      <c r="BF138" s="48" t="s">
        <v>657</v>
      </c>
      <c r="BG138" s="48" t="s">
        <v>942</v>
      </c>
      <c r="BH138" s="65" t="s">
        <v>593</v>
      </c>
      <c r="BI138" s="48" t="s">
        <v>1004</v>
      </c>
      <c r="BJ138" s="48" t="s">
        <v>530</v>
      </c>
      <c r="BK138" s="65" t="s">
        <v>584</v>
      </c>
      <c r="BL138" s="48" t="s">
        <v>995</v>
      </c>
      <c r="BM138" s="48" t="s">
        <v>648</v>
      </c>
      <c r="BN138" s="48" t="s">
        <v>933</v>
      </c>
      <c r="BO138" s="48" t="s">
        <v>712</v>
      </c>
      <c r="BP138" s="48" t="s">
        <v>870</v>
      </c>
      <c r="BQ138" s="65" t="s">
        <v>775</v>
      </c>
      <c r="BR138" s="49" t="s">
        <v>806</v>
      </c>
      <c r="BS138" s="24"/>
      <c r="BT138" s="22"/>
      <c r="BU138" s="29" t="s">
        <v>610</v>
      </c>
      <c r="BV138" s="30" t="s">
        <v>1030</v>
      </c>
      <c r="BW138" s="31">
        <f>L2+(130*L4)</f>
        <v>131</v>
      </c>
      <c r="BX138" s="22"/>
    </row>
    <row r="139" spans="1:76" x14ac:dyDescent="0.2">
      <c r="A139" s="1">
        <v>3</v>
      </c>
      <c r="B139" s="178">
        <f>BW1015</f>
        <v>1008</v>
      </c>
      <c r="C139" s="6">
        <f>BW646</f>
        <v>639</v>
      </c>
      <c r="D139" s="9">
        <f>BW84</f>
        <v>77</v>
      </c>
      <c r="E139" s="7">
        <f>BW485</f>
        <v>478</v>
      </c>
      <c r="F139" s="6">
        <f>BW249</f>
        <v>242</v>
      </c>
      <c r="G139" s="6">
        <f>BW360</f>
        <v>353</v>
      </c>
      <c r="H139" s="6">
        <f>BW858</f>
        <v>851</v>
      </c>
      <c r="I139" s="6">
        <f>BW715</f>
        <v>708</v>
      </c>
      <c r="J139" s="6">
        <f>BW434</f>
        <v>427</v>
      </c>
      <c r="K139" s="6">
        <f>BW67</f>
        <v>60</v>
      </c>
      <c r="L139" s="6">
        <f>BW529</f>
        <v>522</v>
      </c>
      <c r="M139" s="6">
        <f>BW928</f>
        <v>921</v>
      </c>
      <c r="N139" s="11">
        <f>BW700</f>
        <v>693</v>
      </c>
      <c r="O139" s="6">
        <f>BW813</f>
        <v>806</v>
      </c>
      <c r="P139" s="6">
        <f>BW287</f>
        <v>280</v>
      </c>
      <c r="Q139" s="6">
        <f>BW142</f>
        <v>135</v>
      </c>
      <c r="R139" s="6">
        <f>BW897</f>
        <v>890</v>
      </c>
      <c r="S139" s="6">
        <f>BW752</f>
        <v>745</v>
      </c>
      <c r="T139" s="6">
        <f>BW226</f>
        <v>219</v>
      </c>
      <c r="U139" s="12">
        <f>BW339</f>
        <v>332</v>
      </c>
      <c r="V139" s="6">
        <f>BW111</f>
        <v>104</v>
      </c>
      <c r="W139" s="6">
        <f>BW510</f>
        <v>503</v>
      </c>
      <c r="X139" s="6">
        <f>BW972</f>
        <v>965</v>
      </c>
      <c r="Y139" s="6">
        <f>BW605</f>
        <v>598</v>
      </c>
      <c r="Z139" s="6">
        <f>BW324</f>
        <v>317</v>
      </c>
      <c r="AA139" s="6">
        <f>BW181</f>
        <v>174</v>
      </c>
      <c r="AB139" s="6">
        <f>BW679</f>
        <v>672</v>
      </c>
      <c r="AC139" s="6">
        <f>BW790</f>
        <v>783</v>
      </c>
      <c r="AD139" s="8">
        <f>BW554</f>
        <v>547</v>
      </c>
      <c r="AE139" s="6">
        <f>BW955</f>
        <v>948</v>
      </c>
      <c r="AF139" s="6">
        <f>BW393</f>
        <v>386</v>
      </c>
      <c r="AG139" s="179">
        <f>BW24</f>
        <v>17</v>
      </c>
      <c r="AH139" s="5">
        <f t="shared" si="31"/>
        <v>16400</v>
      </c>
      <c r="AI139" s="5">
        <f t="shared" si="32"/>
        <v>11201200</v>
      </c>
      <c r="AJ139" s="2">
        <f t="shared" si="30"/>
        <v>8606720000</v>
      </c>
      <c r="AK139" s="115">
        <f>SUMSQ(B139,C139,D139,E139,F139,G139,H139,I139,J139,K139,L139,M139,N139,O139,P139,Q139,B140,C140,D140,E140,F140,G140,H140,I140,J140,K140,L140,M140,N140,O140,P140,Q140)</f>
        <v>11201200</v>
      </c>
      <c r="AM139" s="74" t="s">
        <v>33</v>
      </c>
      <c r="AN139" s="48" t="s">
        <v>508</v>
      </c>
      <c r="AO139" s="48" t="s">
        <v>97</v>
      </c>
      <c r="AP139" s="48" t="s">
        <v>24</v>
      </c>
      <c r="AQ139" s="48" t="s">
        <v>160</v>
      </c>
      <c r="AR139" s="48" t="s">
        <v>381</v>
      </c>
      <c r="AS139" s="65" t="s">
        <v>222</v>
      </c>
      <c r="AT139" s="48" t="s">
        <v>317</v>
      </c>
      <c r="AU139" s="48" t="s">
        <v>273</v>
      </c>
      <c r="AV139" s="48" t="s">
        <v>921</v>
      </c>
      <c r="AW139" s="48" t="s">
        <v>336</v>
      </c>
      <c r="AX139" s="65" t="s">
        <v>1158</v>
      </c>
      <c r="AY139" s="48" t="s">
        <v>400</v>
      </c>
      <c r="AZ139" s="48" t="s">
        <v>115</v>
      </c>
      <c r="BA139" s="48" t="s">
        <v>464</v>
      </c>
      <c r="BB139" s="48" t="s">
        <v>52</v>
      </c>
      <c r="BC139" s="65" t="s">
        <v>812</v>
      </c>
      <c r="BD139" s="48" t="s">
        <v>718</v>
      </c>
      <c r="BE139" s="48" t="s">
        <v>876</v>
      </c>
      <c r="BF139" s="48" t="s">
        <v>654</v>
      </c>
      <c r="BG139" s="48" t="s">
        <v>939</v>
      </c>
      <c r="BH139" s="48" t="s">
        <v>590</v>
      </c>
      <c r="BI139" s="65" t="s">
        <v>1001</v>
      </c>
      <c r="BJ139" s="48" t="s">
        <v>527</v>
      </c>
      <c r="BK139" s="48" t="s">
        <v>571</v>
      </c>
      <c r="BL139" s="48" t="s">
        <v>982</v>
      </c>
      <c r="BM139" s="48" t="s">
        <v>635</v>
      </c>
      <c r="BN139" s="48" t="s">
        <v>920</v>
      </c>
      <c r="BO139" s="48" t="s">
        <v>699</v>
      </c>
      <c r="BP139" s="65" t="s">
        <v>857</v>
      </c>
      <c r="BQ139" s="48" t="s">
        <v>762</v>
      </c>
      <c r="BR139" s="49" t="s">
        <v>793</v>
      </c>
      <c r="BS139" s="24"/>
      <c r="BT139" s="22"/>
      <c r="BU139" s="29" t="s">
        <v>677</v>
      </c>
      <c r="BV139" s="30" t="s">
        <v>1030</v>
      </c>
      <c r="BW139" s="31">
        <f>L2+(131*L4)</f>
        <v>132</v>
      </c>
      <c r="BX139" s="22"/>
    </row>
    <row r="140" spans="1:76" x14ac:dyDescent="0.2">
      <c r="A140" s="1">
        <v>4</v>
      </c>
      <c r="B140" s="178">
        <f>BW594</f>
        <v>587</v>
      </c>
      <c r="C140" s="6">
        <f>BW995</f>
        <v>988</v>
      </c>
      <c r="D140" s="7">
        <f>BW497</f>
        <v>490</v>
      </c>
      <c r="E140" s="9">
        <f>BW128</f>
        <v>121</v>
      </c>
      <c r="F140" s="6">
        <f>BW348</f>
        <v>341</v>
      </c>
      <c r="G140" s="6">
        <f>BW205</f>
        <v>198</v>
      </c>
      <c r="H140" s="6">
        <f>BW767</f>
        <v>760</v>
      </c>
      <c r="I140" s="6">
        <f>BW878</f>
        <v>871</v>
      </c>
      <c r="J140" s="6">
        <f>BW23</f>
        <v>16</v>
      </c>
      <c r="K140" s="6">
        <f>BW422</f>
        <v>415</v>
      </c>
      <c r="L140" s="6">
        <f>BW948</f>
        <v>941</v>
      </c>
      <c r="M140" s="6">
        <f>BW581</f>
        <v>574</v>
      </c>
      <c r="N140" s="6">
        <f>BW793</f>
        <v>786</v>
      </c>
      <c r="O140" s="11">
        <f>BW648</f>
        <v>641</v>
      </c>
      <c r="P140" s="6">
        <f>BW186</f>
        <v>179</v>
      </c>
      <c r="Q140" s="6">
        <f>BW299</f>
        <v>292</v>
      </c>
      <c r="R140" s="6">
        <f>BW740</f>
        <v>733</v>
      </c>
      <c r="S140" s="6">
        <f>BW853</f>
        <v>846</v>
      </c>
      <c r="T140" s="12">
        <f>BW391</f>
        <v>384</v>
      </c>
      <c r="U140" s="6">
        <f>BW246</f>
        <v>239</v>
      </c>
      <c r="V140" s="6">
        <f>BW458</f>
        <v>451</v>
      </c>
      <c r="W140" s="6">
        <f>BW91</f>
        <v>84</v>
      </c>
      <c r="X140" s="6">
        <f>BW617</f>
        <v>610</v>
      </c>
      <c r="Y140" s="6">
        <f>BW1016</f>
        <v>1009</v>
      </c>
      <c r="Z140" s="6">
        <f>BW161</f>
        <v>154</v>
      </c>
      <c r="AA140" s="6">
        <f>BW272</f>
        <v>265</v>
      </c>
      <c r="AB140" s="6">
        <f>BW834</f>
        <v>827</v>
      </c>
      <c r="AC140" s="6">
        <f>BW691</f>
        <v>684</v>
      </c>
      <c r="AD140" s="6">
        <f>BW911</f>
        <v>904</v>
      </c>
      <c r="AE140" s="8">
        <f>BW542</f>
        <v>535</v>
      </c>
      <c r="AF140" s="6">
        <f>BW44</f>
        <v>37</v>
      </c>
      <c r="AG140" s="179">
        <f>BW445</f>
        <v>438</v>
      </c>
      <c r="AH140" s="5">
        <f t="shared" si="31"/>
        <v>16400</v>
      </c>
      <c r="AI140" s="5">
        <f t="shared" si="32"/>
        <v>11201200</v>
      </c>
      <c r="AJ140" s="2">
        <f t="shared" si="30"/>
        <v>8606720000</v>
      </c>
      <c r="AK140" s="115">
        <f>SUMSQ(R139,S139,T139,U139,V139,W139,X139,Y139,Z139,AA139,AB139,AC139,AD139,AE139,AF139,AG139,R140,S140,T140,U140,V140,W140,X140,Y140,Z140,AA140,AB140,AC140,AD140,AE140,AF140,AG140)</f>
        <v>11201200</v>
      </c>
      <c r="AM140" s="47" t="s">
        <v>44</v>
      </c>
      <c r="AN140" s="65" t="s">
        <v>519</v>
      </c>
      <c r="AO140" s="48" t="s">
        <v>108</v>
      </c>
      <c r="AP140" s="48" t="s">
        <v>456</v>
      </c>
      <c r="AQ140" s="48" t="s">
        <v>170</v>
      </c>
      <c r="AR140" s="48" t="s">
        <v>392</v>
      </c>
      <c r="AS140" s="48" t="s">
        <v>233</v>
      </c>
      <c r="AT140" s="65" t="s">
        <v>328</v>
      </c>
      <c r="AU140" s="48" t="s">
        <v>278</v>
      </c>
      <c r="AV140" s="48" t="s">
        <v>246</v>
      </c>
      <c r="AW140" s="65" t="s">
        <v>341</v>
      </c>
      <c r="AX140" s="48" t="s">
        <v>182</v>
      </c>
      <c r="AY140" s="48" t="s">
        <v>405</v>
      </c>
      <c r="AZ140" s="48" t="s">
        <v>120</v>
      </c>
      <c r="BA140" s="48" t="s">
        <v>469</v>
      </c>
      <c r="BB140" s="48" t="s">
        <v>668</v>
      </c>
      <c r="BC140" s="48" t="s">
        <v>817</v>
      </c>
      <c r="BD140" s="65" t="s">
        <v>723</v>
      </c>
      <c r="BE140" s="48" t="s">
        <v>881</v>
      </c>
      <c r="BF140" s="48" t="s">
        <v>659</v>
      </c>
      <c r="BG140" s="48" t="s">
        <v>944</v>
      </c>
      <c r="BH140" s="48" t="s">
        <v>595</v>
      </c>
      <c r="BI140" s="48" t="s">
        <v>1006</v>
      </c>
      <c r="BJ140" s="65" t="s">
        <v>532</v>
      </c>
      <c r="BK140" s="48" t="s">
        <v>582</v>
      </c>
      <c r="BL140" s="48" t="s">
        <v>993</v>
      </c>
      <c r="BM140" s="48" t="s">
        <v>646</v>
      </c>
      <c r="BN140" s="48" t="s">
        <v>931</v>
      </c>
      <c r="BO140" s="65" t="s">
        <v>1131</v>
      </c>
      <c r="BP140" s="48" t="s">
        <v>868</v>
      </c>
      <c r="BQ140" s="48" t="s">
        <v>773</v>
      </c>
      <c r="BR140" s="49" t="s">
        <v>804</v>
      </c>
      <c r="BS140" s="24"/>
      <c r="BT140" s="22"/>
      <c r="BU140" s="29" t="s">
        <v>358</v>
      </c>
      <c r="BV140" s="30" t="s">
        <v>1030</v>
      </c>
      <c r="BW140" s="31">
        <f>L2+(132*L4)</f>
        <v>133</v>
      </c>
      <c r="BX140" s="22"/>
    </row>
    <row r="141" spans="1:76" x14ac:dyDescent="0.2">
      <c r="A141" s="1">
        <v>5</v>
      </c>
      <c r="B141" s="178">
        <f>BW925</f>
        <v>918</v>
      </c>
      <c r="C141" s="6">
        <f>BW524</f>
        <v>517</v>
      </c>
      <c r="D141" s="6">
        <f>BW62</f>
        <v>55</v>
      </c>
      <c r="E141" s="6">
        <f>BW431</f>
        <v>424</v>
      </c>
      <c r="F141" s="9">
        <f>BW147</f>
        <v>140</v>
      </c>
      <c r="G141" s="7">
        <f>BW290</f>
        <v>283</v>
      </c>
      <c r="H141" s="6">
        <f>BW816</f>
        <v>809</v>
      </c>
      <c r="I141" s="6">
        <f>BW705</f>
        <v>698</v>
      </c>
      <c r="J141" s="6">
        <f>BW472</f>
        <v>465</v>
      </c>
      <c r="K141" s="6">
        <f>BW73</f>
        <v>66</v>
      </c>
      <c r="L141" s="11">
        <f>BW635</f>
        <v>628</v>
      </c>
      <c r="M141" s="6">
        <f>BW1002</f>
        <v>995</v>
      </c>
      <c r="N141" s="6">
        <f>BW726</f>
        <v>719</v>
      </c>
      <c r="O141" s="6">
        <f>BW871</f>
        <v>864</v>
      </c>
      <c r="P141" s="6">
        <f>BW373</f>
        <v>366</v>
      </c>
      <c r="Q141" s="6">
        <f>BW260</f>
        <v>253</v>
      </c>
      <c r="R141" s="6">
        <f>BW779</f>
        <v>772</v>
      </c>
      <c r="S141" s="6">
        <f>BW666</f>
        <v>659</v>
      </c>
      <c r="T141" s="6">
        <f>BW168</f>
        <v>161</v>
      </c>
      <c r="U141" s="6">
        <f>BW313</f>
        <v>306</v>
      </c>
      <c r="V141" s="6">
        <f>BW37</f>
        <v>30</v>
      </c>
      <c r="W141" s="12">
        <f>BW404</f>
        <v>397</v>
      </c>
      <c r="X141" s="6">
        <f>BW966</f>
        <v>959</v>
      </c>
      <c r="Y141" s="6">
        <f>BW567</f>
        <v>560</v>
      </c>
      <c r="Z141" s="6">
        <f>BW334</f>
        <v>327</v>
      </c>
      <c r="AA141" s="6">
        <f>BW223</f>
        <v>216</v>
      </c>
      <c r="AB141" s="8">
        <f>BW749</f>
        <v>742</v>
      </c>
      <c r="AC141" s="6">
        <f>BW892</f>
        <v>885</v>
      </c>
      <c r="AD141" s="6">
        <f>BW608</f>
        <v>601</v>
      </c>
      <c r="AE141" s="6">
        <f>BW977</f>
        <v>970</v>
      </c>
      <c r="AF141" s="6">
        <f>BW515</f>
        <v>508</v>
      </c>
      <c r="AG141" s="179">
        <f>BW114</f>
        <v>107</v>
      </c>
      <c r="AH141" s="5">
        <f t="shared" si="31"/>
        <v>16400</v>
      </c>
      <c r="AI141" s="5">
        <f t="shared" si="32"/>
        <v>11201200</v>
      </c>
      <c r="AJ141" s="2">
        <f t="shared" si="30"/>
        <v>8606720000</v>
      </c>
      <c r="AK141" s="115">
        <f>SUMSQ(B141,C141,D141,E141,F141,G141,H141,I141,J141,K141,L141,M141,N141,O141,P141,Q141,B142,C142,D142,E142,F142,G142,H142,I142,J142,K142,L142,M142,N142,O142,P142,Q142)</f>
        <v>11201200</v>
      </c>
      <c r="AM141" s="74" t="s">
        <v>1145</v>
      </c>
      <c r="AN141" s="48" t="s">
        <v>510</v>
      </c>
      <c r="AO141" s="48" t="s">
        <v>99</v>
      </c>
      <c r="AP141" s="48" t="s">
        <v>447</v>
      </c>
      <c r="AQ141" s="48" t="s">
        <v>162</v>
      </c>
      <c r="AR141" s="48" t="s">
        <v>383</v>
      </c>
      <c r="AS141" s="48" t="s">
        <v>224</v>
      </c>
      <c r="AT141" s="48" t="s">
        <v>319</v>
      </c>
      <c r="AU141" s="48" t="s">
        <v>271</v>
      </c>
      <c r="AV141" s="48" t="s">
        <v>239</v>
      </c>
      <c r="AW141" s="48" t="s">
        <v>334</v>
      </c>
      <c r="AX141" s="65" t="s">
        <v>176</v>
      </c>
      <c r="AY141" s="48" t="s">
        <v>398</v>
      </c>
      <c r="AZ141" s="65" t="s">
        <v>113</v>
      </c>
      <c r="BA141" s="48" t="s">
        <v>462</v>
      </c>
      <c r="BB141" s="48" t="s">
        <v>50</v>
      </c>
      <c r="BC141" s="48" t="s">
        <v>810</v>
      </c>
      <c r="BD141" s="48" t="s">
        <v>716</v>
      </c>
      <c r="BE141" s="48" t="s">
        <v>874</v>
      </c>
      <c r="BF141" s="48" t="s">
        <v>652</v>
      </c>
      <c r="BG141" s="48" t="s">
        <v>937</v>
      </c>
      <c r="BH141" s="48" t="s">
        <v>588</v>
      </c>
      <c r="BI141" s="65" t="s">
        <v>999</v>
      </c>
      <c r="BJ141" s="48" t="s">
        <v>525</v>
      </c>
      <c r="BK141" s="48" t="s">
        <v>573</v>
      </c>
      <c r="BL141" s="48" t="s">
        <v>984</v>
      </c>
      <c r="BM141" s="48" t="s">
        <v>637</v>
      </c>
      <c r="BN141" s="65" t="s">
        <v>922</v>
      </c>
      <c r="BO141" s="48" t="s">
        <v>701</v>
      </c>
      <c r="BP141" s="65" t="s">
        <v>859</v>
      </c>
      <c r="BQ141" s="48" t="s">
        <v>318</v>
      </c>
      <c r="BR141" s="49" t="s">
        <v>795</v>
      </c>
      <c r="BS141" s="24"/>
      <c r="BT141" s="22"/>
      <c r="BU141" s="29" t="s">
        <v>425</v>
      </c>
      <c r="BV141" s="30" t="s">
        <v>1030</v>
      </c>
      <c r="BW141" s="31">
        <f>L2+(133*L4)</f>
        <v>134</v>
      </c>
      <c r="BX141" s="22"/>
    </row>
    <row r="142" spans="1:76" x14ac:dyDescent="0.2">
      <c r="A142" s="1">
        <v>6</v>
      </c>
      <c r="B142" s="178">
        <f>BW568</f>
        <v>561</v>
      </c>
      <c r="C142" s="6">
        <f>BW937</f>
        <v>930</v>
      </c>
      <c r="D142" s="6">
        <f>BW411</f>
        <v>404</v>
      </c>
      <c r="E142" s="6">
        <f>BW10</f>
        <v>3</v>
      </c>
      <c r="F142" s="7">
        <f>BW310</f>
        <v>303</v>
      </c>
      <c r="G142" s="9">
        <f>BW199</f>
        <v>192</v>
      </c>
      <c r="H142" s="6">
        <f>BW661</f>
        <v>654</v>
      </c>
      <c r="I142" s="6">
        <f>BW804</f>
        <v>797</v>
      </c>
      <c r="J142" s="6">
        <f>BW125</f>
        <v>118</v>
      </c>
      <c r="K142" s="6">
        <f>BW492</f>
        <v>485</v>
      </c>
      <c r="L142" s="6">
        <f>BW990</f>
        <v>983</v>
      </c>
      <c r="M142" s="11">
        <f>BW591</f>
        <v>584</v>
      </c>
      <c r="N142" s="6">
        <f>BW883</f>
        <v>876</v>
      </c>
      <c r="O142" s="6">
        <f>BW770</f>
        <v>763</v>
      </c>
      <c r="P142" s="6">
        <f>BW208</f>
        <v>201</v>
      </c>
      <c r="Q142" s="6">
        <f>BW353</f>
        <v>346</v>
      </c>
      <c r="R142" s="6">
        <f>BW686</f>
        <v>679</v>
      </c>
      <c r="S142" s="6">
        <f>BW831</f>
        <v>824</v>
      </c>
      <c r="T142" s="6">
        <f>BW269</f>
        <v>262</v>
      </c>
      <c r="U142" s="6">
        <f>BW156</f>
        <v>149</v>
      </c>
      <c r="V142" s="12">
        <f>BW448</f>
        <v>441</v>
      </c>
      <c r="W142" s="6">
        <f>BW49</f>
        <v>42</v>
      </c>
      <c r="X142" s="6">
        <f>BW547</f>
        <v>540</v>
      </c>
      <c r="Y142" s="6">
        <f>BW914</f>
        <v>907</v>
      </c>
      <c r="Z142" s="6">
        <f>BW235</f>
        <v>228</v>
      </c>
      <c r="AA142" s="6">
        <f>BW378</f>
        <v>371</v>
      </c>
      <c r="AB142" s="6">
        <f>BW840</f>
        <v>833</v>
      </c>
      <c r="AC142" s="8">
        <f>BW729</f>
        <v>722</v>
      </c>
      <c r="AD142" s="6">
        <f>BW1029</f>
        <v>1022</v>
      </c>
      <c r="AE142" s="6">
        <f>BW628</f>
        <v>621</v>
      </c>
      <c r="AF142" s="6">
        <f>BW102</f>
        <v>95</v>
      </c>
      <c r="AG142" s="179">
        <f>BW471</f>
        <v>464</v>
      </c>
      <c r="AH142" s="5">
        <f t="shared" si="31"/>
        <v>16400</v>
      </c>
      <c r="AI142" s="5">
        <f t="shared" si="32"/>
        <v>11201200</v>
      </c>
      <c r="AJ142" s="2">
        <f t="shared" si="30"/>
        <v>8606720000</v>
      </c>
      <c r="AK142" s="115">
        <f>SUMSQ(R141,S141,T141,U141,V141,W141,X141,Y141,Z141,AA141,AB141,AC141,AD141,AE141,AF141,AG141,R142,S142,T142,U142,V142,W142,X142,Y142,Z142,AA142,AB142,AC142,AD142,AE142,AF142,AG142)</f>
        <v>11201200</v>
      </c>
      <c r="AM142" s="47" t="s">
        <v>42</v>
      </c>
      <c r="AN142" s="65" t="s">
        <v>517</v>
      </c>
      <c r="AO142" s="48" t="s">
        <v>106</v>
      </c>
      <c r="AP142" s="48" t="s">
        <v>454</v>
      </c>
      <c r="AQ142" s="48" t="s">
        <v>168</v>
      </c>
      <c r="AR142" s="48" t="s">
        <v>390</v>
      </c>
      <c r="AS142" s="48" t="s">
        <v>231</v>
      </c>
      <c r="AT142" s="48" t="s">
        <v>326</v>
      </c>
      <c r="AU142" s="48" t="s">
        <v>280</v>
      </c>
      <c r="AV142" s="48" t="s">
        <v>248</v>
      </c>
      <c r="AW142" s="65" t="s">
        <v>343</v>
      </c>
      <c r="AX142" s="48" t="s">
        <v>184</v>
      </c>
      <c r="AY142" s="65" t="s">
        <v>407</v>
      </c>
      <c r="AZ142" s="48" t="s">
        <v>122</v>
      </c>
      <c r="BA142" s="48" t="s">
        <v>471</v>
      </c>
      <c r="BB142" s="48" t="s">
        <v>59</v>
      </c>
      <c r="BC142" s="48" t="s">
        <v>819</v>
      </c>
      <c r="BD142" s="48" t="s">
        <v>725</v>
      </c>
      <c r="BE142" s="48" t="s">
        <v>882</v>
      </c>
      <c r="BF142" s="48" t="s">
        <v>661</v>
      </c>
      <c r="BG142" s="48" t="s">
        <v>946</v>
      </c>
      <c r="BH142" s="48" t="s">
        <v>597</v>
      </c>
      <c r="BI142" s="48" t="s">
        <v>1008</v>
      </c>
      <c r="BJ142" s="65" t="s">
        <v>1151</v>
      </c>
      <c r="BK142" s="48" t="s">
        <v>580</v>
      </c>
      <c r="BL142" s="48" t="s">
        <v>991</v>
      </c>
      <c r="BM142" s="65" t="s">
        <v>644</v>
      </c>
      <c r="BN142" s="48" t="s">
        <v>929</v>
      </c>
      <c r="BO142" s="65" t="s">
        <v>708</v>
      </c>
      <c r="BP142" s="48" t="s">
        <v>866</v>
      </c>
      <c r="BQ142" s="48" t="s">
        <v>771</v>
      </c>
      <c r="BR142" s="49" t="s">
        <v>802</v>
      </c>
      <c r="BS142" s="24"/>
      <c r="BT142" s="22"/>
      <c r="BU142" s="29" t="s">
        <v>52</v>
      </c>
      <c r="BV142" s="30" t="s">
        <v>1030</v>
      </c>
      <c r="BW142" s="31">
        <f>L2+(134*L4)</f>
        <v>135</v>
      </c>
      <c r="BX142" s="22"/>
    </row>
    <row r="143" spans="1:76" x14ac:dyDescent="0.2">
      <c r="A143" s="1">
        <v>7</v>
      </c>
      <c r="B143" s="178">
        <f>BW116</f>
        <v>109</v>
      </c>
      <c r="C143" s="6">
        <f>BW517</f>
        <v>510</v>
      </c>
      <c r="D143" s="6">
        <f>BW983</f>
        <v>976</v>
      </c>
      <c r="E143" s="6">
        <f>BW614</f>
        <v>607</v>
      </c>
      <c r="F143" s="6">
        <f>BW890</f>
        <v>883</v>
      </c>
      <c r="G143" s="6">
        <f>BW747</f>
        <v>740</v>
      </c>
      <c r="H143" s="9">
        <f>BW217</f>
        <v>210</v>
      </c>
      <c r="I143" s="7">
        <f>BW328</f>
        <v>321</v>
      </c>
      <c r="J143" s="11">
        <f>BW561</f>
        <v>554</v>
      </c>
      <c r="K143" s="6">
        <f>BW960</f>
        <v>953</v>
      </c>
      <c r="L143" s="6">
        <f>BW402</f>
        <v>395</v>
      </c>
      <c r="M143" s="6">
        <f>BW35</f>
        <v>28</v>
      </c>
      <c r="N143" s="6">
        <f>BW319</f>
        <v>312</v>
      </c>
      <c r="O143" s="6">
        <f>BW174</f>
        <v>167</v>
      </c>
      <c r="P143" s="6">
        <f>BW668</f>
        <v>661</v>
      </c>
      <c r="Q143" s="6">
        <f>BW781</f>
        <v>774</v>
      </c>
      <c r="R143" s="6">
        <f>BW258</f>
        <v>251</v>
      </c>
      <c r="S143" s="6">
        <f>BW371</f>
        <v>364</v>
      </c>
      <c r="T143" s="6">
        <f>BW865</f>
        <v>858</v>
      </c>
      <c r="U143" s="6">
        <f>BW720</f>
        <v>713</v>
      </c>
      <c r="V143" s="6">
        <f>BW1004</f>
        <v>997</v>
      </c>
      <c r="W143" s="6">
        <f>BW637</f>
        <v>630</v>
      </c>
      <c r="X143" s="6">
        <f>BW79</f>
        <v>72</v>
      </c>
      <c r="Y143" s="12">
        <f>BW478</f>
        <v>471</v>
      </c>
      <c r="Z143" s="8">
        <f>BW711</f>
        <v>704</v>
      </c>
      <c r="AA143" s="6">
        <f>BW822</f>
        <v>815</v>
      </c>
      <c r="AB143" s="6">
        <f>BW292</f>
        <v>285</v>
      </c>
      <c r="AC143" s="6">
        <f>BW149</f>
        <v>142</v>
      </c>
      <c r="AD143" s="6">
        <f>BW425</f>
        <v>418</v>
      </c>
      <c r="AE143" s="6">
        <f>BW56</f>
        <v>49</v>
      </c>
      <c r="AF143" s="6">
        <f>BW522</f>
        <v>515</v>
      </c>
      <c r="AG143" s="179">
        <f>BW923</f>
        <v>916</v>
      </c>
      <c r="AH143" s="5">
        <f t="shared" si="31"/>
        <v>16400</v>
      </c>
      <c r="AI143" s="5">
        <f t="shared" si="32"/>
        <v>11201200</v>
      </c>
      <c r="AJ143" s="2">
        <f t="shared" si="30"/>
        <v>8606720000</v>
      </c>
      <c r="AK143" s="115">
        <f>SUMSQ(B143,C143,D143,E143,F143,G143,H143,I143,J143,K143,L143,M143,N143,O143,P143,Q143,B144,C144,D144,E144,F144,G144,H144,I144,J144,K144,L144,M144,N144,O144,P144,Q144)</f>
        <v>11201200</v>
      </c>
      <c r="AM143" s="47" t="s">
        <v>37</v>
      </c>
      <c r="AN143" s="48" t="s">
        <v>512</v>
      </c>
      <c r="AO143" s="65" t="s">
        <v>101</v>
      </c>
      <c r="AP143" s="48" t="s">
        <v>449</v>
      </c>
      <c r="AQ143" s="65" t="s">
        <v>70</v>
      </c>
      <c r="AR143" s="48" t="s">
        <v>385</v>
      </c>
      <c r="AS143" s="48" t="s">
        <v>226</v>
      </c>
      <c r="AT143" s="48" t="s">
        <v>321</v>
      </c>
      <c r="AU143" s="48" t="s">
        <v>269</v>
      </c>
      <c r="AV143" s="65" t="s">
        <v>237</v>
      </c>
      <c r="AW143" s="48" t="s">
        <v>332</v>
      </c>
      <c r="AX143" s="48" t="s">
        <v>174</v>
      </c>
      <c r="AY143" s="48" t="s">
        <v>396</v>
      </c>
      <c r="AZ143" s="48" t="s">
        <v>112</v>
      </c>
      <c r="BA143" s="48" t="s">
        <v>460</v>
      </c>
      <c r="BB143" s="48" t="s">
        <v>48</v>
      </c>
      <c r="BC143" s="48" t="s">
        <v>808</v>
      </c>
      <c r="BD143" s="48" t="s">
        <v>714</v>
      </c>
      <c r="BE143" s="65" t="s">
        <v>872</v>
      </c>
      <c r="BF143" s="48" t="s">
        <v>650</v>
      </c>
      <c r="BG143" s="65" t="s">
        <v>1100</v>
      </c>
      <c r="BH143" s="48" t="s">
        <v>586</v>
      </c>
      <c r="BI143" s="48" t="s">
        <v>997</v>
      </c>
      <c r="BJ143" s="48" t="s">
        <v>523</v>
      </c>
      <c r="BK143" s="48" t="s">
        <v>575</v>
      </c>
      <c r="BL143" s="48" t="s">
        <v>986</v>
      </c>
      <c r="BM143" s="48" t="s">
        <v>639</v>
      </c>
      <c r="BN143" s="48" t="s">
        <v>924</v>
      </c>
      <c r="BO143" s="48" t="s">
        <v>703</v>
      </c>
      <c r="BP143" s="48" t="s">
        <v>861</v>
      </c>
      <c r="BQ143" s="48" t="s">
        <v>766</v>
      </c>
      <c r="BR143" s="80" t="s">
        <v>1144</v>
      </c>
      <c r="BS143" s="24"/>
      <c r="BT143" s="22"/>
      <c r="BU143" s="29" t="s">
        <v>236</v>
      </c>
      <c r="BV143" s="30" t="s">
        <v>1030</v>
      </c>
      <c r="BW143" s="31">
        <f>L2+(135*L4)</f>
        <v>136</v>
      </c>
      <c r="BX143" s="22"/>
    </row>
    <row r="144" spans="1:76" x14ac:dyDescent="0.2">
      <c r="A144" s="1">
        <v>8</v>
      </c>
      <c r="B144" s="178">
        <f>BW465</f>
        <v>458</v>
      </c>
      <c r="C144" s="6">
        <f>BW96</f>
        <v>89</v>
      </c>
      <c r="D144" s="6">
        <f>BW626</f>
        <v>619</v>
      </c>
      <c r="E144" s="6">
        <f>BW1027</f>
        <v>1020</v>
      </c>
      <c r="F144" s="6">
        <f>BW735</f>
        <v>728</v>
      </c>
      <c r="G144" s="6">
        <f>BW846</f>
        <v>839</v>
      </c>
      <c r="H144" s="7">
        <f>BW380</f>
        <v>373</v>
      </c>
      <c r="I144" s="9">
        <f>BW237</f>
        <v>230</v>
      </c>
      <c r="J144" s="6">
        <f>BW916</f>
        <v>909</v>
      </c>
      <c r="K144" s="11">
        <f>BW549</f>
        <v>542</v>
      </c>
      <c r="L144" s="6">
        <f>BW55</f>
        <v>48</v>
      </c>
      <c r="M144" s="6">
        <f>BW454</f>
        <v>447</v>
      </c>
      <c r="N144" s="6">
        <f>BW154</f>
        <v>147</v>
      </c>
      <c r="O144" s="6">
        <f>BW267</f>
        <v>260</v>
      </c>
      <c r="P144" s="6">
        <f>BW825</f>
        <v>818</v>
      </c>
      <c r="Q144" s="6">
        <f>BW680</f>
        <v>673</v>
      </c>
      <c r="R144" s="6">
        <f>BW359</f>
        <v>352</v>
      </c>
      <c r="S144" s="6">
        <f>BW214</f>
        <v>207</v>
      </c>
      <c r="T144" s="6">
        <f>BW772</f>
        <v>765</v>
      </c>
      <c r="U144" s="6">
        <f>BW885</f>
        <v>878</v>
      </c>
      <c r="V144" s="6">
        <f>BW585</f>
        <v>578</v>
      </c>
      <c r="W144" s="6">
        <f>BW984</f>
        <v>977</v>
      </c>
      <c r="X144" s="12">
        <f>BW490</f>
        <v>483</v>
      </c>
      <c r="Y144" s="6">
        <f>BW123</f>
        <v>116</v>
      </c>
      <c r="Z144" s="6">
        <f>BW802</f>
        <v>795</v>
      </c>
      <c r="AA144" s="8">
        <f>BW659</f>
        <v>652</v>
      </c>
      <c r="AB144" s="6">
        <f>BW193</f>
        <v>186</v>
      </c>
      <c r="AC144" s="6">
        <f>BW304</f>
        <v>297</v>
      </c>
      <c r="AD144" s="6">
        <f>BW12</f>
        <v>5</v>
      </c>
      <c r="AE144" s="6">
        <f>BW413</f>
        <v>406</v>
      </c>
      <c r="AF144" s="6">
        <f>BW943</f>
        <v>936</v>
      </c>
      <c r="AG144" s="179">
        <f>BW574</f>
        <v>567</v>
      </c>
      <c r="AH144" s="5">
        <f t="shared" si="31"/>
        <v>16400</v>
      </c>
      <c r="AI144" s="5">
        <f t="shared" si="32"/>
        <v>11201200</v>
      </c>
      <c r="AJ144" s="2">
        <f t="shared" si="30"/>
        <v>8606720000</v>
      </c>
      <c r="AK144" s="115">
        <f>SUMSQ(R143,S143,T143,U143,V143,W143,X143,Y143,Z143,AA143,AB143,AC143,AD143,AE143,AF143,AG143,R144,S144,T144,U144,V144,W144,X144,Y144,Z144,AA144,AB144,AC144,AD144,AE144,AF144,AG144)</f>
        <v>11201200</v>
      </c>
      <c r="AM144" s="47" t="s">
        <v>40</v>
      </c>
      <c r="AN144" s="48" t="s">
        <v>515</v>
      </c>
      <c r="AO144" s="48" t="s">
        <v>104</v>
      </c>
      <c r="AP144" s="65" t="s">
        <v>452</v>
      </c>
      <c r="AQ144" s="48" t="s">
        <v>166</v>
      </c>
      <c r="AR144" s="65" t="s">
        <v>1032</v>
      </c>
      <c r="AS144" s="48" t="s">
        <v>229</v>
      </c>
      <c r="AT144" s="48" t="s">
        <v>324</v>
      </c>
      <c r="AU144" s="65" t="s">
        <v>1139</v>
      </c>
      <c r="AV144" s="48" t="s">
        <v>250</v>
      </c>
      <c r="AW144" s="48" t="s">
        <v>345</v>
      </c>
      <c r="AX144" s="48" t="s">
        <v>186</v>
      </c>
      <c r="AY144" s="48" t="s">
        <v>409</v>
      </c>
      <c r="AZ144" s="48" t="s">
        <v>124</v>
      </c>
      <c r="BA144" s="48" t="s">
        <v>473</v>
      </c>
      <c r="BB144" s="48" t="s">
        <v>61</v>
      </c>
      <c r="BC144" s="48" t="s">
        <v>821</v>
      </c>
      <c r="BD144" s="48" t="s">
        <v>727</v>
      </c>
      <c r="BE144" s="48" t="s">
        <v>884</v>
      </c>
      <c r="BF144" s="65" t="s">
        <v>663</v>
      </c>
      <c r="BG144" s="48" t="s">
        <v>1</v>
      </c>
      <c r="BH144" s="65" t="s">
        <v>599</v>
      </c>
      <c r="BI144" s="48" t="s">
        <v>1010</v>
      </c>
      <c r="BJ144" s="48" t="s">
        <v>536</v>
      </c>
      <c r="BK144" s="48" t="s">
        <v>578</v>
      </c>
      <c r="BL144" s="48" t="s">
        <v>989</v>
      </c>
      <c r="BM144" s="48" t="s">
        <v>642</v>
      </c>
      <c r="BN144" s="48" t="s">
        <v>927</v>
      </c>
      <c r="BO144" s="48" t="s">
        <v>706</v>
      </c>
      <c r="BP144" s="48" t="s">
        <v>864</v>
      </c>
      <c r="BQ144" s="65" t="s">
        <v>769</v>
      </c>
      <c r="BR144" s="49" t="s">
        <v>800</v>
      </c>
      <c r="BS144" s="24"/>
      <c r="BT144" s="22"/>
      <c r="BU144" s="29" t="s">
        <v>314</v>
      </c>
      <c r="BV144" s="30" t="s">
        <v>1030</v>
      </c>
      <c r="BW144" s="31">
        <f>L2+(136*L4)</f>
        <v>137</v>
      </c>
      <c r="BX144" s="22"/>
    </row>
    <row r="145" spans="1:76" x14ac:dyDescent="0.2">
      <c r="A145" s="1">
        <v>9</v>
      </c>
      <c r="B145" s="178">
        <f>BW868</f>
        <v>861</v>
      </c>
      <c r="C145" s="6">
        <f>BW725</f>
        <v>718</v>
      </c>
      <c r="D145" s="6">
        <f>BW263</f>
        <v>256</v>
      </c>
      <c r="E145" s="6">
        <f>BW374</f>
        <v>367</v>
      </c>
      <c r="F145" s="6">
        <f>BW74</f>
        <v>67</v>
      </c>
      <c r="G145" s="6">
        <f>BW475</f>
        <v>468</v>
      </c>
      <c r="H145" s="11">
        <f>BW1001</f>
        <v>994</v>
      </c>
      <c r="I145" s="6">
        <f>BW632</f>
        <v>625</v>
      </c>
      <c r="J145" s="9">
        <f>BW289</f>
        <v>282</v>
      </c>
      <c r="K145" s="7">
        <f>BW144</f>
        <v>137</v>
      </c>
      <c r="L145" s="6">
        <f>BW706</f>
        <v>699</v>
      </c>
      <c r="M145" s="6">
        <f>BW819</f>
        <v>812</v>
      </c>
      <c r="N145" s="6">
        <f>BW527</f>
        <v>520</v>
      </c>
      <c r="O145" s="6">
        <f>BW926</f>
        <v>919</v>
      </c>
      <c r="P145" s="6">
        <f>BW428</f>
        <v>421</v>
      </c>
      <c r="Q145" s="6">
        <f>BW61</f>
        <v>54</v>
      </c>
      <c r="R145" s="6">
        <f>BW978</f>
        <v>971</v>
      </c>
      <c r="S145" s="6">
        <f>BW611</f>
        <v>604</v>
      </c>
      <c r="T145" s="6">
        <f>BW113</f>
        <v>106</v>
      </c>
      <c r="U145" s="6">
        <f>BW512</f>
        <v>505</v>
      </c>
      <c r="V145" s="6">
        <f>BW220</f>
        <v>213</v>
      </c>
      <c r="W145" s="6">
        <f>BW333</f>
        <v>326</v>
      </c>
      <c r="X145" s="8">
        <f>BW895</f>
        <v>888</v>
      </c>
      <c r="Y145" s="6">
        <f>BW750</f>
        <v>743</v>
      </c>
      <c r="Z145" s="6">
        <f>BW407</f>
        <v>400</v>
      </c>
      <c r="AA145" s="12">
        <f>BW38</f>
        <v>31</v>
      </c>
      <c r="AB145" s="6">
        <f>BW564</f>
        <v>557</v>
      </c>
      <c r="AC145" s="6">
        <f>BW965</f>
        <v>958</v>
      </c>
      <c r="AD145" s="6">
        <f>BW665</f>
        <v>658</v>
      </c>
      <c r="AE145" s="6">
        <f>BW776</f>
        <v>769</v>
      </c>
      <c r="AF145" s="6">
        <f>BW314</f>
        <v>307</v>
      </c>
      <c r="AG145" s="179">
        <f>BW171</f>
        <v>164</v>
      </c>
      <c r="AH145" s="5">
        <f t="shared" si="31"/>
        <v>16400</v>
      </c>
      <c r="AI145" s="5">
        <f t="shared" si="32"/>
        <v>11201200</v>
      </c>
      <c r="AJ145" s="2">
        <f t="shared" si="30"/>
        <v>8606720000</v>
      </c>
      <c r="AK145" s="115">
        <f>SUMSQ(B145,C145,D145,E145,F145,G145,H145,I145,J145,K145,L145,M145,N145,O145,P145,Q145,B146,C146,D146,E146,F146,G146,H146,I146,J146,K146,L146,M146,N146,O146,P146,Q146)</f>
        <v>11201200</v>
      </c>
      <c r="AM145" s="74" t="s">
        <v>483</v>
      </c>
      <c r="AN145" s="48" t="s">
        <v>71</v>
      </c>
      <c r="AO145" s="48" t="s">
        <v>419</v>
      </c>
      <c r="AP145" s="48" t="s">
        <v>134</v>
      </c>
      <c r="AQ145" s="48" t="s">
        <v>355</v>
      </c>
      <c r="AR145" s="48" t="s">
        <v>196</v>
      </c>
      <c r="AS145" s="65" t="s">
        <v>292</v>
      </c>
      <c r="AT145" s="48" t="s">
        <v>260</v>
      </c>
      <c r="AU145" s="48" t="s">
        <v>219</v>
      </c>
      <c r="AV145" s="48" t="s">
        <v>314</v>
      </c>
      <c r="AW145" s="48" t="s">
        <v>157</v>
      </c>
      <c r="AX145" s="48" t="s">
        <v>378</v>
      </c>
      <c r="AY145" s="48" t="s">
        <v>94</v>
      </c>
      <c r="AZ145" s="65" t="s">
        <v>1140</v>
      </c>
      <c r="BA145" s="48" t="s">
        <v>30</v>
      </c>
      <c r="BB145" s="48" t="s">
        <v>505</v>
      </c>
      <c r="BC145" s="65" t="s">
        <v>759</v>
      </c>
      <c r="BD145" s="48" t="s">
        <v>790</v>
      </c>
      <c r="BE145" s="48" t="s">
        <v>696</v>
      </c>
      <c r="BF145" s="48" t="s">
        <v>854</v>
      </c>
      <c r="BG145" s="48" t="s">
        <v>632</v>
      </c>
      <c r="BH145" s="48" t="s">
        <v>917</v>
      </c>
      <c r="BI145" s="65" t="s">
        <v>568</v>
      </c>
      <c r="BJ145" s="48" t="s">
        <v>979</v>
      </c>
      <c r="BK145" s="48" t="s">
        <v>1020</v>
      </c>
      <c r="BL145" s="48" t="s">
        <v>545</v>
      </c>
      <c r="BM145" s="48" t="s">
        <v>957</v>
      </c>
      <c r="BN145" s="65" t="s">
        <v>609</v>
      </c>
      <c r="BO145" s="48" t="s">
        <v>894</v>
      </c>
      <c r="BP145" s="48" t="s">
        <v>673</v>
      </c>
      <c r="BQ145" s="48" t="s">
        <v>831</v>
      </c>
      <c r="BR145" s="49" t="s">
        <v>737</v>
      </c>
      <c r="BS145" s="24"/>
      <c r="BT145" s="22"/>
      <c r="BU145" s="29" t="s">
        <v>500</v>
      </c>
      <c r="BV145" s="30" t="s">
        <v>1030</v>
      </c>
      <c r="BW145" s="31">
        <f>L2+(137*L4)</f>
        <v>138</v>
      </c>
      <c r="BX145" s="22"/>
    </row>
    <row r="146" spans="1:76" x14ac:dyDescent="0.2">
      <c r="A146" s="1">
        <v>10</v>
      </c>
      <c r="B146" s="178">
        <f>BW769</f>
        <v>762</v>
      </c>
      <c r="C146" s="6">
        <f>BW880</f>
        <v>873</v>
      </c>
      <c r="D146" s="6">
        <f>BW354</f>
        <v>347</v>
      </c>
      <c r="E146" s="6">
        <f>BW211</f>
        <v>204</v>
      </c>
      <c r="F146" s="6">
        <f>BW495</f>
        <v>488</v>
      </c>
      <c r="G146" s="6">
        <f>BW126</f>
        <v>119</v>
      </c>
      <c r="H146" s="6">
        <f>BW588</f>
        <v>581</v>
      </c>
      <c r="I146" s="11">
        <f>BW989</f>
        <v>982</v>
      </c>
      <c r="J146" s="7">
        <f>BW196</f>
        <v>189</v>
      </c>
      <c r="K146" s="9">
        <f>BW309</f>
        <v>302</v>
      </c>
      <c r="L146" s="6">
        <f>BW807</f>
        <v>800</v>
      </c>
      <c r="M146" s="6">
        <f>BW662</f>
        <v>655</v>
      </c>
      <c r="N146" s="6">
        <f>BW938</f>
        <v>931</v>
      </c>
      <c r="O146" s="6">
        <f>BW571</f>
        <v>564</v>
      </c>
      <c r="P146" s="6">
        <f>BW9</f>
        <v>2</v>
      </c>
      <c r="Q146" s="6">
        <f>BW408</f>
        <v>401</v>
      </c>
      <c r="R146" s="6">
        <f>BW631</f>
        <v>624</v>
      </c>
      <c r="S146" s="6">
        <f>BW1030</f>
        <v>1023</v>
      </c>
      <c r="T146" s="6">
        <f>BW468</f>
        <v>461</v>
      </c>
      <c r="U146" s="6">
        <f>BW101</f>
        <v>94</v>
      </c>
      <c r="V146" s="6">
        <f>BW377</f>
        <v>370</v>
      </c>
      <c r="W146" s="6">
        <f>BW232</f>
        <v>225</v>
      </c>
      <c r="X146" s="6">
        <f>BW730</f>
        <v>723</v>
      </c>
      <c r="Y146" s="8">
        <f>BW843</f>
        <v>836</v>
      </c>
      <c r="Z146" s="12">
        <f>BW50</f>
        <v>43</v>
      </c>
      <c r="AA146" s="6">
        <f>BW451</f>
        <v>444</v>
      </c>
      <c r="AB146" s="6">
        <f>BW913</f>
        <v>906</v>
      </c>
      <c r="AC146" s="6">
        <f>BW544</f>
        <v>537</v>
      </c>
      <c r="AD146" s="6">
        <f>BW828</f>
        <v>821</v>
      </c>
      <c r="AE146" s="6">
        <f>BW685</f>
        <v>678</v>
      </c>
      <c r="AF146" s="6">
        <f>BW159</f>
        <v>152</v>
      </c>
      <c r="AG146" s="179">
        <f>BW270</f>
        <v>263</v>
      </c>
      <c r="AH146" s="5">
        <f t="shared" si="31"/>
        <v>16400</v>
      </c>
      <c r="AI146" s="5">
        <f t="shared" si="32"/>
        <v>11201200</v>
      </c>
      <c r="AJ146" s="2">
        <f t="shared" si="30"/>
        <v>8606720000</v>
      </c>
      <c r="AK146" s="115">
        <f>SUMSQ(R145,S145,T145,U145,V145,W145,X145,Y145,Z145,AA145,AB145,AC145,AD145,AE145,AF145,AG145,R146,S146,T146,U146,V146,W146,X146,Y146,Z146,AA146,AB146,AC146,AD146,AE146,AF146,AG146)</f>
        <v>11201200</v>
      </c>
      <c r="AM146" s="47" t="s">
        <v>482</v>
      </c>
      <c r="AN146" s="65" t="s">
        <v>1149</v>
      </c>
      <c r="AO146" s="48" t="s">
        <v>418</v>
      </c>
      <c r="AP146" s="48" t="s">
        <v>133</v>
      </c>
      <c r="AQ146" s="48" t="s">
        <v>354</v>
      </c>
      <c r="AR146" s="48" t="s">
        <v>195</v>
      </c>
      <c r="AS146" s="48" t="s">
        <v>291</v>
      </c>
      <c r="AT146" s="65" t="s">
        <v>259</v>
      </c>
      <c r="AU146" s="48" t="s">
        <v>204</v>
      </c>
      <c r="AV146" s="48" t="s">
        <v>299</v>
      </c>
      <c r="AW146" s="48" t="s">
        <v>142</v>
      </c>
      <c r="AX146" s="48" t="s">
        <v>363</v>
      </c>
      <c r="AY146" s="65" t="s">
        <v>79</v>
      </c>
      <c r="AZ146" s="48" t="s">
        <v>427</v>
      </c>
      <c r="BA146" s="48" t="s">
        <v>15</v>
      </c>
      <c r="BB146" s="48" t="s">
        <v>490</v>
      </c>
      <c r="BC146" s="48" t="s">
        <v>744</v>
      </c>
      <c r="BD146" s="65" t="s">
        <v>776</v>
      </c>
      <c r="BE146" s="48" t="s">
        <v>681</v>
      </c>
      <c r="BF146" s="48" t="s">
        <v>839</v>
      </c>
      <c r="BG146" s="48" t="s">
        <v>617</v>
      </c>
      <c r="BH146" s="48" t="s">
        <v>902</v>
      </c>
      <c r="BI146" s="48" t="s">
        <v>553</v>
      </c>
      <c r="BJ146" s="65" t="s">
        <v>965</v>
      </c>
      <c r="BK146" s="48" t="s">
        <v>1019</v>
      </c>
      <c r="BL146" s="48" t="s">
        <v>544</v>
      </c>
      <c r="BM146" s="65" t="s">
        <v>1154</v>
      </c>
      <c r="BN146" s="48" t="s">
        <v>608</v>
      </c>
      <c r="BO146" s="48" t="s">
        <v>893</v>
      </c>
      <c r="BP146" s="48" t="s">
        <v>672</v>
      </c>
      <c r="BQ146" s="48" t="s">
        <v>830</v>
      </c>
      <c r="BR146" s="49" t="s">
        <v>736</v>
      </c>
      <c r="BS146" s="24"/>
      <c r="BT146" s="22"/>
      <c r="BU146" s="29" t="s">
        <v>96</v>
      </c>
      <c r="BV146" s="30" t="s">
        <v>1030</v>
      </c>
      <c r="BW146" s="31">
        <f>L2+(138*L4)</f>
        <v>139</v>
      </c>
      <c r="BX146" s="22"/>
    </row>
    <row r="147" spans="1:76" x14ac:dyDescent="0.2">
      <c r="A147" s="1">
        <v>11</v>
      </c>
      <c r="B147" s="178">
        <f>BW173</f>
        <v>166</v>
      </c>
      <c r="C147" s="6">
        <f>BW316</f>
        <v>309</v>
      </c>
      <c r="D147" s="6">
        <f>BW782</f>
        <v>775</v>
      </c>
      <c r="E147" s="6">
        <f>BW671</f>
        <v>664</v>
      </c>
      <c r="F147" s="11">
        <f>BW963</f>
        <v>956</v>
      </c>
      <c r="G147" s="6">
        <f>BW562</f>
        <v>555</v>
      </c>
      <c r="H147" s="6">
        <f>BW32</f>
        <v>25</v>
      </c>
      <c r="I147" s="6">
        <f>BW401</f>
        <v>394</v>
      </c>
      <c r="J147" s="6">
        <f>BW744</f>
        <v>737</v>
      </c>
      <c r="K147" s="6">
        <f>BW889</f>
        <v>882</v>
      </c>
      <c r="L147" s="9">
        <f>BW331</f>
        <v>324</v>
      </c>
      <c r="M147" s="7">
        <f>BW218</f>
        <v>211</v>
      </c>
      <c r="N147" s="6">
        <f>BW518</f>
        <v>511</v>
      </c>
      <c r="O147" s="6">
        <f>BW119</f>
        <v>112</v>
      </c>
      <c r="P147" s="6">
        <f>BW613</f>
        <v>606</v>
      </c>
      <c r="Q147" s="6">
        <f>BW980</f>
        <v>973</v>
      </c>
      <c r="R147" s="6">
        <f>BW59</f>
        <v>52</v>
      </c>
      <c r="S147" s="6">
        <f>BW426</f>
        <v>419</v>
      </c>
      <c r="T147" s="6">
        <f>BW920</f>
        <v>913</v>
      </c>
      <c r="U147" s="6">
        <f>BW521</f>
        <v>514</v>
      </c>
      <c r="V147" s="8">
        <f>BW821</f>
        <v>814</v>
      </c>
      <c r="W147" s="6">
        <f>BW708</f>
        <v>701</v>
      </c>
      <c r="X147" s="6">
        <f>BW150</f>
        <v>143</v>
      </c>
      <c r="Y147" s="6">
        <f>BW295</f>
        <v>288</v>
      </c>
      <c r="Z147" s="6">
        <f>BW638</f>
        <v>631</v>
      </c>
      <c r="AA147" s="6">
        <f>BW1007</f>
        <v>1000</v>
      </c>
      <c r="AB147" s="6">
        <f>BW477</f>
        <v>470</v>
      </c>
      <c r="AC147" s="12">
        <f>BW76</f>
        <v>69</v>
      </c>
      <c r="AD147" s="6">
        <f>BW368</f>
        <v>361</v>
      </c>
      <c r="AE147" s="6">
        <f>BW257</f>
        <v>250</v>
      </c>
      <c r="AF147" s="6">
        <f>BW723</f>
        <v>716</v>
      </c>
      <c r="AG147" s="179">
        <f>BW866</f>
        <v>859</v>
      </c>
      <c r="AH147" s="5">
        <f t="shared" si="31"/>
        <v>16400</v>
      </c>
      <c r="AI147" s="5">
        <f t="shared" si="32"/>
        <v>11201200</v>
      </c>
      <c r="AJ147" s="2">
        <f t="shared" si="30"/>
        <v>8606720000</v>
      </c>
      <c r="AK147" s="115">
        <f>SUMSQ(B147,C147,D147,E147,F147,G147,H147,I147,J147,K147,L147,M147,N147,O147,P147,Q147,B148,C148,D148,E148,F148,G148,H148,I148,J148,K148,L148,M148,N148,O148,P148,Q148)</f>
        <v>11201200</v>
      </c>
      <c r="AM147" s="47" t="s">
        <v>484</v>
      </c>
      <c r="AN147" s="48" t="s">
        <v>73</v>
      </c>
      <c r="AO147" s="48" t="s">
        <v>421</v>
      </c>
      <c r="AP147" s="48" t="s">
        <v>136</v>
      </c>
      <c r="AQ147" s="65" t="s">
        <v>357</v>
      </c>
      <c r="AR147" s="48" t="s">
        <v>198</v>
      </c>
      <c r="AS147" s="48" t="s">
        <v>294</v>
      </c>
      <c r="AT147" s="48" t="s">
        <v>262</v>
      </c>
      <c r="AU147" s="48" t="s">
        <v>217</v>
      </c>
      <c r="AV147" s="65" t="s">
        <v>312</v>
      </c>
      <c r="AW147" s="48" t="s">
        <v>155</v>
      </c>
      <c r="AX147" s="48" t="s">
        <v>376</v>
      </c>
      <c r="AY147" s="48" t="s">
        <v>92</v>
      </c>
      <c r="AZ147" s="48" t="s">
        <v>440</v>
      </c>
      <c r="BA147" s="48" t="s">
        <v>28</v>
      </c>
      <c r="BB147" s="65" t="s">
        <v>503</v>
      </c>
      <c r="BC147" s="48" t="s">
        <v>757</v>
      </c>
      <c r="BD147" s="48" t="s">
        <v>788</v>
      </c>
      <c r="BE147" s="65" t="s">
        <v>1141</v>
      </c>
      <c r="BF147" s="48" t="s">
        <v>852</v>
      </c>
      <c r="BG147" s="48" t="s">
        <v>630</v>
      </c>
      <c r="BH147" s="48" t="s">
        <v>915</v>
      </c>
      <c r="BI147" s="48" t="s">
        <v>566</v>
      </c>
      <c r="BJ147" s="48" t="s">
        <v>977</v>
      </c>
      <c r="BK147" s="48" t="s">
        <v>1022</v>
      </c>
      <c r="BL147" s="65" t="s">
        <v>547</v>
      </c>
      <c r="BM147" s="48" t="s">
        <v>959</v>
      </c>
      <c r="BN147" s="48" t="s">
        <v>611</v>
      </c>
      <c r="BO147" s="48" t="s">
        <v>896</v>
      </c>
      <c r="BP147" s="48" t="s">
        <v>675</v>
      </c>
      <c r="BQ147" s="48" t="s">
        <v>833</v>
      </c>
      <c r="BR147" s="80" t="s">
        <v>388</v>
      </c>
      <c r="BS147" s="24"/>
      <c r="BT147" s="22"/>
      <c r="BU147" s="29" t="s">
        <v>162</v>
      </c>
      <c r="BV147" s="30" t="s">
        <v>1030</v>
      </c>
      <c r="BW147" s="31">
        <f>L2+(139*L4)</f>
        <v>140</v>
      </c>
      <c r="BX147" s="22"/>
    </row>
    <row r="148" spans="1:76" x14ac:dyDescent="0.2">
      <c r="A148" s="1">
        <v>12</v>
      </c>
      <c r="B148" s="178">
        <f>BW264</f>
        <v>257</v>
      </c>
      <c r="C148" s="6">
        <f>BW153</f>
        <v>146</v>
      </c>
      <c r="D148" s="11">
        <f>BW683</f>
        <v>676</v>
      </c>
      <c r="E148" s="6">
        <f>BW826</f>
        <v>819</v>
      </c>
      <c r="F148" s="6">
        <f>BW550</f>
        <v>543</v>
      </c>
      <c r="G148" s="11">
        <f>BW919</f>
        <v>912</v>
      </c>
      <c r="H148" s="6">
        <f>BW453</f>
        <v>446</v>
      </c>
      <c r="I148" s="6">
        <f>BW52</f>
        <v>45</v>
      </c>
      <c r="J148" s="6">
        <f>BW845</f>
        <v>838</v>
      </c>
      <c r="K148" s="6">
        <f>BW732</f>
        <v>725</v>
      </c>
      <c r="L148" s="7">
        <f>BW238</f>
        <v>231</v>
      </c>
      <c r="M148" s="9">
        <f>BW383</f>
        <v>376</v>
      </c>
      <c r="N148" s="6">
        <f>BW99</f>
        <v>92</v>
      </c>
      <c r="O148" s="6">
        <f>BW466</f>
        <v>459</v>
      </c>
      <c r="P148" s="6">
        <f>BW1024</f>
        <v>1017</v>
      </c>
      <c r="Q148" s="6">
        <f>BW625</f>
        <v>618</v>
      </c>
      <c r="R148" s="6">
        <f>BW414</f>
        <v>407</v>
      </c>
      <c r="S148" s="6">
        <f>BW15</f>
        <v>8</v>
      </c>
      <c r="T148" s="6">
        <f>BW573</f>
        <v>566</v>
      </c>
      <c r="U148" s="6">
        <f>BW940</f>
        <v>933</v>
      </c>
      <c r="V148" s="6">
        <f>BW656</f>
        <v>649</v>
      </c>
      <c r="W148" s="8">
        <f>BW801</f>
        <v>794</v>
      </c>
      <c r="X148" s="6">
        <f>BW307</f>
        <v>300</v>
      </c>
      <c r="Y148" s="6">
        <f>BW194</f>
        <v>187</v>
      </c>
      <c r="Z148" s="6">
        <f>BW987</f>
        <v>980</v>
      </c>
      <c r="AA148" s="6">
        <f>BW586</f>
        <v>579</v>
      </c>
      <c r="AB148" s="12">
        <f>BW120</f>
        <v>113</v>
      </c>
      <c r="AC148" s="6">
        <f>BW489</f>
        <v>482</v>
      </c>
      <c r="AD148" s="6">
        <f>BW213</f>
        <v>206</v>
      </c>
      <c r="AE148" s="6">
        <f>BW356</f>
        <v>349</v>
      </c>
      <c r="AF148" s="6">
        <f>BW886</f>
        <v>879</v>
      </c>
      <c r="AG148" s="179">
        <f>BW775</f>
        <v>768</v>
      </c>
      <c r="AH148" s="5">
        <f t="shared" si="31"/>
        <v>16400</v>
      </c>
      <c r="AI148" s="5">
        <f t="shared" si="32"/>
        <v>11201200</v>
      </c>
      <c r="AJ148" s="2">
        <f t="shared" si="30"/>
        <v>8606720000</v>
      </c>
      <c r="AK148" s="115">
        <f>SUMSQ(R147,S147,T147,U147,V147,W147,X147,Y147,Z147,AA147,AB147,AC147,AD147,AE147,AF147,AG147,R148,S148,T148,U148,V148,W148,X148,Y148,Z148,AA148,AB148,AC148,AD148,AE148,AF148,AG148)</f>
        <v>11201200</v>
      </c>
      <c r="AM148" s="47" t="s">
        <v>480</v>
      </c>
      <c r="AN148" s="48" t="s">
        <v>68</v>
      </c>
      <c r="AO148" s="48" t="s">
        <v>416</v>
      </c>
      <c r="AP148" s="48" t="s">
        <v>131</v>
      </c>
      <c r="AQ148" s="48" t="s">
        <v>352</v>
      </c>
      <c r="AR148" s="65" t="s">
        <v>1155</v>
      </c>
      <c r="AS148" s="48" t="s">
        <v>289</v>
      </c>
      <c r="AT148" s="48" t="s">
        <v>257</v>
      </c>
      <c r="AU148" s="65" t="s">
        <v>1032</v>
      </c>
      <c r="AV148" s="48" t="s">
        <v>301</v>
      </c>
      <c r="AW148" s="48" t="s">
        <v>144</v>
      </c>
      <c r="AX148" s="48" t="s">
        <v>365</v>
      </c>
      <c r="AY148" s="48" t="s">
        <v>81</v>
      </c>
      <c r="AZ148" s="48" t="s">
        <v>429</v>
      </c>
      <c r="BA148" s="65" t="s">
        <v>17</v>
      </c>
      <c r="BB148" s="48" t="s">
        <v>492</v>
      </c>
      <c r="BC148" s="48" t="s">
        <v>746</v>
      </c>
      <c r="BD148" s="48" t="s">
        <v>778</v>
      </c>
      <c r="BE148" s="48" t="s">
        <v>683</v>
      </c>
      <c r="BF148" s="65" t="s">
        <v>841</v>
      </c>
      <c r="BG148" s="48" t="s">
        <v>619</v>
      </c>
      <c r="BH148" s="48" t="s">
        <v>904</v>
      </c>
      <c r="BI148" s="48" t="s">
        <v>555</v>
      </c>
      <c r="BJ148" s="48" t="s">
        <v>967</v>
      </c>
      <c r="BK148" s="65" t="s">
        <v>1017</v>
      </c>
      <c r="BL148" s="48" t="s">
        <v>2</v>
      </c>
      <c r="BM148" s="48" t="s">
        <v>954</v>
      </c>
      <c r="BN148" s="48" t="s">
        <v>606</v>
      </c>
      <c r="BO148" s="48" t="s">
        <v>891</v>
      </c>
      <c r="BP148" s="48" t="s">
        <v>670</v>
      </c>
      <c r="BQ148" s="65" t="s">
        <v>828</v>
      </c>
      <c r="BR148" s="49" t="s">
        <v>734</v>
      </c>
      <c r="BS148" s="24"/>
      <c r="BT148" s="22"/>
      <c r="BU148" s="29" t="s">
        <v>858</v>
      </c>
      <c r="BV148" s="30" t="s">
        <v>1030</v>
      </c>
      <c r="BW148" s="31">
        <f>L2+(140*L4)</f>
        <v>141</v>
      </c>
      <c r="BX148" s="22"/>
    </row>
    <row r="149" spans="1:76" x14ac:dyDescent="0.2">
      <c r="A149" s="1">
        <v>13</v>
      </c>
      <c r="B149" s="178">
        <f>BW231</f>
        <v>224</v>
      </c>
      <c r="C149" s="6">
        <f>BW342</f>
        <v>335</v>
      </c>
      <c r="D149" s="6">
        <f>BW900</f>
        <v>893</v>
      </c>
      <c r="E149" s="6">
        <f>BW757</f>
        <v>750</v>
      </c>
      <c r="F149" s="6">
        <f>BW969</f>
        <v>962</v>
      </c>
      <c r="G149" s="6">
        <f>BW600</f>
        <v>593</v>
      </c>
      <c r="H149" s="6">
        <f>BW106</f>
        <v>99</v>
      </c>
      <c r="I149" s="6">
        <f>BW507</f>
        <v>500</v>
      </c>
      <c r="J149" s="6">
        <f>BW674</f>
        <v>667</v>
      </c>
      <c r="K149" s="6">
        <f>BW787</f>
        <v>780</v>
      </c>
      <c r="L149" s="6">
        <f>BW321</f>
        <v>314</v>
      </c>
      <c r="M149" s="6">
        <f>BW176</f>
        <v>169</v>
      </c>
      <c r="N149" s="9">
        <f>BW396</f>
        <v>389</v>
      </c>
      <c r="O149" s="7">
        <f>BW29</f>
        <v>22</v>
      </c>
      <c r="P149" s="6">
        <f>BW559</f>
        <v>552</v>
      </c>
      <c r="Q149" s="6">
        <f>BW958</f>
        <v>951</v>
      </c>
      <c r="R149" s="6">
        <f>BW81</f>
        <v>74</v>
      </c>
      <c r="S149" s="6">
        <f>BW480</f>
        <v>473</v>
      </c>
      <c r="T149" s="8">
        <f>BW1010</f>
        <v>1003</v>
      </c>
      <c r="U149" s="6">
        <f>BW643</f>
        <v>636</v>
      </c>
      <c r="V149" s="6">
        <f>BW863</f>
        <v>856</v>
      </c>
      <c r="W149" s="6">
        <f>BW718</f>
        <v>711</v>
      </c>
      <c r="X149" s="6">
        <f>BW252</f>
        <v>245</v>
      </c>
      <c r="Y149" s="6">
        <f>BW365</f>
        <v>358</v>
      </c>
      <c r="Z149" s="6">
        <f>BW532</f>
        <v>525</v>
      </c>
      <c r="AA149" s="6">
        <f>BW933</f>
        <v>926</v>
      </c>
      <c r="AB149" s="6">
        <f>BW439</f>
        <v>432</v>
      </c>
      <c r="AC149" s="6">
        <f>BW70</f>
        <v>63</v>
      </c>
      <c r="AD149" s="6">
        <f>BW282</f>
        <v>275</v>
      </c>
      <c r="AE149" s="12">
        <f>BW139</f>
        <v>132</v>
      </c>
      <c r="AF149" s="6">
        <f>BW697</f>
        <v>690</v>
      </c>
      <c r="AG149" s="179">
        <f>BW808</f>
        <v>801</v>
      </c>
      <c r="AH149" s="5">
        <f t="shared" si="31"/>
        <v>16400</v>
      </c>
      <c r="AI149" s="5">
        <f t="shared" si="32"/>
        <v>11201200</v>
      </c>
      <c r="AJ149" s="2">
        <f t="shared" si="30"/>
        <v>8606720000</v>
      </c>
      <c r="AK149" s="115">
        <f>SUMSQ(B149,C149,D149,E149,F149,G149,H149,I149,J149,K149,L149,M149,N149,O149,P149,Q149,B150,C150,D150,E150,F150,G150,H150,I150,J150,K150,L150,M150,N150,O150,P150,Q150)</f>
        <v>11201200</v>
      </c>
      <c r="AM149" s="47" t="s">
        <v>486</v>
      </c>
      <c r="AN149" s="48" t="s">
        <v>75</v>
      </c>
      <c r="AO149" s="65" t="s">
        <v>423</v>
      </c>
      <c r="AP149" s="48" t="s">
        <v>138</v>
      </c>
      <c r="AQ149" s="65" t="s">
        <v>359</v>
      </c>
      <c r="AR149" s="48" t="s">
        <v>200</v>
      </c>
      <c r="AS149" s="48" t="s">
        <v>6</v>
      </c>
      <c r="AT149" s="48" t="s">
        <v>264</v>
      </c>
      <c r="AU149" s="48" t="s">
        <v>215</v>
      </c>
      <c r="AV149" s="48" t="s">
        <v>310</v>
      </c>
      <c r="AW149" s="48" t="s">
        <v>153</v>
      </c>
      <c r="AX149" s="48" t="s">
        <v>374</v>
      </c>
      <c r="AY149" s="48" t="s">
        <v>90</v>
      </c>
      <c r="AZ149" s="48" t="s">
        <v>438</v>
      </c>
      <c r="BA149" s="48" t="s">
        <v>26</v>
      </c>
      <c r="BB149" s="65" t="s">
        <v>501</v>
      </c>
      <c r="BC149" s="48" t="s">
        <v>755</v>
      </c>
      <c r="BD149" s="48" t="s">
        <v>786</v>
      </c>
      <c r="BE149" s="65" t="s">
        <v>692</v>
      </c>
      <c r="BF149" s="48" t="s">
        <v>850</v>
      </c>
      <c r="BG149" s="65" t="s">
        <v>628</v>
      </c>
      <c r="BH149" s="48" t="s">
        <v>913</v>
      </c>
      <c r="BI149" s="48" t="s">
        <v>564</v>
      </c>
      <c r="BJ149" s="48" t="s">
        <v>975</v>
      </c>
      <c r="BK149" s="48" t="s">
        <v>1024</v>
      </c>
      <c r="BL149" s="65" t="s">
        <v>1159</v>
      </c>
      <c r="BM149" s="48" t="s">
        <v>961</v>
      </c>
      <c r="BN149" s="48" t="s">
        <v>613</v>
      </c>
      <c r="BO149" s="48" t="s">
        <v>898</v>
      </c>
      <c r="BP149" s="48" t="s">
        <v>677</v>
      </c>
      <c r="BQ149" s="48" t="s">
        <v>835</v>
      </c>
      <c r="BR149" s="49" t="s">
        <v>740</v>
      </c>
      <c r="BS149" s="24"/>
      <c r="BT149" s="22"/>
      <c r="BU149" s="29" t="s">
        <v>924</v>
      </c>
      <c r="BV149" s="30" t="s">
        <v>1030</v>
      </c>
      <c r="BW149" s="31">
        <f>L2+(141*L4)</f>
        <v>142</v>
      </c>
      <c r="BX149" s="22"/>
    </row>
    <row r="150" spans="1:76" x14ac:dyDescent="0.2">
      <c r="A150" s="1">
        <v>14</v>
      </c>
      <c r="B150" s="178">
        <f>BW386</f>
        <v>379</v>
      </c>
      <c r="C150" s="6">
        <f>BW243</f>
        <v>236</v>
      </c>
      <c r="D150" s="6">
        <f>BW737</f>
        <v>730</v>
      </c>
      <c r="E150" s="11">
        <f>BW848</f>
        <v>841</v>
      </c>
      <c r="F150" s="6">
        <f>BW620</f>
        <v>613</v>
      </c>
      <c r="G150" s="6">
        <f>BW1021</f>
        <v>1014</v>
      </c>
      <c r="H150" s="6">
        <f>BW463</f>
        <v>456</v>
      </c>
      <c r="I150" s="6">
        <f>BW94</f>
        <v>87</v>
      </c>
      <c r="J150" s="6">
        <f>BW839</f>
        <v>832</v>
      </c>
      <c r="K150" s="6">
        <f>BW694</f>
        <v>687</v>
      </c>
      <c r="L150" s="6">
        <f>BW164</f>
        <v>157</v>
      </c>
      <c r="M150" s="6">
        <f>BW277</f>
        <v>270</v>
      </c>
      <c r="N150" s="7">
        <f>BW41</f>
        <v>34</v>
      </c>
      <c r="O150" s="9">
        <f>BW440</f>
        <v>433</v>
      </c>
      <c r="P150" s="6">
        <f>BW906</f>
        <v>899</v>
      </c>
      <c r="Q150" s="6">
        <f>BW539</f>
        <v>532</v>
      </c>
      <c r="R150" s="6">
        <f>BW500</f>
        <v>493</v>
      </c>
      <c r="S150" s="6">
        <f>BW133</f>
        <v>126</v>
      </c>
      <c r="T150" s="6">
        <f>BW599</f>
        <v>592</v>
      </c>
      <c r="U150" s="8">
        <f>BW998</f>
        <v>991</v>
      </c>
      <c r="V150" s="6">
        <f>BW762</f>
        <v>755</v>
      </c>
      <c r="W150" s="6">
        <f>BW875</f>
        <v>868</v>
      </c>
      <c r="X150" s="6">
        <f>BW345</f>
        <v>338</v>
      </c>
      <c r="Y150" s="6">
        <f>BW200</f>
        <v>193</v>
      </c>
      <c r="Z150" s="6">
        <f>BW945</f>
        <v>938</v>
      </c>
      <c r="AA150" s="6">
        <f>BW576</f>
        <v>569</v>
      </c>
      <c r="AB150" s="6">
        <f>BW18</f>
        <v>11</v>
      </c>
      <c r="AC150" s="6">
        <f>BW419</f>
        <v>412</v>
      </c>
      <c r="AD150" s="12">
        <f>BW191</f>
        <v>184</v>
      </c>
      <c r="AE150" s="6">
        <f>BW302</f>
        <v>295</v>
      </c>
      <c r="AF150" s="6">
        <f>BW796</f>
        <v>789</v>
      </c>
      <c r="AG150" s="179">
        <f>BW653</f>
        <v>646</v>
      </c>
      <c r="AH150" s="5">
        <f t="shared" si="31"/>
        <v>16400</v>
      </c>
      <c r="AI150" s="5">
        <f t="shared" si="32"/>
        <v>11201200</v>
      </c>
      <c r="AJ150" s="2">
        <f t="shared" si="30"/>
        <v>8606720000</v>
      </c>
      <c r="AK150" s="115">
        <f>SUMSQ(R149,S149,T149,U149,V149,W149,X149,Y149,Z149,AA149,AB149,AC149,AD149,AE149,AF149,AG149,R150,S150,T150,U150,V150,W150,X150,Y150,Z150,AA150,AB150,AC150,AD150,AE150,AF150,AG150)</f>
        <v>11201200</v>
      </c>
      <c r="AM150" s="47" t="s">
        <v>478</v>
      </c>
      <c r="AN150" s="48" t="s">
        <v>66</v>
      </c>
      <c r="AO150" s="48" t="s">
        <v>414</v>
      </c>
      <c r="AP150" s="65" t="s">
        <v>129</v>
      </c>
      <c r="AQ150" s="48" t="s">
        <v>350</v>
      </c>
      <c r="AR150" s="65" t="s">
        <v>191</v>
      </c>
      <c r="AS150" s="48" t="s">
        <v>287</v>
      </c>
      <c r="AT150" s="48" t="s">
        <v>255</v>
      </c>
      <c r="AU150" s="48" t="s">
        <v>208</v>
      </c>
      <c r="AV150" s="48" t="s">
        <v>303</v>
      </c>
      <c r="AW150" s="48" t="s">
        <v>146</v>
      </c>
      <c r="AX150" s="48" t="s">
        <v>367</v>
      </c>
      <c r="AY150" s="48" t="s">
        <v>83</v>
      </c>
      <c r="AZ150" s="48" t="s">
        <v>431</v>
      </c>
      <c r="BA150" s="65" t="s">
        <v>1132</v>
      </c>
      <c r="BB150" s="48" t="s">
        <v>494</v>
      </c>
      <c r="BC150" s="48" t="s">
        <v>748</v>
      </c>
      <c r="BD150" s="48" t="s">
        <v>780</v>
      </c>
      <c r="BE150" s="48" t="s">
        <v>685</v>
      </c>
      <c r="BF150" s="65" t="s">
        <v>843</v>
      </c>
      <c r="BG150" s="48" t="s">
        <v>621</v>
      </c>
      <c r="BH150" s="65" t="s">
        <v>906</v>
      </c>
      <c r="BI150" s="48" t="s">
        <v>557</v>
      </c>
      <c r="BJ150" s="48" t="s">
        <v>969</v>
      </c>
      <c r="BK150" s="65" t="s">
        <v>1015</v>
      </c>
      <c r="BL150" s="48" t="s">
        <v>541</v>
      </c>
      <c r="BM150" s="48" t="s">
        <v>952</v>
      </c>
      <c r="BN150" s="48" t="s">
        <v>604</v>
      </c>
      <c r="BO150" s="48" t="s">
        <v>889</v>
      </c>
      <c r="BP150" s="48" t="s">
        <v>668</v>
      </c>
      <c r="BQ150" s="48" t="s">
        <v>826</v>
      </c>
      <c r="BR150" s="49" t="s">
        <v>732</v>
      </c>
      <c r="BS150" s="24"/>
      <c r="BT150" s="22"/>
      <c r="BU150" s="29" t="s">
        <v>566</v>
      </c>
      <c r="BV150" s="30" t="s">
        <v>1030</v>
      </c>
      <c r="BW150" s="31">
        <f>L2+(142*L4)</f>
        <v>143</v>
      </c>
      <c r="BX150" s="22"/>
    </row>
    <row r="151" spans="1:76" x14ac:dyDescent="0.2">
      <c r="A151" s="1">
        <v>15</v>
      </c>
      <c r="B151" s="190">
        <f>BW814</f>
        <v>807</v>
      </c>
      <c r="C151" s="6">
        <f>BW703</f>
        <v>696</v>
      </c>
      <c r="D151" s="6">
        <f>BW141</f>
        <v>134</v>
      </c>
      <c r="E151" s="6">
        <f>BW284</f>
        <v>277</v>
      </c>
      <c r="F151" s="6">
        <f>BW64</f>
        <v>57</v>
      </c>
      <c r="G151" s="6">
        <f>BW433</f>
        <v>426</v>
      </c>
      <c r="H151" s="6">
        <f>BW931</f>
        <v>924</v>
      </c>
      <c r="I151" s="6">
        <f>BW530</f>
        <v>523</v>
      </c>
      <c r="J151" s="6">
        <f>BW363</f>
        <v>356</v>
      </c>
      <c r="K151" s="6">
        <f>BW250</f>
        <v>243</v>
      </c>
      <c r="L151" s="6">
        <f>BW712</f>
        <v>705</v>
      </c>
      <c r="M151" s="6">
        <f>BW857</f>
        <v>850</v>
      </c>
      <c r="N151" s="6">
        <f>BW645</f>
        <v>638</v>
      </c>
      <c r="O151" s="6">
        <f>BW1012</f>
        <v>1005</v>
      </c>
      <c r="P151" s="9">
        <f>BW486</f>
        <v>479</v>
      </c>
      <c r="Q151" s="7">
        <f>BW87</f>
        <v>80</v>
      </c>
      <c r="R151" s="8">
        <f>BW952</f>
        <v>945</v>
      </c>
      <c r="S151" s="6">
        <f>BW553</f>
        <v>546</v>
      </c>
      <c r="T151" s="6">
        <f>BW27</f>
        <v>20</v>
      </c>
      <c r="U151" s="6">
        <f>BW394</f>
        <v>387</v>
      </c>
      <c r="V151" s="6">
        <f>BW182</f>
        <v>175</v>
      </c>
      <c r="W151" s="6">
        <f>BW327</f>
        <v>320</v>
      </c>
      <c r="X151" s="6">
        <f>BW789</f>
        <v>782</v>
      </c>
      <c r="Y151" s="6">
        <f>BW676</f>
        <v>669</v>
      </c>
      <c r="Z151" s="6">
        <f>BW509</f>
        <v>502</v>
      </c>
      <c r="AA151" s="6">
        <f>BW108</f>
        <v>101</v>
      </c>
      <c r="AB151" s="6">
        <f>BW606</f>
        <v>599</v>
      </c>
      <c r="AC151" s="6">
        <f>BW975</f>
        <v>968</v>
      </c>
      <c r="AD151" s="6">
        <f>BW755</f>
        <v>748</v>
      </c>
      <c r="AE151" s="6">
        <f>BW898</f>
        <v>891</v>
      </c>
      <c r="AF151" s="6">
        <f>BW336</f>
        <v>329</v>
      </c>
      <c r="AG151" s="186">
        <f>BW225</f>
        <v>218</v>
      </c>
      <c r="AH151" s="5">
        <f t="shared" si="31"/>
        <v>16400</v>
      </c>
      <c r="AI151" s="5">
        <f t="shared" si="32"/>
        <v>11201200</v>
      </c>
      <c r="AJ151" s="2">
        <f t="shared" si="30"/>
        <v>8606720000</v>
      </c>
      <c r="AK151" s="115">
        <f>SUMSQ(B151,C151,D151,E151,F151,G151,H151,I151,J151,K151,L151,M151,N151,O151,P151,Q151,B152,C152,D152,E152,F152,G152,H152,I152,J152,K152,L152,M152,N152,O152,P152,Q152)</f>
        <v>11201200</v>
      </c>
      <c r="AM151" s="47" t="s">
        <v>488</v>
      </c>
      <c r="AN151" s="48" t="s">
        <v>77</v>
      </c>
      <c r="AO151" s="48" t="s">
        <v>425</v>
      </c>
      <c r="AP151" s="48" t="s">
        <v>140</v>
      </c>
      <c r="AQ151" s="48" t="s">
        <v>361</v>
      </c>
      <c r="AR151" s="48" t="s">
        <v>202</v>
      </c>
      <c r="AS151" s="65" t="s">
        <v>1142</v>
      </c>
      <c r="AT151" s="48" t="s">
        <v>266</v>
      </c>
      <c r="AU151" s="48" t="s">
        <v>213</v>
      </c>
      <c r="AV151" s="48" t="s">
        <v>308</v>
      </c>
      <c r="AW151" s="48" t="s">
        <v>151</v>
      </c>
      <c r="AX151" s="65" t="s">
        <v>372</v>
      </c>
      <c r="AY151" s="48" t="s">
        <v>88</v>
      </c>
      <c r="AZ151" s="65" t="s">
        <v>436</v>
      </c>
      <c r="BA151" s="48" t="s">
        <v>24</v>
      </c>
      <c r="BB151" s="48" t="s">
        <v>499</v>
      </c>
      <c r="BC151" s="65" t="s">
        <v>753</v>
      </c>
      <c r="BD151" s="48" t="s">
        <v>784</v>
      </c>
      <c r="BE151" s="48" t="s">
        <v>690</v>
      </c>
      <c r="BF151" s="48" t="s">
        <v>848</v>
      </c>
      <c r="BG151" s="48" t="s">
        <v>626</v>
      </c>
      <c r="BH151" s="48" t="s">
        <v>911</v>
      </c>
      <c r="BI151" s="48" t="s">
        <v>562</v>
      </c>
      <c r="BJ151" s="48" t="s">
        <v>973</v>
      </c>
      <c r="BK151" s="48" t="s">
        <v>1026</v>
      </c>
      <c r="BL151" s="48" t="s">
        <v>551</v>
      </c>
      <c r="BM151" s="48" t="s">
        <v>963</v>
      </c>
      <c r="BN151" s="65" t="s">
        <v>615</v>
      </c>
      <c r="BO151" s="48" t="s">
        <v>900</v>
      </c>
      <c r="BP151" s="65" t="s">
        <v>679</v>
      </c>
      <c r="BQ151" s="48" t="s">
        <v>837</v>
      </c>
      <c r="BR151" s="49" t="s">
        <v>742</v>
      </c>
      <c r="BS151" s="24"/>
      <c r="BT151" s="22"/>
      <c r="BU151" s="29" t="s">
        <v>752</v>
      </c>
      <c r="BV151" s="30" t="s">
        <v>1030</v>
      </c>
      <c r="BW151" s="31">
        <f>L2+(143*L4)</f>
        <v>144</v>
      </c>
      <c r="BX151" s="22"/>
    </row>
    <row r="152" spans="1:76" x14ac:dyDescent="0.2">
      <c r="A152" s="1">
        <v>16</v>
      </c>
      <c r="B152" s="178">
        <f>BW651</f>
        <v>644</v>
      </c>
      <c r="C152" s="11">
        <f>BW794</f>
        <v>787</v>
      </c>
      <c r="D152" s="6">
        <f>BW296</f>
        <v>289</v>
      </c>
      <c r="E152" s="6">
        <f>BW185</f>
        <v>178</v>
      </c>
      <c r="F152" s="6">
        <f>BW421</f>
        <v>414</v>
      </c>
      <c r="G152" s="6">
        <f>BW20</f>
        <v>13</v>
      </c>
      <c r="H152" s="6">
        <f>BW582</f>
        <v>575</v>
      </c>
      <c r="I152" s="6">
        <f>BW951</f>
        <v>944</v>
      </c>
      <c r="J152" s="6">
        <f>BW206</f>
        <v>199</v>
      </c>
      <c r="K152" s="6">
        <f>BW351</f>
        <v>344</v>
      </c>
      <c r="L152" s="6">
        <f>BW877</f>
        <v>870</v>
      </c>
      <c r="M152" s="6">
        <f>BW764</f>
        <v>757</v>
      </c>
      <c r="N152" s="6">
        <f>BW992</f>
        <v>985</v>
      </c>
      <c r="O152" s="6">
        <f>BW593</f>
        <v>586</v>
      </c>
      <c r="P152" s="7">
        <f>BW131</f>
        <v>124</v>
      </c>
      <c r="Q152" s="9">
        <f>BW498</f>
        <v>491</v>
      </c>
      <c r="R152" s="6">
        <f>BW541</f>
        <v>534</v>
      </c>
      <c r="S152" s="8">
        <f>BW908</f>
        <v>901</v>
      </c>
      <c r="T152" s="6">
        <f>BW446</f>
        <v>439</v>
      </c>
      <c r="U152" s="6">
        <f>BW47</f>
        <v>40</v>
      </c>
      <c r="V152" s="6">
        <f>BW275</f>
        <v>268</v>
      </c>
      <c r="W152" s="6">
        <f>BW162</f>
        <v>155</v>
      </c>
      <c r="X152" s="6">
        <f>BW688</f>
        <v>681</v>
      </c>
      <c r="Y152" s="6">
        <f>BW833</f>
        <v>826</v>
      </c>
      <c r="Z152" s="6">
        <f>BW88</f>
        <v>81</v>
      </c>
      <c r="AA152" s="6">
        <f>BW457</f>
        <v>450</v>
      </c>
      <c r="AB152" s="6">
        <f>BW1019</f>
        <v>1012</v>
      </c>
      <c r="AC152" s="6">
        <f>BW618</f>
        <v>611</v>
      </c>
      <c r="AD152" s="6">
        <f>BW854</f>
        <v>847</v>
      </c>
      <c r="AE152" s="6">
        <f>BW743</f>
        <v>736</v>
      </c>
      <c r="AF152" s="12">
        <f>BW245</f>
        <v>238</v>
      </c>
      <c r="AG152" s="179">
        <f>BW388</f>
        <v>381</v>
      </c>
      <c r="AH152" s="5">
        <f t="shared" si="31"/>
        <v>16400</v>
      </c>
      <c r="AI152" s="5">
        <f t="shared" si="32"/>
        <v>11201200</v>
      </c>
      <c r="AJ152" s="2">
        <f t="shared" si="30"/>
        <v>8606720000</v>
      </c>
      <c r="AK152" s="115">
        <f>SUMSQ(R151,S151,T151,U151,V151,W151,X151,Y151,Z151,AA151,AB151,AC151,AD151,AE151,AF151,AG151,R152,S152,T152,U152,V152,W152,X152,Y152,Z152,AA152,AB152,AC152,AD152,AE152,AF152,AG152)</f>
        <v>11201200</v>
      </c>
      <c r="AM152" s="47" t="s">
        <v>476</v>
      </c>
      <c r="AN152" s="48" t="s">
        <v>64</v>
      </c>
      <c r="AO152" s="48" t="s">
        <v>412</v>
      </c>
      <c r="AP152" s="48" t="s">
        <v>127</v>
      </c>
      <c r="AQ152" s="48" t="s">
        <v>348</v>
      </c>
      <c r="AR152" s="48" t="s">
        <v>189</v>
      </c>
      <c r="AS152" s="48" t="s">
        <v>285</v>
      </c>
      <c r="AT152" s="65" t="s">
        <v>253</v>
      </c>
      <c r="AU152" s="48" t="s">
        <v>210</v>
      </c>
      <c r="AV152" s="48" t="s">
        <v>305</v>
      </c>
      <c r="AW152" s="48" t="s">
        <v>56</v>
      </c>
      <c r="AX152" s="48" t="s">
        <v>369</v>
      </c>
      <c r="AY152" s="65" t="s">
        <v>85</v>
      </c>
      <c r="AZ152" s="48" t="s">
        <v>433</v>
      </c>
      <c r="BA152" s="48" t="s">
        <v>21</v>
      </c>
      <c r="BB152" s="48" t="s">
        <v>496</v>
      </c>
      <c r="BC152" s="48" t="s">
        <v>750</v>
      </c>
      <c r="BD152" s="65" t="s">
        <v>1125</v>
      </c>
      <c r="BE152" s="48" t="s">
        <v>687</v>
      </c>
      <c r="BF152" s="48" t="s">
        <v>845</v>
      </c>
      <c r="BG152" s="48" t="s">
        <v>623</v>
      </c>
      <c r="BH152" s="48" t="s">
        <v>908</v>
      </c>
      <c r="BI152" s="48" t="s">
        <v>559</v>
      </c>
      <c r="BJ152" s="48" t="s">
        <v>970</v>
      </c>
      <c r="BK152" s="48" t="s">
        <v>1013</v>
      </c>
      <c r="BL152" s="48" t="s">
        <v>539</v>
      </c>
      <c r="BM152" s="65" t="s">
        <v>950</v>
      </c>
      <c r="BN152" s="48" t="s">
        <v>602</v>
      </c>
      <c r="BO152" s="65" t="s">
        <v>887</v>
      </c>
      <c r="BP152" s="48" t="s">
        <v>666</v>
      </c>
      <c r="BQ152" s="48" t="s">
        <v>824</v>
      </c>
      <c r="BR152" s="49" t="s">
        <v>730</v>
      </c>
      <c r="BS152" s="24"/>
      <c r="BT152" s="22"/>
      <c r="BU152" s="29" t="s">
        <v>252</v>
      </c>
      <c r="BV152" s="30" t="s">
        <v>1030</v>
      </c>
      <c r="BW152" s="31">
        <f>L2+(144*L4)</f>
        <v>145</v>
      </c>
      <c r="BX152" s="22"/>
    </row>
    <row r="153" spans="1:76" x14ac:dyDescent="0.2">
      <c r="A153" s="1">
        <v>17</v>
      </c>
      <c r="B153" s="178">
        <f>BW660</f>
        <v>653</v>
      </c>
      <c r="C153" s="12">
        <f>BW805</f>
        <v>798</v>
      </c>
      <c r="D153" s="6">
        <f>BW311</f>
        <v>304</v>
      </c>
      <c r="E153" s="6">
        <f>BW198</f>
        <v>191</v>
      </c>
      <c r="F153" s="6">
        <f>BW410</f>
        <v>403</v>
      </c>
      <c r="G153" s="6">
        <f>BW11</f>
        <v>4</v>
      </c>
      <c r="H153" s="6">
        <f>BW569</f>
        <v>562</v>
      </c>
      <c r="I153" s="6">
        <f>BW936</f>
        <v>929</v>
      </c>
      <c r="J153" s="6">
        <f>BW209</f>
        <v>202</v>
      </c>
      <c r="K153" s="6">
        <f>BW352</f>
        <v>345</v>
      </c>
      <c r="L153" s="6">
        <f>BW882</f>
        <v>875</v>
      </c>
      <c r="M153" s="6">
        <f>BW771</f>
        <v>764</v>
      </c>
      <c r="N153" s="6">
        <f>BW991</f>
        <v>984</v>
      </c>
      <c r="O153" s="6">
        <f>BW590</f>
        <v>583</v>
      </c>
      <c r="P153" s="8">
        <f>BW124</f>
        <v>117</v>
      </c>
      <c r="Q153" s="6">
        <f>BW493</f>
        <v>486</v>
      </c>
      <c r="R153" s="9">
        <f>BW546</f>
        <v>539</v>
      </c>
      <c r="S153" s="7">
        <f>BW915</f>
        <v>908</v>
      </c>
      <c r="T153" s="6">
        <f>BW449</f>
        <v>442</v>
      </c>
      <c r="U153" s="6">
        <f>BW48</f>
        <v>41</v>
      </c>
      <c r="V153" s="6">
        <f>BW268</f>
        <v>261</v>
      </c>
      <c r="W153" s="6">
        <f>BW157</f>
        <v>150</v>
      </c>
      <c r="X153" s="6">
        <f>BW687</f>
        <v>680</v>
      </c>
      <c r="Y153" s="6">
        <f>BW830</f>
        <v>823</v>
      </c>
      <c r="Z153" s="6">
        <f>BW103</f>
        <v>96</v>
      </c>
      <c r="AA153" s="6">
        <f>BW470</f>
        <v>463</v>
      </c>
      <c r="AB153" s="6">
        <f>BW1028</f>
        <v>1021</v>
      </c>
      <c r="AC153" s="6">
        <f>BW629</f>
        <v>622</v>
      </c>
      <c r="AD153" s="6">
        <f>BW841</f>
        <v>834</v>
      </c>
      <c r="AE153" s="6">
        <f>BW728</f>
        <v>721</v>
      </c>
      <c r="AF153" s="11">
        <f>BW234</f>
        <v>227</v>
      </c>
      <c r="AG153" s="179">
        <f>BW379</f>
        <v>372</v>
      </c>
      <c r="AH153" s="5">
        <f t="shared" si="31"/>
        <v>16400</v>
      </c>
      <c r="AI153" s="5">
        <f t="shared" si="32"/>
        <v>11201200</v>
      </c>
      <c r="AJ153" s="2">
        <f t="shared" si="30"/>
        <v>8606720000</v>
      </c>
      <c r="AK153" s="115">
        <f>SUMSQ(B153,C153,D153,E153,F153,G153,H153,I153,J153,K153,L153,M153,N153,O153,P153,Q153,B154,C154,D154,E154,F154,G154,H154,I154,J154,K154,L154,M154,N154,O154,P154,Q154)</f>
        <v>11201200</v>
      </c>
      <c r="AM153" s="47" t="s">
        <v>45</v>
      </c>
      <c r="AN153" s="48" t="s">
        <v>520</v>
      </c>
      <c r="AO153" s="48" t="s">
        <v>109</v>
      </c>
      <c r="AP153" s="48" t="s">
        <v>457</v>
      </c>
      <c r="AQ153" s="48" t="s">
        <v>171</v>
      </c>
      <c r="AR153" s="48" t="s">
        <v>393</v>
      </c>
      <c r="AS153" s="48" t="s">
        <v>234</v>
      </c>
      <c r="AT153" s="65" t="s">
        <v>329</v>
      </c>
      <c r="AU153" s="48" t="s">
        <v>277</v>
      </c>
      <c r="AV153" s="48" t="s">
        <v>245</v>
      </c>
      <c r="AW153" s="65" t="s">
        <v>340</v>
      </c>
      <c r="AX153" s="48" t="s">
        <v>181</v>
      </c>
      <c r="AY153" s="65" t="s">
        <v>404</v>
      </c>
      <c r="AZ153" s="48" t="s">
        <v>119</v>
      </c>
      <c r="BA153" s="48" t="s">
        <v>468</v>
      </c>
      <c r="BB153" s="48" t="s">
        <v>56</v>
      </c>
      <c r="BC153" s="48" t="s">
        <v>816</v>
      </c>
      <c r="BD153" s="65" t="s">
        <v>1150</v>
      </c>
      <c r="BE153" s="48" t="s">
        <v>880</v>
      </c>
      <c r="BF153" s="48" t="s">
        <v>658</v>
      </c>
      <c r="BG153" s="48" t="s">
        <v>943</v>
      </c>
      <c r="BH153" s="48" t="s">
        <v>594</v>
      </c>
      <c r="BI153" s="48" t="s">
        <v>1005</v>
      </c>
      <c r="BJ153" s="48" t="s">
        <v>531</v>
      </c>
      <c r="BK153" s="48" t="s">
        <v>583</v>
      </c>
      <c r="BL153" s="48" t="s">
        <v>994</v>
      </c>
      <c r="BM153" s="65" t="s">
        <v>647</v>
      </c>
      <c r="BN153" s="48" t="s">
        <v>932</v>
      </c>
      <c r="BO153" s="65" t="s">
        <v>711</v>
      </c>
      <c r="BP153" s="48" t="s">
        <v>869</v>
      </c>
      <c r="BQ153" s="48" t="s">
        <v>774</v>
      </c>
      <c r="BR153" s="49" t="s">
        <v>805</v>
      </c>
      <c r="BS153" s="24"/>
      <c r="BT153" s="22"/>
      <c r="BU153" s="29" t="s">
        <v>68</v>
      </c>
      <c r="BV153" s="30" t="s">
        <v>1030</v>
      </c>
      <c r="BW153" s="31">
        <f>L2+(145*L4)</f>
        <v>146</v>
      </c>
      <c r="BX153" s="22"/>
    </row>
    <row r="154" spans="1:76" x14ac:dyDescent="0.2">
      <c r="A154" s="1">
        <v>18</v>
      </c>
      <c r="B154" s="188">
        <f>BW817</f>
        <v>810</v>
      </c>
      <c r="C154" s="6">
        <f>BW704</f>
        <v>697</v>
      </c>
      <c r="D154" s="6">
        <f>BW146</f>
        <v>139</v>
      </c>
      <c r="E154" s="6">
        <f>BW291</f>
        <v>284</v>
      </c>
      <c r="F154" s="6">
        <f>BW63</f>
        <v>56</v>
      </c>
      <c r="G154" s="6">
        <f>BW430</f>
        <v>423</v>
      </c>
      <c r="H154" s="6">
        <f>BW924</f>
        <v>917</v>
      </c>
      <c r="I154" s="6">
        <f>BW525</f>
        <v>518</v>
      </c>
      <c r="J154" s="6">
        <f>BW372</f>
        <v>365</v>
      </c>
      <c r="K154" s="6">
        <f>BW261</f>
        <v>254</v>
      </c>
      <c r="L154" s="6">
        <f>BW727</f>
        <v>720</v>
      </c>
      <c r="M154" s="6">
        <f>BW870</f>
        <v>863</v>
      </c>
      <c r="N154" s="6">
        <f>BW634</f>
        <v>627</v>
      </c>
      <c r="O154" s="6">
        <f>BW1003</f>
        <v>996</v>
      </c>
      <c r="P154" s="6">
        <f>BW473</f>
        <v>466</v>
      </c>
      <c r="Q154" s="8">
        <f>BW72</f>
        <v>65</v>
      </c>
      <c r="R154" s="7">
        <f>BW967</f>
        <v>960</v>
      </c>
      <c r="S154" s="9">
        <f>BW566</f>
        <v>559</v>
      </c>
      <c r="T154" s="6">
        <f>BW36</f>
        <v>29</v>
      </c>
      <c r="U154" s="6">
        <f>BW405</f>
        <v>398</v>
      </c>
      <c r="V154" s="6">
        <f>BW169</f>
        <v>162</v>
      </c>
      <c r="W154" s="6">
        <f>BW312</f>
        <v>305</v>
      </c>
      <c r="X154" s="6">
        <f>BW778</f>
        <v>771</v>
      </c>
      <c r="Y154" s="6">
        <f>BW667</f>
        <v>660</v>
      </c>
      <c r="Z154" s="6">
        <f>BW514</f>
        <v>507</v>
      </c>
      <c r="AA154" s="6">
        <f>BW115</f>
        <v>108</v>
      </c>
      <c r="AB154" s="6">
        <f>BW609</f>
        <v>602</v>
      </c>
      <c r="AC154" s="6">
        <f>BW976</f>
        <v>969</v>
      </c>
      <c r="AD154" s="6">
        <f>BW748</f>
        <v>741</v>
      </c>
      <c r="AE154" s="6">
        <f>BW893</f>
        <v>886</v>
      </c>
      <c r="AF154" s="6">
        <f>BW335</f>
        <v>328</v>
      </c>
      <c r="AG154" s="192">
        <f>BW222</f>
        <v>215</v>
      </c>
      <c r="AH154" s="5">
        <f t="shared" si="31"/>
        <v>16400</v>
      </c>
      <c r="AI154" s="5">
        <f t="shared" si="32"/>
        <v>11201200</v>
      </c>
      <c r="AJ154" s="2">
        <f t="shared" si="30"/>
        <v>8606720000</v>
      </c>
      <c r="AK154" s="115">
        <f>SUMSQ(R153,S153,T153,U153,V153,W153,X153,Y153,Z153,AA153,AB153,AC153,AD153,AE153,AF153,AG153,R154,S154,T154,U154,V154,W154,X154,Y154,Z154,AA154,AB154,AC154,AD154,AE154,AF154,AG154)</f>
        <v>11201200</v>
      </c>
      <c r="AM154" s="47" t="s">
        <v>32</v>
      </c>
      <c r="AN154" s="48" t="s">
        <v>507</v>
      </c>
      <c r="AO154" s="48" t="s">
        <v>96</v>
      </c>
      <c r="AP154" s="48" t="s">
        <v>444</v>
      </c>
      <c r="AQ154" s="48" t="s">
        <v>159</v>
      </c>
      <c r="AR154" s="48" t="s">
        <v>380</v>
      </c>
      <c r="AS154" s="65" t="s">
        <v>1138</v>
      </c>
      <c r="AT154" s="48" t="s">
        <v>316</v>
      </c>
      <c r="AU154" s="48" t="s">
        <v>274</v>
      </c>
      <c r="AV154" s="48" t="s">
        <v>242</v>
      </c>
      <c r="AW154" s="48" t="s">
        <v>337</v>
      </c>
      <c r="AX154" s="65" t="s">
        <v>179</v>
      </c>
      <c r="AY154" s="48" t="s">
        <v>401</v>
      </c>
      <c r="AZ154" s="65" t="s">
        <v>116</v>
      </c>
      <c r="BA154" s="48" t="s">
        <v>465</v>
      </c>
      <c r="BB154" s="48" t="s">
        <v>53</v>
      </c>
      <c r="BC154" s="65" t="s">
        <v>813</v>
      </c>
      <c r="BD154" s="48" t="s">
        <v>719</v>
      </c>
      <c r="BE154" s="48" t="s">
        <v>877</v>
      </c>
      <c r="BF154" s="48" t="s">
        <v>655</v>
      </c>
      <c r="BG154" s="48" t="s">
        <v>940</v>
      </c>
      <c r="BH154" s="48" t="s">
        <v>591</v>
      </c>
      <c r="BI154" s="48" t="s">
        <v>1002</v>
      </c>
      <c r="BJ154" s="48" t="s">
        <v>528</v>
      </c>
      <c r="BK154" s="48" t="s">
        <v>570</v>
      </c>
      <c r="BL154" s="48" t="s">
        <v>981</v>
      </c>
      <c r="BM154" s="48" t="s">
        <v>634</v>
      </c>
      <c r="BN154" s="65" t="s">
        <v>919</v>
      </c>
      <c r="BO154" s="48" t="s">
        <v>698</v>
      </c>
      <c r="BP154" s="65" t="s">
        <v>856</v>
      </c>
      <c r="BQ154" s="48" t="s">
        <v>761</v>
      </c>
      <c r="BR154" s="49" t="s">
        <v>792</v>
      </c>
      <c r="BS154" s="24"/>
      <c r="BT154" s="22"/>
      <c r="BU154" s="29" t="s">
        <v>409</v>
      </c>
      <c r="BV154" s="30" t="s">
        <v>1030</v>
      </c>
      <c r="BW154" s="31">
        <f>L2+(146*L4)</f>
        <v>147</v>
      </c>
      <c r="BX154" s="22"/>
    </row>
    <row r="155" spans="1:76" x14ac:dyDescent="0.2">
      <c r="A155" s="1">
        <v>19</v>
      </c>
      <c r="B155" s="178">
        <f>BW381</f>
        <v>374</v>
      </c>
      <c r="C155" s="6">
        <f>BW236</f>
        <v>229</v>
      </c>
      <c r="D155" s="6">
        <f>BW734</f>
        <v>727</v>
      </c>
      <c r="E155" s="12">
        <f>BW847</f>
        <v>840</v>
      </c>
      <c r="F155" s="6">
        <f>BW627</f>
        <v>620</v>
      </c>
      <c r="G155" s="6">
        <f>BW1026</f>
        <v>1019</v>
      </c>
      <c r="H155" s="6">
        <f>BW464</f>
        <v>457</v>
      </c>
      <c r="I155" s="6">
        <f>BW97</f>
        <v>90</v>
      </c>
      <c r="J155" s="6">
        <f>BW824</f>
        <v>817</v>
      </c>
      <c r="K155" s="6">
        <f>BW681</f>
        <v>674</v>
      </c>
      <c r="L155" s="6">
        <f>BW155</f>
        <v>148</v>
      </c>
      <c r="M155" s="6">
        <f>BW266</f>
        <v>259</v>
      </c>
      <c r="N155" s="8">
        <f>BW54</f>
        <v>47</v>
      </c>
      <c r="O155" s="6">
        <f>BW455</f>
        <v>448</v>
      </c>
      <c r="P155" s="6">
        <f>BW917</f>
        <v>910</v>
      </c>
      <c r="Q155" s="6">
        <f>BW548</f>
        <v>541</v>
      </c>
      <c r="R155" s="6">
        <f>BW491</f>
        <v>484</v>
      </c>
      <c r="S155" s="6">
        <f>BW122</f>
        <v>115</v>
      </c>
      <c r="T155" s="9">
        <f>BW584</f>
        <v>577</v>
      </c>
      <c r="U155" s="7">
        <f>BW985</f>
        <v>978</v>
      </c>
      <c r="V155" s="6">
        <f>BW773</f>
        <v>766</v>
      </c>
      <c r="W155" s="6">
        <f>BW884</f>
        <v>877</v>
      </c>
      <c r="X155" s="6">
        <f>BW358</f>
        <v>351</v>
      </c>
      <c r="Y155" s="6">
        <f>BW215</f>
        <v>208</v>
      </c>
      <c r="Z155" s="6">
        <f>BW942</f>
        <v>935</v>
      </c>
      <c r="AA155" s="6">
        <f>BW575</f>
        <v>568</v>
      </c>
      <c r="AB155" s="6">
        <f>BW13</f>
        <v>6</v>
      </c>
      <c r="AC155" s="6">
        <f>BW412</f>
        <v>405</v>
      </c>
      <c r="AD155" s="11">
        <f>BW192</f>
        <v>185</v>
      </c>
      <c r="AE155" s="6">
        <f>BW305</f>
        <v>298</v>
      </c>
      <c r="AF155" s="6">
        <f>BW803</f>
        <v>796</v>
      </c>
      <c r="AG155" s="179">
        <f>BW658</f>
        <v>651</v>
      </c>
      <c r="AH155" s="5">
        <f t="shared" si="31"/>
        <v>16400</v>
      </c>
      <c r="AI155" s="5">
        <f t="shared" si="32"/>
        <v>11201200</v>
      </c>
      <c r="AJ155" s="2">
        <f t="shared" si="30"/>
        <v>8606720000</v>
      </c>
      <c r="AK155" s="115">
        <f>SUMSQ(B155,C155,D155,E155,F155,G155,H155,I155,J155,K155,L155,M155,N155,O155,P155,Q155,B156,C156,D156,E156,F156,G156,H156,I156,J156,K156,L156,M156,N156,O156,P156,Q156)</f>
        <v>11201200</v>
      </c>
      <c r="AM155" s="47" t="s">
        <v>43</v>
      </c>
      <c r="AN155" s="48" t="s">
        <v>518</v>
      </c>
      <c r="AO155" s="48" t="s">
        <v>107</v>
      </c>
      <c r="AP155" s="65" t="s">
        <v>455</v>
      </c>
      <c r="AQ155" s="48" t="s">
        <v>169</v>
      </c>
      <c r="AR155" s="65" t="s">
        <v>391</v>
      </c>
      <c r="AS155" s="48" t="s">
        <v>232</v>
      </c>
      <c r="AT155" s="48" t="s">
        <v>327</v>
      </c>
      <c r="AU155" s="48" t="s">
        <v>279</v>
      </c>
      <c r="AV155" s="48" t="s">
        <v>247</v>
      </c>
      <c r="AW155" s="48" t="s">
        <v>342</v>
      </c>
      <c r="AX155" s="48" t="s">
        <v>183</v>
      </c>
      <c r="AY155" s="48" t="s">
        <v>406</v>
      </c>
      <c r="AZ155" s="48" t="s">
        <v>121</v>
      </c>
      <c r="BA155" s="65" t="s">
        <v>1148</v>
      </c>
      <c r="BB155" s="48" t="s">
        <v>58</v>
      </c>
      <c r="BC155" s="48" t="s">
        <v>818</v>
      </c>
      <c r="BD155" s="48" t="s">
        <v>724</v>
      </c>
      <c r="BE155" s="48" t="s">
        <v>0</v>
      </c>
      <c r="BF155" s="65" t="s">
        <v>660</v>
      </c>
      <c r="BG155" s="48" t="s">
        <v>945</v>
      </c>
      <c r="BH155" s="65" t="s">
        <v>596</v>
      </c>
      <c r="BI155" s="48" t="s">
        <v>1007</v>
      </c>
      <c r="BJ155" s="48" t="s">
        <v>533</v>
      </c>
      <c r="BK155" s="65" t="s">
        <v>581</v>
      </c>
      <c r="BL155" s="48" t="s">
        <v>992</v>
      </c>
      <c r="BM155" s="48" t="s">
        <v>645</v>
      </c>
      <c r="BN155" s="48" t="s">
        <v>930</v>
      </c>
      <c r="BO155" s="48" t="s">
        <v>709</v>
      </c>
      <c r="BP155" s="48" t="s">
        <v>867</v>
      </c>
      <c r="BQ155" s="48" t="s">
        <v>772</v>
      </c>
      <c r="BR155" s="49" t="s">
        <v>803</v>
      </c>
      <c r="BS155" s="24"/>
      <c r="BT155" s="22"/>
      <c r="BU155" s="29" t="s">
        <v>342</v>
      </c>
      <c r="BV155" s="30" t="s">
        <v>1030</v>
      </c>
      <c r="BW155" s="31">
        <f>L2+(147*L4)</f>
        <v>148</v>
      </c>
      <c r="BX155" s="22"/>
    </row>
    <row r="156" spans="1:76" x14ac:dyDescent="0.2">
      <c r="A156" s="1">
        <v>20</v>
      </c>
      <c r="B156" s="178">
        <f>BW216</f>
        <v>209</v>
      </c>
      <c r="C156" s="6">
        <f>BW329</f>
        <v>322</v>
      </c>
      <c r="D156" s="12">
        <f>BW891</f>
        <v>884</v>
      </c>
      <c r="E156" s="6">
        <f>BW746</f>
        <v>739</v>
      </c>
      <c r="F156" s="6">
        <f>BW982</f>
        <v>975</v>
      </c>
      <c r="G156" s="6">
        <f>BW615</f>
        <v>608</v>
      </c>
      <c r="H156" s="6">
        <f>BW117</f>
        <v>110</v>
      </c>
      <c r="I156" s="6">
        <f>BW516</f>
        <v>509</v>
      </c>
      <c r="J156" s="6">
        <f>BW669</f>
        <v>662</v>
      </c>
      <c r="K156" s="6">
        <f>BW780</f>
        <v>773</v>
      </c>
      <c r="L156" s="6">
        <f>BW318</f>
        <v>311</v>
      </c>
      <c r="M156" s="6">
        <f>BW175</f>
        <v>168</v>
      </c>
      <c r="N156" s="6">
        <f>BW403</f>
        <v>396</v>
      </c>
      <c r="O156" s="8">
        <f>BW34</f>
        <v>27</v>
      </c>
      <c r="P156" s="6">
        <f>BW560</f>
        <v>553</v>
      </c>
      <c r="Q156" s="6">
        <f>BW961</f>
        <v>954</v>
      </c>
      <c r="R156" s="6">
        <f>BW78</f>
        <v>71</v>
      </c>
      <c r="S156" s="6">
        <f>BW479</f>
        <v>472</v>
      </c>
      <c r="T156" s="7">
        <f>BW1005</f>
        <v>998</v>
      </c>
      <c r="U156" s="9">
        <f>BW636</f>
        <v>629</v>
      </c>
      <c r="V156" s="6">
        <f>BW864</f>
        <v>857</v>
      </c>
      <c r="W156" s="6">
        <f>BW721</f>
        <v>714</v>
      </c>
      <c r="X156" s="6">
        <f>BW259</f>
        <v>252</v>
      </c>
      <c r="Y156" s="6">
        <f>BW370</f>
        <v>363</v>
      </c>
      <c r="Z156" s="6">
        <f>BW523</f>
        <v>516</v>
      </c>
      <c r="AA156" s="6">
        <f>BW922</f>
        <v>915</v>
      </c>
      <c r="AB156" s="6">
        <f>BW424</f>
        <v>417</v>
      </c>
      <c r="AC156" s="6">
        <f>BW57</f>
        <v>50</v>
      </c>
      <c r="AD156" s="6">
        <f>BW293</f>
        <v>286</v>
      </c>
      <c r="AE156" s="11">
        <f>BW148</f>
        <v>141</v>
      </c>
      <c r="AF156" s="6">
        <f>BW710</f>
        <v>703</v>
      </c>
      <c r="AG156" s="179">
        <f>BW823</f>
        <v>816</v>
      </c>
      <c r="AH156" s="5">
        <f t="shared" si="31"/>
        <v>16400</v>
      </c>
      <c r="AI156" s="5">
        <f t="shared" si="32"/>
        <v>11201200</v>
      </c>
      <c r="AJ156" s="2">
        <f t="shared" si="30"/>
        <v>8606720000</v>
      </c>
      <c r="AK156" s="115">
        <f>SUMSQ(R155,S155,T155,U155,V155,W155,X155,Y155,Z155,AA155,AB155,AC155,AD155,AE155,AF155,AG155,R156,S156,T156,U156,V156,W156,X156,Y156,Z156,AA156,AB156,AC156,AD156,AE156,AF156,AG156)</f>
        <v>11201200</v>
      </c>
      <c r="AM156" s="47" t="s">
        <v>34</v>
      </c>
      <c r="AN156" s="48" t="s">
        <v>509</v>
      </c>
      <c r="AO156" s="65" t="s">
        <v>98</v>
      </c>
      <c r="AP156" s="48" t="s">
        <v>446</v>
      </c>
      <c r="AQ156" s="65" t="s">
        <v>161</v>
      </c>
      <c r="AR156" s="48" t="s">
        <v>382</v>
      </c>
      <c r="AS156" s="48" t="s">
        <v>223</v>
      </c>
      <c r="AT156" s="48" t="s">
        <v>318</v>
      </c>
      <c r="AU156" s="48" t="s">
        <v>272</v>
      </c>
      <c r="AV156" s="48" t="s">
        <v>240</v>
      </c>
      <c r="AW156" s="48" t="s">
        <v>335</v>
      </c>
      <c r="AX156" s="48" t="s">
        <v>177</v>
      </c>
      <c r="AY156" s="48" t="s">
        <v>399</v>
      </c>
      <c r="AZ156" s="48" t="s">
        <v>114</v>
      </c>
      <c r="BA156" s="48" t="s">
        <v>463</v>
      </c>
      <c r="BB156" s="65" t="s">
        <v>145</v>
      </c>
      <c r="BC156" s="48" t="s">
        <v>811</v>
      </c>
      <c r="BD156" s="48" t="s">
        <v>717</v>
      </c>
      <c r="BE156" s="65" t="s">
        <v>875</v>
      </c>
      <c r="BF156" s="48" t="s">
        <v>653</v>
      </c>
      <c r="BG156" s="65" t="s">
        <v>938</v>
      </c>
      <c r="BH156" s="48" t="s">
        <v>589</v>
      </c>
      <c r="BI156" s="48" t="s">
        <v>1000</v>
      </c>
      <c r="BJ156" s="48" t="s">
        <v>526</v>
      </c>
      <c r="BK156" s="48" t="s">
        <v>572</v>
      </c>
      <c r="BL156" s="65" t="s">
        <v>1136</v>
      </c>
      <c r="BM156" s="48" t="s">
        <v>636</v>
      </c>
      <c r="BN156" s="48" t="s">
        <v>921</v>
      </c>
      <c r="BO156" s="48" t="s">
        <v>700</v>
      </c>
      <c r="BP156" s="48" t="s">
        <v>858</v>
      </c>
      <c r="BQ156" s="48" t="s">
        <v>763</v>
      </c>
      <c r="BR156" s="49" t="s">
        <v>794</v>
      </c>
      <c r="BS156" s="24"/>
      <c r="BT156" s="22"/>
      <c r="BU156" s="29" t="s">
        <v>661</v>
      </c>
      <c r="BV156" s="30" t="s">
        <v>1030</v>
      </c>
      <c r="BW156" s="31">
        <f>L2+(148*L4)</f>
        <v>149</v>
      </c>
      <c r="BX156" s="22"/>
    </row>
    <row r="157" spans="1:76" x14ac:dyDescent="0.2">
      <c r="A157" s="1">
        <v>21</v>
      </c>
      <c r="B157" s="178">
        <f>BW279</f>
        <v>272</v>
      </c>
      <c r="C157" s="6">
        <f>BW166</f>
        <v>159</v>
      </c>
      <c r="D157" s="6">
        <f>BW692</f>
        <v>685</v>
      </c>
      <c r="E157" s="6">
        <f>BW837</f>
        <v>830</v>
      </c>
      <c r="F157" s="6">
        <f>BW537</f>
        <v>530</v>
      </c>
      <c r="G157" s="12">
        <f>BW904</f>
        <v>897</v>
      </c>
      <c r="H157" s="6">
        <f>BW442</f>
        <v>435</v>
      </c>
      <c r="I157" s="6">
        <f>BW43</f>
        <v>36</v>
      </c>
      <c r="J157" s="6">
        <f>BW850</f>
        <v>843</v>
      </c>
      <c r="K157" s="6">
        <f>BW739</f>
        <v>732</v>
      </c>
      <c r="L157" s="8">
        <f>BW241</f>
        <v>234</v>
      </c>
      <c r="M157" s="6">
        <f>BW384</f>
        <v>377</v>
      </c>
      <c r="N157" s="6">
        <f>BW92</f>
        <v>85</v>
      </c>
      <c r="O157" s="6">
        <f>BW461</f>
        <v>454</v>
      </c>
      <c r="P157" s="6">
        <f>BW1023</f>
        <v>1016</v>
      </c>
      <c r="Q157" s="6">
        <f>BW622</f>
        <v>615</v>
      </c>
      <c r="R157" s="6">
        <f>BW417</f>
        <v>410</v>
      </c>
      <c r="S157" s="6">
        <f>BW16</f>
        <v>9</v>
      </c>
      <c r="T157" s="6">
        <f>BW578</f>
        <v>571</v>
      </c>
      <c r="U157" s="6">
        <f>BW947</f>
        <v>940</v>
      </c>
      <c r="V157" s="9">
        <f>BW655</f>
        <v>648</v>
      </c>
      <c r="W157" s="7">
        <f>BW798</f>
        <v>791</v>
      </c>
      <c r="X157" s="6">
        <f>BW300</f>
        <v>293</v>
      </c>
      <c r="Y157" s="6">
        <f>BW189</f>
        <v>182</v>
      </c>
      <c r="Z157" s="6">
        <f>BW996</f>
        <v>989</v>
      </c>
      <c r="AA157" s="6">
        <f>BW597</f>
        <v>590</v>
      </c>
      <c r="AB157" s="11">
        <f>BW135</f>
        <v>128</v>
      </c>
      <c r="AC157" s="6">
        <f>BW502</f>
        <v>495</v>
      </c>
      <c r="AD157" s="6">
        <f>BW202</f>
        <v>195</v>
      </c>
      <c r="AE157" s="6">
        <f>BW347</f>
        <v>340</v>
      </c>
      <c r="AF157" s="6">
        <f>BW873</f>
        <v>866</v>
      </c>
      <c r="AG157" s="179">
        <f>BW760</f>
        <v>753</v>
      </c>
      <c r="AH157" s="5">
        <f t="shared" si="31"/>
        <v>16400</v>
      </c>
      <c r="AI157" s="5">
        <f t="shared" si="32"/>
        <v>11201200</v>
      </c>
      <c r="AJ157" s="2">
        <f t="shared" si="30"/>
        <v>8606720000</v>
      </c>
      <c r="AK157" s="115">
        <f>SUMSQ(B157,C157,D157,E157,F157,G157,H157,I157,J157,K157,L157,M157,N157,O157,P157,Q157,B158,C158,D158,E158,F158,G158,H158,I158,J158,K158,L158,M158,N158,O158,P158,Q158)</f>
        <v>11201200</v>
      </c>
      <c r="AM157" s="47" t="s">
        <v>41</v>
      </c>
      <c r="AN157" s="48" t="s">
        <v>516</v>
      </c>
      <c r="AO157" s="48" t="s">
        <v>105</v>
      </c>
      <c r="AP157" s="48" t="s">
        <v>453</v>
      </c>
      <c r="AQ157" s="48" t="s">
        <v>167</v>
      </c>
      <c r="AR157" s="65" t="s">
        <v>1155</v>
      </c>
      <c r="AS157" s="48" t="s">
        <v>230</v>
      </c>
      <c r="AT157" s="48" t="s">
        <v>325</v>
      </c>
      <c r="AU157" s="65" t="s">
        <v>281</v>
      </c>
      <c r="AV157" s="48" t="s">
        <v>249</v>
      </c>
      <c r="AW157" s="48" t="s">
        <v>502</v>
      </c>
      <c r="AX157" s="48" t="s">
        <v>185</v>
      </c>
      <c r="AY157" s="48" t="s">
        <v>408</v>
      </c>
      <c r="AZ157" s="48" t="s">
        <v>123</v>
      </c>
      <c r="BA157" s="65" t="s">
        <v>472</v>
      </c>
      <c r="BB157" s="48" t="s">
        <v>60</v>
      </c>
      <c r="BC157" s="48" t="s">
        <v>820</v>
      </c>
      <c r="BD157" s="48" t="s">
        <v>726</v>
      </c>
      <c r="BE157" s="48" t="s">
        <v>883</v>
      </c>
      <c r="BF157" s="65" t="s">
        <v>662</v>
      </c>
      <c r="BG157" s="48" t="s">
        <v>947</v>
      </c>
      <c r="BH157" s="48" t="s">
        <v>598</v>
      </c>
      <c r="BI157" s="48" t="s">
        <v>1009</v>
      </c>
      <c r="BJ157" s="48" t="s">
        <v>535</v>
      </c>
      <c r="BK157" s="65" t="s">
        <v>579</v>
      </c>
      <c r="BL157" s="48" t="s">
        <v>990</v>
      </c>
      <c r="BM157" s="48" t="s">
        <v>643</v>
      </c>
      <c r="BN157" s="48" t="s">
        <v>928</v>
      </c>
      <c r="BO157" s="48" t="s">
        <v>707</v>
      </c>
      <c r="BP157" s="48" t="s">
        <v>865</v>
      </c>
      <c r="BQ157" s="65" t="s">
        <v>770</v>
      </c>
      <c r="BR157" s="49" t="s">
        <v>801</v>
      </c>
      <c r="BS157" s="24"/>
      <c r="BT157" s="22"/>
      <c r="BU157" s="29" t="s">
        <v>594</v>
      </c>
      <c r="BV157" s="30" t="s">
        <v>1030</v>
      </c>
      <c r="BW157" s="31">
        <f>L2+(149*L4)</f>
        <v>150</v>
      </c>
      <c r="BX157" s="22"/>
    </row>
    <row r="158" spans="1:76" x14ac:dyDescent="0.2">
      <c r="A158" s="1">
        <v>22</v>
      </c>
      <c r="B158" s="178">
        <f>BW178</f>
        <v>171</v>
      </c>
      <c r="C158" s="6">
        <f>BW323</f>
        <v>316</v>
      </c>
      <c r="D158" s="6">
        <f>BW785</f>
        <v>778</v>
      </c>
      <c r="E158" s="6">
        <f>BW672</f>
        <v>665</v>
      </c>
      <c r="F158" s="12">
        <f>BW956</f>
        <v>949</v>
      </c>
      <c r="G158" s="6">
        <f>BW557</f>
        <v>550</v>
      </c>
      <c r="H158" s="6">
        <f>BW31</f>
        <v>24</v>
      </c>
      <c r="I158" s="6">
        <f>BW398</f>
        <v>391</v>
      </c>
      <c r="J158" s="6">
        <f>BW759</f>
        <v>752</v>
      </c>
      <c r="K158" s="6">
        <f>BW902</f>
        <v>895</v>
      </c>
      <c r="L158" s="6">
        <f>BW340</f>
        <v>333</v>
      </c>
      <c r="M158" s="8">
        <f>BW229</f>
        <v>222</v>
      </c>
      <c r="N158" s="6">
        <f>BW505</f>
        <v>498</v>
      </c>
      <c r="O158" s="6">
        <f>BW104</f>
        <v>97</v>
      </c>
      <c r="P158" s="6">
        <f>BW602</f>
        <v>595</v>
      </c>
      <c r="Q158" s="6">
        <f>BW971</f>
        <v>964</v>
      </c>
      <c r="R158" s="6">
        <f>BW68</f>
        <v>61</v>
      </c>
      <c r="S158" s="6">
        <f>BW437</f>
        <v>430</v>
      </c>
      <c r="T158" s="6">
        <f>BW935</f>
        <v>928</v>
      </c>
      <c r="U158" s="6">
        <f>BW534</f>
        <v>527</v>
      </c>
      <c r="V158" s="7">
        <f>BW810</f>
        <v>803</v>
      </c>
      <c r="W158" s="9">
        <f>BW699</f>
        <v>692</v>
      </c>
      <c r="X158" s="6">
        <f>BW137</f>
        <v>130</v>
      </c>
      <c r="Y158" s="6">
        <f>BW280</f>
        <v>273</v>
      </c>
      <c r="Z158" s="6">
        <f>BW641</f>
        <v>634</v>
      </c>
      <c r="AA158" s="6">
        <f>BW1008</f>
        <v>1001</v>
      </c>
      <c r="AB158" s="6">
        <f>BW482</f>
        <v>475</v>
      </c>
      <c r="AC158" s="11">
        <f>BW83</f>
        <v>76</v>
      </c>
      <c r="AD158" s="6">
        <f>BW367</f>
        <v>360</v>
      </c>
      <c r="AE158" s="6">
        <f>BW254</f>
        <v>247</v>
      </c>
      <c r="AF158" s="6">
        <f>BW716</f>
        <v>709</v>
      </c>
      <c r="AG158" s="179">
        <f>BW861</f>
        <v>854</v>
      </c>
      <c r="AH158" s="5">
        <f t="shared" si="31"/>
        <v>16400</v>
      </c>
      <c r="AI158" s="5">
        <f t="shared" si="32"/>
        <v>11201200</v>
      </c>
      <c r="AJ158" s="2">
        <f t="shared" si="30"/>
        <v>8606720000</v>
      </c>
      <c r="AK158" s="115">
        <f>SUMSQ(R157,S157,T157,U157,V157,W157,X157,Y157,Z157,AA157,AB157,AC157,AD157,AE157,AF157,AG157,R158,S158,T158,U158,V158,W158,X158,Y158,Z158,AA158,AB158,AC158,AD158,AE158,AF158,AG158)</f>
        <v>11201200</v>
      </c>
      <c r="AM158" s="47" t="s">
        <v>36</v>
      </c>
      <c r="AN158" s="48" t="s">
        <v>511</v>
      </c>
      <c r="AO158" s="48" t="s">
        <v>100</v>
      </c>
      <c r="AP158" s="48" t="s">
        <v>448</v>
      </c>
      <c r="AQ158" s="65" t="s">
        <v>163</v>
      </c>
      <c r="AR158" s="48" t="s">
        <v>384</v>
      </c>
      <c r="AS158" s="48" t="s">
        <v>225</v>
      </c>
      <c r="AT158" s="48" t="s">
        <v>320</v>
      </c>
      <c r="AU158" s="48" t="s">
        <v>270</v>
      </c>
      <c r="AV158" s="65" t="s">
        <v>238</v>
      </c>
      <c r="AW158" s="48" t="s">
        <v>333</v>
      </c>
      <c r="AX158" s="48" t="s">
        <v>175</v>
      </c>
      <c r="AY158" s="48" t="s">
        <v>397</v>
      </c>
      <c r="AZ158" s="48" t="s">
        <v>440</v>
      </c>
      <c r="BA158" s="48" t="s">
        <v>461</v>
      </c>
      <c r="BB158" s="65" t="s">
        <v>49</v>
      </c>
      <c r="BC158" s="48" t="s">
        <v>809</v>
      </c>
      <c r="BD158" s="48" t="s">
        <v>715</v>
      </c>
      <c r="BE158" s="65" t="s">
        <v>1153</v>
      </c>
      <c r="BF158" s="48" t="s">
        <v>651</v>
      </c>
      <c r="BG158" s="48" t="s">
        <v>936</v>
      </c>
      <c r="BH158" s="48" t="s">
        <v>587</v>
      </c>
      <c r="BI158" s="48" t="s">
        <v>998</v>
      </c>
      <c r="BJ158" s="48" t="s">
        <v>524</v>
      </c>
      <c r="BK158" s="48" t="s">
        <v>574</v>
      </c>
      <c r="BL158" s="65" t="s">
        <v>985</v>
      </c>
      <c r="BM158" s="48" t="s">
        <v>638</v>
      </c>
      <c r="BN158" s="48" t="s">
        <v>923</v>
      </c>
      <c r="BO158" s="48" t="s">
        <v>702</v>
      </c>
      <c r="BP158" s="48" t="s">
        <v>860</v>
      </c>
      <c r="BQ158" s="48" t="s">
        <v>765</v>
      </c>
      <c r="BR158" s="80" t="s">
        <v>796</v>
      </c>
      <c r="BS158" s="24"/>
      <c r="BT158" s="22"/>
      <c r="BU158" s="29" t="s">
        <v>1014</v>
      </c>
      <c r="BV158" s="30" t="s">
        <v>1030</v>
      </c>
      <c r="BW158" s="31">
        <f>L2+(150*L4)</f>
        <v>151</v>
      </c>
      <c r="BX158" s="22"/>
    </row>
    <row r="159" spans="1:76" x14ac:dyDescent="0.2">
      <c r="A159" s="1">
        <v>23</v>
      </c>
      <c r="B159" s="178">
        <f>BW766</f>
        <v>759</v>
      </c>
      <c r="C159" s="6">
        <f>BW879</f>
        <v>872</v>
      </c>
      <c r="D159" s="6">
        <f>BW349</f>
        <v>342</v>
      </c>
      <c r="E159" s="6">
        <f>BW204</f>
        <v>197</v>
      </c>
      <c r="F159" s="6">
        <f>BW496</f>
        <v>489</v>
      </c>
      <c r="G159" s="6">
        <f>BW129</f>
        <v>122</v>
      </c>
      <c r="H159" s="6">
        <f>BW595</f>
        <v>588</v>
      </c>
      <c r="I159" s="12">
        <f>BW994</f>
        <v>987</v>
      </c>
      <c r="J159" s="8">
        <f>BW187</f>
        <v>180</v>
      </c>
      <c r="K159" s="6">
        <f>BW298</f>
        <v>291</v>
      </c>
      <c r="L159" s="6">
        <f>BW792</f>
        <v>785</v>
      </c>
      <c r="M159" s="6">
        <f>BW649</f>
        <v>642</v>
      </c>
      <c r="N159" s="6">
        <f>BW949</f>
        <v>942</v>
      </c>
      <c r="O159" s="6">
        <f>BW580</f>
        <v>573</v>
      </c>
      <c r="P159" s="6">
        <f>BW22</f>
        <v>15</v>
      </c>
      <c r="Q159" s="6">
        <f>BW423</f>
        <v>416</v>
      </c>
      <c r="R159" s="6">
        <f>BW616</f>
        <v>609</v>
      </c>
      <c r="S159" s="6">
        <f>BW1017</f>
        <v>1010</v>
      </c>
      <c r="T159" s="6">
        <f>BW459</f>
        <v>452</v>
      </c>
      <c r="U159" s="6">
        <f>BW90</f>
        <v>83</v>
      </c>
      <c r="V159" s="6">
        <f>BW390</f>
        <v>383</v>
      </c>
      <c r="W159" s="6">
        <f>BW247</f>
        <v>240</v>
      </c>
      <c r="X159" s="9">
        <f>BW741</f>
        <v>734</v>
      </c>
      <c r="Y159" s="7">
        <f>BW852</f>
        <v>845</v>
      </c>
      <c r="Z159" s="11">
        <f>BW45</f>
        <v>38</v>
      </c>
      <c r="AA159" s="6">
        <f>BW444</f>
        <v>437</v>
      </c>
      <c r="AB159" s="6">
        <f>BW910</f>
        <v>903</v>
      </c>
      <c r="AC159" s="6">
        <f>BW543</f>
        <v>536</v>
      </c>
      <c r="AD159" s="6">
        <f>BW835</f>
        <v>828</v>
      </c>
      <c r="AE159" s="6">
        <f>BW690</f>
        <v>683</v>
      </c>
      <c r="AF159" s="6">
        <f>BW160</f>
        <v>153</v>
      </c>
      <c r="AG159" s="179">
        <f>BW273</f>
        <v>266</v>
      </c>
      <c r="AH159" s="5">
        <f t="shared" si="31"/>
        <v>16400</v>
      </c>
      <c r="AI159" s="5">
        <f t="shared" si="32"/>
        <v>11201200</v>
      </c>
      <c r="AJ159" s="2">
        <f t="shared" si="30"/>
        <v>8606720000</v>
      </c>
      <c r="AK159" s="115">
        <f>SUMSQ(B159,C159,D159,E159,F159,G159,H159,I159,J159,K159,L159,M159,N159,O159,P159,Q159,B160,C160,D160,E160,F160,G160,H160,I160,J160,K160,L160,M160,N160,O160,P160,Q160)</f>
        <v>11201200</v>
      </c>
      <c r="AM159" s="47" t="s">
        <v>39</v>
      </c>
      <c r="AN159" s="65" t="s">
        <v>514</v>
      </c>
      <c r="AO159" s="48" t="s">
        <v>103</v>
      </c>
      <c r="AP159" s="48" t="s">
        <v>451</v>
      </c>
      <c r="AQ159" s="48" t="s">
        <v>165</v>
      </c>
      <c r="AR159" s="48" t="s">
        <v>387</v>
      </c>
      <c r="AS159" s="48" t="s">
        <v>228</v>
      </c>
      <c r="AT159" s="65" t="s">
        <v>323</v>
      </c>
      <c r="AU159" s="48" t="s">
        <v>283</v>
      </c>
      <c r="AV159" s="48" t="s">
        <v>251</v>
      </c>
      <c r="AW159" s="48" t="s">
        <v>346</v>
      </c>
      <c r="AX159" s="48" t="s">
        <v>187</v>
      </c>
      <c r="AY159" s="65" t="s">
        <v>410</v>
      </c>
      <c r="AZ159" s="48" t="s">
        <v>125</v>
      </c>
      <c r="BA159" s="48" t="s">
        <v>474</v>
      </c>
      <c r="BB159" s="48" t="s">
        <v>62</v>
      </c>
      <c r="BC159" s="48" t="s">
        <v>822</v>
      </c>
      <c r="BD159" s="65" t="s">
        <v>728</v>
      </c>
      <c r="BE159" s="48" t="s">
        <v>885</v>
      </c>
      <c r="BF159" s="48" t="s">
        <v>664</v>
      </c>
      <c r="BG159" s="48" t="s">
        <v>948</v>
      </c>
      <c r="BH159" s="48" t="s">
        <v>600</v>
      </c>
      <c r="BI159" s="48" t="s">
        <v>1011</v>
      </c>
      <c r="BJ159" s="65" t="s">
        <v>537</v>
      </c>
      <c r="BK159" s="48" t="s">
        <v>577</v>
      </c>
      <c r="BL159" s="48" t="s">
        <v>988</v>
      </c>
      <c r="BM159" s="65" t="s">
        <v>1134</v>
      </c>
      <c r="BN159" s="48" t="s">
        <v>926</v>
      </c>
      <c r="BO159" s="48" t="s">
        <v>705</v>
      </c>
      <c r="BP159" s="48" t="s">
        <v>863</v>
      </c>
      <c r="BQ159" s="48" t="s">
        <v>768</v>
      </c>
      <c r="BR159" s="49" t="s">
        <v>799</v>
      </c>
      <c r="BS159" s="24"/>
      <c r="BT159" s="22"/>
      <c r="BU159" s="29" t="s">
        <v>830</v>
      </c>
      <c r="BV159" s="30" t="s">
        <v>1030</v>
      </c>
      <c r="BW159" s="31">
        <f>L2+(151*L4)</f>
        <v>152</v>
      </c>
      <c r="BX159" s="22"/>
    </row>
    <row r="160" spans="1:76" x14ac:dyDescent="0.2">
      <c r="A160" s="1">
        <v>24</v>
      </c>
      <c r="B160" s="178">
        <f>BW859</f>
        <v>852</v>
      </c>
      <c r="C160" s="6">
        <f>BW714</f>
        <v>707</v>
      </c>
      <c r="D160" s="6">
        <f>BW248</f>
        <v>241</v>
      </c>
      <c r="E160" s="6">
        <f>BW361</f>
        <v>354</v>
      </c>
      <c r="F160" s="6">
        <f>BW85</f>
        <v>78</v>
      </c>
      <c r="G160" s="6">
        <f>BW484</f>
        <v>477</v>
      </c>
      <c r="H160" s="12">
        <f>BW1014</f>
        <v>1007</v>
      </c>
      <c r="I160" s="6">
        <f>BW647</f>
        <v>640</v>
      </c>
      <c r="J160" s="6">
        <f>BW286</f>
        <v>279</v>
      </c>
      <c r="K160" s="8">
        <f>BW143</f>
        <v>136</v>
      </c>
      <c r="L160" s="6">
        <f>BW701</f>
        <v>694</v>
      </c>
      <c r="M160" s="6">
        <f>BW812</f>
        <v>805</v>
      </c>
      <c r="N160" s="6">
        <f>BW528</f>
        <v>521</v>
      </c>
      <c r="O160" s="6">
        <f>BW929</f>
        <v>922</v>
      </c>
      <c r="P160" s="6">
        <f>BW435</f>
        <v>428</v>
      </c>
      <c r="Q160" s="6">
        <f>BW66</f>
        <v>59</v>
      </c>
      <c r="R160" s="6">
        <f>BW973</f>
        <v>966</v>
      </c>
      <c r="S160" s="6">
        <f>BW604</f>
        <v>597</v>
      </c>
      <c r="T160" s="6">
        <f>BW110</f>
        <v>103</v>
      </c>
      <c r="U160" s="6">
        <f>BW511</f>
        <v>504</v>
      </c>
      <c r="V160" s="6">
        <f>BW227</f>
        <v>220</v>
      </c>
      <c r="W160" s="6">
        <f>BW338</f>
        <v>331</v>
      </c>
      <c r="X160" s="7">
        <f>BW896</f>
        <v>889</v>
      </c>
      <c r="Y160" s="9">
        <f>BW753</f>
        <v>746</v>
      </c>
      <c r="Z160" s="6">
        <f>BW392</f>
        <v>385</v>
      </c>
      <c r="AA160" s="11">
        <f>BW25</f>
        <v>18</v>
      </c>
      <c r="AB160" s="6">
        <f>BW555</f>
        <v>548</v>
      </c>
      <c r="AC160" s="6">
        <f>BW954</f>
        <v>947</v>
      </c>
      <c r="AD160" s="6">
        <f>BW678</f>
        <v>671</v>
      </c>
      <c r="AE160" s="6">
        <f>BW791</f>
        <v>784</v>
      </c>
      <c r="AF160" s="6">
        <f>BW325</f>
        <v>318</v>
      </c>
      <c r="AG160" s="179">
        <f>BW180</f>
        <v>173</v>
      </c>
      <c r="AH160" s="5">
        <f t="shared" si="31"/>
        <v>16400</v>
      </c>
      <c r="AI160" s="5">
        <f t="shared" si="32"/>
        <v>11201200</v>
      </c>
      <c r="AJ160" s="2">
        <f t="shared" si="30"/>
        <v>8606720000</v>
      </c>
      <c r="AK160" s="115">
        <f>SUMSQ(R159,S159,T159,U159,V159,W159,X159,Y159,Z159,AA159,AB159,AC159,AD159,AE159,AF159,AG159,R160,S160,T160,U160,V160,W160,X160,Y160,Z160,AA160,AB160,AC160,AD160,AE160,AF160,AG160)</f>
        <v>11201200</v>
      </c>
      <c r="AM160" s="74" t="s">
        <v>38</v>
      </c>
      <c r="AN160" s="48" t="s">
        <v>513</v>
      </c>
      <c r="AO160" s="48" t="s">
        <v>102</v>
      </c>
      <c r="AP160" s="48" t="s">
        <v>450</v>
      </c>
      <c r="AQ160" s="48" t="s">
        <v>164</v>
      </c>
      <c r="AR160" s="48" t="s">
        <v>386</v>
      </c>
      <c r="AS160" s="65" t="s">
        <v>227</v>
      </c>
      <c r="AT160" s="48" t="s">
        <v>322</v>
      </c>
      <c r="AU160" s="48" t="s">
        <v>268</v>
      </c>
      <c r="AV160" s="48" t="s">
        <v>236</v>
      </c>
      <c r="AW160" s="48" t="s">
        <v>331</v>
      </c>
      <c r="AX160" s="48" t="s">
        <v>173</v>
      </c>
      <c r="AY160" s="48" t="s">
        <v>395</v>
      </c>
      <c r="AZ160" s="65" t="s">
        <v>1160</v>
      </c>
      <c r="BA160" s="48" t="s">
        <v>459</v>
      </c>
      <c r="BB160" s="48" t="s">
        <v>47</v>
      </c>
      <c r="BC160" s="65" t="s">
        <v>807</v>
      </c>
      <c r="BD160" s="48" t="s">
        <v>713</v>
      </c>
      <c r="BE160" s="48" t="s">
        <v>871</v>
      </c>
      <c r="BF160" s="48" t="s">
        <v>649</v>
      </c>
      <c r="BG160" s="48" t="s">
        <v>934</v>
      </c>
      <c r="BH160" s="48" t="s">
        <v>585</v>
      </c>
      <c r="BI160" s="65" t="s">
        <v>996</v>
      </c>
      <c r="BJ160" s="48" t="s">
        <v>522</v>
      </c>
      <c r="BK160" s="48" t="s">
        <v>576</v>
      </c>
      <c r="BL160" s="48" t="s">
        <v>987</v>
      </c>
      <c r="BM160" s="48" t="s">
        <v>640</v>
      </c>
      <c r="BN160" s="65" t="s">
        <v>925</v>
      </c>
      <c r="BO160" s="48" t="s">
        <v>704</v>
      </c>
      <c r="BP160" s="48" t="s">
        <v>862</v>
      </c>
      <c r="BQ160" s="48" t="s">
        <v>767</v>
      </c>
      <c r="BR160" s="49" t="s">
        <v>798</v>
      </c>
      <c r="BS160" s="24"/>
      <c r="BT160" s="22"/>
      <c r="BU160" s="29" t="s">
        <v>768</v>
      </c>
      <c r="BV160" s="30" t="s">
        <v>1030</v>
      </c>
      <c r="BW160" s="31">
        <f>L2+(152*L4)</f>
        <v>153</v>
      </c>
      <c r="BX160" s="22"/>
    </row>
    <row r="161" spans="1:76" x14ac:dyDescent="0.2">
      <c r="A161" s="1">
        <v>25</v>
      </c>
      <c r="B161" s="178">
        <f>BW462</f>
        <v>455</v>
      </c>
      <c r="C161" s="6">
        <f>BW95</f>
        <v>88</v>
      </c>
      <c r="D161" s="6">
        <f>BW621</f>
        <v>614</v>
      </c>
      <c r="E161" s="6">
        <f>BW1020</f>
        <v>1013</v>
      </c>
      <c r="F161" s="6">
        <f>BW736</f>
        <v>729</v>
      </c>
      <c r="G161" s="6">
        <f>BW849</f>
        <v>842</v>
      </c>
      <c r="H161" s="8">
        <f>BW387</f>
        <v>380</v>
      </c>
      <c r="I161" s="6">
        <f>BW242</f>
        <v>235</v>
      </c>
      <c r="J161" s="6">
        <f>BW907</f>
        <v>900</v>
      </c>
      <c r="K161" s="12">
        <f>BW538</f>
        <v>531</v>
      </c>
      <c r="L161" s="6">
        <f>BW40</f>
        <v>33</v>
      </c>
      <c r="M161" s="6">
        <f>BW441</f>
        <v>434</v>
      </c>
      <c r="N161" s="6">
        <f>BW165</f>
        <v>158</v>
      </c>
      <c r="O161" s="6">
        <f>BW276</f>
        <v>269</v>
      </c>
      <c r="P161" s="6">
        <f>BW838</f>
        <v>831</v>
      </c>
      <c r="Q161" s="6">
        <f>BW695</f>
        <v>688</v>
      </c>
      <c r="R161" s="6">
        <f>BW344</f>
        <v>337</v>
      </c>
      <c r="S161" s="6">
        <f>BW201</f>
        <v>194</v>
      </c>
      <c r="T161" s="6">
        <f>BW763</f>
        <v>756</v>
      </c>
      <c r="U161" s="6">
        <f>BW874</f>
        <v>867</v>
      </c>
      <c r="V161" s="6">
        <f>BW598</f>
        <v>591</v>
      </c>
      <c r="W161" s="6">
        <f>BW999</f>
        <v>992</v>
      </c>
      <c r="X161" s="11">
        <f>BW501</f>
        <v>494</v>
      </c>
      <c r="Y161" s="6">
        <f>BW132</f>
        <v>125</v>
      </c>
      <c r="Z161" s="9">
        <f>BW797</f>
        <v>790</v>
      </c>
      <c r="AA161" s="7">
        <f>BW652</f>
        <v>645</v>
      </c>
      <c r="AB161" s="6">
        <f>BW190</f>
        <v>183</v>
      </c>
      <c r="AC161" s="6">
        <f>BW303</f>
        <v>296</v>
      </c>
      <c r="AD161" s="6">
        <f>BW19</f>
        <v>12</v>
      </c>
      <c r="AE161" s="6">
        <f>BW418</f>
        <v>411</v>
      </c>
      <c r="AF161" s="6">
        <f>BW944</f>
        <v>937</v>
      </c>
      <c r="AG161" s="179">
        <f>BW577</f>
        <v>570</v>
      </c>
      <c r="AH161" s="5">
        <f t="shared" si="31"/>
        <v>16400</v>
      </c>
      <c r="AI161" s="5">
        <f t="shared" si="32"/>
        <v>11201200</v>
      </c>
      <c r="AJ161" s="2">
        <f t="shared" si="30"/>
        <v>8606720000</v>
      </c>
      <c r="AK161" s="115">
        <f>SUMSQ(B161,C161,D161,E161,F161,G161,H161,I161,J161,K161,L161,M161,N161,O161,P161,Q161,B162,C162,D162,E162,F162,G162,H162,I162,J162,K162,L162,M162,N162,O162,P162,Q162)</f>
        <v>11201200</v>
      </c>
      <c r="AM161" s="47" t="s">
        <v>481</v>
      </c>
      <c r="AN161" s="48" t="s">
        <v>69</v>
      </c>
      <c r="AO161" s="48" t="s">
        <v>417</v>
      </c>
      <c r="AP161" s="65" t="s">
        <v>132</v>
      </c>
      <c r="AQ161" s="48" t="s">
        <v>353</v>
      </c>
      <c r="AR161" s="65" t="s">
        <v>194</v>
      </c>
      <c r="AS161" s="48" t="s">
        <v>290</v>
      </c>
      <c r="AT161" s="48" t="s">
        <v>258</v>
      </c>
      <c r="AU161" s="65" t="s">
        <v>1129</v>
      </c>
      <c r="AV161" s="48" t="s">
        <v>300</v>
      </c>
      <c r="AW161" s="48" t="s">
        <v>143</v>
      </c>
      <c r="AX161" s="48" t="s">
        <v>364</v>
      </c>
      <c r="AY161" s="48" t="s">
        <v>80</v>
      </c>
      <c r="AZ161" s="48" t="s">
        <v>428</v>
      </c>
      <c r="BA161" s="48" t="s">
        <v>16</v>
      </c>
      <c r="BB161" s="48" t="s">
        <v>491</v>
      </c>
      <c r="BC161" s="48" t="s">
        <v>745</v>
      </c>
      <c r="BD161" s="48" t="s">
        <v>777</v>
      </c>
      <c r="BE161" s="48" t="s">
        <v>682</v>
      </c>
      <c r="BF161" s="65" t="s">
        <v>840</v>
      </c>
      <c r="BG161" s="48" t="s">
        <v>618</v>
      </c>
      <c r="BH161" s="65" t="s">
        <v>903</v>
      </c>
      <c r="BI161" s="48" t="s">
        <v>554</v>
      </c>
      <c r="BJ161" s="48" t="s">
        <v>966</v>
      </c>
      <c r="BK161" s="48" t="s">
        <v>1018</v>
      </c>
      <c r="BL161" s="48" t="s">
        <v>543</v>
      </c>
      <c r="BM161" s="48" t="s">
        <v>955</v>
      </c>
      <c r="BN161" s="48" t="s">
        <v>607</v>
      </c>
      <c r="BO161" s="48" t="s">
        <v>892</v>
      </c>
      <c r="BP161" s="48" t="s">
        <v>671</v>
      </c>
      <c r="BQ161" s="65" t="s">
        <v>829</v>
      </c>
      <c r="BR161" s="49" t="s">
        <v>735</v>
      </c>
      <c r="BS161" s="24"/>
      <c r="BT161" s="22"/>
      <c r="BU161" s="29" t="s">
        <v>582</v>
      </c>
      <c r="BV161" s="30" t="s">
        <v>1030</v>
      </c>
      <c r="BW161" s="31">
        <f>L2+(153*L4)</f>
        <v>154</v>
      </c>
      <c r="BX161" s="22"/>
    </row>
    <row r="162" spans="1:76" x14ac:dyDescent="0.2">
      <c r="A162" s="1">
        <v>26</v>
      </c>
      <c r="B162" s="178">
        <f>BW107</f>
        <v>100</v>
      </c>
      <c r="C162" s="6">
        <f>BW506</f>
        <v>499</v>
      </c>
      <c r="D162" s="6">
        <f>BW968</f>
        <v>961</v>
      </c>
      <c r="E162" s="6">
        <f>BW601</f>
        <v>594</v>
      </c>
      <c r="F162" s="6">
        <f>BW901</f>
        <v>894</v>
      </c>
      <c r="G162" s="6">
        <f>BW756</f>
        <v>749</v>
      </c>
      <c r="H162" s="6">
        <f>BW230</f>
        <v>223</v>
      </c>
      <c r="I162" s="8">
        <f>BW343</f>
        <v>336</v>
      </c>
      <c r="J162" s="12">
        <f>BW558</f>
        <v>551</v>
      </c>
      <c r="K162" s="6">
        <f>BW959</f>
        <v>952</v>
      </c>
      <c r="L162" s="6">
        <f>BW397</f>
        <v>390</v>
      </c>
      <c r="M162" s="6">
        <f>BW28</f>
        <v>21</v>
      </c>
      <c r="N162" s="6">
        <f>BW320</f>
        <v>313</v>
      </c>
      <c r="O162" s="6">
        <f>BW177</f>
        <v>170</v>
      </c>
      <c r="P162" s="6">
        <f>BW675</f>
        <v>668</v>
      </c>
      <c r="Q162" s="6">
        <f>BW786</f>
        <v>779</v>
      </c>
      <c r="R162" s="6">
        <f>BW253</f>
        <v>246</v>
      </c>
      <c r="S162" s="6">
        <f>BW364</f>
        <v>357</v>
      </c>
      <c r="T162" s="6">
        <f>BW862</f>
        <v>855</v>
      </c>
      <c r="U162" s="6">
        <f>BW719</f>
        <v>712</v>
      </c>
      <c r="V162" s="6">
        <f>BW1011</f>
        <v>1004</v>
      </c>
      <c r="W162" s="6">
        <f>BW642</f>
        <v>635</v>
      </c>
      <c r="X162" s="6">
        <f>BW80</f>
        <v>73</v>
      </c>
      <c r="Y162" s="11">
        <f>BW481</f>
        <v>474</v>
      </c>
      <c r="Z162" s="7">
        <f>BW696</f>
        <v>689</v>
      </c>
      <c r="AA162" s="9">
        <f>BW809</f>
        <v>802</v>
      </c>
      <c r="AB162" s="6">
        <f>BW283</f>
        <v>276</v>
      </c>
      <c r="AC162" s="6">
        <f>BW138</f>
        <v>131</v>
      </c>
      <c r="AD162" s="6">
        <f>BW438</f>
        <v>431</v>
      </c>
      <c r="AE162" s="6">
        <f>BW71</f>
        <v>64</v>
      </c>
      <c r="AF162" s="6">
        <f>BW533</f>
        <v>526</v>
      </c>
      <c r="AG162" s="179">
        <f>BW932</f>
        <v>925</v>
      </c>
      <c r="AH162" s="5">
        <f t="shared" si="31"/>
        <v>16400</v>
      </c>
      <c r="AI162" s="5">
        <f t="shared" si="32"/>
        <v>11201200</v>
      </c>
      <c r="AJ162" s="2">
        <f t="shared" si="30"/>
        <v>8606720000</v>
      </c>
      <c r="AK162" s="115">
        <f>SUMSQ(R161,S161,T161,U161,V161,W161,X161,Y161,Z161,AA161,AB161,AC161,AD161,AE161,AF161,AG161,R162,S162,T162,U162,V162,W162,X162,Y162,Z162,AA162,AB162,AC162,AD162,AE162,AF162,AG162)</f>
        <v>11201200</v>
      </c>
      <c r="AM162" s="47" t="s">
        <v>7</v>
      </c>
      <c r="AN162" s="48" t="s">
        <v>72</v>
      </c>
      <c r="AO162" s="65" t="s">
        <v>101</v>
      </c>
      <c r="AP162" s="48" t="s">
        <v>135</v>
      </c>
      <c r="AQ162" s="65" t="s">
        <v>356</v>
      </c>
      <c r="AR162" s="48" t="s">
        <v>197</v>
      </c>
      <c r="AS162" s="48" t="s">
        <v>293</v>
      </c>
      <c r="AT162" s="48" t="s">
        <v>261</v>
      </c>
      <c r="AU162" s="48" t="s">
        <v>218</v>
      </c>
      <c r="AV162" s="65" t="s">
        <v>313</v>
      </c>
      <c r="AW162" s="48" t="s">
        <v>156</v>
      </c>
      <c r="AX162" s="48" t="s">
        <v>377</v>
      </c>
      <c r="AY162" s="48" t="s">
        <v>93</v>
      </c>
      <c r="AZ162" s="48" t="s">
        <v>441</v>
      </c>
      <c r="BA162" s="48" t="s">
        <v>29</v>
      </c>
      <c r="BB162" s="48" t="s">
        <v>504</v>
      </c>
      <c r="BC162" s="48" t="s">
        <v>758</v>
      </c>
      <c r="BD162" s="48" t="s">
        <v>789</v>
      </c>
      <c r="BE162" s="65" t="s">
        <v>695</v>
      </c>
      <c r="BF162" s="48" t="s">
        <v>853</v>
      </c>
      <c r="BG162" s="65" t="s">
        <v>631</v>
      </c>
      <c r="BH162" s="48" t="s">
        <v>916</v>
      </c>
      <c r="BI162" s="48" t="s">
        <v>567</v>
      </c>
      <c r="BJ162" s="48" t="s">
        <v>978</v>
      </c>
      <c r="BK162" s="48" t="s">
        <v>1021</v>
      </c>
      <c r="BL162" s="48" t="s">
        <v>546</v>
      </c>
      <c r="BM162" s="48" t="s">
        <v>958</v>
      </c>
      <c r="BN162" s="48" t="s">
        <v>610</v>
      </c>
      <c r="BO162" s="48" t="s">
        <v>895</v>
      </c>
      <c r="BP162" s="48" t="s">
        <v>674</v>
      </c>
      <c r="BQ162" s="48" t="s">
        <v>832</v>
      </c>
      <c r="BR162" s="80" t="s">
        <v>1147</v>
      </c>
      <c r="BS162" s="24"/>
      <c r="BT162" s="22"/>
      <c r="BU162" s="29" t="s">
        <v>908</v>
      </c>
      <c r="BV162" s="30" t="s">
        <v>1030</v>
      </c>
      <c r="BW162" s="31">
        <f>L2+(154*L4)</f>
        <v>155</v>
      </c>
      <c r="BX162" s="22"/>
    </row>
    <row r="163" spans="1:76" x14ac:dyDescent="0.2">
      <c r="A163" s="1">
        <v>27</v>
      </c>
      <c r="B163" s="178">
        <f>BW583</f>
        <v>576</v>
      </c>
      <c r="C163" s="6">
        <f>BW950</f>
        <v>943</v>
      </c>
      <c r="D163" s="6">
        <f>BW420</f>
        <v>413</v>
      </c>
      <c r="E163" s="6">
        <f>BW21</f>
        <v>14</v>
      </c>
      <c r="F163" s="8">
        <f>BW297</f>
        <v>290</v>
      </c>
      <c r="G163" s="6">
        <f>BW184</f>
        <v>177</v>
      </c>
      <c r="H163" s="6">
        <f>BW650</f>
        <v>643</v>
      </c>
      <c r="I163" s="6">
        <f>BW795</f>
        <v>788</v>
      </c>
      <c r="J163" s="6">
        <f>BW130</f>
        <v>123</v>
      </c>
      <c r="K163" s="6">
        <f>BW499</f>
        <v>492</v>
      </c>
      <c r="L163" s="6">
        <f>BW993</f>
        <v>986</v>
      </c>
      <c r="M163" s="12">
        <f>BW592</f>
        <v>585</v>
      </c>
      <c r="N163" s="6">
        <f>BW876</f>
        <v>869</v>
      </c>
      <c r="O163" s="6">
        <f>BW765</f>
        <v>758</v>
      </c>
      <c r="P163" s="6">
        <f>BW207</f>
        <v>200</v>
      </c>
      <c r="Q163" s="6">
        <f>BW350</f>
        <v>343</v>
      </c>
      <c r="R163" s="6">
        <f>BW689</f>
        <v>682</v>
      </c>
      <c r="S163" s="6">
        <f>BW832</f>
        <v>825</v>
      </c>
      <c r="T163" s="6">
        <f>BW274</f>
        <v>267</v>
      </c>
      <c r="U163" s="6">
        <f>BW163</f>
        <v>156</v>
      </c>
      <c r="V163" s="11">
        <f>BW447</f>
        <v>440</v>
      </c>
      <c r="W163" s="6">
        <f>BW46</f>
        <v>39</v>
      </c>
      <c r="X163" s="6">
        <f>BW540</f>
        <v>533</v>
      </c>
      <c r="Y163" s="6">
        <f>BW909</f>
        <v>902</v>
      </c>
      <c r="Z163" s="6">
        <f>BW244</f>
        <v>237</v>
      </c>
      <c r="AA163" s="6">
        <f>BW389</f>
        <v>382</v>
      </c>
      <c r="AB163" s="9">
        <f>BW855</f>
        <v>848</v>
      </c>
      <c r="AC163" s="7">
        <f>BW742</f>
        <v>735</v>
      </c>
      <c r="AD163" s="6">
        <f>BW1018</f>
        <v>1011</v>
      </c>
      <c r="AE163" s="6">
        <f>BW619</f>
        <v>612</v>
      </c>
      <c r="AF163" s="6">
        <f>BW89</f>
        <v>82</v>
      </c>
      <c r="AG163" s="179">
        <f>BW456</f>
        <v>449</v>
      </c>
      <c r="AH163" s="5">
        <f t="shared" si="31"/>
        <v>16400</v>
      </c>
      <c r="AI163" s="5">
        <f t="shared" si="32"/>
        <v>11201200</v>
      </c>
      <c r="AJ163" s="2">
        <f t="shared" si="30"/>
        <v>8606720000</v>
      </c>
      <c r="AK163" s="115">
        <f>SUMSQ(B163,C163,D163,E163,F163,G163,H163,I163,J163,K163,L163,M163,N163,O163,P163,Q163,B164,C164,D164,E164,F164,G164,H164,I164,J164,K164,L164,M164,N164,O164,P164,Q164)</f>
        <v>11201200</v>
      </c>
      <c r="AM163" s="47" t="s">
        <v>479</v>
      </c>
      <c r="AN163" s="65" t="s">
        <v>67</v>
      </c>
      <c r="AO163" s="48" t="s">
        <v>415</v>
      </c>
      <c r="AP163" s="48" t="s">
        <v>130</v>
      </c>
      <c r="AQ163" s="48" t="s">
        <v>351</v>
      </c>
      <c r="AR163" s="48" t="s">
        <v>192</v>
      </c>
      <c r="AS163" s="48" t="s">
        <v>288</v>
      </c>
      <c r="AT163" s="48" t="s">
        <v>256</v>
      </c>
      <c r="AU163" s="48" t="s">
        <v>207</v>
      </c>
      <c r="AV163" s="48" t="s">
        <v>302</v>
      </c>
      <c r="AW163" s="65" t="s">
        <v>145</v>
      </c>
      <c r="AX163" s="48" t="s">
        <v>366</v>
      </c>
      <c r="AY163" s="65" t="s">
        <v>82</v>
      </c>
      <c r="AZ163" s="48" t="s">
        <v>430</v>
      </c>
      <c r="BA163" s="48" t="s">
        <v>18</v>
      </c>
      <c r="BB163" s="48" t="s">
        <v>493</v>
      </c>
      <c r="BC163" s="48" t="s">
        <v>747</v>
      </c>
      <c r="BD163" s="48" t="s">
        <v>779</v>
      </c>
      <c r="BE163" s="48" t="s">
        <v>684</v>
      </c>
      <c r="BF163" s="48" t="s">
        <v>842</v>
      </c>
      <c r="BG163" s="48" t="s">
        <v>620</v>
      </c>
      <c r="BH163" s="48" t="s">
        <v>905</v>
      </c>
      <c r="BI163" s="48" t="s">
        <v>556</v>
      </c>
      <c r="BJ163" s="65" t="s">
        <v>1128</v>
      </c>
      <c r="BK163" s="48" t="s">
        <v>1016</v>
      </c>
      <c r="BL163" s="48" t="s">
        <v>542</v>
      </c>
      <c r="BM163" s="65" t="s">
        <v>953</v>
      </c>
      <c r="BN163" s="48" t="s">
        <v>605</v>
      </c>
      <c r="BO163" s="65" t="s">
        <v>890</v>
      </c>
      <c r="BP163" s="48" t="s">
        <v>669</v>
      </c>
      <c r="BQ163" s="48" t="s">
        <v>827</v>
      </c>
      <c r="BR163" s="49" t="s">
        <v>733</v>
      </c>
      <c r="BS163" s="24"/>
      <c r="BT163" s="22"/>
      <c r="BU163" s="29" t="s">
        <v>842</v>
      </c>
      <c r="BV163" s="30" t="s">
        <v>1030</v>
      </c>
      <c r="BW163" s="31">
        <f>L2+(155*L4)</f>
        <v>156</v>
      </c>
      <c r="BX163" s="22"/>
    </row>
    <row r="164" spans="1:76" x14ac:dyDescent="0.2">
      <c r="A164" s="1">
        <v>28</v>
      </c>
      <c r="B164" s="178">
        <f>BW930</f>
        <v>923</v>
      </c>
      <c r="C164" s="6">
        <f>BW531</f>
        <v>524</v>
      </c>
      <c r="D164" s="6">
        <f>BW65</f>
        <v>58</v>
      </c>
      <c r="E164" s="6">
        <f>BW432</f>
        <v>425</v>
      </c>
      <c r="F164" s="6">
        <f>BW140</f>
        <v>133</v>
      </c>
      <c r="G164" s="8">
        <f>BW285</f>
        <v>278</v>
      </c>
      <c r="H164" s="6">
        <f>BW815</f>
        <v>808</v>
      </c>
      <c r="I164" s="6">
        <f>BW702</f>
        <v>695</v>
      </c>
      <c r="J164" s="6">
        <f>BW487</f>
        <v>480</v>
      </c>
      <c r="K164" s="6">
        <f>BW86</f>
        <v>79</v>
      </c>
      <c r="L164" s="12">
        <f>BW644</f>
        <v>637</v>
      </c>
      <c r="M164" s="6">
        <f>BW1013</f>
        <v>1006</v>
      </c>
      <c r="N164" s="6">
        <f>BW713</f>
        <v>706</v>
      </c>
      <c r="O164" s="6">
        <f>BW856</f>
        <v>849</v>
      </c>
      <c r="P164" s="6">
        <f>BW362</f>
        <v>355</v>
      </c>
      <c r="Q164" s="6">
        <f>BW251</f>
        <v>244</v>
      </c>
      <c r="R164" s="6">
        <f>BW788</f>
        <v>781</v>
      </c>
      <c r="S164" s="6">
        <f>BW677</f>
        <v>670</v>
      </c>
      <c r="T164" s="6">
        <f>BW183</f>
        <v>176</v>
      </c>
      <c r="U164" s="6">
        <f>BW326</f>
        <v>319</v>
      </c>
      <c r="V164" s="6">
        <f>BW26</f>
        <v>19</v>
      </c>
      <c r="W164" s="11">
        <f>BW395</f>
        <v>388</v>
      </c>
      <c r="X164" s="6">
        <f>BW953</f>
        <v>946</v>
      </c>
      <c r="Y164" s="6">
        <f>BW552</f>
        <v>545</v>
      </c>
      <c r="Z164" s="6">
        <f>BW337</f>
        <v>330</v>
      </c>
      <c r="AA164" s="6">
        <f>BW224</f>
        <v>217</v>
      </c>
      <c r="AB164" s="7">
        <f>BW754</f>
        <v>747</v>
      </c>
      <c r="AC164" s="9">
        <f>BW899</f>
        <v>892</v>
      </c>
      <c r="AD164" s="6">
        <f>BW607</f>
        <v>600</v>
      </c>
      <c r="AE164" s="6">
        <f>BW974</f>
        <v>967</v>
      </c>
      <c r="AF164" s="6">
        <f>BW508</f>
        <v>501</v>
      </c>
      <c r="AG164" s="179">
        <f>BW109</f>
        <v>102</v>
      </c>
      <c r="AH164" s="5">
        <f t="shared" si="31"/>
        <v>16400</v>
      </c>
      <c r="AI164" s="5">
        <f t="shared" si="32"/>
        <v>11201200</v>
      </c>
      <c r="AJ164" s="2">
        <f t="shared" si="30"/>
        <v>8606720000</v>
      </c>
      <c r="AK164" s="115">
        <f>SUMSQ(R163,S163,T163,U163,V163,W163,X163,Y163,Z163,AA163,AB163,AC163,AD163,AE163,AF163,AG163,R164,S164,T164,U164,V164,W164,X164,Y164,Z164,AA164,AB164,AC164,AD164,AE164,AF164,AG164)</f>
        <v>11201200</v>
      </c>
      <c r="AM164" s="74" t="s">
        <v>1137</v>
      </c>
      <c r="AN164" s="48" t="s">
        <v>74</v>
      </c>
      <c r="AO164" s="48" t="s">
        <v>422</v>
      </c>
      <c r="AP164" s="48" t="s">
        <v>137</v>
      </c>
      <c r="AQ164" s="48" t="s">
        <v>358</v>
      </c>
      <c r="AR164" s="48" t="s">
        <v>199</v>
      </c>
      <c r="AS164" s="48" t="s">
        <v>295</v>
      </c>
      <c r="AT164" s="48" t="s">
        <v>263</v>
      </c>
      <c r="AU164" s="48" t="s">
        <v>216</v>
      </c>
      <c r="AV164" s="48" t="s">
        <v>311</v>
      </c>
      <c r="AW164" s="48" t="s">
        <v>154</v>
      </c>
      <c r="AX164" s="65" t="s">
        <v>375</v>
      </c>
      <c r="AY164" s="48" t="s">
        <v>91</v>
      </c>
      <c r="AZ164" s="65" t="s">
        <v>439</v>
      </c>
      <c r="BA164" s="48" t="s">
        <v>27</v>
      </c>
      <c r="BB164" s="48" t="s">
        <v>502</v>
      </c>
      <c r="BC164" s="48" t="s">
        <v>756</v>
      </c>
      <c r="BD164" s="48" t="s">
        <v>787</v>
      </c>
      <c r="BE164" s="48" t="s">
        <v>693</v>
      </c>
      <c r="BF164" s="48" t="s">
        <v>851</v>
      </c>
      <c r="BG164" s="48" t="s">
        <v>629</v>
      </c>
      <c r="BH164" s="48" t="s">
        <v>914</v>
      </c>
      <c r="BI164" s="65" t="s">
        <v>565</v>
      </c>
      <c r="BJ164" s="48" t="s">
        <v>976</v>
      </c>
      <c r="BK164" s="48" t="s">
        <v>1023</v>
      </c>
      <c r="BL164" s="48" t="s">
        <v>548</v>
      </c>
      <c r="BM164" s="48" t="s">
        <v>960</v>
      </c>
      <c r="BN164" s="65" t="s">
        <v>612</v>
      </c>
      <c r="BO164" s="48" t="s">
        <v>897</v>
      </c>
      <c r="BP164" s="65" t="s">
        <v>676</v>
      </c>
      <c r="BQ164" s="48" t="s">
        <v>834</v>
      </c>
      <c r="BR164" s="49" t="s">
        <v>739</v>
      </c>
      <c r="BS164" s="24"/>
      <c r="BT164" s="22"/>
      <c r="BU164" s="29" t="s">
        <v>146</v>
      </c>
      <c r="BV164" s="30" t="s">
        <v>1030</v>
      </c>
      <c r="BW164" s="31">
        <f>L2+(156*L4)</f>
        <v>157</v>
      </c>
      <c r="BX164" s="22"/>
    </row>
    <row r="165" spans="1:76" x14ac:dyDescent="0.2">
      <c r="A165" s="1">
        <v>29</v>
      </c>
      <c r="B165" s="178">
        <f>BW589</f>
        <v>582</v>
      </c>
      <c r="C165" s="6">
        <f>BW988</f>
        <v>981</v>
      </c>
      <c r="D165" s="8">
        <f>BW494</f>
        <v>487</v>
      </c>
      <c r="E165" s="6">
        <f>BW127</f>
        <v>120</v>
      </c>
      <c r="F165" s="6">
        <f>BW355</f>
        <v>348</v>
      </c>
      <c r="G165" s="6">
        <f>BW210</f>
        <v>203</v>
      </c>
      <c r="H165" s="6">
        <f>BW768</f>
        <v>761</v>
      </c>
      <c r="I165" s="6">
        <f>BW881</f>
        <v>874</v>
      </c>
      <c r="J165" s="6">
        <f>BW8</f>
        <v>1</v>
      </c>
      <c r="K165" s="6">
        <f>BW409</f>
        <v>402</v>
      </c>
      <c r="L165" s="6">
        <f>BW939</f>
        <v>932</v>
      </c>
      <c r="M165" s="6">
        <f>BW570</f>
        <v>563</v>
      </c>
      <c r="N165" s="6">
        <f>BW806</f>
        <v>799</v>
      </c>
      <c r="O165" s="12">
        <f>BW663</f>
        <v>656</v>
      </c>
      <c r="P165" s="6">
        <f>BW197</f>
        <v>190</v>
      </c>
      <c r="Q165" s="6">
        <f>BW308</f>
        <v>301</v>
      </c>
      <c r="R165" s="6">
        <f>BW731</f>
        <v>724</v>
      </c>
      <c r="S165" s="6">
        <f>BW842</f>
        <v>835</v>
      </c>
      <c r="T165" s="11">
        <f>BW376</f>
        <v>369</v>
      </c>
      <c r="U165" s="6">
        <f>BW233</f>
        <v>226</v>
      </c>
      <c r="V165" s="6">
        <f>BW469</f>
        <v>462</v>
      </c>
      <c r="W165" s="6">
        <f>BW100</f>
        <v>93</v>
      </c>
      <c r="X165" s="6">
        <f>BW630</f>
        <v>623</v>
      </c>
      <c r="Y165" s="6">
        <f>BW1031</f>
        <v>1024</v>
      </c>
      <c r="Z165" s="6">
        <f>BW158</f>
        <v>151</v>
      </c>
      <c r="AA165" s="6">
        <f>BW271</f>
        <v>264</v>
      </c>
      <c r="AB165" s="6">
        <f>BW829</f>
        <v>822</v>
      </c>
      <c r="AC165" s="6">
        <f>BW684</f>
        <v>677</v>
      </c>
      <c r="AD165" s="9">
        <f>BW912</f>
        <v>905</v>
      </c>
      <c r="AE165" s="7">
        <f>BW545</f>
        <v>538</v>
      </c>
      <c r="AF165" s="6">
        <f>BW51</f>
        <v>44</v>
      </c>
      <c r="AG165" s="179">
        <f>BW450</f>
        <v>443</v>
      </c>
      <c r="AH165" s="5">
        <f t="shared" si="31"/>
        <v>16400</v>
      </c>
      <c r="AI165" s="5">
        <f t="shared" si="32"/>
        <v>11201200</v>
      </c>
      <c r="AJ165" s="2">
        <f t="shared" si="30"/>
        <v>8606720000</v>
      </c>
      <c r="AK165" s="115">
        <f>SUMSQ(B165,C165,D165,E165,F165,G165,H165,I165,J165,K165,L165,M165,N165,O165,P165,Q165,B166,C166,D166,E166,F166,G166,H166,I166,J166,K166,L166,M166,N166,O166,P166,Q166)</f>
        <v>11201200</v>
      </c>
      <c r="AM165" s="47" t="s">
        <v>477</v>
      </c>
      <c r="AN165" s="65" t="s">
        <v>65</v>
      </c>
      <c r="AO165" s="48" t="s">
        <v>413</v>
      </c>
      <c r="AP165" s="48" t="s">
        <v>128</v>
      </c>
      <c r="AQ165" s="48" t="s">
        <v>349</v>
      </c>
      <c r="AR165" s="48" t="s">
        <v>190</v>
      </c>
      <c r="AS165" s="48" t="s">
        <v>286</v>
      </c>
      <c r="AT165" s="65" t="s">
        <v>254</v>
      </c>
      <c r="AU165" s="48" t="s">
        <v>209</v>
      </c>
      <c r="AV165" s="48" t="s">
        <v>304</v>
      </c>
      <c r="AW165" s="65" t="s">
        <v>147</v>
      </c>
      <c r="AX165" s="48" t="s">
        <v>368</v>
      </c>
      <c r="AY165" s="48" t="s">
        <v>84</v>
      </c>
      <c r="AZ165" s="48" t="s">
        <v>432</v>
      </c>
      <c r="BA165" s="48" t="s">
        <v>20</v>
      </c>
      <c r="BB165" s="48" t="s">
        <v>495</v>
      </c>
      <c r="BC165" s="48" t="s">
        <v>749</v>
      </c>
      <c r="BD165" s="65" t="s">
        <v>1031</v>
      </c>
      <c r="BE165" s="48" t="s">
        <v>686</v>
      </c>
      <c r="BF165" s="48" t="s">
        <v>844</v>
      </c>
      <c r="BG165" s="48" t="s">
        <v>622</v>
      </c>
      <c r="BH165" s="48" t="s">
        <v>907</v>
      </c>
      <c r="BI165" s="48" t="s">
        <v>558</v>
      </c>
      <c r="BJ165" s="65" t="s">
        <v>935</v>
      </c>
      <c r="BK165" s="48" t="s">
        <v>1014</v>
      </c>
      <c r="BL165" s="48" t="s">
        <v>540</v>
      </c>
      <c r="BM165" s="48" t="s">
        <v>951</v>
      </c>
      <c r="BN165" s="48" t="s">
        <v>603</v>
      </c>
      <c r="BO165" s="65" t="s">
        <v>1156</v>
      </c>
      <c r="BP165" s="48" t="s">
        <v>667</v>
      </c>
      <c r="BQ165" s="48" t="s">
        <v>825</v>
      </c>
      <c r="BR165" s="49" t="s">
        <v>731</v>
      </c>
      <c r="BS165" s="24"/>
      <c r="BT165" s="22"/>
      <c r="BU165" s="29" t="s">
        <v>80</v>
      </c>
      <c r="BV165" s="30" t="s">
        <v>1030</v>
      </c>
      <c r="BW165" s="31">
        <f>L2+(157*L4)</f>
        <v>158</v>
      </c>
      <c r="BX165" s="22"/>
    </row>
    <row r="166" spans="1:76" x14ac:dyDescent="0.2">
      <c r="A166" s="1">
        <v>30</v>
      </c>
      <c r="B166" s="178">
        <f>BW1000</f>
        <v>993</v>
      </c>
      <c r="C166" s="6">
        <f>BW633</f>
        <v>626</v>
      </c>
      <c r="D166" s="6">
        <f>BW75</f>
        <v>68</v>
      </c>
      <c r="E166" s="8">
        <f>BW474</f>
        <v>467</v>
      </c>
      <c r="F166" s="6">
        <f>BW262</f>
        <v>255</v>
      </c>
      <c r="G166" s="6">
        <f>BW375</f>
        <v>368</v>
      </c>
      <c r="H166" s="6">
        <f>BW869</f>
        <v>862</v>
      </c>
      <c r="I166" s="6">
        <f>BW724</f>
        <v>717</v>
      </c>
      <c r="J166" s="6">
        <f>BW429</f>
        <v>422</v>
      </c>
      <c r="K166" s="6">
        <f>BW60</f>
        <v>53</v>
      </c>
      <c r="L166" s="6">
        <f>BW526</f>
        <v>519</v>
      </c>
      <c r="M166" s="6">
        <f>BW927</f>
        <v>920</v>
      </c>
      <c r="N166" s="12">
        <f>BW707</f>
        <v>700</v>
      </c>
      <c r="O166" s="6">
        <f>BW818</f>
        <v>811</v>
      </c>
      <c r="P166" s="6">
        <f>BW288</f>
        <v>281</v>
      </c>
      <c r="Q166" s="6">
        <f>BW145</f>
        <v>138</v>
      </c>
      <c r="R166" s="6">
        <f>BW894</f>
        <v>887</v>
      </c>
      <c r="S166" s="6">
        <f>BW751</f>
        <v>744</v>
      </c>
      <c r="T166" s="6">
        <f>BW221</f>
        <v>214</v>
      </c>
      <c r="U166" s="11">
        <f>BW332</f>
        <v>325</v>
      </c>
      <c r="V166" s="6">
        <f>BW112</f>
        <v>105</v>
      </c>
      <c r="W166" s="6">
        <f>BW513</f>
        <v>506</v>
      </c>
      <c r="X166" s="6">
        <f>BW979</f>
        <v>972</v>
      </c>
      <c r="Y166" s="6">
        <f>BW610</f>
        <v>603</v>
      </c>
      <c r="Z166" s="6">
        <f>BW315</f>
        <v>308</v>
      </c>
      <c r="AA166" s="6">
        <f>BW170</f>
        <v>163</v>
      </c>
      <c r="AB166" s="6">
        <f>BW664</f>
        <v>657</v>
      </c>
      <c r="AC166" s="6">
        <f>BW777</f>
        <v>770</v>
      </c>
      <c r="AD166" s="7">
        <f>BW565</f>
        <v>558</v>
      </c>
      <c r="AE166" s="9">
        <f>BW964</f>
        <v>957</v>
      </c>
      <c r="AF166" s="6">
        <f>BW406</f>
        <v>399</v>
      </c>
      <c r="AG166" s="179">
        <f>BW39</f>
        <v>32</v>
      </c>
      <c r="AH166" s="5">
        <f t="shared" si="31"/>
        <v>16400</v>
      </c>
      <c r="AI166" s="5">
        <f t="shared" si="32"/>
        <v>11201200</v>
      </c>
      <c r="AJ166" s="2">
        <f t="shared" si="30"/>
        <v>8606720000</v>
      </c>
      <c r="AK166" s="115">
        <f>SUMSQ(R165,S165,T165,U165,V165,W165,X165,Y165,Z165,AA165,AB165,AC165,AD165,AE165,AF165,AG165,R166,S166,T166,U166,V166,W166,X166,Y166,Z166,AA166,AB166,AC166,AD166,AE166,AF166,AG166)</f>
        <v>11201200</v>
      </c>
      <c r="AM166" s="74" t="s">
        <v>487</v>
      </c>
      <c r="AN166" s="48" t="s">
        <v>76</v>
      </c>
      <c r="AO166" s="48" t="s">
        <v>424</v>
      </c>
      <c r="AP166" s="48" t="s">
        <v>139</v>
      </c>
      <c r="AQ166" s="48" t="s">
        <v>360</v>
      </c>
      <c r="AR166" s="48" t="s">
        <v>201</v>
      </c>
      <c r="AS166" s="65" t="s">
        <v>296</v>
      </c>
      <c r="AT166" s="48" t="s">
        <v>265</v>
      </c>
      <c r="AU166" s="48" t="s">
        <v>214</v>
      </c>
      <c r="AV166" s="48" t="s">
        <v>309</v>
      </c>
      <c r="AW166" s="48" t="s">
        <v>152</v>
      </c>
      <c r="AX166" s="65" t="s">
        <v>1146</v>
      </c>
      <c r="AY166" s="48" t="s">
        <v>89</v>
      </c>
      <c r="AZ166" s="48" t="s">
        <v>437</v>
      </c>
      <c r="BA166" s="48" t="s">
        <v>25</v>
      </c>
      <c r="BB166" s="48" t="s">
        <v>500</v>
      </c>
      <c r="BC166" s="65" t="s">
        <v>754</v>
      </c>
      <c r="BD166" s="48" t="s">
        <v>785</v>
      </c>
      <c r="BE166" s="48" t="s">
        <v>691</v>
      </c>
      <c r="BF166" s="48" t="s">
        <v>849</v>
      </c>
      <c r="BG166" s="48" t="s">
        <v>627</v>
      </c>
      <c r="BH166" s="48" t="s">
        <v>912</v>
      </c>
      <c r="BI166" s="65" t="s">
        <v>563</v>
      </c>
      <c r="BJ166" s="48" t="s">
        <v>974</v>
      </c>
      <c r="BK166" s="48" t="s">
        <v>1025</v>
      </c>
      <c r="BL166" s="48" t="s">
        <v>550</v>
      </c>
      <c r="BM166" s="48" t="s">
        <v>962</v>
      </c>
      <c r="BN166" s="48" t="s">
        <v>614</v>
      </c>
      <c r="BO166" s="48" t="s">
        <v>899</v>
      </c>
      <c r="BP166" s="65" t="s">
        <v>678</v>
      </c>
      <c r="BQ166" s="48" t="s">
        <v>836</v>
      </c>
      <c r="BR166" s="49" t="s">
        <v>741</v>
      </c>
      <c r="BS166" s="24"/>
      <c r="BT166" s="22"/>
      <c r="BU166" s="29" t="s">
        <v>516</v>
      </c>
      <c r="BV166" s="30" t="s">
        <v>1030</v>
      </c>
      <c r="BW166" s="31">
        <f>L2+(158*L4)</f>
        <v>159</v>
      </c>
      <c r="BX166" s="22"/>
    </row>
    <row r="167" spans="1:76" x14ac:dyDescent="0.2">
      <c r="A167" s="1">
        <v>31</v>
      </c>
      <c r="B167" s="199">
        <f>BW452</f>
        <v>445</v>
      </c>
      <c r="C167" s="6">
        <f>BW53</f>
        <v>46</v>
      </c>
      <c r="D167" s="6">
        <f>BW551</f>
        <v>544</v>
      </c>
      <c r="E167" s="6">
        <f>BW918</f>
        <v>911</v>
      </c>
      <c r="F167" s="6">
        <f>BW682</f>
        <v>675</v>
      </c>
      <c r="G167" s="6">
        <f>BW827</f>
        <v>820</v>
      </c>
      <c r="H167" s="6">
        <f>BW265</f>
        <v>258</v>
      </c>
      <c r="I167" s="6">
        <f>BW152</f>
        <v>145</v>
      </c>
      <c r="J167" s="6">
        <f>BW1025</f>
        <v>1018</v>
      </c>
      <c r="K167" s="6">
        <f>BW624</f>
        <v>617</v>
      </c>
      <c r="L167" s="6">
        <f>BW98</f>
        <v>91</v>
      </c>
      <c r="M167" s="6">
        <f>BW467</f>
        <v>460</v>
      </c>
      <c r="N167" s="6">
        <f>BW239</f>
        <v>232</v>
      </c>
      <c r="O167" s="6">
        <f>BW382</f>
        <v>375</v>
      </c>
      <c r="P167" s="6">
        <f>BW844</f>
        <v>837</v>
      </c>
      <c r="Q167" s="12">
        <f>BW733</f>
        <v>726</v>
      </c>
      <c r="R167" s="11">
        <f>BW306</f>
        <v>299</v>
      </c>
      <c r="S167" s="6">
        <f>BW195</f>
        <v>188</v>
      </c>
      <c r="T167" s="6">
        <f>BW657</f>
        <v>650</v>
      </c>
      <c r="U167" s="6">
        <f>BW800</f>
        <v>793</v>
      </c>
      <c r="V167" s="6">
        <f>BW572</f>
        <v>565</v>
      </c>
      <c r="W167" s="6">
        <f>BW941</f>
        <v>934</v>
      </c>
      <c r="X167" s="6">
        <f>BW415</f>
        <v>408</v>
      </c>
      <c r="Y167" s="6">
        <f>BW14</f>
        <v>7</v>
      </c>
      <c r="Z167" s="6">
        <f>BW887</f>
        <v>880</v>
      </c>
      <c r="AA167" s="6">
        <f>BW774</f>
        <v>767</v>
      </c>
      <c r="AB167" s="6">
        <f>BW212</f>
        <v>205</v>
      </c>
      <c r="AC167" s="6">
        <f>BW357</f>
        <v>350</v>
      </c>
      <c r="AD167" s="6">
        <f>BW121</f>
        <v>114</v>
      </c>
      <c r="AE167" s="6">
        <f>BW488</f>
        <v>481</v>
      </c>
      <c r="AF167" s="9">
        <f>BW986</f>
        <v>979</v>
      </c>
      <c r="AG167" s="200">
        <f>BW587</f>
        <v>580</v>
      </c>
      <c r="AH167" s="5">
        <f t="shared" si="31"/>
        <v>16400</v>
      </c>
      <c r="AI167" s="5">
        <f t="shared" si="32"/>
        <v>11201200</v>
      </c>
      <c r="AJ167" s="2">
        <f t="shared" si="30"/>
        <v>8606720000</v>
      </c>
      <c r="AK167" s="115">
        <f>SUMSQ(B167,C167,D167,E167,F167,G167,H167,I167,J167,K167,L167,M167,N167,O167,P167,Q167,B168,C168,D168,E168,F168,G168,H168,I168,J168,K168,L168,M168,N168,O168,P168,Q168)</f>
        <v>11201200</v>
      </c>
      <c r="AM167" s="47" t="s">
        <v>475</v>
      </c>
      <c r="AN167" s="48" t="s">
        <v>63</v>
      </c>
      <c r="AO167" s="48" t="s">
        <v>411</v>
      </c>
      <c r="AP167" s="65" t="s">
        <v>1157</v>
      </c>
      <c r="AQ167" s="48" t="s">
        <v>347</v>
      </c>
      <c r="AR167" s="48" t="s">
        <v>188</v>
      </c>
      <c r="AS167" s="48" t="s">
        <v>284</v>
      </c>
      <c r="AT167" s="48" t="s">
        <v>252</v>
      </c>
      <c r="AU167" s="65" t="s">
        <v>211</v>
      </c>
      <c r="AV167" s="48" t="s">
        <v>306</v>
      </c>
      <c r="AW167" s="48" t="s">
        <v>149</v>
      </c>
      <c r="AX167" s="48" t="s">
        <v>370</v>
      </c>
      <c r="AY167" s="48" t="s">
        <v>86</v>
      </c>
      <c r="AZ167" s="48" t="s">
        <v>434</v>
      </c>
      <c r="BA167" s="65" t="s">
        <v>22</v>
      </c>
      <c r="BB167" s="48" t="s">
        <v>497</v>
      </c>
      <c r="BC167" s="48" t="s">
        <v>751</v>
      </c>
      <c r="BD167" s="48" t="s">
        <v>782</v>
      </c>
      <c r="BE167" s="48" t="s">
        <v>688</v>
      </c>
      <c r="BF167" s="48" t="s">
        <v>846</v>
      </c>
      <c r="BG167" s="48" t="s">
        <v>624</v>
      </c>
      <c r="BH167" s="65" t="s">
        <v>909</v>
      </c>
      <c r="BI167" s="48" t="s">
        <v>560</v>
      </c>
      <c r="BJ167" s="48" t="s">
        <v>971</v>
      </c>
      <c r="BK167" s="65" t="s">
        <v>1012</v>
      </c>
      <c r="BL167" s="48" t="s">
        <v>538</v>
      </c>
      <c r="BM167" s="48" t="s">
        <v>949</v>
      </c>
      <c r="BN167" s="48" t="s">
        <v>601</v>
      </c>
      <c r="BO167" s="48" t="s">
        <v>886</v>
      </c>
      <c r="BP167" s="48" t="s">
        <v>665</v>
      </c>
      <c r="BQ167" s="65" t="s">
        <v>823</v>
      </c>
      <c r="BR167" s="49" t="s">
        <v>729</v>
      </c>
      <c r="BS167" s="24"/>
      <c r="BT167" s="22"/>
      <c r="BU167" s="29" t="s">
        <v>330</v>
      </c>
      <c r="BV167" s="30" t="s">
        <v>1030</v>
      </c>
      <c r="BW167" s="31">
        <f>L2+(159*L4)</f>
        <v>160</v>
      </c>
      <c r="BX167" s="22"/>
    </row>
    <row r="168" spans="1:76" ht="13.5" thickBot="1" x14ac:dyDescent="0.25">
      <c r="A168" s="1">
        <v>32</v>
      </c>
      <c r="B168" s="201">
        <f>BW33</f>
        <v>26</v>
      </c>
      <c r="C168" s="202">
        <f>BW400</f>
        <v>393</v>
      </c>
      <c r="D168" s="180">
        <f>BW962</f>
        <v>955</v>
      </c>
      <c r="E168" s="180">
        <f>BW563</f>
        <v>556</v>
      </c>
      <c r="F168" s="180">
        <f>BW783</f>
        <v>776</v>
      </c>
      <c r="G168" s="180">
        <f>BW670</f>
        <v>663</v>
      </c>
      <c r="H168" s="180">
        <f>BW172</f>
        <v>165</v>
      </c>
      <c r="I168" s="180">
        <f>BW317</f>
        <v>310</v>
      </c>
      <c r="J168" s="180">
        <f>BW612</f>
        <v>605</v>
      </c>
      <c r="K168" s="180">
        <f>BW981</f>
        <v>974</v>
      </c>
      <c r="L168" s="180">
        <f>BW519</f>
        <v>512</v>
      </c>
      <c r="M168" s="180">
        <f>BW118</f>
        <v>111</v>
      </c>
      <c r="N168" s="180">
        <f>BW330</f>
        <v>323</v>
      </c>
      <c r="O168" s="180">
        <f>BW219</f>
        <v>212</v>
      </c>
      <c r="P168" s="187">
        <f>BW745</f>
        <v>738</v>
      </c>
      <c r="Q168" s="180">
        <f>BW888</f>
        <v>881</v>
      </c>
      <c r="R168" s="180">
        <f>BW151</f>
        <v>144</v>
      </c>
      <c r="S168" s="191">
        <f>BW294</f>
        <v>287</v>
      </c>
      <c r="T168" s="180">
        <f>BW820</f>
        <v>813</v>
      </c>
      <c r="U168" s="180">
        <f>BW709</f>
        <v>702</v>
      </c>
      <c r="V168" s="180">
        <f>BW921</f>
        <v>914</v>
      </c>
      <c r="W168" s="180">
        <f>BW520</f>
        <v>513</v>
      </c>
      <c r="X168" s="180">
        <f>BW58</f>
        <v>51</v>
      </c>
      <c r="Y168" s="180">
        <f>BW427</f>
        <v>420</v>
      </c>
      <c r="Z168" s="180">
        <f>BW722</f>
        <v>715</v>
      </c>
      <c r="AA168" s="180">
        <f>BW867</f>
        <v>860</v>
      </c>
      <c r="AB168" s="180">
        <f>BW369</f>
        <v>362</v>
      </c>
      <c r="AC168" s="180">
        <f>BW256</f>
        <v>249</v>
      </c>
      <c r="AD168" s="180">
        <f>BW476</f>
        <v>469</v>
      </c>
      <c r="AE168" s="180">
        <f>BW77</f>
        <v>70</v>
      </c>
      <c r="AF168" s="203">
        <f>BW639</f>
        <v>632</v>
      </c>
      <c r="AG168" s="204">
        <f>BW1006</f>
        <v>999</v>
      </c>
      <c r="AH168" s="5">
        <f t="shared" si="31"/>
        <v>16400</v>
      </c>
      <c r="AI168" s="5">
        <f t="shared" si="32"/>
        <v>11201200</v>
      </c>
      <c r="AJ168" s="2">
        <f t="shared" si="30"/>
        <v>8606720000</v>
      </c>
      <c r="AK168" s="115">
        <f>SUMSQ(R167,S167,T167,U167,V167,W167,X167,Y167,Z167,AA167,AB167,AC167,AD167,AE167,AF167,AG167,R168,S168,T168,U168,V168,W168,X168,Y168,Z168,AA168,AB168,AC168,AD168,AE168,AF168,AG168)</f>
        <v>11201200</v>
      </c>
      <c r="AM168" s="50" t="s">
        <v>489</v>
      </c>
      <c r="AN168" s="51" t="s">
        <v>78</v>
      </c>
      <c r="AO168" s="76" t="s">
        <v>426</v>
      </c>
      <c r="AP168" s="51" t="s">
        <v>141</v>
      </c>
      <c r="AQ168" s="51" t="s">
        <v>362</v>
      </c>
      <c r="AR168" s="51" t="s">
        <v>203</v>
      </c>
      <c r="AS168" s="51" t="s">
        <v>298</v>
      </c>
      <c r="AT168" s="51" t="s">
        <v>267</v>
      </c>
      <c r="AU168" s="51" t="s">
        <v>212</v>
      </c>
      <c r="AV168" s="76" t="s">
        <v>307</v>
      </c>
      <c r="AW168" s="51" t="s">
        <v>150</v>
      </c>
      <c r="AX168" s="51" t="s">
        <v>371</v>
      </c>
      <c r="AY168" s="51" t="s">
        <v>87</v>
      </c>
      <c r="AZ168" s="51" t="s">
        <v>435</v>
      </c>
      <c r="BA168" s="51" t="s">
        <v>23</v>
      </c>
      <c r="BB168" s="76" t="s">
        <v>498</v>
      </c>
      <c r="BC168" s="51" t="s">
        <v>752</v>
      </c>
      <c r="BD168" s="51" t="s">
        <v>783</v>
      </c>
      <c r="BE168" s="51" t="s">
        <v>689</v>
      </c>
      <c r="BF168" s="51" t="s">
        <v>847</v>
      </c>
      <c r="BG168" s="76" t="s">
        <v>1143</v>
      </c>
      <c r="BH168" s="51" t="s">
        <v>910</v>
      </c>
      <c r="BI168" s="51" t="s">
        <v>561</v>
      </c>
      <c r="BJ168" s="51" t="s">
        <v>972</v>
      </c>
      <c r="BK168" s="51" t="s">
        <v>1027</v>
      </c>
      <c r="BL168" s="76" t="s">
        <v>552</v>
      </c>
      <c r="BM168" s="51" t="s">
        <v>964</v>
      </c>
      <c r="BN168" s="51" t="s">
        <v>616</v>
      </c>
      <c r="BO168" s="51" t="s">
        <v>901</v>
      </c>
      <c r="BP168" s="51" t="s">
        <v>680</v>
      </c>
      <c r="BQ168" s="51" t="s">
        <v>838</v>
      </c>
      <c r="BR168" s="81" t="s">
        <v>743</v>
      </c>
      <c r="BS168" s="24"/>
      <c r="BT168" s="22"/>
      <c r="BU168" s="29" t="s">
        <v>874</v>
      </c>
      <c r="BV168" s="30" t="s">
        <v>1030</v>
      </c>
      <c r="BW168" s="31">
        <f>L2+(160*L4)</f>
        <v>161</v>
      </c>
      <c r="BX168" s="22"/>
    </row>
    <row r="169" spans="1:76" x14ac:dyDescent="0.2">
      <c r="A169" s="3" t="s">
        <v>0</v>
      </c>
      <c r="B169" s="5">
        <f t="shared" ref="B169:I169" si="33">SUM(B137:B168)</f>
        <v>16400</v>
      </c>
      <c r="C169" s="5">
        <f t="shared" si="33"/>
        <v>16400</v>
      </c>
      <c r="D169" s="5">
        <f t="shared" si="33"/>
        <v>16400</v>
      </c>
      <c r="E169" s="5">
        <f t="shared" si="33"/>
        <v>16400</v>
      </c>
      <c r="F169" s="5">
        <f t="shared" si="33"/>
        <v>16400</v>
      </c>
      <c r="G169" s="5">
        <f t="shared" si="33"/>
        <v>16400</v>
      </c>
      <c r="H169" s="5">
        <f t="shared" si="33"/>
        <v>16400</v>
      </c>
      <c r="I169" s="5">
        <f t="shared" si="33"/>
        <v>16400</v>
      </c>
      <c r="J169" s="5">
        <f t="shared" ref="J169:AG169" si="34">SUM(J137:J168)</f>
        <v>16400</v>
      </c>
      <c r="K169" s="5">
        <f t="shared" si="34"/>
        <v>16400</v>
      </c>
      <c r="L169" s="5">
        <f t="shared" si="34"/>
        <v>16400</v>
      </c>
      <c r="M169" s="5">
        <f t="shared" si="34"/>
        <v>16400</v>
      </c>
      <c r="N169" s="5">
        <f t="shared" si="34"/>
        <v>16400</v>
      </c>
      <c r="O169" s="5">
        <f t="shared" si="34"/>
        <v>16400</v>
      </c>
      <c r="P169" s="5">
        <f t="shared" si="34"/>
        <v>16400</v>
      </c>
      <c r="Q169" s="5">
        <f t="shared" si="34"/>
        <v>16400</v>
      </c>
      <c r="R169" s="5">
        <f t="shared" si="34"/>
        <v>16400</v>
      </c>
      <c r="S169" s="5">
        <f t="shared" si="34"/>
        <v>16400</v>
      </c>
      <c r="T169" s="5">
        <f t="shared" si="34"/>
        <v>16400</v>
      </c>
      <c r="U169" s="5">
        <f t="shared" si="34"/>
        <v>16400</v>
      </c>
      <c r="V169" s="5">
        <f t="shared" si="34"/>
        <v>16400</v>
      </c>
      <c r="W169" s="5">
        <f t="shared" si="34"/>
        <v>16400</v>
      </c>
      <c r="X169" s="5">
        <f t="shared" si="34"/>
        <v>16400</v>
      </c>
      <c r="Y169" s="5">
        <f t="shared" si="34"/>
        <v>16400</v>
      </c>
      <c r="Z169" s="5">
        <f t="shared" si="34"/>
        <v>16400</v>
      </c>
      <c r="AA169" s="5">
        <f t="shared" si="34"/>
        <v>16400</v>
      </c>
      <c r="AB169" s="5">
        <f t="shared" si="34"/>
        <v>16400</v>
      </c>
      <c r="AC169" s="5">
        <f t="shared" si="34"/>
        <v>16400</v>
      </c>
      <c r="AD169" s="5">
        <f t="shared" si="34"/>
        <v>16400</v>
      </c>
      <c r="AE169" s="5">
        <f t="shared" si="34"/>
        <v>16400</v>
      </c>
      <c r="AF169" s="5">
        <f t="shared" si="34"/>
        <v>16400</v>
      </c>
      <c r="AG169" s="5">
        <f t="shared" si="34"/>
        <v>16400</v>
      </c>
      <c r="AH169" s="5"/>
      <c r="AI169" s="5"/>
      <c r="BT169" s="22"/>
      <c r="BU169" s="29" t="s">
        <v>940</v>
      </c>
      <c r="BV169" s="30" t="s">
        <v>1030</v>
      </c>
      <c r="BW169" s="31">
        <f>L2+(161*L4)</f>
        <v>162</v>
      </c>
      <c r="BX169" s="22"/>
    </row>
    <row r="170" spans="1:76" x14ac:dyDescent="0.2">
      <c r="A170" s="3" t="s">
        <v>1</v>
      </c>
      <c r="B170" s="5">
        <f t="shared" ref="B170:AG170" si="35">SUMSQ(B137:B168)</f>
        <v>11201200</v>
      </c>
      <c r="C170" s="5">
        <f t="shared" si="35"/>
        <v>11201200</v>
      </c>
      <c r="D170" s="5">
        <f t="shared" si="35"/>
        <v>11201200</v>
      </c>
      <c r="E170" s="5">
        <f t="shared" si="35"/>
        <v>11201200</v>
      </c>
      <c r="F170" s="5">
        <f t="shared" si="35"/>
        <v>11201200</v>
      </c>
      <c r="G170" s="5">
        <f t="shared" si="35"/>
        <v>11201200</v>
      </c>
      <c r="H170" s="5">
        <f t="shared" si="35"/>
        <v>11201200</v>
      </c>
      <c r="I170" s="5">
        <f t="shared" si="35"/>
        <v>11201200</v>
      </c>
      <c r="J170" s="5">
        <f t="shared" si="35"/>
        <v>11201200</v>
      </c>
      <c r="K170" s="5">
        <f t="shared" si="35"/>
        <v>11201200</v>
      </c>
      <c r="L170" s="5">
        <f t="shared" si="35"/>
        <v>11201200</v>
      </c>
      <c r="M170" s="5">
        <f t="shared" si="35"/>
        <v>11201200</v>
      </c>
      <c r="N170" s="5">
        <f t="shared" si="35"/>
        <v>11201200</v>
      </c>
      <c r="O170" s="5">
        <f t="shared" si="35"/>
        <v>11201200</v>
      </c>
      <c r="P170" s="5">
        <f t="shared" si="35"/>
        <v>11201200</v>
      </c>
      <c r="Q170" s="5">
        <f t="shared" si="35"/>
        <v>11201200</v>
      </c>
      <c r="R170" s="5">
        <f t="shared" si="35"/>
        <v>11201200</v>
      </c>
      <c r="S170" s="5">
        <f t="shared" si="35"/>
        <v>11201200</v>
      </c>
      <c r="T170" s="5">
        <f t="shared" si="35"/>
        <v>11201200</v>
      </c>
      <c r="U170" s="5">
        <f t="shared" si="35"/>
        <v>11201200</v>
      </c>
      <c r="V170" s="5">
        <f t="shared" si="35"/>
        <v>11201200</v>
      </c>
      <c r="W170" s="5">
        <f t="shared" si="35"/>
        <v>11201200</v>
      </c>
      <c r="X170" s="5">
        <f t="shared" si="35"/>
        <v>11201200</v>
      </c>
      <c r="Y170" s="5">
        <f t="shared" si="35"/>
        <v>11201200</v>
      </c>
      <c r="Z170" s="5">
        <f t="shared" si="35"/>
        <v>11201200</v>
      </c>
      <c r="AA170" s="5">
        <f t="shared" si="35"/>
        <v>11201200</v>
      </c>
      <c r="AB170" s="5">
        <f t="shared" si="35"/>
        <v>11201200</v>
      </c>
      <c r="AC170" s="5">
        <f t="shared" si="35"/>
        <v>11201200</v>
      </c>
      <c r="AD170" s="5">
        <f t="shared" si="35"/>
        <v>11201200</v>
      </c>
      <c r="AE170" s="5">
        <f t="shared" si="35"/>
        <v>11201200</v>
      </c>
      <c r="AF170" s="5">
        <f t="shared" si="35"/>
        <v>11201200</v>
      </c>
      <c r="AG170" s="5">
        <f t="shared" si="35"/>
        <v>11201200</v>
      </c>
      <c r="AH170" s="5"/>
      <c r="AI170" s="5"/>
      <c r="BT170" s="22"/>
      <c r="BU170" s="29" t="s">
        <v>550</v>
      </c>
      <c r="BV170" s="30" t="s">
        <v>1030</v>
      </c>
      <c r="BW170" s="31">
        <f>L2+(162*L4)</f>
        <v>163</v>
      </c>
      <c r="BX170" s="22"/>
    </row>
    <row r="171" spans="1:76" x14ac:dyDescent="0.2">
      <c r="A171" s="3" t="s">
        <v>2</v>
      </c>
      <c r="B171" s="2">
        <f t="shared" ref="B171:AG171" si="36">B137^3+B138^3+B139^3+B140^3+B141^3+B142^3+B143^3+B144^3+B145^3+B146^3+B147^3+B148^3+B149^3+B150^3+B151^3+B152^3+B153^3+B154^3+B155^3+B156^3+B157^3+B158^3+B159^3+B160^3+B161^3+B162^3+B163^3+B164^3+B165^3+B166^3+B167^3+B168^3</f>
        <v>8606720000</v>
      </c>
      <c r="C171" s="2">
        <f t="shared" si="36"/>
        <v>8606720000</v>
      </c>
      <c r="D171" s="2">
        <f t="shared" si="36"/>
        <v>8606720000</v>
      </c>
      <c r="E171" s="2">
        <f t="shared" si="36"/>
        <v>8606720000</v>
      </c>
      <c r="F171" s="2">
        <f t="shared" si="36"/>
        <v>8606720000</v>
      </c>
      <c r="G171" s="2">
        <f t="shared" si="36"/>
        <v>8606720000</v>
      </c>
      <c r="H171" s="2">
        <f t="shared" si="36"/>
        <v>8606720000</v>
      </c>
      <c r="I171" s="2">
        <f t="shared" si="36"/>
        <v>8606720000</v>
      </c>
      <c r="J171" s="2">
        <f t="shared" si="36"/>
        <v>8606720000</v>
      </c>
      <c r="K171" s="2">
        <f t="shared" si="36"/>
        <v>8606720000</v>
      </c>
      <c r="L171" s="2">
        <f t="shared" si="36"/>
        <v>8606720000</v>
      </c>
      <c r="M171" s="2">
        <f t="shared" si="36"/>
        <v>8606720000</v>
      </c>
      <c r="N171" s="2">
        <f t="shared" si="36"/>
        <v>8606720000</v>
      </c>
      <c r="O171" s="2">
        <f t="shared" si="36"/>
        <v>8606720000</v>
      </c>
      <c r="P171" s="2">
        <f t="shared" si="36"/>
        <v>8606720000</v>
      </c>
      <c r="Q171" s="2">
        <f t="shared" si="36"/>
        <v>8606720000</v>
      </c>
      <c r="R171" s="2">
        <f t="shared" si="36"/>
        <v>8606720000</v>
      </c>
      <c r="S171" s="2">
        <f t="shared" si="36"/>
        <v>8606720000</v>
      </c>
      <c r="T171" s="2">
        <f t="shared" si="36"/>
        <v>8606720000</v>
      </c>
      <c r="U171" s="2">
        <f t="shared" si="36"/>
        <v>8606720000</v>
      </c>
      <c r="V171" s="2">
        <f t="shared" si="36"/>
        <v>8606720000</v>
      </c>
      <c r="W171" s="2">
        <f t="shared" si="36"/>
        <v>8606720000</v>
      </c>
      <c r="X171" s="2">
        <f t="shared" si="36"/>
        <v>8606720000</v>
      </c>
      <c r="Y171" s="2">
        <f t="shared" si="36"/>
        <v>8606720000</v>
      </c>
      <c r="Z171" s="2">
        <f t="shared" si="36"/>
        <v>8606720000</v>
      </c>
      <c r="AA171" s="2">
        <f t="shared" si="36"/>
        <v>8606720000</v>
      </c>
      <c r="AB171" s="2">
        <f t="shared" si="36"/>
        <v>8606720000</v>
      </c>
      <c r="AC171" s="2">
        <f t="shared" si="36"/>
        <v>8606720000</v>
      </c>
      <c r="AD171" s="2">
        <f t="shared" si="36"/>
        <v>8606720000</v>
      </c>
      <c r="AE171" s="2">
        <f t="shared" si="36"/>
        <v>8606720000</v>
      </c>
      <c r="AF171" s="2">
        <f t="shared" si="36"/>
        <v>8606720000</v>
      </c>
      <c r="AG171" s="2">
        <f t="shared" si="36"/>
        <v>8606720000</v>
      </c>
      <c r="AH171" s="5"/>
      <c r="AI171" s="5"/>
      <c r="AL171" s="64" t="s">
        <v>1171</v>
      </c>
      <c r="AM171" s="66" t="s">
        <v>31</v>
      </c>
      <c r="AN171" s="66" t="s">
        <v>521</v>
      </c>
      <c r="AO171" s="66" t="s">
        <v>97</v>
      </c>
      <c r="AP171" s="66" t="s">
        <v>456</v>
      </c>
      <c r="AQ171" s="66" t="s">
        <v>162</v>
      </c>
      <c r="AR171" s="66" t="s">
        <v>390</v>
      </c>
      <c r="AS171" s="66" t="s">
        <v>226</v>
      </c>
      <c r="AT171" s="66" t="s">
        <v>324</v>
      </c>
      <c r="AU171" s="66" t="s">
        <v>219</v>
      </c>
      <c r="AV171" s="66" t="s">
        <v>299</v>
      </c>
      <c r="AW171" s="66" t="s">
        <v>155</v>
      </c>
      <c r="AX171" s="66" t="s">
        <v>365</v>
      </c>
      <c r="AY171" s="66" t="s">
        <v>90</v>
      </c>
      <c r="AZ171" s="66" t="s">
        <v>431</v>
      </c>
      <c r="BA171" s="66" t="s">
        <v>24</v>
      </c>
      <c r="BB171" s="66" t="s">
        <v>496</v>
      </c>
      <c r="BC171" s="66" t="s">
        <v>816</v>
      </c>
      <c r="BD171" s="66" t="s">
        <v>719</v>
      </c>
      <c r="BE171" s="66" t="s">
        <v>0</v>
      </c>
      <c r="BF171" s="66" t="s">
        <v>653</v>
      </c>
      <c r="BG171" s="66" t="s">
        <v>947</v>
      </c>
      <c r="BH171" s="66" t="s">
        <v>587</v>
      </c>
      <c r="BI171" s="66" t="s">
        <v>1011</v>
      </c>
      <c r="BJ171" s="66" t="s">
        <v>522</v>
      </c>
      <c r="BK171" s="66" t="s">
        <v>1018</v>
      </c>
      <c r="BL171" s="66" t="s">
        <v>546</v>
      </c>
      <c r="BM171" s="65" t="s">
        <v>953</v>
      </c>
      <c r="BN171" s="65" t="s">
        <v>612</v>
      </c>
      <c r="BO171" s="98" t="s">
        <v>1156</v>
      </c>
      <c r="BP171" s="89" t="s">
        <v>678</v>
      </c>
      <c r="BQ171" s="89" t="s">
        <v>823</v>
      </c>
      <c r="BR171" s="89" t="s">
        <v>743</v>
      </c>
      <c r="BT171" s="22"/>
      <c r="BU171" s="29" t="s">
        <v>737</v>
      </c>
      <c r="BV171" s="30" t="s">
        <v>1030</v>
      </c>
      <c r="BW171" s="31">
        <f>L2+(163*L4)</f>
        <v>164</v>
      </c>
      <c r="BX171" s="22"/>
    </row>
    <row r="172" spans="1:76" x14ac:dyDescent="0.2">
      <c r="AH172" s="5"/>
      <c r="AI172" s="5"/>
      <c r="AL172" s="64" t="s">
        <v>1172</v>
      </c>
      <c r="AM172" s="66" t="s">
        <v>489</v>
      </c>
      <c r="AN172" s="66" t="s">
        <v>63</v>
      </c>
      <c r="AO172" s="66" t="s">
        <v>424</v>
      </c>
      <c r="AP172" s="66" t="s">
        <v>128</v>
      </c>
      <c r="AQ172" s="66" t="s">
        <v>358</v>
      </c>
      <c r="AR172" s="66" t="s">
        <v>192</v>
      </c>
      <c r="AS172" s="66" t="s">
        <v>293</v>
      </c>
      <c r="AT172" s="66" t="s">
        <v>258</v>
      </c>
      <c r="AU172" s="66" t="s">
        <v>268</v>
      </c>
      <c r="AV172" s="66" t="s">
        <v>251</v>
      </c>
      <c r="AW172" s="66" t="s">
        <v>333</v>
      </c>
      <c r="AX172" s="66" t="s">
        <v>185</v>
      </c>
      <c r="AY172" s="66" t="s">
        <v>399</v>
      </c>
      <c r="AZ172" s="66" t="s">
        <v>121</v>
      </c>
      <c r="BA172" s="66" t="s">
        <v>465</v>
      </c>
      <c r="BB172" s="66" t="s">
        <v>56</v>
      </c>
      <c r="BC172" s="66" t="s">
        <v>750</v>
      </c>
      <c r="BD172" s="66" t="s">
        <v>784</v>
      </c>
      <c r="BE172" s="66" t="s">
        <v>685</v>
      </c>
      <c r="BF172" s="66" t="s">
        <v>850</v>
      </c>
      <c r="BG172" s="66" t="s">
        <v>619</v>
      </c>
      <c r="BH172" s="66" t="s">
        <v>915</v>
      </c>
      <c r="BI172" s="66" t="s">
        <v>553</v>
      </c>
      <c r="BJ172" s="66" t="s">
        <v>979</v>
      </c>
      <c r="BK172" s="66" t="s">
        <v>578</v>
      </c>
      <c r="BL172" s="66" t="s">
        <v>986</v>
      </c>
      <c r="BM172" s="65" t="s">
        <v>644</v>
      </c>
      <c r="BN172" s="65" t="s">
        <v>922</v>
      </c>
      <c r="BO172" s="98" t="s">
        <v>1131</v>
      </c>
      <c r="BP172" s="89" t="s">
        <v>857</v>
      </c>
      <c r="BQ172" s="89" t="s">
        <v>775</v>
      </c>
      <c r="BR172" s="89" t="s">
        <v>791</v>
      </c>
      <c r="BT172" s="22"/>
      <c r="BU172" s="29" t="s">
        <v>298</v>
      </c>
      <c r="BV172" s="30" t="s">
        <v>1030</v>
      </c>
      <c r="BW172" s="31">
        <f>L2+(164*L4)</f>
        <v>165</v>
      </c>
      <c r="BX172" s="22"/>
    </row>
    <row r="173" spans="1:76" x14ac:dyDescent="0.2">
      <c r="A173" s="3" t="s">
        <v>3</v>
      </c>
      <c r="B173" s="2">
        <f>B137</f>
        <v>23</v>
      </c>
      <c r="C173" s="2">
        <f>C138</f>
        <v>35</v>
      </c>
      <c r="D173" s="2">
        <f>D139</f>
        <v>77</v>
      </c>
      <c r="E173" s="2">
        <f>E140</f>
        <v>121</v>
      </c>
      <c r="F173" s="2">
        <f>F141</f>
        <v>140</v>
      </c>
      <c r="G173" s="2">
        <f>G142</f>
        <v>192</v>
      </c>
      <c r="H173" s="2">
        <f>H143</f>
        <v>210</v>
      </c>
      <c r="I173" s="2">
        <f>I144</f>
        <v>230</v>
      </c>
      <c r="J173" s="2">
        <f>J145</f>
        <v>282</v>
      </c>
      <c r="K173" s="2">
        <f>K146</f>
        <v>302</v>
      </c>
      <c r="L173" s="2">
        <f>L147</f>
        <v>324</v>
      </c>
      <c r="M173" s="2">
        <f>M148</f>
        <v>376</v>
      </c>
      <c r="N173" s="2">
        <f>N149</f>
        <v>389</v>
      </c>
      <c r="O173" s="2">
        <f>O150</f>
        <v>433</v>
      </c>
      <c r="P173" s="2">
        <f>P151</f>
        <v>479</v>
      </c>
      <c r="Q173" s="2">
        <f>Q152</f>
        <v>491</v>
      </c>
      <c r="R173" s="2">
        <f>R153</f>
        <v>539</v>
      </c>
      <c r="S173" s="2">
        <f>S154</f>
        <v>559</v>
      </c>
      <c r="T173" s="2">
        <f>T155</f>
        <v>577</v>
      </c>
      <c r="U173" s="2">
        <f>U156</f>
        <v>629</v>
      </c>
      <c r="V173" s="2">
        <f>V157</f>
        <v>648</v>
      </c>
      <c r="W173" s="2">
        <f>W158</f>
        <v>692</v>
      </c>
      <c r="X173" s="2">
        <f>X159</f>
        <v>734</v>
      </c>
      <c r="Y173" s="2">
        <f>Y160</f>
        <v>746</v>
      </c>
      <c r="Z173" s="2">
        <f>Z161</f>
        <v>790</v>
      </c>
      <c r="AA173" s="2">
        <f>AA162</f>
        <v>802</v>
      </c>
      <c r="AB173" s="2">
        <f>AB163</f>
        <v>848</v>
      </c>
      <c r="AC173" s="2">
        <f>AC164</f>
        <v>892</v>
      </c>
      <c r="AD173" s="2">
        <f>AD165</f>
        <v>905</v>
      </c>
      <c r="AE173" s="2">
        <f>AE166</f>
        <v>957</v>
      </c>
      <c r="AF173" s="2">
        <f>AF167</f>
        <v>979</v>
      </c>
      <c r="AG173" s="2">
        <f>AG168</f>
        <v>999</v>
      </c>
      <c r="AH173" s="217">
        <f t="shared" ref="AH173:AH176" si="37">SUM(B173:AG173)</f>
        <v>16400</v>
      </c>
      <c r="AI173" s="5">
        <f t="shared" ref="AI173:AI176" si="38">SUMSQ(B173:AG173)</f>
        <v>11201200</v>
      </c>
      <c r="AJ173" s="2">
        <f t="shared" ref="AJ173:AJ176" si="39">B173^3+C173^3+D173^3+E173^3+F173^3+G173^3+H173^3+I173^3+J173^3+K173^3+L173^3+M173^3+N173^3+O173^3+P173^3+Q173^3+R173^3+S173^3+T173^3+U173^3+V173^3+W173^3+X173^3+Y173^3+Z173^3+AA173^3+AB173^3+AC173^3+AD173^3+AE173^3+AF173^3+AG173^3</f>
        <v>8606720000</v>
      </c>
      <c r="AO173" s="77"/>
      <c r="AP173" s="77"/>
      <c r="AQ173" s="77"/>
      <c r="BC173" s="77"/>
      <c r="BD173" s="77"/>
      <c r="BJ173" s="77"/>
      <c r="BR173" s="2" t="s">
        <v>5</v>
      </c>
      <c r="BT173" s="22"/>
      <c r="BU173" s="29" t="s">
        <v>484</v>
      </c>
      <c r="BV173" s="30" t="s">
        <v>1030</v>
      </c>
      <c r="BW173" s="31">
        <f>L2+(165*L4)</f>
        <v>166</v>
      </c>
      <c r="BX173" s="22"/>
    </row>
    <row r="174" spans="1:76" x14ac:dyDescent="0.2">
      <c r="A174" s="3" t="s">
        <v>4</v>
      </c>
      <c r="B174" s="2">
        <f>B168</f>
        <v>26</v>
      </c>
      <c r="C174" s="2">
        <f>C167</f>
        <v>46</v>
      </c>
      <c r="D174" s="2">
        <f>D166</f>
        <v>68</v>
      </c>
      <c r="E174" s="2">
        <f>E165</f>
        <v>120</v>
      </c>
      <c r="F174" s="2">
        <f>F164</f>
        <v>133</v>
      </c>
      <c r="G174" s="2">
        <f>G163</f>
        <v>177</v>
      </c>
      <c r="H174" s="2">
        <f>H162</f>
        <v>223</v>
      </c>
      <c r="I174" s="2">
        <f>I161</f>
        <v>235</v>
      </c>
      <c r="J174" s="2">
        <f>J160</f>
        <v>279</v>
      </c>
      <c r="K174" s="2">
        <f>K159</f>
        <v>291</v>
      </c>
      <c r="L174" s="2">
        <f>L158</f>
        <v>333</v>
      </c>
      <c r="M174" s="2">
        <f>M157</f>
        <v>377</v>
      </c>
      <c r="N174" s="2">
        <f>N156</f>
        <v>396</v>
      </c>
      <c r="O174" s="2">
        <f>O155</f>
        <v>448</v>
      </c>
      <c r="P174" s="2">
        <f>P154</f>
        <v>466</v>
      </c>
      <c r="Q174" s="2">
        <f>Q153</f>
        <v>486</v>
      </c>
      <c r="R174" s="2">
        <f>R152</f>
        <v>534</v>
      </c>
      <c r="S174" s="2">
        <f>S151</f>
        <v>546</v>
      </c>
      <c r="T174" s="2">
        <f>T150</f>
        <v>592</v>
      </c>
      <c r="U174" s="2">
        <f>U149</f>
        <v>636</v>
      </c>
      <c r="V174" s="2">
        <f>V148</f>
        <v>649</v>
      </c>
      <c r="W174" s="2">
        <f>W147</f>
        <v>701</v>
      </c>
      <c r="X174" s="2">
        <f>X146</f>
        <v>723</v>
      </c>
      <c r="Y174" s="2">
        <f>Y145</f>
        <v>743</v>
      </c>
      <c r="Z174" s="2">
        <f>Z144</f>
        <v>795</v>
      </c>
      <c r="AA174" s="2">
        <f>AA143</f>
        <v>815</v>
      </c>
      <c r="AB174" s="2">
        <f>AB142</f>
        <v>833</v>
      </c>
      <c r="AC174" s="2">
        <f>AC141</f>
        <v>885</v>
      </c>
      <c r="AD174" s="2">
        <f>AD140</f>
        <v>904</v>
      </c>
      <c r="AE174" s="2">
        <f>AE139</f>
        <v>948</v>
      </c>
      <c r="AF174" s="2">
        <f>AF138</f>
        <v>990</v>
      </c>
      <c r="AG174" s="2">
        <f>AG137</f>
        <v>1002</v>
      </c>
      <c r="AH174" s="217">
        <f t="shared" si="37"/>
        <v>16400</v>
      </c>
      <c r="AI174" s="5">
        <f t="shared" si="38"/>
        <v>11201200</v>
      </c>
      <c r="AJ174" s="2">
        <f t="shared" si="39"/>
        <v>8606720000</v>
      </c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T174" s="22"/>
      <c r="BU174" s="29" t="s">
        <v>112</v>
      </c>
      <c r="BV174" s="30" t="s">
        <v>1030</v>
      </c>
      <c r="BW174" s="31">
        <f>L2+(166*L4)</f>
        <v>167</v>
      </c>
      <c r="BX174" s="22"/>
    </row>
    <row r="175" spans="1:76" x14ac:dyDescent="0.2">
      <c r="A175" s="3" t="s">
        <v>6</v>
      </c>
      <c r="B175" s="2">
        <f>B153</f>
        <v>653</v>
      </c>
      <c r="C175" s="2">
        <f>C154</f>
        <v>697</v>
      </c>
      <c r="D175" s="2">
        <f>D155</f>
        <v>727</v>
      </c>
      <c r="E175" s="2">
        <f>E156</f>
        <v>739</v>
      </c>
      <c r="F175" s="2">
        <f>F157</f>
        <v>530</v>
      </c>
      <c r="G175" s="2">
        <f>G158</f>
        <v>550</v>
      </c>
      <c r="H175" s="2">
        <f>H159</f>
        <v>588</v>
      </c>
      <c r="I175" s="2">
        <f>I160</f>
        <v>640</v>
      </c>
      <c r="J175" s="2">
        <f>J161</f>
        <v>900</v>
      </c>
      <c r="K175" s="2">
        <f>K162</f>
        <v>952</v>
      </c>
      <c r="L175" s="2">
        <f>L163</f>
        <v>986</v>
      </c>
      <c r="M175" s="2">
        <f>M164</f>
        <v>1006</v>
      </c>
      <c r="N175" s="2">
        <f>N165</f>
        <v>799</v>
      </c>
      <c r="O175" s="2">
        <f>O166</f>
        <v>811</v>
      </c>
      <c r="P175" s="2">
        <f>P167</f>
        <v>837</v>
      </c>
      <c r="Q175" s="2">
        <f>Q168</f>
        <v>881</v>
      </c>
      <c r="R175" s="2">
        <f>R137</f>
        <v>129</v>
      </c>
      <c r="S175" s="2">
        <f>S138</f>
        <v>181</v>
      </c>
      <c r="T175" s="2">
        <f>T139</f>
        <v>219</v>
      </c>
      <c r="U175" s="2">
        <f>U140</f>
        <v>239</v>
      </c>
      <c r="V175" s="2">
        <f>V141</f>
        <v>30</v>
      </c>
      <c r="W175" s="2">
        <f>W142</f>
        <v>42</v>
      </c>
      <c r="X175" s="2">
        <f>X143</f>
        <v>72</v>
      </c>
      <c r="Y175" s="2">
        <f>Y144</f>
        <v>116</v>
      </c>
      <c r="Z175" s="2">
        <f>Z145</f>
        <v>400</v>
      </c>
      <c r="AA175" s="2">
        <f>AA146</f>
        <v>444</v>
      </c>
      <c r="AB175" s="2">
        <f>AB147</f>
        <v>470</v>
      </c>
      <c r="AC175" s="2">
        <f>AC148</f>
        <v>482</v>
      </c>
      <c r="AD175" s="2">
        <f>AD149</f>
        <v>275</v>
      </c>
      <c r="AE175" s="2">
        <f>AE150</f>
        <v>295</v>
      </c>
      <c r="AF175" s="2">
        <f>AF151</f>
        <v>329</v>
      </c>
      <c r="AG175" s="2">
        <f>AG152</f>
        <v>381</v>
      </c>
      <c r="AH175" s="217">
        <f t="shared" si="37"/>
        <v>16400</v>
      </c>
      <c r="AI175" s="5">
        <f t="shared" si="38"/>
        <v>11201200</v>
      </c>
      <c r="AJ175" s="2">
        <f t="shared" si="39"/>
        <v>8606720000</v>
      </c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T175" s="22"/>
      <c r="BU175" s="29" t="s">
        <v>177</v>
      </c>
      <c r="BV175" s="30" t="s">
        <v>1030</v>
      </c>
      <c r="BW175" s="31">
        <f>L2+(167*L4)</f>
        <v>168</v>
      </c>
      <c r="BX175" s="22"/>
    </row>
    <row r="176" spans="1:76" x14ac:dyDescent="0.2">
      <c r="A176" s="3" t="s">
        <v>7</v>
      </c>
      <c r="B176" s="2">
        <f>B152</f>
        <v>644</v>
      </c>
      <c r="C176" s="2">
        <f>C151</f>
        <v>696</v>
      </c>
      <c r="D176" s="2">
        <f>D150</f>
        <v>730</v>
      </c>
      <c r="E176" s="2">
        <f>E149</f>
        <v>750</v>
      </c>
      <c r="F176" s="2">
        <f>F148</f>
        <v>543</v>
      </c>
      <c r="G176" s="2">
        <f>G147</f>
        <v>555</v>
      </c>
      <c r="H176" s="2">
        <f>H146</f>
        <v>581</v>
      </c>
      <c r="I176" s="2">
        <f>I145</f>
        <v>625</v>
      </c>
      <c r="J176" s="2">
        <f>J144</f>
        <v>909</v>
      </c>
      <c r="K176" s="2">
        <f>K143</f>
        <v>953</v>
      </c>
      <c r="L176" s="2">
        <f>L142</f>
        <v>983</v>
      </c>
      <c r="M176" s="2">
        <f>M141</f>
        <v>995</v>
      </c>
      <c r="N176" s="2">
        <f>N140</f>
        <v>786</v>
      </c>
      <c r="O176" s="2">
        <f>O139</f>
        <v>806</v>
      </c>
      <c r="P176" s="2">
        <f>P138</f>
        <v>844</v>
      </c>
      <c r="Q176" s="2">
        <f>Q137</f>
        <v>896</v>
      </c>
      <c r="R176" s="2">
        <f>R168</f>
        <v>144</v>
      </c>
      <c r="S176" s="2">
        <f>S167</f>
        <v>188</v>
      </c>
      <c r="T176" s="2">
        <f>T166</f>
        <v>214</v>
      </c>
      <c r="U176" s="2">
        <f>U165</f>
        <v>226</v>
      </c>
      <c r="V176" s="2">
        <f>V164</f>
        <v>19</v>
      </c>
      <c r="W176" s="2">
        <f>W163</f>
        <v>39</v>
      </c>
      <c r="X176" s="2">
        <f>X162</f>
        <v>73</v>
      </c>
      <c r="Y176" s="2">
        <f>Y161</f>
        <v>125</v>
      </c>
      <c r="Z176" s="2">
        <f>Z160</f>
        <v>385</v>
      </c>
      <c r="AA176" s="2">
        <f>AA159</f>
        <v>437</v>
      </c>
      <c r="AB176" s="2">
        <f>AB158</f>
        <v>475</v>
      </c>
      <c r="AC176" s="2">
        <f>AC157</f>
        <v>495</v>
      </c>
      <c r="AD176" s="2">
        <f>AD156</f>
        <v>286</v>
      </c>
      <c r="AE176" s="2">
        <f>AE155</f>
        <v>298</v>
      </c>
      <c r="AF176" s="2">
        <f>AF154</f>
        <v>328</v>
      </c>
      <c r="AG176" s="2">
        <f>AG153</f>
        <v>372</v>
      </c>
      <c r="AH176" s="217">
        <f t="shared" si="37"/>
        <v>16400</v>
      </c>
      <c r="AI176" s="5">
        <f t="shared" si="38"/>
        <v>11201200</v>
      </c>
      <c r="AJ176" s="2">
        <f t="shared" si="39"/>
        <v>8606720000</v>
      </c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T176" s="22"/>
      <c r="BU176" s="29" t="s">
        <v>374</v>
      </c>
      <c r="BV176" s="30" t="s">
        <v>1030</v>
      </c>
      <c r="BW176" s="31">
        <f>L2+(168*L4)</f>
        <v>169</v>
      </c>
      <c r="BX176" s="22"/>
    </row>
    <row r="177" spans="1:76" x14ac:dyDescent="0.2">
      <c r="BT177" s="22"/>
      <c r="BU177" s="29" t="s">
        <v>441</v>
      </c>
      <c r="BV177" s="30" t="s">
        <v>1030</v>
      </c>
      <c r="BW177" s="31">
        <f>L2+(169*L4)</f>
        <v>170</v>
      </c>
      <c r="BX177" s="22"/>
    </row>
    <row r="178" spans="1:76" x14ac:dyDescent="0.2">
      <c r="B178" s="2" t="s">
        <v>5</v>
      </c>
      <c r="C178" s="2" t="s">
        <v>5</v>
      </c>
      <c r="BT178" s="22"/>
      <c r="BU178" s="29" t="s">
        <v>36</v>
      </c>
      <c r="BV178" s="30" t="s">
        <v>1030</v>
      </c>
      <c r="BW178" s="31">
        <f>L2+(170*L4)</f>
        <v>171</v>
      </c>
      <c r="BX178" s="22"/>
    </row>
    <row r="179" spans="1:76" ht="13.5" thickBot="1" x14ac:dyDescent="0.25">
      <c r="A179" s="1" t="s">
        <v>5</v>
      </c>
      <c r="B179" s="1" t="s">
        <v>1167</v>
      </c>
      <c r="E179" s="102" t="s">
        <v>1169</v>
      </c>
      <c r="BT179" s="22"/>
      <c r="BU179" s="29" t="s">
        <v>220</v>
      </c>
      <c r="BV179" s="30" t="s">
        <v>1030</v>
      </c>
      <c r="BW179" s="31">
        <f>L2+(171*L4)</f>
        <v>172</v>
      </c>
      <c r="BX179" s="22"/>
    </row>
    <row r="180" spans="1:76" x14ac:dyDescent="0.2">
      <c r="A180" s="1">
        <v>1</v>
      </c>
      <c r="B180" s="181">
        <v>6</v>
      </c>
      <c r="C180" s="133">
        <v>405</v>
      </c>
      <c r="D180" s="177">
        <v>935</v>
      </c>
      <c r="E180" s="177">
        <v>568</v>
      </c>
      <c r="F180" s="177">
        <v>796</v>
      </c>
      <c r="G180" s="177">
        <v>651</v>
      </c>
      <c r="H180" s="177">
        <v>185</v>
      </c>
      <c r="I180" s="177">
        <v>298</v>
      </c>
      <c r="J180" s="177">
        <v>577</v>
      </c>
      <c r="K180" s="177">
        <v>978</v>
      </c>
      <c r="L180" s="177">
        <v>484</v>
      </c>
      <c r="M180" s="177">
        <v>115</v>
      </c>
      <c r="N180" s="177">
        <v>351</v>
      </c>
      <c r="O180" s="177">
        <v>208</v>
      </c>
      <c r="P180" s="177">
        <v>766</v>
      </c>
      <c r="Q180" s="189">
        <v>877</v>
      </c>
      <c r="R180" s="185">
        <v>148</v>
      </c>
      <c r="S180" s="177">
        <v>259</v>
      </c>
      <c r="T180" s="177">
        <v>817</v>
      </c>
      <c r="U180" s="177">
        <v>674</v>
      </c>
      <c r="V180" s="177">
        <v>910</v>
      </c>
      <c r="W180" s="177">
        <v>541</v>
      </c>
      <c r="X180" s="177">
        <v>47</v>
      </c>
      <c r="Y180" s="177">
        <v>448</v>
      </c>
      <c r="Z180" s="177">
        <v>727</v>
      </c>
      <c r="AA180" s="177">
        <v>840</v>
      </c>
      <c r="AB180" s="177">
        <v>374</v>
      </c>
      <c r="AC180" s="177">
        <v>229</v>
      </c>
      <c r="AD180" s="177">
        <v>457</v>
      </c>
      <c r="AE180" s="177">
        <v>90</v>
      </c>
      <c r="AF180" s="177">
        <v>620</v>
      </c>
      <c r="AG180" s="184">
        <v>1019</v>
      </c>
      <c r="AH180" s="5">
        <f>SUM(B180:AG180)</f>
        <v>16400</v>
      </c>
      <c r="AI180" s="5">
        <f>SUMSQ(B180:AG180)</f>
        <v>11201200</v>
      </c>
      <c r="AJ180" s="2">
        <f t="shared" ref="AJ180:AJ211" si="40">B180^3+C180^3+D180^3+E180^3+F180^3+G180^3+H180^3+I180^3+J180^3+K180^3+L180^3+M180^3+N180^3+O180^3+P180^3+Q180^3+R180^3+S180^3+T180^3+U180^3+V180^3+W180^3+X180^3+Y180^3+Z180^3+AA180^3+AB180^3+AC180^3+AD180^3+AE180^3+AF180^3+AG180^3</f>
        <v>8606720000</v>
      </c>
      <c r="AK180" s="115">
        <f>SUMSQ(B180,C180,D180,E180,F180,G180,H180,I180,J180,K180,L180,M180,N180,O180,P180,Q180,B181,C181,D181,E181,F181,G181,H181,I181,J181,K181,L181,M181,N181,O181,P181,Q181)</f>
        <v>11201200</v>
      </c>
      <c r="BT180" s="22"/>
      <c r="BU180" s="29" t="s">
        <v>798</v>
      </c>
      <c r="BV180" s="30" t="s">
        <v>1030</v>
      </c>
      <c r="BW180" s="31">
        <f>L2+(172*L4)</f>
        <v>173</v>
      </c>
      <c r="BX180" s="22"/>
    </row>
    <row r="181" spans="1:76" x14ac:dyDescent="0.2">
      <c r="A181" s="1">
        <v>2</v>
      </c>
      <c r="B181" s="138">
        <v>417</v>
      </c>
      <c r="C181" s="7">
        <v>50</v>
      </c>
      <c r="D181" s="6">
        <v>516</v>
      </c>
      <c r="E181" s="6">
        <v>915</v>
      </c>
      <c r="F181" s="6">
        <v>703</v>
      </c>
      <c r="G181" s="6">
        <v>816</v>
      </c>
      <c r="H181" s="6">
        <v>286</v>
      </c>
      <c r="I181" s="6">
        <v>141</v>
      </c>
      <c r="J181" s="6">
        <v>998</v>
      </c>
      <c r="K181" s="6">
        <v>629</v>
      </c>
      <c r="L181" s="6">
        <v>71</v>
      </c>
      <c r="M181" s="6">
        <v>472</v>
      </c>
      <c r="N181" s="6">
        <v>252</v>
      </c>
      <c r="O181" s="6">
        <v>363</v>
      </c>
      <c r="P181" s="11">
        <v>857</v>
      </c>
      <c r="Q181" s="6">
        <v>714</v>
      </c>
      <c r="R181" s="6">
        <v>311</v>
      </c>
      <c r="S181" s="12">
        <v>168</v>
      </c>
      <c r="T181" s="6">
        <v>662</v>
      </c>
      <c r="U181" s="6">
        <v>773</v>
      </c>
      <c r="V181" s="6">
        <v>553</v>
      </c>
      <c r="W181" s="6">
        <v>954</v>
      </c>
      <c r="X181" s="6">
        <v>396</v>
      </c>
      <c r="Y181" s="6">
        <v>27</v>
      </c>
      <c r="Z181" s="6">
        <v>884</v>
      </c>
      <c r="AA181" s="6">
        <v>739</v>
      </c>
      <c r="AB181" s="6">
        <v>209</v>
      </c>
      <c r="AC181" s="6">
        <v>322</v>
      </c>
      <c r="AD181" s="6">
        <v>110</v>
      </c>
      <c r="AE181" s="6">
        <v>509</v>
      </c>
      <c r="AF181" s="8">
        <v>975</v>
      </c>
      <c r="AG181" s="179">
        <v>608</v>
      </c>
      <c r="AH181" s="5">
        <f t="shared" ref="AH181:AH211" si="41">SUM(B181:AG181)</f>
        <v>16400</v>
      </c>
      <c r="AI181" s="5">
        <f t="shared" ref="AI181:AI211" si="42">SUMSQ(B181:AG181)</f>
        <v>11201200</v>
      </c>
      <c r="AJ181" s="2">
        <f t="shared" si="40"/>
        <v>8606720000</v>
      </c>
      <c r="AK181" s="115">
        <f>SUMSQ(R180,S180,T180,U180,V180,W180,X180,Y180,Z180,AA180,AB180,AC180,AD180,AE180,AF180,AG180,R181,S181,T181,U181,V181,W181,X181,Y181,Z181,AA181,AB181,AC181,AD181,AE181,AF181,AG181)</f>
        <v>11201200</v>
      </c>
      <c r="BT181" s="22"/>
      <c r="BU181" s="29" t="s">
        <v>982</v>
      </c>
      <c r="BV181" s="30" t="s">
        <v>1030</v>
      </c>
      <c r="BW181" s="31">
        <f>L2+(173*L4)</f>
        <v>174</v>
      </c>
      <c r="BX181" s="22"/>
    </row>
    <row r="182" spans="1:76" x14ac:dyDescent="0.2">
      <c r="A182" s="1">
        <v>3</v>
      </c>
      <c r="B182" s="178">
        <v>1021</v>
      </c>
      <c r="C182" s="6">
        <v>622</v>
      </c>
      <c r="D182" s="7">
        <v>96</v>
      </c>
      <c r="E182" s="9">
        <v>463</v>
      </c>
      <c r="F182" s="6">
        <v>227</v>
      </c>
      <c r="G182" s="6">
        <v>372</v>
      </c>
      <c r="H182" s="6">
        <v>834</v>
      </c>
      <c r="I182" s="6">
        <v>721</v>
      </c>
      <c r="J182" s="6">
        <v>442</v>
      </c>
      <c r="K182" s="6">
        <v>41</v>
      </c>
      <c r="L182" s="6">
        <v>539</v>
      </c>
      <c r="M182" s="6">
        <v>908</v>
      </c>
      <c r="N182" s="6">
        <v>680</v>
      </c>
      <c r="O182" s="11">
        <v>823</v>
      </c>
      <c r="P182" s="6">
        <v>261</v>
      </c>
      <c r="Q182" s="6">
        <v>150</v>
      </c>
      <c r="R182" s="6">
        <v>875</v>
      </c>
      <c r="S182" s="6">
        <v>764</v>
      </c>
      <c r="T182" s="12">
        <v>202</v>
      </c>
      <c r="U182" s="6">
        <v>345</v>
      </c>
      <c r="V182" s="6">
        <v>117</v>
      </c>
      <c r="W182" s="6">
        <v>486</v>
      </c>
      <c r="X182" s="6">
        <v>984</v>
      </c>
      <c r="Y182" s="6">
        <v>583</v>
      </c>
      <c r="Z182" s="6">
        <v>304</v>
      </c>
      <c r="AA182" s="6">
        <v>191</v>
      </c>
      <c r="AB182" s="6">
        <v>653</v>
      </c>
      <c r="AC182" s="6">
        <v>798</v>
      </c>
      <c r="AD182" s="6">
        <v>562</v>
      </c>
      <c r="AE182" s="8">
        <v>929</v>
      </c>
      <c r="AF182" s="6">
        <v>403</v>
      </c>
      <c r="AG182" s="179">
        <v>4</v>
      </c>
      <c r="AH182" s="5">
        <f t="shared" si="41"/>
        <v>16400</v>
      </c>
      <c r="AI182" s="5">
        <f t="shared" si="42"/>
        <v>11201200</v>
      </c>
      <c r="AJ182" s="2">
        <f t="shared" si="40"/>
        <v>8606720000</v>
      </c>
      <c r="AK182" s="115">
        <f>SUMSQ(B182,C182,D182,E182,F182,G182,H182,I182,J182,K182,L182,M182,N182,O182,P182,Q182,B183,C183,D183,E183,F183,G183,H183,I183,J183,K183,L183,M183,N183,O183,P183,Q183)</f>
        <v>11201200</v>
      </c>
      <c r="BT182" s="22"/>
      <c r="BU182" s="29" t="s">
        <v>626</v>
      </c>
      <c r="BV182" s="30" t="s">
        <v>1030</v>
      </c>
      <c r="BW182" s="31">
        <f>L2+(174*L4)</f>
        <v>175</v>
      </c>
      <c r="BX182" s="22"/>
    </row>
    <row r="183" spans="1:76" x14ac:dyDescent="0.2">
      <c r="A183" s="1">
        <v>4</v>
      </c>
      <c r="B183" s="178">
        <v>602</v>
      </c>
      <c r="C183" s="6">
        <v>969</v>
      </c>
      <c r="D183" s="9">
        <v>507</v>
      </c>
      <c r="E183" s="7">
        <v>108</v>
      </c>
      <c r="F183" s="6">
        <v>328</v>
      </c>
      <c r="G183" s="6">
        <v>215</v>
      </c>
      <c r="H183" s="6">
        <v>741</v>
      </c>
      <c r="I183" s="6">
        <v>886</v>
      </c>
      <c r="J183" s="6">
        <v>29</v>
      </c>
      <c r="K183" s="6">
        <v>398</v>
      </c>
      <c r="L183" s="6">
        <v>960</v>
      </c>
      <c r="M183" s="6">
        <v>559</v>
      </c>
      <c r="N183" s="11">
        <v>771</v>
      </c>
      <c r="O183" s="6">
        <v>660</v>
      </c>
      <c r="P183" s="6">
        <v>162</v>
      </c>
      <c r="Q183" s="6">
        <v>305</v>
      </c>
      <c r="R183" s="6">
        <v>720</v>
      </c>
      <c r="S183" s="6">
        <v>863</v>
      </c>
      <c r="T183" s="6">
        <v>365</v>
      </c>
      <c r="U183" s="12">
        <v>254</v>
      </c>
      <c r="V183" s="6">
        <v>466</v>
      </c>
      <c r="W183" s="6">
        <v>65</v>
      </c>
      <c r="X183" s="6">
        <v>627</v>
      </c>
      <c r="Y183" s="6">
        <v>996</v>
      </c>
      <c r="Z183" s="6">
        <v>139</v>
      </c>
      <c r="AA183" s="6">
        <v>284</v>
      </c>
      <c r="AB183" s="6">
        <v>810</v>
      </c>
      <c r="AC183" s="6">
        <v>697</v>
      </c>
      <c r="AD183" s="8">
        <v>917</v>
      </c>
      <c r="AE183" s="6">
        <v>518</v>
      </c>
      <c r="AF183" s="6">
        <v>56</v>
      </c>
      <c r="AG183" s="179">
        <v>423</v>
      </c>
      <c r="AH183" s="5">
        <f t="shared" si="41"/>
        <v>16400</v>
      </c>
      <c r="AI183" s="5">
        <f t="shared" si="42"/>
        <v>11201200</v>
      </c>
      <c r="AJ183" s="2">
        <f t="shared" si="40"/>
        <v>8606720000</v>
      </c>
      <c r="AK183" s="115">
        <f>SUMSQ(R182,S182,T182,U182,V182,W182,X182,Y182,Z182,AA182,AB182,AC182,AD182,AE182,AF182,AG182,R183,S183,T183,U183,V183,W183,X183,Y183,Z183,AA183,AB183,AC183,AD183,AE183,AF183,AG183)</f>
        <v>11201200</v>
      </c>
      <c r="BT183" s="22"/>
      <c r="BU183" s="29" t="s">
        <v>693</v>
      </c>
      <c r="BV183" s="30" t="s">
        <v>1030</v>
      </c>
      <c r="BW183" s="31">
        <f>L2+(175*L4)</f>
        <v>176</v>
      </c>
      <c r="BX183" s="22"/>
    </row>
    <row r="184" spans="1:76" x14ac:dyDescent="0.2">
      <c r="A184" s="1">
        <v>5</v>
      </c>
      <c r="B184" s="178">
        <v>903</v>
      </c>
      <c r="C184" s="6">
        <v>536</v>
      </c>
      <c r="D184" s="6">
        <v>38</v>
      </c>
      <c r="E184" s="6">
        <v>437</v>
      </c>
      <c r="F184" s="7">
        <v>153</v>
      </c>
      <c r="G184" s="9">
        <v>266</v>
      </c>
      <c r="H184" s="6">
        <v>828</v>
      </c>
      <c r="I184" s="6">
        <v>683</v>
      </c>
      <c r="J184" s="6">
        <v>452</v>
      </c>
      <c r="K184" s="6">
        <v>83</v>
      </c>
      <c r="L184" s="6">
        <v>609</v>
      </c>
      <c r="M184" s="11">
        <v>1010</v>
      </c>
      <c r="N184" s="6">
        <v>734</v>
      </c>
      <c r="O184" s="6">
        <v>845</v>
      </c>
      <c r="P184" s="6">
        <v>383</v>
      </c>
      <c r="Q184" s="6">
        <v>240</v>
      </c>
      <c r="R184" s="6">
        <v>785</v>
      </c>
      <c r="S184" s="6">
        <v>642</v>
      </c>
      <c r="T184" s="6">
        <v>180</v>
      </c>
      <c r="U184" s="6">
        <v>291</v>
      </c>
      <c r="V184" s="12">
        <v>15</v>
      </c>
      <c r="W184" s="6">
        <v>416</v>
      </c>
      <c r="X184" s="6">
        <v>942</v>
      </c>
      <c r="Y184" s="6">
        <v>573</v>
      </c>
      <c r="Z184" s="6">
        <v>342</v>
      </c>
      <c r="AA184" s="6">
        <v>197</v>
      </c>
      <c r="AB184" s="6">
        <v>759</v>
      </c>
      <c r="AC184" s="8">
        <v>872</v>
      </c>
      <c r="AD184" s="6">
        <v>588</v>
      </c>
      <c r="AE184" s="6">
        <v>987</v>
      </c>
      <c r="AF184" s="6">
        <v>489</v>
      </c>
      <c r="AG184" s="179">
        <v>122</v>
      </c>
      <c r="AH184" s="5">
        <f t="shared" si="41"/>
        <v>16400</v>
      </c>
      <c r="AI184" s="5">
        <f t="shared" si="42"/>
        <v>11201200</v>
      </c>
      <c r="AJ184" s="2">
        <f t="shared" si="40"/>
        <v>8606720000</v>
      </c>
      <c r="AK184" s="115">
        <f>SUMSQ(B184,C184,D184,E184,F184,G184,H184,I184,J184,K184,L184,M184,N184,O184,P184,Q184,B185,C185,D185,E185,F185,G185,H185,I185,J185,K185,L185,M185,N185,O185,P185,Q185)</f>
        <v>11201200</v>
      </c>
      <c r="BT184" s="22"/>
      <c r="BU184" s="29" t="s">
        <v>192</v>
      </c>
      <c r="BV184" s="30" t="s">
        <v>1030</v>
      </c>
      <c r="BW184" s="31">
        <f>L2+(176*L4)</f>
        <v>177</v>
      </c>
      <c r="BX184" s="22"/>
    </row>
    <row r="185" spans="1:76" x14ac:dyDescent="0.2">
      <c r="A185" s="1">
        <v>6</v>
      </c>
      <c r="B185" s="178">
        <v>548</v>
      </c>
      <c r="C185" s="6">
        <v>947</v>
      </c>
      <c r="D185" s="6">
        <v>385</v>
      </c>
      <c r="E185" s="6">
        <v>18</v>
      </c>
      <c r="F185" s="9">
        <v>318</v>
      </c>
      <c r="G185" s="7">
        <v>173</v>
      </c>
      <c r="H185" s="6">
        <v>671</v>
      </c>
      <c r="I185" s="6">
        <v>784</v>
      </c>
      <c r="J185" s="6">
        <v>103</v>
      </c>
      <c r="K185" s="6">
        <v>504</v>
      </c>
      <c r="L185" s="11">
        <v>966</v>
      </c>
      <c r="M185" s="6">
        <v>597</v>
      </c>
      <c r="N185" s="6">
        <v>889</v>
      </c>
      <c r="O185" s="6">
        <v>746</v>
      </c>
      <c r="P185" s="6">
        <v>220</v>
      </c>
      <c r="Q185" s="6">
        <v>331</v>
      </c>
      <c r="R185" s="6">
        <v>694</v>
      </c>
      <c r="S185" s="6">
        <v>805</v>
      </c>
      <c r="T185" s="6">
        <v>279</v>
      </c>
      <c r="U185" s="6">
        <v>136</v>
      </c>
      <c r="V185" s="6">
        <v>428</v>
      </c>
      <c r="W185" s="12">
        <v>59</v>
      </c>
      <c r="X185" s="6">
        <v>521</v>
      </c>
      <c r="Y185" s="6">
        <v>922</v>
      </c>
      <c r="Z185" s="6">
        <v>241</v>
      </c>
      <c r="AA185" s="6">
        <v>354</v>
      </c>
      <c r="AB185" s="8">
        <v>852</v>
      </c>
      <c r="AC185" s="6">
        <v>707</v>
      </c>
      <c r="AD185" s="6">
        <v>1007</v>
      </c>
      <c r="AE185" s="6">
        <v>640</v>
      </c>
      <c r="AF185" s="6">
        <v>78</v>
      </c>
      <c r="AG185" s="179">
        <v>477</v>
      </c>
      <c r="AH185" s="5">
        <f t="shared" si="41"/>
        <v>16400</v>
      </c>
      <c r="AI185" s="5">
        <f t="shared" si="42"/>
        <v>11201200</v>
      </c>
      <c r="AJ185" s="2">
        <f t="shared" si="40"/>
        <v>8606720000</v>
      </c>
      <c r="AK185" s="115">
        <f>SUMSQ(R184,S184,T184,U184,V184,W184,X184,Y184,Z184,AA184,AB184,AC184,AD184,AE184,AF184,AG184,R185,S185,T185,U185,V185,W185,X185,Y185,Z185,AA185,AB185,AC185,AD185,AE185,AF185,AG185)</f>
        <v>11201200</v>
      </c>
      <c r="BT185" s="22"/>
      <c r="BU185" s="29" t="s">
        <v>127</v>
      </c>
      <c r="BV185" s="30" t="s">
        <v>1030</v>
      </c>
      <c r="BW185" s="31">
        <f>L2+(177*L4)</f>
        <v>178</v>
      </c>
      <c r="BX185" s="22"/>
    </row>
    <row r="186" spans="1:76" x14ac:dyDescent="0.2">
      <c r="A186" s="1">
        <v>7</v>
      </c>
      <c r="B186" s="178">
        <v>128</v>
      </c>
      <c r="C186" s="6">
        <v>495</v>
      </c>
      <c r="D186" s="6">
        <v>989</v>
      </c>
      <c r="E186" s="6">
        <v>590</v>
      </c>
      <c r="F186" s="6">
        <v>866</v>
      </c>
      <c r="G186" s="6">
        <v>753</v>
      </c>
      <c r="H186" s="7">
        <v>195</v>
      </c>
      <c r="I186" s="9">
        <v>340</v>
      </c>
      <c r="J186" s="6">
        <v>571</v>
      </c>
      <c r="K186" s="11">
        <v>940</v>
      </c>
      <c r="L186" s="6">
        <v>410</v>
      </c>
      <c r="M186" s="6">
        <v>9</v>
      </c>
      <c r="N186" s="6">
        <v>293</v>
      </c>
      <c r="O186" s="6">
        <v>182</v>
      </c>
      <c r="P186" s="6">
        <v>648</v>
      </c>
      <c r="Q186" s="6">
        <v>791</v>
      </c>
      <c r="R186" s="6">
        <v>234</v>
      </c>
      <c r="S186" s="6">
        <v>377</v>
      </c>
      <c r="T186" s="6">
        <v>843</v>
      </c>
      <c r="U186" s="6">
        <v>732</v>
      </c>
      <c r="V186" s="6">
        <v>1016</v>
      </c>
      <c r="W186" s="6">
        <v>615</v>
      </c>
      <c r="X186" s="12">
        <v>85</v>
      </c>
      <c r="Y186" s="6">
        <v>454</v>
      </c>
      <c r="Z186" s="6">
        <v>685</v>
      </c>
      <c r="AA186" s="8">
        <v>830</v>
      </c>
      <c r="AB186" s="6">
        <v>272</v>
      </c>
      <c r="AC186" s="6">
        <v>159</v>
      </c>
      <c r="AD186" s="6">
        <v>435</v>
      </c>
      <c r="AE186" s="6">
        <v>36</v>
      </c>
      <c r="AF186" s="6">
        <v>530</v>
      </c>
      <c r="AG186" s="179">
        <v>897</v>
      </c>
      <c r="AH186" s="5">
        <f t="shared" si="41"/>
        <v>16400</v>
      </c>
      <c r="AI186" s="5">
        <f t="shared" si="42"/>
        <v>11201200</v>
      </c>
      <c r="AJ186" s="2">
        <f t="shared" si="40"/>
        <v>8606720000</v>
      </c>
      <c r="AK186" s="115">
        <f>SUMSQ(B186,C186,D186,E186,F186,G186,H186,I186,J186,K186,L186,M186,N186,O186,P186,Q186,B187,C187,D187,E187,F187,G187,H187,I187,J187,K187,L187,M187,N187,O187,P187,Q187)</f>
        <v>11201200</v>
      </c>
      <c r="BT186" s="22"/>
      <c r="BU186" s="29" t="s">
        <v>469</v>
      </c>
      <c r="BV186" s="30" t="s">
        <v>1030</v>
      </c>
      <c r="BW186" s="31">
        <f>L2+(178*L4)</f>
        <v>179</v>
      </c>
      <c r="BX186" s="22"/>
    </row>
    <row r="187" spans="1:76" x14ac:dyDescent="0.2">
      <c r="A187" s="1">
        <v>8</v>
      </c>
      <c r="B187" s="178">
        <v>475</v>
      </c>
      <c r="C187" s="6">
        <v>76</v>
      </c>
      <c r="D187" s="6">
        <v>634</v>
      </c>
      <c r="E187" s="6">
        <v>1001</v>
      </c>
      <c r="F187" s="6">
        <v>709</v>
      </c>
      <c r="G187" s="6">
        <v>854</v>
      </c>
      <c r="H187" s="9">
        <v>360</v>
      </c>
      <c r="I187" s="7">
        <v>247</v>
      </c>
      <c r="J187" s="11">
        <v>928</v>
      </c>
      <c r="K187" s="6">
        <v>527</v>
      </c>
      <c r="L187" s="6">
        <v>61</v>
      </c>
      <c r="M187" s="6">
        <v>430</v>
      </c>
      <c r="N187" s="6">
        <v>130</v>
      </c>
      <c r="O187" s="6">
        <v>273</v>
      </c>
      <c r="P187" s="6">
        <v>803</v>
      </c>
      <c r="Q187" s="6">
        <v>692</v>
      </c>
      <c r="R187" s="6">
        <v>333</v>
      </c>
      <c r="S187" s="6">
        <v>222</v>
      </c>
      <c r="T187" s="6">
        <v>752</v>
      </c>
      <c r="U187" s="6">
        <v>895</v>
      </c>
      <c r="V187" s="6">
        <v>595</v>
      </c>
      <c r="W187" s="6">
        <v>964</v>
      </c>
      <c r="X187" s="6">
        <v>498</v>
      </c>
      <c r="Y187" s="12">
        <v>97</v>
      </c>
      <c r="Z187" s="8">
        <v>778</v>
      </c>
      <c r="AA187" s="6">
        <v>665</v>
      </c>
      <c r="AB187" s="6">
        <v>171</v>
      </c>
      <c r="AC187" s="6">
        <v>316</v>
      </c>
      <c r="AD187" s="6">
        <v>24</v>
      </c>
      <c r="AE187" s="6">
        <v>391</v>
      </c>
      <c r="AF187" s="6">
        <v>949</v>
      </c>
      <c r="AG187" s="179">
        <v>550</v>
      </c>
      <c r="AH187" s="5">
        <f t="shared" si="41"/>
        <v>16400</v>
      </c>
      <c r="AI187" s="5">
        <f t="shared" si="42"/>
        <v>11201200</v>
      </c>
      <c r="AJ187" s="2">
        <f t="shared" si="40"/>
        <v>8606720000</v>
      </c>
      <c r="AK187" s="115">
        <f>SUMSQ(R186,S186,T186,U186,V186,W186,X186,Y186,Z186,AA186,AB186,AC186,AD186,AE186,AF186,AG186,R187,S187,T187,U187,V187,W187,X187,Y187,Z187,AA187,AB187,AC187,AD187,AE187,AF187,AG187)</f>
        <v>11201200</v>
      </c>
      <c r="BT187" s="22"/>
      <c r="BU187" s="29" t="s">
        <v>283</v>
      </c>
      <c r="BV187" s="30" t="s">
        <v>1030</v>
      </c>
      <c r="BW187" s="31">
        <f>L2+(179*L4)</f>
        <v>180</v>
      </c>
      <c r="BX187" s="22"/>
    </row>
    <row r="188" spans="1:76" x14ac:dyDescent="0.2">
      <c r="A188" s="1">
        <v>9</v>
      </c>
      <c r="B188" s="178">
        <v>848</v>
      </c>
      <c r="C188" s="6">
        <v>735</v>
      </c>
      <c r="D188" s="6">
        <v>237</v>
      </c>
      <c r="E188" s="6">
        <v>382</v>
      </c>
      <c r="F188" s="6">
        <v>82</v>
      </c>
      <c r="G188" s="6">
        <v>449</v>
      </c>
      <c r="H188" s="6">
        <v>1011</v>
      </c>
      <c r="I188" s="11">
        <v>612</v>
      </c>
      <c r="J188" s="7">
        <v>267</v>
      </c>
      <c r="K188" s="9">
        <v>156</v>
      </c>
      <c r="L188" s="6">
        <v>682</v>
      </c>
      <c r="M188" s="6">
        <v>825</v>
      </c>
      <c r="N188" s="6">
        <v>533</v>
      </c>
      <c r="O188" s="6">
        <v>902</v>
      </c>
      <c r="P188" s="6">
        <v>440</v>
      </c>
      <c r="Q188" s="6">
        <v>39</v>
      </c>
      <c r="R188" s="6">
        <v>986</v>
      </c>
      <c r="S188" s="6">
        <v>585</v>
      </c>
      <c r="T188" s="6">
        <v>123</v>
      </c>
      <c r="U188" s="6">
        <v>492</v>
      </c>
      <c r="V188" s="6">
        <v>200</v>
      </c>
      <c r="W188" s="6">
        <v>343</v>
      </c>
      <c r="X188" s="6">
        <v>869</v>
      </c>
      <c r="Y188" s="8">
        <v>758</v>
      </c>
      <c r="Z188" s="12">
        <v>413</v>
      </c>
      <c r="AA188" s="6">
        <v>14</v>
      </c>
      <c r="AB188" s="6">
        <v>576</v>
      </c>
      <c r="AC188" s="6">
        <v>943</v>
      </c>
      <c r="AD188" s="6">
        <v>643</v>
      </c>
      <c r="AE188" s="6">
        <v>788</v>
      </c>
      <c r="AF188" s="6">
        <v>290</v>
      </c>
      <c r="AG188" s="179">
        <v>177</v>
      </c>
      <c r="AH188" s="5">
        <f t="shared" si="41"/>
        <v>16400</v>
      </c>
      <c r="AI188" s="5">
        <f t="shared" si="42"/>
        <v>11201200</v>
      </c>
      <c r="AJ188" s="2">
        <f t="shared" si="40"/>
        <v>8606720000</v>
      </c>
      <c r="AK188" s="115">
        <f>SUMSQ(B188,C188,D188,E188,F188,G188,H188,I188,J188,K188,L188,M188,N188,O188,P188,Q188,B189,C189,D189,E189,F189,G189,H189,I189,J189,K189,L189,M189,N189,O189,P189,Q189)</f>
        <v>11201200</v>
      </c>
      <c r="BT188" s="22"/>
      <c r="BU188" s="29" t="s">
        <v>721</v>
      </c>
      <c r="BV188" s="30" t="s">
        <v>1030</v>
      </c>
      <c r="BW188" s="31">
        <f>L2+(180*L4)</f>
        <v>181</v>
      </c>
      <c r="BX188" s="22"/>
    </row>
    <row r="189" spans="1:76" x14ac:dyDescent="0.2">
      <c r="A189" s="1">
        <v>10</v>
      </c>
      <c r="B189" s="178">
        <v>747</v>
      </c>
      <c r="C189" s="6">
        <v>892</v>
      </c>
      <c r="D189" s="6">
        <v>330</v>
      </c>
      <c r="E189" s="6">
        <v>217</v>
      </c>
      <c r="F189" s="6">
        <v>501</v>
      </c>
      <c r="G189" s="6">
        <v>102</v>
      </c>
      <c r="H189" s="11">
        <v>600</v>
      </c>
      <c r="I189" s="6">
        <v>967</v>
      </c>
      <c r="J189" s="9">
        <v>176</v>
      </c>
      <c r="K189" s="7">
        <v>319</v>
      </c>
      <c r="L189" s="6">
        <v>781</v>
      </c>
      <c r="M189" s="6">
        <v>670</v>
      </c>
      <c r="N189" s="6">
        <v>946</v>
      </c>
      <c r="O189" s="6">
        <v>545</v>
      </c>
      <c r="P189" s="6">
        <v>19</v>
      </c>
      <c r="Q189" s="6">
        <v>388</v>
      </c>
      <c r="R189" s="6">
        <v>637</v>
      </c>
      <c r="S189" s="6">
        <v>1006</v>
      </c>
      <c r="T189" s="6">
        <v>480</v>
      </c>
      <c r="U189" s="6">
        <v>79</v>
      </c>
      <c r="V189" s="6">
        <v>355</v>
      </c>
      <c r="W189" s="6">
        <v>244</v>
      </c>
      <c r="X189" s="8">
        <v>706</v>
      </c>
      <c r="Y189" s="6">
        <v>849</v>
      </c>
      <c r="Z189" s="6">
        <v>58</v>
      </c>
      <c r="AA189" s="12">
        <v>425</v>
      </c>
      <c r="AB189" s="6">
        <v>923</v>
      </c>
      <c r="AC189" s="6">
        <v>524</v>
      </c>
      <c r="AD189" s="6">
        <v>808</v>
      </c>
      <c r="AE189" s="6">
        <v>695</v>
      </c>
      <c r="AF189" s="6">
        <v>133</v>
      </c>
      <c r="AG189" s="179">
        <v>278</v>
      </c>
      <c r="AH189" s="5">
        <f t="shared" si="41"/>
        <v>16400</v>
      </c>
      <c r="AI189" s="5">
        <f t="shared" si="42"/>
        <v>11201200</v>
      </c>
      <c r="AJ189" s="2">
        <f t="shared" si="40"/>
        <v>8606720000</v>
      </c>
      <c r="AK189" s="115">
        <f>SUMSQ(R188,S188,T188,U188,V188,W188,X188,Y188,Z188,AA188,AB188,AC188,AD188,AE188,AF188,AG188,R189,S189,T189,U189,V189,W189,X189,Y189,Z189,AA189,AB189,AC189,AD189,AE189,AF189,AG189)</f>
        <v>11201200</v>
      </c>
      <c r="BT189" s="22"/>
      <c r="BU189" s="29" t="s">
        <v>535</v>
      </c>
      <c r="BV189" s="30" t="s">
        <v>1030</v>
      </c>
      <c r="BW189" s="31">
        <f>L2+(181*L4)</f>
        <v>182</v>
      </c>
      <c r="BX189" s="22"/>
    </row>
    <row r="190" spans="1:76" x14ac:dyDescent="0.2">
      <c r="A190" s="1">
        <v>11</v>
      </c>
      <c r="B190" s="178">
        <v>183</v>
      </c>
      <c r="C190" s="6">
        <v>296</v>
      </c>
      <c r="D190" s="6">
        <v>790</v>
      </c>
      <c r="E190" s="6">
        <v>645</v>
      </c>
      <c r="F190" s="6">
        <v>937</v>
      </c>
      <c r="G190" s="11">
        <v>570</v>
      </c>
      <c r="H190" s="6">
        <v>12</v>
      </c>
      <c r="I190" s="6">
        <v>411</v>
      </c>
      <c r="J190" s="6">
        <v>756</v>
      </c>
      <c r="K190" s="6">
        <v>867</v>
      </c>
      <c r="L190" s="7">
        <v>337</v>
      </c>
      <c r="M190" s="9">
        <v>194</v>
      </c>
      <c r="N190" s="6">
        <v>494</v>
      </c>
      <c r="O190" s="6">
        <v>125</v>
      </c>
      <c r="P190" s="6">
        <v>591</v>
      </c>
      <c r="Q190" s="6">
        <v>992</v>
      </c>
      <c r="R190" s="6">
        <v>33</v>
      </c>
      <c r="S190" s="6">
        <v>434</v>
      </c>
      <c r="T190" s="6">
        <v>900</v>
      </c>
      <c r="U190" s="6">
        <v>531</v>
      </c>
      <c r="V190" s="6">
        <v>831</v>
      </c>
      <c r="W190" s="8">
        <v>688</v>
      </c>
      <c r="X190" s="6">
        <v>158</v>
      </c>
      <c r="Y190" s="6">
        <v>269</v>
      </c>
      <c r="Z190" s="6">
        <v>614</v>
      </c>
      <c r="AA190" s="6">
        <v>1013</v>
      </c>
      <c r="AB190" s="12">
        <v>455</v>
      </c>
      <c r="AC190" s="6">
        <v>88</v>
      </c>
      <c r="AD190" s="6">
        <v>380</v>
      </c>
      <c r="AE190" s="6">
        <v>235</v>
      </c>
      <c r="AF190" s="6">
        <v>729</v>
      </c>
      <c r="AG190" s="179">
        <v>842</v>
      </c>
      <c r="AH190" s="5">
        <f t="shared" si="41"/>
        <v>16400</v>
      </c>
      <c r="AI190" s="5">
        <f t="shared" si="42"/>
        <v>11201200</v>
      </c>
      <c r="AJ190" s="2">
        <f t="shared" si="40"/>
        <v>8606720000</v>
      </c>
      <c r="AK190" s="115">
        <f>SUMSQ(B190,C190,D190,E190,F190,G190,H190,I190,J190,K190,L190,M190,N190,O190,P190,Q190,B191,C191,D191,E191,F191,G191,H191,I191,J191,K191,L191,M191,N191,O191,P191,Q191)</f>
        <v>11201200</v>
      </c>
      <c r="BT190" s="22"/>
      <c r="BU190" s="29" t="s">
        <v>955</v>
      </c>
      <c r="BV190" s="30" t="s">
        <v>1030</v>
      </c>
      <c r="BW190" s="31">
        <f>L2+(182*L4)</f>
        <v>183</v>
      </c>
      <c r="BX190" s="22"/>
    </row>
    <row r="191" spans="1:76" x14ac:dyDescent="0.2">
      <c r="A191" s="1">
        <v>12</v>
      </c>
      <c r="B191" s="178">
        <v>276</v>
      </c>
      <c r="C191" s="6">
        <v>131</v>
      </c>
      <c r="D191" s="6">
        <v>689</v>
      </c>
      <c r="E191" s="6">
        <v>802</v>
      </c>
      <c r="F191" s="11">
        <v>526</v>
      </c>
      <c r="G191" s="6">
        <v>925</v>
      </c>
      <c r="H191" s="6">
        <v>431</v>
      </c>
      <c r="I191" s="6">
        <v>64</v>
      </c>
      <c r="J191" s="6">
        <v>855</v>
      </c>
      <c r="K191" s="6">
        <v>712</v>
      </c>
      <c r="L191" s="9">
        <v>246</v>
      </c>
      <c r="M191" s="7">
        <v>357</v>
      </c>
      <c r="N191" s="6">
        <v>73</v>
      </c>
      <c r="O191" s="6">
        <v>474</v>
      </c>
      <c r="P191" s="6">
        <v>1004</v>
      </c>
      <c r="Q191" s="6">
        <v>635</v>
      </c>
      <c r="R191" s="6">
        <v>390</v>
      </c>
      <c r="S191" s="6">
        <v>21</v>
      </c>
      <c r="T191" s="6">
        <v>551</v>
      </c>
      <c r="U191" s="6">
        <v>952</v>
      </c>
      <c r="V191" s="8">
        <v>668</v>
      </c>
      <c r="W191" s="6">
        <v>779</v>
      </c>
      <c r="X191" s="6">
        <v>313</v>
      </c>
      <c r="Y191" s="6">
        <v>170</v>
      </c>
      <c r="Z191" s="6">
        <v>961</v>
      </c>
      <c r="AA191" s="6">
        <v>594</v>
      </c>
      <c r="AB191" s="6">
        <v>100</v>
      </c>
      <c r="AC191" s="12">
        <v>499</v>
      </c>
      <c r="AD191" s="6">
        <v>223</v>
      </c>
      <c r="AE191" s="6">
        <v>336</v>
      </c>
      <c r="AF191" s="6">
        <v>894</v>
      </c>
      <c r="AG191" s="179">
        <v>749</v>
      </c>
      <c r="AH191" s="5">
        <f t="shared" si="41"/>
        <v>16400</v>
      </c>
      <c r="AI191" s="5">
        <f t="shared" si="42"/>
        <v>11201200</v>
      </c>
      <c r="AJ191" s="2">
        <f t="shared" si="40"/>
        <v>8606720000</v>
      </c>
      <c r="AK191" s="115">
        <f>SUMSQ(R190,S190,T190,U190,V190,W190,X190,Y190,Z190,AA190,AB190,AC190,AD190,AE190,AF190,AG190,R191,S191,T191,U191,V191,W191,X191,Y191,Z191,AA191,AB191,AC191,AD191,AE191,AF191,AG191)</f>
        <v>11201200</v>
      </c>
      <c r="BT191" s="22"/>
      <c r="BU191" s="29" t="s">
        <v>889</v>
      </c>
      <c r="BV191" s="54" t="s">
        <v>1030</v>
      </c>
      <c r="BW191" s="31">
        <f>L2+(183*L4)</f>
        <v>184</v>
      </c>
      <c r="BX191" s="22"/>
    </row>
    <row r="192" spans="1:76" x14ac:dyDescent="0.2">
      <c r="A192" s="1">
        <v>13</v>
      </c>
      <c r="B192" s="178">
        <v>205</v>
      </c>
      <c r="C192" s="6">
        <v>350</v>
      </c>
      <c r="D192" s="6">
        <v>880</v>
      </c>
      <c r="E192" s="11">
        <v>767</v>
      </c>
      <c r="F192" s="6">
        <v>979</v>
      </c>
      <c r="G192" s="6">
        <v>580</v>
      </c>
      <c r="H192" s="6">
        <v>114</v>
      </c>
      <c r="I192" s="6">
        <v>481</v>
      </c>
      <c r="J192" s="6">
        <v>650</v>
      </c>
      <c r="K192" s="6">
        <v>793</v>
      </c>
      <c r="L192" s="6">
        <v>299</v>
      </c>
      <c r="M192" s="6">
        <v>188</v>
      </c>
      <c r="N192" s="7">
        <v>408</v>
      </c>
      <c r="O192" s="9">
        <v>7</v>
      </c>
      <c r="P192" s="6">
        <v>565</v>
      </c>
      <c r="Q192" s="6">
        <v>934</v>
      </c>
      <c r="R192" s="6">
        <v>91</v>
      </c>
      <c r="S192" s="6">
        <v>460</v>
      </c>
      <c r="T192" s="6">
        <v>1018</v>
      </c>
      <c r="U192" s="8">
        <v>617</v>
      </c>
      <c r="V192" s="6">
        <v>837</v>
      </c>
      <c r="W192" s="6">
        <v>726</v>
      </c>
      <c r="X192" s="6">
        <v>232</v>
      </c>
      <c r="Y192" s="6">
        <v>375</v>
      </c>
      <c r="Z192" s="6">
        <v>544</v>
      </c>
      <c r="AA192" s="6">
        <v>911</v>
      </c>
      <c r="AB192" s="6">
        <v>445</v>
      </c>
      <c r="AC192" s="6">
        <v>46</v>
      </c>
      <c r="AD192" s="12">
        <v>258</v>
      </c>
      <c r="AE192" s="6">
        <v>145</v>
      </c>
      <c r="AF192" s="6">
        <v>675</v>
      </c>
      <c r="AG192" s="179">
        <v>820</v>
      </c>
      <c r="AH192" s="5">
        <f t="shared" si="41"/>
        <v>16400</v>
      </c>
      <c r="AI192" s="5">
        <f t="shared" si="42"/>
        <v>11201200</v>
      </c>
      <c r="AJ192" s="2">
        <f t="shared" si="40"/>
        <v>8606720000</v>
      </c>
      <c r="AK192" s="115">
        <f>SUMSQ(B192,C192,D192,E192,F192,G192,H192,I192,J192,K192,L192,M192,N192,O192,P192,Q192,B193,C193,D193,E193,F193,G193,H193,I193,J193,K193,L193,M193,N193,O193,P193,Q193)</f>
        <v>11201200</v>
      </c>
      <c r="BT192" s="22"/>
      <c r="BU192" s="29" t="s">
        <v>709</v>
      </c>
      <c r="BV192" s="30" t="s">
        <v>1030</v>
      </c>
      <c r="BW192" s="31">
        <f>L2+(184*L4)</f>
        <v>185</v>
      </c>
      <c r="BX192" s="22"/>
    </row>
    <row r="193" spans="1:76" x14ac:dyDescent="0.2">
      <c r="A193" s="1">
        <v>14</v>
      </c>
      <c r="B193" s="178">
        <v>362</v>
      </c>
      <c r="C193" s="6">
        <v>249</v>
      </c>
      <c r="D193" s="11">
        <v>715</v>
      </c>
      <c r="E193" s="6">
        <v>860</v>
      </c>
      <c r="F193" s="6">
        <v>632</v>
      </c>
      <c r="G193" s="6">
        <v>999</v>
      </c>
      <c r="H193" s="6">
        <v>469</v>
      </c>
      <c r="I193" s="6">
        <v>70</v>
      </c>
      <c r="J193" s="6">
        <v>813</v>
      </c>
      <c r="K193" s="6">
        <v>702</v>
      </c>
      <c r="L193" s="6">
        <v>144</v>
      </c>
      <c r="M193" s="6">
        <v>287</v>
      </c>
      <c r="N193" s="9">
        <v>51</v>
      </c>
      <c r="O193" s="7">
        <v>420</v>
      </c>
      <c r="P193" s="6">
        <v>914</v>
      </c>
      <c r="Q193" s="6">
        <v>513</v>
      </c>
      <c r="R193" s="6">
        <v>512</v>
      </c>
      <c r="S193" s="6">
        <v>111</v>
      </c>
      <c r="T193" s="8">
        <v>605</v>
      </c>
      <c r="U193" s="6">
        <v>974</v>
      </c>
      <c r="V193" s="6">
        <v>738</v>
      </c>
      <c r="W193" s="6">
        <v>881</v>
      </c>
      <c r="X193" s="6">
        <v>323</v>
      </c>
      <c r="Y193" s="6">
        <v>212</v>
      </c>
      <c r="Z193" s="6">
        <v>955</v>
      </c>
      <c r="AA193" s="6">
        <v>556</v>
      </c>
      <c r="AB193" s="6">
        <v>26</v>
      </c>
      <c r="AC193" s="6">
        <v>393</v>
      </c>
      <c r="AD193" s="6">
        <v>165</v>
      </c>
      <c r="AE193" s="12">
        <v>310</v>
      </c>
      <c r="AF193" s="6">
        <v>776</v>
      </c>
      <c r="AG193" s="179">
        <v>663</v>
      </c>
      <c r="AH193" s="5">
        <f t="shared" si="41"/>
        <v>16400</v>
      </c>
      <c r="AI193" s="5">
        <f t="shared" si="42"/>
        <v>11201200</v>
      </c>
      <c r="AJ193" s="2">
        <f t="shared" si="40"/>
        <v>8606720000</v>
      </c>
      <c r="AK193" s="115">
        <f>SUMSQ(R192,S192,T192,U192,V192,W192,X192,Y192,Z192,AA192,AB192,AC192,AD192,AE192,AF192,AG192,R193,S193,T193,U193,V193,W193,X193,Y193,Z193,AA193,AB193,AC193,AD193,AE193,AF193,AG193)</f>
        <v>11201200</v>
      </c>
      <c r="BT193" s="22"/>
      <c r="BU193" s="29" t="s">
        <v>642</v>
      </c>
      <c r="BV193" s="30" t="s">
        <v>1030</v>
      </c>
      <c r="BW193" s="31">
        <f>L2+(185*L4)</f>
        <v>186</v>
      </c>
      <c r="BX193" s="22"/>
    </row>
    <row r="194" spans="1:76" x14ac:dyDescent="0.2">
      <c r="A194" s="1">
        <v>15</v>
      </c>
      <c r="B194" s="178">
        <v>822</v>
      </c>
      <c r="C194" s="11">
        <v>677</v>
      </c>
      <c r="D194" s="6">
        <v>151</v>
      </c>
      <c r="E194" s="6">
        <v>264</v>
      </c>
      <c r="F194" s="6">
        <v>44</v>
      </c>
      <c r="G194" s="6">
        <v>443</v>
      </c>
      <c r="H194" s="6">
        <v>905</v>
      </c>
      <c r="I194" s="6">
        <v>538</v>
      </c>
      <c r="J194" s="6">
        <v>369</v>
      </c>
      <c r="K194" s="6">
        <v>226</v>
      </c>
      <c r="L194" s="6">
        <v>724</v>
      </c>
      <c r="M194" s="6">
        <v>835</v>
      </c>
      <c r="N194" s="6">
        <v>623</v>
      </c>
      <c r="O194" s="6">
        <v>1024</v>
      </c>
      <c r="P194" s="7">
        <v>462</v>
      </c>
      <c r="Q194" s="9">
        <v>93</v>
      </c>
      <c r="R194" s="6">
        <v>932</v>
      </c>
      <c r="S194" s="8">
        <v>563</v>
      </c>
      <c r="T194" s="6">
        <v>1</v>
      </c>
      <c r="U194" s="6">
        <v>402</v>
      </c>
      <c r="V194" s="6">
        <v>190</v>
      </c>
      <c r="W194" s="6">
        <v>301</v>
      </c>
      <c r="X194" s="6">
        <v>799</v>
      </c>
      <c r="Y194" s="6">
        <v>656</v>
      </c>
      <c r="Z194" s="6">
        <v>487</v>
      </c>
      <c r="AA194" s="6">
        <v>120</v>
      </c>
      <c r="AB194" s="6">
        <v>582</v>
      </c>
      <c r="AC194" s="6">
        <v>981</v>
      </c>
      <c r="AD194" s="6">
        <v>761</v>
      </c>
      <c r="AE194" s="6">
        <v>874</v>
      </c>
      <c r="AF194" s="12">
        <v>348</v>
      </c>
      <c r="AG194" s="179">
        <v>203</v>
      </c>
      <c r="AH194" s="5">
        <f t="shared" si="41"/>
        <v>16400</v>
      </c>
      <c r="AI194" s="5">
        <f t="shared" si="42"/>
        <v>11201200</v>
      </c>
      <c r="AJ194" s="2">
        <f t="shared" si="40"/>
        <v>8606720000</v>
      </c>
      <c r="AK194" s="115">
        <f>SUMSQ(B194,C194,D194,E194,F194,G194,H194,I194,J194,K194,L194,M194,N194,O194,P194,Q194,B195,C195,D195,E195,F195,G195,H195,I195,J195,K195,L195,M195,N195,O195,P195,Q195)</f>
        <v>11201200</v>
      </c>
      <c r="BT194" s="22"/>
      <c r="BU194" s="29" t="s">
        <v>967</v>
      </c>
      <c r="BV194" s="30" t="s">
        <v>1030</v>
      </c>
      <c r="BW194" s="31">
        <f>L2+(186*L4)</f>
        <v>187</v>
      </c>
      <c r="BX194" s="22"/>
    </row>
    <row r="195" spans="1:76" x14ac:dyDescent="0.2">
      <c r="A195" s="1">
        <v>16</v>
      </c>
      <c r="B195" s="190">
        <v>657</v>
      </c>
      <c r="C195" s="6">
        <v>770</v>
      </c>
      <c r="D195" s="6">
        <v>308</v>
      </c>
      <c r="E195" s="6">
        <v>163</v>
      </c>
      <c r="F195" s="6">
        <v>399</v>
      </c>
      <c r="G195" s="6">
        <v>32</v>
      </c>
      <c r="H195" s="6">
        <v>558</v>
      </c>
      <c r="I195" s="6">
        <v>957</v>
      </c>
      <c r="J195" s="6">
        <v>214</v>
      </c>
      <c r="K195" s="6">
        <v>325</v>
      </c>
      <c r="L195" s="6">
        <v>887</v>
      </c>
      <c r="M195" s="6">
        <v>744</v>
      </c>
      <c r="N195" s="6">
        <v>972</v>
      </c>
      <c r="O195" s="6">
        <v>603</v>
      </c>
      <c r="P195" s="9">
        <v>105</v>
      </c>
      <c r="Q195" s="7">
        <v>506</v>
      </c>
      <c r="R195" s="8">
        <v>519</v>
      </c>
      <c r="S195" s="6">
        <v>920</v>
      </c>
      <c r="T195" s="6">
        <v>422</v>
      </c>
      <c r="U195" s="6">
        <v>53</v>
      </c>
      <c r="V195" s="6">
        <v>281</v>
      </c>
      <c r="W195" s="6">
        <v>138</v>
      </c>
      <c r="X195" s="6">
        <v>700</v>
      </c>
      <c r="Y195" s="6">
        <v>811</v>
      </c>
      <c r="Z195" s="6">
        <v>68</v>
      </c>
      <c r="AA195" s="6">
        <v>467</v>
      </c>
      <c r="AB195" s="6">
        <v>993</v>
      </c>
      <c r="AC195" s="6">
        <v>626</v>
      </c>
      <c r="AD195" s="6">
        <v>862</v>
      </c>
      <c r="AE195" s="6">
        <v>717</v>
      </c>
      <c r="AF195" s="6">
        <v>255</v>
      </c>
      <c r="AG195" s="186">
        <v>368</v>
      </c>
      <c r="AH195" s="5">
        <f t="shared" si="41"/>
        <v>16400</v>
      </c>
      <c r="AI195" s="5">
        <f t="shared" si="42"/>
        <v>11201200</v>
      </c>
      <c r="AJ195" s="2">
        <f t="shared" si="40"/>
        <v>8606720000</v>
      </c>
      <c r="AK195" s="115">
        <f>SUMSQ(R194,S194,T194,U194,V194,W194,X194,Y194,Z194,AA194,AB194,AC194,AD194,AE194,AF194,AG194,R195,S195,T195,U195,V195,W195,X195,Y195,Z195,AA195,AB195,AC195,AD195,AE195,AF195,AG195)</f>
        <v>11201200</v>
      </c>
      <c r="BT195" s="22"/>
      <c r="BU195" s="29" t="s">
        <v>782</v>
      </c>
      <c r="BV195" s="30" t="s">
        <v>1030</v>
      </c>
      <c r="BW195" s="31">
        <f>L2+(187*L4)</f>
        <v>188</v>
      </c>
      <c r="BX195" s="22"/>
    </row>
    <row r="196" spans="1:76" x14ac:dyDescent="0.2">
      <c r="A196" s="1">
        <v>17</v>
      </c>
      <c r="B196" s="197">
        <v>962</v>
      </c>
      <c r="C196" s="6">
        <v>593</v>
      </c>
      <c r="D196" s="6">
        <v>99</v>
      </c>
      <c r="E196" s="6">
        <v>500</v>
      </c>
      <c r="F196" s="6">
        <v>224</v>
      </c>
      <c r="G196" s="6">
        <v>335</v>
      </c>
      <c r="H196" s="6">
        <v>893</v>
      </c>
      <c r="I196" s="6">
        <v>750</v>
      </c>
      <c r="J196" s="6">
        <v>389</v>
      </c>
      <c r="K196" s="6">
        <v>22</v>
      </c>
      <c r="L196" s="6">
        <v>552</v>
      </c>
      <c r="M196" s="6">
        <v>951</v>
      </c>
      <c r="N196" s="6">
        <v>667</v>
      </c>
      <c r="O196" s="6">
        <v>780</v>
      </c>
      <c r="P196" s="6">
        <v>314</v>
      </c>
      <c r="Q196" s="11">
        <v>169</v>
      </c>
      <c r="R196" s="12">
        <v>856</v>
      </c>
      <c r="S196" s="9">
        <v>711</v>
      </c>
      <c r="T196" s="6">
        <v>245</v>
      </c>
      <c r="U196" s="6">
        <v>358</v>
      </c>
      <c r="V196" s="6">
        <v>74</v>
      </c>
      <c r="W196" s="6">
        <v>473</v>
      </c>
      <c r="X196" s="6">
        <v>1003</v>
      </c>
      <c r="Y196" s="6">
        <v>636</v>
      </c>
      <c r="Z196" s="6">
        <v>275</v>
      </c>
      <c r="AA196" s="6">
        <v>132</v>
      </c>
      <c r="AB196" s="6">
        <v>690</v>
      </c>
      <c r="AC196" s="6">
        <v>801</v>
      </c>
      <c r="AD196" s="6">
        <v>525</v>
      </c>
      <c r="AE196" s="6">
        <v>926</v>
      </c>
      <c r="AF196" s="6">
        <v>432</v>
      </c>
      <c r="AG196" s="198">
        <v>63</v>
      </c>
      <c r="AH196" s="5">
        <f t="shared" si="41"/>
        <v>16400</v>
      </c>
      <c r="AI196" s="5">
        <f t="shared" si="42"/>
        <v>11201200</v>
      </c>
      <c r="AJ196" s="2">
        <f t="shared" si="40"/>
        <v>8606720000</v>
      </c>
      <c r="AK196" s="115">
        <f>SUMSQ(B196,C196,D196,E196,F196,G196,H196,I196,J196,K196,L196,M196,N196,O196,P196,Q196,B197,C197,D197,E197,F197,G197,H197,I197,J197,K197,L197,M197,N197,O197,P197,Q197)</f>
        <v>11201200</v>
      </c>
      <c r="BT196" s="22"/>
      <c r="BU196" s="29" t="s">
        <v>204</v>
      </c>
      <c r="BV196" s="30" t="s">
        <v>1030</v>
      </c>
      <c r="BW196" s="31">
        <f>L2+(188*L4)</f>
        <v>189</v>
      </c>
      <c r="BX196" s="22"/>
    </row>
    <row r="197" spans="1:76" x14ac:dyDescent="0.2">
      <c r="A197" s="1">
        <v>18</v>
      </c>
      <c r="B197" s="178">
        <v>613</v>
      </c>
      <c r="C197" s="7">
        <v>1014</v>
      </c>
      <c r="D197" s="6">
        <v>456</v>
      </c>
      <c r="E197" s="6">
        <v>87</v>
      </c>
      <c r="F197" s="6">
        <v>379</v>
      </c>
      <c r="G197" s="6">
        <v>236</v>
      </c>
      <c r="H197" s="6">
        <v>730</v>
      </c>
      <c r="I197" s="6">
        <v>841</v>
      </c>
      <c r="J197" s="6">
        <v>34</v>
      </c>
      <c r="K197" s="6">
        <v>433</v>
      </c>
      <c r="L197" s="6">
        <v>899</v>
      </c>
      <c r="M197" s="6">
        <v>532</v>
      </c>
      <c r="N197" s="6">
        <v>832</v>
      </c>
      <c r="O197" s="6">
        <v>687</v>
      </c>
      <c r="P197" s="11">
        <v>157</v>
      </c>
      <c r="Q197" s="6">
        <v>270</v>
      </c>
      <c r="R197" s="9">
        <v>755</v>
      </c>
      <c r="S197" s="12">
        <v>868</v>
      </c>
      <c r="T197" s="6">
        <v>338</v>
      </c>
      <c r="U197" s="6">
        <v>193</v>
      </c>
      <c r="V197" s="6">
        <v>493</v>
      </c>
      <c r="W197" s="6">
        <v>126</v>
      </c>
      <c r="X197" s="6">
        <v>592</v>
      </c>
      <c r="Y197" s="6">
        <v>991</v>
      </c>
      <c r="Z197" s="6">
        <v>184</v>
      </c>
      <c r="AA197" s="6">
        <v>295</v>
      </c>
      <c r="AB197" s="6">
        <v>789</v>
      </c>
      <c r="AC197" s="6">
        <v>646</v>
      </c>
      <c r="AD197" s="6">
        <v>938</v>
      </c>
      <c r="AE197" s="6">
        <v>569</v>
      </c>
      <c r="AF197" s="8">
        <v>11</v>
      </c>
      <c r="AG197" s="179">
        <v>412</v>
      </c>
      <c r="AH197" s="5">
        <f t="shared" si="41"/>
        <v>16400</v>
      </c>
      <c r="AI197" s="5">
        <f t="shared" si="42"/>
        <v>11201200</v>
      </c>
      <c r="AJ197" s="2">
        <f t="shared" si="40"/>
        <v>8606720000</v>
      </c>
      <c r="AK197" s="115">
        <f>SUMSQ(R196,S196,T196,U196,V196,W196,X196,Y196,Z196,AA196,AB196,AC196,AD196,AE196,AF196,AG196,R197,S197,T197,U197,V197,W197,X197,Y197,Z197,AA197,AB197,AC197,AD197,AE197,AF197,AG197)</f>
        <v>11201200</v>
      </c>
      <c r="BT197" s="22"/>
      <c r="BU197" s="29" t="s">
        <v>20</v>
      </c>
      <c r="BV197" s="30" t="s">
        <v>1030</v>
      </c>
      <c r="BW197" s="31">
        <f>L2+(189*L4)</f>
        <v>190</v>
      </c>
      <c r="BX197" s="22"/>
    </row>
    <row r="198" spans="1:76" x14ac:dyDescent="0.2">
      <c r="A198" s="1">
        <v>19</v>
      </c>
      <c r="B198" s="178">
        <v>57</v>
      </c>
      <c r="C198" s="6">
        <v>426</v>
      </c>
      <c r="D198" s="7">
        <v>924</v>
      </c>
      <c r="E198" s="6">
        <v>523</v>
      </c>
      <c r="F198" s="6">
        <v>807</v>
      </c>
      <c r="G198" s="6">
        <v>696</v>
      </c>
      <c r="H198" s="6">
        <v>134</v>
      </c>
      <c r="I198" s="6">
        <v>277</v>
      </c>
      <c r="J198" s="6">
        <v>638</v>
      </c>
      <c r="K198" s="6">
        <v>1005</v>
      </c>
      <c r="L198" s="6">
        <v>479</v>
      </c>
      <c r="M198" s="6">
        <v>80</v>
      </c>
      <c r="N198" s="6">
        <v>356</v>
      </c>
      <c r="O198" s="11">
        <v>243</v>
      </c>
      <c r="P198" s="6">
        <v>705</v>
      </c>
      <c r="Q198" s="6">
        <v>850</v>
      </c>
      <c r="R198" s="6">
        <v>175</v>
      </c>
      <c r="S198" s="6">
        <v>320</v>
      </c>
      <c r="T198" s="12">
        <v>782</v>
      </c>
      <c r="U198" s="9">
        <v>669</v>
      </c>
      <c r="V198" s="6">
        <v>945</v>
      </c>
      <c r="W198" s="6">
        <v>546</v>
      </c>
      <c r="X198" s="6">
        <v>20</v>
      </c>
      <c r="Y198" s="6">
        <v>387</v>
      </c>
      <c r="Z198" s="6">
        <v>748</v>
      </c>
      <c r="AA198" s="6">
        <v>891</v>
      </c>
      <c r="AB198" s="6">
        <v>329</v>
      </c>
      <c r="AC198" s="6">
        <v>218</v>
      </c>
      <c r="AD198" s="6">
        <v>502</v>
      </c>
      <c r="AE198" s="8">
        <v>101</v>
      </c>
      <c r="AF198" s="6">
        <v>599</v>
      </c>
      <c r="AG198" s="179">
        <v>968</v>
      </c>
      <c r="AH198" s="5">
        <f t="shared" si="41"/>
        <v>16400</v>
      </c>
      <c r="AI198" s="5">
        <f t="shared" si="42"/>
        <v>11201200</v>
      </c>
      <c r="AJ198" s="2">
        <f t="shared" si="40"/>
        <v>8606720000</v>
      </c>
      <c r="AK198" s="115">
        <f>SUMSQ(B198,C198,D198,E198,F198,G198,H198,I198,J198,K198,L198,M198,N198,O198,P198,Q198,B199,C199,D199,E199,F199,G199,H199,I199,J199,K199,L199,M199,N199,O199,P199,Q199)</f>
        <v>11201200</v>
      </c>
      <c r="BT198" s="22"/>
      <c r="BU198" s="29" t="s">
        <v>457</v>
      </c>
      <c r="BV198" s="30" t="s">
        <v>1030</v>
      </c>
      <c r="BW198" s="31">
        <f>L2+(190*L4)</f>
        <v>191</v>
      </c>
      <c r="BX198" s="22"/>
    </row>
    <row r="199" spans="1:76" x14ac:dyDescent="0.2">
      <c r="A199" s="1">
        <v>20</v>
      </c>
      <c r="B199" s="178">
        <v>414</v>
      </c>
      <c r="C199" s="6">
        <v>13</v>
      </c>
      <c r="D199" s="6">
        <v>575</v>
      </c>
      <c r="E199" s="7">
        <v>944</v>
      </c>
      <c r="F199" s="6">
        <v>644</v>
      </c>
      <c r="G199" s="6">
        <v>787</v>
      </c>
      <c r="H199" s="6">
        <v>289</v>
      </c>
      <c r="I199" s="6">
        <v>178</v>
      </c>
      <c r="J199" s="6">
        <v>985</v>
      </c>
      <c r="K199" s="6">
        <v>586</v>
      </c>
      <c r="L199" s="6">
        <v>124</v>
      </c>
      <c r="M199" s="6">
        <v>491</v>
      </c>
      <c r="N199" s="11">
        <v>199</v>
      </c>
      <c r="O199" s="6">
        <v>344</v>
      </c>
      <c r="P199" s="6">
        <v>870</v>
      </c>
      <c r="Q199" s="6">
        <v>757</v>
      </c>
      <c r="R199" s="6">
        <v>268</v>
      </c>
      <c r="S199" s="6">
        <v>155</v>
      </c>
      <c r="T199" s="9">
        <v>681</v>
      </c>
      <c r="U199" s="12">
        <v>826</v>
      </c>
      <c r="V199" s="6">
        <v>534</v>
      </c>
      <c r="W199" s="6">
        <v>901</v>
      </c>
      <c r="X199" s="6">
        <v>439</v>
      </c>
      <c r="Y199" s="6">
        <v>40</v>
      </c>
      <c r="Z199" s="6">
        <v>847</v>
      </c>
      <c r="AA199" s="6">
        <v>736</v>
      </c>
      <c r="AB199" s="6">
        <v>238</v>
      </c>
      <c r="AC199" s="6">
        <v>381</v>
      </c>
      <c r="AD199" s="8">
        <v>81</v>
      </c>
      <c r="AE199" s="6">
        <v>450</v>
      </c>
      <c r="AF199" s="6">
        <v>1012</v>
      </c>
      <c r="AG199" s="179">
        <v>611</v>
      </c>
      <c r="AH199" s="5">
        <f t="shared" si="41"/>
        <v>16400</v>
      </c>
      <c r="AI199" s="5">
        <f t="shared" si="42"/>
        <v>11201200</v>
      </c>
      <c r="AJ199" s="2">
        <f t="shared" si="40"/>
        <v>8606720000</v>
      </c>
      <c r="AK199" s="115">
        <f>SUMSQ(R198,S198,T198,U198,V198,W198,X198,Y198,Z198,AA198,AB198,AC198,AD198,AE198,AF198,AG198,R199,S199,T199,U199,V199,W199,X199,Y199,Z199,AA199,AB199,AC199,AD199,AE199,AF199,AG199)</f>
        <v>11201200</v>
      </c>
      <c r="BT199" s="22"/>
      <c r="BU199" s="29" t="s">
        <v>390</v>
      </c>
      <c r="BV199" s="30" t="s">
        <v>1030</v>
      </c>
      <c r="BW199" s="31">
        <f>L2+(191*L4)</f>
        <v>192</v>
      </c>
      <c r="BX199" s="22"/>
    </row>
    <row r="200" spans="1:76" x14ac:dyDescent="0.2">
      <c r="A200" s="1">
        <v>21</v>
      </c>
      <c r="B200" s="178">
        <v>67</v>
      </c>
      <c r="C200" s="6">
        <v>468</v>
      </c>
      <c r="D200" s="6">
        <v>994</v>
      </c>
      <c r="E200" s="6">
        <v>625</v>
      </c>
      <c r="F200" s="7">
        <v>861</v>
      </c>
      <c r="G200" s="6">
        <v>718</v>
      </c>
      <c r="H200" s="6">
        <v>256</v>
      </c>
      <c r="I200" s="6">
        <v>367</v>
      </c>
      <c r="J200" s="6">
        <v>520</v>
      </c>
      <c r="K200" s="6">
        <v>919</v>
      </c>
      <c r="L200" s="6">
        <v>421</v>
      </c>
      <c r="M200" s="11">
        <v>54</v>
      </c>
      <c r="N200" s="6">
        <v>282</v>
      </c>
      <c r="O200" s="6">
        <v>137</v>
      </c>
      <c r="P200" s="6">
        <v>699</v>
      </c>
      <c r="Q200" s="6">
        <v>812</v>
      </c>
      <c r="R200" s="6">
        <v>213</v>
      </c>
      <c r="S200" s="6">
        <v>326</v>
      </c>
      <c r="T200" s="6">
        <v>888</v>
      </c>
      <c r="U200" s="6">
        <v>743</v>
      </c>
      <c r="V200" s="12">
        <v>971</v>
      </c>
      <c r="W200" s="9">
        <v>604</v>
      </c>
      <c r="X200" s="6">
        <v>106</v>
      </c>
      <c r="Y200" s="6">
        <v>505</v>
      </c>
      <c r="Z200" s="6">
        <v>658</v>
      </c>
      <c r="AA200" s="6">
        <v>769</v>
      </c>
      <c r="AB200" s="6">
        <v>307</v>
      </c>
      <c r="AC200" s="8">
        <v>164</v>
      </c>
      <c r="AD200" s="6">
        <v>400</v>
      </c>
      <c r="AE200" s="6">
        <v>31</v>
      </c>
      <c r="AF200" s="6">
        <v>557</v>
      </c>
      <c r="AG200" s="179">
        <v>958</v>
      </c>
      <c r="AH200" s="5">
        <f t="shared" si="41"/>
        <v>16400</v>
      </c>
      <c r="AI200" s="5">
        <f t="shared" si="42"/>
        <v>11201200</v>
      </c>
      <c r="AJ200" s="2">
        <f t="shared" si="40"/>
        <v>8606720000</v>
      </c>
      <c r="AK200" s="115">
        <f>SUMSQ(B200,C200,D200,E200,F200,G200,H200,I200,J200,K200,L200,M200,N200,O200,P200,Q200,B201,C201,D201,E201,F201,G201,H201,I201,J201,K201,L201,M201,N201,O201,P201,Q201)</f>
        <v>11201200</v>
      </c>
      <c r="BT200" s="22"/>
      <c r="BU200" s="29" t="s">
        <v>969</v>
      </c>
      <c r="BV200" s="30" t="s">
        <v>1030</v>
      </c>
      <c r="BW200" s="31">
        <f>L2+(192*L4)</f>
        <v>193</v>
      </c>
      <c r="BX200" s="22"/>
    </row>
    <row r="201" spans="1:76" x14ac:dyDescent="0.2">
      <c r="A201" s="1">
        <v>22</v>
      </c>
      <c r="B201" s="178">
        <v>488</v>
      </c>
      <c r="C201" s="6">
        <v>119</v>
      </c>
      <c r="D201" s="6">
        <v>581</v>
      </c>
      <c r="E201" s="6">
        <v>982</v>
      </c>
      <c r="F201" s="6">
        <v>762</v>
      </c>
      <c r="G201" s="7">
        <v>873</v>
      </c>
      <c r="H201" s="6">
        <v>347</v>
      </c>
      <c r="I201" s="6">
        <v>204</v>
      </c>
      <c r="J201" s="6">
        <v>931</v>
      </c>
      <c r="K201" s="6">
        <v>564</v>
      </c>
      <c r="L201" s="11">
        <v>2</v>
      </c>
      <c r="M201" s="6">
        <v>401</v>
      </c>
      <c r="N201" s="6">
        <v>189</v>
      </c>
      <c r="O201" s="6">
        <v>302</v>
      </c>
      <c r="P201" s="6">
        <v>800</v>
      </c>
      <c r="Q201" s="6">
        <v>655</v>
      </c>
      <c r="R201" s="6">
        <v>370</v>
      </c>
      <c r="S201" s="6">
        <v>225</v>
      </c>
      <c r="T201" s="6">
        <v>723</v>
      </c>
      <c r="U201" s="6">
        <v>836</v>
      </c>
      <c r="V201" s="9">
        <v>624</v>
      </c>
      <c r="W201" s="12">
        <v>1023</v>
      </c>
      <c r="X201" s="6">
        <v>461</v>
      </c>
      <c r="Y201" s="6">
        <v>94</v>
      </c>
      <c r="Z201" s="6">
        <v>821</v>
      </c>
      <c r="AA201" s="6">
        <v>678</v>
      </c>
      <c r="AB201" s="8">
        <v>152</v>
      </c>
      <c r="AC201" s="6">
        <v>263</v>
      </c>
      <c r="AD201" s="6">
        <v>43</v>
      </c>
      <c r="AE201" s="6">
        <v>444</v>
      </c>
      <c r="AF201" s="6">
        <v>906</v>
      </c>
      <c r="AG201" s="179">
        <v>537</v>
      </c>
      <c r="AH201" s="5">
        <f t="shared" si="41"/>
        <v>16400</v>
      </c>
      <c r="AI201" s="5">
        <f t="shared" si="42"/>
        <v>11201200</v>
      </c>
      <c r="AJ201" s="2">
        <f t="shared" si="40"/>
        <v>8606720000</v>
      </c>
      <c r="AK201" s="115">
        <f>SUMSQ(R200,S200,T200,U200,V200,W200,X200,Y200,Z200,AA200,AB200,AC200,AD200,AE200,AF200,AG200,R201,S201,T201,U201,V201,W201,X201,Y201,Z201,AA201,AB201,AC201,AD201,AE201,AF201,AG201)</f>
        <v>11201200</v>
      </c>
      <c r="BT201" s="22"/>
      <c r="BU201" s="29" t="s">
        <v>777</v>
      </c>
      <c r="BV201" s="30" t="s">
        <v>1030</v>
      </c>
      <c r="BW201" s="31">
        <f>L2+(193*L4)</f>
        <v>194</v>
      </c>
      <c r="BX201" s="22"/>
    </row>
    <row r="202" spans="1:76" x14ac:dyDescent="0.2">
      <c r="A202" s="1">
        <v>23</v>
      </c>
      <c r="B202" s="178">
        <v>956</v>
      </c>
      <c r="C202" s="6">
        <v>555</v>
      </c>
      <c r="D202" s="6">
        <v>25</v>
      </c>
      <c r="E202" s="6">
        <v>394</v>
      </c>
      <c r="F202" s="6">
        <v>166</v>
      </c>
      <c r="G202" s="6">
        <v>309</v>
      </c>
      <c r="H202" s="7">
        <v>775</v>
      </c>
      <c r="I202" s="6">
        <v>664</v>
      </c>
      <c r="J202" s="6">
        <v>511</v>
      </c>
      <c r="K202" s="11">
        <v>112</v>
      </c>
      <c r="L202" s="6">
        <v>606</v>
      </c>
      <c r="M202" s="6">
        <v>973</v>
      </c>
      <c r="N202" s="6">
        <v>737</v>
      </c>
      <c r="O202" s="6">
        <v>882</v>
      </c>
      <c r="P202" s="6">
        <v>324</v>
      </c>
      <c r="Q202" s="6">
        <v>211</v>
      </c>
      <c r="R202" s="6">
        <v>814</v>
      </c>
      <c r="S202" s="6">
        <v>701</v>
      </c>
      <c r="T202" s="6">
        <v>143</v>
      </c>
      <c r="U202" s="6">
        <v>288</v>
      </c>
      <c r="V202" s="6">
        <v>52</v>
      </c>
      <c r="W202" s="6">
        <v>419</v>
      </c>
      <c r="X202" s="12">
        <v>913</v>
      </c>
      <c r="Y202" s="9">
        <v>514</v>
      </c>
      <c r="Z202" s="6">
        <v>361</v>
      </c>
      <c r="AA202" s="8">
        <v>250</v>
      </c>
      <c r="AB202" s="6">
        <v>716</v>
      </c>
      <c r="AC202" s="6">
        <v>859</v>
      </c>
      <c r="AD202" s="6">
        <v>631</v>
      </c>
      <c r="AE202" s="6">
        <v>1000</v>
      </c>
      <c r="AF202" s="6">
        <v>470</v>
      </c>
      <c r="AG202" s="179">
        <v>69</v>
      </c>
      <c r="AH202" s="5">
        <f t="shared" si="41"/>
        <v>16400</v>
      </c>
      <c r="AI202" s="5">
        <f t="shared" si="42"/>
        <v>11201200</v>
      </c>
      <c r="AJ202" s="2">
        <f t="shared" si="40"/>
        <v>8606720000</v>
      </c>
      <c r="AK202" s="115">
        <f>SUMSQ(B202,C202,D202,E202,F202,G202,H202,I202,J202,K202,L202,M202,N202,O202,P202,Q202,B203,C203,D203,E203,F203,G203,H203,I203,J203,K203,L203,M203,N203,O203,P203,Q203)</f>
        <v>11201200</v>
      </c>
      <c r="BT202" s="22"/>
      <c r="BU202" s="29" t="s">
        <v>707</v>
      </c>
      <c r="BV202" s="30" t="s">
        <v>1030</v>
      </c>
      <c r="BW202" s="31">
        <f>L2+(194*L4)</f>
        <v>195</v>
      </c>
      <c r="BX202" s="22"/>
    </row>
    <row r="203" spans="1:76" x14ac:dyDescent="0.2">
      <c r="A203" s="1">
        <v>24</v>
      </c>
      <c r="B203" s="178">
        <v>543</v>
      </c>
      <c r="C203" s="6">
        <v>912</v>
      </c>
      <c r="D203" s="6">
        <v>446</v>
      </c>
      <c r="E203" s="6">
        <v>45</v>
      </c>
      <c r="F203" s="6">
        <v>257</v>
      </c>
      <c r="G203" s="6">
        <v>146</v>
      </c>
      <c r="H203" s="6">
        <v>676</v>
      </c>
      <c r="I203" s="7">
        <v>819</v>
      </c>
      <c r="J203" s="11">
        <v>92</v>
      </c>
      <c r="K203" s="6">
        <v>459</v>
      </c>
      <c r="L203" s="6">
        <v>1017</v>
      </c>
      <c r="M203" s="6">
        <v>618</v>
      </c>
      <c r="N203" s="6">
        <v>838</v>
      </c>
      <c r="O203" s="6">
        <v>725</v>
      </c>
      <c r="P203" s="6">
        <v>231</v>
      </c>
      <c r="Q203" s="6">
        <v>376</v>
      </c>
      <c r="R203" s="6">
        <v>649</v>
      </c>
      <c r="S203" s="6">
        <v>794</v>
      </c>
      <c r="T203" s="6">
        <v>300</v>
      </c>
      <c r="U203" s="6">
        <v>187</v>
      </c>
      <c r="V203" s="6">
        <v>407</v>
      </c>
      <c r="W203" s="6">
        <v>8</v>
      </c>
      <c r="X203" s="9">
        <v>566</v>
      </c>
      <c r="Y203" s="12">
        <v>933</v>
      </c>
      <c r="Z203" s="8">
        <v>206</v>
      </c>
      <c r="AA203" s="6">
        <v>349</v>
      </c>
      <c r="AB203" s="6">
        <v>879</v>
      </c>
      <c r="AC203" s="6">
        <v>768</v>
      </c>
      <c r="AD203" s="6">
        <v>980</v>
      </c>
      <c r="AE203" s="6">
        <v>579</v>
      </c>
      <c r="AF203" s="6">
        <v>113</v>
      </c>
      <c r="AG203" s="179">
        <v>482</v>
      </c>
      <c r="AH203" s="5">
        <f t="shared" si="41"/>
        <v>16400</v>
      </c>
      <c r="AI203" s="5">
        <f t="shared" si="42"/>
        <v>11201200</v>
      </c>
      <c r="AJ203" s="2">
        <f t="shared" si="40"/>
        <v>8606720000</v>
      </c>
      <c r="AK203" s="115">
        <f>SUMSQ(R202,S202,T202,U202,V202,W202,X202,Y202,Z202,AA202,AB202,AC202,AD202,AE202,AF202,AG202,R203,S203,T203,U203,V203,W203,X203,Y203,Z203,AA203,AB203,AC203,AD203,AE203,AF203,AG203)</f>
        <v>11201200</v>
      </c>
      <c r="BT203" s="22"/>
      <c r="BU203" s="29" t="s">
        <v>648</v>
      </c>
      <c r="BV203" s="30" t="s">
        <v>1030</v>
      </c>
      <c r="BW203" s="31">
        <f>L2+(195*L4)</f>
        <v>196</v>
      </c>
      <c r="BX203" s="22"/>
    </row>
    <row r="204" spans="1:76" x14ac:dyDescent="0.2">
      <c r="A204" s="1">
        <v>25</v>
      </c>
      <c r="B204" s="178">
        <v>140</v>
      </c>
      <c r="C204" s="6">
        <v>283</v>
      </c>
      <c r="D204" s="6">
        <v>809</v>
      </c>
      <c r="E204" s="6">
        <v>698</v>
      </c>
      <c r="F204" s="6">
        <v>918</v>
      </c>
      <c r="G204" s="6">
        <v>517</v>
      </c>
      <c r="H204" s="6">
        <v>55</v>
      </c>
      <c r="I204" s="11">
        <v>424</v>
      </c>
      <c r="J204" s="7">
        <v>719</v>
      </c>
      <c r="K204" s="6">
        <v>864</v>
      </c>
      <c r="L204" s="6">
        <v>366</v>
      </c>
      <c r="M204" s="6">
        <v>253</v>
      </c>
      <c r="N204" s="6">
        <v>465</v>
      </c>
      <c r="O204" s="6">
        <v>66</v>
      </c>
      <c r="P204" s="6">
        <v>628</v>
      </c>
      <c r="Q204" s="6">
        <v>995</v>
      </c>
      <c r="R204" s="6">
        <v>30</v>
      </c>
      <c r="S204" s="6">
        <v>397</v>
      </c>
      <c r="T204" s="6">
        <v>959</v>
      </c>
      <c r="U204" s="6">
        <v>560</v>
      </c>
      <c r="V204" s="6">
        <v>772</v>
      </c>
      <c r="W204" s="6">
        <v>659</v>
      </c>
      <c r="X204" s="6">
        <v>161</v>
      </c>
      <c r="Y204" s="8">
        <v>306</v>
      </c>
      <c r="Z204" s="12">
        <v>601</v>
      </c>
      <c r="AA204" s="9">
        <v>970</v>
      </c>
      <c r="AB204" s="6">
        <v>508</v>
      </c>
      <c r="AC204" s="6">
        <v>107</v>
      </c>
      <c r="AD204" s="6">
        <v>327</v>
      </c>
      <c r="AE204" s="6">
        <v>216</v>
      </c>
      <c r="AF204" s="6">
        <v>742</v>
      </c>
      <c r="AG204" s="179">
        <v>885</v>
      </c>
      <c r="AH204" s="5">
        <f t="shared" si="41"/>
        <v>16400</v>
      </c>
      <c r="AI204" s="5">
        <f t="shared" si="42"/>
        <v>11201200</v>
      </c>
      <c r="AJ204" s="2">
        <f t="shared" si="40"/>
        <v>8606720000</v>
      </c>
      <c r="AK204" s="115">
        <f>SUMSQ(B204,C204,D204,E204,F204,G204,H204,I204,J204,K204,L204,M204,N204,O204,P204,Q204,B205,C205,D205,E205,F205,G205,H205,I205,J205,K205,L205,M205,N205,O205,P205,Q205)</f>
        <v>11201200</v>
      </c>
      <c r="BT204" s="22"/>
      <c r="BU204" s="29" t="s">
        <v>451</v>
      </c>
      <c r="BV204" s="30" t="s">
        <v>1030</v>
      </c>
      <c r="BW204" s="31">
        <f>L2+(196*L4)</f>
        <v>197</v>
      </c>
      <c r="BX204" s="22"/>
    </row>
    <row r="205" spans="1:76" x14ac:dyDescent="0.2">
      <c r="A205" s="1">
        <v>26</v>
      </c>
      <c r="B205" s="178">
        <v>303</v>
      </c>
      <c r="C205" s="6">
        <v>192</v>
      </c>
      <c r="D205" s="6">
        <v>654</v>
      </c>
      <c r="E205" s="6">
        <v>797</v>
      </c>
      <c r="F205" s="6">
        <v>561</v>
      </c>
      <c r="G205" s="6">
        <v>930</v>
      </c>
      <c r="H205" s="11">
        <v>404</v>
      </c>
      <c r="I205" s="6">
        <v>3</v>
      </c>
      <c r="J205" s="6">
        <v>876</v>
      </c>
      <c r="K205" s="7">
        <v>763</v>
      </c>
      <c r="L205" s="6">
        <v>201</v>
      </c>
      <c r="M205" s="6">
        <v>346</v>
      </c>
      <c r="N205" s="6">
        <v>118</v>
      </c>
      <c r="O205" s="6">
        <v>485</v>
      </c>
      <c r="P205" s="6">
        <v>983</v>
      </c>
      <c r="Q205" s="6">
        <v>584</v>
      </c>
      <c r="R205" s="6">
        <v>441</v>
      </c>
      <c r="S205" s="6">
        <v>42</v>
      </c>
      <c r="T205" s="6">
        <v>540</v>
      </c>
      <c r="U205" s="6">
        <v>907</v>
      </c>
      <c r="V205" s="6">
        <v>679</v>
      </c>
      <c r="W205" s="6">
        <v>824</v>
      </c>
      <c r="X205" s="8">
        <v>262</v>
      </c>
      <c r="Y205" s="6">
        <v>149</v>
      </c>
      <c r="Z205" s="9">
        <v>1022</v>
      </c>
      <c r="AA205" s="12">
        <v>621</v>
      </c>
      <c r="AB205" s="6">
        <v>95</v>
      </c>
      <c r="AC205" s="6">
        <v>464</v>
      </c>
      <c r="AD205" s="6">
        <v>228</v>
      </c>
      <c r="AE205" s="6">
        <v>371</v>
      </c>
      <c r="AF205" s="6">
        <v>833</v>
      </c>
      <c r="AG205" s="179">
        <v>722</v>
      </c>
      <c r="AH205" s="5">
        <f t="shared" si="41"/>
        <v>16400</v>
      </c>
      <c r="AI205" s="5">
        <f t="shared" si="42"/>
        <v>11201200</v>
      </c>
      <c r="AJ205" s="2">
        <f t="shared" si="40"/>
        <v>8606720000</v>
      </c>
      <c r="AK205" s="115">
        <f>SUMSQ(R204,S204,T204,U204,V204,W204,X204,Y204,Z204,AA204,AB204,AC204,AD204,AE204,AF204,AG204,R205,S205,T205,U205,V205,W205,X205,Y205,Z205,AA205,AB205,AC205,AD205,AE205,AF205,AG205)</f>
        <v>11201200</v>
      </c>
      <c r="BT205" s="22"/>
      <c r="BU205" s="29" t="s">
        <v>392</v>
      </c>
      <c r="BV205" s="30" t="s">
        <v>1030</v>
      </c>
      <c r="BW205" s="31">
        <f>L2+(197*L4)</f>
        <v>198</v>
      </c>
      <c r="BX205" s="22"/>
    </row>
    <row r="206" spans="1:76" x14ac:dyDescent="0.2">
      <c r="A206" s="1">
        <v>27</v>
      </c>
      <c r="B206" s="178">
        <v>883</v>
      </c>
      <c r="C206" s="6">
        <v>740</v>
      </c>
      <c r="D206" s="6">
        <v>210</v>
      </c>
      <c r="E206" s="6">
        <v>321</v>
      </c>
      <c r="F206" s="6">
        <v>109</v>
      </c>
      <c r="G206" s="11">
        <v>510</v>
      </c>
      <c r="H206" s="6">
        <v>976</v>
      </c>
      <c r="I206" s="6">
        <v>607</v>
      </c>
      <c r="J206" s="6">
        <v>312</v>
      </c>
      <c r="K206" s="6">
        <v>167</v>
      </c>
      <c r="L206" s="7">
        <v>661</v>
      </c>
      <c r="M206" s="6">
        <v>774</v>
      </c>
      <c r="N206" s="6">
        <v>554</v>
      </c>
      <c r="O206" s="6">
        <v>953</v>
      </c>
      <c r="P206" s="6">
        <v>395</v>
      </c>
      <c r="Q206" s="6">
        <v>28</v>
      </c>
      <c r="R206" s="6">
        <v>997</v>
      </c>
      <c r="S206" s="6">
        <v>630</v>
      </c>
      <c r="T206" s="6">
        <v>72</v>
      </c>
      <c r="U206" s="6">
        <v>471</v>
      </c>
      <c r="V206" s="6">
        <v>251</v>
      </c>
      <c r="W206" s="8">
        <v>364</v>
      </c>
      <c r="X206" s="6">
        <v>858</v>
      </c>
      <c r="Y206" s="6">
        <v>713</v>
      </c>
      <c r="Z206" s="6">
        <v>418</v>
      </c>
      <c r="AA206" s="6">
        <v>49</v>
      </c>
      <c r="AB206" s="12">
        <v>515</v>
      </c>
      <c r="AC206" s="9">
        <v>916</v>
      </c>
      <c r="AD206" s="6">
        <v>704</v>
      </c>
      <c r="AE206" s="6">
        <v>815</v>
      </c>
      <c r="AF206" s="6">
        <v>285</v>
      </c>
      <c r="AG206" s="179">
        <v>142</v>
      </c>
      <c r="AH206" s="5">
        <f t="shared" si="41"/>
        <v>16400</v>
      </c>
      <c r="AI206" s="5">
        <f t="shared" si="42"/>
        <v>11201200</v>
      </c>
      <c r="AJ206" s="2">
        <f t="shared" si="40"/>
        <v>8606720000</v>
      </c>
      <c r="AK206" s="115">
        <f>SUMSQ(B206,C206,D206,E206,F206,G206,H206,I206,J206,K206,L206,M206,N206,O206,P206,Q206,B207,C207,D207,E207,F207,G207,H207,I207,J207,K207,L207,M207,N207,O207,P207,Q207)</f>
        <v>11201200</v>
      </c>
      <c r="BT206" s="22"/>
      <c r="BU206" s="55" t="s">
        <v>210</v>
      </c>
      <c r="BV206" s="30" t="s">
        <v>1030</v>
      </c>
      <c r="BW206" s="31">
        <f>L2+(198*L4)</f>
        <v>199</v>
      </c>
      <c r="BX206" s="22"/>
    </row>
    <row r="207" spans="1:76" x14ac:dyDescent="0.2">
      <c r="A207" s="1">
        <v>28</v>
      </c>
      <c r="B207" s="178">
        <v>728</v>
      </c>
      <c r="C207" s="6">
        <v>839</v>
      </c>
      <c r="D207" s="6">
        <v>373</v>
      </c>
      <c r="E207" s="6">
        <v>230</v>
      </c>
      <c r="F207" s="11">
        <v>458</v>
      </c>
      <c r="G207" s="6">
        <v>89</v>
      </c>
      <c r="H207" s="6">
        <v>619</v>
      </c>
      <c r="I207" s="6">
        <v>1020</v>
      </c>
      <c r="J207" s="6">
        <v>147</v>
      </c>
      <c r="K207" s="6">
        <v>260</v>
      </c>
      <c r="L207" s="6">
        <v>818</v>
      </c>
      <c r="M207" s="7">
        <v>673</v>
      </c>
      <c r="N207" s="6">
        <v>909</v>
      </c>
      <c r="O207" s="6">
        <v>542</v>
      </c>
      <c r="P207" s="6">
        <v>48</v>
      </c>
      <c r="Q207" s="6">
        <v>447</v>
      </c>
      <c r="R207" s="6">
        <v>578</v>
      </c>
      <c r="S207" s="6">
        <v>977</v>
      </c>
      <c r="T207" s="6">
        <v>483</v>
      </c>
      <c r="U207" s="6">
        <v>116</v>
      </c>
      <c r="V207" s="8">
        <v>352</v>
      </c>
      <c r="W207" s="6">
        <v>207</v>
      </c>
      <c r="X207" s="6">
        <v>765</v>
      </c>
      <c r="Y207" s="6">
        <v>878</v>
      </c>
      <c r="Z207" s="6">
        <v>5</v>
      </c>
      <c r="AA207" s="6">
        <v>406</v>
      </c>
      <c r="AB207" s="9">
        <v>936</v>
      </c>
      <c r="AC207" s="12">
        <v>567</v>
      </c>
      <c r="AD207" s="6">
        <v>795</v>
      </c>
      <c r="AE207" s="6">
        <v>652</v>
      </c>
      <c r="AF207" s="6">
        <v>186</v>
      </c>
      <c r="AG207" s="179">
        <v>297</v>
      </c>
      <c r="AH207" s="5">
        <f t="shared" si="41"/>
        <v>16400</v>
      </c>
      <c r="AI207" s="5">
        <f t="shared" si="42"/>
        <v>11201200</v>
      </c>
      <c r="AJ207" s="2">
        <f t="shared" si="40"/>
        <v>8606720000</v>
      </c>
      <c r="AK207" s="115">
        <f>SUMSQ(R206,S206,T206,U206,V206,W206,X206,Y206,Z206,AA206,AB206,AC206,AD206,AE206,AF206,AG206,R207,S207,T207,U207,V207,W207,X207,Y207,Z207,AA207,AB207,AC207,AD207,AE207,AF207,AG207)</f>
        <v>11201200</v>
      </c>
      <c r="BT207" s="22"/>
      <c r="BU207" s="29" t="s">
        <v>18</v>
      </c>
      <c r="BV207" s="30" t="s">
        <v>1030</v>
      </c>
      <c r="BW207" s="31">
        <f>L2+(199*L4)</f>
        <v>200</v>
      </c>
      <c r="BX207" s="22"/>
    </row>
    <row r="208" spans="1:76" x14ac:dyDescent="0.2">
      <c r="A208" s="1">
        <v>29</v>
      </c>
      <c r="B208" s="178">
        <v>777</v>
      </c>
      <c r="C208" s="6">
        <v>666</v>
      </c>
      <c r="D208" s="6">
        <v>172</v>
      </c>
      <c r="E208" s="11">
        <v>315</v>
      </c>
      <c r="F208" s="6">
        <v>23</v>
      </c>
      <c r="G208" s="6">
        <v>392</v>
      </c>
      <c r="H208" s="6">
        <v>950</v>
      </c>
      <c r="I208" s="6">
        <v>549</v>
      </c>
      <c r="J208" s="6">
        <v>334</v>
      </c>
      <c r="K208" s="6">
        <v>221</v>
      </c>
      <c r="L208" s="6">
        <v>751</v>
      </c>
      <c r="M208" s="6">
        <v>896</v>
      </c>
      <c r="N208" s="7">
        <v>596</v>
      </c>
      <c r="O208" s="6">
        <v>963</v>
      </c>
      <c r="P208" s="6">
        <v>497</v>
      </c>
      <c r="Q208" s="6">
        <v>98</v>
      </c>
      <c r="R208" s="6">
        <v>927</v>
      </c>
      <c r="S208" s="6">
        <v>528</v>
      </c>
      <c r="T208" s="6">
        <v>62</v>
      </c>
      <c r="U208" s="8">
        <v>429</v>
      </c>
      <c r="V208" s="6">
        <v>129</v>
      </c>
      <c r="W208" s="6">
        <v>274</v>
      </c>
      <c r="X208" s="6">
        <v>804</v>
      </c>
      <c r="Y208" s="6">
        <v>691</v>
      </c>
      <c r="Z208" s="6">
        <v>476</v>
      </c>
      <c r="AA208" s="6">
        <v>75</v>
      </c>
      <c r="AB208" s="6">
        <v>633</v>
      </c>
      <c r="AC208" s="6">
        <v>1002</v>
      </c>
      <c r="AD208" s="12">
        <v>710</v>
      </c>
      <c r="AE208" s="9">
        <v>853</v>
      </c>
      <c r="AF208" s="6">
        <v>359</v>
      </c>
      <c r="AG208" s="179">
        <v>248</v>
      </c>
      <c r="AH208" s="5">
        <f t="shared" si="41"/>
        <v>16400</v>
      </c>
      <c r="AI208" s="5">
        <f t="shared" si="42"/>
        <v>11201200</v>
      </c>
      <c r="AJ208" s="2">
        <f t="shared" si="40"/>
        <v>8606720000</v>
      </c>
      <c r="AK208" s="115">
        <f>SUMSQ(B208,C208,D208,E208,F208,G208,H208,I208,J208,K208,L208,M208,N208,O208,P208,Q208,B209,C209,D209,E209,F209,G209,H209,I209,J209,K209,L209,M209,N209,O209,P209,Q209)</f>
        <v>11201200</v>
      </c>
      <c r="BT208" s="22"/>
      <c r="BU208" s="29" t="s">
        <v>471</v>
      </c>
      <c r="BV208" s="30" t="s">
        <v>1030</v>
      </c>
      <c r="BW208" s="31">
        <f>L2+(200*L4)</f>
        <v>201</v>
      </c>
      <c r="BX208" s="22"/>
    </row>
    <row r="209" spans="1:76" x14ac:dyDescent="0.2">
      <c r="A209" s="1">
        <v>30</v>
      </c>
      <c r="B209" s="178">
        <v>686</v>
      </c>
      <c r="C209" s="6">
        <v>829</v>
      </c>
      <c r="D209" s="11">
        <v>271</v>
      </c>
      <c r="E209" s="6">
        <v>160</v>
      </c>
      <c r="F209" s="6">
        <v>436</v>
      </c>
      <c r="G209" s="6">
        <v>35</v>
      </c>
      <c r="H209" s="6">
        <v>529</v>
      </c>
      <c r="I209" s="6">
        <v>898</v>
      </c>
      <c r="J209" s="6">
        <v>233</v>
      </c>
      <c r="K209" s="6">
        <v>378</v>
      </c>
      <c r="L209" s="6">
        <v>844</v>
      </c>
      <c r="M209" s="6">
        <v>731</v>
      </c>
      <c r="N209" s="6">
        <v>1015</v>
      </c>
      <c r="O209" s="7">
        <v>616</v>
      </c>
      <c r="P209" s="6">
        <v>86</v>
      </c>
      <c r="Q209" s="6">
        <v>453</v>
      </c>
      <c r="R209" s="6">
        <v>572</v>
      </c>
      <c r="S209" s="6">
        <v>939</v>
      </c>
      <c r="T209" s="8">
        <v>409</v>
      </c>
      <c r="U209" s="6">
        <v>10</v>
      </c>
      <c r="V209" s="6">
        <v>294</v>
      </c>
      <c r="W209" s="6">
        <v>181</v>
      </c>
      <c r="X209" s="6">
        <v>647</v>
      </c>
      <c r="Y209" s="6">
        <v>792</v>
      </c>
      <c r="Z209" s="6">
        <v>127</v>
      </c>
      <c r="AA209" s="6">
        <v>496</v>
      </c>
      <c r="AB209" s="6">
        <v>990</v>
      </c>
      <c r="AC209" s="6">
        <v>589</v>
      </c>
      <c r="AD209" s="9">
        <v>865</v>
      </c>
      <c r="AE209" s="12">
        <v>754</v>
      </c>
      <c r="AF209" s="6">
        <v>196</v>
      </c>
      <c r="AG209" s="179">
        <v>339</v>
      </c>
      <c r="AH209" s="5">
        <f t="shared" si="41"/>
        <v>16400</v>
      </c>
      <c r="AI209" s="5">
        <f t="shared" si="42"/>
        <v>11201200</v>
      </c>
      <c r="AJ209" s="2">
        <f t="shared" si="40"/>
        <v>8606720000</v>
      </c>
      <c r="AK209" s="115">
        <f>SUMSQ(R208,S208,T208,U208,V208,W208,X208,Y208,Z208,AA208,AB208,AC208,AD208,AE208,AF208,AG208,R209,S209,T209,U209,V209,W209,X209,Y209,Z209,AA209,AB209,AC209,AD209,AE209,AF209,AG209)</f>
        <v>11201200</v>
      </c>
      <c r="BT209" s="22"/>
      <c r="BU209" s="29" t="s">
        <v>277</v>
      </c>
      <c r="BV209" s="30" t="s">
        <v>1030</v>
      </c>
      <c r="BW209" s="31">
        <f>L2+(201*L4)</f>
        <v>202</v>
      </c>
      <c r="BX209" s="22"/>
    </row>
    <row r="210" spans="1:76" x14ac:dyDescent="0.2">
      <c r="A210" s="1">
        <v>31</v>
      </c>
      <c r="B210" s="178">
        <v>242</v>
      </c>
      <c r="C210" s="11">
        <v>353</v>
      </c>
      <c r="D210" s="6">
        <v>851</v>
      </c>
      <c r="E210" s="6">
        <v>708</v>
      </c>
      <c r="F210" s="6">
        <v>1008</v>
      </c>
      <c r="G210" s="6">
        <v>639</v>
      </c>
      <c r="H210" s="6">
        <v>77</v>
      </c>
      <c r="I210" s="6">
        <v>478</v>
      </c>
      <c r="J210" s="6">
        <v>693</v>
      </c>
      <c r="K210" s="6">
        <v>806</v>
      </c>
      <c r="L210" s="6">
        <v>280</v>
      </c>
      <c r="M210" s="6">
        <v>135</v>
      </c>
      <c r="N210" s="6">
        <v>427</v>
      </c>
      <c r="O210" s="6">
        <v>60</v>
      </c>
      <c r="P210" s="7">
        <v>522</v>
      </c>
      <c r="Q210" s="6">
        <v>921</v>
      </c>
      <c r="R210" s="6">
        <v>104</v>
      </c>
      <c r="S210" s="8">
        <v>503</v>
      </c>
      <c r="T210" s="6">
        <v>965</v>
      </c>
      <c r="U210" s="6">
        <v>598</v>
      </c>
      <c r="V210" s="6">
        <v>890</v>
      </c>
      <c r="W210" s="6">
        <v>745</v>
      </c>
      <c r="X210" s="6">
        <v>219</v>
      </c>
      <c r="Y210" s="6">
        <v>332</v>
      </c>
      <c r="Z210" s="6">
        <v>547</v>
      </c>
      <c r="AA210" s="6">
        <v>948</v>
      </c>
      <c r="AB210" s="6">
        <v>386</v>
      </c>
      <c r="AC210" s="6">
        <v>17</v>
      </c>
      <c r="AD210" s="6">
        <v>317</v>
      </c>
      <c r="AE210" s="6">
        <v>174</v>
      </c>
      <c r="AF210" s="12">
        <v>672</v>
      </c>
      <c r="AG210" s="145">
        <v>783</v>
      </c>
      <c r="AH210" s="5">
        <f t="shared" si="41"/>
        <v>16400</v>
      </c>
      <c r="AI210" s="5">
        <f t="shared" si="42"/>
        <v>11201200</v>
      </c>
      <c r="AJ210" s="2">
        <f t="shared" si="40"/>
        <v>8606720000</v>
      </c>
      <c r="AK210" s="115">
        <f>SUMSQ(B210,C210,D210,E210,F210,G210,H210,I210,J210,K210,L210,M210,N210,O210,P210,Q210,B211,C211,D211,E211,F211,G211,H211,I211,J211,K211,L211,M211,N211,O211,P211,Q211)</f>
        <v>11201200</v>
      </c>
      <c r="BT210" s="22"/>
      <c r="BU210" s="29" t="s">
        <v>190</v>
      </c>
      <c r="BV210" s="30" t="s">
        <v>1030</v>
      </c>
      <c r="BW210" s="31">
        <f>L2+(202*L4)</f>
        <v>203</v>
      </c>
      <c r="BX210" s="22"/>
    </row>
    <row r="211" spans="1:76" ht="13.5" thickBot="1" x14ac:dyDescent="0.25">
      <c r="A211" s="1">
        <v>32</v>
      </c>
      <c r="B211" s="218">
        <v>341</v>
      </c>
      <c r="C211" s="180">
        <v>198</v>
      </c>
      <c r="D211" s="180">
        <v>760</v>
      </c>
      <c r="E211" s="180">
        <v>871</v>
      </c>
      <c r="F211" s="180">
        <v>587</v>
      </c>
      <c r="G211" s="180">
        <v>988</v>
      </c>
      <c r="H211" s="180">
        <v>490</v>
      </c>
      <c r="I211" s="180">
        <v>121</v>
      </c>
      <c r="J211" s="180">
        <v>786</v>
      </c>
      <c r="K211" s="180">
        <v>641</v>
      </c>
      <c r="L211" s="180">
        <v>179</v>
      </c>
      <c r="M211" s="180">
        <v>292</v>
      </c>
      <c r="N211" s="180">
        <v>16</v>
      </c>
      <c r="O211" s="180">
        <v>415</v>
      </c>
      <c r="P211" s="180">
        <v>941</v>
      </c>
      <c r="Q211" s="203">
        <v>574</v>
      </c>
      <c r="R211" s="202">
        <v>451</v>
      </c>
      <c r="S211" s="180">
        <v>84</v>
      </c>
      <c r="T211" s="180">
        <v>610</v>
      </c>
      <c r="U211" s="180">
        <v>1009</v>
      </c>
      <c r="V211" s="180">
        <v>733</v>
      </c>
      <c r="W211" s="180">
        <v>846</v>
      </c>
      <c r="X211" s="180">
        <v>384</v>
      </c>
      <c r="Y211" s="180">
        <v>239</v>
      </c>
      <c r="Z211" s="180">
        <v>904</v>
      </c>
      <c r="AA211" s="180">
        <v>535</v>
      </c>
      <c r="AB211" s="180">
        <v>37</v>
      </c>
      <c r="AC211" s="180">
        <v>438</v>
      </c>
      <c r="AD211" s="180">
        <v>154</v>
      </c>
      <c r="AE211" s="180">
        <v>265</v>
      </c>
      <c r="AF211" s="150">
        <v>827</v>
      </c>
      <c r="AG211" s="219">
        <v>684</v>
      </c>
      <c r="AH211" s="5">
        <f t="shared" si="41"/>
        <v>16400</v>
      </c>
      <c r="AI211" s="5">
        <f t="shared" si="42"/>
        <v>11201200</v>
      </c>
      <c r="AJ211" s="2">
        <f t="shared" si="40"/>
        <v>8606720000</v>
      </c>
      <c r="AK211" s="115">
        <f>SUMSQ(R210,S210,T210,U210,V210,W210,X210,Y210,Z210,AA210,AB210,AC210,AD210,AE210,AF210,AG210,R211,S211,T211,U211,V211,W211,X211,Y211,Z211,AA211,AB211,AC211,AD211,AE211,AF211,AG211)</f>
        <v>11201200</v>
      </c>
      <c r="BT211" s="22"/>
      <c r="BU211" s="29" t="s">
        <v>133</v>
      </c>
      <c r="BV211" s="30" t="s">
        <v>1030</v>
      </c>
      <c r="BW211" s="31">
        <f>L2+(203*L4)</f>
        <v>204</v>
      </c>
      <c r="BX211" s="22"/>
    </row>
    <row r="212" spans="1:76" x14ac:dyDescent="0.2">
      <c r="A212" s="3" t="s">
        <v>0</v>
      </c>
      <c r="B212" s="5">
        <f t="shared" ref="B212:I212" si="43">SUM(B180:B211)</f>
        <v>16400</v>
      </c>
      <c r="C212" s="5">
        <f t="shared" si="43"/>
        <v>16400</v>
      </c>
      <c r="D212" s="5">
        <f t="shared" si="43"/>
        <v>16400</v>
      </c>
      <c r="E212" s="5">
        <f t="shared" si="43"/>
        <v>16400</v>
      </c>
      <c r="F212" s="5">
        <f t="shared" si="43"/>
        <v>16400</v>
      </c>
      <c r="G212" s="5">
        <f t="shared" si="43"/>
        <v>16400</v>
      </c>
      <c r="H212" s="5">
        <f t="shared" si="43"/>
        <v>16400</v>
      </c>
      <c r="I212" s="5">
        <f t="shared" si="43"/>
        <v>16400</v>
      </c>
      <c r="J212" s="5">
        <f t="shared" ref="J212:AG212" si="44">SUM(J180:J211)</f>
        <v>16400</v>
      </c>
      <c r="K212" s="5">
        <f t="shared" si="44"/>
        <v>16400</v>
      </c>
      <c r="L212" s="5">
        <f t="shared" si="44"/>
        <v>16400</v>
      </c>
      <c r="M212" s="5">
        <f t="shared" si="44"/>
        <v>16400</v>
      </c>
      <c r="N212" s="5">
        <f t="shared" si="44"/>
        <v>16400</v>
      </c>
      <c r="O212" s="5">
        <f t="shared" si="44"/>
        <v>16400</v>
      </c>
      <c r="P212" s="5">
        <f t="shared" si="44"/>
        <v>16400</v>
      </c>
      <c r="Q212" s="5">
        <f t="shared" si="44"/>
        <v>16400</v>
      </c>
      <c r="R212" s="5">
        <f t="shared" si="44"/>
        <v>16400</v>
      </c>
      <c r="S212" s="5">
        <f t="shared" si="44"/>
        <v>16400</v>
      </c>
      <c r="T212" s="5">
        <f t="shared" si="44"/>
        <v>16400</v>
      </c>
      <c r="U212" s="5">
        <f t="shared" si="44"/>
        <v>16400</v>
      </c>
      <c r="V212" s="5">
        <f t="shared" si="44"/>
        <v>16400</v>
      </c>
      <c r="W212" s="5">
        <f t="shared" si="44"/>
        <v>16400</v>
      </c>
      <c r="X212" s="5">
        <f t="shared" si="44"/>
        <v>16400</v>
      </c>
      <c r="Y212" s="5">
        <f t="shared" si="44"/>
        <v>16400</v>
      </c>
      <c r="Z212" s="5">
        <f t="shared" si="44"/>
        <v>16400</v>
      </c>
      <c r="AA212" s="5">
        <f t="shared" si="44"/>
        <v>16400</v>
      </c>
      <c r="AB212" s="5">
        <f t="shared" si="44"/>
        <v>16400</v>
      </c>
      <c r="AC212" s="5">
        <f t="shared" si="44"/>
        <v>16400</v>
      </c>
      <c r="AD212" s="5">
        <f t="shared" si="44"/>
        <v>16400</v>
      </c>
      <c r="AE212" s="5">
        <f t="shared" si="44"/>
        <v>16400</v>
      </c>
      <c r="AF212" s="5">
        <f t="shared" si="44"/>
        <v>16400</v>
      </c>
      <c r="AG212" s="5">
        <f t="shared" si="44"/>
        <v>16400</v>
      </c>
      <c r="AH212" s="5"/>
      <c r="AI212" s="5"/>
      <c r="BT212" s="22"/>
      <c r="BU212" s="29" t="s">
        <v>949</v>
      </c>
      <c r="BV212" s="30" t="s">
        <v>1030</v>
      </c>
      <c r="BW212" s="31">
        <f>L2+(204*L4)</f>
        <v>205</v>
      </c>
      <c r="BX212" s="22"/>
    </row>
    <row r="213" spans="1:76" x14ac:dyDescent="0.2">
      <c r="A213" s="3" t="s">
        <v>1</v>
      </c>
      <c r="B213" s="5">
        <f t="shared" ref="B213:AG213" si="45">SUMSQ(B180:B211)</f>
        <v>11201200</v>
      </c>
      <c r="C213" s="5">
        <f t="shared" si="45"/>
        <v>11201200</v>
      </c>
      <c r="D213" s="5">
        <f t="shared" si="45"/>
        <v>11201200</v>
      </c>
      <c r="E213" s="5">
        <f t="shared" si="45"/>
        <v>11201200</v>
      </c>
      <c r="F213" s="5">
        <f t="shared" si="45"/>
        <v>11201200</v>
      </c>
      <c r="G213" s="5">
        <f t="shared" si="45"/>
        <v>11201200</v>
      </c>
      <c r="H213" s="5">
        <f t="shared" si="45"/>
        <v>11201200</v>
      </c>
      <c r="I213" s="5">
        <f t="shared" si="45"/>
        <v>11201200</v>
      </c>
      <c r="J213" s="5">
        <f t="shared" si="45"/>
        <v>11201200</v>
      </c>
      <c r="K213" s="5">
        <f t="shared" si="45"/>
        <v>11201200</v>
      </c>
      <c r="L213" s="5">
        <f t="shared" si="45"/>
        <v>11201200</v>
      </c>
      <c r="M213" s="5">
        <f t="shared" si="45"/>
        <v>11201200</v>
      </c>
      <c r="N213" s="5">
        <f t="shared" si="45"/>
        <v>11201200</v>
      </c>
      <c r="O213" s="5">
        <f t="shared" si="45"/>
        <v>11201200</v>
      </c>
      <c r="P213" s="5">
        <f t="shared" si="45"/>
        <v>11201200</v>
      </c>
      <c r="Q213" s="5">
        <f t="shared" si="45"/>
        <v>11201200</v>
      </c>
      <c r="R213" s="5">
        <f t="shared" si="45"/>
        <v>11201200</v>
      </c>
      <c r="S213" s="5">
        <f t="shared" si="45"/>
        <v>11201200</v>
      </c>
      <c r="T213" s="5">
        <f t="shared" si="45"/>
        <v>11201200</v>
      </c>
      <c r="U213" s="5">
        <f t="shared" si="45"/>
        <v>11201200</v>
      </c>
      <c r="V213" s="5">
        <f t="shared" si="45"/>
        <v>11201200</v>
      </c>
      <c r="W213" s="5">
        <f t="shared" si="45"/>
        <v>11201200</v>
      </c>
      <c r="X213" s="5">
        <f t="shared" si="45"/>
        <v>11201200</v>
      </c>
      <c r="Y213" s="5">
        <f t="shared" si="45"/>
        <v>11201200</v>
      </c>
      <c r="Z213" s="5">
        <f t="shared" si="45"/>
        <v>11201200</v>
      </c>
      <c r="AA213" s="5">
        <f t="shared" si="45"/>
        <v>11201200</v>
      </c>
      <c r="AB213" s="5">
        <f t="shared" si="45"/>
        <v>11201200</v>
      </c>
      <c r="AC213" s="5">
        <f t="shared" si="45"/>
        <v>11201200</v>
      </c>
      <c r="AD213" s="5">
        <f t="shared" si="45"/>
        <v>11201200</v>
      </c>
      <c r="AE213" s="5">
        <f t="shared" si="45"/>
        <v>11201200</v>
      </c>
      <c r="AF213" s="5">
        <f t="shared" si="45"/>
        <v>11201200</v>
      </c>
      <c r="AG213" s="5">
        <f t="shared" si="45"/>
        <v>11201200</v>
      </c>
      <c r="AH213" s="5" t="s">
        <v>5</v>
      </c>
      <c r="AI213" s="5"/>
      <c r="BT213" s="22"/>
      <c r="BU213" s="29" t="s">
        <v>891</v>
      </c>
      <c r="BV213" s="30" t="s">
        <v>1030</v>
      </c>
      <c r="BW213" s="31">
        <f>L2+(205*L4)</f>
        <v>206</v>
      </c>
      <c r="BX213" s="22"/>
    </row>
    <row r="214" spans="1:76" x14ac:dyDescent="0.2">
      <c r="A214" s="3" t="s">
        <v>2</v>
      </c>
      <c r="B214" s="2">
        <f t="shared" ref="B214:AG214" si="46">B180^3+B181^3+B182^3+B183^3+B184^3+B185^3+B186^3+B187^3+B188^3+B189^3+B190^3+B191^3+B192^3+B193^3+B194^3+B195^3+B196^3+B197^3+B198^3+B199^3+B200^3+B201^3+B202^3+B203^3+B204^3+B205^3+B206^3+B207^3+B208^3+B209^3+B210^3+B211^3</f>
        <v>8606720000</v>
      </c>
      <c r="C214" s="2">
        <f t="shared" si="46"/>
        <v>8606720000</v>
      </c>
      <c r="D214" s="2">
        <f t="shared" si="46"/>
        <v>8606720000</v>
      </c>
      <c r="E214" s="2">
        <f t="shared" si="46"/>
        <v>8606720000</v>
      </c>
      <c r="F214" s="2">
        <f t="shared" si="46"/>
        <v>8606720000</v>
      </c>
      <c r="G214" s="2">
        <f t="shared" si="46"/>
        <v>8606720000</v>
      </c>
      <c r="H214" s="2">
        <f t="shared" si="46"/>
        <v>8606720000</v>
      </c>
      <c r="I214" s="2">
        <f t="shared" si="46"/>
        <v>8606720000</v>
      </c>
      <c r="J214" s="2">
        <f t="shared" si="46"/>
        <v>8606720000</v>
      </c>
      <c r="K214" s="2">
        <f t="shared" si="46"/>
        <v>8606720000</v>
      </c>
      <c r="L214" s="2">
        <f t="shared" si="46"/>
        <v>8606720000</v>
      </c>
      <c r="M214" s="2">
        <f t="shared" si="46"/>
        <v>8606720000</v>
      </c>
      <c r="N214" s="2">
        <f t="shared" si="46"/>
        <v>8606720000</v>
      </c>
      <c r="O214" s="2">
        <f t="shared" si="46"/>
        <v>8606720000</v>
      </c>
      <c r="P214" s="2">
        <f t="shared" si="46"/>
        <v>8606720000</v>
      </c>
      <c r="Q214" s="2">
        <f t="shared" si="46"/>
        <v>8606720000</v>
      </c>
      <c r="R214" s="2">
        <f t="shared" si="46"/>
        <v>8606720000</v>
      </c>
      <c r="S214" s="2">
        <f t="shared" si="46"/>
        <v>8606720000</v>
      </c>
      <c r="T214" s="2">
        <f t="shared" si="46"/>
        <v>8606720000</v>
      </c>
      <c r="U214" s="2">
        <f t="shared" si="46"/>
        <v>8606720000</v>
      </c>
      <c r="V214" s="2">
        <f t="shared" si="46"/>
        <v>8606720000</v>
      </c>
      <c r="W214" s="2">
        <f t="shared" si="46"/>
        <v>8606720000</v>
      </c>
      <c r="X214" s="2">
        <f t="shared" si="46"/>
        <v>8606720000</v>
      </c>
      <c r="Y214" s="2">
        <f t="shared" si="46"/>
        <v>8606720000</v>
      </c>
      <c r="Z214" s="2">
        <f t="shared" si="46"/>
        <v>8606720000</v>
      </c>
      <c r="AA214" s="2">
        <f t="shared" si="46"/>
        <v>8606720000</v>
      </c>
      <c r="AB214" s="2">
        <f t="shared" si="46"/>
        <v>8606720000</v>
      </c>
      <c r="AC214" s="2">
        <f t="shared" si="46"/>
        <v>8606720000</v>
      </c>
      <c r="AD214" s="2">
        <f t="shared" si="46"/>
        <v>8606720000</v>
      </c>
      <c r="AE214" s="2">
        <f t="shared" si="46"/>
        <v>8606720000</v>
      </c>
      <c r="AF214" s="2">
        <f t="shared" si="46"/>
        <v>8606720000</v>
      </c>
      <c r="AG214" s="2">
        <f t="shared" si="46"/>
        <v>8606720000</v>
      </c>
      <c r="AH214" s="5"/>
      <c r="AI214" s="5"/>
      <c r="AJ214" s="114">
        <f>C180^3+B181^3+E182^3+D183^3+G184^3+F185^3+I186^3+H187^3+K188^3+J189^3+M190^3+L191^3+O192^3+N193^3+Q194^3+P195^3+S196^3+R197^3+U198^3+T199^3+W200^3+V201^3+Y202^3+X203^3+AA204^3+Z205^3+AC206^3+AB207^3+AE208^3+AD209^3+AG210^3+AF211^3</f>
        <v>8606720000</v>
      </c>
      <c r="BT214" s="22"/>
      <c r="BU214" s="29" t="s">
        <v>727</v>
      </c>
      <c r="BV214" s="30" t="s">
        <v>1030</v>
      </c>
      <c r="BW214" s="31">
        <f>L2+(206*L4)</f>
        <v>207</v>
      </c>
      <c r="BX214" s="22"/>
    </row>
    <row r="215" spans="1:76" x14ac:dyDescent="0.2">
      <c r="A215" s="1" t="s">
        <v>5</v>
      </c>
      <c r="AH215" s="5"/>
      <c r="AI215" s="5"/>
      <c r="BT215" s="22"/>
      <c r="BU215" s="29" t="s">
        <v>533</v>
      </c>
      <c r="BV215" s="30" t="s">
        <v>1030</v>
      </c>
      <c r="BW215" s="31">
        <f>L2+(207*L4)</f>
        <v>208</v>
      </c>
      <c r="BX215" s="22"/>
    </row>
    <row r="216" spans="1:76" x14ac:dyDescent="0.2">
      <c r="A216" s="3" t="s">
        <v>3</v>
      </c>
      <c r="B216" s="2">
        <f>B180</f>
        <v>6</v>
      </c>
      <c r="C216" s="2">
        <f>C181</f>
        <v>50</v>
      </c>
      <c r="D216" s="2">
        <f>D182</f>
        <v>96</v>
      </c>
      <c r="E216" s="2">
        <f>E183</f>
        <v>108</v>
      </c>
      <c r="F216" s="2">
        <f>F184</f>
        <v>153</v>
      </c>
      <c r="G216" s="2">
        <f>G185</f>
        <v>173</v>
      </c>
      <c r="H216" s="2">
        <f>H186</f>
        <v>195</v>
      </c>
      <c r="I216" s="2">
        <f>I187</f>
        <v>247</v>
      </c>
      <c r="J216" s="2">
        <f>J188</f>
        <v>267</v>
      </c>
      <c r="K216" s="2">
        <f>K189</f>
        <v>319</v>
      </c>
      <c r="L216" s="2">
        <f>L190</f>
        <v>337</v>
      </c>
      <c r="M216" s="2">
        <f>M191</f>
        <v>357</v>
      </c>
      <c r="N216" s="2">
        <f>N192</f>
        <v>408</v>
      </c>
      <c r="O216" s="2">
        <f>O193</f>
        <v>420</v>
      </c>
      <c r="P216" s="2">
        <f>P194</f>
        <v>462</v>
      </c>
      <c r="Q216" s="2">
        <f>Q195</f>
        <v>506</v>
      </c>
      <c r="R216" s="2">
        <f>R196</f>
        <v>856</v>
      </c>
      <c r="S216" s="2">
        <f>S197</f>
        <v>868</v>
      </c>
      <c r="T216" s="2">
        <f>T198</f>
        <v>782</v>
      </c>
      <c r="U216" s="2">
        <f>U199</f>
        <v>826</v>
      </c>
      <c r="V216" s="2">
        <f>V200</f>
        <v>971</v>
      </c>
      <c r="W216" s="2">
        <f>W201</f>
        <v>1023</v>
      </c>
      <c r="X216" s="2">
        <f>X202</f>
        <v>913</v>
      </c>
      <c r="Y216" s="2">
        <f>Y203</f>
        <v>933</v>
      </c>
      <c r="Z216" s="2">
        <f>Z204</f>
        <v>601</v>
      </c>
      <c r="AA216" s="2">
        <f>AA205</f>
        <v>621</v>
      </c>
      <c r="AB216" s="2">
        <f>AB206</f>
        <v>515</v>
      </c>
      <c r="AC216" s="2">
        <f>AC207</f>
        <v>567</v>
      </c>
      <c r="AD216" s="2">
        <f>AD208</f>
        <v>710</v>
      </c>
      <c r="AE216" s="2">
        <f>AE209</f>
        <v>754</v>
      </c>
      <c r="AF216" s="2">
        <f>AF210</f>
        <v>672</v>
      </c>
      <c r="AG216" s="2">
        <f>AG211</f>
        <v>684</v>
      </c>
      <c r="AH216" s="217">
        <f t="shared" ref="AH216:AH219" si="47">SUM(B216:AG216)</f>
        <v>16400</v>
      </c>
      <c r="AI216" s="5">
        <f t="shared" ref="AI216:AI219" si="48">SUMSQ(B216:AG216)</f>
        <v>11201200</v>
      </c>
      <c r="AJ216" s="2">
        <f t="shared" ref="AJ216:AJ219" si="49">B216^3+C216^3+D216^3+E216^3+F216^3+G216^3+H216^3+I216^3+J216^3+K216^3+L216^3+M216^3+N216^3+O216^3+P216^3+Q216^3+R216^3+S216^3+T216^3+U216^3+V216^3+W216^3+X216^3+Y216^3+Z216^3+AA216^3+AB216^3+AC216^3+AD216^3+AE216^3+AF216^3+AG216^3</f>
        <v>8606720000</v>
      </c>
      <c r="BT216" s="22"/>
      <c r="BU216" s="29" t="s">
        <v>34</v>
      </c>
      <c r="BV216" s="30" t="s">
        <v>1030</v>
      </c>
      <c r="BW216" s="31">
        <f>L2+(208*L4)</f>
        <v>209</v>
      </c>
      <c r="BX216" s="22"/>
    </row>
    <row r="217" spans="1:76" x14ac:dyDescent="0.2">
      <c r="A217" s="3" t="s">
        <v>4</v>
      </c>
      <c r="B217" s="2">
        <f>B211</f>
        <v>341</v>
      </c>
      <c r="C217" s="2">
        <f>C210</f>
        <v>353</v>
      </c>
      <c r="D217" s="2">
        <f>D209</f>
        <v>271</v>
      </c>
      <c r="E217" s="2">
        <f>E208</f>
        <v>315</v>
      </c>
      <c r="F217" s="2">
        <f>F207</f>
        <v>458</v>
      </c>
      <c r="G217" s="2">
        <f>G206</f>
        <v>510</v>
      </c>
      <c r="H217" s="2">
        <f>H205</f>
        <v>404</v>
      </c>
      <c r="I217" s="2">
        <f>I204</f>
        <v>424</v>
      </c>
      <c r="J217" s="2">
        <f>J203</f>
        <v>92</v>
      </c>
      <c r="K217" s="2">
        <f>K202</f>
        <v>112</v>
      </c>
      <c r="L217" s="2">
        <f>L201</f>
        <v>2</v>
      </c>
      <c r="M217" s="2">
        <f>M200</f>
        <v>54</v>
      </c>
      <c r="N217" s="2">
        <f>N199</f>
        <v>199</v>
      </c>
      <c r="O217" s="2">
        <f>O198</f>
        <v>243</v>
      </c>
      <c r="P217" s="2">
        <f>P197</f>
        <v>157</v>
      </c>
      <c r="Q217" s="2">
        <f>Q196</f>
        <v>169</v>
      </c>
      <c r="R217" s="2">
        <f>R195</f>
        <v>519</v>
      </c>
      <c r="S217" s="2">
        <f>S194</f>
        <v>563</v>
      </c>
      <c r="T217" s="2">
        <f>T193</f>
        <v>605</v>
      </c>
      <c r="U217" s="2">
        <f>U192</f>
        <v>617</v>
      </c>
      <c r="V217" s="2">
        <f>V191</f>
        <v>668</v>
      </c>
      <c r="W217" s="2">
        <f>W190</f>
        <v>688</v>
      </c>
      <c r="X217" s="2">
        <f>X189</f>
        <v>706</v>
      </c>
      <c r="Y217" s="2">
        <f>Y188</f>
        <v>758</v>
      </c>
      <c r="Z217" s="2">
        <f>Z187</f>
        <v>778</v>
      </c>
      <c r="AA217" s="2">
        <f>AA186</f>
        <v>830</v>
      </c>
      <c r="AB217" s="2">
        <f>AB185</f>
        <v>852</v>
      </c>
      <c r="AC217" s="2">
        <f>AC184</f>
        <v>872</v>
      </c>
      <c r="AD217" s="2">
        <f>AD183</f>
        <v>917</v>
      </c>
      <c r="AE217" s="2">
        <f>AE182</f>
        <v>929</v>
      </c>
      <c r="AF217" s="2">
        <f>AF181</f>
        <v>975</v>
      </c>
      <c r="AG217" s="2">
        <f>AG180</f>
        <v>1019</v>
      </c>
      <c r="AH217" s="217">
        <f t="shared" si="47"/>
        <v>16400</v>
      </c>
      <c r="AI217" s="5">
        <f t="shared" si="48"/>
        <v>11201200</v>
      </c>
      <c r="AJ217" s="2">
        <f t="shared" si="49"/>
        <v>8606720000</v>
      </c>
      <c r="BT217" s="22"/>
      <c r="BU217" s="29" t="s">
        <v>226</v>
      </c>
      <c r="BV217" s="30" t="s">
        <v>1030</v>
      </c>
      <c r="BW217" s="31">
        <f>L2+(209*L4)</f>
        <v>210</v>
      </c>
      <c r="BX217" s="22"/>
    </row>
    <row r="218" spans="1:76" x14ac:dyDescent="0.2">
      <c r="A218" s="3" t="s">
        <v>6</v>
      </c>
      <c r="B218" s="2">
        <f>B196</f>
        <v>962</v>
      </c>
      <c r="C218" s="2">
        <f>C197</f>
        <v>1014</v>
      </c>
      <c r="D218" s="2">
        <f>D198</f>
        <v>924</v>
      </c>
      <c r="E218" s="2">
        <f>E199</f>
        <v>944</v>
      </c>
      <c r="F218" s="2">
        <f>F200</f>
        <v>861</v>
      </c>
      <c r="G218" s="2">
        <f>G201</f>
        <v>873</v>
      </c>
      <c r="H218" s="2">
        <f>H202</f>
        <v>775</v>
      </c>
      <c r="I218" s="2">
        <f>I203</f>
        <v>819</v>
      </c>
      <c r="J218" s="2">
        <f>J204</f>
        <v>719</v>
      </c>
      <c r="K218" s="2">
        <f>K205</f>
        <v>763</v>
      </c>
      <c r="L218" s="2">
        <f>L206</f>
        <v>661</v>
      </c>
      <c r="M218" s="2">
        <f>M207</f>
        <v>673</v>
      </c>
      <c r="N218" s="2">
        <f>N208</f>
        <v>596</v>
      </c>
      <c r="O218" s="2">
        <f>O209</f>
        <v>616</v>
      </c>
      <c r="P218" s="2">
        <f>P210</f>
        <v>522</v>
      </c>
      <c r="Q218" s="2">
        <f>Q211</f>
        <v>574</v>
      </c>
      <c r="R218" s="2">
        <f>R180</f>
        <v>148</v>
      </c>
      <c r="S218" s="2">
        <f>S181</f>
        <v>168</v>
      </c>
      <c r="T218" s="2">
        <f>T182</f>
        <v>202</v>
      </c>
      <c r="U218" s="2">
        <f>U183</f>
        <v>254</v>
      </c>
      <c r="V218" s="2">
        <f>V184</f>
        <v>15</v>
      </c>
      <c r="W218" s="2">
        <f>W185</f>
        <v>59</v>
      </c>
      <c r="X218" s="2">
        <f>X186</f>
        <v>85</v>
      </c>
      <c r="Y218" s="2">
        <f>Y187</f>
        <v>97</v>
      </c>
      <c r="Z218" s="2">
        <f>Z188</f>
        <v>413</v>
      </c>
      <c r="AA218" s="2">
        <f>AA189</f>
        <v>425</v>
      </c>
      <c r="AB218" s="2">
        <f>AB190</f>
        <v>455</v>
      </c>
      <c r="AC218" s="2">
        <f>AC191</f>
        <v>499</v>
      </c>
      <c r="AD218" s="2">
        <f>AD192</f>
        <v>258</v>
      </c>
      <c r="AE218" s="2">
        <f>AE193</f>
        <v>310</v>
      </c>
      <c r="AF218" s="2">
        <f>AF194</f>
        <v>348</v>
      </c>
      <c r="AG218" s="2">
        <f>AG195</f>
        <v>368</v>
      </c>
      <c r="AH218" s="217">
        <f t="shared" si="47"/>
        <v>16400</v>
      </c>
      <c r="AI218" s="5">
        <f t="shared" si="48"/>
        <v>11201200</v>
      </c>
      <c r="AJ218" s="2">
        <f t="shared" si="49"/>
        <v>8606720000</v>
      </c>
      <c r="BT218" s="22"/>
      <c r="BU218" s="29" t="s">
        <v>376</v>
      </c>
      <c r="BV218" s="30" t="s">
        <v>1030</v>
      </c>
      <c r="BW218" s="31">
        <f>L2+(210*L4)</f>
        <v>211</v>
      </c>
      <c r="BX218" s="22"/>
    </row>
    <row r="219" spans="1:76" x14ac:dyDescent="0.2">
      <c r="A219" s="3" t="s">
        <v>7</v>
      </c>
      <c r="B219" s="2">
        <f>B195</f>
        <v>657</v>
      </c>
      <c r="C219" s="2">
        <f>C194</f>
        <v>677</v>
      </c>
      <c r="D219" s="2">
        <f>D193</f>
        <v>715</v>
      </c>
      <c r="E219" s="2">
        <f>E192</f>
        <v>767</v>
      </c>
      <c r="F219" s="2">
        <f>F191</f>
        <v>526</v>
      </c>
      <c r="G219" s="2">
        <f>G190</f>
        <v>570</v>
      </c>
      <c r="H219" s="2">
        <f>H189</f>
        <v>600</v>
      </c>
      <c r="I219" s="2">
        <f>I188</f>
        <v>612</v>
      </c>
      <c r="J219" s="2">
        <f>J187</f>
        <v>928</v>
      </c>
      <c r="K219" s="2">
        <f>K186</f>
        <v>940</v>
      </c>
      <c r="L219" s="2">
        <f>L185</f>
        <v>966</v>
      </c>
      <c r="M219" s="2">
        <f>M184</f>
        <v>1010</v>
      </c>
      <c r="N219" s="2">
        <f>N183</f>
        <v>771</v>
      </c>
      <c r="O219" s="2">
        <f>O182</f>
        <v>823</v>
      </c>
      <c r="P219" s="2">
        <f>P181</f>
        <v>857</v>
      </c>
      <c r="Q219" s="2">
        <f>Q180</f>
        <v>877</v>
      </c>
      <c r="R219" s="2">
        <f>R211</f>
        <v>451</v>
      </c>
      <c r="S219" s="2">
        <f>S210</f>
        <v>503</v>
      </c>
      <c r="T219" s="2">
        <f>T209</f>
        <v>409</v>
      </c>
      <c r="U219" s="2">
        <f>U208</f>
        <v>429</v>
      </c>
      <c r="V219" s="2">
        <f>V207</f>
        <v>352</v>
      </c>
      <c r="W219" s="2">
        <f>W206</f>
        <v>364</v>
      </c>
      <c r="X219" s="2">
        <f>X205</f>
        <v>262</v>
      </c>
      <c r="Y219" s="2">
        <f>Y204</f>
        <v>306</v>
      </c>
      <c r="Z219" s="2">
        <f>Z203</f>
        <v>206</v>
      </c>
      <c r="AA219" s="2">
        <f>AA202</f>
        <v>250</v>
      </c>
      <c r="AB219" s="2">
        <f>AB201</f>
        <v>152</v>
      </c>
      <c r="AC219" s="2">
        <f>AC200</f>
        <v>164</v>
      </c>
      <c r="AD219" s="2">
        <f>AD199</f>
        <v>81</v>
      </c>
      <c r="AE219" s="2">
        <f>AE198</f>
        <v>101</v>
      </c>
      <c r="AF219" s="2">
        <f>AF197</f>
        <v>11</v>
      </c>
      <c r="AG219" s="2">
        <f>AG196</f>
        <v>63</v>
      </c>
      <c r="AH219" s="217">
        <f t="shared" si="47"/>
        <v>16400</v>
      </c>
      <c r="AI219" s="5">
        <f t="shared" si="48"/>
        <v>11201200</v>
      </c>
      <c r="AJ219" s="2">
        <f t="shared" si="49"/>
        <v>8606720000</v>
      </c>
      <c r="BT219" s="22"/>
      <c r="BU219" s="29" t="s">
        <v>435</v>
      </c>
      <c r="BV219" s="30" t="s">
        <v>1030</v>
      </c>
      <c r="BW219" s="31">
        <f>L2+(211*L4)</f>
        <v>212</v>
      </c>
      <c r="BX219" s="22"/>
    </row>
    <row r="220" spans="1:76" x14ac:dyDescent="0.2">
      <c r="BT220" s="22"/>
      <c r="BU220" s="29" t="s">
        <v>632</v>
      </c>
      <c r="BV220" s="30" t="s">
        <v>1030</v>
      </c>
      <c r="BW220" s="31">
        <f>L2+(212*L4)</f>
        <v>213</v>
      </c>
      <c r="BX220" s="22"/>
    </row>
    <row r="221" spans="1:76" x14ac:dyDescent="0.2">
      <c r="BT221" s="22"/>
      <c r="BU221" s="29" t="s">
        <v>691</v>
      </c>
      <c r="BV221" s="30" t="s">
        <v>1030</v>
      </c>
      <c r="BW221" s="31">
        <f>L2+(213*L4)</f>
        <v>214</v>
      </c>
      <c r="BX221" s="22"/>
    </row>
    <row r="222" spans="1:76" ht="13.5" thickBot="1" x14ac:dyDescent="0.25">
      <c r="A222" s="1" t="s">
        <v>5</v>
      </c>
      <c r="B222" s="1" t="s">
        <v>1168</v>
      </c>
      <c r="D222" s="102"/>
      <c r="BT222" s="22"/>
      <c r="BU222" s="29" t="s">
        <v>792</v>
      </c>
      <c r="BV222" s="30" t="s">
        <v>1030</v>
      </c>
      <c r="BW222" s="31">
        <f>L2+(214*L4)</f>
        <v>215</v>
      </c>
      <c r="BX222" s="22"/>
    </row>
    <row r="223" spans="1:76" x14ac:dyDescent="0.2">
      <c r="A223" s="1">
        <v>1</v>
      </c>
      <c r="B223" s="193">
        <v>7</v>
      </c>
      <c r="C223" s="194">
        <v>408</v>
      </c>
      <c r="D223" s="177">
        <v>934</v>
      </c>
      <c r="E223" s="177">
        <v>565</v>
      </c>
      <c r="F223" s="177">
        <v>793</v>
      </c>
      <c r="G223" s="177">
        <v>650</v>
      </c>
      <c r="H223" s="177">
        <v>188</v>
      </c>
      <c r="I223" s="177">
        <v>299</v>
      </c>
      <c r="J223" s="177">
        <v>580</v>
      </c>
      <c r="K223" s="177">
        <v>979</v>
      </c>
      <c r="L223" s="177">
        <v>481</v>
      </c>
      <c r="M223" s="177">
        <v>114</v>
      </c>
      <c r="N223" s="177">
        <v>350</v>
      </c>
      <c r="O223" s="177">
        <v>205</v>
      </c>
      <c r="P223" s="189">
        <v>767</v>
      </c>
      <c r="Q223" s="177">
        <v>880</v>
      </c>
      <c r="R223" s="177">
        <v>375</v>
      </c>
      <c r="S223" s="177">
        <v>232</v>
      </c>
      <c r="T223" s="177">
        <v>726</v>
      </c>
      <c r="U223" s="177">
        <v>837</v>
      </c>
      <c r="V223" s="195">
        <v>617</v>
      </c>
      <c r="W223" s="177">
        <v>1018</v>
      </c>
      <c r="X223" s="177">
        <v>460</v>
      </c>
      <c r="Y223" s="177">
        <v>91</v>
      </c>
      <c r="Z223" s="177">
        <v>820</v>
      </c>
      <c r="AA223" s="177">
        <v>675</v>
      </c>
      <c r="AB223" s="177">
        <v>145</v>
      </c>
      <c r="AC223" s="185">
        <v>258</v>
      </c>
      <c r="AD223" s="177">
        <v>46</v>
      </c>
      <c r="AE223" s="177">
        <v>445</v>
      </c>
      <c r="AF223" s="177">
        <v>911</v>
      </c>
      <c r="AG223" s="196">
        <v>544</v>
      </c>
      <c r="AH223" s="5">
        <f>SUM(B223:AG223)</f>
        <v>16400</v>
      </c>
      <c r="AI223" s="5">
        <f>SUMSQ(B223:AG223)</f>
        <v>11201200</v>
      </c>
      <c r="AJ223" s="2">
        <f t="shared" ref="AJ223:AJ254" si="50">B223^3+C223^3+D223^3+E223^3+F223^3+G223^3+H223^3+I223^3+J223^3+K223^3+L223^3+M223^3+N223^3+O223^3+P223^3+Q223^3+R223^3+S223^3+T223^3+U223^3+V223^3+W223^3+X223^3+Y223^3+Z223^3+AA223^3+AB223^3+AC223^3+AD223^3+AE223^3+AF223^3+AG223^3</f>
        <v>8606720000</v>
      </c>
      <c r="AK223" s="115">
        <f>SUMSQ(B223,C223,D223,E223,F223,G223,H223,I223,J223,K223,L223,M223,N223,O223,P223,Q223,B224,C224,D224,E224,F224,G224,H224,I224,J224,K224,L224,M224,N224,O224,P224,Q224)</f>
        <v>11201200</v>
      </c>
      <c r="BT223" s="22"/>
      <c r="BU223" s="29" t="s">
        <v>984</v>
      </c>
      <c r="BV223" s="30" t="s">
        <v>1030</v>
      </c>
      <c r="BW223" s="31">
        <f>L2+(215*L4)</f>
        <v>216</v>
      </c>
      <c r="BX223" s="22"/>
    </row>
    <row r="224" spans="1:76" x14ac:dyDescent="0.2">
      <c r="A224" s="1">
        <v>2</v>
      </c>
      <c r="B224" s="197">
        <v>420</v>
      </c>
      <c r="C224" s="9">
        <v>51</v>
      </c>
      <c r="D224" s="6">
        <v>513</v>
      </c>
      <c r="E224" s="6">
        <v>914</v>
      </c>
      <c r="F224" s="6">
        <v>702</v>
      </c>
      <c r="G224" s="6">
        <v>813</v>
      </c>
      <c r="H224" s="6">
        <v>287</v>
      </c>
      <c r="I224" s="6">
        <v>144</v>
      </c>
      <c r="J224" s="6">
        <v>999</v>
      </c>
      <c r="K224" s="6">
        <v>632</v>
      </c>
      <c r="L224" s="6">
        <v>70</v>
      </c>
      <c r="M224" s="6">
        <v>469</v>
      </c>
      <c r="N224" s="6">
        <v>249</v>
      </c>
      <c r="O224" s="6">
        <v>362</v>
      </c>
      <c r="P224" s="6">
        <v>860</v>
      </c>
      <c r="Q224" s="11">
        <v>715</v>
      </c>
      <c r="R224" s="6">
        <v>212</v>
      </c>
      <c r="S224" s="6">
        <v>323</v>
      </c>
      <c r="T224" s="6">
        <v>881</v>
      </c>
      <c r="U224" s="6">
        <v>738</v>
      </c>
      <c r="V224" s="6">
        <v>974</v>
      </c>
      <c r="W224" s="8">
        <v>605</v>
      </c>
      <c r="X224" s="6">
        <v>111</v>
      </c>
      <c r="Y224" s="6">
        <v>512</v>
      </c>
      <c r="Z224" s="6">
        <v>663</v>
      </c>
      <c r="AA224" s="6">
        <v>776</v>
      </c>
      <c r="AB224" s="12">
        <v>310</v>
      </c>
      <c r="AC224" s="6">
        <v>165</v>
      </c>
      <c r="AD224" s="6">
        <v>393</v>
      </c>
      <c r="AE224" s="6">
        <v>26</v>
      </c>
      <c r="AF224" s="6">
        <v>556</v>
      </c>
      <c r="AG224" s="179">
        <v>955</v>
      </c>
      <c r="AH224" s="5">
        <f t="shared" ref="AH224:AH254" si="51">SUM(B224:AG224)</f>
        <v>16400</v>
      </c>
      <c r="AI224" s="5">
        <f t="shared" ref="AI224:AI254" si="52">SUMSQ(B224:AG224)</f>
        <v>11201200</v>
      </c>
      <c r="AJ224" s="2">
        <f t="shared" si="50"/>
        <v>8606720000</v>
      </c>
      <c r="AK224" s="115">
        <f>SUMSQ(R223,S223,T223,U223,V223,W223,X223,Y223,Z223,AA223,AB223,AC223,AD223,AE223,AF223,AG223,R224,S224,T224,U224,V224,W224,X224,Y224,Z224,AA224,AB224,AC224,AD224,AE224,AF224,AG224)</f>
        <v>11201200</v>
      </c>
      <c r="BT224" s="22"/>
      <c r="BU224" s="29" t="s">
        <v>548</v>
      </c>
      <c r="BV224" s="30" t="s">
        <v>1030</v>
      </c>
      <c r="BW224" s="31">
        <f>L2+(216*L4)</f>
        <v>217</v>
      </c>
      <c r="BX224" s="22"/>
    </row>
    <row r="225" spans="1:76" x14ac:dyDescent="0.2">
      <c r="A225" s="1">
        <v>3</v>
      </c>
      <c r="B225" s="178">
        <v>1024</v>
      </c>
      <c r="C225" s="6">
        <v>623</v>
      </c>
      <c r="D225" s="9">
        <v>93</v>
      </c>
      <c r="E225" s="7">
        <v>462</v>
      </c>
      <c r="F225" s="6">
        <v>226</v>
      </c>
      <c r="G225" s="6">
        <v>369</v>
      </c>
      <c r="H225" s="6">
        <v>835</v>
      </c>
      <c r="I225" s="6">
        <v>724</v>
      </c>
      <c r="J225" s="6">
        <v>443</v>
      </c>
      <c r="K225" s="6">
        <v>44</v>
      </c>
      <c r="L225" s="6">
        <v>538</v>
      </c>
      <c r="M225" s="6">
        <v>905</v>
      </c>
      <c r="N225" s="11">
        <v>677</v>
      </c>
      <c r="O225" s="6">
        <v>822</v>
      </c>
      <c r="P225" s="6">
        <v>264</v>
      </c>
      <c r="Q225" s="6">
        <v>151</v>
      </c>
      <c r="R225" s="6">
        <v>656</v>
      </c>
      <c r="S225" s="6">
        <v>799</v>
      </c>
      <c r="T225" s="6">
        <v>301</v>
      </c>
      <c r="U225" s="6">
        <v>190</v>
      </c>
      <c r="V225" s="6">
        <v>402</v>
      </c>
      <c r="W225" s="6">
        <v>1</v>
      </c>
      <c r="X225" s="8">
        <v>563</v>
      </c>
      <c r="Y225" s="6">
        <v>932</v>
      </c>
      <c r="Z225" s="6">
        <v>203</v>
      </c>
      <c r="AA225" s="12">
        <v>348</v>
      </c>
      <c r="AB225" s="6">
        <v>874</v>
      </c>
      <c r="AC225" s="6">
        <v>761</v>
      </c>
      <c r="AD225" s="6">
        <v>981</v>
      </c>
      <c r="AE225" s="6">
        <v>582</v>
      </c>
      <c r="AF225" s="6">
        <v>120</v>
      </c>
      <c r="AG225" s="179">
        <v>487</v>
      </c>
      <c r="AH225" s="5">
        <f t="shared" si="51"/>
        <v>16400</v>
      </c>
      <c r="AI225" s="5">
        <f t="shared" si="52"/>
        <v>11201200</v>
      </c>
      <c r="AJ225" s="2">
        <f t="shared" si="50"/>
        <v>8606720000</v>
      </c>
      <c r="AK225" s="115">
        <f>SUMSQ(B225,C225,D225,E225,F225,G225,H225,I225,J225,K225,L225,M225,N225,O225,P225,Q225,B226,C226,D226,E226,F226,G226,H226,I226,J226,K226,L226,M226,N226,O226,P226,Q226)</f>
        <v>11201200</v>
      </c>
      <c r="BT225" s="22"/>
      <c r="BU225" s="29" t="s">
        <v>742</v>
      </c>
      <c r="BV225" s="30" t="s">
        <v>1030</v>
      </c>
      <c r="BW225" s="31">
        <f>L2+(217*L4)</f>
        <v>218</v>
      </c>
      <c r="BX225" s="22"/>
    </row>
    <row r="226" spans="1:76" x14ac:dyDescent="0.2">
      <c r="A226" s="1">
        <v>4</v>
      </c>
      <c r="B226" s="178">
        <v>603</v>
      </c>
      <c r="C226" s="6">
        <v>972</v>
      </c>
      <c r="D226" s="7">
        <v>506</v>
      </c>
      <c r="E226" s="9">
        <v>105</v>
      </c>
      <c r="F226" s="6">
        <v>325</v>
      </c>
      <c r="G226" s="6">
        <v>214</v>
      </c>
      <c r="H226" s="6">
        <v>744</v>
      </c>
      <c r="I226" s="6">
        <v>887</v>
      </c>
      <c r="J226" s="6">
        <v>32</v>
      </c>
      <c r="K226" s="6">
        <v>399</v>
      </c>
      <c r="L226" s="6">
        <v>957</v>
      </c>
      <c r="M226" s="6">
        <v>558</v>
      </c>
      <c r="N226" s="6">
        <v>770</v>
      </c>
      <c r="O226" s="11">
        <v>657</v>
      </c>
      <c r="P226" s="6">
        <v>163</v>
      </c>
      <c r="Q226" s="6">
        <v>308</v>
      </c>
      <c r="R226" s="6">
        <v>811</v>
      </c>
      <c r="S226" s="6">
        <v>700</v>
      </c>
      <c r="T226" s="6">
        <v>138</v>
      </c>
      <c r="U226" s="6">
        <v>281</v>
      </c>
      <c r="V226" s="6">
        <v>53</v>
      </c>
      <c r="W226" s="6">
        <v>422</v>
      </c>
      <c r="X226" s="6">
        <v>920</v>
      </c>
      <c r="Y226" s="8">
        <v>519</v>
      </c>
      <c r="Z226" s="12">
        <v>368</v>
      </c>
      <c r="AA226" s="6">
        <v>255</v>
      </c>
      <c r="AB226" s="6">
        <v>717</v>
      </c>
      <c r="AC226" s="6">
        <v>862</v>
      </c>
      <c r="AD226" s="6">
        <v>626</v>
      </c>
      <c r="AE226" s="6">
        <v>993</v>
      </c>
      <c r="AF226" s="6">
        <v>467</v>
      </c>
      <c r="AG226" s="179">
        <v>68</v>
      </c>
      <c r="AH226" s="5">
        <f t="shared" si="51"/>
        <v>16400</v>
      </c>
      <c r="AI226" s="5">
        <f t="shared" si="52"/>
        <v>11201200</v>
      </c>
      <c r="AJ226" s="2">
        <f t="shared" si="50"/>
        <v>8606720000</v>
      </c>
      <c r="AK226" s="115">
        <f>SUMSQ(R225,S225,T225,U225,V225,W225,X225,Y225,Z225,AA225,AB225,AC225,AD225,AE225,AF225,AG225,R226,S226,T226,U226,V226,W226,X226,Y226,Z226,AA226,AB226,AC226,AD226,AE226,AF226,AG226)</f>
        <v>11201200</v>
      </c>
      <c r="BT226" s="22"/>
      <c r="BU226" s="29" t="s">
        <v>876</v>
      </c>
      <c r="BV226" s="30" t="s">
        <v>1030</v>
      </c>
      <c r="BW226" s="31">
        <f>L2+(218*L4)</f>
        <v>219</v>
      </c>
      <c r="BX226" s="22"/>
    </row>
    <row r="227" spans="1:76" x14ac:dyDescent="0.2">
      <c r="A227" s="1">
        <v>5</v>
      </c>
      <c r="B227" s="178">
        <v>902</v>
      </c>
      <c r="C227" s="6">
        <v>533</v>
      </c>
      <c r="D227" s="6">
        <v>39</v>
      </c>
      <c r="E227" s="6">
        <v>440</v>
      </c>
      <c r="F227" s="9">
        <v>156</v>
      </c>
      <c r="G227" s="7">
        <v>267</v>
      </c>
      <c r="H227" s="6">
        <v>825</v>
      </c>
      <c r="I227" s="6">
        <v>682</v>
      </c>
      <c r="J227" s="6">
        <v>449</v>
      </c>
      <c r="K227" s="6">
        <v>82</v>
      </c>
      <c r="L227" s="11">
        <v>612</v>
      </c>
      <c r="M227" s="6">
        <v>1011</v>
      </c>
      <c r="N227" s="6">
        <v>735</v>
      </c>
      <c r="O227" s="6">
        <v>848</v>
      </c>
      <c r="P227" s="6">
        <v>382</v>
      </c>
      <c r="Q227" s="6">
        <v>237</v>
      </c>
      <c r="R227" s="8">
        <v>758</v>
      </c>
      <c r="S227" s="6">
        <v>869</v>
      </c>
      <c r="T227" s="6">
        <v>343</v>
      </c>
      <c r="U227" s="6">
        <v>200</v>
      </c>
      <c r="V227" s="6">
        <v>492</v>
      </c>
      <c r="W227" s="6">
        <v>123</v>
      </c>
      <c r="X227" s="6">
        <v>585</v>
      </c>
      <c r="Y227" s="6">
        <v>986</v>
      </c>
      <c r="Z227" s="6">
        <v>177</v>
      </c>
      <c r="AA227" s="6">
        <v>290</v>
      </c>
      <c r="AB227" s="6">
        <v>788</v>
      </c>
      <c r="AC227" s="6">
        <v>643</v>
      </c>
      <c r="AD227" s="6">
        <v>943</v>
      </c>
      <c r="AE227" s="6">
        <v>576</v>
      </c>
      <c r="AF227" s="6">
        <v>14</v>
      </c>
      <c r="AG227" s="186">
        <v>413</v>
      </c>
      <c r="AH227" s="5">
        <f t="shared" si="51"/>
        <v>16400</v>
      </c>
      <c r="AI227" s="5">
        <f t="shared" si="52"/>
        <v>11201200</v>
      </c>
      <c r="AJ227" s="2">
        <f t="shared" si="50"/>
        <v>8606720000</v>
      </c>
      <c r="AK227" s="115">
        <f>SUMSQ(B227,C227,D227,E227,F227,G227,H227,I227,J227,K227,L227,M227,N227,O227,P227,Q227,B228,C228,D228,E228,F228,G228,H228,I228,J228,K228,L228,M228,N228,O228,P228,Q228)</f>
        <v>11201200</v>
      </c>
      <c r="BT227" s="22"/>
      <c r="BU227" s="29" t="s">
        <v>934</v>
      </c>
      <c r="BV227" s="30" t="s">
        <v>1030</v>
      </c>
      <c r="BW227" s="31">
        <f>L2+(219*L4)</f>
        <v>220</v>
      </c>
      <c r="BX227" s="22"/>
    </row>
    <row r="228" spans="1:76" x14ac:dyDescent="0.2">
      <c r="A228" s="1">
        <v>6</v>
      </c>
      <c r="B228" s="178">
        <v>545</v>
      </c>
      <c r="C228" s="6">
        <v>946</v>
      </c>
      <c r="D228" s="6">
        <v>388</v>
      </c>
      <c r="E228" s="6">
        <v>19</v>
      </c>
      <c r="F228" s="7">
        <v>319</v>
      </c>
      <c r="G228" s="9">
        <v>176</v>
      </c>
      <c r="H228" s="6">
        <v>670</v>
      </c>
      <c r="I228" s="6">
        <v>781</v>
      </c>
      <c r="J228" s="6">
        <v>102</v>
      </c>
      <c r="K228" s="6">
        <v>501</v>
      </c>
      <c r="L228" s="6">
        <v>967</v>
      </c>
      <c r="M228" s="11">
        <v>600</v>
      </c>
      <c r="N228" s="6">
        <v>892</v>
      </c>
      <c r="O228" s="6">
        <v>747</v>
      </c>
      <c r="P228" s="6">
        <v>217</v>
      </c>
      <c r="Q228" s="6">
        <v>330</v>
      </c>
      <c r="R228" s="6">
        <v>849</v>
      </c>
      <c r="S228" s="8">
        <v>706</v>
      </c>
      <c r="T228" s="6">
        <v>244</v>
      </c>
      <c r="U228" s="6">
        <v>355</v>
      </c>
      <c r="V228" s="6">
        <v>79</v>
      </c>
      <c r="W228" s="6">
        <v>480</v>
      </c>
      <c r="X228" s="6">
        <v>1006</v>
      </c>
      <c r="Y228" s="6">
        <v>637</v>
      </c>
      <c r="Z228" s="6">
        <v>278</v>
      </c>
      <c r="AA228" s="6">
        <v>133</v>
      </c>
      <c r="AB228" s="6">
        <v>695</v>
      </c>
      <c r="AC228" s="6">
        <v>808</v>
      </c>
      <c r="AD228" s="6">
        <v>524</v>
      </c>
      <c r="AE228" s="6">
        <v>923</v>
      </c>
      <c r="AF228" s="12">
        <v>425</v>
      </c>
      <c r="AG228" s="179">
        <v>58</v>
      </c>
      <c r="AH228" s="5">
        <f t="shared" si="51"/>
        <v>16400</v>
      </c>
      <c r="AI228" s="5">
        <f t="shared" si="52"/>
        <v>11201200</v>
      </c>
      <c r="AJ228" s="2">
        <f t="shared" si="50"/>
        <v>8606720000</v>
      </c>
      <c r="AK228" s="115">
        <f>SUMSQ(R227,S227,T227,U227,V227,W227,X227,Y227,Z227,AA227,AB227,AC227,AD227,AE227,AF227,AG227,R228,S228,T228,U228,V228,W228,X228,Y228,Z228,AA228,AB228,AC228,AD228,AE228,AF228,AG228)</f>
        <v>11201200</v>
      </c>
      <c r="BT228" s="22"/>
      <c r="BU228" s="29" t="s">
        <v>117</v>
      </c>
      <c r="BV228" s="30" t="s">
        <v>1030</v>
      </c>
      <c r="BW228" s="31">
        <f>L2+(220*L4)</f>
        <v>221</v>
      </c>
      <c r="BX228" s="22"/>
    </row>
    <row r="229" spans="1:76" x14ac:dyDescent="0.2">
      <c r="A229" s="1">
        <v>7</v>
      </c>
      <c r="B229" s="178">
        <v>125</v>
      </c>
      <c r="C229" s="6">
        <v>494</v>
      </c>
      <c r="D229" s="6">
        <v>992</v>
      </c>
      <c r="E229" s="6">
        <v>591</v>
      </c>
      <c r="F229" s="6">
        <v>867</v>
      </c>
      <c r="G229" s="6">
        <v>756</v>
      </c>
      <c r="H229" s="9">
        <v>194</v>
      </c>
      <c r="I229" s="7">
        <v>337</v>
      </c>
      <c r="J229" s="11">
        <v>570</v>
      </c>
      <c r="K229" s="6">
        <v>937</v>
      </c>
      <c r="L229" s="6">
        <v>411</v>
      </c>
      <c r="M229" s="6">
        <v>12</v>
      </c>
      <c r="N229" s="6">
        <v>296</v>
      </c>
      <c r="O229" s="6">
        <v>183</v>
      </c>
      <c r="P229" s="6">
        <v>645</v>
      </c>
      <c r="Q229" s="6">
        <v>790</v>
      </c>
      <c r="R229" s="6">
        <v>269</v>
      </c>
      <c r="S229" s="6">
        <v>158</v>
      </c>
      <c r="T229" s="8">
        <v>688</v>
      </c>
      <c r="U229" s="6">
        <v>831</v>
      </c>
      <c r="V229" s="6">
        <v>531</v>
      </c>
      <c r="W229" s="6">
        <v>900</v>
      </c>
      <c r="X229" s="6">
        <v>434</v>
      </c>
      <c r="Y229" s="6">
        <v>33</v>
      </c>
      <c r="Z229" s="6">
        <v>842</v>
      </c>
      <c r="AA229" s="6">
        <v>729</v>
      </c>
      <c r="AB229" s="6">
        <v>235</v>
      </c>
      <c r="AC229" s="6">
        <v>380</v>
      </c>
      <c r="AD229" s="6">
        <v>88</v>
      </c>
      <c r="AE229" s="12">
        <v>455</v>
      </c>
      <c r="AF229" s="6">
        <v>1013</v>
      </c>
      <c r="AG229" s="179">
        <v>614</v>
      </c>
      <c r="AH229" s="5">
        <f t="shared" si="51"/>
        <v>16400</v>
      </c>
      <c r="AI229" s="5">
        <f t="shared" si="52"/>
        <v>11201200</v>
      </c>
      <c r="AJ229" s="2">
        <f t="shared" si="50"/>
        <v>8606720000</v>
      </c>
      <c r="AK229" s="115">
        <f>SUMSQ(B229,C229,D229,E229,F229,G229,H229,I229,J229,K229,L229,M229,N229,O229,P229,Q229,B230,C230,D230,E230,F230,G230,H230,I230,J230,K230,L230,M230,N230,O230,P230,Q230)</f>
        <v>11201200</v>
      </c>
      <c r="BT229" s="22"/>
      <c r="BU229" s="29" t="s">
        <v>175</v>
      </c>
      <c r="BV229" s="30" t="s">
        <v>1030</v>
      </c>
      <c r="BW229" s="31">
        <f>L2+(221*L4)</f>
        <v>222</v>
      </c>
      <c r="BX229" s="22"/>
    </row>
    <row r="230" spans="1:76" x14ac:dyDescent="0.2">
      <c r="A230" s="1">
        <v>8</v>
      </c>
      <c r="B230" s="178">
        <v>474</v>
      </c>
      <c r="C230" s="6">
        <v>73</v>
      </c>
      <c r="D230" s="6">
        <v>635</v>
      </c>
      <c r="E230" s="6">
        <v>1004</v>
      </c>
      <c r="F230" s="6">
        <v>712</v>
      </c>
      <c r="G230" s="6">
        <v>855</v>
      </c>
      <c r="H230" s="7">
        <v>357</v>
      </c>
      <c r="I230" s="9">
        <v>246</v>
      </c>
      <c r="J230" s="6">
        <v>925</v>
      </c>
      <c r="K230" s="11">
        <v>526</v>
      </c>
      <c r="L230" s="6">
        <v>64</v>
      </c>
      <c r="M230" s="6">
        <v>431</v>
      </c>
      <c r="N230" s="6">
        <v>131</v>
      </c>
      <c r="O230" s="6">
        <v>276</v>
      </c>
      <c r="P230" s="6">
        <v>802</v>
      </c>
      <c r="Q230" s="6">
        <v>689</v>
      </c>
      <c r="R230" s="6">
        <v>170</v>
      </c>
      <c r="S230" s="6">
        <v>313</v>
      </c>
      <c r="T230" s="6">
        <v>779</v>
      </c>
      <c r="U230" s="8">
        <v>668</v>
      </c>
      <c r="V230" s="6">
        <v>952</v>
      </c>
      <c r="W230" s="6">
        <v>551</v>
      </c>
      <c r="X230" s="6">
        <v>21</v>
      </c>
      <c r="Y230" s="6">
        <v>390</v>
      </c>
      <c r="Z230" s="6">
        <v>749</v>
      </c>
      <c r="AA230" s="6">
        <v>894</v>
      </c>
      <c r="AB230" s="6">
        <v>336</v>
      </c>
      <c r="AC230" s="6">
        <v>223</v>
      </c>
      <c r="AD230" s="12">
        <v>499</v>
      </c>
      <c r="AE230" s="6">
        <v>100</v>
      </c>
      <c r="AF230" s="6">
        <v>594</v>
      </c>
      <c r="AG230" s="179">
        <v>961</v>
      </c>
      <c r="AH230" s="5">
        <f t="shared" si="51"/>
        <v>16400</v>
      </c>
      <c r="AI230" s="5">
        <f t="shared" si="52"/>
        <v>11201200</v>
      </c>
      <c r="AJ230" s="2">
        <f t="shared" si="50"/>
        <v>8606720000</v>
      </c>
      <c r="AK230" s="115">
        <f>SUMSQ(R229,S229,T229,U229,V229,W229,X229,Y229,Z229,AA229,AB229,AC229,AD229,AE229,AF229,AG229,R230,S230,T230,U230,V230,W230,X230,Y230,Z230,AA230,AB230,AC230,AD230,AE230,AF230,AG230)</f>
        <v>11201200</v>
      </c>
      <c r="BT230" s="22"/>
      <c r="BU230" s="29" t="s">
        <v>293</v>
      </c>
      <c r="BV230" s="30" t="s">
        <v>1030</v>
      </c>
      <c r="BW230" s="31">
        <f>L2+(222*L4)</f>
        <v>223</v>
      </c>
      <c r="BX230" s="22"/>
    </row>
    <row r="231" spans="1:76" x14ac:dyDescent="0.2">
      <c r="A231" s="1">
        <v>9</v>
      </c>
      <c r="B231" s="178">
        <v>845</v>
      </c>
      <c r="C231" s="6">
        <v>734</v>
      </c>
      <c r="D231" s="6">
        <v>240</v>
      </c>
      <c r="E231" s="6">
        <v>383</v>
      </c>
      <c r="F231" s="6">
        <v>83</v>
      </c>
      <c r="G231" s="6">
        <v>452</v>
      </c>
      <c r="H231" s="11">
        <v>1010</v>
      </c>
      <c r="I231" s="6">
        <v>609</v>
      </c>
      <c r="J231" s="9">
        <v>266</v>
      </c>
      <c r="K231" s="7">
        <v>153</v>
      </c>
      <c r="L231" s="6">
        <v>683</v>
      </c>
      <c r="M231" s="6">
        <v>828</v>
      </c>
      <c r="N231" s="6">
        <v>536</v>
      </c>
      <c r="O231" s="6">
        <v>903</v>
      </c>
      <c r="P231" s="6">
        <v>437</v>
      </c>
      <c r="Q231" s="6">
        <v>38</v>
      </c>
      <c r="R231" s="6">
        <v>573</v>
      </c>
      <c r="S231" s="6">
        <v>942</v>
      </c>
      <c r="T231" s="6">
        <v>416</v>
      </c>
      <c r="U231" s="12">
        <v>15</v>
      </c>
      <c r="V231" s="6">
        <v>291</v>
      </c>
      <c r="W231" s="6">
        <v>180</v>
      </c>
      <c r="X231" s="6">
        <v>642</v>
      </c>
      <c r="Y231" s="6">
        <v>785</v>
      </c>
      <c r="Z231" s="6">
        <v>122</v>
      </c>
      <c r="AA231" s="6">
        <v>489</v>
      </c>
      <c r="AB231" s="6">
        <v>987</v>
      </c>
      <c r="AC231" s="6">
        <v>588</v>
      </c>
      <c r="AD231" s="8">
        <v>872</v>
      </c>
      <c r="AE231" s="6">
        <v>759</v>
      </c>
      <c r="AF231" s="6">
        <v>197</v>
      </c>
      <c r="AG231" s="179">
        <v>342</v>
      </c>
      <c r="AH231" s="5">
        <f t="shared" si="51"/>
        <v>16400</v>
      </c>
      <c r="AI231" s="5">
        <f t="shared" si="52"/>
        <v>11201200</v>
      </c>
      <c r="AJ231" s="2">
        <f t="shared" si="50"/>
        <v>8606720000</v>
      </c>
      <c r="AK231" s="115">
        <f>SUMSQ(B231,C231,D231,E231,F231,G231,H231,I231,J231,K231,L231,M231,N231,O231,P231,Q231,B232,C232,D232,E232,F232,G232,H232,I232,J232,K232,L232,M232,N232,O232,P232,Q232)</f>
        <v>11201200</v>
      </c>
      <c r="BT231" s="22"/>
      <c r="BU231" s="29" t="s">
        <v>486</v>
      </c>
      <c r="BV231" s="30" t="s">
        <v>1030</v>
      </c>
      <c r="BW231" s="31">
        <f>L2+(223*L4)</f>
        <v>224</v>
      </c>
      <c r="BX231" s="22"/>
    </row>
    <row r="232" spans="1:76" x14ac:dyDescent="0.2">
      <c r="A232" s="1">
        <v>10</v>
      </c>
      <c r="B232" s="178">
        <v>746</v>
      </c>
      <c r="C232" s="6">
        <v>889</v>
      </c>
      <c r="D232" s="6">
        <v>331</v>
      </c>
      <c r="E232" s="6">
        <v>220</v>
      </c>
      <c r="F232" s="6">
        <v>504</v>
      </c>
      <c r="G232" s="6">
        <v>103</v>
      </c>
      <c r="H232" s="6">
        <v>597</v>
      </c>
      <c r="I232" s="11">
        <v>966</v>
      </c>
      <c r="J232" s="7">
        <v>173</v>
      </c>
      <c r="K232" s="9">
        <v>318</v>
      </c>
      <c r="L232" s="6">
        <v>784</v>
      </c>
      <c r="M232" s="6">
        <v>671</v>
      </c>
      <c r="N232" s="6">
        <v>947</v>
      </c>
      <c r="O232" s="6">
        <v>548</v>
      </c>
      <c r="P232" s="6">
        <v>18</v>
      </c>
      <c r="Q232" s="6">
        <v>385</v>
      </c>
      <c r="R232" s="6">
        <v>922</v>
      </c>
      <c r="S232" s="6">
        <v>521</v>
      </c>
      <c r="T232" s="12">
        <v>59</v>
      </c>
      <c r="U232" s="6">
        <v>428</v>
      </c>
      <c r="V232" s="6">
        <v>136</v>
      </c>
      <c r="W232" s="6">
        <v>279</v>
      </c>
      <c r="X232" s="6">
        <v>805</v>
      </c>
      <c r="Y232" s="6">
        <v>694</v>
      </c>
      <c r="Z232" s="6">
        <v>477</v>
      </c>
      <c r="AA232" s="6">
        <v>78</v>
      </c>
      <c r="AB232" s="6">
        <v>640</v>
      </c>
      <c r="AC232" s="6">
        <v>1007</v>
      </c>
      <c r="AD232" s="6">
        <v>707</v>
      </c>
      <c r="AE232" s="8">
        <v>852</v>
      </c>
      <c r="AF232" s="6">
        <v>354</v>
      </c>
      <c r="AG232" s="179">
        <v>241</v>
      </c>
      <c r="AH232" s="5">
        <f t="shared" si="51"/>
        <v>16400</v>
      </c>
      <c r="AI232" s="5">
        <f t="shared" si="52"/>
        <v>11201200</v>
      </c>
      <c r="AJ232" s="2">
        <f t="shared" si="50"/>
        <v>8606720000</v>
      </c>
      <c r="AK232" s="115">
        <f>SUMSQ(R231,S231,T231,U231,V231,W231,X231,Y231,Z231,AA231,AB231,AC231,AD231,AE231,AF231,AG231,R232,S232,T232,U232,V232,W232,X232,Y232,Z232,AA232,AB232,AC232,AD232,AE232,AF232,AG232)</f>
        <v>11201200</v>
      </c>
      <c r="BT232" s="22"/>
      <c r="BU232" s="29" t="s">
        <v>902</v>
      </c>
      <c r="BV232" s="30" t="s">
        <v>1030</v>
      </c>
      <c r="BW232" s="31">
        <f>L2+(224*L4)</f>
        <v>225</v>
      </c>
      <c r="BX232" s="22"/>
    </row>
    <row r="233" spans="1:76" x14ac:dyDescent="0.2">
      <c r="A233" s="1">
        <v>11</v>
      </c>
      <c r="B233" s="178">
        <v>182</v>
      </c>
      <c r="C233" s="6">
        <v>293</v>
      </c>
      <c r="D233" s="6">
        <v>791</v>
      </c>
      <c r="E233" s="6">
        <v>648</v>
      </c>
      <c r="F233" s="11">
        <v>940</v>
      </c>
      <c r="G233" s="6">
        <v>571</v>
      </c>
      <c r="H233" s="6">
        <v>9</v>
      </c>
      <c r="I233" s="6">
        <v>410</v>
      </c>
      <c r="J233" s="6">
        <v>753</v>
      </c>
      <c r="K233" s="6">
        <v>866</v>
      </c>
      <c r="L233" s="9">
        <v>340</v>
      </c>
      <c r="M233" s="7">
        <v>195</v>
      </c>
      <c r="N233" s="6">
        <v>495</v>
      </c>
      <c r="O233" s="6">
        <v>128</v>
      </c>
      <c r="P233" s="6">
        <v>590</v>
      </c>
      <c r="Q233" s="6">
        <v>989</v>
      </c>
      <c r="R233" s="6">
        <v>454</v>
      </c>
      <c r="S233" s="12">
        <v>85</v>
      </c>
      <c r="T233" s="6">
        <v>615</v>
      </c>
      <c r="U233" s="6">
        <v>1016</v>
      </c>
      <c r="V233" s="6">
        <v>732</v>
      </c>
      <c r="W233" s="6">
        <v>843</v>
      </c>
      <c r="X233" s="6">
        <v>377</v>
      </c>
      <c r="Y233" s="6">
        <v>234</v>
      </c>
      <c r="Z233" s="6">
        <v>897</v>
      </c>
      <c r="AA233" s="6">
        <v>530</v>
      </c>
      <c r="AB233" s="6">
        <v>36</v>
      </c>
      <c r="AC233" s="6">
        <v>435</v>
      </c>
      <c r="AD233" s="6">
        <v>159</v>
      </c>
      <c r="AE233" s="6">
        <v>272</v>
      </c>
      <c r="AF233" s="8">
        <v>830</v>
      </c>
      <c r="AG233" s="179">
        <v>685</v>
      </c>
      <c r="AH233" s="5">
        <f t="shared" si="51"/>
        <v>16400</v>
      </c>
      <c r="AI233" s="5">
        <f t="shared" si="52"/>
        <v>11201200</v>
      </c>
      <c r="AJ233" s="2">
        <f t="shared" si="50"/>
        <v>8606720000</v>
      </c>
      <c r="AK233" s="115">
        <f>SUMSQ(B233,C233,D233,E233,F233,G233,H233,I233,J233,K233,L233,M233,N233,O233,P233,Q233,B234,C234,D234,E234,F234,G234,H234,I234,J234,K234,L234,M234,N234,O234,P234,Q234)</f>
        <v>11201200</v>
      </c>
      <c r="BT233" s="22"/>
      <c r="BU233" s="29" t="s">
        <v>844</v>
      </c>
      <c r="BV233" s="30" t="s">
        <v>1030</v>
      </c>
      <c r="BW233" s="31">
        <f>L2+(225*L4)</f>
        <v>226</v>
      </c>
      <c r="BX233" s="22"/>
    </row>
    <row r="234" spans="1:76" x14ac:dyDescent="0.2">
      <c r="A234" s="1">
        <v>12</v>
      </c>
      <c r="B234" s="178">
        <v>273</v>
      </c>
      <c r="C234" s="6">
        <v>130</v>
      </c>
      <c r="D234" s="6">
        <v>692</v>
      </c>
      <c r="E234" s="6">
        <v>803</v>
      </c>
      <c r="F234" s="6">
        <v>527</v>
      </c>
      <c r="G234" s="11">
        <v>928</v>
      </c>
      <c r="H234" s="6">
        <v>430</v>
      </c>
      <c r="I234" s="6">
        <v>61</v>
      </c>
      <c r="J234" s="6">
        <v>854</v>
      </c>
      <c r="K234" s="6">
        <v>709</v>
      </c>
      <c r="L234" s="7">
        <v>247</v>
      </c>
      <c r="M234" s="9">
        <v>360</v>
      </c>
      <c r="N234" s="6">
        <v>76</v>
      </c>
      <c r="O234" s="6">
        <v>475</v>
      </c>
      <c r="P234" s="6">
        <v>1001</v>
      </c>
      <c r="Q234" s="6">
        <v>634</v>
      </c>
      <c r="R234" s="12">
        <v>97</v>
      </c>
      <c r="S234" s="6">
        <v>498</v>
      </c>
      <c r="T234" s="6">
        <v>964</v>
      </c>
      <c r="U234" s="6">
        <v>595</v>
      </c>
      <c r="V234" s="6">
        <v>895</v>
      </c>
      <c r="W234" s="6">
        <v>752</v>
      </c>
      <c r="X234" s="6">
        <v>222</v>
      </c>
      <c r="Y234" s="6">
        <v>333</v>
      </c>
      <c r="Z234" s="6">
        <v>550</v>
      </c>
      <c r="AA234" s="6">
        <v>949</v>
      </c>
      <c r="AB234" s="6">
        <v>391</v>
      </c>
      <c r="AC234" s="6">
        <v>24</v>
      </c>
      <c r="AD234" s="6">
        <v>316</v>
      </c>
      <c r="AE234" s="6">
        <v>171</v>
      </c>
      <c r="AF234" s="6">
        <v>665</v>
      </c>
      <c r="AG234" s="198">
        <v>778</v>
      </c>
      <c r="AH234" s="5">
        <f t="shared" si="51"/>
        <v>16400</v>
      </c>
      <c r="AI234" s="5">
        <f t="shared" si="52"/>
        <v>11201200</v>
      </c>
      <c r="AJ234" s="2">
        <f t="shared" si="50"/>
        <v>8606720000</v>
      </c>
      <c r="AK234" s="115">
        <f>SUMSQ(R233,S233,T233,U233,V233,W233,X233,Y233,Z233,AA233,AB233,AC233,AD233,AE233,AF233,AG233,R234,S234,T234,U234,V234,W234,X234,Y234,Z234,AA234,AB234,AC234,AD234,AE234,AF234,AG234)</f>
        <v>11201200</v>
      </c>
      <c r="BT234" s="22"/>
      <c r="BU234" s="29" t="s">
        <v>774</v>
      </c>
      <c r="BV234" s="30" t="s">
        <v>1030</v>
      </c>
      <c r="BW234" s="31">
        <f>L2+(226*L4)</f>
        <v>227</v>
      </c>
      <c r="BX234" s="22"/>
    </row>
    <row r="235" spans="1:76" x14ac:dyDescent="0.2">
      <c r="A235" s="1">
        <v>13</v>
      </c>
      <c r="B235" s="178">
        <v>208</v>
      </c>
      <c r="C235" s="6">
        <v>351</v>
      </c>
      <c r="D235" s="11">
        <v>877</v>
      </c>
      <c r="E235" s="6">
        <v>766</v>
      </c>
      <c r="F235" s="6">
        <v>978</v>
      </c>
      <c r="G235" s="6">
        <v>577</v>
      </c>
      <c r="H235" s="6">
        <v>115</v>
      </c>
      <c r="I235" s="6">
        <v>484</v>
      </c>
      <c r="J235" s="6">
        <v>651</v>
      </c>
      <c r="K235" s="6">
        <v>796</v>
      </c>
      <c r="L235" s="6">
        <v>298</v>
      </c>
      <c r="M235" s="6">
        <v>185</v>
      </c>
      <c r="N235" s="9">
        <v>405</v>
      </c>
      <c r="O235" s="7">
        <v>6</v>
      </c>
      <c r="P235" s="6">
        <v>568</v>
      </c>
      <c r="Q235" s="6">
        <v>935</v>
      </c>
      <c r="R235" s="6">
        <v>448</v>
      </c>
      <c r="S235" s="6">
        <v>47</v>
      </c>
      <c r="T235" s="6">
        <v>541</v>
      </c>
      <c r="U235" s="6">
        <v>910</v>
      </c>
      <c r="V235" s="6">
        <v>674</v>
      </c>
      <c r="W235" s="6">
        <v>817</v>
      </c>
      <c r="X235" s="6">
        <v>259</v>
      </c>
      <c r="Y235" s="12">
        <v>148</v>
      </c>
      <c r="Z235" s="8">
        <v>1019</v>
      </c>
      <c r="AA235" s="6">
        <v>620</v>
      </c>
      <c r="AB235" s="6">
        <v>90</v>
      </c>
      <c r="AC235" s="6">
        <v>457</v>
      </c>
      <c r="AD235" s="6">
        <v>229</v>
      </c>
      <c r="AE235" s="6">
        <v>374</v>
      </c>
      <c r="AF235" s="6">
        <v>840</v>
      </c>
      <c r="AG235" s="179">
        <v>727</v>
      </c>
      <c r="AH235" s="5">
        <f t="shared" si="51"/>
        <v>16400</v>
      </c>
      <c r="AI235" s="5">
        <f t="shared" si="52"/>
        <v>11201200</v>
      </c>
      <c r="AJ235" s="2">
        <f t="shared" si="50"/>
        <v>8606720000</v>
      </c>
      <c r="AK235" s="115">
        <f>SUMSQ(B235,C235,D235,E235,F235,G235,H235,I235,J235,K235,L235,M235,N235,O235,P235,Q235,B236,C236,D236,E236,F236,G236,H236,I236,J236,K236,L236,M236,N236,O236,P236,Q236)</f>
        <v>11201200</v>
      </c>
      <c r="BT235" s="22"/>
      <c r="BU235" s="29" t="s">
        <v>580</v>
      </c>
      <c r="BV235" s="30" t="s">
        <v>1030</v>
      </c>
      <c r="BW235" s="31">
        <f>L2+(227*L4)</f>
        <v>228</v>
      </c>
      <c r="BX235" s="22"/>
    </row>
    <row r="236" spans="1:76" x14ac:dyDescent="0.2">
      <c r="A236" s="1">
        <v>14</v>
      </c>
      <c r="B236" s="178">
        <v>363</v>
      </c>
      <c r="C236" s="6">
        <v>252</v>
      </c>
      <c r="D236" s="6">
        <v>714</v>
      </c>
      <c r="E236" s="11">
        <v>857</v>
      </c>
      <c r="F236" s="6">
        <v>629</v>
      </c>
      <c r="G236" s="6">
        <v>998</v>
      </c>
      <c r="H236" s="6">
        <v>472</v>
      </c>
      <c r="I236" s="6">
        <v>71</v>
      </c>
      <c r="J236" s="6">
        <v>816</v>
      </c>
      <c r="K236" s="6">
        <v>703</v>
      </c>
      <c r="L236" s="6">
        <v>141</v>
      </c>
      <c r="M236" s="6">
        <v>286</v>
      </c>
      <c r="N236" s="7">
        <v>50</v>
      </c>
      <c r="O236" s="9">
        <v>417</v>
      </c>
      <c r="P236" s="6">
        <v>915</v>
      </c>
      <c r="Q236" s="6">
        <v>516</v>
      </c>
      <c r="R236" s="6">
        <v>27</v>
      </c>
      <c r="S236" s="6">
        <v>396</v>
      </c>
      <c r="T236" s="6">
        <v>954</v>
      </c>
      <c r="U236" s="6">
        <v>553</v>
      </c>
      <c r="V236" s="6">
        <v>773</v>
      </c>
      <c r="W236" s="6">
        <v>662</v>
      </c>
      <c r="X236" s="12">
        <v>168</v>
      </c>
      <c r="Y236" s="6">
        <v>311</v>
      </c>
      <c r="Z236" s="6">
        <v>608</v>
      </c>
      <c r="AA236" s="8">
        <v>975</v>
      </c>
      <c r="AB236" s="6">
        <v>509</v>
      </c>
      <c r="AC236" s="6">
        <v>110</v>
      </c>
      <c r="AD236" s="6">
        <v>322</v>
      </c>
      <c r="AE236" s="6">
        <v>209</v>
      </c>
      <c r="AF236" s="6">
        <v>739</v>
      </c>
      <c r="AG236" s="179">
        <v>884</v>
      </c>
      <c r="AH236" s="5">
        <f t="shared" si="51"/>
        <v>16400</v>
      </c>
      <c r="AI236" s="5">
        <f t="shared" si="52"/>
        <v>11201200</v>
      </c>
      <c r="AJ236" s="2">
        <f t="shared" si="50"/>
        <v>8606720000</v>
      </c>
      <c r="AK236" s="115">
        <f>SUMSQ(R235,S235,T235,U235,V235,W235,X235,Y235,Z235,AA235,AB235,AC235,AD235,AE235,AF235,AG235,R236,S236,T236,U236,V236,W236,X236,Y236,Z236,AA236,AB236,AC236,AD236,AE236,AF236,AG236)</f>
        <v>11201200</v>
      </c>
      <c r="BT236" s="22"/>
      <c r="BU236" s="29" t="s">
        <v>518</v>
      </c>
      <c r="BV236" s="30" t="s">
        <v>1030</v>
      </c>
      <c r="BW236" s="31">
        <f>L2+(228*L4)</f>
        <v>229</v>
      </c>
      <c r="BX236" s="22"/>
    </row>
    <row r="237" spans="1:76" x14ac:dyDescent="0.2">
      <c r="A237" s="1">
        <v>15</v>
      </c>
      <c r="B237" s="190">
        <v>823</v>
      </c>
      <c r="C237" s="6">
        <v>680</v>
      </c>
      <c r="D237" s="6">
        <v>150</v>
      </c>
      <c r="E237" s="6">
        <v>261</v>
      </c>
      <c r="F237" s="6">
        <v>41</v>
      </c>
      <c r="G237" s="6">
        <v>442</v>
      </c>
      <c r="H237" s="6">
        <v>908</v>
      </c>
      <c r="I237" s="6">
        <v>539</v>
      </c>
      <c r="J237" s="6">
        <v>372</v>
      </c>
      <c r="K237" s="6">
        <v>227</v>
      </c>
      <c r="L237" s="6">
        <v>721</v>
      </c>
      <c r="M237" s="6">
        <v>834</v>
      </c>
      <c r="N237" s="6">
        <v>622</v>
      </c>
      <c r="O237" s="6">
        <v>1021</v>
      </c>
      <c r="P237" s="9">
        <v>463</v>
      </c>
      <c r="Q237" s="7">
        <v>96</v>
      </c>
      <c r="R237" s="6">
        <v>583</v>
      </c>
      <c r="S237" s="6">
        <v>984</v>
      </c>
      <c r="T237" s="6">
        <v>486</v>
      </c>
      <c r="U237" s="6">
        <v>117</v>
      </c>
      <c r="V237" s="6">
        <v>345</v>
      </c>
      <c r="W237" s="12">
        <v>202</v>
      </c>
      <c r="X237" s="6">
        <v>764</v>
      </c>
      <c r="Y237" s="6">
        <v>875</v>
      </c>
      <c r="Z237" s="6">
        <v>4</v>
      </c>
      <c r="AA237" s="6">
        <v>403</v>
      </c>
      <c r="AB237" s="8">
        <v>929</v>
      </c>
      <c r="AC237" s="6">
        <v>562</v>
      </c>
      <c r="AD237" s="6">
        <v>798</v>
      </c>
      <c r="AE237" s="6">
        <v>653</v>
      </c>
      <c r="AF237" s="6">
        <v>191</v>
      </c>
      <c r="AG237" s="179">
        <v>304</v>
      </c>
      <c r="AH237" s="5">
        <f t="shared" si="51"/>
        <v>16400</v>
      </c>
      <c r="AI237" s="5">
        <f t="shared" si="52"/>
        <v>11201200</v>
      </c>
      <c r="AJ237" s="2">
        <f t="shared" si="50"/>
        <v>8606720000</v>
      </c>
      <c r="AK237" s="115">
        <f>SUMSQ(B237,C237,D237,E237,F237,G237,H237,I237,J237,K237,L237,M237,N237,O237,P237,Q237,B238,C238,D238,E238,F238,G238,H238,I238,J238,K238,L238,M238,N238,O238,P238,Q238)</f>
        <v>11201200</v>
      </c>
      <c r="BT237" s="22"/>
      <c r="BU237" s="29" t="s">
        <v>324</v>
      </c>
      <c r="BV237" s="30" t="s">
        <v>1030</v>
      </c>
      <c r="BW237" s="31">
        <f>L2+(229*L4)</f>
        <v>230</v>
      </c>
      <c r="BX237" s="22"/>
    </row>
    <row r="238" spans="1:76" x14ac:dyDescent="0.2">
      <c r="A238" s="1">
        <v>16</v>
      </c>
      <c r="B238" s="178">
        <v>660</v>
      </c>
      <c r="C238" s="11">
        <v>771</v>
      </c>
      <c r="D238" s="6">
        <v>305</v>
      </c>
      <c r="E238" s="6">
        <v>162</v>
      </c>
      <c r="F238" s="6">
        <v>398</v>
      </c>
      <c r="G238" s="6">
        <v>29</v>
      </c>
      <c r="H238" s="6">
        <v>559</v>
      </c>
      <c r="I238" s="6">
        <v>960</v>
      </c>
      <c r="J238" s="6">
        <v>215</v>
      </c>
      <c r="K238" s="6">
        <v>328</v>
      </c>
      <c r="L238" s="6">
        <v>886</v>
      </c>
      <c r="M238" s="6">
        <v>741</v>
      </c>
      <c r="N238" s="6">
        <v>969</v>
      </c>
      <c r="O238" s="6">
        <v>602</v>
      </c>
      <c r="P238" s="7">
        <v>108</v>
      </c>
      <c r="Q238" s="9">
        <v>507</v>
      </c>
      <c r="R238" s="6">
        <v>996</v>
      </c>
      <c r="S238" s="6">
        <v>627</v>
      </c>
      <c r="T238" s="6">
        <v>65</v>
      </c>
      <c r="U238" s="6">
        <v>466</v>
      </c>
      <c r="V238" s="12">
        <v>254</v>
      </c>
      <c r="W238" s="6">
        <v>365</v>
      </c>
      <c r="X238" s="6">
        <v>863</v>
      </c>
      <c r="Y238" s="6">
        <v>720</v>
      </c>
      <c r="Z238" s="6">
        <v>423</v>
      </c>
      <c r="AA238" s="6">
        <v>56</v>
      </c>
      <c r="AB238" s="6">
        <v>518</v>
      </c>
      <c r="AC238" s="8">
        <v>917</v>
      </c>
      <c r="AD238" s="6">
        <v>697</v>
      </c>
      <c r="AE238" s="6">
        <v>810</v>
      </c>
      <c r="AF238" s="6">
        <v>284</v>
      </c>
      <c r="AG238" s="179">
        <v>139</v>
      </c>
      <c r="AH238" s="5">
        <f t="shared" si="51"/>
        <v>16400</v>
      </c>
      <c r="AI238" s="5">
        <f t="shared" si="52"/>
        <v>11201200</v>
      </c>
      <c r="AJ238" s="2">
        <f t="shared" si="50"/>
        <v>8606720000</v>
      </c>
      <c r="AK238" s="115">
        <f>SUMSQ(R237,S237,T237,U237,V237,W237,X237,Y237,Z237,AA237,AB237,AC237,AD237,AE237,AF237,AG237,R238,S238,T238,U238,V238,W238,X238,Y238,Z238,AA238,AB238,AC238,AD238,AE238,AF238,AG238)</f>
        <v>11201200</v>
      </c>
      <c r="BT238" s="22"/>
      <c r="BU238" s="29" t="s">
        <v>144</v>
      </c>
      <c r="BV238" s="30" t="s">
        <v>1030</v>
      </c>
      <c r="BW238" s="31">
        <f>L2+(230*L4)</f>
        <v>231</v>
      </c>
      <c r="BX238" s="22"/>
    </row>
    <row r="239" spans="1:76" x14ac:dyDescent="0.2">
      <c r="A239" s="1">
        <v>17</v>
      </c>
      <c r="B239" s="178">
        <v>882</v>
      </c>
      <c r="C239" s="6">
        <v>737</v>
      </c>
      <c r="D239" s="6">
        <v>211</v>
      </c>
      <c r="E239" s="6">
        <v>324</v>
      </c>
      <c r="F239" s="11">
        <v>112</v>
      </c>
      <c r="G239" s="6">
        <v>511</v>
      </c>
      <c r="H239" s="6">
        <v>973</v>
      </c>
      <c r="I239" s="6">
        <v>606</v>
      </c>
      <c r="J239" s="6">
        <v>309</v>
      </c>
      <c r="K239" s="6">
        <v>166</v>
      </c>
      <c r="L239" s="6">
        <v>664</v>
      </c>
      <c r="M239" s="7">
        <v>775</v>
      </c>
      <c r="N239" s="6">
        <v>555</v>
      </c>
      <c r="O239" s="6">
        <v>956</v>
      </c>
      <c r="P239" s="6">
        <v>394</v>
      </c>
      <c r="Q239" s="6">
        <v>25</v>
      </c>
      <c r="R239" s="9">
        <v>514</v>
      </c>
      <c r="S239" s="12">
        <v>913</v>
      </c>
      <c r="T239" s="6">
        <v>419</v>
      </c>
      <c r="U239" s="6">
        <v>52</v>
      </c>
      <c r="V239" s="6">
        <v>288</v>
      </c>
      <c r="W239" s="6">
        <v>143</v>
      </c>
      <c r="X239" s="6">
        <v>701</v>
      </c>
      <c r="Y239" s="6">
        <v>814</v>
      </c>
      <c r="Z239" s="6">
        <v>69</v>
      </c>
      <c r="AA239" s="6">
        <v>470</v>
      </c>
      <c r="AB239" s="6">
        <v>1000</v>
      </c>
      <c r="AC239" s="6">
        <v>631</v>
      </c>
      <c r="AD239" s="6">
        <v>859</v>
      </c>
      <c r="AE239" s="6">
        <v>716</v>
      </c>
      <c r="AF239" s="8">
        <v>250</v>
      </c>
      <c r="AG239" s="179">
        <v>361</v>
      </c>
      <c r="AH239" s="5">
        <f t="shared" si="51"/>
        <v>16400</v>
      </c>
      <c r="AI239" s="5">
        <f t="shared" si="52"/>
        <v>11201200</v>
      </c>
      <c r="AJ239" s="2">
        <f t="shared" si="50"/>
        <v>8606720000</v>
      </c>
      <c r="AK239" s="115">
        <f>SUMSQ(B239,C239,D239,E239,F239,G239,H239,I239,J239,K239,L239,M239,N239,O239,P239,Q239,B240,C240,D240,E240,F240,G240,H240,I240,J240,K240,L240,M240,N240,O240,P240,Q240)</f>
        <v>11201200</v>
      </c>
      <c r="BT239" s="22"/>
      <c r="BU239" s="29" t="s">
        <v>86</v>
      </c>
      <c r="BV239" s="30" t="s">
        <v>1030</v>
      </c>
      <c r="BW239" s="31">
        <f>L2+(231*L4)</f>
        <v>232</v>
      </c>
      <c r="BX239" s="22"/>
    </row>
    <row r="240" spans="1:76" x14ac:dyDescent="0.2">
      <c r="A240" s="1">
        <v>18</v>
      </c>
      <c r="B240" s="178">
        <v>725</v>
      </c>
      <c r="C240" s="6">
        <v>838</v>
      </c>
      <c r="D240" s="6">
        <v>376</v>
      </c>
      <c r="E240" s="6">
        <v>231</v>
      </c>
      <c r="F240" s="6">
        <v>459</v>
      </c>
      <c r="G240" s="11">
        <v>92</v>
      </c>
      <c r="H240" s="6">
        <v>618</v>
      </c>
      <c r="I240" s="6">
        <v>1017</v>
      </c>
      <c r="J240" s="6">
        <v>146</v>
      </c>
      <c r="K240" s="6">
        <v>257</v>
      </c>
      <c r="L240" s="7">
        <v>819</v>
      </c>
      <c r="M240" s="6">
        <v>676</v>
      </c>
      <c r="N240" s="6">
        <v>912</v>
      </c>
      <c r="O240" s="6">
        <v>543</v>
      </c>
      <c r="P240" s="6">
        <v>45</v>
      </c>
      <c r="Q240" s="6">
        <v>446</v>
      </c>
      <c r="R240" s="12">
        <v>933</v>
      </c>
      <c r="S240" s="9">
        <v>566</v>
      </c>
      <c r="T240" s="6">
        <v>8</v>
      </c>
      <c r="U240" s="6">
        <v>407</v>
      </c>
      <c r="V240" s="6">
        <v>187</v>
      </c>
      <c r="W240" s="6">
        <v>300</v>
      </c>
      <c r="X240" s="6">
        <v>794</v>
      </c>
      <c r="Y240" s="6">
        <v>649</v>
      </c>
      <c r="Z240" s="6">
        <v>482</v>
      </c>
      <c r="AA240" s="6">
        <v>113</v>
      </c>
      <c r="AB240" s="6">
        <v>579</v>
      </c>
      <c r="AC240" s="6">
        <v>980</v>
      </c>
      <c r="AD240" s="6">
        <v>768</v>
      </c>
      <c r="AE240" s="6">
        <v>879</v>
      </c>
      <c r="AF240" s="6">
        <v>349</v>
      </c>
      <c r="AG240" s="198">
        <v>206</v>
      </c>
      <c r="AH240" s="5">
        <f t="shared" si="51"/>
        <v>16400</v>
      </c>
      <c r="AI240" s="5">
        <f t="shared" si="52"/>
        <v>11201200</v>
      </c>
      <c r="AJ240" s="2">
        <f t="shared" si="50"/>
        <v>8606720000</v>
      </c>
      <c r="AK240" s="115">
        <f>SUMSQ(R239,S239,T239,U239,V239,W239,X239,Y239,Z239,AA239,AB239,AC239,AD239,AE239,AF239,AG239,R240,S240,T240,U240,V240,W240,X240,Y240,Z240,AA240,AB240,AC240,AD240,AE240,AF240,AG240)</f>
        <v>11201200</v>
      </c>
      <c r="BT240" s="22"/>
      <c r="BU240" s="29" t="s">
        <v>403</v>
      </c>
      <c r="BV240" s="30" t="s">
        <v>1030</v>
      </c>
      <c r="BW240" s="31">
        <f>L2+(232*L4)</f>
        <v>233</v>
      </c>
      <c r="BX240" s="22"/>
    </row>
    <row r="241" spans="1:76" x14ac:dyDescent="0.2">
      <c r="A241" s="1">
        <v>19</v>
      </c>
      <c r="B241" s="178">
        <v>137</v>
      </c>
      <c r="C241" s="6">
        <v>282</v>
      </c>
      <c r="D241" s="6">
        <v>812</v>
      </c>
      <c r="E241" s="6">
        <v>699</v>
      </c>
      <c r="F241" s="6">
        <v>919</v>
      </c>
      <c r="G241" s="6">
        <v>520</v>
      </c>
      <c r="H241" s="11">
        <v>54</v>
      </c>
      <c r="I241" s="6">
        <v>421</v>
      </c>
      <c r="J241" s="6">
        <v>718</v>
      </c>
      <c r="K241" s="7">
        <v>861</v>
      </c>
      <c r="L241" s="6">
        <v>367</v>
      </c>
      <c r="M241" s="6">
        <v>256</v>
      </c>
      <c r="N241" s="6">
        <v>468</v>
      </c>
      <c r="O241" s="6">
        <v>67</v>
      </c>
      <c r="P241" s="6">
        <v>625</v>
      </c>
      <c r="Q241" s="6">
        <v>994</v>
      </c>
      <c r="R241" s="6">
        <v>505</v>
      </c>
      <c r="S241" s="6">
        <v>106</v>
      </c>
      <c r="T241" s="9">
        <v>604</v>
      </c>
      <c r="U241" s="12">
        <v>971</v>
      </c>
      <c r="V241" s="6">
        <v>743</v>
      </c>
      <c r="W241" s="6">
        <v>888</v>
      </c>
      <c r="X241" s="6">
        <v>326</v>
      </c>
      <c r="Y241" s="6">
        <v>213</v>
      </c>
      <c r="Z241" s="6">
        <v>958</v>
      </c>
      <c r="AA241" s="6">
        <v>557</v>
      </c>
      <c r="AB241" s="6">
        <v>31</v>
      </c>
      <c r="AC241" s="6">
        <v>400</v>
      </c>
      <c r="AD241" s="8">
        <v>164</v>
      </c>
      <c r="AE241" s="6">
        <v>307</v>
      </c>
      <c r="AF241" s="6">
        <v>769</v>
      </c>
      <c r="AG241" s="179">
        <v>658</v>
      </c>
      <c r="AH241" s="5">
        <f t="shared" si="51"/>
        <v>16400</v>
      </c>
      <c r="AI241" s="5">
        <f t="shared" si="52"/>
        <v>11201200</v>
      </c>
      <c r="AJ241" s="2">
        <f t="shared" si="50"/>
        <v>8606720000</v>
      </c>
      <c r="AK241" s="115">
        <f>SUMSQ(B241,C241,D241,E241,F241,G241,H241,I241,J241,K241,L241,M241,N241,O241,P241,Q241,B242,C242,D242,E242,F242,G242,H242,I242,J242,K242,L242,M242,N242,O242,P242,Q242)</f>
        <v>11201200</v>
      </c>
      <c r="BT241" s="22"/>
      <c r="BU241" s="29" t="s">
        <v>344</v>
      </c>
      <c r="BV241" s="30" t="s">
        <v>1030</v>
      </c>
      <c r="BW241" s="31">
        <f>L2+(233*L4)</f>
        <v>234</v>
      </c>
      <c r="BX241" s="22"/>
    </row>
    <row r="242" spans="1:76" x14ac:dyDescent="0.2">
      <c r="A242" s="1">
        <v>20</v>
      </c>
      <c r="B242" s="178">
        <v>302</v>
      </c>
      <c r="C242" s="6">
        <v>189</v>
      </c>
      <c r="D242" s="6">
        <v>655</v>
      </c>
      <c r="E242" s="6">
        <v>800</v>
      </c>
      <c r="F242" s="6">
        <v>564</v>
      </c>
      <c r="G242" s="6">
        <v>931</v>
      </c>
      <c r="H242" s="6">
        <v>401</v>
      </c>
      <c r="I242" s="11">
        <v>2</v>
      </c>
      <c r="J242" s="7">
        <v>873</v>
      </c>
      <c r="K242" s="6">
        <v>762</v>
      </c>
      <c r="L242" s="6">
        <v>204</v>
      </c>
      <c r="M242" s="6">
        <v>347</v>
      </c>
      <c r="N242" s="6">
        <v>119</v>
      </c>
      <c r="O242" s="6">
        <v>488</v>
      </c>
      <c r="P242" s="6">
        <v>982</v>
      </c>
      <c r="Q242" s="6">
        <v>581</v>
      </c>
      <c r="R242" s="6">
        <v>94</v>
      </c>
      <c r="S242" s="6">
        <v>461</v>
      </c>
      <c r="T242" s="12">
        <v>1023</v>
      </c>
      <c r="U242" s="9">
        <v>624</v>
      </c>
      <c r="V242" s="6">
        <v>836</v>
      </c>
      <c r="W242" s="6">
        <v>723</v>
      </c>
      <c r="X242" s="6">
        <v>225</v>
      </c>
      <c r="Y242" s="6">
        <v>370</v>
      </c>
      <c r="Z242" s="6">
        <v>537</v>
      </c>
      <c r="AA242" s="6">
        <v>906</v>
      </c>
      <c r="AB242" s="6">
        <v>444</v>
      </c>
      <c r="AC242" s="6">
        <v>43</v>
      </c>
      <c r="AD242" s="6">
        <v>263</v>
      </c>
      <c r="AE242" s="8">
        <v>152</v>
      </c>
      <c r="AF242" s="6">
        <v>678</v>
      </c>
      <c r="AG242" s="179">
        <v>821</v>
      </c>
      <c r="AH242" s="5">
        <f t="shared" si="51"/>
        <v>16400</v>
      </c>
      <c r="AI242" s="5">
        <f t="shared" si="52"/>
        <v>11201200</v>
      </c>
      <c r="AJ242" s="2">
        <f t="shared" si="50"/>
        <v>8606720000</v>
      </c>
      <c r="AK242" s="115">
        <f>SUMSQ(R241,S241,T241,U241,V241,W241,X241,Y241,Z241,AA241,AB241,AC241,AD241,AE241,AF241,AG241,R242,S242,T242,U242,V242,W242,X242,Y242,Z242,AA242,AB242,AC242,AD242,AE242,AF242,AG242)</f>
        <v>11201200</v>
      </c>
      <c r="BT242" s="22"/>
      <c r="BU242" s="29" t="s">
        <v>258</v>
      </c>
      <c r="BV242" s="30" t="s">
        <v>1030</v>
      </c>
      <c r="BW242" s="31">
        <f>L2+(234*L4)</f>
        <v>235</v>
      </c>
      <c r="BX242" s="22"/>
    </row>
    <row r="243" spans="1:76" x14ac:dyDescent="0.2">
      <c r="A243" s="1">
        <v>21</v>
      </c>
      <c r="B243" s="190">
        <v>243</v>
      </c>
      <c r="C243" s="6">
        <v>356</v>
      </c>
      <c r="D243" s="6">
        <v>850</v>
      </c>
      <c r="E243" s="6">
        <v>705</v>
      </c>
      <c r="F243" s="6">
        <v>1005</v>
      </c>
      <c r="G243" s="6">
        <v>638</v>
      </c>
      <c r="H243" s="6">
        <v>80</v>
      </c>
      <c r="I243" s="6">
        <v>479</v>
      </c>
      <c r="J243" s="6">
        <v>696</v>
      </c>
      <c r="K243" s="6">
        <v>807</v>
      </c>
      <c r="L243" s="6">
        <v>277</v>
      </c>
      <c r="M243" s="6">
        <v>134</v>
      </c>
      <c r="N243" s="6">
        <v>426</v>
      </c>
      <c r="O243" s="6">
        <v>57</v>
      </c>
      <c r="P243" s="6">
        <v>523</v>
      </c>
      <c r="Q243" s="7">
        <v>924</v>
      </c>
      <c r="R243" s="6">
        <v>387</v>
      </c>
      <c r="S243" s="6">
        <v>20</v>
      </c>
      <c r="T243" s="6">
        <v>546</v>
      </c>
      <c r="U243" s="6">
        <v>945</v>
      </c>
      <c r="V243" s="9">
        <v>669</v>
      </c>
      <c r="W243" s="12">
        <v>782</v>
      </c>
      <c r="X243" s="6">
        <v>320</v>
      </c>
      <c r="Y243" s="6">
        <v>175</v>
      </c>
      <c r="Z243" s="6">
        <v>968</v>
      </c>
      <c r="AA243" s="6">
        <v>599</v>
      </c>
      <c r="AB243" s="8">
        <v>101</v>
      </c>
      <c r="AC243" s="6">
        <v>502</v>
      </c>
      <c r="AD243" s="6">
        <v>218</v>
      </c>
      <c r="AE243" s="6">
        <v>329</v>
      </c>
      <c r="AF243" s="6">
        <v>891</v>
      </c>
      <c r="AG243" s="179">
        <v>748</v>
      </c>
      <c r="AH243" s="5">
        <f t="shared" si="51"/>
        <v>16400</v>
      </c>
      <c r="AI243" s="5">
        <f t="shared" si="52"/>
        <v>11201200</v>
      </c>
      <c r="AJ243" s="2">
        <f t="shared" si="50"/>
        <v>8606720000</v>
      </c>
      <c r="AK243" s="115">
        <f>SUMSQ(B243,C243,D243,E243,F243,G243,H243,I243,J243,K243,L243,M243,N243,O243,P243,Q243,B244,C244,D244,E244,F244,G244,H244,I244,J244,K244,L244,M244,N244,O244,P244,Q244)</f>
        <v>11201200</v>
      </c>
      <c r="BT243" s="22"/>
      <c r="BU243" s="29" t="s">
        <v>66</v>
      </c>
      <c r="BV243" s="30" t="s">
        <v>1030</v>
      </c>
      <c r="BW243" s="31">
        <f>L2+(235*L4)</f>
        <v>236</v>
      </c>
      <c r="BX243" s="22"/>
    </row>
    <row r="244" spans="1:76" x14ac:dyDescent="0.2">
      <c r="A244" s="1">
        <v>22</v>
      </c>
      <c r="B244" s="178">
        <v>344</v>
      </c>
      <c r="C244" s="11">
        <v>199</v>
      </c>
      <c r="D244" s="6">
        <v>757</v>
      </c>
      <c r="E244" s="6">
        <v>870</v>
      </c>
      <c r="F244" s="6">
        <v>586</v>
      </c>
      <c r="G244" s="6">
        <v>985</v>
      </c>
      <c r="H244" s="6">
        <v>491</v>
      </c>
      <c r="I244" s="6">
        <v>124</v>
      </c>
      <c r="J244" s="6">
        <v>787</v>
      </c>
      <c r="K244" s="6">
        <v>644</v>
      </c>
      <c r="L244" s="6">
        <v>178</v>
      </c>
      <c r="M244" s="6">
        <v>289</v>
      </c>
      <c r="N244" s="6">
        <v>13</v>
      </c>
      <c r="O244" s="6">
        <v>414</v>
      </c>
      <c r="P244" s="7">
        <v>944</v>
      </c>
      <c r="Q244" s="6">
        <v>575</v>
      </c>
      <c r="R244" s="6">
        <v>40</v>
      </c>
      <c r="S244" s="6">
        <v>439</v>
      </c>
      <c r="T244" s="6">
        <v>901</v>
      </c>
      <c r="U244" s="6">
        <v>534</v>
      </c>
      <c r="V244" s="12">
        <v>826</v>
      </c>
      <c r="W244" s="9">
        <v>681</v>
      </c>
      <c r="X244" s="6">
        <v>155</v>
      </c>
      <c r="Y244" s="6">
        <v>268</v>
      </c>
      <c r="Z244" s="6">
        <v>611</v>
      </c>
      <c r="AA244" s="6">
        <v>1012</v>
      </c>
      <c r="AB244" s="6">
        <v>450</v>
      </c>
      <c r="AC244" s="8">
        <v>81</v>
      </c>
      <c r="AD244" s="6">
        <v>381</v>
      </c>
      <c r="AE244" s="6">
        <v>238</v>
      </c>
      <c r="AF244" s="6">
        <v>736</v>
      </c>
      <c r="AG244" s="179">
        <v>847</v>
      </c>
      <c r="AH244" s="5">
        <f t="shared" si="51"/>
        <v>16400</v>
      </c>
      <c r="AI244" s="5">
        <f t="shared" si="52"/>
        <v>11201200</v>
      </c>
      <c r="AJ244" s="2">
        <f t="shared" si="50"/>
        <v>8606720000</v>
      </c>
      <c r="AK244" s="115">
        <f>SUMSQ(R243,S243,T243,U243,V243,W243,X243,Y243,Z243,AA243,AB243,AC243,AD243,AE243,AF243,AG243,R244,S244,T244,U244,V244,W244,X244,Y244,Z244,AA244,AB244,AC244,AD244,AE244,AF244,AG244)</f>
        <v>11201200</v>
      </c>
      <c r="BT244" s="22"/>
      <c r="BU244" s="29" t="s">
        <v>1016</v>
      </c>
      <c r="BV244" s="30" t="s">
        <v>1030</v>
      </c>
      <c r="BW244" s="31">
        <f>L2+(236*L4)</f>
        <v>237</v>
      </c>
      <c r="BX244" s="22"/>
    </row>
    <row r="245" spans="1:76" x14ac:dyDescent="0.2">
      <c r="A245" s="1">
        <v>23</v>
      </c>
      <c r="B245" s="178">
        <v>780</v>
      </c>
      <c r="C245" s="6">
        <v>667</v>
      </c>
      <c r="D245" s="11">
        <v>169</v>
      </c>
      <c r="E245" s="6">
        <v>314</v>
      </c>
      <c r="F245" s="6">
        <v>22</v>
      </c>
      <c r="G245" s="6">
        <v>389</v>
      </c>
      <c r="H245" s="6">
        <v>951</v>
      </c>
      <c r="I245" s="6">
        <v>552</v>
      </c>
      <c r="J245" s="6">
        <v>335</v>
      </c>
      <c r="K245" s="6">
        <v>224</v>
      </c>
      <c r="L245" s="6">
        <v>750</v>
      </c>
      <c r="M245" s="6">
        <v>893</v>
      </c>
      <c r="N245" s="6">
        <v>593</v>
      </c>
      <c r="O245" s="7">
        <v>962</v>
      </c>
      <c r="P245" s="6">
        <v>500</v>
      </c>
      <c r="Q245" s="6">
        <v>99</v>
      </c>
      <c r="R245" s="6">
        <v>636</v>
      </c>
      <c r="S245" s="6">
        <v>1003</v>
      </c>
      <c r="T245" s="6">
        <v>473</v>
      </c>
      <c r="U245" s="6">
        <v>74</v>
      </c>
      <c r="V245" s="6">
        <v>358</v>
      </c>
      <c r="W245" s="6">
        <v>245</v>
      </c>
      <c r="X245" s="9">
        <v>711</v>
      </c>
      <c r="Y245" s="12">
        <v>856</v>
      </c>
      <c r="Z245" s="8">
        <v>63</v>
      </c>
      <c r="AA245" s="6">
        <v>432</v>
      </c>
      <c r="AB245" s="6">
        <v>926</v>
      </c>
      <c r="AC245" s="6">
        <v>525</v>
      </c>
      <c r="AD245" s="6">
        <v>801</v>
      </c>
      <c r="AE245" s="6">
        <v>690</v>
      </c>
      <c r="AF245" s="6">
        <v>132</v>
      </c>
      <c r="AG245" s="179">
        <v>275</v>
      </c>
      <c r="AH245" s="5">
        <f t="shared" si="51"/>
        <v>16400</v>
      </c>
      <c r="AI245" s="5">
        <f t="shared" si="52"/>
        <v>11201200</v>
      </c>
      <c r="AJ245" s="2">
        <f t="shared" si="50"/>
        <v>8606720000</v>
      </c>
      <c r="AK245" s="115">
        <f>SUMSQ(B245,C245,D245,E245,F245,G245,H245,I245,J245,K245,L245,M245,N245,O245,P245,Q245,B246,C246,D246,E246,F246,G246,H246,I246,J246,K246,L246,M246,N246,O246,P246,Q246)</f>
        <v>11201200</v>
      </c>
      <c r="BT245" s="22"/>
      <c r="BU245" s="29" t="s">
        <v>824</v>
      </c>
      <c r="BV245" s="30" t="s">
        <v>1030</v>
      </c>
      <c r="BW245" s="31">
        <f>L2+(237*L4)</f>
        <v>238</v>
      </c>
      <c r="BX245" s="22"/>
    </row>
    <row r="246" spans="1:76" x14ac:dyDescent="0.2">
      <c r="A246" s="1">
        <v>24</v>
      </c>
      <c r="B246" s="178">
        <v>687</v>
      </c>
      <c r="C246" s="6">
        <v>832</v>
      </c>
      <c r="D246" s="6">
        <v>270</v>
      </c>
      <c r="E246" s="11">
        <v>157</v>
      </c>
      <c r="F246" s="6">
        <v>433</v>
      </c>
      <c r="G246" s="6">
        <v>34</v>
      </c>
      <c r="H246" s="6">
        <v>532</v>
      </c>
      <c r="I246" s="6">
        <v>899</v>
      </c>
      <c r="J246" s="6">
        <v>236</v>
      </c>
      <c r="K246" s="6">
        <v>379</v>
      </c>
      <c r="L246" s="6">
        <v>841</v>
      </c>
      <c r="M246" s="6">
        <v>730</v>
      </c>
      <c r="N246" s="7">
        <v>1014</v>
      </c>
      <c r="O246" s="6">
        <v>613</v>
      </c>
      <c r="P246" s="6">
        <v>87</v>
      </c>
      <c r="Q246" s="6">
        <v>456</v>
      </c>
      <c r="R246" s="6">
        <v>991</v>
      </c>
      <c r="S246" s="6">
        <v>592</v>
      </c>
      <c r="T246" s="6">
        <v>126</v>
      </c>
      <c r="U246" s="6">
        <v>493</v>
      </c>
      <c r="V246" s="6">
        <v>193</v>
      </c>
      <c r="W246" s="6">
        <v>338</v>
      </c>
      <c r="X246" s="12">
        <v>868</v>
      </c>
      <c r="Y246" s="9">
        <v>755</v>
      </c>
      <c r="Z246" s="6">
        <v>412</v>
      </c>
      <c r="AA246" s="8">
        <v>11</v>
      </c>
      <c r="AB246" s="6">
        <v>569</v>
      </c>
      <c r="AC246" s="6">
        <v>938</v>
      </c>
      <c r="AD246" s="6">
        <v>646</v>
      </c>
      <c r="AE246" s="6">
        <v>789</v>
      </c>
      <c r="AF246" s="6">
        <v>295</v>
      </c>
      <c r="AG246" s="179">
        <v>184</v>
      </c>
      <c r="AH246" s="5">
        <f t="shared" si="51"/>
        <v>16400</v>
      </c>
      <c r="AI246" s="5">
        <f t="shared" si="52"/>
        <v>11201200</v>
      </c>
      <c r="AJ246" s="2">
        <f t="shared" si="50"/>
        <v>8606720000</v>
      </c>
      <c r="AK246" s="115">
        <f>SUMSQ(R245,S245,T245,U245,V245,W245,X245,Y245,Z245,AA245,AB245,AC245,AD245,AE245,AF245,AG245,R246,S246,T246,U246,V246,W246,X246,Y246,Z246,AA246,AB246,AC246,AD246,AE246,AF246,AG246)</f>
        <v>11201200</v>
      </c>
      <c r="BT246" s="22"/>
      <c r="BU246" s="29" t="s">
        <v>659</v>
      </c>
      <c r="BV246" s="30" t="s">
        <v>1030</v>
      </c>
      <c r="BW246" s="31">
        <f>L2+(238*L4)</f>
        <v>239</v>
      </c>
      <c r="BX246" s="22"/>
    </row>
    <row r="247" spans="1:76" x14ac:dyDescent="0.2">
      <c r="A247" s="1">
        <v>25</v>
      </c>
      <c r="B247" s="178">
        <v>60</v>
      </c>
      <c r="C247" s="6">
        <v>427</v>
      </c>
      <c r="D247" s="6">
        <v>921</v>
      </c>
      <c r="E247" s="7">
        <v>522</v>
      </c>
      <c r="F247" s="6">
        <v>806</v>
      </c>
      <c r="G247" s="6">
        <v>693</v>
      </c>
      <c r="H247" s="6">
        <v>135</v>
      </c>
      <c r="I247" s="6">
        <v>280</v>
      </c>
      <c r="J247" s="6">
        <v>639</v>
      </c>
      <c r="K247" s="6">
        <v>1008</v>
      </c>
      <c r="L247" s="6">
        <v>478</v>
      </c>
      <c r="M247" s="6">
        <v>77</v>
      </c>
      <c r="N247" s="11">
        <v>353</v>
      </c>
      <c r="O247" s="6">
        <v>242</v>
      </c>
      <c r="P247" s="6">
        <v>708</v>
      </c>
      <c r="Q247" s="6">
        <v>851</v>
      </c>
      <c r="R247" s="6">
        <v>332</v>
      </c>
      <c r="S247" s="6">
        <v>219</v>
      </c>
      <c r="T247" s="6">
        <v>745</v>
      </c>
      <c r="U247" s="6">
        <v>890</v>
      </c>
      <c r="V247" s="6">
        <v>598</v>
      </c>
      <c r="W247" s="6">
        <v>965</v>
      </c>
      <c r="X247" s="8">
        <v>503</v>
      </c>
      <c r="Y247" s="6">
        <v>104</v>
      </c>
      <c r="Z247" s="9">
        <v>783</v>
      </c>
      <c r="AA247" s="12">
        <v>672</v>
      </c>
      <c r="AB247" s="6">
        <v>174</v>
      </c>
      <c r="AC247" s="6">
        <v>317</v>
      </c>
      <c r="AD247" s="6">
        <v>17</v>
      </c>
      <c r="AE247" s="6">
        <v>386</v>
      </c>
      <c r="AF247" s="6">
        <v>948</v>
      </c>
      <c r="AG247" s="179">
        <v>547</v>
      </c>
      <c r="AH247" s="5">
        <f t="shared" si="51"/>
        <v>16400</v>
      </c>
      <c r="AI247" s="5">
        <f t="shared" si="52"/>
        <v>11201200</v>
      </c>
      <c r="AJ247" s="2">
        <f t="shared" si="50"/>
        <v>8606720000</v>
      </c>
      <c r="AK247" s="115">
        <f>SUMSQ(B247,C247,D247,E247,F247,G247,H247,I247,J247,K247,L247,M247,N247,O247,P247,Q247,B248,C248,D248,E248,F248,G248,H248,I248,J248,K248,L248,M248,N248,O248,P248,Q248)</f>
        <v>11201200</v>
      </c>
      <c r="BT247" s="22"/>
      <c r="BU247" s="29" t="s">
        <v>600</v>
      </c>
      <c r="BV247" s="30" t="s">
        <v>1030</v>
      </c>
      <c r="BW247" s="31">
        <f>L2+(239*L4)</f>
        <v>240</v>
      </c>
      <c r="BX247" s="22"/>
    </row>
    <row r="248" spans="1:76" x14ac:dyDescent="0.2">
      <c r="A248" s="1">
        <v>26</v>
      </c>
      <c r="B248" s="178">
        <v>415</v>
      </c>
      <c r="C248" s="6">
        <v>16</v>
      </c>
      <c r="D248" s="7">
        <v>574</v>
      </c>
      <c r="E248" s="6">
        <v>941</v>
      </c>
      <c r="F248" s="6">
        <v>641</v>
      </c>
      <c r="G248" s="6">
        <v>786</v>
      </c>
      <c r="H248" s="6">
        <v>292</v>
      </c>
      <c r="I248" s="6">
        <v>179</v>
      </c>
      <c r="J248" s="6">
        <v>988</v>
      </c>
      <c r="K248" s="6">
        <v>587</v>
      </c>
      <c r="L248" s="6">
        <v>121</v>
      </c>
      <c r="M248" s="6">
        <v>490</v>
      </c>
      <c r="N248" s="6">
        <v>198</v>
      </c>
      <c r="O248" s="11">
        <v>341</v>
      </c>
      <c r="P248" s="6">
        <v>871</v>
      </c>
      <c r="Q248" s="6">
        <v>760</v>
      </c>
      <c r="R248" s="6">
        <v>239</v>
      </c>
      <c r="S248" s="6">
        <v>384</v>
      </c>
      <c r="T248" s="6">
        <v>846</v>
      </c>
      <c r="U248" s="6">
        <v>733</v>
      </c>
      <c r="V248" s="6">
        <v>1009</v>
      </c>
      <c r="W248" s="6">
        <v>610</v>
      </c>
      <c r="X248" s="6">
        <v>84</v>
      </c>
      <c r="Y248" s="8">
        <v>451</v>
      </c>
      <c r="Z248" s="12">
        <v>684</v>
      </c>
      <c r="AA248" s="9">
        <v>827</v>
      </c>
      <c r="AB248" s="6">
        <v>265</v>
      </c>
      <c r="AC248" s="6">
        <v>154</v>
      </c>
      <c r="AD248" s="6">
        <v>438</v>
      </c>
      <c r="AE248" s="6">
        <v>37</v>
      </c>
      <c r="AF248" s="6">
        <v>535</v>
      </c>
      <c r="AG248" s="179">
        <v>904</v>
      </c>
      <c r="AH248" s="5">
        <f t="shared" si="51"/>
        <v>16400</v>
      </c>
      <c r="AI248" s="5">
        <f t="shared" si="52"/>
        <v>11201200</v>
      </c>
      <c r="AJ248" s="2">
        <f t="shared" si="50"/>
        <v>8606720000</v>
      </c>
      <c r="AK248" s="115">
        <f>SUMSQ(R247,S247,T247,U247,V247,W247,X247,Y247,Z247,AA247,AB247,AC247,AD247,AE247,AF247,AG247,R248,S248,T248,U248,V248,W248,X248,Y248,Z248,AA248,AB248,AC248,AD248,AE248,AF248,AG248)</f>
        <v>11201200</v>
      </c>
      <c r="BT248" s="22"/>
      <c r="BU248" s="29" t="s">
        <v>102</v>
      </c>
      <c r="BV248" s="30" t="s">
        <v>1030</v>
      </c>
      <c r="BW248" s="31">
        <f>L2+(240*L4)</f>
        <v>241</v>
      </c>
      <c r="BX248" s="22"/>
    </row>
    <row r="249" spans="1:76" x14ac:dyDescent="0.2">
      <c r="A249" s="1">
        <v>27</v>
      </c>
      <c r="B249" s="178">
        <v>963</v>
      </c>
      <c r="C249" s="7">
        <v>596</v>
      </c>
      <c r="D249" s="6">
        <v>98</v>
      </c>
      <c r="E249" s="6">
        <v>497</v>
      </c>
      <c r="F249" s="6">
        <v>221</v>
      </c>
      <c r="G249" s="6">
        <v>334</v>
      </c>
      <c r="H249" s="6">
        <v>896</v>
      </c>
      <c r="I249" s="6">
        <v>751</v>
      </c>
      <c r="J249" s="6">
        <v>392</v>
      </c>
      <c r="K249" s="6">
        <v>23</v>
      </c>
      <c r="L249" s="6">
        <v>549</v>
      </c>
      <c r="M249" s="6">
        <v>950</v>
      </c>
      <c r="N249" s="6">
        <v>666</v>
      </c>
      <c r="O249" s="6">
        <v>777</v>
      </c>
      <c r="P249" s="11">
        <v>315</v>
      </c>
      <c r="Q249" s="6">
        <v>172</v>
      </c>
      <c r="R249" s="6">
        <v>691</v>
      </c>
      <c r="S249" s="6">
        <v>804</v>
      </c>
      <c r="T249" s="6">
        <v>274</v>
      </c>
      <c r="U249" s="6">
        <v>129</v>
      </c>
      <c r="V249" s="8">
        <v>429</v>
      </c>
      <c r="W249" s="6">
        <v>62</v>
      </c>
      <c r="X249" s="6">
        <v>528</v>
      </c>
      <c r="Y249" s="6">
        <v>927</v>
      </c>
      <c r="Z249" s="6">
        <v>248</v>
      </c>
      <c r="AA249" s="6">
        <v>359</v>
      </c>
      <c r="AB249" s="9">
        <v>853</v>
      </c>
      <c r="AC249" s="12">
        <v>710</v>
      </c>
      <c r="AD249" s="6">
        <v>1002</v>
      </c>
      <c r="AE249" s="6">
        <v>633</v>
      </c>
      <c r="AF249" s="6">
        <v>75</v>
      </c>
      <c r="AG249" s="179">
        <v>476</v>
      </c>
      <c r="AH249" s="5">
        <f t="shared" si="51"/>
        <v>16400</v>
      </c>
      <c r="AI249" s="5">
        <f t="shared" si="52"/>
        <v>11201200</v>
      </c>
      <c r="AJ249" s="2">
        <f t="shared" si="50"/>
        <v>8606720000</v>
      </c>
      <c r="AK249" s="115">
        <f>SUMSQ(B249,C249,D249,E249,F249,G249,H249,I249,J249,K249,L249,M249,N249,O249,P249,Q249,B250,C250,D250,E250,F250,G250,H250,I250,J250,K250,L250,M250,N250,O250,P250,Q250)</f>
        <v>11201200</v>
      </c>
      <c r="BT249" s="22"/>
      <c r="BU249" s="29" t="s">
        <v>160</v>
      </c>
      <c r="BV249" s="30" t="s">
        <v>1030</v>
      </c>
      <c r="BW249" s="31">
        <f>L2+(241*L4)</f>
        <v>242</v>
      </c>
      <c r="BX249" s="22"/>
    </row>
    <row r="250" spans="1:76" x14ac:dyDescent="0.2">
      <c r="A250" s="1">
        <v>28</v>
      </c>
      <c r="B250" s="197">
        <v>616</v>
      </c>
      <c r="C250" s="6">
        <v>1015</v>
      </c>
      <c r="D250" s="6">
        <v>453</v>
      </c>
      <c r="E250" s="6">
        <v>86</v>
      </c>
      <c r="F250" s="6">
        <v>378</v>
      </c>
      <c r="G250" s="6">
        <v>233</v>
      </c>
      <c r="H250" s="6">
        <v>731</v>
      </c>
      <c r="I250" s="6">
        <v>844</v>
      </c>
      <c r="J250" s="6">
        <v>35</v>
      </c>
      <c r="K250" s="6">
        <v>436</v>
      </c>
      <c r="L250" s="6">
        <v>898</v>
      </c>
      <c r="M250" s="6">
        <v>529</v>
      </c>
      <c r="N250" s="6">
        <v>829</v>
      </c>
      <c r="O250" s="6">
        <v>686</v>
      </c>
      <c r="P250" s="6">
        <v>160</v>
      </c>
      <c r="Q250" s="11">
        <v>271</v>
      </c>
      <c r="R250" s="6">
        <v>792</v>
      </c>
      <c r="S250" s="6">
        <v>647</v>
      </c>
      <c r="T250" s="6">
        <v>181</v>
      </c>
      <c r="U250" s="6">
        <v>294</v>
      </c>
      <c r="V250" s="6">
        <v>10</v>
      </c>
      <c r="W250" s="8">
        <v>409</v>
      </c>
      <c r="X250" s="6">
        <v>939</v>
      </c>
      <c r="Y250" s="6">
        <v>572</v>
      </c>
      <c r="Z250" s="6">
        <v>339</v>
      </c>
      <c r="AA250" s="6">
        <v>196</v>
      </c>
      <c r="AB250" s="12">
        <v>754</v>
      </c>
      <c r="AC250" s="9">
        <v>865</v>
      </c>
      <c r="AD250" s="6">
        <v>589</v>
      </c>
      <c r="AE250" s="6">
        <v>990</v>
      </c>
      <c r="AF250" s="6">
        <v>496</v>
      </c>
      <c r="AG250" s="179">
        <v>127</v>
      </c>
      <c r="AH250" s="5">
        <f t="shared" si="51"/>
        <v>16400</v>
      </c>
      <c r="AI250" s="5">
        <f t="shared" si="52"/>
        <v>11201200</v>
      </c>
      <c r="AJ250" s="2">
        <f t="shared" si="50"/>
        <v>8606720000</v>
      </c>
      <c r="AK250" s="115">
        <f>SUMSQ(R249,S249,T249,U249,V249,W249,X249,Y249,Z249,AA249,AB249,AC249,AD249,AE249,AF249,AG249,R250,S250,T250,U250,V250,W250,X250,Y250,Z250,AA250,AB250,AC250,AD250,AE250,AF250,AG250)</f>
        <v>11201200</v>
      </c>
      <c r="BT250" s="22"/>
      <c r="BU250" s="29" t="s">
        <v>308</v>
      </c>
      <c r="BV250" s="30" t="s">
        <v>1030</v>
      </c>
      <c r="BW250" s="31">
        <f>L2+(242*L4)</f>
        <v>243</v>
      </c>
      <c r="BX250" s="22"/>
    </row>
    <row r="251" spans="1:76" x14ac:dyDescent="0.2">
      <c r="A251" s="1">
        <v>29</v>
      </c>
      <c r="B251" s="178">
        <v>953</v>
      </c>
      <c r="C251" s="6">
        <v>554</v>
      </c>
      <c r="D251" s="6">
        <v>28</v>
      </c>
      <c r="E251" s="6">
        <v>395</v>
      </c>
      <c r="F251" s="6">
        <v>167</v>
      </c>
      <c r="G251" s="6">
        <v>312</v>
      </c>
      <c r="H251" s="6">
        <v>774</v>
      </c>
      <c r="I251" s="7">
        <v>661</v>
      </c>
      <c r="J251" s="11">
        <v>510</v>
      </c>
      <c r="K251" s="6">
        <v>109</v>
      </c>
      <c r="L251" s="6">
        <v>607</v>
      </c>
      <c r="M251" s="6">
        <v>976</v>
      </c>
      <c r="N251" s="6">
        <v>740</v>
      </c>
      <c r="O251" s="6">
        <v>883</v>
      </c>
      <c r="P251" s="6">
        <v>321</v>
      </c>
      <c r="Q251" s="6">
        <v>210</v>
      </c>
      <c r="R251" s="6">
        <v>713</v>
      </c>
      <c r="S251" s="6">
        <v>858</v>
      </c>
      <c r="T251" s="8">
        <v>364</v>
      </c>
      <c r="U251" s="6">
        <v>251</v>
      </c>
      <c r="V251" s="6">
        <v>471</v>
      </c>
      <c r="W251" s="6">
        <v>72</v>
      </c>
      <c r="X251" s="6">
        <v>630</v>
      </c>
      <c r="Y251" s="6">
        <v>997</v>
      </c>
      <c r="Z251" s="6">
        <v>142</v>
      </c>
      <c r="AA251" s="6">
        <v>285</v>
      </c>
      <c r="AB251" s="6">
        <v>815</v>
      </c>
      <c r="AC251" s="6">
        <v>704</v>
      </c>
      <c r="AD251" s="9">
        <v>916</v>
      </c>
      <c r="AE251" s="12">
        <v>515</v>
      </c>
      <c r="AF251" s="6">
        <v>49</v>
      </c>
      <c r="AG251" s="179">
        <v>418</v>
      </c>
      <c r="AH251" s="5">
        <f t="shared" si="51"/>
        <v>16400</v>
      </c>
      <c r="AI251" s="5">
        <f t="shared" si="52"/>
        <v>11201200</v>
      </c>
      <c r="AJ251" s="2">
        <f t="shared" si="50"/>
        <v>8606720000</v>
      </c>
      <c r="AK251" s="115">
        <f>SUMSQ(B251,C251,D251,E251,F251,G251,H251,I251,J251,K251,L251,M251,N251,O251,P251,Q251,B252,C252,D252,E252,F252,G252,H252,I252,J252,K252,L252,M252,N252,O252,P252,Q252)</f>
        <v>11201200</v>
      </c>
      <c r="BT251" s="22"/>
      <c r="BU251" s="29" t="s">
        <v>502</v>
      </c>
      <c r="BV251" s="30" t="s">
        <v>1030</v>
      </c>
      <c r="BW251" s="31">
        <f>L2+(243*L4)</f>
        <v>244</v>
      </c>
      <c r="BX251" s="22"/>
    </row>
    <row r="252" spans="1:76" x14ac:dyDescent="0.2">
      <c r="A252" s="1">
        <v>30</v>
      </c>
      <c r="B252" s="178">
        <v>542</v>
      </c>
      <c r="C252" s="6">
        <v>909</v>
      </c>
      <c r="D252" s="6">
        <v>447</v>
      </c>
      <c r="E252" s="6">
        <v>48</v>
      </c>
      <c r="F252" s="6">
        <v>260</v>
      </c>
      <c r="G252" s="6">
        <v>147</v>
      </c>
      <c r="H252" s="7">
        <v>673</v>
      </c>
      <c r="I252" s="6">
        <v>818</v>
      </c>
      <c r="J252" s="6">
        <v>89</v>
      </c>
      <c r="K252" s="11">
        <v>458</v>
      </c>
      <c r="L252" s="6">
        <v>1020</v>
      </c>
      <c r="M252" s="6">
        <v>619</v>
      </c>
      <c r="N252" s="6">
        <v>839</v>
      </c>
      <c r="O252" s="6">
        <v>728</v>
      </c>
      <c r="P252" s="6">
        <v>230</v>
      </c>
      <c r="Q252" s="6">
        <v>373</v>
      </c>
      <c r="R252" s="6">
        <v>878</v>
      </c>
      <c r="S252" s="6">
        <v>765</v>
      </c>
      <c r="T252" s="6">
        <v>207</v>
      </c>
      <c r="U252" s="8">
        <v>352</v>
      </c>
      <c r="V252" s="6">
        <v>116</v>
      </c>
      <c r="W252" s="6">
        <v>483</v>
      </c>
      <c r="X252" s="6">
        <v>977</v>
      </c>
      <c r="Y252" s="6">
        <v>578</v>
      </c>
      <c r="Z252" s="6">
        <v>297</v>
      </c>
      <c r="AA252" s="6">
        <v>186</v>
      </c>
      <c r="AB252" s="6">
        <v>652</v>
      </c>
      <c r="AC252" s="6">
        <v>795</v>
      </c>
      <c r="AD252" s="12">
        <v>567</v>
      </c>
      <c r="AE252" s="9">
        <v>936</v>
      </c>
      <c r="AF252" s="6">
        <v>406</v>
      </c>
      <c r="AG252" s="179">
        <v>5</v>
      </c>
      <c r="AH252" s="5">
        <f t="shared" si="51"/>
        <v>16400</v>
      </c>
      <c r="AI252" s="5">
        <f t="shared" si="52"/>
        <v>11201200</v>
      </c>
      <c r="AJ252" s="2">
        <f t="shared" si="50"/>
        <v>8606720000</v>
      </c>
      <c r="AK252" s="115">
        <f>SUMSQ(R251,S251,T251,U251,V251,W251,X251,Y251,Z251,AA251,AB251,AC251,AD251,AE251,AF251,AG251,R252,S252,T252,U252,V252,W252,X252,Y252,Z252,AA252,AB252,AC252,AD252,AE252,AF252,AG252)</f>
        <v>11201200</v>
      </c>
      <c r="BT252" s="22"/>
      <c r="BU252" s="29" t="s">
        <v>564</v>
      </c>
      <c r="BV252" s="30" t="s">
        <v>1030</v>
      </c>
      <c r="BW252" s="31">
        <f>L2+(244*L4)</f>
        <v>245</v>
      </c>
      <c r="BX252" s="22"/>
    </row>
    <row r="253" spans="1:76" x14ac:dyDescent="0.2">
      <c r="A253" s="1">
        <v>31</v>
      </c>
      <c r="B253" s="178">
        <v>66</v>
      </c>
      <c r="C253" s="6">
        <v>465</v>
      </c>
      <c r="D253" s="6">
        <v>995</v>
      </c>
      <c r="E253" s="6">
        <v>628</v>
      </c>
      <c r="F253" s="6">
        <v>864</v>
      </c>
      <c r="G253" s="7">
        <v>719</v>
      </c>
      <c r="H253" s="6">
        <v>253</v>
      </c>
      <c r="I253" s="6">
        <v>366</v>
      </c>
      <c r="J253" s="6">
        <v>517</v>
      </c>
      <c r="K253" s="6">
        <v>918</v>
      </c>
      <c r="L253" s="11">
        <v>424</v>
      </c>
      <c r="M253" s="6">
        <v>55</v>
      </c>
      <c r="N253" s="6">
        <v>283</v>
      </c>
      <c r="O253" s="6">
        <v>140</v>
      </c>
      <c r="P253" s="6">
        <v>698</v>
      </c>
      <c r="Q253" s="6">
        <v>809</v>
      </c>
      <c r="R253" s="8">
        <v>306</v>
      </c>
      <c r="S253" s="6">
        <v>161</v>
      </c>
      <c r="T253" s="6">
        <v>659</v>
      </c>
      <c r="U253" s="6">
        <v>772</v>
      </c>
      <c r="V253" s="6">
        <v>560</v>
      </c>
      <c r="W253" s="6">
        <v>959</v>
      </c>
      <c r="X253" s="6">
        <v>397</v>
      </c>
      <c r="Y253" s="6">
        <v>30</v>
      </c>
      <c r="Z253" s="6">
        <v>885</v>
      </c>
      <c r="AA253" s="6">
        <v>742</v>
      </c>
      <c r="AB253" s="6">
        <v>216</v>
      </c>
      <c r="AC253" s="6">
        <v>327</v>
      </c>
      <c r="AD253" s="6">
        <v>107</v>
      </c>
      <c r="AE253" s="6">
        <v>508</v>
      </c>
      <c r="AF253" s="9">
        <v>970</v>
      </c>
      <c r="AG253" s="186">
        <v>601</v>
      </c>
      <c r="AH253" s="5">
        <f t="shared" si="51"/>
        <v>16400</v>
      </c>
      <c r="AI253" s="5">
        <f t="shared" si="52"/>
        <v>11201200</v>
      </c>
      <c r="AJ253" s="2">
        <f t="shared" si="50"/>
        <v>8606720000</v>
      </c>
      <c r="AK253" s="115">
        <f>SUMSQ(B253,C253,D253,E253,F253,G253,H253,I253,J253,K253,L253,M253,N253,O253,P253,Q253,B254,C254,D254,E254,F254,G254,H254,I254,J254,K254,L254,M254,N254,O254,P254,Q254)</f>
        <v>11201200</v>
      </c>
      <c r="BT253" s="22"/>
      <c r="BU253" s="29" t="s">
        <v>758</v>
      </c>
      <c r="BV253" s="30" t="s">
        <v>1030</v>
      </c>
      <c r="BW253" s="31">
        <f>L2+(245*L4)</f>
        <v>246</v>
      </c>
      <c r="BX253" s="22"/>
    </row>
    <row r="254" spans="1:76" ht="13.5" thickBot="1" x14ac:dyDescent="0.25">
      <c r="A254" s="1">
        <v>32</v>
      </c>
      <c r="B254" s="201">
        <v>485</v>
      </c>
      <c r="C254" s="180">
        <v>118</v>
      </c>
      <c r="D254" s="180">
        <v>584</v>
      </c>
      <c r="E254" s="180">
        <v>983</v>
      </c>
      <c r="F254" s="203">
        <v>763</v>
      </c>
      <c r="G254" s="180">
        <v>876</v>
      </c>
      <c r="H254" s="180">
        <v>346</v>
      </c>
      <c r="I254" s="180">
        <v>201</v>
      </c>
      <c r="J254" s="180">
        <v>930</v>
      </c>
      <c r="K254" s="180">
        <v>561</v>
      </c>
      <c r="L254" s="180">
        <v>3</v>
      </c>
      <c r="M254" s="191">
        <v>404</v>
      </c>
      <c r="N254" s="180">
        <v>192</v>
      </c>
      <c r="O254" s="180">
        <v>303</v>
      </c>
      <c r="P254" s="180">
        <v>797</v>
      </c>
      <c r="Q254" s="180">
        <v>654</v>
      </c>
      <c r="R254" s="180">
        <v>149</v>
      </c>
      <c r="S254" s="202">
        <v>262</v>
      </c>
      <c r="T254" s="180">
        <v>824</v>
      </c>
      <c r="U254" s="180">
        <v>679</v>
      </c>
      <c r="V254" s="180">
        <v>907</v>
      </c>
      <c r="W254" s="180">
        <v>540</v>
      </c>
      <c r="X254" s="180">
        <v>42</v>
      </c>
      <c r="Y254" s="180">
        <v>441</v>
      </c>
      <c r="Z254" s="180">
        <v>722</v>
      </c>
      <c r="AA254" s="180">
        <v>833</v>
      </c>
      <c r="AB254" s="180">
        <v>371</v>
      </c>
      <c r="AC254" s="180">
        <v>228</v>
      </c>
      <c r="AD254" s="180">
        <v>464</v>
      </c>
      <c r="AE254" s="180">
        <v>95</v>
      </c>
      <c r="AF254" s="187">
        <v>621</v>
      </c>
      <c r="AG254" s="204">
        <v>1022</v>
      </c>
      <c r="AH254" s="5">
        <f t="shared" si="51"/>
        <v>16400</v>
      </c>
      <c r="AI254" s="5">
        <f t="shared" si="52"/>
        <v>11201200</v>
      </c>
      <c r="AJ254" s="2">
        <f t="shared" si="50"/>
        <v>8606720000</v>
      </c>
      <c r="AK254" s="115">
        <f>SUMSQ(R253,S253,T253,U253,V253,W253,X253,Y253,Z253,AA253,AB253,AC253,AD253,AE253,AF253,AG253,R254,S254,T254,U254,V254,W254,X254,Y254,Z254,AA254,AB254,AC254,AD254,AE254,AF254,AG254)</f>
        <v>11201200</v>
      </c>
      <c r="BT254" s="22"/>
      <c r="BU254" s="29" t="s">
        <v>860</v>
      </c>
      <c r="BV254" s="30" t="s">
        <v>1030</v>
      </c>
      <c r="BW254" s="31">
        <f>L2+(246*L4)</f>
        <v>247</v>
      </c>
      <c r="BX254" s="22"/>
    </row>
    <row r="255" spans="1:76" x14ac:dyDescent="0.2">
      <c r="A255" s="3" t="s">
        <v>0</v>
      </c>
      <c r="B255" s="5">
        <f t="shared" ref="B255:I255" si="53">SUM(B223:B254)</f>
        <v>16400</v>
      </c>
      <c r="C255" s="5">
        <f t="shared" si="53"/>
        <v>16400</v>
      </c>
      <c r="D255" s="5">
        <f t="shared" si="53"/>
        <v>16400</v>
      </c>
      <c r="E255" s="5">
        <f t="shared" si="53"/>
        <v>16400</v>
      </c>
      <c r="F255" s="5">
        <f t="shared" si="53"/>
        <v>16400</v>
      </c>
      <c r="G255" s="5">
        <f t="shared" si="53"/>
        <v>16400</v>
      </c>
      <c r="H255" s="5">
        <f t="shared" si="53"/>
        <v>16400</v>
      </c>
      <c r="I255" s="5">
        <f t="shared" si="53"/>
        <v>16400</v>
      </c>
      <c r="J255" s="5">
        <f t="shared" ref="J255:AG255" si="54">SUM(J223:J254)</f>
        <v>16400</v>
      </c>
      <c r="K255" s="5">
        <f t="shared" si="54"/>
        <v>16400</v>
      </c>
      <c r="L255" s="5">
        <f t="shared" si="54"/>
        <v>16400</v>
      </c>
      <c r="M255" s="5">
        <f t="shared" si="54"/>
        <v>16400</v>
      </c>
      <c r="N255" s="5">
        <f t="shared" si="54"/>
        <v>16400</v>
      </c>
      <c r="O255" s="5">
        <f t="shared" si="54"/>
        <v>16400</v>
      </c>
      <c r="P255" s="5">
        <f t="shared" si="54"/>
        <v>16400</v>
      </c>
      <c r="Q255" s="5">
        <f t="shared" si="54"/>
        <v>16400</v>
      </c>
      <c r="R255" s="5">
        <f t="shared" si="54"/>
        <v>16400</v>
      </c>
      <c r="S255" s="5">
        <f t="shared" si="54"/>
        <v>16400</v>
      </c>
      <c r="T255" s="5">
        <f t="shared" si="54"/>
        <v>16400</v>
      </c>
      <c r="U255" s="5">
        <f t="shared" si="54"/>
        <v>16400</v>
      </c>
      <c r="V255" s="5">
        <f t="shared" si="54"/>
        <v>16400</v>
      </c>
      <c r="W255" s="5">
        <f t="shared" si="54"/>
        <v>16400</v>
      </c>
      <c r="X255" s="5">
        <f t="shared" si="54"/>
        <v>16400</v>
      </c>
      <c r="Y255" s="5">
        <f t="shared" si="54"/>
        <v>16400</v>
      </c>
      <c r="Z255" s="5">
        <f t="shared" si="54"/>
        <v>16400</v>
      </c>
      <c r="AA255" s="5">
        <f t="shared" si="54"/>
        <v>16400</v>
      </c>
      <c r="AB255" s="5">
        <f t="shared" si="54"/>
        <v>16400</v>
      </c>
      <c r="AC255" s="5">
        <f t="shared" si="54"/>
        <v>16400</v>
      </c>
      <c r="AD255" s="5">
        <f t="shared" si="54"/>
        <v>16400</v>
      </c>
      <c r="AE255" s="5">
        <f t="shared" si="54"/>
        <v>16400</v>
      </c>
      <c r="AF255" s="5">
        <f t="shared" si="54"/>
        <v>16400</v>
      </c>
      <c r="AG255" s="5">
        <f t="shared" si="54"/>
        <v>16400</v>
      </c>
      <c r="AH255" s="5"/>
      <c r="AI255" s="5"/>
      <c r="BT255" s="22"/>
      <c r="BU255" s="29" t="s">
        <v>918</v>
      </c>
      <c r="BV255" s="30" t="s">
        <v>1030</v>
      </c>
      <c r="BW255" s="31">
        <f>L2+(247*L4)</f>
        <v>248</v>
      </c>
      <c r="BX255" s="22"/>
    </row>
    <row r="256" spans="1:76" x14ac:dyDescent="0.2">
      <c r="A256" s="3" t="s">
        <v>1</v>
      </c>
      <c r="B256" s="5">
        <f t="shared" ref="B256:AG256" si="55">SUMSQ(B223:B254)</f>
        <v>11201200</v>
      </c>
      <c r="C256" s="5">
        <f t="shared" si="55"/>
        <v>11201200</v>
      </c>
      <c r="D256" s="5">
        <f t="shared" si="55"/>
        <v>11201200</v>
      </c>
      <c r="E256" s="5">
        <f t="shared" si="55"/>
        <v>11201200</v>
      </c>
      <c r="F256" s="5">
        <f t="shared" si="55"/>
        <v>11201200</v>
      </c>
      <c r="G256" s="5">
        <f t="shared" si="55"/>
        <v>11201200</v>
      </c>
      <c r="H256" s="5">
        <f t="shared" si="55"/>
        <v>11201200</v>
      </c>
      <c r="I256" s="5">
        <f t="shared" si="55"/>
        <v>11201200</v>
      </c>
      <c r="J256" s="5">
        <f t="shared" si="55"/>
        <v>11201200</v>
      </c>
      <c r="K256" s="5">
        <f t="shared" si="55"/>
        <v>11201200</v>
      </c>
      <c r="L256" s="5">
        <f t="shared" si="55"/>
        <v>11201200</v>
      </c>
      <c r="M256" s="5">
        <f t="shared" si="55"/>
        <v>11201200</v>
      </c>
      <c r="N256" s="5">
        <f t="shared" si="55"/>
        <v>11201200</v>
      </c>
      <c r="O256" s="5">
        <f t="shared" si="55"/>
        <v>11201200</v>
      </c>
      <c r="P256" s="5">
        <f t="shared" si="55"/>
        <v>11201200</v>
      </c>
      <c r="Q256" s="5">
        <f t="shared" si="55"/>
        <v>11201200</v>
      </c>
      <c r="R256" s="5">
        <f t="shared" si="55"/>
        <v>11201200</v>
      </c>
      <c r="S256" s="5">
        <f t="shared" si="55"/>
        <v>11201200</v>
      </c>
      <c r="T256" s="5">
        <f t="shared" si="55"/>
        <v>11201200</v>
      </c>
      <c r="U256" s="5">
        <f t="shared" si="55"/>
        <v>11201200</v>
      </c>
      <c r="V256" s="5">
        <f t="shared" si="55"/>
        <v>11201200</v>
      </c>
      <c r="W256" s="5">
        <f t="shared" si="55"/>
        <v>11201200</v>
      </c>
      <c r="X256" s="5">
        <f t="shared" si="55"/>
        <v>11201200</v>
      </c>
      <c r="Y256" s="5">
        <f t="shared" si="55"/>
        <v>11201200</v>
      </c>
      <c r="Z256" s="5">
        <f t="shared" si="55"/>
        <v>11201200</v>
      </c>
      <c r="AA256" s="5">
        <f t="shared" si="55"/>
        <v>11201200</v>
      </c>
      <c r="AB256" s="5">
        <f t="shared" si="55"/>
        <v>11201200</v>
      </c>
      <c r="AC256" s="5">
        <f t="shared" si="55"/>
        <v>11201200</v>
      </c>
      <c r="AD256" s="5">
        <f t="shared" si="55"/>
        <v>11201200</v>
      </c>
      <c r="AE256" s="5">
        <f t="shared" si="55"/>
        <v>11201200</v>
      </c>
      <c r="AF256" s="5">
        <f t="shared" si="55"/>
        <v>11201200</v>
      </c>
      <c r="AG256" s="5">
        <f t="shared" si="55"/>
        <v>11201200</v>
      </c>
      <c r="AH256" s="5" t="s">
        <v>5</v>
      </c>
      <c r="AI256" s="5"/>
      <c r="BT256" s="22"/>
      <c r="BU256" s="29" t="s">
        <v>616</v>
      </c>
      <c r="BV256" s="30" t="s">
        <v>1030</v>
      </c>
      <c r="BW256" s="31">
        <f>L2+(248*L4)</f>
        <v>249</v>
      </c>
      <c r="BX256" s="22"/>
    </row>
    <row r="257" spans="1:76" x14ac:dyDescent="0.2">
      <c r="A257" s="3" t="s">
        <v>2</v>
      </c>
      <c r="B257" s="2">
        <f t="shared" ref="B257:AG257" si="56">B223^3+B224^3+B225^3+B226^3+B227^3+B228^3+B229^3+B230^3+B231^3+B232^3+B233^3+B234^3+B235^3+B236^3+B237^3+B238^3+B239^3+B240^3+B241^3+B242^3+B243^3+B244^3+B245^3+B246^3+B247^3+B248^3+B249^3+B250^3+B251^3+B252^3+B253^3+B254^3</f>
        <v>8606720000</v>
      </c>
      <c r="C257" s="2">
        <f t="shared" si="56"/>
        <v>8606720000</v>
      </c>
      <c r="D257" s="2">
        <f t="shared" si="56"/>
        <v>8606720000</v>
      </c>
      <c r="E257" s="2">
        <f t="shared" si="56"/>
        <v>8606720000</v>
      </c>
      <c r="F257" s="2">
        <f t="shared" si="56"/>
        <v>8606720000</v>
      </c>
      <c r="G257" s="2">
        <f t="shared" si="56"/>
        <v>8606720000</v>
      </c>
      <c r="H257" s="2">
        <f t="shared" si="56"/>
        <v>8606720000</v>
      </c>
      <c r="I257" s="2">
        <f t="shared" si="56"/>
        <v>8606720000</v>
      </c>
      <c r="J257" s="2">
        <f t="shared" si="56"/>
        <v>8606720000</v>
      </c>
      <c r="K257" s="2">
        <f t="shared" si="56"/>
        <v>8606720000</v>
      </c>
      <c r="L257" s="2">
        <f t="shared" si="56"/>
        <v>8606720000</v>
      </c>
      <c r="M257" s="2">
        <f t="shared" si="56"/>
        <v>8606720000</v>
      </c>
      <c r="N257" s="2">
        <f t="shared" si="56"/>
        <v>8606720000</v>
      </c>
      <c r="O257" s="2">
        <f t="shared" si="56"/>
        <v>8606720000</v>
      </c>
      <c r="P257" s="2">
        <f t="shared" si="56"/>
        <v>8606720000</v>
      </c>
      <c r="Q257" s="2">
        <f t="shared" si="56"/>
        <v>8606720000</v>
      </c>
      <c r="R257" s="2">
        <f t="shared" si="56"/>
        <v>8606720000</v>
      </c>
      <c r="S257" s="2">
        <f t="shared" si="56"/>
        <v>8606720000</v>
      </c>
      <c r="T257" s="2">
        <f t="shared" si="56"/>
        <v>8606720000</v>
      </c>
      <c r="U257" s="2">
        <f t="shared" si="56"/>
        <v>8606720000</v>
      </c>
      <c r="V257" s="2">
        <f t="shared" si="56"/>
        <v>8606720000</v>
      </c>
      <c r="W257" s="2">
        <f t="shared" si="56"/>
        <v>8606720000</v>
      </c>
      <c r="X257" s="2">
        <f t="shared" si="56"/>
        <v>8606720000</v>
      </c>
      <c r="Y257" s="2">
        <f t="shared" si="56"/>
        <v>8606720000</v>
      </c>
      <c r="Z257" s="2">
        <f t="shared" si="56"/>
        <v>8606720000</v>
      </c>
      <c r="AA257" s="2">
        <f t="shared" si="56"/>
        <v>8606720000</v>
      </c>
      <c r="AB257" s="2">
        <f t="shared" si="56"/>
        <v>8606720000</v>
      </c>
      <c r="AC257" s="2">
        <f t="shared" si="56"/>
        <v>8606720000</v>
      </c>
      <c r="AD257" s="2">
        <f t="shared" si="56"/>
        <v>8606720000</v>
      </c>
      <c r="AE257" s="2">
        <f t="shared" si="56"/>
        <v>8606720000</v>
      </c>
      <c r="AF257" s="2">
        <f t="shared" si="56"/>
        <v>8606720000</v>
      </c>
      <c r="AG257" s="2">
        <f t="shared" si="56"/>
        <v>8606720000</v>
      </c>
      <c r="AH257" s="5"/>
      <c r="AI257" s="5"/>
      <c r="BT257" s="22"/>
      <c r="BU257" s="29" t="s">
        <v>675</v>
      </c>
      <c r="BV257" s="30" t="s">
        <v>1030</v>
      </c>
      <c r="BW257" s="31">
        <f>L2+(249*L4)</f>
        <v>250</v>
      </c>
      <c r="BX257" s="22"/>
    </row>
    <row r="258" spans="1:76" x14ac:dyDescent="0.2">
      <c r="AH258" s="5"/>
      <c r="AI258" s="5"/>
      <c r="BT258" s="22"/>
      <c r="BU258" s="29" t="s">
        <v>808</v>
      </c>
      <c r="BV258" s="30" t="s">
        <v>1030</v>
      </c>
      <c r="BW258" s="31">
        <f>L2+(250*L4)</f>
        <v>251</v>
      </c>
      <c r="BX258" s="22"/>
    </row>
    <row r="259" spans="1:76" x14ac:dyDescent="0.2">
      <c r="A259" s="3" t="s">
        <v>3</v>
      </c>
      <c r="B259" s="2">
        <f>B223</f>
        <v>7</v>
      </c>
      <c r="C259" s="2">
        <f>C224</f>
        <v>51</v>
      </c>
      <c r="D259" s="2">
        <f>D225</f>
        <v>93</v>
      </c>
      <c r="E259" s="2">
        <f>E226</f>
        <v>105</v>
      </c>
      <c r="F259" s="2">
        <f>F227</f>
        <v>156</v>
      </c>
      <c r="G259" s="2">
        <f>G228</f>
        <v>176</v>
      </c>
      <c r="H259" s="2">
        <f>H229</f>
        <v>194</v>
      </c>
      <c r="I259" s="2">
        <f>I230</f>
        <v>246</v>
      </c>
      <c r="J259" s="2">
        <f>J231</f>
        <v>266</v>
      </c>
      <c r="K259" s="2">
        <f>K232</f>
        <v>318</v>
      </c>
      <c r="L259" s="2">
        <f>L233</f>
        <v>340</v>
      </c>
      <c r="M259" s="2">
        <f>M234</f>
        <v>360</v>
      </c>
      <c r="N259" s="2">
        <f>N235</f>
        <v>405</v>
      </c>
      <c r="O259" s="2">
        <f>O236</f>
        <v>417</v>
      </c>
      <c r="P259" s="2">
        <f>P237</f>
        <v>463</v>
      </c>
      <c r="Q259" s="2">
        <f>Q238</f>
        <v>507</v>
      </c>
      <c r="R259" s="2">
        <f>R239</f>
        <v>514</v>
      </c>
      <c r="S259" s="2">
        <f>S240</f>
        <v>566</v>
      </c>
      <c r="T259" s="2">
        <f>T241</f>
        <v>604</v>
      </c>
      <c r="U259" s="2">
        <f>U242</f>
        <v>624</v>
      </c>
      <c r="V259" s="2">
        <f>V243</f>
        <v>669</v>
      </c>
      <c r="W259" s="2">
        <f>W244</f>
        <v>681</v>
      </c>
      <c r="X259" s="2">
        <f>X245</f>
        <v>711</v>
      </c>
      <c r="Y259" s="2">
        <f>Y246</f>
        <v>755</v>
      </c>
      <c r="Z259" s="2">
        <f>Z247</f>
        <v>783</v>
      </c>
      <c r="AA259" s="2">
        <f>AA248</f>
        <v>827</v>
      </c>
      <c r="AB259" s="2">
        <f>AB249</f>
        <v>853</v>
      </c>
      <c r="AC259" s="2">
        <f>AC250</f>
        <v>865</v>
      </c>
      <c r="AD259" s="2">
        <f>AD251</f>
        <v>916</v>
      </c>
      <c r="AE259" s="2">
        <f>AE252</f>
        <v>936</v>
      </c>
      <c r="AF259" s="2">
        <f>AF253</f>
        <v>970</v>
      </c>
      <c r="AG259" s="2">
        <f>AG254</f>
        <v>1022</v>
      </c>
      <c r="AH259" s="217">
        <f t="shared" ref="AH259:AH262" si="57">SUM(B259:AG259)</f>
        <v>16400</v>
      </c>
      <c r="AI259" s="5">
        <f t="shared" ref="AI259:AI262" si="58">SUMSQ(B259:AG259)</f>
        <v>11201200</v>
      </c>
      <c r="AJ259" s="2">
        <f t="shared" ref="AJ259:AJ262" si="59">B259^3+C259^3+D259^3+E259^3+F259^3+G259^3+H259^3+I259^3+J259^3+K259^3+L259^3+M259^3+N259^3+O259^3+P259^3+Q259^3+R259^3+S259^3+T259^3+U259^3+V259^3+W259^3+X259^3+Y259^3+Z259^3+AA259^3+AB259^3+AC259^3+AD259^3+AE259^3+AF259^3+AG259^3</f>
        <v>8606720000</v>
      </c>
      <c r="BT259" s="22"/>
      <c r="BU259" s="29" t="s">
        <v>1000</v>
      </c>
      <c r="BV259" s="30" t="s">
        <v>1030</v>
      </c>
      <c r="BW259" s="31">
        <f>L2+(251*L4)</f>
        <v>252</v>
      </c>
      <c r="BX259" s="22"/>
    </row>
    <row r="260" spans="1:76" x14ac:dyDescent="0.2">
      <c r="A260" s="3" t="s">
        <v>4</v>
      </c>
      <c r="B260" s="2">
        <f>B254</f>
        <v>485</v>
      </c>
      <c r="C260" s="2">
        <f>C253</f>
        <v>465</v>
      </c>
      <c r="D260" s="2">
        <f>D252</f>
        <v>447</v>
      </c>
      <c r="E260" s="2">
        <f>E251</f>
        <v>395</v>
      </c>
      <c r="F260" s="2">
        <f>F250</f>
        <v>378</v>
      </c>
      <c r="G260" s="2">
        <f>G249</f>
        <v>334</v>
      </c>
      <c r="H260" s="2">
        <f>H248</f>
        <v>292</v>
      </c>
      <c r="I260" s="2">
        <f>I247</f>
        <v>280</v>
      </c>
      <c r="J260" s="2">
        <f>J246</f>
        <v>236</v>
      </c>
      <c r="K260" s="2">
        <f>K245</f>
        <v>224</v>
      </c>
      <c r="L260" s="2">
        <f>L244</f>
        <v>178</v>
      </c>
      <c r="M260" s="2">
        <f>M243</f>
        <v>134</v>
      </c>
      <c r="N260" s="2">
        <f>N242</f>
        <v>119</v>
      </c>
      <c r="O260" s="2">
        <f>O241</f>
        <v>67</v>
      </c>
      <c r="P260" s="2">
        <f>P240</f>
        <v>45</v>
      </c>
      <c r="Q260" s="2">
        <f>Q239</f>
        <v>25</v>
      </c>
      <c r="R260" s="2">
        <f>R238</f>
        <v>996</v>
      </c>
      <c r="S260" s="2">
        <f>S237</f>
        <v>984</v>
      </c>
      <c r="T260" s="2">
        <f>T236</f>
        <v>954</v>
      </c>
      <c r="U260" s="2">
        <f>U235</f>
        <v>910</v>
      </c>
      <c r="V260" s="2">
        <f>V234</f>
        <v>895</v>
      </c>
      <c r="W260" s="2">
        <f>W233</f>
        <v>843</v>
      </c>
      <c r="X260" s="2">
        <f>X232</f>
        <v>805</v>
      </c>
      <c r="Y260" s="2">
        <f>Y231</f>
        <v>785</v>
      </c>
      <c r="Z260" s="2">
        <f>Z230</f>
        <v>749</v>
      </c>
      <c r="AA260" s="2">
        <f>AA229</f>
        <v>729</v>
      </c>
      <c r="AB260" s="2">
        <f>AB228</f>
        <v>695</v>
      </c>
      <c r="AC260" s="2">
        <f>AC227</f>
        <v>643</v>
      </c>
      <c r="AD260" s="2">
        <f>AD226</f>
        <v>626</v>
      </c>
      <c r="AE260" s="2">
        <f>AE225</f>
        <v>582</v>
      </c>
      <c r="AF260" s="2">
        <f>AF224</f>
        <v>556</v>
      </c>
      <c r="AG260" s="2">
        <f>AG223</f>
        <v>544</v>
      </c>
      <c r="AH260" s="217">
        <f t="shared" si="57"/>
        <v>16400</v>
      </c>
      <c r="AI260" s="5">
        <f t="shared" si="58"/>
        <v>11201200</v>
      </c>
      <c r="AJ260" s="2">
        <f t="shared" si="59"/>
        <v>8606720000</v>
      </c>
      <c r="BT260" s="22"/>
      <c r="BU260" s="29" t="s">
        <v>50</v>
      </c>
      <c r="BV260" s="30" t="s">
        <v>1030</v>
      </c>
      <c r="BW260" s="31">
        <f>L2+(252*L4)</f>
        <v>253</v>
      </c>
      <c r="BX260" s="22"/>
    </row>
    <row r="261" spans="1:76" x14ac:dyDescent="0.2">
      <c r="A261" s="3" t="s">
        <v>6</v>
      </c>
      <c r="B261" s="2">
        <f>B239</f>
        <v>882</v>
      </c>
      <c r="C261" s="2">
        <f>C240</f>
        <v>838</v>
      </c>
      <c r="D261" s="2">
        <f>D241</f>
        <v>812</v>
      </c>
      <c r="E261" s="2">
        <f>E242</f>
        <v>800</v>
      </c>
      <c r="F261" s="2">
        <f>F243</f>
        <v>1005</v>
      </c>
      <c r="G261" s="2">
        <f>G244</f>
        <v>985</v>
      </c>
      <c r="H261" s="2">
        <f>H245</f>
        <v>951</v>
      </c>
      <c r="I261" s="2">
        <f>I246</f>
        <v>899</v>
      </c>
      <c r="J261" s="2">
        <f>J247</f>
        <v>639</v>
      </c>
      <c r="K261" s="2">
        <f>K248</f>
        <v>587</v>
      </c>
      <c r="L261" s="2">
        <f>L249</f>
        <v>549</v>
      </c>
      <c r="M261" s="2">
        <f>M250</f>
        <v>529</v>
      </c>
      <c r="N261" s="2">
        <f>N251</f>
        <v>740</v>
      </c>
      <c r="O261" s="2">
        <f>O252</f>
        <v>728</v>
      </c>
      <c r="P261" s="2">
        <f>P253</f>
        <v>698</v>
      </c>
      <c r="Q261" s="2">
        <f>Q254</f>
        <v>654</v>
      </c>
      <c r="R261" s="2">
        <f>R223</f>
        <v>375</v>
      </c>
      <c r="S261" s="2">
        <f>S224</f>
        <v>323</v>
      </c>
      <c r="T261" s="2">
        <f>T225</f>
        <v>301</v>
      </c>
      <c r="U261" s="2">
        <f>U226</f>
        <v>281</v>
      </c>
      <c r="V261" s="2">
        <f>V227</f>
        <v>492</v>
      </c>
      <c r="W261" s="2">
        <f>W228</f>
        <v>480</v>
      </c>
      <c r="X261" s="2">
        <f>X229</f>
        <v>434</v>
      </c>
      <c r="Y261" s="2">
        <f>Y230</f>
        <v>390</v>
      </c>
      <c r="Z261" s="2">
        <f>Z231</f>
        <v>122</v>
      </c>
      <c r="AA261" s="2">
        <f>AA232</f>
        <v>78</v>
      </c>
      <c r="AB261" s="2">
        <f>AB233</f>
        <v>36</v>
      </c>
      <c r="AC261" s="2">
        <f>AC234</f>
        <v>24</v>
      </c>
      <c r="AD261" s="2">
        <f>AD235</f>
        <v>229</v>
      </c>
      <c r="AE261" s="2">
        <f>AE236</f>
        <v>209</v>
      </c>
      <c r="AF261" s="2">
        <f>AF237</f>
        <v>191</v>
      </c>
      <c r="AG261" s="2">
        <f>AG238</f>
        <v>139</v>
      </c>
      <c r="AH261" s="217">
        <f t="shared" si="57"/>
        <v>16400</v>
      </c>
      <c r="AI261" s="5">
        <f t="shared" si="58"/>
        <v>11201200</v>
      </c>
      <c r="AJ261" s="2">
        <f t="shared" si="59"/>
        <v>8606720000</v>
      </c>
      <c r="BT261" s="22"/>
      <c r="BU261" s="29" t="s">
        <v>242</v>
      </c>
      <c r="BV261" s="30" t="s">
        <v>1030</v>
      </c>
      <c r="BW261" s="31">
        <f>L2+(253*L4)</f>
        <v>254</v>
      </c>
      <c r="BX261" s="22"/>
    </row>
    <row r="262" spans="1:76" x14ac:dyDescent="0.2">
      <c r="A262" s="3" t="s">
        <v>7</v>
      </c>
      <c r="B262" s="2">
        <f>B238</f>
        <v>660</v>
      </c>
      <c r="C262" s="2">
        <f>C237</f>
        <v>680</v>
      </c>
      <c r="D262" s="2">
        <f>D236</f>
        <v>714</v>
      </c>
      <c r="E262" s="2">
        <f>E235</f>
        <v>766</v>
      </c>
      <c r="F262" s="2">
        <f>F234</f>
        <v>527</v>
      </c>
      <c r="G262" s="2">
        <f>G233</f>
        <v>571</v>
      </c>
      <c r="H262" s="2">
        <f>H232</f>
        <v>597</v>
      </c>
      <c r="I262" s="2">
        <f>I231</f>
        <v>609</v>
      </c>
      <c r="J262" s="2">
        <f>J230</f>
        <v>925</v>
      </c>
      <c r="K262" s="2">
        <f>K229</f>
        <v>937</v>
      </c>
      <c r="L262" s="2">
        <f>L228</f>
        <v>967</v>
      </c>
      <c r="M262" s="2">
        <f>M227</f>
        <v>1011</v>
      </c>
      <c r="N262" s="2">
        <f>N226</f>
        <v>770</v>
      </c>
      <c r="O262" s="2">
        <f>O225</f>
        <v>822</v>
      </c>
      <c r="P262" s="2">
        <f>P224</f>
        <v>860</v>
      </c>
      <c r="Q262" s="2">
        <f>Q223</f>
        <v>880</v>
      </c>
      <c r="R262" s="2">
        <f>R254</f>
        <v>149</v>
      </c>
      <c r="S262" s="2">
        <f>S253</f>
        <v>161</v>
      </c>
      <c r="T262" s="2">
        <f>T252</f>
        <v>207</v>
      </c>
      <c r="U262" s="2">
        <f>U251</f>
        <v>251</v>
      </c>
      <c r="V262" s="2">
        <f>V250</f>
        <v>10</v>
      </c>
      <c r="W262" s="2">
        <f>W249</f>
        <v>62</v>
      </c>
      <c r="X262" s="2">
        <f>X248</f>
        <v>84</v>
      </c>
      <c r="Y262" s="2">
        <f>Y247</f>
        <v>104</v>
      </c>
      <c r="Z262" s="2">
        <f>Z246</f>
        <v>412</v>
      </c>
      <c r="AA262" s="2">
        <f>AA245</f>
        <v>432</v>
      </c>
      <c r="AB262" s="2">
        <f>AB244</f>
        <v>450</v>
      </c>
      <c r="AC262" s="2">
        <f>AC243</f>
        <v>502</v>
      </c>
      <c r="AD262" s="2">
        <f>AD242</f>
        <v>263</v>
      </c>
      <c r="AE262" s="2">
        <f>AE241</f>
        <v>307</v>
      </c>
      <c r="AF262" s="2">
        <f>AF240</f>
        <v>349</v>
      </c>
      <c r="AG262" s="2">
        <f>AG239</f>
        <v>361</v>
      </c>
      <c r="AH262" s="217">
        <f t="shared" si="57"/>
        <v>16400</v>
      </c>
      <c r="AI262" s="5">
        <f t="shared" si="58"/>
        <v>11201200</v>
      </c>
      <c r="AJ262" s="2">
        <f t="shared" si="59"/>
        <v>8606720000</v>
      </c>
      <c r="BT262" s="22"/>
      <c r="BU262" s="29" t="s">
        <v>360</v>
      </c>
      <c r="BV262" s="30" t="s">
        <v>1030</v>
      </c>
      <c r="BW262" s="31">
        <f>L2+(254*L4)</f>
        <v>255</v>
      </c>
      <c r="BX262" s="22"/>
    </row>
    <row r="263" spans="1:76" x14ac:dyDescent="0.2">
      <c r="BT263" s="22"/>
      <c r="BU263" s="29" t="s">
        <v>419</v>
      </c>
      <c r="BV263" s="30" t="s">
        <v>1030</v>
      </c>
      <c r="BW263" s="31">
        <f>L2+(255*L4)</f>
        <v>256</v>
      </c>
      <c r="BX263" s="22"/>
    </row>
    <row r="264" spans="1:76" x14ac:dyDescent="0.2">
      <c r="A264" s="1" t="s">
        <v>5</v>
      </c>
      <c r="B264" s="2" t="s">
        <v>5</v>
      </c>
      <c r="C264" s="2" t="s">
        <v>5</v>
      </c>
      <c r="BT264" s="22"/>
      <c r="BU264" s="29" t="s">
        <v>480</v>
      </c>
      <c r="BV264" s="30" t="s">
        <v>1030</v>
      </c>
      <c r="BW264" s="31">
        <f>L2+(256*L4)</f>
        <v>257</v>
      </c>
      <c r="BX264" s="22"/>
    </row>
    <row r="265" spans="1:76" ht="13.5" thickBot="1" x14ac:dyDescent="0.25">
      <c r="A265" s="1" t="s">
        <v>5</v>
      </c>
      <c r="B265" s="1" t="s">
        <v>1237</v>
      </c>
      <c r="E265" s="73" t="s">
        <v>1170</v>
      </c>
      <c r="R265" s="2" t="s">
        <v>5</v>
      </c>
      <c r="BT265" s="22"/>
      <c r="BU265" s="29" t="s">
        <v>284</v>
      </c>
      <c r="BV265" s="30" t="s">
        <v>1030</v>
      </c>
      <c r="BW265" s="31">
        <f>L2+(257*L4)</f>
        <v>258</v>
      </c>
      <c r="BX265" s="22"/>
    </row>
    <row r="266" spans="1:76" x14ac:dyDescent="0.2">
      <c r="A266" s="1">
        <v>1</v>
      </c>
      <c r="B266" s="181">
        <v>6</v>
      </c>
      <c r="C266" s="133">
        <v>405</v>
      </c>
      <c r="D266" s="177">
        <v>935</v>
      </c>
      <c r="E266" s="177">
        <v>568</v>
      </c>
      <c r="F266" s="177">
        <v>796</v>
      </c>
      <c r="G266" s="177">
        <v>651</v>
      </c>
      <c r="H266" s="177">
        <v>185</v>
      </c>
      <c r="I266" s="177">
        <v>298</v>
      </c>
      <c r="J266" s="177">
        <v>577</v>
      </c>
      <c r="K266" s="177">
        <v>978</v>
      </c>
      <c r="L266" s="177">
        <v>484</v>
      </c>
      <c r="M266" s="177">
        <v>115</v>
      </c>
      <c r="N266" s="177">
        <v>351</v>
      </c>
      <c r="O266" s="177">
        <v>208</v>
      </c>
      <c r="P266" s="177">
        <v>766</v>
      </c>
      <c r="Q266" s="177">
        <v>877</v>
      </c>
      <c r="R266" s="177">
        <v>259</v>
      </c>
      <c r="S266" s="177">
        <v>148</v>
      </c>
      <c r="T266" s="177">
        <v>674</v>
      </c>
      <c r="U266" s="177">
        <v>817</v>
      </c>
      <c r="V266" s="177">
        <v>541</v>
      </c>
      <c r="W266" s="177">
        <v>910</v>
      </c>
      <c r="X266" s="177">
        <v>448</v>
      </c>
      <c r="Y266" s="177">
        <v>47</v>
      </c>
      <c r="Z266" s="177">
        <v>840</v>
      </c>
      <c r="AA266" s="177">
        <v>727</v>
      </c>
      <c r="AB266" s="177">
        <v>229</v>
      </c>
      <c r="AC266" s="177">
        <v>374</v>
      </c>
      <c r="AD266" s="177">
        <v>90</v>
      </c>
      <c r="AE266" s="177">
        <v>457</v>
      </c>
      <c r="AF266" s="177">
        <v>1019</v>
      </c>
      <c r="AG266" s="221">
        <v>620</v>
      </c>
      <c r="AH266" s="5">
        <f>SUM(B266:AG266)</f>
        <v>16400</v>
      </c>
      <c r="AI266" s="5">
        <f>SUMSQ(B266:AG266)</f>
        <v>11201200</v>
      </c>
      <c r="AJ266" s="2">
        <f t="shared" ref="AJ266:AJ297" si="60">B266^3+C266^3+D266^3+E266^3+F266^3+G266^3+H266^3+I266^3+J266^3+K266^3+L266^3+M266^3+N266^3+O266^3+P266^3+Q266^3+R266^3+S266^3+T266^3+U266^3+V266^3+W266^3+X266^3+Y266^3+Z266^3+AA266^3+AB266^3+AC266^3+AD266^3+AE266^3+AF266^3+AG266^3</f>
        <v>8606720000</v>
      </c>
      <c r="AK266" s="115">
        <f>SUMSQ(B266,C266,D266,E266,F266,G266,H266,I266,J266,K266,L266,M266,N266,O266,P266,Q266,B267,C267,D267,E267,F267,G267,H267,I267,J267,K267,L267,M267,N267,O267,P267,Q267)</f>
        <v>11201200</v>
      </c>
      <c r="BT266" s="22"/>
      <c r="BU266" s="29" t="s">
        <v>183</v>
      </c>
      <c r="BV266" s="30" t="s">
        <v>1030</v>
      </c>
      <c r="BW266" s="31">
        <f>L2+(258*L4)</f>
        <v>259</v>
      </c>
      <c r="BX266" s="22"/>
    </row>
    <row r="267" spans="1:76" x14ac:dyDescent="0.2">
      <c r="A267" s="1">
        <v>2</v>
      </c>
      <c r="B267" s="138">
        <v>417</v>
      </c>
      <c r="C267" s="7">
        <v>50</v>
      </c>
      <c r="D267" s="6">
        <v>516</v>
      </c>
      <c r="E267" s="6">
        <v>915</v>
      </c>
      <c r="F267" s="6">
        <v>703</v>
      </c>
      <c r="G267" s="6">
        <v>816</v>
      </c>
      <c r="H267" s="6">
        <v>286</v>
      </c>
      <c r="I267" s="6">
        <v>141</v>
      </c>
      <c r="J267" s="6">
        <v>998</v>
      </c>
      <c r="K267" s="6">
        <v>629</v>
      </c>
      <c r="L267" s="6">
        <v>71</v>
      </c>
      <c r="M267" s="6">
        <v>472</v>
      </c>
      <c r="N267" s="6">
        <v>252</v>
      </c>
      <c r="O267" s="6">
        <v>363</v>
      </c>
      <c r="P267" s="6">
        <v>857</v>
      </c>
      <c r="Q267" s="6">
        <v>714</v>
      </c>
      <c r="R267" s="6">
        <v>168</v>
      </c>
      <c r="S267" s="6">
        <v>311</v>
      </c>
      <c r="T267" s="6">
        <v>773</v>
      </c>
      <c r="U267" s="6">
        <v>662</v>
      </c>
      <c r="V267" s="6">
        <v>954</v>
      </c>
      <c r="W267" s="6">
        <v>553</v>
      </c>
      <c r="X267" s="6">
        <v>27</v>
      </c>
      <c r="Y267" s="6">
        <v>396</v>
      </c>
      <c r="Z267" s="6">
        <v>739</v>
      </c>
      <c r="AA267" s="6">
        <v>884</v>
      </c>
      <c r="AB267" s="6">
        <v>322</v>
      </c>
      <c r="AC267" s="6">
        <v>209</v>
      </c>
      <c r="AD267" s="6">
        <v>509</v>
      </c>
      <c r="AE267" s="6">
        <v>110</v>
      </c>
      <c r="AF267" s="10">
        <v>608</v>
      </c>
      <c r="AG267" s="179">
        <v>975</v>
      </c>
      <c r="AH267" s="5">
        <f t="shared" ref="AH267:AH297" si="61">SUM(B267:AG267)</f>
        <v>16400</v>
      </c>
      <c r="AI267" s="5">
        <f t="shared" ref="AI267:AI297" si="62">SUMSQ(B267:AG267)</f>
        <v>11201200</v>
      </c>
      <c r="AJ267" s="2">
        <f t="shared" si="60"/>
        <v>8606720000</v>
      </c>
      <c r="AK267" s="115">
        <f>SUMSQ(R266,S266,T266,U266,V266,W266,X266,Y266,Z266,AA266,AB266,AC266,AD266,AE266,AF266,AG266,R267,S267,T267,U267,V267,W267,X267,Y267,Z267,AA267,AB267,AC267,AD267,AE267,AF267,AG267)</f>
        <v>11201200</v>
      </c>
      <c r="BT267" s="22"/>
      <c r="BU267" s="29" t="s">
        <v>124</v>
      </c>
      <c r="BV267" s="30" t="s">
        <v>1030</v>
      </c>
      <c r="BW267" s="31">
        <f>L2+(259*L4)</f>
        <v>260</v>
      </c>
      <c r="BX267" s="22"/>
    </row>
    <row r="268" spans="1:76" x14ac:dyDescent="0.2">
      <c r="A268" s="1">
        <v>3</v>
      </c>
      <c r="B268" s="178">
        <v>1021</v>
      </c>
      <c r="C268" s="6">
        <v>622</v>
      </c>
      <c r="D268" s="7">
        <v>96</v>
      </c>
      <c r="E268" s="9">
        <v>463</v>
      </c>
      <c r="F268" s="6">
        <v>227</v>
      </c>
      <c r="G268" s="6">
        <v>372</v>
      </c>
      <c r="H268" s="6">
        <v>834</v>
      </c>
      <c r="I268" s="6">
        <v>721</v>
      </c>
      <c r="J268" s="6">
        <v>442</v>
      </c>
      <c r="K268" s="6">
        <v>41</v>
      </c>
      <c r="L268" s="6">
        <v>539</v>
      </c>
      <c r="M268" s="6">
        <v>908</v>
      </c>
      <c r="N268" s="6">
        <v>680</v>
      </c>
      <c r="O268" s="6">
        <v>823</v>
      </c>
      <c r="P268" s="6">
        <v>261</v>
      </c>
      <c r="Q268" s="6">
        <v>150</v>
      </c>
      <c r="R268" s="6">
        <v>764</v>
      </c>
      <c r="S268" s="6">
        <v>875</v>
      </c>
      <c r="T268" s="6">
        <v>345</v>
      </c>
      <c r="U268" s="6">
        <v>202</v>
      </c>
      <c r="V268" s="6">
        <v>486</v>
      </c>
      <c r="W268" s="6">
        <v>117</v>
      </c>
      <c r="X268" s="6">
        <v>583</v>
      </c>
      <c r="Y268" s="6">
        <v>984</v>
      </c>
      <c r="Z268" s="6">
        <v>191</v>
      </c>
      <c r="AA268" s="6">
        <v>304</v>
      </c>
      <c r="AB268" s="6">
        <v>798</v>
      </c>
      <c r="AC268" s="6">
        <v>653</v>
      </c>
      <c r="AD268" s="6">
        <v>929</v>
      </c>
      <c r="AE268" s="10">
        <v>562</v>
      </c>
      <c r="AF268" s="6">
        <v>4</v>
      </c>
      <c r="AG268" s="179">
        <v>403</v>
      </c>
      <c r="AH268" s="5">
        <f t="shared" si="61"/>
        <v>16400</v>
      </c>
      <c r="AI268" s="5">
        <f t="shared" si="62"/>
        <v>11201200</v>
      </c>
      <c r="AJ268" s="2">
        <f t="shared" si="60"/>
        <v>8606720000</v>
      </c>
      <c r="AK268" s="115">
        <f>SUMSQ(B268,C268,D268,E268,F268,G268,H268,I268,J268,K268,L268,M268,N268,O268,P268,Q268,B269,C269,D269,E269,F269,G269,H269,I269,J269,K269,L269,M269,N269,O269,P269,Q269)</f>
        <v>11201200</v>
      </c>
      <c r="BT268" s="22"/>
      <c r="BU268" s="29" t="s">
        <v>943</v>
      </c>
      <c r="BV268" s="54" t="s">
        <v>1030</v>
      </c>
      <c r="BW268" s="31">
        <f>L2+(260*L4)</f>
        <v>261</v>
      </c>
      <c r="BX268" s="22"/>
    </row>
    <row r="269" spans="1:76" x14ac:dyDescent="0.2">
      <c r="A269" s="1">
        <v>4</v>
      </c>
      <c r="B269" s="178">
        <v>602</v>
      </c>
      <c r="C269" s="6">
        <v>969</v>
      </c>
      <c r="D269" s="9">
        <v>507</v>
      </c>
      <c r="E269" s="7">
        <v>108</v>
      </c>
      <c r="F269" s="6">
        <v>328</v>
      </c>
      <c r="G269" s="6">
        <v>215</v>
      </c>
      <c r="H269" s="6">
        <v>741</v>
      </c>
      <c r="I269" s="6">
        <v>886</v>
      </c>
      <c r="J269" s="6">
        <v>29</v>
      </c>
      <c r="K269" s="6">
        <v>398</v>
      </c>
      <c r="L269" s="6">
        <v>960</v>
      </c>
      <c r="M269" s="6">
        <v>559</v>
      </c>
      <c r="N269" s="6">
        <v>771</v>
      </c>
      <c r="O269" s="6">
        <v>660</v>
      </c>
      <c r="P269" s="6">
        <v>162</v>
      </c>
      <c r="Q269" s="6">
        <v>305</v>
      </c>
      <c r="R269" s="6">
        <v>863</v>
      </c>
      <c r="S269" s="6">
        <v>720</v>
      </c>
      <c r="T269" s="6">
        <v>254</v>
      </c>
      <c r="U269" s="6">
        <v>365</v>
      </c>
      <c r="V269" s="6">
        <v>65</v>
      </c>
      <c r="W269" s="6">
        <v>466</v>
      </c>
      <c r="X269" s="6">
        <v>996</v>
      </c>
      <c r="Y269" s="6">
        <v>627</v>
      </c>
      <c r="Z269" s="6">
        <v>284</v>
      </c>
      <c r="AA269" s="6">
        <v>139</v>
      </c>
      <c r="AB269" s="6">
        <v>697</v>
      </c>
      <c r="AC269" s="6">
        <v>810</v>
      </c>
      <c r="AD269" s="10">
        <v>518</v>
      </c>
      <c r="AE269" s="6">
        <v>917</v>
      </c>
      <c r="AF269" s="6">
        <v>423</v>
      </c>
      <c r="AG269" s="179">
        <v>56</v>
      </c>
      <c r="AH269" s="5">
        <f t="shared" si="61"/>
        <v>16400</v>
      </c>
      <c r="AI269" s="5">
        <f t="shared" si="62"/>
        <v>11201200</v>
      </c>
      <c r="AJ269" s="2">
        <f t="shared" si="60"/>
        <v>8606720000</v>
      </c>
      <c r="AK269" s="115">
        <f>SUMSQ(R268,S268,T268,U268,V268,W268,X268,Y268,Z268,AA268,AB268,AC268,AD268,AE268,AF268,AG268,R269,S269,T269,U269,V269,W269,X269,Y269,Z269,AA269,AB269,AC269,AD269,AE269,AF269,AG269)</f>
        <v>11201200</v>
      </c>
      <c r="BT269" s="22"/>
      <c r="BU269" s="29" t="s">
        <v>882</v>
      </c>
      <c r="BV269" s="30" t="s">
        <v>1030</v>
      </c>
      <c r="BW269" s="31">
        <f>L2+(261*L4)</f>
        <v>262</v>
      </c>
      <c r="BX269" s="22"/>
    </row>
    <row r="270" spans="1:76" x14ac:dyDescent="0.2">
      <c r="A270" s="1">
        <v>5</v>
      </c>
      <c r="B270" s="178">
        <v>903</v>
      </c>
      <c r="C270" s="6">
        <v>536</v>
      </c>
      <c r="D270" s="6">
        <v>38</v>
      </c>
      <c r="E270" s="6">
        <v>437</v>
      </c>
      <c r="F270" s="7">
        <v>153</v>
      </c>
      <c r="G270" s="9">
        <v>266</v>
      </c>
      <c r="H270" s="6">
        <v>828</v>
      </c>
      <c r="I270" s="6">
        <v>683</v>
      </c>
      <c r="J270" s="6">
        <v>452</v>
      </c>
      <c r="K270" s="6">
        <v>83</v>
      </c>
      <c r="L270" s="6">
        <v>609</v>
      </c>
      <c r="M270" s="6">
        <v>1010</v>
      </c>
      <c r="N270" s="6">
        <v>734</v>
      </c>
      <c r="O270" s="6">
        <v>845</v>
      </c>
      <c r="P270" s="6">
        <v>383</v>
      </c>
      <c r="Q270" s="6">
        <v>240</v>
      </c>
      <c r="R270" s="6">
        <v>642</v>
      </c>
      <c r="S270" s="6">
        <v>785</v>
      </c>
      <c r="T270" s="6">
        <v>291</v>
      </c>
      <c r="U270" s="6">
        <v>180</v>
      </c>
      <c r="V270" s="6">
        <v>416</v>
      </c>
      <c r="W270" s="6">
        <v>15</v>
      </c>
      <c r="X270" s="6">
        <v>573</v>
      </c>
      <c r="Y270" s="6">
        <v>942</v>
      </c>
      <c r="Z270" s="6">
        <v>197</v>
      </c>
      <c r="AA270" s="6">
        <v>342</v>
      </c>
      <c r="AB270" s="6">
        <v>872</v>
      </c>
      <c r="AC270" s="10">
        <v>759</v>
      </c>
      <c r="AD270" s="6">
        <v>987</v>
      </c>
      <c r="AE270" s="6">
        <v>588</v>
      </c>
      <c r="AF270" s="6">
        <v>122</v>
      </c>
      <c r="AG270" s="179">
        <v>489</v>
      </c>
      <c r="AH270" s="5">
        <f t="shared" si="61"/>
        <v>16400</v>
      </c>
      <c r="AI270" s="5">
        <f t="shared" si="62"/>
        <v>11201200</v>
      </c>
      <c r="AJ270" s="2">
        <f t="shared" si="60"/>
        <v>8606720000</v>
      </c>
      <c r="AK270" s="115">
        <f>SUMSQ(B270,C270,D270,E270,F270,G270,H270,I270,J270,K270,L270,M270,N270,O270,P270,Q270,B271,C271,D271,E271,F271,G271,H271,I271,J271,K271,L271,M271,N271,O271,P271,Q271)</f>
        <v>11201200</v>
      </c>
      <c r="BT270" s="22"/>
      <c r="BU270" s="29" t="s">
        <v>736</v>
      </c>
      <c r="BV270" s="30" t="s">
        <v>1030</v>
      </c>
      <c r="BW270" s="31">
        <f>L2+(262*L4)</f>
        <v>263</v>
      </c>
      <c r="BX270" s="22"/>
    </row>
    <row r="271" spans="1:76" x14ac:dyDescent="0.2">
      <c r="A271" s="1">
        <v>6</v>
      </c>
      <c r="B271" s="178">
        <v>548</v>
      </c>
      <c r="C271" s="6">
        <v>947</v>
      </c>
      <c r="D271" s="6">
        <v>385</v>
      </c>
      <c r="E271" s="6">
        <v>18</v>
      </c>
      <c r="F271" s="9">
        <v>318</v>
      </c>
      <c r="G271" s="7">
        <v>173</v>
      </c>
      <c r="H271" s="6">
        <v>671</v>
      </c>
      <c r="I271" s="6">
        <v>784</v>
      </c>
      <c r="J271" s="6">
        <v>103</v>
      </c>
      <c r="K271" s="6">
        <v>504</v>
      </c>
      <c r="L271" s="6">
        <v>966</v>
      </c>
      <c r="M271" s="6">
        <v>597</v>
      </c>
      <c r="N271" s="6">
        <v>889</v>
      </c>
      <c r="O271" s="6">
        <v>746</v>
      </c>
      <c r="P271" s="6">
        <v>220</v>
      </c>
      <c r="Q271" s="6">
        <v>331</v>
      </c>
      <c r="R271" s="6">
        <v>805</v>
      </c>
      <c r="S271" s="6">
        <v>694</v>
      </c>
      <c r="T271" s="6">
        <v>136</v>
      </c>
      <c r="U271" s="6">
        <v>279</v>
      </c>
      <c r="V271" s="6">
        <v>59</v>
      </c>
      <c r="W271" s="6">
        <v>428</v>
      </c>
      <c r="X271" s="6">
        <v>922</v>
      </c>
      <c r="Y271" s="6">
        <v>521</v>
      </c>
      <c r="Z271" s="6">
        <v>354</v>
      </c>
      <c r="AA271" s="6">
        <v>241</v>
      </c>
      <c r="AB271" s="10">
        <v>707</v>
      </c>
      <c r="AC271" s="6">
        <v>852</v>
      </c>
      <c r="AD271" s="6">
        <v>640</v>
      </c>
      <c r="AE271" s="6">
        <v>1007</v>
      </c>
      <c r="AF271" s="6">
        <v>477</v>
      </c>
      <c r="AG271" s="179">
        <v>78</v>
      </c>
      <c r="AH271" s="5">
        <f t="shared" si="61"/>
        <v>16400</v>
      </c>
      <c r="AI271" s="5">
        <f t="shared" si="62"/>
        <v>11201200</v>
      </c>
      <c r="AJ271" s="2">
        <f t="shared" si="60"/>
        <v>8606720000</v>
      </c>
      <c r="AK271" s="115">
        <f>SUMSQ(R270,S270,T270,U270,V270,W270,X270,Y270,Z270,AA270,AB270,AC270,AD270,AE270,AF270,AG270,R271,S271,T271,U271,V271,W271,X271,Y271,Z271,AA271,AB271,AC271,AD271,AE271,AF271,AG271)</f>
        <v>11201200</v>
      </c>
      <c r="BT271" s="22"/>
      <c r="BU271" s="29" t="s">
        <v>540</v>
      </c>
      <c r="BV271" s="30" t="s">
        <v>1030</v>
      </c>
      <c r="BW271" s="31">
        <f>L2+(263*L4)</f>
        <v>264</v>
      </c>
      <c r="BX271" s="22"/>
    </row>
    <row r="272" spans="1:76" x14ac:dyDescent="0.2">
      <c r="A272" s="1">
        <v>7</v>
      </c>
      <c r="B272" s="178">
        <v>128</v>
      </c>
      <c r="C272" s="6">
        <v>495</v>
      </c>
      <c r="D272" s="6">
        <v>989</v>
      </c>
      <c r="E272" s="6">
        <v>590</v>
      </c>
      <c r="F272" s="6">
        <v>866</v>
      </c>
      <c r="G272" s="6">
        <v>753</v>
      </c>
      <c r="H272" s="7">
        <v>195</v>
      </c>
      <c r="I272" s="9">
        <v>340</v>
      </c>
      <c r="J272" s="6">
        <v>571</v>
      </c>
      <c r="K272" s="6">
        <v>940</v>
      </c>
      <c r="L272" s="6">
        <v>410</v>
      </c>
      <c r="M272" s="6">
        <v>9</v>
      </c>
      <c r="N272" s="6">
        <v>293</v>
      </c>
      <c r="O272" s="6">
        <v>182</v>
      </c>
      <c r="P272" s="6">
        <v>648</v>
      </c>
      <c r="Q272" s="6">
        <v>791</v>
      </c>
      <c r="R272" s="6">
        <v>377</v>
      </c>
      <c r="S272" s="6">
        <v>234</v>
      </c>
      <c r="T272" s="6">
        <v>732</v>
      </c>
      <c r="U272" s="6">
        <v>843</v>
      </c>
      <c r="V272" s="6">
        <v>615</v>
      </c>
      <c r="W272" s="6">
        <v>1016</v>
      </c>
      <c r="X272" s="6">
        <v>454</v>
      </c>
      <c r="Y272" s="6">
        <v>85</v>
      </c>
      <c r="Z272" s="6">
        <v>830</v>
      </c>
      <c r="AA272" s="10">
        <v>685</v>
      </c>
      <c r="AB272" s="6">
        <v>159</v>
      </c>
      <c r="AC272" s="6">
        <v>272</v>
      </c>
      <c r="AD272" s="6">
        <v>36</v>
      </c>
      <c r="AE272" s="6">
        <v>435</v>
      </c>
      <c r="AF272" s="6">
        <v>897</v>
      </c>
      <c r="AG272" s="179">
        <v>530</v>
      </c>
      <c r="AH272" s="5">
        <f t="shared" si="61"/>
        <v>16400</v>
      </c>
      <c r="AI272" s="5">
        <f t="shared" si="62"/>
        <v>11201200</v>
      </c>
      <c r="AJ272" s="2">
        <f t="shared" si="60"/>
        <v>8606720000</v>
      </c>
      <c r="AK272" s="115">
        <f>SUMSQ(B272,C272,D272,E272,F272,G272,H272,I272,J272,K272,L272,M272,N272,O272,P272,Q272,B273,C273,D273,E273,F273,G273,H273,I273,J273,K273,L273,M273,N273,O273,P273,Q273)</f>
        <v>11201200</v>
      </c>
      <c r="BT272" s="22"/>
      <c r="BU272" s="29" t="s">
        <v>993</v>
      </c>
      <c r="BV272" s="30" t="s">
        <v>1030</v>
      </c>
      <c r="BW272" s="31">
        <f>L2+(264*L4)</f>
        <v>265</v>
      </c>
      <c r="BX272" s="22"/>
    </row>
    <row r="273" spans="1:76" x14ac:dyDescent="0.2">
      <c r="A273" s="1">
        <v>8</v>
      </c>
      <c r="B273" s="178">
        <v>475</v>
      </c>
      <c r="C273" s="6">
        <v>76</v>
      </c>
      <c r="D273" s="6">
        <v>634</v>
      </c>
      <c r="E273" s="6">
        <v>1001</v>
      </c>
      <c r="F273" s="6">
        <v>709</v>
      </c>
      <c r="G273" s="6">
        <v>854</v>
      </c>
      <c r="H273" s="9">
        <v>360</v>
      </c>
      <c r="I273" s="7">
        <v>247</v>
      </c>
      <c r="J273" s="6">
        <v>928</v>
      </c>
      <c r="K273" s="6">
        <v>527</v>
      </c>
      <c r="L273" s="6">
        <v>61</v>
      </c>
      <c r="M273" s="6">
        <v>430</v>
      </c>
      <c r="N273" s="6">
        <v>130</v>
      </c>
      <c r="O273" s="6">
        <v>273</v>
      </c>
      <c r="P273" s="6">
        <v>803</v>
      </c>
      <c r="Q273" s="6">
        <v>692</v>
      </c>
      <c r="R273" s="6">
        <v>222</v>
      </c>
      <c r="S273" s="6">
        <v>333</v>
      </c>
      <c r="T273" s="6">
        <v>895</v>
      </c>
      <c r="U273" s="6">
        <v>752</v>
      </c>
      <c r="V273" s="6">
        <v>964</v>
      </c>
      <c r="W273" s="6">
        <v>595</v>
      </c>
      <c r="X273" s="6">
        <v>97</v>
      </c>
      <c r="Y273" s="6">
        <v>498</v>
      </c>
      <c r="Z273" s="10">
        <v>665</v>
      </c>
      <c r="AA273" s="6">
        <v>778</v>
      </c>
      <c r="AB273" s="6">
        <v>316</v>
      </c>
      <c r="AC273" s="6">
        <v>171</v>
      </c>
      <c r="AD273" s="6">
        <v>391</v>
      </c>
      <c r="AE273" s="6">
        <v>24</v>
      </c>
      <c r="AF273" s="6">
        <v>550</v>
      </c>
      <c r="AG273" s="179">
        <v>949</v>
      </c>
      <c r="AH273" s="5">
        <f t="shared" si="61"/>
        <v>16400</v>
      </c>
      <c r="AI273" s="5">
        <f t="shared" si="62"/>
        <v>11201200</v>
      </c>
      <c r="AJ273" s="2">
        <f t="shared" si="60"/>
        <v>8606720000</v>
      </c>
      <c r="AK273" s="115">
        <f>SUMSQ(R272,S272,T272,U272,V272,W272,X272,Y272,Z272,AA272,AB272,AC272,AD272,AE272,AF272,AG272,R273,S273,T273,U273,V273,W273,X273,Y273,Z273,AA273,AB273,AC273,AD273,AE273,AF273,AG273)</f>
        <v>11201200</v>
      </c>
      <c r="BT273" s="22"/>
      <c r="BU273" s="29" t="s">
        <v>799</v>
      </c>
      <c r="BV273" s="30" t="s">
        <v>1030</v>
      </c>
      <c r="BW273" s="31">
        <f>L2+(265*L4)</f>
        <v>266</v>
      </c>
      <c r="BX273" s="22"/>
    </row>
    <row r="274" spans="1:76" x14ac:dyDescent="0.2">
      <c r="A274" s="1">
        <v>9</v>
      </c>
      <c r="B274" s="178">
        <v>848</v>
      </c>
      <c r="C274" s="6">
        <v>735</v>
      </c>
      <c r="D274" s="6">
        <v>237</v>
      </c>
      <c r="E274" s="6">
        <v>382</v>
      </c>
      <c r="F274" s="6">
        <v>82</v>
      </c>
      <c r="G274" s="6">
        <v>449</v>
      </c>
      <c r="H274" s="6">
        <v>1011</v>
      </c>
      <c r="I274" s="6">
        <v>612</v>
      </c>
      <c r="J274" s="7">
        <v>267</v>
      </c>
      <c r="K274" s="9">
        <v>156</v>
      </c>
      <c r="L274" s="6">
        <v>682</v>
      </c>
      <c r="M274" s="6">
        <v>825</v>
      </c>
      <c r="N274" s="6">
        <v>533</v>
      </c>
      <c r="O274" s="6">
        <v>902</v>
      </c>
      <c r="P274" s="6">
        <v>440</v>
      </c>
      <c r="Q274" s="6">
        <v>39</v>
      </c>
      <c r="R274" s="6">
        <v>585</v>
      </c>
      <c r="S274" s="6">
        <v>986</v>
      </c>
      <c r="T274" s="6">
        <v>492</v>
      </c>
      <c r="U274" s="6">
        <v>123</v>
      </c>
      <c r="V274" s="6">
        <v>343</v>
      </c>
      <c r="W274" s="6">
        <v>200</v>
      </c>
      <c r="X274" s="6">
        <v>758</v>
      </c>
      <c r="Y274" s="10">
        <v>869</v>
      </c>
      <c r="Z274" s="6">
        <v>14</v>
      </c>
      <c r="AA274" s="6">
        <v>413</v>
      </c>
      <c r="AB274" s="6">
        <v>943</v>
      </c>
      <c r="AC274" s="6">
        <v>576</v>
      </c>
      <c r="AD274" s="6">
        <v>788</v>
      </c>
      <c r="AE274" s="6">
        <v>643</v>
      </c>
      <c r="AF274" s="6">
        <v>177</v>
      </c>
      <c r="AG274" s="179">
        <v>290</v>
      </c>
      <c r="AH274" s="5">
        <f t="shared" si="61"/>
        <v>16400</v>
      </c>
      <c r="AI274" s="5">
        <f t="shared" si="62"/>
        <v>11201200</v>
      </c>
      <c r="AJ274" s="2">
        <f t="shared" si="60"/>
        <v>8606720000</v>
      </c>
      <c r="AK274" s="115">
        <f>SUMSQ(B274,C274,D274,E274,F274,G274,H274,I274,J274,K274,L274,M274,N274,O274,P274,Q274,B275,C275,D275,E275,F275,G275,H275,I275,J275,K275,L275,M275,N275,O275,P275,Q275)</f>
        <v>11201200</v>
      </c>
      <c r="BT274" s="22"/>
      <c r="BU274" s="29" t="s">
        <v>684</v>
      </c>
      <c r="BV274" s="30" t="s">
        <v>1030</v>
      </c>
      <c r="BW274" s="31">
        <f>L2+(266*L4)</f>
        <v>267</v>
      </c>
      <c r="BX274" s="22"/>
    </row>
    <row r="275" spans="1:76" x14ac:dyDescent="0.2">
      <c r="A275" s="1">
        <v>10</v>
      </c>
      <c r="B275" s="178">
        <v>747</v>
      </c>
      <c r="C275" s="6">
        <v>892</v>
      </c>
      <c r="D275" s="6">
        <v>330</v>
      </c>
      <c r="E275" s="6">
        <v>217</v>
      </c>
      <c r="F275" s="6">
        <v>501</v>
      </c>
      <c r="G275" s="6">
        <v>102</v>
      </c>
      <c r="H275" s="6">
        <v>600</v>
      </c>
      <c r="I275" s="6">
        <v>967</v>
      </c>
      <c r="J275" s="9">
        <v>176</v>
      </c>
      <c r="K275" s="7">
        <v>319</v>
      </c>
      <c r="L275" s="6">
        <v>781</v>
      </c>
      <c r="M275" s="6">
        <v>670</v>
      </c>
      <c r="N275" s="6">
        <v>946</v>
      </c>
      <c r="O275" s="6">
        <v>545</v>
      </c>
      <c r="P275" s="6">
        <v>19</v>
      </c>
      <c r="Q275" s="6">
        <v>388</v>
      </c>
      <c r="R275" s="6">
        <v>1006</v>
      </c>
      <c r="S275" s="6">
        <v>637</v>
      </c>
      <c r="T275" s="6">
        <v>79</v>
      </c>
      <c r="U275" s="6">
        <v>480</v>
      </c>
      <c r="V275" s="6">
        <v>244</v>
      </c>
      <c r="W275" s="6">
        <v>355</v>
      </c>
      <c r="X275" s="10">
        <v>849</v>
      </c>
      <c r="Y275" s="6">
        <v>706</v>
      </c>
      <c r="Z275" s="6">
        <v>425</v>
      </c>
      <c r="AA275" s="6">
        <v>58</v>
      </c>
      <c r="AB275" s="6">
        <v>524</v>
      </c>
      <c r="AC275" s="6">
        <v>923</v>
      </c>
      <c r="AD275" s="6">
        <v>695</v>
      </c>
      <c r="AE275" s="6">
        <v>808</v>
      </c>
      <c r="AF275" s="6">
        <v>278</v>
      </c>
      <c r="AG275" s="179">
        <v>133</v>
      </c>
      <c r="AH275" s="5">
        <f t="shared" si="61"/>
        <v>16400</v>
      </c>
      <c r="AI275" s="5">
        <f t="shared" si="62"/>
        <v>11201200</v>
      </c>
      <c r="AJ275" s="2">
        <f t="shared" si="60"/>
        <v>8606720000</v>
      </c>
      <c r="AK275" s="115">
        <f>SUMSQ(R274,S274,T274,U274,V274,W274,X274,Y274,Z274,AA274,AB274,AC274,AD274,AE274,AF274,AG274,R275,S275,T275,U275,V275,W275,X275,Y275,Z275,AA275,AB275,AC275,AD275,AE275,AF275,AG275)</f>
        <v>11201200</v>
      </c>
      <c r="BT275" s="22"/>
      <c r="BU275" s="29" t="s">
        <v>623</v>
      </c>
      <c r="BV275" s="30" t="s">
        <v>1030</v>
      </c>
      <c r="BW275" s="31">
        <f>L2+(267*L4)</f>
        <v>268</v>
      </c>
      <c r="BX275" s="22"/>
    </row>
    <row r="276" spans="1:76" x14ac:dyDescent="0.2">
      <c r="A276" s="1">
        <v>11</v>
      </c>
      <c r="B276" s="178">
        <v>183</v>
      </c>
      <c r="C276" s="6">
        <v>296</v>
      </c>
      <c r="D276" s="6">
        <v>790</v>
      </c>
      <c r="E276" s="6">
        <v>645</v>
      </c>
      <c r="F276" s="6">
        <v>937</v>
      </c>
      <c r="G276" s="6">
        <v>570</v>
      </c>
      <c r="H276" s="6">
        <v>12</v>
      </c>
      <c r="I276" s="6">
        <v>411</v>
      </c>
      <c r="J276" s="6">
        <v>756</v>
      </c>
      <c r="K276" s="6">
        <v>867</v>
      </c>
      <c r="L276" s="7">
        <v>337</v>
      </c>
      <c r="M276" s="9">
        <v>194</v>
      </c>
      <c r="N276" s="6">
        <v>494</v>
      </c>
      <c r="O276" s="6">
        <v>125</v>
      </c>
      <c r="P276" s="6">
        <v>591</v>
      </c>
      <c r="Q276" s="6">
        <v>992</v>
      </c>
      <c r="R276" s="6">
        <v>434</v>
      </c>
      <c r="S276" s="6">
        <v>33</v>
      </c>
      <c r="T276" s="6">
        <v>531</v>
      </c>
      <c r="U276" s="6">
        <v>900</v>
      </c>
      <c r="V276" s="6">
        <v>688</v>
      </c>
      <c r="W276" s="10">
        <v>831</v>
      </c>
      <c r="X276" s="6">
        <v>269</v>
      </c>
      <c r="Y276" s="6">
        <v>158</v>
      </c>
      <c r="Z276" s="6">
        <v>1013</v>
      </c>
      <c r="AA276" s="6">
        <v>614</v>
      </c>
      <c r="AB276" s="6">
        <v>88</v>
      </c>
      <c r="AC276" s="6">
        <v>455</v>
      </c>
      <c r="AD276" s="6">
        <v>235</v>
      </c>
      <c r="AE276" s="6">
        <v>380</v>
      </c>
      <c r="AF276" s="6">
        <v>842</v>
      </c>
      <c r="AG276" s="179">
        <v>729</v>
      </c>
      <c r="AH276" s="5">
        <f t="shared" si="61"/>
        <v>16400</v>
      </c>
      <c r="AI276" s="5">
        <f t="shared" si="62"/>
        <v>11201200</v>
      </c>
      <c r="AJ276" s="2">
        <f t="shared" si="60"/>
        <v>8606720000</v>
      </c>
      <c r="AK276" s="115">
        <f>SUMSQ(B276,C276,D276,E276,F276,G276,H276,I276,J276,K276,L276,M276,N276,O276,P276,Q276,B277,C277,D277,E277,F277,G277,H277,I277,J277,K277,L277,M277,N277,O277,P277,Q277)</f>
        <v>11201200</v>
      </c>
      <c r="BT276" s="22"/>
      <c r="BU276" s="29" t="s">
        <v>428</v>
      </c>
      <c r="BV276" s="30" t="s">
        <v>1030</v>
      </c>
      <c r="BW276" s="31">
        <f>L2+(268*L4)</f>
        <v>269</v>
      </c>
      <c r="BX276" s="22"/>
    </row>
    <row r="277" spans="1:76" x14ac:dyDescent="0.2">
      <c r="A277" s="1">
        <v>12</v>
      </c>
      <c r="B277" s="178">
        <v>276</v>
      </c>
      <c r="C277" s="6">
        <v>131</v>
      </c>
      <c r="D277" s="6">
        <v>689</v>
      </c>
      <c r="E277" s="6">
        <v>802</v>
      </c>
      <c r="F277" s="6">
        <v>526</v>
      </c>
      <c r="G277" s="6">
        <v>925</v>
      </c>
      <c r="H277" s="6">
        <v>431</v>
      </c>
      <c r="I277" s="6">
        <v>64</v>
      </c>
      <c r="J277" s="6">
        <v>855</v>
      </c>
      <c r="K277" s="6">
        <v>712</v>
      </c>
      <c r="L277" s="9">
        <v>246</v>
      </c>
      <c r="M277" s="7">
        <v>357</v>
      </c>
      <c r="N277" s="6">
        <v>73</v>
      </c>
      <c r="O277" s="6">
        <v>474</v>
      </c>
      <c r="P277" s="6">
        <v>1004</v>
      </c>
      <c r="Q277" s="6">
        <v>635</v>
      </c>
      <c r="R277" s="6">
        <v>21</v>
      </c>
      <c r="S277" s="6">
        <v>390</v>
      </c>
      <c r="T277" s="6">
        <v>952</v>
      </c>
      <c r="U277" s="6">
        <v>551</v>
      </c>
      <c r="V277" s="10">
        <v>779</v>
      </c>
      <c r="W277" s="6">
        <v>668</v>
      </c>
      <c r="X277" s="6">
        <v>170</v>
      </c>
      <c r="Y277" s="6">
        <v>313</v>
      </c>
      <c r="Z277" s="6">
        <v>594</v>
      </c>
      <c r="AA277" s="6">
        <v>961</v>
      </c>
      <c r="AB277" s="6">
        <v>499</v>
      </c>
      <c r="AC277" s="6">
        <v>100</v>
      </c>
      <c r="AD277" s="6">
        <v>336</v>
      </c>
      <c r="AE277" s="6">
        <v>223</v>
      </c>
      <c r="AF277" s="6">
        <v>749</v>
      </c>
      <c r="AG277" s="179">
        <v>894</v>
      </c>
      <c r="AH277" s="5">
        <f t="shared" si="61"/>
        <v>16400</v>
      </c>
      <c r="AI277" s="5">
        <f t="shared" si="62"/>
        <v>11201200</v>
      </c>
      <c r="AJ277" s="2">
        <f t="shared" si="60"/>
        <v>8606720000</v>
      </c>
      <c r="AK277" s="115">
        <f>SUMSQ(R276,S276,T276,U276,V276,W276,X276,Y276,Z276,AA276,AB276,AC276,AD276,AE276,AF276,AG276,R277,S277,T277,U277,V277,W277,X277,Y277,Z277,AA277,AB277,AC277,AD277,AE277,AF277,AG277)</f>
        <v>11201200</v>
      </c>
      <c r="BT277" s="22"/>
      <c r="BU277" s="29" t="s">
        <v>367</v>
      </c>
      <c r="BV277" s="30" t="s">
        <v>1030</v>
      </c>
      <c r="BW277" s="31">
        <f>L2+(269*L4)</f>
        <v>270</v>
      </c>
      <c r="BX277" s="22"/>
    </row>
    <row r="278" spans="1:76" x14ac:dyDescent="0.2">
      <c r="A278" s="1">
        <v>13</v>
      </c>
      <c r="B278" s="178">
        <v>205</v>
      </c>
      <c r="C278" s="6">
        <v>350</v>
      </c>
      <c r="D278" s="6">
        <v>880</v>
      </c>
      <c r="E278" s="6">
        <v>767</v>
      </c>
      <c r="F278" s="6">
        <v>979</v>
      </c>
      <c r="G278" s="6">
        <v>580</v>
      </c>
      <c r="H278" s="6">
        <v>114</v>
      </c>
      <c r="I278" s="6">
        <v>481</v>
      </c>
      <c r="J278" s="6">
        <v>650</v>
      </c>
      <c r="K278" s="6">
        <v>793</v>
      </c>
      <c r="L278" s="6">
        <v>299</v>
      </c>
      <c r="M278" s="6">
        <v>188</v>
      </c>
      <c r="N278" s="7">
        <v>408</v>
      </c>
      <c r="O278" s="9">
        <v>7</v>
      </c>
      <c r="P278" s="6">
        <v>565</v>
      </c>
      <c r="Q278" s="6">
        <v>934</v>
      </c>
      <c r="R278" s="6">
        <v>460</v>
      </c>
      <c r="S278" s="6">
        <v>91</v>
      </c>
      <c r="T278" s="6">
        <v>617</v>
      </c>
      <c r="U278" s="10">
        <v>1018</v>
      </c>
      <c r="V278" s="6">
        <v>726</v>
      </c>
      <c r="W278" s="6">
        <v>837</v>
      </c>
      <c r="X278" s="6">
        <v>375</v>
      </c>
      <c r="Y278" s="6">
        <v>232</v>
      </c>
      <c r="Z278" s="6">
        <v>911</v>
      </c>
      <c r="AA278" s="6">
        <v>544</v>
      </c>
      <c r="AB278" s="6">
        <v>46</v>
      </c>
      <c r="AC278" s="6">
        <v>445</v>
      </c>
      <c r="AD278" s="6">
        <v>145</v>
      </c>
      <c r="AE278" s="6">
        <v>258</v>
      </c>
      <c r="AF278" s="6">
        <v>820</v>
      </c>
      <c r="AG278" s="179">
        <v>675</v>
      </c>
      <c r="AH278" s="5">
        <f t="shared" si="61"/>
        <v>16400</v>
      </c>
      <c r="AI278" s="5">
        <f t="shared" si="62"/>
        <v>11201200</v>
      </c>
      <c r="AJ278" s="2">
        <f t="shared" si="60"/>
        <v>8606720000</v>
      </c>
      <c r="AK278" s="115">
        <f>SUMSQ(B278,C278,D278,E278,F278,G278,H278,I278,J278,K278,L278,M278,N278,O278,P278,Q278,B279,C279,D279,E279,F279,G279,H279,I279,J279,K279,L279,M279,N279,O279,P279,Q279)</f>
        <v>11201200</v>
      </c>
      <c r="BT278" s="22"/>
      <c r="BU278" s="29" t="s">
        <v>235</v>
      </c>
      <c r="BV278" s="30" t="s">
        <v>1030</v>
      </c>
      <c r="BW278" s="31">
        <f>L2+(270*L4)</f>
        <v>271</v>
      </c>
      <c r="BX278" s="22"/>
    </row>
    <row r="279" spans="1:76" x14ac:dyDescent="0.2">
      <c r="A279" s="1">
        <v>14</v>
      </c>
      <c r="B279" s="178">
        <v>362</v>
      </c>
      <c r="C279" s="6">
        <v>249</v>
      </c>
      <c r="D279" s="6">
        <v>715</v>
      </c>
      <c r="E279" s="6">
        <v>860</v>
      </c>
      <c r="F279" s="6">
        <v>632</v>
      </c>
      <c r="G279" s="6">
        <v>999</v>
      </c>
      <c r="H279" s="6">
        <v>469</v>
      </c>
      <c r="I279" s="6">
        <v>70</v>
      </c>
      <c r="J279" s="6">
        <v>813</v>
      </c>
      <c r="K279" s="6">
        <v>702</v>
      </c>
      <c r="L279" s="6">
        <v>144</v>
      </c>
      <c r="M279" s="6">
        <v>287</v>
      </c>
      <c r="N279" s="9">
        <v>51</v>
      </c>
      <c r="O279" s="7">
        <v>420</v>
      </c>
      <c r="P279" s="6">
        <v>914</v>
      </c>
      <c r="Q279" s="6">
        <v>513</v>
      </c>
      <c r="R279" s="6">
        <v>111</v>
      </c>
      <c r="S279" s="6">
        <v>512</v>
      </c>
      <c r="T279" s="10">
        <v>974</v>
      </c>
      <c r="U279" s="6">
        <v>605</v>
      </c>
      <c r="V279" s="6">
        <v>881</v>
      </c>
      <c r="W279" s="6">
        <v>738</v>
      </c>
      <c r="X279" s="6">
        <v>212</v>
      </c>
      <c r="Y279" s="6">
        <v>323</v>
      </c>
      <c r="Z279" s="6">
        <v>556</v>
      </c>
      <c r="AA279" s="6">
        <v>955</v>
      </c>
      <c r="AB279" s="6">
        <v>393</v>
      </c>
      <c r="AC279" s="6">
        <v>26</v>
      </c>
      <c r="AD279" s="6">
        <v>310</v>
      </c>
      <c r="AE279" s="6">
        <v>165</v>
      </c>
      <c r="AF279" s="6">
        <v>663</v>
      </c>
      <c r="AG279" s="179">
        <v>776</v>
      </c>
      <c r="AH279" s="5">
        <f t="shared" si="61"/>
        <v>16400</v>
      </c>
      <c r="AI279" s="5">
        <f t="shared" si="62"/>
        <v>11201200</v>
      </c>
      <c r="AJ279" s="2">
        <f t="shared" si="60"/>
        <v>8606720000</v>
      </c>
      <c r="AK279" s="115">
        <f>SUMSQ(R278,S278,T278,U278,V278,W278,X278,Y278,Z278,AA278,AB278,AC278,AD278,AE278,AF278,AG278,R279,S279,T279,U279,V279,W279,X279,Y279,Z279,AA279,AB279,AC279,AD279,AE279,AF279,AG279)</f>
        <v>11201200</v>
      </c>
      <c r="BT279" s="22"/>
      <c r="BU279" s="29" t="s">
        <v>41</v>
      </c>
      <c r="BV279" s="30" t="s">
        <v>1030</v>
      </c>
      <c r="BW279" s="31">
        <f>L2+(271*L4)</f>
        <v>272</v>
      </c>
      <c r="BX279" s="22"/>
    </row>
    <row r="280" spans="1:76" x14ac:dyDescent="0.2">
      <c r="A280" s="1">
        <v>15</v>
      </c>
      <c r="B280" s="178">
        <v>822</v>
      </c>
      <c r="C280" s="6">
        <v>677</v>
      </c>
      <c r="D280" s="6">
        <v>151</v>
      </c>
      <c r="E280" s="6">
        <v>264</v>
      </c>
      <c r="F280" s="6">
        <v>44</v>
      </c>
      <c r="G280" s="6">
        <v>443</v>
      </c>
      <c r="H280" s="6">
        <v>905</v>
      </c>
      <c r="I280" s="6">
        <v>538</v>
      </c>
      <c r="J280" s="6">
        <v>369</v>
      </c>
      <c r="K280" s="6">
        <v>226</v>
      </c>
      <c r="L280" s="6">
        <v>724</v>
      </c>
      <c r="M280" s="6">
        <v>835</v>
      </c>
      <c r="N280" s="6">
        <v>623</v>
      </c>
      <c r="O280" s="6">
        <v>1024</v>
      </c>
      <c r="P280" s="7">
        <v>462</v>
      </c>
      <c r="Q280" s="9">
        <v>93</v>
      </c>
      <c r="R280" s="6">
        <v>563</v>
      </c>
      <c r="S280" s="10">
        <v>932</v>
      </c>
      <c r="T280" s="6">
        <v>402</v>
      </c>
      <c r="U280" s="6">
        <v>1</v>
      </c>
      <c r="V280" s="6">
        <v>301</v>
      </c>
      <c r="W280" s="6">
        <v>190</v>
      </c>
      <c r="X280" s="6">
        <v>656</v>
      </c>
      <c r="Y280" s="6">
        <v>799</v>
      </c>
      <c r="Z280" s="6">
        <v>120</v>
      </c>
      <c r="AA280" s="6">
        <v>487</v>
      </c>
      <c r="AB280" s="6">
        <v>981</v>
      </c>
      <c r="AC280" s="6">
        <v>582</v>
      </c>
      <c r="AD280" s="6">
        <v>874</v>
      </c>
      <c r="AE280" s="6">
        <v>761</v>
      </c>
      <c r="AF280" s="6">
        <v>203</v>
      </c>
      <c r="AG280" s="179">
        <v>348</v>
      </c>
      <c r="AH280" s="5">
        <f t="shared" si="61"/>
        <v>16400</v>
      </c>
      <c r="AI280" s="5">
        <f t="shared" si="62"/>
        <v>11201200</v>
      </c>
      <c r="AJ280" s="2">
        <f t="shared" si="60"/>
        <v>8606720000</v>
      </c>
      <c r="AK280" s="115">
        <f>SUMSQ(B280,C280,D280,E280,F280,G280,H280,I280,J280,K280,L280,M280,N280,O280,P280,Q280,B281,C281,D281,E281,F281,G281,H281,I281,J281,K281,L281,M281,N281,O281,P281,Q281)</f>
        <v>11201200</v>
      </c>
      <c r="BT280" s="22"/>
      <c r="BU280" s="29" t="s">
        <v>524</v>
      </c>
      <c r="BV280" s="30" t="s">
        <v>1030</v>
      </c>
      <c r="BW280" s="31">
        <f>L2+(272*L4)</f>
        <v>273</v>
      </c>
      <c r="BX280" s="22"/>
    </row>
    <row r="281" spans="1:76" x14ac:dyDescent="0.2">
      <c r="A281" s="1">
        <v>16</v>
      </c>
      <c r="B281" s="178">
        <v>657</v>
      </c>
      <c r="C281" s="6">
        <v>770</v>
      </c>
      <c r="D281" s="6">
        <v>308</v>
      </c>
      <c r="E281" s="6">
        <v>163</v>
      </c>
      <c r="F281" s="6">
        <v>399</v>
      </c>
      <c r="G281" s="6">
        <v>32</v>
      </c>
      <c r="H281" s="6">
        <v>558</v>
      </c>
      <c r="I281" s="6">
        <v>957</v>
      </c>
      <c r="J281" s="6">
        <v>214</v>
      </c>
      <c r="K281" s="6">
        <v>325</v>
      </c>
      <c r="L281" s="6">
        <v>887</v>
      </c>
      <c r="M281" s="6">
        <v>744</v>
      </c>
      <c r="N281" s="6">
        <v>972</v>
      </c>
      <c r="O281" s="6">
        <v>603</v>
      </c>
      <c r="P281" s="9">
        <v>105</v>
      </c>
      <c r="Q281" s="7">
        <v>506</v>
      </c>
      <c r="R281" s="10">
        <v>920</v>
      </c>
      <c r="S281" s="6">
        <v>519</v>
      </c>
      <c r="T281" s="6">
        <v>53</v>
      </c>
      <c r="U281" s="6">
        <v>422</v>
      </c>
      <c r="V281" s="6">
        <v>138</v>
      </c>
      <c r="W281" s="6">
        <v>281</v>
      </c>
      <c r="X281" s="6">
        <v>811</v>
      </c>
      <c r="Y281" s="6">
        <v>700</v>
      </c>
      <c r="Z281" s="6">
        <v>467</v>
      </c>
      <c r="AA281" s="6">
        <v>68</v>
      </c>
      <c r="AB281" s="6">
        <v>626</v>
      </c>
      <c r="AC281" s="6">
        <v>993</v>
      </c>
      <c r="AD281" s="6">
        <v>717</v>
      </c>
      <c r="AE281" s="6">
        <v>862</v>
      </c>
      <c r="AF281" s="6">
        <v>368</v>
      </c>
      <c r="AG281" s="179">
        <v>255</v>
      </c>
      <c r="AH281" s="5">
        <f t="shared" si="61"/>
        <v>16400</v>
      </c>
      <c r="AI281" s="5">
        <f t="shared" si="62"/>
        <v>11201200</v>
      </c>
      <c r="AJ281" s="2">
        <f t="shared" si="60"/>
        <v>8606720000</v>
      </c>
      <c r="AK281" s="115">
        <f>SUMSQ(R280,S280,T280,U280,V280,W280,X280,Y280,Z280,AA280,AB280,AC280,AD280,AE280,AF280,AG280,R281,S281,T281,U281,V281,W281,X281,Y281,Z281,AA281,AB281,AC281,AD281,AE281,AF281,AG281)</f>
        <v>11201200</v>
      </c>
      <c r="BT281" s="22"/>
      <c r="BU281" s="29" t="s">
        <v>720</v>
      </c>
      <c r="BV281" s="30" t="s">
        <v>1030</v>
      </c>
      <c r="BW281" s="31">
        <f>L2+(273*L4)</f>
        <v>274</v>
      </c>
      <c r="BX281" s="22"/>
    </row>
    <row r="282" spans="1:76" x14ac:dyDescent="0.2">
      <c r="A282" s="1">
        <v>17</v>
      </c>
      <c r="B282" s="178">
        <v>613</v>
      </c>
      <c r="C282" s="6">
        <v>1014</v>
      </c>
      <c r="D282" s="6">
        <v>456</v>
      </c>
      <c r="E282" s="6">
        <v>87</v>
      </c>
      <c r="F282" s="6">
        <v>379</v>
      </c>
      <c r="G282" s="6">
        <v>236</v>
      </c>
      <c r="H282" s="6">
        <v>730</v>
      </c>
      <c r="I282" s="6">
        <v>841</v>
      </c>
      <c r="J282" s="6">
        <v>34</v>
      </c>
      <c r="K282" s="6">
        <v>433</v>
      </c>
      <c r="L282" s="6">
        <v>899</v>
      </c>
      <c r="M282" s="6">
        <v>532</v>
      </c>
      <c r="N282" s="6">
        <v>832</v>
      </c>
      <c r="O282" s="6">
        <v>687</v>
      </c>
      <c r="P282" s="6">
        <v>157</v>
      </c>
      <c r="Q282" s="72">
        <v>270</v>
      </c>
      <c r="R282" s="12">
        <v>868</v>
      </c>
      <c r="S282" s="9">
        <v>755</v>
      </c>
      <c r="T282" s="6">
        <v>193</v>
      </c>
      <c r="U282" s="6">
        <v>338</v>
      </c>
      <c r="V282" s="6">
        <v>126</v>
      </c>
      <c r="W282" s="6">
        <v>493</v>
      </c>
      <c r="X282" s="6">
        <v>991</v>
      </c>
      <c r="Y282" s="6">
        <v>592</v>
      </c>
      <c r="Z282" s="6">
        <v>295</v>
      </c>
      <c r="AA282" s="6">
        <v>184</v>
      </c>
      <c r="AB282" s="6">
        <v>646</v>
      </c>
      <c r="AC282" s="6">
        <v>789</v>
      </c>
      <c r="AD282" s="6">
        <v>569</v>
      </c>
      <c r="AE282" s="6">
        <v>938</v>
      </c>
      <c r="AF282" s="6">
        <v>412</v>
      </c>
      <c r="AG282" s="179">
        <v>11</v>
      </c>
      <c r="AH282" s="5">
        <f t="shared" si="61"/>
        <v>16400</v>
      </c>
      <c r="AI282" s="5">
        <f t="shared" si="62"/>
        <v>11201200</v>
      </c>
      <c r="AJ282" s="2">
        <f t="shared" si="60"/>
        <v>8606720000</v>
      </c>
      <c r="AK282" s="115">
        <f>SUMSQ(B282,C282,D282,E282,F282,G282,H282,I282,J282,K282,L282,M282,N282,O282,P282,Q282,B283,C283,D283,E283,F283,G283,H283,I283,J283,K283,L283,M283,N283,O283,P283,Q283)</f>
        <v>11201200</v>
      </c>
      <c r="BT282" s="22"/>
      <c r="BU282" s="29" t="s">
        <v>898</v>
      </c>
      <c r="BV282" s="30" t="s">
        <v>1030</v>
      </c>
      <c r="BW282" s="31">
        <f>L2+(274*L4)</f>
        <v>275</v>
      </c>
      <c r="BX282" s="22"/>
    </row>
    <row r="283" spans="1:76" x14ac:dyDescent="0.2">
      <c r="A283" s="1">
        <v>18</v>
      </c>
      <c r="B283" s="178">
        <v>962</v>
      </c>
      <c r="C283" s="6">
        <v>593</v>
      </c>
      <c r="D283" s="6">
        <v>99</v>
      </c>
      <c r="E283" s="6">
        <v>500</v>
      </c>
      <c r="F283" s="6">
        <v>224</v>
      </c>
      <c r="G283" s="6">
        <v>335</v>
      </c>
      <c r="H283" s="6">
        <v>893</v>
      </c>
      <c r="I283" s="6">
        <v>750</v>
      </c>
      <c r="J283" s="6">
        <v>389</v>
      </c>
      <c r="K283" s="6">
        <v>22</v>
      </c>
      <c r="L283" s="6">
        <v>552</v>
      </c>
      <c r="M283" s="6">
        <v>951</v>
      </c>
      <c r="N283" s="6">
        <v>667</v>
      </c>
      <c r="O283" s="6">
        <v>780</v>
      </c>
      <c r="P283" s="72">
        <v>314</v>
      </c>
      <c r="Q283" s="6">
        <v>169</v>
      </c>
      <c r="R283" s="9">
        <v>711</v>
      </c>
      <c r="S283" s="12">
        <v>856</v>
      </c>
      <c r="T283" s="6">
        <v>358</v>
      </c>
      <c r="U283" s="6">
        <v>245</v>
      </c>
      <c r="V283" s="6">
        <v>473</v>
      </c>
      <c r="W283" s="6">
        <v>74</v>
      </c>
      <c r="X283" s="6">
        <v>636</v>
      </c>
      <c r="Y283" s="6">
        <v>1003</v>
      </c>
      <c r="Z283" s="6">
        <v>132</v>
      </c>
      <c r="AA283" s="6">
        <v>275</v>
      </c>
      <c r="AB283" s="6">
        <v>801</v>
      </c>
      <c r="AC283" s="6">
        <v>690</v>
      </c>
      <c r="AD283" s="6">
        <v>926</v>
      </c>
      <c r="AE283" s="6">
        <v>525</v>
      </c>
      <c r="AF283" s="6">
        <v>63</v>
      </c>
      <c r="AG283" s="179">
        <v>432</v>
      </c>
      <c r="AH283" s="5">
        <f t="shared" si="61"/>
        <v>16400</v>
      </c>
      <c r="AI283" s="5">
        <f t="shared" si="62"/>
        <v>11201200</v>
      </c>
      <c r="AJ283" s="2">
        <f t="shared" si="60"/>
        <v>8606720000</v>
      </c>
      <c r="AK283" s="115">
        <f>SUMSQ(R282,S282,T282,U282,V282,W282,X282,Y282,Z282,AA282,AB282,AC282,AD282,AE282,AF282,AG282,R283,S283,T283,U283,V283,W283,X283,Y283,Z283,AA283,AB283,AC283,AD283,AE283,AF283,AG283)</f>
        <v>11201200</v>
      </c>
      <c r="BT283" s="22"/>
      <c r="BU283" s="55" t="s">
        <v>958</v>
      </c>
      <c r="BV283" s="30" t="s">
        <v>1030</v>
      </c>
      <c r="BW283" s="31">
        <f>L2+(275*L4)</f>
        <v>276</v>
      </c>
      <c r="BX283" s="22"/>
    </row>
    <row r="284" spans="1:76" x14ac:dyDescent="0.2">
      <c r="A284" s="1">
        <v>19</v>
      </c>
      <c r="B284" s="178">
        <v>414</v>
      </c>
      <c r="C284" s="6">
        <v>13</v>
      </c>
      <c r="D284" s="6">
        <v>575</v>
      </c>
      <c r="E284" s="6">
        <v>944</v>
      </c>
      <c r="F284" s="6">
        <v>644</v>
      </c>
      <c r="G284" s="6">
        <v>787</v>
      </c>
      <c r="H284" s="6">
        <v>289</v>
      </c>
      <c r="I284" s="6">
        <v>178</v>
      </c>
      <c r="J284" s="6">
        <v>985</v>
      </c>
      <c r="K284" s="6">
        <v>586</v>
      </c>
      <c r="L284" s="6">
        <v>124</v>
      </c>
      <c r="M284" s="6">
        <v>491</v>
      </c>
      <c r="N284" s="6">
        <v>199</v>
      </c>
      <c r="O284" s="72">
        <v>344</v>
      </c>
      <c r="P284" s="6">
        <v>870</v>
      </c>
      <c r="Q284" s="6">
        <v>757</v>
      </c>
      <c r="R284" s="6">
        <v>155</v>
      </c>
      <c r="S284" s="6">
        <v>268</v>
      </c>
      <c r="T284" s="12">
        <v>826</v>
      </c>
      <c r="U284" s="9">
        <v>681</v>
      </c>
      <c r="V284" s="6">
        <v>901</v>
      </c>
      <c r="W284" s="6">
        <v>534</v>
      </c>
      <c r="X284" s="6">
        <v>40</v>
      </c>
      <c r="Y284" s="6">
        <v>439</v>
      </c>
      <c r="Z284" s="6">
        <v>736</v>
      </c>
      <c r="AA284" s="6">
        <v>847</v>
      </c>
      <c r="AB284" s="6">
        <v>381</v>
      </c>
      <c r="AC284" s="6">
        <v>238</v>
      </c>
      <c r="AD284" s="6">
        <v>450</v>
      </c>
      <c r="AE284" s="6">
        <v>81</v>
      </c>
      <c r="AF284" s="6">
        <v>611</v>
      </c>
      <c r="AG284" s="179">
        <v>1012</v>
      </c>
      <c r="AH284" s="5">
        <f t="shared" si="61"/>
        <v>16400</v>
      </c>
      <c r="AI284" s="5">
        <f t="shared" si="62"/>
        <v>11201200</v>
      </c>
      <c r="AJ284" s="2">
        <f t="shared" si="60"/>
        <v>8606720000</v>
      </c>
      <c r="AK284" s="115">
        <f>SUMSQ(B284,C284,D284,E284,F284,G284,H284,I284,J284,K284,L284,M284,N284,O284,P284,Q284,B285,C285,D285,E285,F285,G285,H285,I285,J285,K285,L285,M285,N285,O285,P285,Q285)</f>
        <v>11201200</v>
      </c>
      <c r="BT284" s="22"/>
      <c r="BU284" s="29" t="s">
        <v>140</v>
      </c>
      <c r="BV284" s="30" t="s">
        <v>1030</v>
      </c>
      <c r="BW284" s="31">
        <f>L2+(276*L4)</f>
        <v>277</v>
      </c>
      <c r="BX284" s="22"/>
    </row>
    <row r="285" spans="1:76" x14ac:dyDescent="0.2">
      <c r="A285" s="1">
        <v>20</v>
      </c>
      <c r="B285" s="178">
        <v>57</v>
      </c>
      <c r="C285" s="6">
        <v>426</v>
      </c>
      <c r="D285" s="6">
        <v>924</v>
      </c>
      <c r="E285" s="6">
        <v>523</v>
      </c>
      <c r="F285" s="6">
        <v>807</v>
      </c>
      <c r="G285" s="6">
        <v>696</v>
      </c>
      <c r="H285" s="6">
        <v>134</v>
      </c>
      <c r="I285" s="6">
        <v>277</v>
      </c>
      <c r="J285" s="6">
        <v>638</v>
      </c>
      <c r="K285" s="6">
        <v>1005</v>
      </c>
      <c r="L285" s="6">
        <v>479</v>
      </c>
      <c r="M285" s="6">
        <v>80</v>
      </c>
      <c r="N285" s="72">
        <v>356</v>
      </c>
      <c r="O285" s="6">
        <v>243</v>
      </c>
      <c r="P285" s="6">
        <v>705</v>
      </c>
      <c r="Q285" s="6">
        <v>850</v>
      </c>
      <c r="R285" s="6">
        <v>320</v>
      </c>
      <c r="S285" s="6">
        <v>175</v>
      </c>
      <c r="T285" s="9">
        <v>669</v>
      </c>
      <c r="U285" s="12">
        <v>782</v>
      </c>
      <c r="V285" s="6">
        <v>546</v>
      </c>
      <c r="W285" s="6">
        <v>945</v>
      </c>
      <c r="X285" s="6">
        <v>387</v>
      </c>
      <c r="Y285" s="6">
        <v>20</v>
      </c>
      <c r="Z285" s="6">
        <v>891</v>
      </c>
      <c r="AA285" s="6">
        <v>748</v>
      </c>
      <c r="AB285" s="6">
        <v>218</v>
      </c>
      <c r="AC285" s="6">
        <v>329</v>
      </c>
      <c r="AD285" s="6">
        <v>101</v>
      </c>
      <c r="AE285" s="6">
        <v>502</v>
      </c>
      <c r="AF285" s="6">
        <v>968</v>
      </c>
      <c r="AG285" s="179">
        <v>599</v>
      </c>
      <c r="AH285" s="5">
        <f t="shared" si="61"/>
        <v>16400</v>
      </c>
      <c r="AI285" s="5">
        <f t="shared" si="62"/>
        <v>11201200</v>
      </c>
      <c r="AJ285" s="2">
        <f t="shared" si="60"/>
        <v>8606720000</v>
      </c>
      <c r="AK285" s="115">
        <f>SUMSQ(R284,S284,T284,U284,V284,W284,X284,Y284,Z284,AA284,AB284,AC284,AD284,AE284,AF284,AG284,R285,S285,T285,U285,V285,W285,X285,Y285,Z285,AA285,AB285,AC285,AD285,AE285,AF285,AG285)</f>
        <v>11201200</v>
      </c>
      <c r="BT285" s="22"/>
      <c r="BU285" s="29" t="s">
        <v>199</v>
      </c>
      <c r="BV285" s="30" t="s">
        <v>1030</v>
      </c>
      <c r="BW285" s="31">
        <f>L2+(277*L4)</f>
        <v>278</v>
      </c>
      <c r="BX285" s="22"/>
    </row>
    <row r="286" spans="1:76" x14ac:dyDescent="0.2">
      <c r="A286" s="1">
        <v>21</v>
      </c>
      <c r="B286" s="178">
        <v>488</v>
      </c>
      <c r="C286" s="6">
        <v>119</v>
      </c>
      <c r="D286" s="6">
        <v>581</v>
      </c>
      <c r="E286" s="6">
        <v>982</v>
      </c>
      <c r="F286" s="6">
        <v>762</v>
      </c>
      <c r="G286" s="6">
        <v>873</v>
      </c>
      <c r="H286" s="6">
        <v>347</v>
      </c>
      <c r="I286" s="6">
        <v>204</v>
      </c>
      <c r="J286" s="6">
        <v>931</v>
      </c>
      <c r="K286" s="6">
        <v>564</v>
      </c>
      <c r="L286" s="6">
        <v>2</v>
      </c>
      <c r="M286" s="72">
        <v>401</v>
      </c>
      <c r="N286" s="6">
        <v>189</v>
      </c>
      <c r="O286" s="6">
        <v>302</v>
      </c>
      <c r="P286" s="6">
        <v>800</v>
      </c>
      <c r="Q286" s="6">
        <v>655</v>
      </c>
      <c r="R286" s="6">
        <v>225</v>
      </c>
      <c r="S286" s="6">
        <v>370</v>
      </c>
      <c r="T286" s="6">
        <v>836</v>
      </c>
      <c r="U286" s="6">
        <v>723</v>
      </c>
      <c r="V286" s="12">
        <v>1023</v>
      </c>
      <c r="W286" s="9">
        <v>624</v>
      </c>
      <c r="X286" s="6">
        <v>94</v>
      </c>
      <c r="Y286" s="6">
        <v>461</v>
      </c>
      <c r="Z286" s="6">
        <v>678</v>
      </c>
      <c r="AA286" s="6">
        <v>821</v>
      </c>
      <c r="AB286" s="6">
        <v>263</v>
      </c>
      <c r="AC286" s="6">
        <v>152</v>
      </c>
      <c r="AD286" s="6">
        <v>444</v>
      </c>
      <c r="AE286" s="6">
        <v>43</v>
      </c>
      <c r="AF286" s="6">
        <v>537</v>
      </c>
      <c r="AG286" s="179">
        <v>906</v>
      </c>
      <c r="AH286" s="5">
        <f t="shared" si="61"/>
        <v>16400</v>
      </c>
      <c r="AI286" s="5">
        <f t="shared" si="62"/>
        <v>11201200</v>
      </c>
      <c r="AJ286" s="2">
        <f t="shared" si="60"/>
        <v>8606720000</v>
      </c>
      <c r="AK286" s="115">
        <f>SUMSQ(B286,C286,D286,E286,F286,G286,H286,I286,J286,K286,L286,M286,N286,O286,P286,Q286,B287,C287,D287,E287,F287,G287,H287,I287,J287,K287,L287,M287,N287,O287,P287,Q287)</f>
        <v>11201200</v>
      </c>
      <c r="BT286" s="22"/>
      <c r="BU286" s="29" t="s">
        <v>268</v>
      </c>
      <c r="BV286" s="30" t="s">
        <v>1030</v>
      </c>
      <c r="BW286" s="31">
        <f>L2+(278*L4)</f>
        <v>279</v>
      </c>
      <c r="BX286" s="22"/>
    </row>
    <row r="287" spans="1:76" x14ac:dyDescent="0.2">
      <c r="A287" s="1">
        <v>22</v>
      </c>
      <c r="B287" s="178">
        <v>67</v>
      </c>
      <c r="C287" s="6">
        <v>468</v>
      </c>
      <c r="D287" s="6">
        <v>994</v>
      </c>
      <c r="E287" s="6">
        <v>625</v>
      </c>
      <c r="F287" s="6">
        <v>861</v>
      </c>
      <c r="G287" s="6">
        <v>718</v>
      </c>
      <c r="H287" s="6">
        <v>256</v>
      </c>
      <c r="I287" s="6">
        <v>367</v>
      </c>
      <c r="J287" s="6">
        <v>520</v>
      </c>
      <c r="K287" s="6">
        <v>919</v>
      </c>
      <c r="L287" s="72">
        <v>421</v>
      </c>
      <c r="M287" s="6">
        <v>54</v>
      </c>
      <c r="N287" s="6">
        <v>282</v>
      </c>
      <c r="O287" s="6">
        <v>137</v>
      </c>
      <c r="P287" s="6">
        <v>699</v>
      </c>
      <c r="Q287" s="6">
        <v>812</v>
      </c>
      <c r="R287" s="6">
        <v>326</v>
      </c>
      <c r="S287" s="6">
        <v>213</v>
      </c>
      <c r="T287" s="6">
        <v>743</v>
      </c>
      <c r="U287" s="6">
        <v>888</v>
      </c>
      <c r="V287" s="9">
        <v>604</v>
      </c>
      <c r="W287" s="12">
        <v>971</v>
      </c>
      <c r="X287" s="6">
        <v>505</v>
      </c>
      <c r="Y287" s="6">
        <v>106</v>
      </c>
      <c r="Z287" s="6">
        <v>769</v>
      </c>
      <c r="AA287" s="6">
        <v>658</v>
      </c>
      <c r="AB287" s="6">
        <v>164</v>
      </c>
      <c r="AC287" s="6">
        <v>307</v>
      </c>
      <c r="AD287" s="6">
        <v>31</v>
      </c>
      <c r="AE287" s="6">
        <v>400</v>
      </c>
      <c r="AF287" s="6">
        <v>958</v>
      </c>
      <c r="AG287" s="179">
        <v>557</v>
      </c>
      <c r="AH287" s="5">
        <f t="shared" si="61"/>
        <v>16400</v>
      </c>
      <c r="AI287" s="5">
        <f t="shared" si="62"/>
        <v>11201200</v>
      </c>
      <c r="AJ287" s="2">
        <f t="shared" si="60"/>
        <v>8606720000</v>
      </c>
      <c r="AK287" s="115">
        <f>SUMSQ(R286,S286,T286,U286,V286,W286,X286,Y286,Z286,AA286,AB286,AC286,AD286,AE286,AF286,AG286,R287,S287,T287,U287,V287,W287,X287,Y287,Z287,AA287,AB287,AC287,AD287,AE287,AF287,AG287)</f>
        <v>11201200</v>
      </c>
      <c r="BT287" s="22"/>
      <c r="BU287" s="29" t="s">
        <v>464</v>
      </c>
      <c r="BV287" s="30" t="s">
        <v>1030</v>
      </c>
      <c r="BW287" s="31">
        <f>L2+(279*L4)</f>
        <v>280</v>
      </c>
      <c r="BX287" s="22"/>
    </row>
    <row r="288" spans="1:76" x14ac:dyDescent="0.2">
      <c r="A288" s="1">
        <v>23</v>
      </c>
      <c r="B288" s="178">
        <v>543</v>
      </c>
      <c r="C288" s="6">
        <v>912</v>
      </c>
      <c r="D288" s="6">
        <v>446</v>
      </c>
      <c r="E288" s="6">
        <v>45</v>
      </c>
      <c r="F288" s="6">
        <v>257</v>
      </c>
      <c r="G288" s="6">
        <v>146</v>
      </c>
      <c r="H288" s="6">
        <v>676</v>
      </c>
      <c r="I288" s="6">
        <v>819</v>
      </c>
      <c r="J288" s="6">
        <v>92</v>
      </c>
      <c r="K288" s="72">
        <v>459</v>
      </c>
      <c r="L288" s="6">
        <v>1017</v>
      </c>
      <c r="M288" s="6">
        <v>618</v>
      </c>
      <c r="N288" s="6">
        <v>838</v>
      </c>
      <c r="O288" s="6">
        <v>725</v>
      </c>
      <c r="P288" s="6">
        <v>231</v>
      </c>
      <c r="Q288" s="6">
        <v>376</v>
      </c>
      <c r="R288" s="6">
        <v>794</v>
      </c>
      <c r="S288" s="6">
        <v>649</v>
      </c>
      <c r="T288" s="6">
        <v>187</v>
      </c>
      <c r="U288" s="6">
        <v>300</v>
      </c>
      <c r="V288" s="6">
        <v>8</v>
      </c>
      <c r="W288" s="6">
        <v>407</v>
      </c>
      <c r="X288" s="12">
        <v>933</v>
      </c>
      <c r="Y288" s="9">
        <v>566</v>
      </c>
      <c r="Z288" s="6">
        <v>349</v>
      </c>
      <c r="AA288" s="6">
        <v>206</v>
      </c>
      <c r="AB288" s="6">
        <v>768</v>
      </c>
      <c r="AC288" s="6">
        <v>879</v>
      </c>
      <c r="AD288" s="6">
        <v>579</v>
      </c>
      <c r="AE288" s="6">
        <v>980</v>
      </c>
      <c r="AF288" s="6">
        <v>482</v>
      </c>
      <c r="AG288" s="179">
        <v>113</v>
      </c>
      <c r="AH288" s="5">
        <f t="shared" si="61"/>
        <v>16400</v>
      </c>
      <c r="AI288" s="5">
        <f t="shared" si="62"/>
        <v>11201200</v>
      </c>
      <c r="AJ288" s="2">
        <f t="shared" si="60"/>
        <v>8606720000</v>
      </c>
      <c r="AK288" s="115">
        <f>SUMSQ(B288,C288,D288,E288,F288,G288,H288,I288,J288,K288,L288,M288,N288,O288,P288,Q288,B289,C289,D289,E289,F289,G289,H289,I289,J289,K289,L289,M289,N289,O289,P289,Q289)</f>
        <v>11201200</v>
      </c>
      <c r="BT288" s="22"/>
      <c r="BU288" s="29" t="s">
        <v>25</v>
      </c>
      <c r="BV288" s="30" t="s">
        <v>1030</v>
      </c>
      <c r="BW288" s="31">
        <f>L2+(280*L4)</f>
        <v>281</v>
      </c>
      <c r="BX288" s="22"/>
    </row>
    <row r="289" spans="1:76" x14ac:dyDescent="0.2">
      <c r="A289" s="1">
        <v>24</v>
      </c>
      <c r="B289" s="178">
        <v>956</v>
      </c>
      <c r="C289" s="6">
        <v>555</v>
      </c>
      <c r="D289" s="6">
        <v>25</v>
      </c>
      <c r="E289" s="6">
        <v>394</v>
      </c>
      <c r="F289" s="6">
        <v>166</v>
      </c>
      <c r="G289" s="6">
        <v>309</v>
      </c>
      <c r="H289" s="6">
        <v>775</v>
      </c>
      <c r="I289" s="6">
        <v>664</v>
      </c>
      <c r="J289" s="72">
        <v>511</v>
      </c>
      <c r="K289" s="6">
        <v>112</v>
      </c>
      <c r="L289" s="6">
        <v>606</v>
      </c>
      <c r="M289" s="6">
        <v>973</v>
      </c>
      <c r="N289" s="6">
        <v>737</v>
      </c>
      <c r="O289" s="6">
        <v>882</v>
      </c>
      <c r="P289" s="6">
        <v>324</v>
      </c>
      <c r="Q289" s="6">
        <v>211</v>
      </c>
      <c r="R289" s="6">
        <v>701</v>
      </c>
      <c r="S289" s="6">
        <v>814</v>
      </c>
      <c r="T289" s="6">
        <v>288</v>
      </c>
      <c r="U289" s="6">
        <v>143</v>
      </c>
      <c r="V289" s="6">
        <v>419</v>
      </c>
      <c r="W289" s="6">
        <v>52</v>
      </c>
      <c r="X289" s="9">
        <v>514</v>
      </c>
      <c r="Y289" s="12">
        <v>913</v>
      </c>
      <c r="Z289" s="6">
        <v>250</v>
      </c>
      <c r="AA289" s="6">
        <v>361</v>
      </c>
      <c r="AB289" s="6">
        <v>859</v>
      </c>
      <c r="AC289" s="6">
        <v>716</v>
      </c>
      <c r="AD289" s="6">
        <v>1000</v>
      </c>
      <c r="AE289" s="6">
        <v>631</v>
      </c>
      <c r="AF289" s="6">
        <v>69</v>
      </c>
      <c r="AG289" s="179">
        <v>470</v>
      </c>
      <c r="AH289" s="5">
        <f t="shared" si="61"/>
        <v>16400</v>
      </c>
      <c r="AI289" s="5">
        <f t="shared" si="62"/>
        <v>11201200</v>
      </c>
      <c r="AJ289" s="2">
        <f t="shared" si="60"/>
        <v>8606720000</v>
      </c>
      <c r="AK289" s="115">
        <f>SUMSQ(R288,S288,T288,U288,V288,W288,X288,Y288,Z288,AA288,AB288,AC288,AD288,AE288,AF288,AG288,R289,S289,T289,U289,V289,W289,X289,Y289,Z289,AA289,AB289,AC289,AD289,AE289,AF289,AG289)</f>
        <v>11201200</v>
      </c>
      <c r="BT289" s="22"/>
      <c r="BU289" s="29" t="s">
        <v>219</v>
      </c>
      <c r="BV289" s="30" t="s">
        <v>1030</v>
      </c>
      <c r="BW289" s="31">
        <f>L2+(281*L4)</f>
        <v>282</v>
      </c>
      <c r="BX289" s="22"/>
    </row>
    <row r="290" spans="1:76" x14ac:dyDescent="0.2">
      <c r="A290" s="1">
        <v>25</v>
      </c>
      <c r="B290" s="178">
        <v>303</v>
      </c>
      <c r="C290" s="6">
        <v>192</v>
      </c>
      <c r="D290" s="6">
        <v>654</v>
      </c>
      <c r="E290" s="6">
        <v>797</v>
      </c>
      <c r="F290" s="6">
        <v>561</v>
      </c>
      <c r="G290" s="6">
        <v>930</v>
      </c>
      <c r="H290" s="6">
        <v>404</v>
      </c>
      <c r="I290" s="72">
        <v>3</v>
      </c>
      <c r="J290" s="6">
        <v>876</v>
      </c>
      <c r="K290" s="6">
        <v>763</v>
      </c>
      <c r="L290" s="6">
        <v>201</v>
      </c>
      <c r="M290" s="6">
        <v>346</v>
      </c>
      <c r="N290" s="6">
        <v>118</v>
      </c>
      <c r="O290" s="6">
        <v>485</v>
      </c>
      <c r="P290" s="6">
        <v>983</v>
      </c>
      <c r="Q290" s="6">
        <v>584</v>
      </c>
      <c r="R290" s="6">
        <v>42</v>
      </c>
      <c r="S290" s="6">
        <v>441</v>
      </c>
      <c r="T290" s="6">
        <v>907</v>
      </c>
      <c r="U290" s="6">
        <v>540</v>
      </c>
      <c r="V290" s="6">
        <v>824</v>
      </c>
      <c r="W290" s="6">
        <v>679</v>
      </c>
      <c r="X290" s="6">
        <v>149</v>
      </c>
      <c r="Y290" s="6">
        <v>262</v>
      </c>
      <c r="Z290" s="12">
        <v>621</v>
      </c>
      <c r="AA290" s="9">
        <v>1022</v>
      </c>
      <c r="AB290" s="6">
        <v>464</v>
      </c>
      <c r="AC290" s="6">
        <v>95</v>
      </c>
      <c r="AD290" s="6">
        <v>371</v>
      </c>
      <c r="AE290" s="6">
        <v>228</v>
      </c>
      <c r="AF290" s="6">
        <v>722</v>
      </c>
      <c r="AG290" s="179">
        <v>833</v>
      </c>
      <c r="AH290" s="5">
        <f t="shared" si="61"/>
        <v>16400</v>
      </c>
      <c r="AI290" s="5">
        <f t="shared" si="62"/>
        <v>11201200</v>
      </c>
      <c r="AJ290" s="2">
        <f t="shared" si="60"/>
        <v>8606720000</v>
      </c>
      <c r="AK290" s="115">
        <f>SUMSQ(B290,C290,D290,E290,F290,G290,H290,I290,J290,K290,L290,M290,N290,O290,P290,Q290,B291,C291,D291,E291,F291,G291,H291,I291,J291,K291,L291,M291,N291,O291,P291,Q291)</f>
        <v>11201200</v>
      </c>
      <c r="BT290" s="22"/>
      <c r="BU290" s="29" t="s">
        <v>383</v>
      </c>
      <c r="BV290" s="30" t="s">
        <v>1030</v>
      </c>
      <c r="BW290" s="31">
        <f>L2+(282*L4)</f>
        <v>283</v>
      </c>
      <c r="BX290" s="22"/>
    </row>
    <row r="291" spans="1:76" x14ac:dyDescent="0.2">
      <c r="A291" s="1">
        <v>26</v>
      </c>
      <c r="B291" s="178">
        <v>140</v>
      </c>
      <c r="C291" s="6">
        <v>283</v>
      </c>
      <c r="D291" s="6">
        <v>809</v>
      </c>
      <c r="E291" s="6">
        <v>698</v>
      </c>
      <c r="F291" s="6">
        <v>918</v>
      </c>
      <c r="G291" s="6">
        <v>517</v>
      </c>
      <c r="H291" s="72">
        <v>55</v>
      </c>
      <c r="I291" s="6">
        <v>424</v>
      </c>
      <c r="J291" s="6">
        <v>719</v>
      </c>
      <c r="K291" s="6">
        <v>864</v>
      </c>
      <c r="L291" s="6">
        <v>366</v>
      </c>
      <c r="M291" s="6">
        <v>253</v>
      </c>
      <c r="N291" s="6">
        <v>465</v>
      </c>
      <c r="O291" s="6">
        <v>66</v>
      </c>
      <c r="P291" s="6">
        <v>628</v>
      </c>
      <c r="Q291" s="6">
        <v>995</v>
      </c>
      <c r="R291" s="6">
        <v>397</v>
      </c>
      <c r="S291" s="6">
        <v>30</v>
      </c>
      <c r="T291" s="6">
        <v>560</v>
      </c>
      <c r="U291" s="6">
        <v>959</v>
      </c>
      <c r="V291" s="6">
        <v>659</v>
      </c>
      <c r="W291" s="6">
        <v>772</v>
      </c>
      <c r="X291" s="6">
        <v>306</v>
      </c>
      <c r="Y291" s="6">
        <v>161</v>
      </c>
      <c r="Z291" s="9">
        <v>970</v>
      </c>
      <c r="AA291" s="12">
        <v>601</v>
      </c>
      <c r="AB291" s="6">
        <v>107</v>
      </c>
      <c r="AC291" s="6">
        <v>508</v>
      </c>
      <c r="AD291" s="6">
        <v>216</v>
      </c>
      <c r="AE291" s="6">
        <v>327</v>
      </c>
      <c r="AF291" s="6">
        <v>885</v>
      </c>
      <c r="AG291" s="179">
        <v>742</v>
      </c>
      <c r="AH291" s="5">
        <f t="shared" si="61"/>
        <v>16400</v>
      </c>
      <c r="AI291" s="5">
        <f t="shared" si="62"/>
        <v>11201200</v>
      </c>
      <c r="AJ291" s="2">
        <f t="shared" si="60"/>
        <v>8606720000</v>
      </c>
      <c r="AK291" s="115">
        <f>SUMSQ(R290,S290,T290,U290,V290,W290,X290,Y290,Z290,AA290,AB290,AC290,AD290,AE290,AF290,AG290,R291,S291,T291,U291,V291,W291,X291,Y291,Z291,AA291,AB291,AC291,AD291,AE291,AF291,AG291)</f>
        <v>11201200</v>
      </c>
      <c r="BT291" s="22"/>
      <c r="BU291" s="29" t="s">
        <v>444</v>
      </c>
      <c r="BV291" s="30" t="s">
        <v>1030</v>
      </c>
      <c r="BW291" s="31">
        <f>L2+(283*L4)</f>
        <v>284</v>
      </c>
      <c r="BX291" s="22"/>
    </row>
    <row r="292" spans="1:76" x14ac:dyDescent="0.2">
      <c r="A292" s="1">
        <v>27</v>
      </c>
      <c r="B292" s="178">
        <v>728</v>
      </c>
      <c r="C292" s="6">
        <v>839</v>
      </c>
      <c r="D292" s="6">
        <v>373</v>
      </c>
      <c r="E292" s="6">
        <v>230</v>
      </c>
      <c r="F292" s="6">
        <v>458</v>
      </c>
      <c r="G292" s="72">
        <v>89</v>
      </c>
      <c r="H292" s="6">
        <v>619</v>
      </c>
      <c r="I292" s="6">
        <v>1020</v>
      </c>
      <c r="J292" s="6">
        <v>147</v>
      </c>
      <c r="K292" s="6">
        <v>260</v>
      </c>
      <c r="L292" s="6">
        <v>818</v>
      </c>
      <c r="M292" s="6">
        <v>673</v>
      </c>
      <c r="N292" s="6">
        <v>909</v>
      </c>
      <c r="O292" s="6">
        <v>542</v>
      </c>
      <c r="P292" s="6">
        <v>48</v>
      </c>
      <c r="Q292" s="6">
        <v>447</v>
      </c>
      <c r="R292" s="6">
        <v>977</v>
      </c>
      <c r="S292" s="6">
        <v>578</v>
      </c>
      <c r="T292" s="6">
        <v>116</v>
      </c>
      <c r="U292" s="6">
        <v>483</v>
      </c>
      <c r="V292" s="6">
        <v>207</v>
      </c>
      <c r="W292" s="6">
        <v>352</v>
      </c>
      <c r="X292" s="6">
        <v>878</v>
      </c>
      <c r="Y292" s="6">
        <v>765</v>
      </c>
      <c r="Z292" s="6">
        <v>406</v>
      </c>
      <c r="AA292" s="6">
        <v>5</v>
      </c>
      <c r="AB292" s="12">
        <v>567</v>
      </c>
      <c r="AC292" s="9">
        <v>936</v>
      </c>
      <c r="AD292" s="6">
        <v>652</v>
      </c>
      <c r="AE292" s="6">
        <v>795</v>
      </c>
      <c r="AF292" s="6">
        <v>297</v>
      </c>
      <c r="AG292" s="179">
        <v>186</v>
      </c>
      <c r="AH292" s="5">
        <f t="shared" si="61"/>
        <v>16400</v>
      </c>
      <c r="AI292" s="5">
        <f t="shared" si="62"/>
        <v>11201200</v>
      </c>
      <c r="AJ292" s="2">
        <f t="shared" si="60"/>
        <v>8606720000</v>
      </c>
      <c r="AK292" s="115">
        <f>SUMSQ(B292,C292,D292,E292,F292,G292,H292,I292,J292,K292,L292,M292,N292,O292,P292,Q292,B293,C293,D293,E293,F293,G293,H293,I293,J293,K293,L293,M293,N293,O293,P293,Q293)</f>
        <v>11201200</v>
      </c>
      <c r="BT292" s="22"/>
      <c r="BU292" s="29" t="s">
        <v>639</v>
      </c>
      <c r="BV292" s="30" t="s">
        <v>1030</v>
      </c>
      <c r="BW292" s="31">
        <f>L2+(284*L4)</f>
        <v>285</v>
      </c>
      <c r="BX292" s="22"/>
    </row>
    <row r="293" spans="1:76" x14ac:dyDescent="0.2">
      <c r="A293" s="1">
        <v>28</v>
      </c>
      <c r="B293" s="178">
        <v>883</v>
      </c>
      <c r="C293" s="6">
        <v>740</v>
      </c>
      <c r="D293" s="6">
        <v>210</v>
      </c>
      <c r="E293" s="6">
        <v>321</v>
      </c>
      <c r="F293" s="72">
        <v>109</v>
      </c>
      <c r="G293" s="6">
        <v>510</v>
      </c>
      <c r="H293" s="6">
        <v>976</v>
      </c>
      <c r="I293" s="6">
        <v>607</v>
      </c>
      <c r="J293" s="6">
        <v>312</v>
      </c>
      <c r="K293" s="6">
        <v>167</v>
      </c>
      <c r="L293" s="6">
        <v>661</v>
      </c>
      <c r="M293" s="6">
        <v>774</v>
      </c>
      <c r="N293" s="6">
        <v>554</v>
      </c>
      <c r="O293" s="6">
        <v>953</v>
      </c>
      <c r="P293" s="6">
        <v>395</v>
      </c>
      <c r="Q293" s="6">
        <v>28</v>
      </c>
      <c r="R293" s="6">
        <v>630</v>
      </c>
      <c r="S293" s="6">
        <v>997</v>
      </c>
      <c r="T293" s="6">
        <v>471</v>
      </c>
      <c r="U293" s="6">
        <v>72</v>
      </c>
      <c r="V293" s="6">
        <v>364</v>
      </c>
      <c r="W293" s="6">
        <v>251</v>
      </c>
      <c r="X293" s="6">
        <v>713</v>
      </c>
      <c r="Y293" s="6">
        <v>858</v>
      </c>
      <c r="Z293" s="6">
        <v>49</v>
      </c>
      <c r="AA293" s="6">
        <v>418</v>
      </c>
      <c r="AB293" s="9">
        <v>916</v>
      </c>
      <c r="AC293" s="12">
        <v>515</v>
      </c>
      <c r="AD293" s="6">
        <v>815</v>
      </c>
      <c r="AE293" s="6">
        <v>704</v>
      </c>
      <c r="AF293" s="6">
        <v>142</v>
      </c>
      <c r="AG293" s="179">
        <v>285</v>
      </c>
      <c r="AH293" s="5">
        <f t="shared" si="61"/>
        <v>16400</v>
      </c>
      <c r="AI293" s="5">
        <f t="shared" si="62"/>
        <v>11201200</v>
      </c>
      <c r="AJ293" s="2">
        <f t="shared" si="60"/>
        <v>8606720000</v>
      </c>
      <c r="AK293" s="115">
        <f>SUMSQ(R292,S292,T292,U292,V292,W292,X292,Y292,Z292,AA292,AB292,AC292,AD292,AE292,AF292,AG292,R293,S293,T293,U293,V293,W293,X293,Y293,Z293,AA293,AB293,AC293,AD293,AE293,AF293,AG293)</f>
        <v>11201200</v>
      </c>
      <c r="BT293" s="22"/>
      <c r="BU293" s="29" t="s">
        <v>700</v>
      </c>
      <c r="BV293" s="30" t="s">
        <v>1030</v>
      </c>
      <c r="BW293" s="31">
        <f>L2+(285*L4)</f>
        <v>286</v>
      </c>
      <c r="BX293" s="22"/>
    </row>
    <row r="294" spans="1:76" x14ac:dyDescent="0.2">
      <c r="A294" s="1">
        <v>29</v>
      </c>
      <c r="B294" s="178">
        <v>686</v>
      </c>
      <c r="C294" s="6">
        <v>829</v>
      </c>
      <c r="D294" s="6">
        <v>271</v>
      </c>
      <c r="E294" s="72">
        <v>160</v>
      </c>
      <c r="F294" s="6">
        <v>436</v>
      </c>
      <c r="G294" s="6">
        <v>35</v>
      </c>
      <c r="H294" s="6">
        <v>529</v>
      </c>
      <c r="I294" s="6">
        <v>898</v>
      </c>
      <c r="J294" s="6">
        <v>233</v>
      </c>
      <c r="K294" s="6">
        <v>378</v>
      </c>
      <c r="L294" s="6">
        <v>844</v>
      </c>
      <c r="M294" s="6">
        <v>731</v>
      </c>
      <c r="N294" s="6">
        <v>1015</v>
      </c>
      <c r="O294" s="6">
        <v>616</v>
      </c>
      <c r="P294" s="6">
        <v>86</v>
      </c>
      <c r="Q294" s="6">
        <v>453</v>
      </c>
      <c r="R294" s="6">
        <v>939</v>
      </c>
      <c r="S294" s="6">
        <v>572</v>
      </c>
      <c r="T294" s="6">
        <v>10</v>
      </c>
      <c r="U294" s="6">
        <v>409</v>
      </c>
      <c r="V294" s="6">
        <v>181</v>
      </c>
      <c r="W294" s="6">
        <v>294</v>
      </c>
      <c r="X294" s="6">
        <v>792</v>
      </c>
      <c r="Y294" s="6">
        <v>647</v>
      </c>
      <c r="Z294" s="6">
        <v>496</v>
      </c>
      <c r="AA294" s="6">
        <v>127</v>
      </c>
      <c r="AB294" s="6">
        <v>589</v>
      </c>
      <c r="AC294" s="6">
        <v>990</v>
      </c>
      <c r="AD294" s="12">
        <v>754</v>
      </c>
      <c r="AE294" s="9">
        <v>865</v>
      </c>
      <c r="AF294" s="6">
        <v>339</v>
      </c>
      <c r="AG294" s="179">
        <v>196</v>
      </c>
      <c r="AH294" s="5">
        <f t="shared" si="61"/>
        <v>16400</v>
      </c>
      <c r="AI294" s="5">
        <f t="shared" si="62"/>
        <v>11201200</v>
      </c>
      <c r="AJ294" s="2">
        <f t="shared" si="60"/>
        <v>8606720000</v>
      </c>
      <c r="AK294" s="115">
        <f>SUMSQ(B294,C294,D294,E294,F294,G294,H294,I294,J294,K294,L294,M294,N294,O294,P294,Q294,B295,C295,D295,E295,F295,G295,H295,I295,J295,K295,L295,M295,N295,O295,P295,Q295)</f>
        <v>11201200</v>
      </c>
      <c r="BT294" s="22"/>
      <c r="BU294" s="29" t="s">
        <v>783</v>
      </c>
      <c r="BV294" s="30" t="s">
        <v>1030</v>
      </c>
      <c r="BW294" s="31">
        <f>L2+(286*L4)</f>
        <v>287</v>
      </c>
      <c r="BX294" s="22"/>
    </row>
    <row r="295" spans="1:76" x14ac:dyDescent="0.2">
      <c r="A295" s="1">
        <v>30</v>
      </c>
      <c r="B295" s="178">
        <v>777</v>
      </c>
      <c r="C295" s="6">
        <v>666</v>
      </c>
      <c r="D295" s="72">
        <v>172</v>
      </c>
      <c r="E295" s="6">
        <v>315</v>
      </c>
      <c r="F295" s="6">
        <v>23</v>
      </c>
      <c r="G295" s="6">
        <v>392</v>
      </c>
      <c r="H295" s="6">
        <v>950</v>
      </c>
      <c r="I295" s="6">
        <v>549</v>
      </c>
      <c r="J295" s="6">
        <v>334</v>
      </c>
      <c r="K295" s="6">
        <v>221</v>
      </c>
      <c r="L295" s="6">
        <v>751</v>
      </c>
      <c r="M295" s="6">
        <v>896</v>
      </c>
      <c r="N295" s="6">
        <v>596</v>
      </c>
      <c r="O295" s="6">
        <v>963</v>
      </c>
      <c r="P295" s="6">
        <v>497</v>
      </c>
      <c r="Q295" s="6">
        <v>98</v>
      </c>
      <c r="R295" s="6">
        <v>528</v>
      </c>
      <c r="S295" s="6">
        <v>927</v>
      </c>
      <c r="T295" s="6">
        <v>429</v>
      </c>
      <c r="U295" s="6">
        <v>62</v>
      </c>
      <c r="V295" s="6">
        <v>274</v>
      </c>
      <c r="W295" s="6">
        <v>129</v>
      </c>
      <c r="X295" s="6">
        <v>691</v>
      </c>
      <c r="Y295" s="6">
        <v>804</v>
      </c>
      <c r="Z295" s="6">
        <v>75</v>
      </c>
      <c r="AA295" s="6">
        <v>476</v>
      </c>
      <c r="AB295" s="6">
        <v>1002</v>
      </c>
      <c r="AC295" s="6">
        <v>633</v>
      </c>
      <c r="AD295" s="9">
        <v>853</v>
      </c>
      <c r="AE295" s="12">
        <v>710</v>
      </c>
      <c r="AF295" s="6">
        <v>248</v>
      </c>
      <c r="AG295" s="179">
        <v>359</v>
      </c>
      <c r="AH295" s="5">
        <f t="shared" si="61"/>
        <v>16400</v>
      </c>
      <c r="AI295" s="5">
        <f t="shared" si="62"/>
        <v>11201200</v>
      </c>
      <c r="AJ295" s="2">
        <f t="shared" si="60"/>
        <v>8606720000</v>
      </c>
      <c r="AK295" s="115">
        <f>SUMSQ(R294,S294,T294,U294,V294,W294,X294,Y294,Z294,AA294,AB294,AC294,AD294,AE294,AF294,AG294,R295,S295,T295,U295,V295,W295,X295,Y295,Z295,AA295,AB295,AC295,AD295,AE295,AF295,AG295)</f>
        <v>11201200</v>
      </c>
      <c r="BT295" s="22"/>
      <c r="BU295" s="29" t="s">
        <v>977</v>
      </c>
      <c r="BV295" s="30" t="s">
        <v>1030</v>
      </c>
      <c r="BW295" s="31">
        <f>L2+(287*L4)</f>
        <v>288</v>
      </c>
      <c r="BX295" s="22"/>
    </row>
    <row r="296" spans="1:76" x14ac:dyDescent="0.2">
      <c r="A296" s="1">
        <v>31</v>
      </c>
      <c r="B296" s="178">
        <v>341</v>
      </c>
      <c r="C296" s="72">
        <v>198</v>
      </c>
      <c r="D296" s="6">
        <v>760</v>
      </c>
      <c r="E296" s="6">
        <v>871</v>
      </c>
      <c r="F296" s="6">
        <v>587</v>
      </c>
      <c r="G296" s="6">
        <v>988</v>
      </c>
      <c r="H296" s="6">
        <v>490</v>
      </c>
      <c r="I296" s="6">
        <v>121</v>
      </c>
      <c r="J296" s="6">
        <v>786</v>
      </c>
      <c r="K296" s="6">
        <v>641</v>
      </c>
      <c r="L296" s="6">
        <v>179</v>
      </c>
      <c r="M296" s="6">
        <v>292</v>
      </c>
      <c r="N296" s="6">
        <v>16</v>
      </c>
      <c r="O296" s="6">
        <v>415</v>
      </c>
      <c r="P296" s="6">
        <v>941</v>
      </c>
      <c r="Q296" s="6">
        <v>574</v>
      </c>
      <c r="R296" s="6">
        <v>84</v>
      </c>
      <c r="S296" s="6">
        <v>451</v>
      </c>
      <c r="T296" s="6">
        <v>1009</v>
      </c>
      <c r="U296" s="6">
        <v>610</v>
      </c>
      <c r="V296" s="6">
        <v>846</v>
      </c>
      <c r="W296" s="6">
        <v>733</v>
      </c>
      <c r="X296" s="6">
        <v>239</v>
      </c>
      <c r="Y296" s="6">
        <v>384</v>
      </c>
      <c r="Z296" s="6">
        <v>535</v>
      </c>
      <c r="AA296" s="6">
        <v>904</v>
      </c>
      <c r="AB296" s="6">
        <v>438</v>
      </c>
      <c r="AC296" s="6">
        <v>37</v>
      </c>
      <c r="AD296" s="6">
        <v>265</v>
      </c>
      <c r="AE296" s="6">
        <v>154</v>
      </c>
      <c r="AF296" s="12">
        <v>684</v>
      </c>
      <c r="AG296" s="145">
        <v>827</v>
      </c>
      <c r="AH296" s="5">
        <f t="shared" si="61"/>
        <v>16400</v>
      </c>
      <c r="AI296" s="5">
        <f t="shared" si="62"/>
        <v>11201200</v>
      </c>
      <c r="AJ296" s="2">
        <f t="shared" si="60"/>
        <v>8606720000</v>
      </c>
      <c r="AK296" s="115">
        <f>SUMSQ(B296,C296,D296,E296,F296,G296,H296,I296,J296,K296,L296,M296,N296,O296,P296,Q296,B297,C297,D297,E297,F297,G297,H297,I297,J297,K297,L297,M297,N297,O297,P297,Q297)</f>
        <v>11201200</v>
      </c>
      <c r="BT296" s="22"/>
      <c r="BU296" s="29" t="s">
        <v>412</v>
      </c>
      <c r="BV296" s="30" t="s">
        <v>1030</v>
      </c>
      <c r="BW296" s="31">
        <f>L2+(288*L4)</f>
        <v>289</v>
      </c>
      <c r="BX296" s="22"/>
    </row>
    <row r="297" spans="1:76" ht="13.5" thickBot="1" x14ac:dyDescent="0.25">
      <c r="A297" s="1">
        <v>32</v>
      </c>
      <c r="B297" s="220">
        <v>242</v>
      </c>
      <c r="C297" s="180">
        <v>353</v>
      </c>
      <c r="D297" s="180">
        <v>851</v>
      </c>
      <c r="E297" s="180">
        <v>708</v>
      </c>
      <c r="F297" s="180">
        <v>1008</v>
      </c>
      <c r="G297" s="180">
        <v>639</v>
      </c>
      <c r="H297" s="180">
        <v>77</v>
      </c>
      <c r="I297" s="180">
        <v>478</v>
      </c>
      <c r="J297" s="180">
        <v>693</v>
      </c>
      <c r="K297" s="180">
        <v>806</v>
      </c>
      <c r="L297" s="180">
        <v>280</v>
      </c>
      <c r="M297" s="180">
        <v>135</v>
      </c>
      <c r="N297" s="180">
        <v>427</v>
      </c>
      <c r="O297" s="180">
        <v>60</v>
      </c>
      <c r="P297" s="180">
        <v>522</v>
      </c>
      <c r="Q297" s="180">
        <v>921</v>
      </c>
      <c r="R297" s="180">
        <v>503</v>
      </c>
      <c r="S297" s="180">
        <v>104</v>
      </c>
      <c r="T297" s="180">
        <v>598</v>
      </c>
      <c r="U297" s="180">
        <v>965</v>
      </c>
      <c r="V297" s="180">
        <v>745</v>
      </c>
      <c r="W297" s="180">
        <v>890</v>
      </c>
      <c r="X297" s="180">
        <v>332</v>
      </c>
      <c r="Y297" s="180">
        <v>219</v>
      </c>
      <c r="Z297" s="180">
        <v>948</v>
      </c>
      <c r="AA297" s="180">
        <v>547</v>
      </c>
      <c r="AB297" s="180">
        <v>17</v>
      </c>
      <c r="AC297" s="180">
        <v>386</v>
      </c>
      <c r="AD297" s="180">
        <v>174</v>
      </c>
      <c r="AE297" s="180">
        <v>317</v>
      </c>
      <c r="AF297" s="150">
        <v>783</v>
      </c>
      <c r="AG297" s="219">
        <v>672</v>
      </c>
      <c r="AH297" s="5">
        <f t="shared" si="61"/>
        <v>16400</v>
      </c>
      <c r="AI297" s="5">
        <f t="shared" si="62"/>
        <v>11201200</v>
      </c>
      <c r="AJ297" s="2">
        <f t="shared" si="60"/>
        <v>8606720000</v>
      </c>
      <c r="AK297" s="115">
        <f>SUMSQ(R296,S296,T296,U296,V296,W296,X296,Y296,Z296,AA296,AB296,AC296,AD296,AE296,AF296,AG296,R297,S297,T297,U297,V297,W297,X297,Y297,Z297,AA297,AB297,AC297,AD297,AE297,AF297,AG297)</f>
        <v>11201200</v>
      </c>
      <c r="BT297" s="22"/>
      <c r="BU297" s="29" t="s">
        <v>351</v>
      </c>
      <c r="BV297" s="30" t="s">
        <v>1030</v>
      </c>
      <c r="BW297" s="31">
        <f>L2+(289*L4)</f>
        <v>290</v>
      </c>
      <c r="BX297" s="22"/>
    </row>
    <row r="298" spans="1:76" x14ac:dyDescent="0.2">
      <c r="A298" s="3" t="s">
        <v>0</v>
      </c>
      <c r="B298" s="5">
        <f t="shared" ref="B298:AG298" si="63">SUM(B266:B297)</f>
        <v>16400</v>
      </c>
      <c r="C298" s="5">
        <f t="shared" si="63"/>
        <v>16400</v>
      </c>
      <c r="D298" s="5">
        <f t="shared" si="63"/>
        <v>16400</v>
      </c>
      <c r="E298" s="5">
        <f t="shared" si="63"/>
        <v>16400</v>
      </c>
      <c r="F298" s="5">
        <f t="shared" si="63"/>
        <v>16400</v>
      </c>
      <c r="G298" s="5">
        <f t="shared" si="63"/>
        <v>16400</v>
      </c>
      <c r="H298" s="5">
        <f t="shared" si="63"/>
        <v>16400</v>
      </c>
      <c r="I298" s="5">
        <f t="shared" si="63"/>
        <v>16400</v>
      </c>
      <c r="J298" s="5">
        <f t="shared" si="63"/>
        <v>16400</v>
      </c>
      <c r="K298" s="5">
        <f t="shared" si="63"/>
        <v>16400</v>
      </c>
      <c r="L298" s="5">
        <f t="shared" si="63"/>
        <v>16400</v>
      </c>
      <c r="M298" s="5">
        <f t="shared" si="63"/>
        <v>16400</v>
      </c>
      <c r="N298" s="5">
        <f t="shared" si="63"/>
        <v>16400</v>
      </c>
      <c r="O298" s="5">
        <f t="shared" si="63"/>
        <v>16400</v>
      </c>
      <c r="P298" s="5">
        <f t="shared" si="63"/>
        <v>16400</v>
      </c>
      <c r="Q298" s="5">
        <f t="shared" si="63"/>
        <v>16400</v>
      </c>
      <c r="R298" s="5">
        <f t="shared" si="63"/>
        <v>16400</v>
      </c>
      <c r="S298" s="5">
        <f t="shared" si="63"/>
        <v>16400</v>
      </c>
      <c r="T298" s="5">
        <f t="shared" si="63"/>
        <v>16400</v>
      </c>
      <c r="U298" s="5">
        <f t="shared" si="63"/>
        <v>16400</v>
      </c>
      <c r="V298" s="5">
        <f t="shared" si="63"/>
        <v>16400</v>
      </c>
      <c r="W298" s="5">
        <f t="shared" si="63"/>
        <v>16400</v>
      </c>
      <c r="X298" s="5">
        <f t="shared" si="63"/>
        <v>16400</v>
      </c>
      <c r="Y298" s="5">
        <f t="shared" si="63"/>
        <v>16400</v>
      </c>
      <c r="Z298" s="5">
        <f t="shared" si="63"/>
        <v>16400</v>
      </c>
      <c r="AA298" s="5">
        <f t="shared" si="63"/>
        <v>16400</v>
      </c>
      <c r="AB298" s="5">
        <f t="shared" si="63"/>
        <v>16400</v>
      </c>
      <c r="AC298" s="5">
        <f t="shared" si="63"/>
        <v>16400</v>
      </c>
      <c r="AD298" s="5">
        <f t="shared" si="63"/>
        <v>16400</v>
      </c>
      <c r="AE298" s="5">
        <f t="shared" si="63"/>
        <v>16400</v>
      </c>
      <c r="AF298" s="5">
        <f t="shared" si="63"/>
        <v>16400</v>
      </c>
      <c r="AG298" s="5">
        <f t="shared" si="63"/>
        <v>16400</v>
      </c>
      <c r="AH298" s="5"/>
      <c r="AI298" s="5"/>
      <c r="BT298" s="22"/>
      <c r="BU298" s="29" t="s">
        <v>251</v>
      </c>
      <c r="BV298" s="30" t="s">
        <v>1030</v>
      </c>
      <c r="BW298" s="31">
        <f>L2+(290*L4)</f>
        <v>291</v>
      </c>
      <c r="BX298" s="22"/>
    </row>
    <row r="299" spans="1:76" x14ac:dyDescent="0.2">
      <c r="A299" s="3" t="s">
        <v>1</v>
      </c>
      <c r="B299" s="5">
        <f t="shared" ref="B299:AG299" si="64">SUMSQ(B266:B297)</f>
        <v>11201200</v>
      </c>
      <c r="C299" s="5">
        <f t="shared" si="64"/>
        <v>11201200</v>
      </c>
      <c r="D299" s="5">
        <f t="shared" si="64"/>
        <v>11201200</v>
      </c>
      <c r="E299" s="5">
        <f t="shared" si="64"/>
        <v>11201200</v>
      </c>
      <c r="F299" s="5">
        <f t="shared" si="64"/>
        <v>11201200</v>
      </c>
      <c r="G299" s="5">
        <f t="shared" si="64"/>
        <v>11201200</v>
      </c>
      <c r="H299" s="5">
        <f t="shared" si="64"/>
        <v>11201200</v>
      </c>
      <c r="I299" s="5">
        <f t="shared" si="64"/>
        <v>11201200</v>
      </c>
      <c r="J299" s="5">
        <f t="shared" si="64"/>
        <v>11201200</v>
      </c>
      <c r="K299" s="5">
        <f t="shared" si="64"/>
        <v>11201200</v>
      </c>
      <c r="L299" s="5">
        <f t="shared" si="64"/>
        <v>11201200</v>
      </c>
      <c r="M299" s="5">
        <f t="shared" si="64"/>
        <v>11201200</v>
      </c>
      <c r="N299" s="5">
        <f t="shared" si="64"/>
        <v>11201200</v>
      </c>
      <c r="O299" s="5">
        <f t="shared" si="64"/>
        <v>11201200</v>
      </c>
      <c r="P299" s="5">
        <f t="shared" si="64"/>
        <v>11201200</v>
      </c>
      <c r="Q299" s="5">
        <f t="shared" si="64"/>
        <v>11201200</v>
      </c>
      <c r="R299" s="5">
        <f t="shared" si="64"/>
        <v>11201200</v>
      </c>
      <c r="S299" s="5">
        <f t="shared" si="64"/>
        <v>11201200</v>
      </c>
      <c r="T299" s="5">
        <f t="shared" si="64"/>
        <v>11201200</v>
      </c>
      <c r="U299" s="5">
        <f t="shared" si="64"/>
        <v>11201200</v>
      </c>
      <c r="V299" s="5">
        <f t="shared" si="64"/>
        <v>11201200</v>
      </c>
      <c r="W299" s="5">
        <f t="shared" si="64"/>
        <v>11201200</v>
      </c>
      <c r="X299" s="5">
        <f t="shared" si="64"/>
        <v>11201200</v>
      </c>
      <c r="Y299" s="5">
        <f t="shared" si="64"/>
        <v>11201200</v>
      </c>
      <c r="Z299" s="5">
        <f t="shared" si="64"/>
        <v>11201200</v>
      </c>
      <c r="AA299" s="5">
        <f t="shared" si="64"/>
        <v>11201200</v>
      </c>
      <c r="AB299" s="5">
        <f t="shared" si="64"/>
        <v>11201200</v>
      </c>
      <c r="AC299" s="5">
        <f t="shared" si="64"/>
        <v>11201200</v>
      </c>
      <c r="AD299" s="5">
        <f t="shared" si="64"/>
        <v>11201200</v>
      </c>
      <c r="AE299" s="5">
        <f t="shared" si="64"/>
        <v>11201200</v>
      </c>
      <c r="AF299" s="5">
        <f t="shared" si="64"/>
        <v>11201200</v>
      </c>
      <c r="AG299" s="5">
        <f t="shared" si="64"/>
        <v>11201200</v>
      </c>
      <c r="AH299" s="5" t="s">
        <v>5</v>
      </c>
      <c r="AI299" s="5"/>
      <c r="BT299" s="22"/>
      <c r="BU299" s="29" t="s">
        <v>57</v>
      </c>
      <c r="BV299" s="30" t="s">
        <v>1030</v>
      </c>
      <c r="BW299" s="31">
        <f>L2+(291*L4)</f>
        <v>292</v>
      </c>
      <c r="BX299" s="22"/>
    </row>
    <row r="300" spans="1:76" x14ac:dyDescent="0.2">
      <c r="A300" s="3" t="s">
        <v>2</v>
      </c>
      <c r="B300" s="2">
        <f t="shared" ref="B300:AG300" si="65">B266^3+B267^3+B268^3+B269^3+B270^3+B271^3+B272^3+B273^3+B274^3+B275^3+B276^3+B277^3+B278^3+B279^3+B280^3+B281^3+B282^3+B283^3+B284^3+B285^3+B286^3+B287^3+B288^3+B289^3+B290^3+B291^3+B292^3+B293^3+B294^3+B295^3+B296^3+B297^3</f>
        <v>8606720000</v>
      </c>
      <c r="C300" s="2">
        <f t="shared" si="65"/>
        <v>8606720000</v>
      </c>
      <c r="D300" s="2">
        <f t="shared" si="65"/>
        <v>8606720000</v>
      </c>
      <c r="E300" s="2">
        <f t="shared" si="65"/>
        <v>8606720000</v>
      </c>
      <c r="F300" s="2">
        <f t="shared" si="65"/>
        <v>8606720000</v>
      </c>
      <c r="G300" s="2">
        <f t="shared" si="65"/>
        <v>8606720000</v>
      </c>
      <c r="H300" s="2">
        <f t="shared" si="65"/>
        <v>8606720000</v>
      </c>
      <c r="I300" s="2">
        <f t="shared" si="65"/>
        <v>8606720000</v>
      </c>
      <c r="J300" s="2">
        <f t="shared" si="65"/>
        <v>8606720000</v>
      </c>
      <c r="K300" s="2">
        <f t="shared" si="65"/>
        <v>8606720000</v>
      </c>
      <c r="L300" s="2">
        <f t="shared" si="65"/>
        <v>8606720000</v>
      </c>
      <c r="M300" s="2">
        <f t="shared" si="65"/>
        <v>8606720000</v>
      </c>
      <c r="N300" s="2">
        <f t="shared" si="65"/>
        <v>8606720000</v>
      </c>
      <c r="O300" s="2">
        <f t="shared" si="65"/>
        <v>8606720000</v>
      </c>
      <c r="P300" s="2">
        <f t="shared" si="65"/>
        <v>8606720000</v>
      </c>
      <c r="Q300" s="2">
        <f t="shared" si="65"/>
        <v>8606720000</v>
      </c>
      <c r="R300" s="2">
        <f t="shared" si="65"/>
        <v>8606720000</v>
      </c>
      <c r="S300" s="2">
        <f t="shared" si="65"/>
        <v>8606720000</v>
      </c>
      <c r="T300" s="2">
        <f t="shared" si="65"/>
        <v>8606720000</v>
      </c>
      <c r="U300" s="2">
        <f t="shared" si="65"/>
        <v>8606720000</v>
      </c>
      <c r="V300" s="2">
        <f t="shared" si="65"/>
        <v>8606720000</v>
      </c>
      <c r="W300" s="2">
        <f t="shared" si="65"/>
        <v>8606720000</v>
      </c>
      <c r="X300" s="2">
        <f t="shared" si="65"/>
        <v>8606720000</v>
      </c>
      <c r="Y300" s="2">
        <f t="shared" si="65"/>
        <v>8606720000</v>
      </c>
      <c r="Z300" s="2">
        <f t="shared" si="65"/>
        <v>8606720000</v>
      </c>
      <c r="AA300" s="2">
        <f t="shared" si="65"/>
        <v>8606720000</v>
      </c>
      <c r="AB300" s="2">
        <f t="shared" si="65"/>
        <v>8606720000</v>
      </c>
      <c r="AC300" s="2">
        <f t="shared" si="65"/>
        <v>8606720000</v>
      </c>
      <c r="AD300" s="2">
        <f t="shared" si="65"/>
        <v>8606720000</v>
      </c>
      <c r="AE300" s="2">
        <f t="shared" si="65"/>
        <v>8606720000</v>
      </c>
      <c r="AF300" s="2">
        <f t="shared" si="65"/>
        <v>8606720000</v>
      </c>
      <c r="AG300" s="2">
        <f t="shared" si="65"/>
        <v>8606720000</v>
      </c>
      <c r="AH300" s="5"/>
      <c r="AI300" s="5"/>
      <c r="AJ300" s="114">
        <f>C266^3+B267^3+E268^3+D269^3+G270^3+F271^3+I272^3+H273^3+K274^3+J275^3+M276^3+L277^3+O278^3+N279^3+Q280^3+P281^3+S282^3+R283^3+U284^3+T285^3+W286^3+V287^3+Y288^3+X289^3+AA290^3+Z291^3+AC292^3+AB293^3+AE294^3+AD295^3+AG296^3+AF297^3</f>
        <v>8606720000</v>
      </c>
      <c r="BT300" s="22"/>
      <c r="BU300" s="29" t="s">
        <v>1009</v>
      </c>
      <c r="BV300" s="30" t="s">
        <v>1030</v>
      </c>
      <c r="BW300" s="31">
        <f>L2+(292*L4)</f>
        <v>293</v>
      </c>
      <c r="BX300" s="22"/>
    </row>
    <row r="301" spans="1:76" x14ac:dyDescent="0.2">
      <c r="AH301" s="5"/>
      <c r="AI301" s="5"/>
      <c r="BT301" s="22"/>
      <c r="BU301" s="29" t="s">
        <v>815</v>
      </c>
      <c r="BV301" s="30" t="s">
        <v>1030</v>
      </c>
      <c r="BW301" s="31">
        <f>L2+(293*L4)</f>
        <v>294</v>
      </c>
      <c r="BX301" s="22"/>
    </row>
    <row r="302" spans="1:76" x14ac:dyDescent="0.2">
      <c r="A302" s="3" t="s">
        <v>3</v>
      </c>
      <c r="B302" s="2">
        <f>B266</f>
        <v>6</v>
      </c>
      <c r="C302" s="2">
        <f>C267</f>
        <v>50</v>
      </c>
      <c r="D302" s="2">
        <f>D268</f>
        <v>96</v>
      </c>
      <c r="E302" s="2">
        <f>E269</f>
        <v>108</v>
      </c>
      <c r="F302" s="2">
        <f>F270</f>
        <v>153</v>
      </c>
      <c r="G302" s="2">
        <f>G271</f>
        <v>173</v>
      </c>
      <c r="H302" s="2">
        <f>H272</f>
        <v>195</v>
      </c>
      <c r="I302" s="2">
        <f>I273</f>
        <v>247</v>
      </c>
      <c r="J302" s="2">
        <f>J274</f>
        <v>267</v>
      </c>
      <c r="K302" s="2">
        <f>K275</f>
        <v>319</v>
      </c>
      <c r="L302" s="2">
        <f>L276</f>
        <v>337</v>
      </c>
      <c r="M302" s="2">
        <f>M277</f>
        <v>357</v>
      </c>
      <c r="N302" s="2">
        <f>N278</f>
        <v>408</v>
      </c>
      <c r="O302" s="2">
        <f>O279</f>
        <v>420</v>
      </c>
      <c r="P302" s="2">
        <f>P280</f>
        <v>462</v>
      </c>
      <c r="Q302" s="2">
        <f>Q281</f>
        <v>506</v>
      </c>
      <c r="R302" s="2">
        <f>R282</f>
        <v>868</v>
      </c>
      <c r="S302" s="2">
        <f>S283</f>
        <v>856</v>
      </c>
      <c r="T302" s="2">
        <f>T284</f>
        <v>826</v>
      </c>
      <c r="U302" s="2">
        <f>U285</f>
        <v>782</v>
      </c>
      <c r="V302" s="2">
        <f>V286</f>
        <v>1023</v>
      </c>
      <c r="W302" s="2">
        <f>W287</f>
        <v>971</v>
      </c>
      <c r="X302" s="2">
        <f>X288</f>
        <v>933</v>
      </c>
      <c r="Y302" s="2">
        <f>Y289</f>
        <v>913</v>
      </c>
      <c r="Z302" s="2">
        <f>Z290</f>
        <v>621</v>
      </c>
      <c r="AA302" s="2">
        <f>AA291</f>
        <v>601</v>
      </c>
      <c r="AB302" s="2">
        <f>AB292</f>
        <v>567</v>
      </c>
      <c r="AC302" s="2">
        <f>AC293</f>
        <v>515</v>
      </c>
      <c r="AD302" s="2">
        <f>AD294</f>
        <v>754</v>
      </c>
      <c r="AE302" s="2">
        <f>AE295</f>
        <v>710</v>
      </c>
      <c r="AF302" s="2">
        <f>AF296</f>
        <v>684</v>
      </c>
      <c r="AG302" s="2">
        <f>AG297</f>
        <v>672</v>
      </c>
      <c r="AH302" s="217">
        <f t="shared" ref="AH302:AH305" si="66">SUM(B302:AG302)</f>
        <v>16400</v>
      </c>
      <c r="AI302" s="5">
        <f t="shared" ref="AI302:AI305" si="67">SUMSQ(B302:AG302)</f>
        <v>11201200</v>
      </c>
      <c r="AJ302" s="2">
        <f t="shared" ref="AJ302:AJ305" si="68">B302^3+C302^3+D302^3+E302^3+F302^3+G302^3+H302^3+I302^3+J302^3+K302^3+L302^3+M302^3+N302^3+O302^3+P302^3+Q302^3+R302^3+S302^3+T302^3+U302^3+V302^3+W302^3+X302^3+Y302^3+Z302^3+AA302^3+AB302^3+AC302^3+AD302^3+AE302^3+AF302^3+AG302^3</f>
        <v>8606720000</v>
      </c>
      <c r="BT302" s="22"/>
      <c r="BU302" s="29" t="s">
        <v>668</v>
      </c>
      <c r="BV302" s="30" t="s">
        <v>1030</v>
      </c>
      <c r="BW302" s="31">
        <f>L2+(294*L4)</f>
        <v>295</v>
      </c>
      <c r="BX302" s="22"/>
    </row>
    <row r="303" spans="1:76" x14ac:dyDescent="0.2">
      <c r="A303" s="3" t="s">
        <v>4</v>
      </c>
      <c r="B303" s="2">
        <f>B297</f>
        <v>242</v>
      </c>
      <c r="C303" s="2">
        <f>C296</f>
        <v>198</v>
      </c>
      <c r="D303" s="2">
        <f>D295</f>
        <v>172</v>
      </c>
      <c r="E303" s="2">
        <f>E294</f>
        <v>160</v>
      </c>
      <c r="F303" s="2">
        <f>F293</f>
        <v>109</v>
      </c>
      <c r="G303" s="2">
        <f>G292</f>
        <v>89</v>
      </c>
      <c r="H303" s="2">
        <f>H291</f>
        <v>55</v>
      </c>
      <c r="I303" s="2">
        <f>I290</f>
        <v>3</v>
      </c>
      <c r="J303" s="2">
        <f>J289</f>
        <v>511</v>
      </c>
      <c r="K303" s="2">
        <f>K288</f>
        <v>459</v>
      </c>
      <c r="L303" s="2">
        <f>L287</f>
        <v>421</v>
      </c>
      <c r="M303" s="2">
        <f>M286</f>
        <v>401</v>
      </c>
      <c r="N303" s="2">
        <f>N285</f>
        <v>356</v>
      </c>
      <c r="O303" s="2">
        <f>O284</f>
        <v>344</v>
      </c>
      <c r="P303" s="2">
        <f>P283</f>
        <v>314</v>
      </c>
      <c r="Q303" s="2">
        <f>Q282</f>
        <v>270</v>
      </c>
      <c r="R303" s="2">
        <f>R281</f>
        <v>920</v>
      </c>
      <c r="S303" s="2">
        <f>S280</f>
        <v>932</v>
      </c>
      <c r="T303" s="2">
        <f>T279</f>
        <v>974</v>
      </c>
      <c r="U303" s="2">
        <f>U278</f>
        <v>1018</v>
      </c>
      <c r="V303" s="2">
        <f>V277</f>
        <v>779</v>
      </c>
      <c r="W303" s="2">
        <f>W276</f>
        <v>831</v>
      </c>
      <c r="X303" s="2">
        <f>X275</f>
        <v>849</v>
      </c>
      <c r="Y303" s="2">
        <f>Y274</f>
        <v>869</v>
      </c>
      <c r="Z303" s="2">
        <f>Z273</f>
        <v>665</v>
      </c>
      <c r="AA303" s="2">
        <f>AA272</f>
        <v>685</v>
      </c>
      <c r="AB303" s="2">
        <f>AB271</f>
        <v>707</v>
      </c>
      <c r="AC303" s="2">
        <f>AC270</f>
        <v>759</v>
      </c>
      <c r="AD303" s="2">
        <f>AD269</f>
        <v>518</v>
      </c>
      <c r="AE303" s="2">
        <f>AE268</f>
        <v>562</v>
      </c>
      <c r="AF303" s="2">
        <f>AF267</f>
        <v>608</v>
      </c>
      <c r="AG303" s="2">
        <f>AG266</f>
        <v>620</v>
      </c>
      <c r="AH303" s="217">
        <f t="shared" si="66"/>
        <v>16400</v>
      </c>
      <c r="AI303" s="5">
        <f t="shared" si="67"/>
        <v>11201200</v>
      </c>
      <c r="AJ303" s="2">
        <f t="shared" si="68"/>
        <v>8606720000</v>
      </c>
      <c r="BT303" s="22"/>
      <c r="BU303" s="29" t="s">
        <v>607</v>
      </c>
      <c r="BV303" s="30" t="s">
        <v>1030</v>
      </c>
      <c r="BW303" s="31">
        <f>L2+(295*L4)</f>
        <v>296</v>
      </c>
      <c r="BX303" s="22"/>
    </row>
    <row r="304" spans="1:76" x14ac:dyDescent="0.2">
      <c r="A304" s="3" t="s">
        <v>6</v>
      </c>
      <c r="B304" s="2">
        <f>B282</f>
        <v>613</v>
      </c>
      <c r="C304" s="2">
        <f>C283</f>
        <v>593</v>
      </c>
      <c r="D304" s="2">
        <f>D284</f>
        <v>575</v>
      </c>
      <c r="E304" s="2">
        <f>E285</f>
        <v>523</v>
      </c>
      <c r="F304" s="2">
        <f>F286</f>
        <v>762</v>
      </c>
      <c r="G304" s="2">
        <f>G287</f>
        <v>718</v>
      </c>
      <c r="H304" s="2">
        <f>H288</f>
        <v>676</v>
      </c>
      <c r="I304" s="2">
        <f>I289</f>
        <v>664</v>
      </c>
      <c r="J304" s="2">
        <f>J290</f>
        <v>876</v>
      </c>
      <c r="K304" s="2">
        <f>K291</f>
        <v>864</v>
      </c>
      <c r="L304" s="2">
        <f>L292</f>
        <v>818</v>
      </c>
      <c r="M304" s="2">
        <f>M293</f>
        <v>774</v>
      </c>
      <c r="N304" s="2">
        <f>N294</f>
        <v>1015</v>
      </c>
      <c r="O304" s="2">
        <f>O295</f>
        <v>963</v>
      </c>
      <c r="P304" s="2">
        <f>P296</f>
        <v>941</v>
      </c>
      <c r="Q304" s="2">
        <f>Q297</f>
        <v>921</v>
      </c>
      <c r="R304" s="2">
        <f>R266</f>
        <v>259</v>
      </c>
      <c r="S304" s="2">
        <f>S267</f>
        <v>311</v>
      </c>
      <c r="T304" s="2">
        <f>T268</f>
        <v>345</v>
      </c>
      <c r="U304" s="2">
        <f>U269</f>
        <v>365</v>
      </c>
      <c r="V304" s="2">
        <f>V270</f>
        <v>416</v>
      </c>
      <c r="W304" s="2">
        <f>W271</f>
        <v>428</v>
      </c>
      <c r="X304" s="2">
        <f>X272</f>
        <v>454</v>
      </c>
      <c r="Y304" s="2">
        <f>Y273</f>
        <v>498</v>
      </c>
      <c r="Z304" s="2">
        <f>Z274</f>
        <v>14</v>
      </c>
      <c r="AA304" s="2">
        <f>AA275</f>
        <v>58</v>
      </c>
      <c r="AB304" s="2">
        <f>AB276</f>
        <v>88</v>
      </c>
      <c r="AC304" s="2">
        <f>AC277</f>
        <v>100</v>
      </c>
      <c r="AD304" s="2">
        <f>AD278</f>
        <v>145</v>
      </c>
      <c r="AE304" s="2">
        <f>AE279</f>
        <v>165</v>
      </c>
      <c r="AF304" s="2">
        <f>AF280</f>
        <v>203</v>
      </c>
      <c r="AG304" s="2">
        <f>AG281</f>
        <v>255</v>
      </c>
      <c r="AH304" s="217">
        <f t="shared" si="66"/>
        <v>16400</v>
      </c>
      <c r="AI304" s="5">
        <f t="shared" si="67"/>
        <v>11201200</v>
      </c>
      <c r="AJ304" s="2">
        <f t="shared" si="68"/>
        <v>8606720000</v>
      </c>
      <c r="BT304" s="22"/>
      <c r="BU304" s="29" t="s">
        <v>927</v>
      </c>
      <c r="BV304" s="30" t="s">
        <v>1030</v>
      </c>
      <c r="BW304" s="31">
        <f>L2+(296*L4)</f>
        <v>297</v>
      </c>
      <c r="BX304" s="22"/>
    </row>
    <row r="305" spans="1:76" x14ac:dyDescent="0.2">
      <c r="A305" s="3" t="s">
        <v>7</v>
      </c>
      <c r="B305" s="2">
        <f>B281</f>
        <v>657</v>
      </c>
      <c r="C305" s="2">
        <f>C280</f>
        <v>677</v>
      </c>
      <c r="D305" s="2">
        <f>D279</f>
        <v>715</v>
      </c>
      <c r="E305" s="2">
        <f>E278</f>
        <v>767</v>
      </c>
      <c r="F305" s="2">
        <f>F277</f>
        <v>526</v>
      </c>
      <c r="G305" s="2">
        <f>G276</f>
        <v>570</v>
      </c>
      <c r="H305" s="2">
        <f>H275</f>
        <v>600</v>
      </c>
      <c r="I305" s="2">
        <f>I274</f>
        <v>612</v>
      </c>
      <c r="J305" s="2">
        <f>J273</f>
        <v>928</v>
      </c>
      <c r="K305" s="2">
        <f>K272</f>
        <v>940</v>
      </c>
      <c r="L305" s="2">
        <f>L271</f>
        <v>966</v>
      </c>
      <c r="M305" s="2">
        <f>M270</f>
        <v>1010</v>
      </c>
      <c r="N305" s="2">
        <f>N269</f>
        <v>771</v>
      </c>
      <c r="O305" s="2">
        <f>O268</f>
        <v>823</v>
      </c>
      <c r="P305" s="2">
        <f>P267</f>
        <v>857</v>
      </c>
      <c r="Q305" s="2">
        <f>Q266</f>
        <v>877</v>
      </c>
      <c r="R305" s="2">
        <f>R297</f>
        <v>503</v>
      </c>
      <c r="S305" s="2">
        <f>S296</f>
        <v>451</v>
      </c>
      <c r="T305" s="2">
        <f>T295</f>
        <v>429</v>
      </c>
      <c r="U305" s="2">
        <f>U294</f>
        <v>409</v>
      </c>
      <c r="V305" s="2">
        <f>V293</f>
        <v>364</v>
      </c>
      <c r="W305" s="2">
        <f>W292</f>
        <v>352</v>
      </c>
      <c r="X305" s="2">
        <f>X291</f>
        <v>306</v>
      </c>
      <c r="Y305" s="2">
        <f>Y290</f>
        <v>262</v>
      </c>
      <c r="Z305" s="2">
        <f>Z289</f>
        <v>250</v>
      </c>
      <c r="AA305" s="2">
        <f>AA288</f>
        <v>206</v>
      </c>
      <c r="AB305" s="2">
        <f>AB287</f>
        <v>164</v>
      </c>
      <c r="AC305" s="2">
        <f>AC286</f>
        <v>152</v>
      </c>
      <c r="AD305" s="2">
        <f>AD285</f>
        <v>101</v>
      </c>
      <c r="AE305" s="2">
        <f>AE284</f>
        <v>81</v>
      </c>
      <c r="AF305" s="2">
        <f>AF283</f>
        <v>63</v>
      </c>
      <c r="AG305" s="2">
        <f>AG282</f>
        <v>11</v>
      </c>
      <c r="AH305" s="217">
        <f t="shared" si="66"/>
        <v>16400</v>
      </c>
      <c r="AI305" s="5">
        <f t="shared" si="67"/>
        <v>11201200</v>
      </c>
      <c r="AJ305" s="2">
        <f t="shared" si="68"/>
        <v>8606720000</v>
      </c>
      <c r="BT305" s="22"/>
      <c r="BU305" s="29" t="s">
        <v>867</v>
      </c>
      <c r="BV305" s="30" t="s">
        <v>1030</v>
      </c>
      <c r="BW305" s="31">
        <f>L2+(297*L4)</f>
        <v>298</v>
      </c>
      <c r="BX305" s="22"/>
    </row>
    <row r="306" spans="1:76" x14ac:dyDescent="0.2">
      <c r="BT306" s="22"/>
      <c r="BU306" s="29" t="s">
        <v>751</v>
      </c>
      <c r="BV306" s="30" t="s">
        <v>1030</v>
      </c>
      <c r="BW306" s="31">
        <f>L2+(298*L4)</f>
        <v>299</v>
      </c>
      <c r="BX306" s="22"/>
    </row>
    <row r="307" spans="1:76" x14ac:dyDescent="0.2">
      <c r="BT307" s="22"/>
      <c r="BU307" s="29" t="s">
        <v>555</v>
      </c>
      <c r="BV307" s="30" t="s">
        <v>1030</v>
      </c>
      <c r="BW307" s="31">
        <f>L2+(299*L4)</f>
        <v>300</v>
      </c>
      <c r="BX307" s="22"/>
    </row>
    <row r="308" spans="1:76" ht="13.5" thickBot="1" x14ac:dyDescent="0.25">
      <c r="A308" s="1" t="s">
        <v>5</v>
      </c>
      <c r="B308" s="1" t="s">
        <v>1238</v>
      </c>
      <c r="D308" s="102"/>
      <c r="E308" s="2" t="s">
        <v>5</v>
      </c>
      <c r="BT308" s="22"/>
      <c r="BU308" s="29" t="s">
        <v>495</v>
      </c>
      <c r="BV308" s="30" t="s">
        <v>1030</v>
      </c>
      <c r="BW308" s="31">
        <f>L2+(300*L4)</f>
        <v>301</v>
      </c>
      <c r="BX308" s="22"/>
    </row>
    <row r="309" spans="1:76" x14ac:dyDescent="0.2">
      <c r="A309" s="1">
        <v>1</v>
      </c>
      <c r="B309" s="193">
        <v>7</v>
      </c>
      <c r="C309" s="194">
        <v>408</v>
      </c>
      <c r="D309" s="177">
        <v>934</v>
      </c>
      <c r="E309" s="177">
        <v>565</v>
      </c>
      <c r="F309" s="177">
        <v>793</v>
      </c>
      <c r="G309" s="177">
        <v>650</v>
      </c>
      <c r="H309" s="177">
        <v>188</v>
      </c>
      <c r="I309" s="177">
        <v>299</v>
      </c>
      <c r="J309" s="177">
        <v>580</v>
      </c>
      <c r="K309" s="177">
        <v>979</v>
      </c>
      <c r="L309" s="177">
        <v>481</v>
      </c>
      <c r="M309" s="177">
        <v>114</v>
      </c>
      <c r="N309" s="177">
        <v>350</v>
      </c>
      <c r="O309" s="177">
        <v>205</v>
      </c>
      <c r="P309" s="177">
        <v>767</v>
      </c>
      <c r="Q309" s="177">
        <v>880</v>
      </c>
      <c r="R309" s="177">
        <v>375</v>
      </c>
      <c r="S309" s="177">
        <v>232</v>
      </c>
      <c r="T309" s="177">
        <v>726</v>
      </c>
      <c r="U309" s="177">
        <v>837</v>
      </c>
      <c r="V309" s="177">
        <v>617</v>
      </c>
      <c r="W309" s="223">
        <v>1018</v>
      </c>
      <c r="X309" s="177">
        <v>460</v>
      </c>
      <c r="Y309" s="177">
        <v>91</v>
      </c>
      <c r="Z309" s="177">
        <v>820</v>
      </c>
      <c r="AA309" s="177">
        <v>675</v>
      </c>
      <c r="AB309" s="177">
        <v>145</v>
      </c>
      <c r="AC309" s="177">
        <v>258</v>
      </c>
      <c r="AD309" s="177">
        <v>46</v>
      </c>
      <c r="AE309" s="177">
        <v>445</v>
      </c>
      <c r="AF309" s="177">
        <v>911</v>
      </c>
      <c r="AG309" s="196">
        <v>544</v>
      </c>
      <c r="AH309" s="5">
        <f>SUM(B309:AG309)</f>
        <v>16400</v>
      </c>
      <c r="AI309" s="5">
        <f>SUMSQ(B309:AG309)</f>
        <v>11201200</v>
      </c>
      <c r="AJ309" s="2">
        <f t="shared" ref="AJ309:AJ340" si="69">B309^3+C309^3+D309^3+E309^3+F309^3+G309^3+H309^3+I309^3+J309^3+K309^3+L309^3+M309^3+N309^3+O309^3+P309^3+Q309^3+R309^3+S309^3+T309^3+U309^3+V309^3+W309^3+X309^3+Y309^3+Z309^3+AA309^3+AB309^3+AC309^3+AD309^3+AE309^3+AF309^3+AG309^3</f>
        <v>8606720000</v>
      </c>
      <c r="AK309" s="115">
        <f>SUMSQ(B309,C309,D309,E309,F309,G309,H309,I309,J309,K309,L309,M309,N309,O309,P309,Q309,B310,C310,D310,E310,F310,G310,H310,I310,J310,K310,L310,M310,N310,O310,P310,Q310)</f>
        <v>11201200</v>
      </c>
      <c r="BT309" s="22"/>
      <c r="BU309" s="29" t="s">
        <v>299</v>
      </c>
      <c r="BV309" s="30" t="s">
        <v>1030</v>
      </c>
      <c r="BW309" s="31">
        <f>L2+(301*L4)</f>
        <v>302</v>
      </c>
      <c r="BX309" s="22"/>
    </row>
    <row r="310" spans="1:76" x14ac:dyDescent="0.2">
      <c r="A310" s="1">
        <v>2</v>
      </c>
      <c r="B310" s="197">
        <v>420</v>
      </c>
      <c r="C310" s="9">
        <v>51</v>
      </c>
      <c r="D310" s="6">
        <v>513</v>
      </c>
      <c r="E310" s="6">
        <v>914</v>
      </c>
      <c r="F310" s="6">
        <v>702</v>
      </c>
      <c r="G310" s="6">
        <v>813</v>
      </c>
      <c r="H310" s="6">
        <v>287</v>
      </c>
      <c r="I310" s="6">
        <v>144</v>
      </c>
      <c r="J310" s="6">
        <v>999</v>
      </c>
      <c r="K310" s="6">
        <v>632</v>
      </c>
      <c r="L310" s="6">
        <v>70</v>
      </c>
      <c r="M310" s="6">
        <v>469</v>
      </c>
      <c r="N310" s="6">
        <v>249</v>
      </c>
      <c r="O310" s="6">
        <v>362</v>
      </c>
      <c r="P310" s="6">
        <v>860</v>
      </c>
      <c r="Q310" s="6">
        <v>715</v>
      </c>
      <c r="R310" s="6">
        <v>212</v>
      </c>
      <c r="S310" s="6">
        <v>323</v>
      </c>
      <c r="T310" s="6">
        <v>881</v>
      </c>
      <c r="U310" s="6">
        <v>738</v>
      </c>
      <c r="V310" s="10">
        <v>974</v>
      </c>
      <c r="W310" s="6">
        <v>605</v>
      </c>
      <c r="X310" s="6">
        <v>111</v>
      </c>
      <c r="Y310" s="6">
        <v>512</v>
      </c>
      <c r="Z310" s="6">
        <v>663</v>
      </c>
      <c r="AA310" s="6">
        <v>776</v>
      </c>
      <c r="AB310" s="6">
        <v>310</v>
      </c>
      <c r="AC310" s="6">
        <v>165</v>
      </c>
      <c r="AD310" s="6">
        <v>393</v>
      </c>
      <c r="AE310" s="6">
        <v>26</v>
      </c>
      <c r="AF310" s="6">
        <v>556</v>
      </c>
      <c r="AG310" s="179">
        <v>955</v>
      </c>
      <c r="AH310" s="5">
        <f t="shared" ref="AH310:AH340" si="70">SUM(B310:AG310)</f>
        <v>16400</v>
      </c>
      <c r="AI310" s="5">
        <f t="shared" ref="AI310:AI340" si="71">SUMSQ(B310:AG310)</f>
        <v>11201200</v>
      </c>
      <c r="AJ310" s="2">
        <f t="shared" si="69"/>
        <v>8606720000</v>
      </c>
      <c r="AK310" s="115">
        <f>SUMSQ(R309,S309,T309,U309,V309,W309,X309,Y309,Z309,AA309,AB309,AC309,AD309,AE309,AF309,AG309,R310,S310,T310,U310,V310,W310,X310,Y310,Z310,AA310,AB310,AC310,AD310,AE310,AF310,AG310)</f>
        <v>11201200</v>
      </c>
      <c r="BT310" s="22"/>
      <c r="BU310" s="29" t="s">
        <v>168</v>
      </c>
      <c r="BV310" s="30" t="s">
        <v>1030</v>
      </c>
      <c r="BW310" s="31">
        <f>L2+(302*L4)</f>
        <v>303</v>
      </c>
      <c r="BX310" s="22"/>
    </row>
    <row r="311" spans="1:76" x14ac:dyDescent="0.2">
      <c r="A311" s="1">
        <v>3</v>
      </c>
      <c r="B311" s="178">
        <v>1024</v>
      </c>
      <c r="C311" s="6">
        <v>623</v>
      </c>
      <c r="D311" s="9">
        <v>93</v>
      </c>
      <c r="E311" s="7">
        <v>462</v>
      </c>
      <c r="F311" s="6">
        <v>226</v>
      </c>
      <c r="G311" s="6">
        <v>369</v>
      </c>
      <c r="H311" s="6">
        <v>835</v>
      </c>
      <c r="I311" s="6">
        <v>724</v>
      </c>
      <c r="J311" s="6">
        <v>443</v>
      </c>
      <c r="K311" s="6">
        <v>44</v>
      </c>
      <c r="L311" s="6">
        <v>538</v>
      </c>
      <c r="M311" s="6">
        <v>905</v>
      </c>
      <c r="N311" s="6">
        <v>677</v>
      </c>
      <c r="O311" s="6">
        <v>822</v>
      </c>
      <c r="P311" s="6">
        <v>264</v>
      </c>
      <c r="Q311" s="6">
        <v>151</v>
      </c>
      <c r="R311" s="6">
        <v>656</v>
      </c>
      <c r="S311" s="6">
        <v>799</v>
      </c>
      <c r="T311" s="6">
        <v>301</v>
      </c>
      <c r="U311" s="6">
        <v>190</v>
      </c>
      <c r="V311" s="6">
        <v>402</v>
      </c>
      <c r="W311" s="6">
        <v>1</v>
      </c>
      <c r="X311" s="6">
        <v>563</v>
      </c>
      <c r="Y311" s="10">
        <v>932</v>
      </c>
      <c r="Z311" s="6">
        <v>203</v>
      </c>
      <c r="AA311" s="6">
        <v>348</v>
      </c>
      <c r="AB311" s="6">
        <v>874</v>
      </c>
      <c r="AC311" s="6">
        <v>761</v>
      </c>
      <c r="AD311" s="6">
        <v>981</v>
      </c>
      <c r="AE311" s="6">
        <v>582</v>
      </c>
      <c r="AF311" s="6">
        <v>120</v>
      </c>
      <c r="AG311" s="179">
        <v>487</v>
      </c>
      <c r="AH311" s="5">
        <f t="shared" si="70"/>
        <v>16400</v>
      </c>
      <c r="AI311" s="5">
        <f t="shared" si="71"/>
        <v>11201200</v>
      </c>
      <c r="AJ311" s="2">
        <f t="shared" si="69"/>
        <v>8606720000</v>
      </c>
      <c r="AK311" s="115">
        <f>SUMSQ(B311,C311,D311,E311,F311,G311,H311,I311,J311,K311,L311,M311,N311,O311,P311,Q311,B312,C312,D312,E312,F312,G312,H312,I312,J312,K312,L312,M312,N312,O312,P312,Q312)</f>
        <v>11201200</v>
      </c>
      <c r="BT311" s="22"/>
      <c r="BU311" s="29" t="s">
        <v>109</v>
      </c>
      <c r="BV311" s="30" t="s">
        <v>1030</v>
      </c>
      <c r="BW311" s="31">
        <f>L2+(303*L4)</f>
        <v>304</v>
      </c>
      <c r="BX311" s="22"/>
    </row>
    <row r="312" spans="1:76" x14ac:dyDescent="0.2">
      <c r="A312" s="1">
        <v>4</v>
      </c>
      <c r="B312" s="178">
        <v>603</v>
      </c>
      <c r="C312" s="6">
        <v>972</v>
      </c>
      <c r="D312" s="7">
        <v>506</v>
      </c>
      <c r="E312" s="9">
        <v>105</v>
      </c>
      <c r="F312" s="6">
        <v>325</v>
      </c>
      <c r="G312" s="6">
        <v>214</v>
      </c>
      <c r="H312" s="6">
        <v>744</v>
      </c>
      <c r="I312" s="6">
        <v>887</v>
      </c>
      <c r="J312" s="6">
        <v>32</v>
      </c>
      <c r="K312" s="6">
        <v>399</v>
      </c>
      <c r="L312" s="6">
        <v>957</v>
      </c>
      <c r="M312" s="6">
        <v>558</v>
      </c>
      <c r="N312" s="6">
        <v>770</v>
      </c>
      <c r="O312" s="6">
        <v>657</v>
      </c>
      <c r="P312" s="6">
        <v>163</v>
      </c>
      <c r="Q312" s="6">
        <v>308</v>
      </c>
      <c r="R312" s="6">
        <v>811</v>
      </c>
      <c r="S312" s="6">
        <v>700</v>
      </c>
      <c r="T312" s="6">
        <v>138</v>
      </c>
      <c r="U312" s="6">
        <v>281</v>
      </c>
      <c r="V312" s="6">
        <v>53</v>
      </c>
      <c r="W312" s="6">
        <v>422</v>
      </c>
      <c r="X312" s="10">
        <v>920</v>
      </c>
      <c r="Y312" s="6">
        <v>519</v>
      </c>
      <c r="Z312" s="6">
        <v>368</v>
      </c>
      <c r="AA312" s="6">
        <v>255</v>
      </c>
      <c r="AB312" s="6">
        <v>717</v>
      </c>
      <c r="AC312" s="6">
        <v>862</v>
      </c>
      <c r="AD312" s="6">
        <v>626</v>
      </c>
      <c r="AE312" s="6">
        <v>993</v>
      </c>
      <c r="AF312" s="6">
        <v>467</v>
      </c>
      <c r="AG312" s="179">
        <v>68</v>
      </c>
      <c r="AH312" s="5">
        <f t="shared" si="70"/>
        <v>16400</v>
      </c>
      <c r="AI312" s="5">
        <f t="shared" si="71"/>
        <v>11201200</v>
      </c>
      <c r="AJ312" s="2">
        <f t="shared" si="69"/>
        <v>8606720000</v>
      </c>
      <c r="AK312" s="115">
        <f>SUMSQ(R311,S311,T311,U311,V311,W311,X311,Y311,Z311,AA311,AB311,AC311,AD311,AE311,AF311,AG311,R312,S312,T312,U312,V312,W312,X312,Y312,Z312,AA312,AB312,AC312,AD312,AE312,AF312,AG312)</f>
        <v>11201200</v>
      </c>
      <c r="BT312" s="22"/>
      <c r="BU312" s="29" t="s">
        <v>591</v>
      </c>
      <c r="BV312" s="30" t="s">
        <v>1030</v>
      </c>
      <c r="BW312" s="31">
        <f>L2+(304*L4)</f>
        <v>305</v>
      </c>
      <c r="BX312" s="22"/>
    </row>
    <row r="313" spans="1:76" x14ac:dyDescent="0.2">
      <c r="A313" s="1">
        <v>5</v>
      </c>
      <c r="B313" s="178">
        <v>902</v>
      </c>
      <c r="C313" s="6">
        <v>533</v>
      </c>
      <c r="D313" s="6">
        <v>39</v>
      </c>
      <c r="E313" s="6">
        <v>440</v>
      </c>
      <c r="F313" s="9">
        <v>156</v>
      </c>
      <c r="G313" s="7">
        <v>267</v>
      </c>
      <c r="H313" s="6">
        <v>825</v>
      </c>
      <c r="I313" s="6">
        <v>682</v>
      </c>
      <c r="J313" s="6">
        <v>449</v>
      </c>
      <c r="K313" s="6">
        <v>82</v>
      </c>
      <c r="L313" s="6">
        <v>612</v>
      </c>
      <c r="M313" s="6">
        <v>1011</v>
      </c>
      <c r="N313" s="6">
        <v>735</v>
      </c>
      <c r="O313" s="6">
        <v>848</v>
      </c>
      <c r="P313" s="6">
        <v>382</v>
      </c>
      <c r="Q313" s="6">
        <v>237</v>
      </c>
      <c r="R313" s="6">
        <v>758</v>
      </c>
      <c r="S313" s="10">
        <v>869</v>
      </c>
      <c r="T313" s="6">
        <v>343</v>
      </c>
      <c r="U313" s="6">
        <v>200</v>
      </c>
      <c r="V313" s="6">
        <v>492</v>
      </c>
      <c r="W313" s="6">
        <v>123</v>
      </c>
      <c r="X313" s="6">
        <v>585</v>
      </c>
      <c r="Y313" s="6">
        <v>986</v>
      </c>
      <c r="Z313" s="6">
        <v>177</v>
      </c>
      <c r="AA313" s="6">
        <v>290</v>
      </c>
      <c r="AB313" s="6">
        <v>788</v>
      </c>
      <c r="AC313" s="6">
        <v>643</v>
      </c>
      <c r="AD313" s="6">
        <v>943</v>
      </c>
      <c r="AE313" s="6">
        <v>576</v>
      </c>
      <c r="AF313" s="6">
        <v>14</v>
      </c>
      <c r="AG313" s="179">
        <v>413</v>
      </c>
      <c r="AH313" s="5">
        <f t="shared" si="70"/>
        <v>16400</v>
      </c>
      <c r="AI313" s="5">
        <f t="shared" si="71"/>
        <v>11201200</v>
      </c>
      <c r="AJ313" s="2">
        <f t="shared" si="69"/>
        <v>8606720000</v>
      </c>
      <c r="AK313" s="115">
        <f>SUMSQ(B313,C313,D313,E313,F313,G313,H313,I313,J313,K313,L313,M313,N313,O313,P313,Q313,B314,C314,D314,E314,F314,G314,H314,I314,J314,K314,L314,M314,N314,O314,P314,Q314)</f>
        <v>11201200</v>
      </c>
      <c r="BT313" s="22"/>
      <c r="BU313" s="29" t="s">
        <v>652</v>
      </c>
      <c r="BV313" s="30" t="s">
        <v>1030</v>
      </c>
      <c r="BW313" s="31">
        <f>L2+(305*L4)</f>
        <v>306</v>
      </c>
      <c r="BX313" s="22"/>
    </row>
    <row r="314" spans="1:76" x14ac:dyDescent="0.2">
      <c r="A314" s="1">
        <v>6</v>
      </c>
      <c r="B314" s="178">
        <v>545</v>
      </c>
      <c r="C314" s="6">
        <v>946</v>
      </c>
      <c r="D314" s="6">
        <v>388</v>
      </c>
      <c r="E314" s="6">
        <v>19</v>
      </c>
      <c r="F314" s="7">
        <v>319</v>
      </c>
      <c r="G314" s="9">
        <v>176</v>
      </c>
      <c r="H314" s="6">
        <v>670</v>
      </c>
      <c r="I314" s="6">
        <v>781</v>
      </c>
      <c r="J314" s="6">
        <v>102</v>
      </c>
      <c r="K314" s="6">
        <v>501</v>
      </c>
      <c r="L314" s="6">
        <v>967</v>
      </c>
      <c r="M314" s="6">
        <v>600</v>
      </c>
      <c r="N314" s="6">
        <v>892</v>
      </c>
      <c r="O314" s="6">
        <v>747</v>
      </c>
      <c r="P314" s="6">
        <v>217</v>
      </c>
      <c r="Q314" s="6">
        <v>330</v>
      </c>
      <c r="R314" s="10">
        <v>849</v>
      </c>
      <c r="S314" s="6">
        <v>706</v>
      </c>
      <c r="T314" s="6">
        <v>244</v>
      </c>
      <c r="U314" s="6">
        <v>355</v>
      </c>
      <c r="V314" s="6">
        <v>79</v>
      </c>
      <c r="W314" s="6">
        <v>480</v>
      </c>
      <c r="X314" s="6">
        <v>1006</v>
      </c>
      <c r="Y314" s="6">
        <v>637</v>
      </c>
      <c r="Z314" s="6">
        <v>278</v>
      </c>
      <c r="AA314" s="6">
        <v>133</v>
      </c>
      <c r="AB314" s="6">
        <v>695</v>
      </c>
      <c r="AC314" s="6">
        <v>808</v>
      </c>
      <c r="AD314" s="6">
        <v>524</v>
      </c>
      <c r="AE314" s="6">
        <v>923</v>
      </c>
      <c r="AF314" s="6">
        <v>425</v>
      </c>
      <c r="AG314" s="179">
        <v>58</v>
      </c>
      <c r="AH314" s="5">
        <f t="shared" si="70"/>
        <v>16400</v>
      </c>
      <c r="AI314" s="5">
        <f t="shared" si="71"/>
        <v>11201200</v>
      </c>
      <c r="AJ314" s="2">
        <f t="shared" si="69"/>
        <v>8606720000</v>
      </c>
      <c r="AK314" s="115">
        <f>SUMSQ(R313,S313,T313,U313,V313,W313,X313,Y313,Z313,AA313,AB313,AC313,AD313,AE313,AF313,AG313,R314,S314,T314,U314,V314,W314,X314,Y314,Z314,AA314,AB314,AC314,AD314,AE314,AF314,AG314)</f>
        <v>11201200</v>
      </c>
      <c r="BT314" s="22"/>
      <c r="BU314" s="29" t="s">
        <v>831</v>
      </c>
      <c r="BV314" s="30" t="s">
        <v>1030</v>
      </c>
      <c r="BW314" s="31">
        <f>L2+(306*L4)</f>
        <v>307</v>
      </c>
      <c r="BX314" s="22"/>
    </row>
    <row r="315" spans="1:76" x14ac:dyDescent="0.2">
      <c r="A315" s="1">
        <v>7</v>
      </c>
      <c r="B315" s="178">
        <v>125</v>
      </c>
      <c r="C315" s="6">
        <v>494</v>
      </c>
      <c r="D315" s="6">
        <v>992</v>
      </c>
      <c r="E315" s="6">
        <v>591</v>
      </c>
      <c r="F315" s="6">
        <v>867</v>
      </c>
      <c r="G315" s="6">
        <v>756</v>
      </c>
      <c r="H315" s="9">
        <v>194</v>
      </c>
      <c r="I315" s="7">
        <v>337</v>
      </c>
      <c r="J315" s="6">
        <v>570</v>
      </c>
      <c r="K315" s="6">
        <v>937</v>
      </c>
      <c r="L315" s="6">
        <v>411</v>
      </c>
      <c r="M315" s="6">
        <v>12</v>
      </c>
      <c r="N315" s="6">
        <v>296</v>
      </c>
      <c r="O315" s="6">
        <v>183</v>
      </c>
      <c r="P315" s="6">
        <v>645</v>
      </c>
      <c r="Q315" s="6">
        <v>790</v>
      </c>
      <c r="R315" s="6">
        <v>269</v>
      </c>
      <c r="S315" s="6">
        <v>158</v>
      </c>
      <c r="T315" s="6">
        <v>688</v>
      </c>
      <c r="U315" s="10">
        <v>831</v>
      </c>
      <c r="V315" s="6">
        <v>531</v>
      </c>
      <c r="W315" s="6">
        <v>900</v>
      </c>
      <c r="X315" s="6">
        <v>434</v>
      </c>
      <c r="Y315" s="6">
        <v>33</v>
      </c>
      <c r="Z315" s="6">
        <v>842</v>
      </c>
      <c r="AA315" s="6">
        <v>729</v>
      </c>
      <c r="AB315" s="6">
        <v>235</v>
      </c>
      <c r="AC315" s="6">
        <v>380</v>
      </c>
      <c r="AD315" s="6">
        <v>88</v>
      </c>
      <c r="AE315" s="6">
        <v>455</v>
      </c>
      <c r="AF315" s="6">
        <v>1013</v>
      </c>
      <c r="AG315" s="179">
        <v>614</v>
      </c>
      <c r="AH315" s="5">
        <f t="shared" si="70"/>
        <v>16400</v>
      </c>
      <c r="AI315" s="5">
        <f t="shared" si="71"/>
        <v>11201200</v>
      </c>
      <c r="AJ315" s="2">
        <f t="shared" si="69"/>
        <v>8606720000</v>
      </c>
      <c r="AK315" s="115">
        <f>SUMSQ(B315,C315,D315,E315,F315,G315,H315,I315,J315,K315,L315,M315,N315,O315,P315,Q315,B316,C316,D316,E316,F316,G316,H316,I316,J316,K316,L316,M316,N316,O316,P316,Q316)</f>
        <v>11201200</v>
      </c>
      <c r="BT315" s="22"/>
      <c r="BU315" s="29" t="s">
        <v>1025</v>
      </c>
      <c r="BV315" s="30" t="s">
        <v>1030</v>
      </c>
      <c r="BW315" s="31">
        <f>L2+(307*L4)</f>
        <v>308</v>
      </c>
      <c r="BX315" s="22"/>
    </row>
    <row r="316" spans="1:76" x14ac:dyDescent="0.2">
      <c r="A316" s="1">
        <v>8</v>
      </c>
      <c r="B316" s="178">
        <v>474</v>
      </c>
      <c r="C316" s="6">
        <v>73</v>
      </c>
      <c r="D316" s="6">
        <v>635</v>
      </c>
      <c r="E316" s="6">
        <v>1004</v>
      </c>
      <c r="F316" s="6">
        <v>712</v>
      </c>
      <c r="G316" s="6">
        <v>855</v>
      </c>
      <c r="H316" s="7">
        <v>357</v>
      </c>
      <c r="I316" s="9">
        <v>246</v>
      </c>
      <c r="J316" s="6">
        <v>925</v>
      </c>
      <c r="K316" s="6">
        <v>526</v>
      </c>
      <c r="L316" s="6">
        <v>64</v>
      </c>
      <c r="M316" s="6">
        <v>431</v>
      </c>
      <c r="N316" s="6">
        <v>131</v>
      </c>
      <c r="O316" s="6">
        <v>276</v>
      </c>
      <c r="P316" s="6">
        <v>802</v>
      </c>
      <c r="Q316" s="6">
        <v>689</v>
      </c>
      <c r="R316" s="6">
        <v>170</v>
      </c>
      <c r="S316" s="6">
        <v>313</v>
      </c>
      <c r="T316" s="10">
        <v>779</v>
      </c>
      <c r="U316" s="6">
        <v>668</v>
      </c>
      <c r="V316" s="6">
        <v>952</v>
      </c>
      <c r="W316" s="6">
        <v>551</v>
      </c>
      <c r="X316" s="6">
        <v>21</v>
      </c>
      <c r="Y316" s="6">
        <v>390</v>
      </c>
      <c r="Z316" s="6">
        <v>749</v>
      </c>
      <c r="AA316" s="6">
        <v>894</v>
      </c>
      <c r="AB316" s="6">
        <v>336</v>
      </c>
      <c r="AC316" s="6">
        <v>223</v>
      </c>
      <c r="AD316" s="6">
        <v>499</v>
      </c>
      <c r="AE316" s="6">
        <v>100</v>
      </c>
      <c r="AF316" s="6">
        <v>594</v>
      </c>
      <c r="AG316" s="179">
        <v>961</v>
      </c>
      <c r="AH316" s="5">
        <f t="shared" si="70"/>
        <v>16400</v>
      </c>
      <c r="AI316" s="5">
        <f t="shared" si="71"/>
        <v>11201200</v>
      </c>
      <c r="AJ316" s="2">
        <f t="shared" si="69"/>
        <v>8606720000</v>
      </c>
      <c r="AK316" s="115">
        <f>SUMSQ(R315,S315,T315,U315,V315,W315,X315,Y315,Z315,AA315,AB315,AC315,AD315,AE315,AF315,AG315,R316,S316,T316,U316,V316,W316,X316,Y316,Z316,AA316,AB316,AC316,AD316,AE316,AF316,AG316)</f>
        <v>11201200</v>
      </c>
      <c r="BT316" s="22"/>
      <c r="BU316" s="29" t="s">
        <v>73</v>
      </c>
      <c r="BV316" s="30" t="s">
        <v>1030</v>
      </c>
      <c r="BW316" s="31">
        <f>L2+(308*L4)</f>
        <v>309</v>
      </c>
      <c r="BX316" s="22"/>
    </row>
    <row r="317" spans="1:76" x14ac:dyDescent="0.2">
      <c r="A317" s="1">
        <v>9</v>
      </c>
      <c r="B317" s="178">
        <v>845</v>
      </c>
      <c r="C317" s="6">
        <v>734</v>
      </c>
      <c r="D317" s="6">
        <v>240</v>
      </c>
      <c r="E317" s="6">
        <v>383</v>
      </c>
      <c r="F317" s="6">
        <v>83</v>
      </c>
      <c r="G317" s="6">
        <v>452</v>
      </c>
      <c r="H317" s="6">
        <v>1010</v>
      </c>
      <c r="I317" s="6">
        <v>609</v>
      </c>
      <c r="J317" s="9">
        <v>266</v>
      </c>
      <c r="K317" s="7">
        <v>153</v>
      </c>
      <c r="L317" s="6">
        <v>683</v>
      </c>
      <c r="M317" s="6">
        <v>828</v>
      </c>
      <c r="N317" s="6">
        <v>536</v>
      </c>
      <c r="O317" s="6">
        <v>903</v>
      </c>
      <c r="P317" s="6">
        <v>437</v>
      </c>
      <c r="Q317" s="6">
        <v>38</v>
      </c>
      <c r="R317" s="6">
        <v>573</v>
      </c>
      <c r="S317" s="6">
        <v>942</v>
      </c>
      <c r="T317" s="6">
        <v>416</v>
      </c>
      <c r="U317" s="6">
        <v>15</v>
      </c>
      <c r="V317" s="6">
        <v>291</v>
      </c>
      <c r="W317" s="6">
        <v>180</v>
      </c>
      <c r="X317" s="6">
        <v>642</v>
      </c>
      <c r="Y317" s="6">
        <v>785</v>
      </c>
      <c r="Z317" s="6">
        <v>122</v>
      </c>
      <c r="AA317" s="6">
        <v>489</v>
      </c>
      <c r="AB317" s="6">
        <v>987</v>
      </c>
      <c r="AC317" s="6">
        <v>588</v>
      </c>
      <c r="AD317" s="6">
        <v>872</v>
      </c>
      <c r="AE317" s="10">
        <v>759</v>
      </c>
      <c r="AF317" s="6">
        <v>197</v>
      </c>
      <c r="AG317" s="179">
        <v>342</v>
      </c>
      <c r="AH317" s="5">
        <f t="shared" si="70"/>
        <v>16400</v>
      </c>
      <c r="AI317" s="5">
        <f t="shared" si="71"/>
        <v>11201200</v>
      </c>
      <c r="AJ317" s="2">
        <f t="shared" si="69"/>
        <v>8606720000</v>
      </c>
      <c r="AK317" s="115">
        <f>SUMSQ(B317,C317,D317,E317,F317,G317,H317,I317,J317,K317,L317,M317,N317,O317,P317,Q317,B318,C318,D318,E318,F318,G318,H318,I318,J318,K318,L318,M318,N318,O318,P318,Q318)</f>
        <v>11201200</v>
      </c>
      <c r="BT317" s="22"/>
      <c r="BU317" s="29" t="s">
        <v>267</v>
      </c>
      <c r="BV317" s="30" t="s">
        <v>1030</v>
      </c>
      <c r="BW317" s="31">
        <f>L2+(309*L4)</f>
        <v>310</v>
      </c>
      <c r="BX317" s="22"/>
    </row>
    <row r="318" spans="1:76" x14ac:dyDescent="0.2">
      <c r="A318" s="1">
        <v>10</v>
      </c>
      <c r="B318" s="178">
        <v>746</v>
      </c>
      <c r="C318" s="6">
        <v>889</v>
      </c>
      <c r="D318" s="6">
        <v>331</v>
      </c>
      <c r="E318" s="6">
        <v>220</v>
      </c>
      <c r="F318" s="6">
        <v>504</v>
      </c>
      <c r="G318" s="6">
        <v>103</v>
      </c>
      <c r="H318" s="6">
        <v>597</v>
      </c>
      <c r="I318" s="6">
        <v>966</v>
      </c>
      <c r="J318" s="7">
        <v>173</v>
      </c>
      <c r="K318" s="9">
        <v>318</v>
      </c>
      <c r="L318" s="6">
        <v>784</v>
      </c>
      <c r="M318" s="6">
        <v>671</v>
      </c>
      <c r="N318" s="6">
        <v>947</v>
      </c>
      <c r="O318" s="6">
        <v>548</v>
      </c>
      <c r="P318" s="6">
        <v>18</v>
      </c>
      <c r="Q318" s="6">
        <v>385</v>
      </c>
      <c r="R318" s="6">
        <v>922</v>
      </c>
      <c r="S318" s="6">
        <v>521</v>
      </c>
      <c r="T318" s="6">
        <v>59</v>
      </c>
      <c r="U318" s="6">
        <v>428</v>
      </c>
      <c r="V318" s="6">
        <v>136</v>
      </c>
      <c r="W318" s="6">
        <v>279</v>
      </c>
      <c r="X318" s="6">
        <v>805</v>
      </c>
      <c r="Y318" s="6">
        <v>694</v>
      </c>
      <c r="Z318" s="6">
        <v>477</v>
      </c>
      <c r="AA318" s="6">
        <v>78</v>
      </c>
      <c r="AB318" s="6">
        <v>640</v>
      </c>
      <c r="AC318" s="6">
        <v>1007</v>
      </c>
      <c r="AD318" s="10">
        <v>707</v>
      </c>
      <c r="AE318" s="6">
        <v>852</v>
      </c>
      <c r="AF318" s="6">
        <v>354</v>
      </c>
      <c r="AG318" s="179">
        <v>241</v>
      </c>
      <c r="AH318" s="5">
        <f t="shared" si="70"/>
        <v>16400</v>
      </c>
      <c r="AI318" s="5">
        <f t="shared" si="71"/>
        <v>11201200</v>
      </c>
      <c r="AJ318" s="2">
        <f t="shared" si="69"/>
        <v>8606720000</v>
      </c>
      <c r="AK318" s="115">
        <f>SUMSQ(R317,S317,T317,U317,V317,W317,X317,Y317,Z317,AA317,AB317,AC317,AD317,AE317,AF317,AG317,R318,S318,T318,U318,V318,W318,X318,Y318,Z318,AA318,AB318,AC318,AD318,AE318,AF318,AG318)</f>
        <v>11201200</v>
      </c>
      <c r="BT318" s="22"/>
      <c r="BU318" s="29" t="s">
        <v>335</v>
      </c>
      <c r="BV318" s="30" t="s">
        <v>1030</v>
      </c>
      <c r="BW318" s="31">
        <f>L2+(310*L4)</f>
        <v>311</v>
      </c>
      <c r="BX318" s="22"/>
    </row>
    <row r="319" spans="1:76" x14ac:dyDescent="0.2">
      <c r="A319" s="1">
        <v>11</v>
      </c>
      <c r="B319" s="178">
        <v>182</v>
      </c>
      <c r="C319" s="6">
        <v>293</v>
      </c>
      <c r="D319" s="6">
        <v>791</v>
      </c>
      <c r="E319" s="6">
        <v>648</v>
      </c>
      <c r="F319" s="6">
        <v>940</v>
      </c>
      <c r="G319" s="6">
        <v>571</v>
      </c>
      <c r="H319" s="6">
        <v>9</v>
      </c>
      <c r="I319" s="6">
        <v>410</v>
      </c>
      <c r="J319" s="6">
        <v>753</v>
      </c>
      <c r="K319" s="6">
        <v>866</v>
      </c>
      <c r="L319" s="9">
        <v>340</v>
      </c>
      <c r="M319" s="7">
        <v>195</v>
      </c>
      <c r="N319" s="6">
        <v>495</v>
      </c>
      <c r="O319" s="6">
        <v>128</v>
      </c>
      <c r="P319" s="6">
        <v>590</v>
      </c>
      <c r="Q319" s="6">
        <v>989</v>
      </c>
      <c r="R319" s="6">
        <v>454</v>
      </c>
      <c r="S319" s="6">
        <v>85</v>
      </c>
      <c r="T319" s="6">
        <v>615</v>
      </c>
      <c r="U319" s="6">
        <v>1016</v>
      </c>
      <c r="V319" s="6">
        <v>732</v>
      </c>
      <c r="W319" s="6">
        <v>843</v>
      </c>
      <c r="X319" s="6">
        <v>377</v>
      </c>
      <c r="Y319" s="6">
        <v>234</v>
      </c>
      <c r="Z319" s="6">
        <v>897</v>
      </c>
      <c r="AA319" s="6">
        <v>530</v>
      </c>
      <c r="AB319" s="6">
        <v>36</v>
      </c>
      <c r="AC319" s="6">
        <v>435</v>
      </c>
      <c r="AD319" s="6">
        <v>159</v>
      </c>
      <c r="AE319" s="6">
        <v>272</v>
      </c>
      <c r="AF319" s="6">
        <v>830</v>
      </c>
      <c r="AG319" s="224">
        <v>685</v>
      </c>
      <c r="AH319" s="5">
        <f t="shared" si="70"/>
        <v>16400</v>
      </c>
      <c r="AI319" s="5">
        <f t="shared" si="71"/>
        <v>11201200</v>
      </c>
      <c r="AJ319" s="2">
        <f t="shared" si="69"/>
        <v>8606720000</v>
      </c>
      <c r="AK319" s="115">
        <f>SUMSQ(B319,C319,D319,E319,F319,G319,H319,I319,J319,K319,L319,M319,N319,O319,P319,Q319,B320,C320,D320,E320,F320,G320,H320,I320,J320,K320,L320,M320,N320,O320,P320,Q320)</f>
        <v>11201200</v>
      </c>
      <c r="BT319" s="22"/>
      <c r="BU319" s="29" t="s">
        <v>396</v>
      </c>
      <c r="BV319" s="30" t="s">
        <v>1030</v>
      </c>
      <c r="BW319" s="31">
        <f>L2+(311*L4)</f>
        <v>312</v>
      </c>
      <c r="BX319" s="22"/>
    </row>
    <row r="320" spans="1:76" x14ac:dyDescent="0.2">
      <c r="A320" s="1">
        <v>12</v>
      </c>
      <c r="B320" s="178">
        <v>273</v>
      </c>
      <c r="C320" s="6">
        <v>130</v>
      </c>
      <c r="D320" s="6">
        <v>692</v>
      </c>
      <c r="E320" s="6">
        <v>803</v>
      </c>
      <c r="F320" s="6">
        <v>527</v>
      </c>
      <c r="G320" s="6">
        <v>928</v>
      </c>
      <c r="H320" s="6">
        <v>430</v>
      </c>
      <c r="I320" s="6">
        <v>61</v>
      </c>
      <c r="J320" s="6">
        <v>854</v>
      </c>
      <c r="K320" s="6">
        <v>709</v>
      </c>
      <c r="L320" s="7">
        <v>247</v>
      </c>
      <c r="M320" s="9">
        <v>360</v>
      </c>
      <c r="N320" s="6">
        <v>76</v>
      </c>
      <c r="O320" s="6">
        <v>475</v>
      </c>
      <c r="P320" s="6">
        <v>1001</v>
      </c>
      <c r="Q320" s="6">
        <v>634</v>
      </c>
      <c r="R320" s="6">
        <v>97</v>
      </c>
      <c r="S320" s="6">
        <v>498</v>
      </c>
      <c r="T320" s="6">
        <v>964</v>
      </c>
      <c r="U320" s="6">
        <v>595</v>
      </c>
      <c r="V320" s="6">
        <v>895</v>
      </c>
      <c r="W320" s="6">
        <v>752</v>
      </c>
      <c r="X320" s="6">
        <v>222</v>
      </c>
      <c r="Y320" s="6">
        <v>333</v>
      </c>
      <c r="Z320" s="6">
        <v>550</v>
      </c>
      <c r="AA320" s="6">
        <v>949</v>
      </c>
      <c r="AB320" s="6">
        <v>391</v>
      </c>
      <c r="AC320" s="6">
        <v>24</v>
      </c>
      <c r="AD320" s="6">
        <v>316</v>
      </c>
      <c r="AE320" s="6">
        <v>171</v>
      </c>
      <c r="AF320" s="10">
        <v>665</v>
      </c>
      <c r="AG320" s="179">
        <v>778</v>
      </c>
      <c r="AH320" s="5">
        <f t="shared" si="70"/>
        <v>16400</v>
      </c>
      <c r="AI320" s="5">
        <f t="shared" si="71"/>
        <v>11201200</v>
      </c>
      <c r="AJ320" s="2">
        <f t="shared" si="69"/>
        <v>8606720000</v>
      </c>
      <c r="AK320" s="115">
        <f>SUMSQ(R319,S319,T319,U319,V319,W319,X319,Y319,Z319,AA319,AB319,AC319,AD319,AE319,AF319,AG319,R320,S320,T320,U320,V320,W320,X320,Y320,Z320,AA320,AB320,AC320,AD320,AE320,AF320,AG320)</f>
        <v>11201200</v>
      </c>
      <c r="BT320" s="22"/>
      <c r="BU320" s="29" t="s">
        <v>93</v>
      </c>
      <c r="BV320" s="30" t="s">
        <v>1030</v>
      </c>
      <c r="BW320" s="31">
        <f>L2+(312*L4)</f>
        <v>313</v>
      </c>
      <c r="BX320" s="22"/>
    </row>
    <row r="321" spans="1:76" x14ac:dyDescent="0.2">
      <c r="A321" s="1">
        <v>13</v>
      </c>
      <c r="B321" s="178">
        <v>208</v>
      </c>
      <c r="C321" s="6">
        <v>351</v>
      </c>
      <c r="D321" s="6">
        <v>877</v>
      </c>
      <c r="E321" s="6">
        <v>766</v>
      </c>
      <c r="F321" s="6">
        <v>978</v>
      </c>
      <c r="G321" s="6">
        <v>577</v>
      </c>
      <c r="H321" s="6">
        <v>115</v>
      </c>
      <c r="I321" s="6">
        <v>484</v>
      </c>
      <c r="J321" s="6">
        <v>651</v>
      </c>
      <c r="K321" s="6">
        <v>796</v>
      </c>
      <c r="L321" s="6">
        <v>298</v>
      </c>
      <c r="M321" s="6">
        <v>185</v>
      </c>
      <c r="N321" s="9">
        <v>405</v>
      </c>
      <c r="O321" s="7">
        <v>6</v>
      </c>
      <c r="P321" s="6">
        <v>568</v>
      </c>
      <c r="Q321" s="6">
        <v>935</v>
      </c>
      <c r="R321" s="6">
        <v>448</v>
      </c>
      <c r="S321" s="6">
        <v>47</v>
      </c>
      <c r="T321" s="6">
        <v>541</v>
      </c>
      <c r="U321" s="6">
        <v>910</v>
      </c>
      <c r="V321" s="6">
        <v>674</v>
      </c>
      <c r="W321" s="6">
        <v>817</v>
      </c>
      <c r="X321" s="6">
        <v>259</v>
      </c>
      <c r="Y321" s="6">
        <v>148</v>
      </c>
      <c r="Z321" s="6">
        <v>1019</v>
      </c>
      <c r="AA321" s="10">
        <v>620</v>
      </c>
      <c r="AB321" s="6">
        <v>90</v>
      </c>
      <c r="AC321" s="6">
        <v>457</v>
      </c>
      <c r="AD321" s="6">
        <v>229</v>
      </c>
      <c r="AE321" s="6">
        <v>374</v>
      </c>
      <c r="AF321" s="6">
        <v>840</v>
      </c>
      <c r="AG321" s="179">
        <v>727</v>
      </c>
      <c r="AH321" s="5">
        <f t="shared" si="70"/>
        <v>16400</v>
      </c>
      <c r="AI321" s="5">
        <f t="shared" si="71"/>
        <v>11201200</v>
      </c>
      <c r="AJ321" s="2">
        <f t="shared" si="69"/>
        <v>8606720000</v>
      </c>
      <c r="AK321" s="115">
        <f>SUMSQ(B321,C321,D321,E321,F321,G321,H321,I321,J321,K321,L321,M321,N321,O321,P321,Q321,B322,C322,D322,E322,F322,G322,H322,I322,J322,K322,L322,M322,N322,O322,P322,Q322)</f>
        <v>11201200</v>
      </c>
      <c r="BT321" s="22"/>
      <c r="BU321" s="29" t="s">
        <v>153</v>
      </c>
      <c r="BV321" s="30" t="s">
        <v>1030</v>
      </c>
      <c r="BW321" s="31">
        <f>L2+(313*L4)</f>
        <v>314</v>
      </c>
      <c r="BX321" s="22"/>
    </row>
    <row r="322" spans="1:76" x14ac:dyDescent="0.2">
      <c r="A322" s="1">
        <v>14</v>
      </c>
      <c r="B322" s="178">
        <v>363</v>
      </c>
      <c r="C322" s="6">
        <v>252</v>
      </c>
      <c r="D322" s="6">
        <v>714</v>
      </c>
      <c r="E322" s="6">
        <v>857</v>
      </c>
      <c r="F322" s="6">
        <v>629</v>
      </c>
      <c r="G322" s="6">
        <v>998</v>
      </c>
      <c r="H322" s="6">
        <v>472</v>
      </c>
      <c r="I322" s="6">
        <v>71</v>
      </c>
      <c r="J322" s="6">
        <v>816</v>
      </c>
      <c r="K322" s="6">
        <v>703</v>
      </c>
      <c r="L322" s="6">
        <v>141</v>
      </c>
      <c r="M322" s="6">
        <v>286</v>
      </c>
      <c r="N322" s="7">
        <v>50</v>
      </c>
      <c r="O322" s="9">
        <v>417</v>
      </c>
      <c r="P322" s="6">
        <v>915</v>
      </c>
      <c r="Q322" s="6">
        <v>516</v>
      </c>
      <c r="R322" s="6">
        <v>27</v>
      </c>
      <c r="S322" s="6">
        <v>396</v>
      </c>
      <c r="T322" s="6">
        <v>954</v>
      </c>
      <c r="U322" s="6">
        <v>553</v>
      </c>
      <c r="V322" s="6">
        <v>773</v>
      </c>
      <c r="W322" s="6">
        <v>662</v>
      </c>
      <c r="X322" s="6">
        <v>168</v>
      </c>
      <c r="Y322" s="6">
        <v>311</v>
      </c>
      <c r="Z322" s="10">
        <v>608</v>
      </c>
      <c r="AA322" s="6">
        <v>975</v>
      </c>
      <c r="AB322" s="6">
        <v>509</v>
      </c>
      <c r="AC322" s="6">
        <v>110</v>
      </c>
      <c r="AD322" s="6">
        <v>322</v>
      </c>
      <c r="AE322" s="6">
        <v>209</v>
      </c>
      <c r="AF322" s="6">
        <v>739</v>
      </c>
      <c r="AG322" s="179">
        <v>884</v>
      </c>
      <c r="AH322" s="5">
        <f t="shared" si="70"/>
        <v>16400</v>
      </c>
      <c r="AI322" s="5">
        <f t="shared" si="71"/>
        <v>11201200</v>
      </c>
      <c r="AJ322" s="2">
        <f t="shared" si="69"/>
        <v>8606720000</v>
      </c>
      <c r="AK322" s="115">
        <f>SUMSQ(R321,S321,T321,U321,V321,W321,X321,Y321,Z321,AA321,AB321,AC321,AD321,AE321,AF321,AG321,R322,S322,T322,U322,V322,W322,X322,Y322,Z322,AA322,AB322,AC322,AD322,AE322,AF322,AG322)</f>
        <v>11201200</v>
      </c>
      <c r="BT322" s="22"/>
      <c r="BU322" s="29" t="s">
        <v>315</v>
      </c>
      <c r="BV322" s="30" t="s">
        <v>1030</v>
      </c>
      <c r="BW322" s="31">
        <f>L2+(314*L4)</f>
        <v>315</v>
      </c>
      <c r="BX322" s="22"/>
    </row>
    <row r="323" spans="1:76" x14ac:dyDescent="0.2">
      <c r="A323" s="1">
        <v>15</v>
      </c>
      <c r="B323" s="178">
        <v>823</v>
      </c>
      <c r="C323" s="6">
        <v>680</v>
      </c>
      <c r="D323" s="6">
        <v>150</v>
      </c>
      <c r="E323" s="6">
        <v>261</v>
      </c>
      <c r="F323" s="6">
        <v>41</v>
      </c>
      <c r="G323" s="6">
        <v>442</v>
      </c>
      <c r="H323" s="6">
        <v>908</v>
      </c>
      <c r="I323" s="6">
        <v>539</v>
      </c>
      <c r="J323" s="6">
        <v>372</v>
      </c>
      <c r="K323" s="6">
        <v>227</v>
      </c>
      <c r="L323" s="6">
        <v>721</v>
      </c>
      <c r="M323" s="6">
        <v>834</v>
      </c>
      <c r="N323" s="6">
        <v>622</v>
      </c>
      <c r="O323" s="6">
        <v>1021</v>
      </c>
      <c r="P323" s="9">
        <v>463</v>
      </c>
      <c r="Q323" s="7">
        <v>96</v>
      </c>
      <c r="R323" s="6">
        <v>583</v>
      </c>
      <c r="S323" s="6">
        <v>984</v>
      </c>
      <c r="T323" s="6">
        <v>486</v>
      </c>
      <c r="U323" s="6">
        <v>117</v>
      </c>
      <c r="V323" s="6">
        <v>345</v>
      </c>
      <c r="W323" s="6">
        <v>202</v>
      </c>
      <c r="X323" s="6">
        <v>764</v>
      </c>
      <c r="Y323" s="6">
        <v>875</v>
      </c>
      <c r="Z323" s="6">
        <v>4</v>
      </c>
      <c r="AA323" s="6">
        <v>403</v>
      </c>
      <c r="AB323" s="6">
        <v>929</v>
      </c>
      <c r="AC323" s="10">
        <v>562</v>
      </c>
      <c r="AD323" s="6">
        <v>798</v>
      </c>
      <c r="AE323" s="6">
        <v>653</v>
      </c>
      <c r="AF323" s="6">
        <v>191</v>
      </c>
      <c r="AG323" s="179">
        <v>304</v>
      </c>
      <c r="AH323" s="5">
        <f t="shared" si="70"/>
        <v>16400</v>
      </c>
      <c r="AI323" s="5">
        <f t="shared" si="71"/>
        <v>11201200</v>
      </c>
      <c r="AJ323" s="2">
        <f t="shared" si="69"/>
        <v>8606720000</v>
      </c>
      <c r="AK323" s="115">
        <f>SUMSQ(B323,C323,D323,E323,F323,G323,H323,I323,J323,K323,L323,M323,N323,O323,P323,Q323,B324,C324,D324,E324,F324,G324,H324,I324,J324,K324,L324,M324,N324,O324,P324,Q324)</f>
        <v>11201200</v>
      </c>
      <c r="BT323" s="22"/>
      <c r="BU323" s="29" t="s">
        <v>511</v>
      </c>
      <c r="BV323" s="30" t="s">
        <v>1030</v>
      </c>
      <c r="BW323" s="31">
        <f>L2+(315*L4)</f>
        <v>316</v>
      </c>
      <c r="BX323" s="22"/>
    </row>
    <row r="324" spans="1:76" x14ac:dyDescent="0.2">
      <c r="A324" s="1">
        <v>16</v>
      </c>
      <c r="B324" s="178">
        <v>660</v>
      </c>
      <c r="C324" s="6">
        <v>771</v>
      </c>
      <c r="D324" s="6">
        <v>305</v>
      </c>
      <c r="E324" s="6">
        <v>162</v>
      </c>
      <c r="F324" s="6">
        <v>398</v>
      </c>
      <c r="G324" s="6">
        <v>29</v>
      </c>
      <c r="H324" s="6">
        <v>559</v>
      </c>
      <c r="I324" s="6">
        <v>960</v>
      </c>
      <c r="J324" s="6">
        <v>215</v>
      </c>
      <c r="K324" s="6">
        <v>328</v>
      </c>
      <c r="L324" s="6">
        <v>886</v>
      </c>
      <c r="M324" s="6">
        <v>741</v>
      </c>
      <c r="N324" s="6">
        <v>969</v>
      </c>
      <c r="O324" s="6">
        <v>602</v>
      </c>
      <c r="P324" s="7">
        <v>108</v>
      </c>
      <c r="Q324" s="9">
        <v>507</v>
      </c>
      <c r="R324" s="6">
        <v>996</v>
      </c>
      <c r="S324" s="6">
        <v>627</v>
      </c>
      <c r="T324" s="6">
        <v>65</v>
      </c>
      <c r="U324" s="6">
        <v>466</v>
      </c>
      <c r="V324" s="6">
        <v>254</v>
      </c>
      <c r="W324" s="6">
        <v>365</v>
      </c>
      <c r="X324" s="6">
        <v>863</v>
      </c>
      <c r="Y324" s="6">
        <v>720</v>
      </c>
      <c r="Z324" s="6">
        <v>423</v>
      </c>
      <c r="AA324" s="6">
        <v>56</v>
      </c>
      <c r="AB324" s="10">
        <v>518</v>
      </c>
      <c r="AC324" s="6">
        <v>917</v>
      </c>
      <c r="AD324" s="6">
        <v>697</v>
      </c>
      <c r="AE324" s="6">
        <v>810</v>
      </c>
      <c r="AF324" s="6">
        <v>284</v>
      </c>
      <c r="AG324" s="179">
        <v>139</v>
      </c>
      <c r="AH324" s="5">
        <f t="shared" si="70"/>
        <v>16400</v>
      </c>
      <c r="AI324" s="5">
        <f t="shared" si="71"/>
        <v>11201200</v>
      </c>
      <c r="AJ324" s="2">
        <f t="shared" si="69"/>
        <v>8606720000</v>
      </c>
      <c r="AK324" s="115">
        <f>SUMSQ(R323,S323,T323,U323,V323,W323,X323,Y323,Z323,AA323,AB323,AC323,AD323,AE323,AF323,AG323,R324,S324,T324,U324,V324,W324,X324,Y324,Z324,AA324,AB324,AC324,AD324,AE324,AF324,AG324)</f>
        <v>11201200</v>
      </c>
      <c r="BT324" s="22"/>
      <c r="BU324" s="29" t="s">
        <v>571</v>
      </c>
      <c r="BV324" s="30" t="s">
        <v>1030</v>
      </c>
      <c r="BW324" s="31">
        <f>L2+(316*L4)</f>
        <v>317</v>
      </c>
      <c r="BX324" s="22"/>
    </row>
    <row r="325" spans="1:76" x14ac:dyDescent="0.2">
      <c r="A325" s="1">
        <v>17</v>
      </c>
      <c r="B325" s="178">
        <v>882</v>
      </c>
      <c r="C325" s="6">
        <v>737</v>
      </c>
      <c r="D325" s="6">
        <v>211</v>
      </c>
      <c r="E325" s="6">
        <v>324</v>
      </c>
      <c r="F325" s="6">
        <v>112</v>
      </c>
      <c r="G325" s="72">
        <v>511</v>
      </c>
      <c r="H325" s="6">
        <v>973</v>
      </c>
      <c r="I325" s="6">
        <v>606</v>
      </c>
      <c r="J325" s="6">
        <v>309</v>
      </c>
      <c r="K325" s="6">
        <v>166</v>
      </c>
      <c r="L325" s="6">
        <v>664</v>
      </c>
      <c r="M325" s="6">
        <v>775</v>
      </c>
      <c r="N325" s="6">
        <v>555</v>
      </c>
      <c r="O325" s="6">
        <v>956</v>
      </c>
      <c r="P325" s="6">
        <v>394</v>
      </c>
      <c r="Q325" s="6">
        <v>25</v>
      </c>
      <c r="R325" s="9">
        <v>514</v>
      </c>
      <c r="S325" s="12">
        <v>913</v>
      </c>
      <c r="T325" s="6">
        <v>419</v>
      </c>
      <c r="U325" s="6">
        <v>52</v>
      </c>
      <c r="V325" s="6">
        <v>288</v>
      </c>
      <c r="W325" s="6">
        <v>143</v>
      </c>
      <c r="X325" s="6">
        <v>701</v>
      </c>
      <c r="Y325" s="6">
        <v>814</v>
      </c>
      <c r="Z325" s="6">
        <v>69</v>
      </c>
      <c r="AA325" s="6">
        <v>470</v>
      </c>
      <c r="AB325" s="6">
        <v>1000</v>
      </c>
      <c r="AC325" s="6">
        <v>631</v>
      </c>
      <c r="AD325" s="6">
        <v>859</v>
      </c>
      <c r="AE325" s="6">
        <v>716</v>
      </c>
      <c r="AF325" s="6">
        <v>250</v>
      </c>
      <c r="AG325" s="179">
        <v>361</v>
      </c>
      <c r="AH325" s="5">
        <f t="shared" si="70"/>
        <v>16400</v>
      </c>
      <c r="AI325" s="5">
        <f t="shared" si="71"/>
        <v>11201200</v>
      </c>
      <c r="AJ325" s="2">
        <f t="shared" si="69"/>
        <v>8606720000</v>
      </c>
      <c r="AK325" s="115">
        <f>SUMSQ(B325,C325,D325,E325,F325,G325,H325,I325,J325,K325,L325,M325,N325,O325,P325,Q325,B326,C326,D326,E326,F326,G326,H326,I326,J326,K326,L326,M326,N326,O326,P326,Q326)</f>
        <v>11201200</v>
      </c>
      <c r="BT325" s="22"/>
      <c r="BU325" s="29" t="s">
        <v>767</v>
      </c>
      <c r="BV325" s="30" t="s">
        <v>1030</v>
      </c>
      <c r="BW325" s="31">
        <f>L2+(317*L4)</f>
        <v>318</v>
      </c>
      <c r="BX325" s="22"/>
    </row>
    <row r="326" spans="1:76" x14ac:dyDescent="0.2">
      <c r="A326" s="1">
        <v>18</v>
      </c>
      <c r="B326" s="178">
        <v>725</v>
      </c>
      <c r="C326" s="6">
        <v>838</v>
      </c>
      <c r="D326" s="6">
        <v>376</v>
      </c>
      <c r="E326" s="6">
        <v>231</v>
      </c>
      <c r="F326" s="72">
        <v>459</v>
      </c>
      <c r="G326" s="6">
        <v>92</v>
      </c>
      <c r="H326" s="6">
        <v>618</v>
      </c>
      <c r="I326" s="6">
        <v>1017</v>
      </c>
      <c r="J326" s="6">
        <v>146</v>
      </c>
      <c r="K326" s="6">
        <v>257</v>
      </c>
      <c r="L326" s="6">
        <v>819</v>
      </c>
      <c r="M326" s="6">
        <v>676</v>
      </c>
      <c r="N326" s="6">
        <v>912</v>
      </c>
      <c r="O326" s="6">
        <v>543</v>
      </c>
      <c r="P326" s="6">
        <v>45</v>
      </c>
      <c r="Q326" s="6">
        <v>446</v>
      </c>
      <c r="R326" s="12">
        <v>933</v>
      </c>
      <c r="S326" s="9">
        <v>566</v>
      </c>
      <c r="T326" s="6">
        <v>8</v>
      </c>
      <c r="U326" s="6">
        <v>407</v>
      </c>
      <c r="V326" s="6">
        <v>187</v>
      </c>
      <c r="W326" s="6">
        <v>300</v>
      </c>
      <c r="X326" s="6">
        <v>794</v>
      </c>
      <c r="Y326" s="6">
        <v>649</v>
      </c>
      <c r="Z326" s="6">
        <v>482</v>
      </c>
      <c r="AA326" s="6">
        <v>113</v>
      </c>
      <c r="AB326" s="6">
        <v>579</v>
      </c>
      <c r="AC326" s="6">
        <v>980</v>
      </c>
      <c r="AD326" s="6">
        <v>768</v>
      </c>
      <c r="AE326" s="6">
        <v>879</v>
      </c>
      <c r="AF326" s="6">
        <v>349</v>
      </c>
      <c r="AG326" s="179">
        <v>206</v>
      </c>
      <c r="AH326" s="5">
        <f t="shared" si="70"/>
        <v>16400</v>
      </c>
      <c r="AI326" s="5">
        <f t="shared" si="71"/>
        <v>11201200</v>
      </c>
      <c r="AJ326" s="2">
        <f t="shared" si="69"/>
        <v>8606720000</v>
      </c>
      <c r="AK326" s="115">
        <f>SUMSQ(R325,S325,T325,U325,V325,W325,X325,Y325,Z325,AA325,AB325,AC325,AD325,AE325,AF325,AG325,R326,S326,T326,U326,V326,W326,X326,Y326,Z326,AA326,AB326,AC326,AD326,AE326,AF326,AG326)</f>
        <v>11201200</v>
      </c>
      <c r="BT326" s="22"/>
      <c r="BU326" s="29" t="s">
        <v>851</v>
      </c>
      <c r="BV326" s="30" t="s">
        <v>1030</v>
      </c>
      <c r="BW326" s="31">
        <f>L2+(318*L4)</f>
        <v>319</v>
      </c>
      <c r="BX326" s="22"/>
    </row>
    <row r="327" spans="1:76" x14ac:dyDescent="0.2">
      <c r="A327" s="1">
        <v>19</v>
      </c>
      <c r="B327" s="178">
        <v>137</v>
      </c>
      <c r="C327" s="6">
        <v>282</v>
      </c>
      <c r="D327" s="6">
        <v>812</v>
      </c>
      <c r="E327" s="6">
        <v>699</v>
      </c>
      <c r="F327" s="6">
        <v>919</v>
      </c>
      <c r="G327" s="6">
        <v>520</v>
      </c>
      <c r="H327" s="6">
        <v>54</v>
      </c>
      <c r="I327" s="72">
        <v>421</v>
      </c>
      <c r="J327" s="6">
        <v>718</v>
      </c>
      <c r="K327" s="6">
        <v>861</v>
      </c>
      <c r="L327" s="6">
        <v>367</v>
      </c>
      <c r="M327" s="6">
        <v>256</v>
      </c>
      <c r="N327" s="6">
        <v>468</v>
      </c>
      <c r="O327" s="6">
        <v>67</v>
      </c>
      <c r="P327" s="6">
        <v>625</v>
      </c>
      <c r="Q327" s="6">
        <v>994</v>
      </c>
      <c r="R327" s="6">
        <v>505</v>
      </c>
      <c r="S327" s="6">
        <v>106</v>
      </c>
      <c r="T327" s="9">
        <v>604</v>
      </c>
      <c r="U327" s="12">
        <v>971</v>
      </c>
      <c r="V327" s="6">
        <v>743</v>
      </c>
      <c r="W327" s="6">
        <v>888</v>
      </c>
      <c r="X327" s="6">
        <v>326</v>
      </c>
      <c r="Y327" s="6">
        <v>213</v>
      </c>
      <c r="Z327" s="6">
        <v>958</v>
      </c>
      <c r="AA327" s="6">
        <v>557</v>
      </c>
      <c r="AB327" s="6">
        <v>31</v>
      </c>
      <c r="AC327" s="6">
        <v>400</v>
      </c>
      <c r="AD327" s="6">
        <v>164</v>
      </c>
      <c r="AE327" s="6">
        <v>307</v>
      </c>
      <c r="AF327" s="6">
        <v>769</v>
      </c>
      <c r="AG327" s="179">
        <v>658</v>
      </c>
      <c r="AH327" s="5">
        <f t="shared" si="70"/>
        <v>16400</v>
      </c>
      <c r="AI327" s="5">
        <f t="shared" si="71"/>
        <v>11201200</v>
      </c>
      <c r="AJ327" s="2">
        <f t="shared" si="69"/>
        <v>8606720000</v>
      </c>
      <c r="AK327" s="115">
        <f>SUMSQ(B327,C327,D327,E327,F327,G327,H327,I327,J327,K327,L327,M327,N327,O327,P327,Q327,B328,C328,D328,E328,F328,G328,H328,I328,J328,K328,L328,M328,N328,O328,P328,Q328)</f>
        <v>11201200</v>
      </c>
      <c r="BT327" s="22"/>
      <c r="BU327" s="29" t="s">
        <v>911</v>
      </c>
      <c r="BV327" s="30" t="s">
        <v>1030</v>
      </c>
      <c r="BW327" s="31">
        <f>L2+(319*L4)</f>
        <v>320</v>
      </c>
      <c r="BX327" s="22"/>
    </row>
    <row r="328" spans="1:76" x14ac:dyDescent="0.2">
      <c r="A328" s="1">
        <v>20</v>
      </c>
      <c r="B328" s="178">
        <v>302</v>
      </c>
      <c r="C328" s="6">
        <v>189</v>
      </c>
      <c r="D328" s="6">
        <v>655</v>
      </c>
      <c r="E328" s="6">
        <v>800</v>
      </c>
      <c r="F328" s="6">
        <v>564</v>
      </c>
      <c r="G328" s="6">
        <v>931</v>
      </c>
      <c r="H328" s="72">
        <v>401</v>
      </c>
      <c r="I328" s="6">
        <v>2</v>
      </c>
      <c r="J328" s="6">
        <v>873</v>
      </c>
      <c r="K328" s="6">
        <v>762</v>
      </c>
      <c r="L328" s="6">
        <v>204</v>
      </c>
      <c r="M328" s="6">
        <v>347</v>
      </c>
      <c r="N328" s="6">
        <v>119</v>
      </c>
      <c r="O328" s="6">
        <v>488</v>
      </c>
      <c r="P328" s="6">
        <v>982</v>
      </c>
      <c r="Q328" s="6">
        <v>581</v>
      </c>
      <c r="R328" s="6">
        <v>94</v>
      </c>
      <c r="S328" s="6">
        <v>461</v>
      </c>
      <c r="T328" s="12">
        <v>1023</v>
      </c>
      <c r="U328" s="9">
        <v>624</v>
      </c>
      <c r="V328" s="6">
        <v>836</v>
      </c>
      <c r="W328" s="6">
        <v>723</v>
      </c>
      <c r="X328" s="6">
        <v>225</v>
      </c>
      <c r="Y328" s="6">
        <v>370</v>
      </c>
      <c r="Z328" s="6">
        <v>537</v>
      </c>
      <c r="AA328" s="6">
        <v>906</v>
      </c>
      <c r="AB328" s="6">
        <v>444</v>
      </c>
      <c r="AC328" s="6">
        <v>43</v>
      </c>
      <c r="AD328" s="6">
        <v>263</v>
      </c>
      <c r="AE328" s="6">
        <v>152</v>
      </c>
      <c r="AF328" s="6">
        <v>678</v>
      </c>
      <c r="AG328" s="179">
        <v>821</v>
      </c>
      <c r="AH328" s="5">
        <f t="shared" si="70"/>
        <v>16400</v>
      </c>
      <c r="AI328" s="5">
        <f t="shared" si="71"/>
        <v>11201200</v>
      </c>
      <c r="AJ328" s="2">
        <f t="shared" si="69"/>
        <v>8606720000</v>
      </c>
      <c r="AK328" s="115">
        <f>SUMSQ(R327,S327,T327,U327,V327,W327,X327,Y327,Z327,AA327,AB327,AC327,AD327,AE327,AF327,AG327,R328,S328,T328,U328,V328,W328,X328,Y328,Z328,AA328,AB328,AC328,AD328,AE328,AF328,AG328)</f>
        <v>11201200</v>
      </c>
      <c r="BT328" s="22"/>
      <c r="BU328" s="29" t="s">
        <v>321</v>
      </c>
      <c r="BV328" s="30" t="s">
        <v>1030</v>
      </c>
      <c r="BW328" s="31">
        <f>L2+(320*L4)</f>
        <v>321</v>
      </c>
      <c r="BX328" s="22"/>
    </row>
    <row r="329" spans="1:76" x14ac:dyDescent="0.2">
      <c r="A329" s="1">
        <v>21</v>
      </c>
      <c r="B329" s="178">
        <v>243</v>
      </c>
      <c r="C329" s="72">
        <v>356</v>
      </c>
      <c r="D329" s="6">
        <v>850</v>
      </c>
      <c r="E329" s="6">
        <v>705</v>
      </c>
      <c r="F329" s="6">
        <v>1005</v>
      </c>
      <c r="G329" s="6">
        <v>638</v>
      </c>
      <c r="H329" s="6">
        <v>80</v>
      </c>
      <c r="I329" s="6">
        <v>479</v>
      </c>
      <c r="J329" s="6">
        <v>696</v>
      </c>
      <c r="K329" s="6">
        <v>807</v>
      </c>
      <c r="L329" s="6">
        <v>277</v>
      </c>
      <c r="M329" s="6">
        <v>134</v>
      </c>
      <c r="N329" s="6">
        <v>426</v>
      </c>
      <c r="O329" s="6">
        <v>57</v>
      </c>
      <c r="P329" s="6">
        <v>523</v>
      </c>
      <c r="Q329" s="6">
        <v>924</v>
      </c>
      <c r="R329" s="6">
        <v>387</v>
      </c>
      <c r="S329" s="6">
        <v>20</v>
      </c>
      <c r="T329" s="6">
        <v>546</v>
      </c>
      <c r="U329" s="6">
        <v>945</v>
      </c>
      <c r="V329" s="9">
        <v>669</v>
      </c>
      <c r="W329" s="12">
        <v>782</v>
      </c>
      <c r="X329" s="6">
        <v>320</v>
      </c>
      <c r="Y329" s="6">
        <v>175</v>
      </c>
      <c r="Z329" s="6">
        <v>968</v>
      </c>
      <c r="AA329" s="6">
        <v>599</v>
      </c>
      <c r="AB329" s="6">
        <v>101</v>
      </c>
      <c r="AC329" s="6">
        <v>502</v>
      </c>
      <c r="AD329" s="6">
        <v>218</v>
      </c>
      <c r="AE329" s="6">
        <v>329</v>
      </c>
      <c r="AF329" s="6">
        <v>891</v>
      </c>
      <c r="AG329" s="179">
        <v>748</v>
      </c>
      <c r="AH329" s="5">
        <f t="shared" si="70"/>
        <v>16400</v>
      </c>
      <c r="AI329" s="5">
        <f t="shared" si="71"/>
        <v>11201200</v>
      </c>
      <c r="AJ329" s="2">
        <f t="shared" si="69"/>
        <v>8606720000</v>
      </c>
      <c r="AK329" s="115">
        <f>SUMSQ(B329,C329,D329,E329,F329,G329,H329,I329,J329,K329,L329,M329,N329,O329,P329,Q329,B330,C330,D330,E330,F330,G330,H330,I330,J330,K330,L330,M330,N330,O330,P330,Q330)</f>
        <v>11201200</v>
      </c>
      <c r="BT329" s="22"/>
      <c r="BU329" s="29" t="s">
        <v>509</v>
      </c>
      <c r="BV329" s="30" t="s">
        <v>1030</v>
      </c>
      <c r="BW329" s="31">
        <f>L2+(321*L4)</f>
        <v>322</v>
      </c>
      <c r="BX329" s="22"/>
    </row>
    <row r="330" spans="1:76" x14ac:dyDescent="0.2">
      <c r="A330" s="1">
        <v>22</v>
      </c>
      <c r="B330" s="225">
        <v>344</v>
      </c>
      <c r="C330" s="6">
        <v>199</v>
      </c>
      <c r="D330" s="6">
        <v>757</v>
      </c>
      <c r="E330" s="6">
        <v>870</v>
      </c>
      <c r="F330" s="6">
        <v>586</v>
      </c>
      <c r="G330" s="6">
        <v>985</v>
      </c>
      <c r="H330" s="6">
        <v>491</v>
      </c>
      <c r="I330" s="6">
        <v>124</v>
      </c>
      <c r="J330" s="6">
        <v>787</v>
      </c>
      <c r="K330" s="6">
        <v>644</v>
      </c>
      <c r="L330" s="6">
        <v>178</v>
      </c>
      <c r="M330" s="6">
        <v>289</v>
      </c>
      <c r="N330" s="6">
        <v>13</v>
      </c>
      <c r="O330" s="6">
        <v>414</v>
      </c>
      <c r="P330" s="6">
        <v>944</v>
      </c>
      <c r="Q330" s="6">
        <v>575</v>
      </c>
      <c r="R330" s="6">
        <v>40</v>
      </c>
      <c r="S330" s="6">
        <v>439</v>
      </c>
      <c r="T330" s="6">
        <v>901</v>
      </c>
      <c r="U330" s="6">
        <v>534</v>
      </c>
      <c r="V330" s="12">
        <v>826</v>
      </c>
      <c r="W330" s="9">
        <v>681</v>
      </c>
      <c r="X330" s="6">
        <v>155</v>
      </c>
      <c r="Y330" s="6">
        <v>268</v>
      </c>
      <c r="Z330" s="6">
        <v>611</v>
      </c>
      <c r="AA330" s="6">
        <v>1012</v>
      </c>
      <c r="AB330" s="6">
        <v>450</v>
      </c>
      <c r="AC330" s="6">
        <v>81</v>
      </c>
      <c r="AD330" s="6">
        <v>381</v>
      </c>
      <c r="AE330" s="6">
        <v>238</v>
      </c>
      <c r="AF330" s="6">
        <v>736</v>
      </c>
      <c r="AG330" s="179">
        <v>847</v>
      </c>
      <c r="AH330" s="5">
        <f t="shared" si="70"/>
        <v>16400</v>
      </c>
      <c r="AI330" s="5">
        <f t="shared" si="71"/>
        <v>11201200</v>
      </c>
      <c r="AJ330" s="2">
        <f t="shared" si="69"/>
        <v>8606720000</v>
      </c>
      <c r="AK330" s="115">
        <f>SUMSQ(R329,S329,T329,U329,V329,W329,X329,Y329,Z329,AA329,AB329,AC329,AD329,AE329,AF329,AG329,R330,S330,T330,U330,V330,W330,X330,Y330,Z330,AA330,AB330,AC330,AD330,AE330,AF330,AG330)</f>
        <v>11201200</v>
      </c>
      <c r="BT330" s="22"/>
      <c r="BU330" s="29" t="s">
        <v>87</v>
      </c>
      <c r="BV330" s="30" t="s">
        <v>1030</v>
      </c>
      <c r="BW330" s="31">
        <f>L2+(322*L4)</f>
        <v>323</v>
      </c>
      <c r="BX330" s="22"/>
    </row>
    <row r="331" spans="1:76" x14ac:dyDescent="0.2">
      <c r="A331" s="1">
        <v>23</v>
      </c>
      <c r="B331" s="178">
        <v>780</v>
      </c>
      <c r="C331" s="6">
        <v>667</v>
      </c>
      <c r="D331" s="6">
        <v>169</v>
      </c>
      <c r="E331" s="72">
        <v>314</v>
      </c>
      <c r="F331" s="6">
        <v>22</v>
      </c>
      <c r="G331" s="6">
        <v>389</v>
      </c>
      <c r="H331" s="6">
        <v>951</v>
      </c>
      <c r="I331" s="6">
        <v>552</v>
      </c>
      <c r="J331" s="6">
        <v>335</v>
      </c>
      <c r="K331" s="6">
        <v>224</v>
      </c>
      <c r="L331" s="6">
        <v>750</v>
      </c>
      <c r="M331" s="6">
        <v>893</v>
      </c>
      <c r="N331" s="6">
        <v>593</v>
      </c>
      <c r="O331" s="6">
        <v>962</v>
      </c>
      <c r="P331" s="6">
        <v>500</v>
      </c>
      <c r="Q331" s="6">
        <v>99</v>
      </c>
      <c r="R331" s="6">
        <v>636</v>
      </c>
      <c r="S331" s="6">
        <v>1003</v>
      </c>
      <c r="T331" s="6">
        <v>473</v>
      </c>
      <c r="U331" s="6">
        <v>74</v>
      </c>
      <c r="V331" s="6">
        <v>358</v>
      </c>
      <c r="W331" s="6">
        <v>245</v>
      </c>
      <c r="X331" s="9">
        <v>711</v>
      </c>
      <c r="Y331" s="12">
        <v>856</v>
      </c>
      <c r="Z331" s="6">
        <v>63</v>
      </c>
      <c r="AA331" s="6">
        <v>432</v>
      </c>
      <c r="AB331" s="6">
        <v>926</v>
      </c>
      <c r="AC331" s="6">
        <v>525</v>
      </c>
      <c r="AD331" s="6">
        <v>801</v>
      </c>
      <c r="AE331" s="6">
        <v>690</v>
      </c>
      <c r="AF331" s="6">
        <v>132</v>
      </c>
      <c r="AG331" s="179">
        <v>275</v>
      </c>
      <c r="AH331" s="5">
        <f t="shared" si="70"/>
        <v>16400</v>
      </c>
      <c r="AI331" s="5">
        <f t="shared" si="71"/>
        <v>11201200</v>
      </c>
      <c r="AJ331" s="2">
        <f t="shared" si="69"/>
        <v>8606720000</v>
      </c>
      <c r="AK331" s="115">
        <f>SUMSQ(B331,C331,D331,E331,F331,G331,H331,I331,J331,K331,L331,M331,N331,O331,P331,Q331,B332,C332,D332,E332,F332,G332,H332,I332,J332,K332,L332,M332,N332,O332,P332,Q332)</f>
        <v>11201200</v>
      </c>
      <c r="BT331" s="22"/>
      <c r="BU331" s="29" t="s">
        <v>155</v>
      </c>
      <c r="BV331" s="30" t="s">
        <v>1030</v>
      </c>
      <c r="BW331" s="31">
        <f>L2+(323*L4)</f>
        <v>324</v>
      </c>
      <c r="BX331" s="22"/>
    </row>
    <row r="332" spans="1:76" x14ac:dyDescent="0.2">
      <c r="A332" s="1">
        <v>24</v>
      </c>
      <c r="B332" s="178">
        <v>687</v>
      </c>
      <c r="C332" s="6">
        <v>832</v>
      </c>
      <c r="D332" s="72">
        <v>270</v>
      </c>
      <c r="E332" s="6">
        <v>157</v>
      </c>
      <c r="F332" s="6">
        <v>433</v>
      </c>
      <c r="G332" s="6">
        <v>34</v>
      </c>
      <c r="H332" s="6">
        <v>532</v>
      </c>
      <c r="I332" s="6">
        <v>899</v>
      </c>
      <c r="J332" s="6">
        <v>236</v>
      </c>
      <c r="K332" s="6">
        <v>379</v>
      </c>
      <c r="L332" s="6">
        <v>841</v>
      </c>
      <c r="M332" s="6">
        <v>730</v>
      </c>
      <c r="N332" s="6">
        <v>1014</v>
      </c>
      <c r="O332" s="6">
        <v>613</v>
      </c>
      <c r="P332" s="6">
        <v>87</v>
      </c>
      <c r="Q332" s="6">
        <v>456</v>
      </c>
      <c r="R332" s="6">
        <v>991</v>
      </c>
      <c r="S332" s="6">
        <v>592</v>
      </c>
      <c r="T332" s="6">
        <v>126</v>
      </c>
      <c r="U332" s="6">
        <v>493</v>
      </c>
      <c r="V332" s="6">
        <v>193</v>
      </c>
      <c r="W332" s="6">
        <v>338</v>
      </c>
      <c r="X332" s="12">
        <v>868</v>
      </c>
      <c r="Y332" s="9">
        <v>755</v>
      </c>
      <c r="Z332" s="6">
        <v>412</v>
      </c>
      <c r="AA332" s="6">
        <v>11</v>
      </c>
      <c r="AB332" s="6">
        <v>569</v>
      </c>
      <c r="AC332" s="6">
        <v>938</v>
      </c>
      <c r="AD332" s="6">
        <v>646</v>
      </c>
      <c r="AE332" s="6">
        <v>789</v>
      </c>
      <c r="AF332" s="6">
        <v>295</v>
      </c>
      <c r="AG332" s="179">
        <v>184</v>
      </c>
      <c r="AH332" s="5">
        <f t="shared" si="70"/>
        <v>16400</v>
      </c>
      <c r="AI332" s="5">
        <f t="shared" si="71"/>
        <v>11201200</v>
      </c>
      <c r="AJ332" s="2">
        <f t="shared" si="69"/>
        <v>8606720000</v>
      </c>
      <c r="AK332" s="115">
        <f>SUMSQ(R331,S331,T331,U331,V331,W331,X331,Y331,Z331,AA331,AB331,AC331,AD331,AE331,AF331,AG331,R332,S332,T332,U332,V332,W332,X332,Y332,Z332,AA332,AB332,AC332,AD332,AE332,AF332,AG332)</f>
        <v>11201200</v>
      </c>
      <c r="BT332" s="22"/>
      <c r="BU332" s="29" t="s">
        <v>849</v>
      </c>
      <c r="BV332" s="30" t="s">
        <v>1030</v>
      </c>
      <c r="BW332" s="31">
        <f>L2+(324*L4)</f>
        <v>325</v>
      </c>
      <c r="BX332" s="22"/>
    </row>
    <row r="333" spans="1:76" x14ac:dyDescent="0.2">
      <c r="A333" s="1">
        <v>25</v>
      </c>
      <c r="B333" s="178">
        <v>60</v>
      </c>
      <c r="C333" s="6">
        <v>427</v>
      </c>
      <c r="D333" s="6">
        <v>921</v>
      </c>
      <c r="E333" s="6">
        <v>522</v>
      </c>
      <c r="F333" s="6">
        <v>806</v>
      </c>
      <c r="G333" s="6">
        <v>693</v>
      </c>
      <c r="H333" s="6">
        <v>135</v>
      </c>
      <c r="I333" s="6">
        <v>280</v>
      </c>
      <c r="J333" s="6">
        <v>639</v>
      </c>
      <c r="K333" s="6">
        <v>1008</v>
      </c>
      <c r="L333" s="6">
        <v>478</v>
      </c>
      <c r="M333" s="6">
        <v>77</v>
      </c>
      <c r="N333" s="6">
        <v>353</v>
      </c>
      <c r="O333" s="72">
        <v>242</v>
      </c>
      <c r="P333" s="6">
        <v>708</v>
      </c>
      <c r="Q333" s="6">
        <v>851</v>
      </c>
      <c r="R333" s="6">
        <v>332</v>
      </c>
      <c r="S333" s="6">
        <v>219</v>
      </c>
      <c r="T333" s="6">
        <v>745</v>
      </c>
      <c r="U333" s="6">
        <v>890</v>
      </c>
      <c r="V333" s="6">
        <v>598</v>
      </c>
      <c r="W333" s="6">
        <v>965</v>
      </c>
      <c r="X333" s="6">
        <v>503</v>
      </c>
      <c r="Y333" s="6">
        <v>104</v>
      </c>
      <c r="Z333" s="9">
        <v>783</v>
      </c>
      <c r="AA333" s="12">
        <v>672</v>
      </c>
      <c r="AB333" s="6">
        <v>174</v>
      </c>
      <c r="AC333" s="6">
        <v>317</v>
      </c>
      <c r="AD333" s="6">
        <v>17</v>
      </c>
      <c r="AE333" s="6">
        <v>386</v>
      </c>
      <c r="AF333" s="6">
        <v>948</v>
      </c>
      <c r="AG333" s="179">
        <v>547</v>
      </c>
      <c r="AH333" s="5">
        <f t="shared" si="70"/>
        <v>16400</v>
      </c>
      <c r="AI333" s="5">
        <f t="shared" si="71"/>
        <v>11201200</v>
      </c>
      <c r="AJ333" s="2">
        <f t="shared" si="69"/>
        <v>8606720000</v>
      </c>
      <c r="AK333" s="115">
        <f>SUMSQ(B333,C333,D333,E333,F333,G333,H333,I333,J333,K333,L333,M333,N333,O333,P333,Q333,B334,C334,D334,E334,F334,G334,H334,I334,J334,K334,L334,M334,N334,O334,P334,Q334)</f>
        <v>11201200</v>
      </c>
      <c r="BT333" s="22"/>
      <c r="BU333" s="29" t="s">
        <v>917</v>
      </c>
      <c r="BV333" s="30" t="s">
        <v>1030</v>
      </c>
      <c r="BW333" s="31">
        <f>L2+(325*L4)</f>
        <v>326</v>
      </c>
      <c r="BX333" s="22"/>
    </row>
    <row r="334" spans="1:76" x14ac:dyDescent="0.2">
      <c r="A334" s="1">
        <v>26</v>
      </c>
      <c r="B334" s="178">
        <v>415</v>
      </c>
      <c r="C334" s="6">
        <v>16</v>
      </c>
      <c r="D334" s="6">
        <v>574</v>
      </c>
      <c r="E334" s="6">
        <v>941</v>
      </c>
      <c r="F334" s="6">
        <v>641</v>
      </c>
      <c r="G334" s="6">
        <v>786</v>
      </c>
      <c r="H334" s="6">
        <v>292</v>
      </c>
      <c r="I334" s="6">
        <v>179</v>
      </c>
      <c r="J334" s="6">
        <v>988</v>
      </c>
      <c r="K334" s="6">
        <v>587</v>
      </c>
      <c r="L334" s="6">
        <v>121</v>
      </c>
      <c r="M334" s="6">
        <v>490</v>
      </c>
      <c r="N334" s="72">
        <v>198</v>
      </c>
      <c r="O334" s="6">
        <v>341</v>
      </c>
      <c r="P334" s="6">
        <v>871</v>
      </c>
      <c r="Q334" s="6">
        <v>760</v>
      </c>
      <c r="R334" s="6">
        <v>239</v>
      </c>
      <c r="S334" s="6">
        <v>384</v>
      </c>
      <c r="T334" s="6">
        <v>846</v>
      </c>
      <c r="U334" s="6">
        <v>733</v>
      </c>
      <c r="V334" s="6">
        <v>1009</v>
      </c>
      <c r="W334" s="6">
        <v>610</v>
      </c>
      <c r="X334" s="6">
        <v>84</v>
      </c>
      <c r="Y334" s="6">
        <v>451</v>
      </c>
      <c r="Z334" s="12">
        <v>684</v>
      </c>
      <c r="AA334" s="9">
        <v>827</v>
      </c>
      <c r="AB334" s="6">
        <v>265</v>
      </c>
      <c r="AC334" s="6">
        <v>154</v>
      </c>
      <c r="AD334" s="6">
        <v>438</v>
      </c>
      <c r="AE334" s="6">
        <v>37</v>
      </c>
      <c r="AF334" s="6">
        <v>535</v>
      </c>
      <c r="AG334" s="179">
        <v>904</v>
      </c>
      <c r="AH334" s="5">
        <f t="shared" si="70"/>
        <v>16400</v>
      </c>
      <c r="AI334" s="5">
        <f t="shared" si="71"/>
        <v>11201200</v>
      </c>
      <c r="AJ334" s="2">
        <f t="shared" si="69"/>
        <v>8606720000</v>
      </c>
      <c r="AK334" s="115">
        <f>SUMSQ(R333,S333,T333,U333,V333,W333,X333,Y333,Z333,AA333,AB333,AC333,AD333,AE333,AF333,AG333,R334,S334,T334,U334,V334,W334,X334,Y334,Z334,AA334,AB334,AC334,AD334,AE334,AF334,AG334)</f>
        <v>11201200</v>
      </c>
      <c r="BT334" s="22"/>
      <c r="BU334" s="29" t="s">
        <v>573</v>
      </c>
      <c r="BV334" s="30" t="s">
        <v>1030</v>
      </c>
      <c r="BW334" s="31">
        <f>L2+(326*L4)</f>
        <v>327</v>
      </c>
      <c r="BX334" s="22"/>
    </row>
    <row r="335" spans="1:76" x14ac:dyDescent="0.2">
      <c r="A335" s="1">
        <v>27</v>
      </c>
      <c r="B335" s="178">
        <v>963</v>
      </c>
      <c r="C335" s="6">
        <v>596</v>
      </c>
      <c r="D335" s="6">
        <v>98</v>
      </c>
      <c r="E335" s="6">
        <v>497</v>
      </c>
      <c r="F335" s="6">
        <v>221</v>
      </c>
      <c r="G335" s="6">
        <v>334</v>
      </c>
      <c r="H335" s="6">
        <v>896</v>
      </c>
      <c r="I335" s="6">
        <v>751</v>
      </c>
      <c r="J335" s="6">
        <v>392</v>
      </c>
      <c r="K335" s="6">
        <v>23</v>
      </c>
      <c r="L335" s="6">
        <v>549</v>
      </c>
      <c r="M335" s="6">
        <v>950</v>
      </c>
      <c r="N335" s="6">
        <v>666</v>
      </c>
      <c r="O335" s="6">
        <v>777</v>
      </c>
      <c r="P335" s="6">
        <v>315</v>
      </c>
      <c r="Q335" s="72">
        <v>172</v>
      </c>
      <c r="R335" s="6">
        <v>691</v>
      </c>
      <c r="S335" s="6">
        <v>804</v>
      </c>
      <c r="T335" s="6">
        <v>274</v>
      </c>
      <c r="U335" s="6">
        <v>129</v>
      </c>
      <c r="V335" s="6">
        <v>429</v>
      </c>
      <c r="W335" s="6">
        <v>62</v>
      </c>
      <c r="X335" s="6">
        <v>528</v>
      </c>
      <c r="Y335" s="6">
        <v>927</v>
      </c>
      <c r="Z335" s="6">
        <v>248</v>
      </c>
      <c r="AA335" s="6">
        <v>359</v>
      </c>
      <c r="AB335" s="9">
        <v>853</v>
      </c>
      <c r="AC335" s="12">
        <v>710</v>
      </c>
      <c r="AD335" s="6">
        <v>1002</v>
      </c>
      <c r="AE335" s="6">
        <v>633</v>
      </c>
      <c r="AF335" s="6">
        <v>75</v>
      </c>
      <c r="AG335" s="179">
        <v>476</v>
      </c>
      <c r="AH335" s="5">
        <f t="shared" si="70"/>
        <v>16400</v>
      </c>
      <c r="AI335" s="5">
        <f t="shared" si="71"/>
        <v>11201200</v>
      </c>
      <c r="AJ335" s="2">
        <f t="shared" si="69"/>
        <v>8606720000</v>
      </c>
      <c r="AK335" s="115">
        <f>SUMSQ(B335,C335,D335,E335,F335,G335,H335,I335,J335,K335,L335,M335,N335,O335,P335,Q335,B336,C336,D336,E336,F336,G336,H336,I336,J336,K336,L336,M336,N336,O336,P336,Q336)</f>
        <v>11201200</v>
      </c>
      <c r="BT335" s="22"/>
      <c r="BU335" s="29" t="s">
        <v>761</v>
      </c>
      <c r="BV335" s="30" t="s">
        <v>1030</v>
      </c>
      <c r="BW335" s="31">
        <f>L2+(327*L4)</f>
        <v>328</v>
      </c>
      <c r="BX335" s="22"/>
    </row>
    <row r="336" spans="1:76" x14ac:dyDescent="0.2">
      <c r="A336" s="1">
        <v>28</v>
      </c>
      <c r="B336" s="178">
        <v>616</v>
      </c>
      <c r="C336" s="6">
        <v>1015</v>
      </c>
      <c r="D336" s="6">
        <v>453</v>
      </c>
      <c r="E336" s="6">
        <v>86</v>
      </c>
      <c r="F336" s="6">
        <v>378</v>
      </c>
      <c r="G336" s="6">
        <v>233</v>
      </c>
      <c r="H336" s="6">
        <v>731</v>
      </c>
      <c r="I336" s="6">
        <v>844</v>
      </c>
      <c r="J336" s="6">
        <v>35</v>
      </c>
      <c r="K336" s="6">
        <v>436</v>
      </c>
      <c r="L336" s="6">
        <v>898</v>
      </c>
      <c r="M336" s="6">
        <v>529</v>
      </c>
      <c r="N336" s="6">
        <v>829</v>
      </c>
      <c r="O336" s="6">
        <v>686</v>
      </c>
      <c r="P336" s="72">
        <v>160</v>
      </c>
      <c r="Q336" s="6">
        <v>271</v>
      </c>
      <c r="R336" s="6">
        <v>792</v>
      </c>
      <c r="S336" s="6">
        <v>647</v>
      </c>
      <c r="T336" s="6">
        <v>181</v>
      </c>
      <c r="U336" s="6">
        <v>294</v>
      </c>
      <c r="V336" s="6">
        <v>10</v>
      </c>
      <c r="W336" s="6">
        <v>409</v>
      </c>
      <c r="X336" s="6">
        <v>939</v>
      </c>
      <c r="Y336" s="6">
        <v>572</v>
      </c>
      <c r="Z336" s="6">
        <v>339</v>
      </c>
      <c r="AA336" s="6">
        <v>196</v>
      </c>
      <c r="AB336" s="12">
        <v>754</v>
      </c>
      <c r="AC336" s="9">
        <v>865</v>
      </c>
      <c r="AD336" s="6">
        <v>589</v>
      </c>
      <c r="AE336" s="6">
        <v>990</v>
      </c>
      <c r="AF336" s="6">
        <v>496</v>
      </c>
      <c r="AG336" s="179">
        <v>127</v>
      </c>
      <c r="AH336" s="5">
        <f t="shared" si="70"/>
        <v>16400</v>
      </c>
      <c r="AI336" s="5">
        <f t="shared" si="71"/>
        <v>11201200</v>
      </c>
      <c r="AJ336" s="2">
        <f t="shared" si="69"/>
        <v>8606720000</v>
      </c>
      <c r="AK336" s="115">
        <f>SUMSQ(R335,S335,T335,U335,V335,W335,X335,Y335,Z335,AA335,AB335,AC335,AD335,AE335,AF335,AG335,R336,S336,T336,U336,V336,W336,X336,Y336,Z336,AA336,AB336,AC336,AD336,AE336,AF336,AG336)</f>
        <v>11201200</v>
      </c>
      <c r="BT336" s="22"/>
      <c r="BU336" s="29" t="s">
        <v>837</v>
      </c>
      <c r="BV336" s="30" t="s">
        <v>1030</v>
      </c>
      <c r="BW336" s="31">
        <f>L2+(328*L4)</f>
        <v>329</v>
      </c>
      <c r="BX336" s="22"/>
    </row>
    <row r="337" spans="1:76" x14ac:dyDescent="0.2">
      <c r="A337" s="1">
        <v>29</v>
      </c>
      <c r="B337" s="178">
        <v>953</v>
      </c>
      <c r="C337" s="6">
        <v>554</v>
      </c>
      <c r="D337" s="6">
        <v>28</v>
      </c>
      <c r="E337" s="6">
        <v>395</v>
      </c>
      <c r="F337" s="6">
        <v>167</v>
      </c>
      <c r="G337" s="6">
        <v>312</v>
      </c>
      <c r="H337" s="6">
        <v>774</v>
      </c>
      <c r="I337" s="6">
        <v>661</v>
      </c>
      <c r="J337" s="6">
        <v>510</v>
      </c>
      <c r="K337" s="72">
        <v>109</v>
      </c>
      <c r="L337" s="6">
        <v>607</v>
      </c>
      <c r="M337" s="6">
        <v>976</v>
      </c>
      <c r="N337" s="6">
        <v>740</v>
      </c>
      <c r="O337" s="6">
        <v>883</v>
      </c>
      <c r="P337" s="6">
        <v>321</v>
      </c>
      <c r="Q337" s="6">
        <v>210</v>
      </c>
      <c r="R337" s="6">
        <v>713</v>
      </c>
      <c r="S337" s="6">
        <v>858</v>
      </c>
      <c r="T337" s="6">
        <v>364</v>
      </c>
      <c r="U337" s="6">
        <v>251</v>
      </c>
      <c r="V337" s="6">
        <v>471</v>
      </c>
      <c r="W337" s="6">
        <v>72</v>
      </c>
      <c r="X337" s="6">
        <v>630</v>
      </c>
      <c r="Y337" s="6">
        <v>997</v>
      </c>
      <c r="Z337" s="6">
        <v>142</v>
      </c>
      <c r="AA337" s="6">
        <v>285</v>
      </c>
      <c r="AB337" s="6">
        <v>815</v>
      </c>
      <c r="AC337" s="6">
        <v>704</v>
      </c>
      <c r="AD337" s="9">
        <v>916</v>
      </c>
      <c r="AE337" s="12">
        <v>515</v>
      </c>
      <c r="AF337" s="6">
        <v>49</v>
      </c>
      <c r="AG337" s="179">
        <v>418</v>
      </c>
      <c r="AH337" s="5">
        <f t="shared" si="70"/>
        <v>16400</v>
      </c>
      <c r="AI337" s="5">
        <f t="shared" si="71"/>
        <v>11201200</v>
      </c>
      <c r="AJ337" s="2">
        <f t="shared" si="69"/>
        <v>8606720000</v>
      </c>
      <c r="AK337" s="115">
        <f>SUMSQ(B337,C337,D337,E337,F337,G337,H337,I337,J337,K337,L337,M337,N337,O337,P337,Q337,B338,C338,D338,E338,F338,G338,H338,I338,J338,K338,L338,M338,N338,O338,P338,Q338)</f>
        <v>11201200</v>
      </c>
      <c r="BT337" s="22"/>
      <c r="BU337" s="29" t="s">
        <v>1023</v>
      </c>
      <c r="BV337" s="30" t="s">
        <v>1030</v>
      </c>
      <c r="BW337" s="31">
        <f>L2+(329*L4)</f>
        <v>330</v>
      </c>
      <c r="BX337" s="22"/>
    </row>
    <row r="338" spans="1:76" x14ac:dyDescent="0.2">
      <c r="A338" s="1">
        <v>30</v>
      </c>
      <c r="B338" s="178">
        <v>542</v>
      </c>
      <c r="C338" s="6">
        <v>909</v>
      </c>
      <c r="D338" s="6">
        <v>447</v>
      </c>
      <c r="E338" s="6">
        <v>48</v>
      </c>
      <c r="F338" s="6">
        <v>260</v>
      </c>
      <c r="G338" s="6">
        <v>147</v>
      </c>
      <c r="H338" s="6">
        <v>673</v>
      </c>
      <c r="I338" s="6">
        <v>818</v>
      </c>
      <c r="J338" s="72">
        <v>89</v>
      </c>
      <c r="K338" s="6">
        <v>458</v>
      </c>
      <c r="L338" s="6">
        <v>1020</v>
      </c>
      <c r="M338" s="6">
        <v>619</v>
      </c>
      <c r="N338" s="6">
        <v>839</v>
      </c>
      <c r="O338" s="6">
        <v>728</v>
      </c>
      <c r="P338" s="6">
        <v>230</v>
      </c>
      <c r="Q338" s="6">
        <v>373</v>
      </c>
      <c r="R338" s="6">
        <v>878</v>
      </c>
      <c r="S338" s="6">
        <v>765</v>
      </c>
      <c r="T338" s="6">
        <v>207</v>
      </c>
      <c r="U338" s="6">
        <v>352</v>
      </c>
      <c r="V338" s="6">
        <v>116</v>
      </c>
      <c r="W338" s="6">
        <v>483</v>
      </c>
      <c r="X338" s="6">
        <v>977</v>
      </c>
      <c r="Y338" s="6">
        <v>578</v>
      </c>
      <c r="Z338" s="6">
        <v>297</v>
      </c>
      <c r="AA338" s="6">
        <v>186</v>
      </c>
      <c r="AB338" s="6">
        <v>652</v>
      </c>
      <c r="AC338" s="6">
        <v>795</v>
      </c>
      <c r="AD338" s="12">
        <v>567</v>
      </c>
      <c r="AE338" s="9">
        <v>936</v>
      </c>
      <c r="AF338" s="6">
        <v>406</v>
      </c>
      <c r="AG338" s="179">
        <v>5</v>
      </c>
      <c r="AH338" s="5">
        <f t="shared" si="70"/>
        <v>16400</v>
      </c>
      <c r="AI338" s="5">
        <f t="shared" si="71"/>
        <v>11201200</v>
      </c>
      <c r="AJ338" s="2">
        <f t="shared" si="69"/>
        <v>8606720000</v>
      </c>
      <c r="AK338" s="115">
        <f>SUMSQ(R337,S337,T337,U337,V337,W337,X337,Y337,Z337,AA337,AB337,AC337,AD337,AE337,AF337,AG337,R338,S338,T338,U338,V338,W338,X338,Y338,Z338,AA338,AB338,AC338,AD338,AE338,AF338,AG338)</f>
        <v>11201200</v>
      </c>
      <c r="BT338" s="22"/>
      <c r="BU338" s="29" t="s">
        <v>585</v>
      </c>
      <c r="BV338" s="30" t="s">
        <v>1030</v>
      </c>
      <c r="BW338" s="31">
        <f>L2+(330*L4)</f>
        <v>331</v>
      </c>
      <c r="BX338" s="22"/>
    </row>
    <row r="339" spans="1:76" x14ac:dyDescent="0.2">
      <c r="A339" s="1">
        <v>31</v>
      </c>
      <c r="B339" s="178">
        <v>66</v>
      </c>
      <c r="C339" s="6">
        <v>465</v>
      </c>
      <c r="D339" s="6">
        <v>995</v>
      </c>
      <c r="E339" s="6">
        <v>628</v>
      </c>
      <c r="F339" s="6">
        <v>864</v>
      </c>
      <c r="G339" s="6">
        <v>719</v>
      </c>
      <c r="H339" s="6">
        <v>253</v>
      </c>
      <c r="I339" s="6">
        <v>366</v>
      </c>
      <c r="J339" s="6">
        <v>517</v>
      </c>
      <c r="K339" s="6">
        <v>918</v>
      </c>
      <c r="L339" s="6">
        <v>424</v>
      </c>
      <c r="M339" s="72">
        <v>55</v>
      </c>
      <c r="N339" s="6">
        <v>283</v>
      </c>
      <c r="O339" s="6">
        <v>140</v>
      </c>
      <c r="P339" s="6">
        <v>698</v>
      </c>
      <c r="Q339" s="6">
        <v>809</v>
      </c>
      <c r="R339" s="6">
        <v>306</v>
      </c>
      <c r="S339" s="6">
        <v>161</v>
      </c>
      <c r="T339" s="6">
        <v>659</v>
      </c>
      <c r="U339" s="6">
        <v>772</v>
      </c>
      <c r="V339" s="6">
        <v>560</v>
      </c>
      <c r="W339" s="6">
        <v>959</v>
      </c>
      <c r="X339" s="6">
        <v>397</v>
      </c>
      <c r="Y339" s="6">
        <v>30</v>
      </c>
      <c r="Z339" s="6">
        <v>885</v>
      </c>
      <c r="AA339" s="6">
        <v>742</v>
      </c>
      <c r="AB339" s="6">
        <v>216</v>
      </c>
      <c r="AC339" s="6">
        <v>327</v>
      </c>
      <c r="AD339" s="6">
        <v>107</v>
      </c>
      <c r="AE339" s="6">
        <v>508</v>
      </c>
      <c r="AF339" s="9">
        <v>970</v>
      </c>
      <c r="AG339" s="186">
        <v>601</v>
      </c>
      <c r="AH339" s="5">
        <f t="shared" si="70"/>
        <v>16400</v>
      </c>
      <c r="AI339" s="5">
        <f t="shared" si="71"/>
        <v>11201200</v>
      </c>
      <c r="AJ339" s="2">
        <f t="shared" si="69"/>
        <v>8606720000</v>
      </c>
      <c r="AK339" s="115">
        <f>SUMSQ(B339,C339,D339,E339,F339,G339,H339,I339,J339,K339,L339,M339,N339,O339,P339,Q339,B340,C340,D340,E340,F340,G340,H340,I340,J340,K340,L340,M340,N340,O340,P340,Q340)</f>
        <v>11201200</v>
      </c>
      <c r="BT339" s="22"/>
      <c r="BU339" s="29" t="s">
        <v>654</v>
      </c>
      <c r="BV339" s="30" t="s">
        <v>1030</v>
      </c>
      <c r="BW339" s="31">
        <f>L2+(331*L4)</f>
        <v>332</v>
      </c>
      <c r="BX339" s="22"/>
    </row>
    <row r="340" spans="1:76" ht="13.5" thickBot="1" x14ac:dyDescent="0.25">
      <c r="A340" s="1">
        <v>32</v>
      </c>
      <c r="B340" s="201">
        <v>485</v>
      </c>
      <c r="C340" s="180">
        <v>118</v>
      </c>
      <c r="D340" s="180">
        <v>584</v>
      </c>
      <c r="E340" s="180">
        <v>983</v>
      </c>
      <c r="F340" s="180">
        <v>763</v>
      </c>
      <c r="G340" s="180">
        <v>876</v>
      </c>
      <c r="H340" s="180">
        <v>346</v>
      </c>
      <c r="I340" s="180">
        <v>201</v>
      </c>
      <c r="J340" s="180">
        <v>930</v>
      </c>
      <c r="K340" s="180">
        <v>561</v>
      </c>
      <c r="L340" s="226">
        <v>3</v>
      </c>
      <c r="M340" s="180">
        <v>404</v>
      </c>
      <c r="N340" s="180">
        <v>192</v>
      </c>
      <c r="O340" s="180">
        <v>303</v>
      </c>
      <c r="P340" s="180">
        <v>797</v>
      </c>
      <c r="Q340" s="180">
        <v>654</v>
      </c>
      <c r="R340" s="180">
        <v>149</v>
      </c>
      <c r="S340" s="180">
        <v>262</v>
      </c>
      <c r="T340" s="180">
        <v>824</v>
      </c>
      <c r="U340" s="180">
        <v>679</v>
      </c>
      <c r="V340" s="180">
        <v>907</v>
      </c>
      <c r="W340" s="180">
        <v>540</v>
      </c>
      <c r="X340" s="180">
        <v>42</v>
      </c>
      <c r="Y340" s="180">
        <v>441</v>
      </c>
      <c r="Z340" s="180">
        <v>722</v>
      </c>
      <c r="AA340" s="180">
        <v>833</v>
      </c>
      <c r="AB340" s="180">
        <v>371</v>
      </c>
      <c r="AC340" s="180">
        <v>228</v>
      </c>
      <c r="AD340" s="180">
        <v>464</v>
      </c>
      <c r="AE340" s="180">
        <v>95</v>
      </c>
      <c r="AF340" s="187">
        <v>621</v>
      </c>
      <c r="AG340" s="204">
        <v>1022</v>
      </c>
      <c r="AH340" s="5">
        <f t="shared" si="70"/>
        <v>16400</v>
      </c>
      <c r="AI340" s="5">
        <f t="shared" si="71"/>
        <v>11201200</v>
      </c>
      <c r="AJ340" s="2">
        <f t="shared" si="69"/>
        <v>8606720000</v>
      </c>
      <c r="AK340" s="115">
        <f>SUMSQ(R339,S339,T339,U339,V339,W339,X339,Y339,Z339,AA339,AB339,AC339,AD339,AE339,AF339,AG339,R340,S340,T340,U340,V340,W340,X340,Y340,Z340,AA340,AB340,AC340,AD340,AE340,AF340,AG340)</f>
        <v>11201200</v>
      </c>
      <c r="BT340" s="22"/>
      <c r="BU340" s="29" t="s">
        <v>333</v>
      </c>
      <c r="BV340" s="30" t="s">
        <v>1030</v>
      </c>
      <c r="BW340" s="31">
        <f>L2+(332*L4)</f>
        <v>333</v>
      </c>
      <c r="BX340" s="22"/>
    </row>
    <row r="341" spans="1:76" x14ac:dyDescent="0.2">
      <c r="A341" s="3" t="s">
        <v>0</v>
      </c>
      <c r="B341" s="5">
        <f t="shared" ref="B341:I341" si="72">SUM(B309:B340)</f>
        <v>16400</v>
      </c>
      <c r="C341" s="5">
        <f t="shared" si="72"/>
        <v>16400</v>
      </c>
      <c r="D341" s="5">
        <f t="shared" si="72"/>
        <v>16400</v>
      </c>
      <c r="E341" s="5">
        <f t="shared" si="72"/>
        <v>16400</v>
      </c>
      <c r="F341" s="5">
        <f t="shared" si="72"/>
        <v>16400</v>
      </c>
      <c r="G341" s="5">
        <f t="shared" si="72"/>
        <v>16400</v>
      </c>
      <c r="H341" s="5">
        <f t="shared" si="72"/>
        <v>16400</v>
      </c>
      <c r="I341" s="5">
        <f t="shared" si="72"/>
        <v>16400</v>
      </c>
      <c r="J341" s="5">
        <f t="shared" ref="J341:AG341" si="73">SUM(J309:J340)</f>
        <v>16400</v>
      </c>
      <c r="K341" s="5">
        <f t="shared" si="73"/>
        <v>16400</v>
      </c>
      <c r="L341" s="5">
        <f t="shared" si="73"/>
        <v>16400</v>
      </c>
      <c r="M341" s="5">
        <f t="shared" si="73"/>
        <v>16400</v>
      </c>
      <c r="N341" s="5">
        <f t="shared" si="73"/>
        <v>16400</v>
      </c>
      <c r="O341" s="5">
        <f t="shared" si="73"/>
        <v>16400</v>
      </c>
      <c r="P341" s="5">
        <f t="shared" si="73"/>
        <v>16400</v>
      </c>
      <c r="Q341" s="5">
        <f t="shared" si="73"/>
        <v>16400</v>
      </c>
      <c r="R341" s="5">
        <f t="shared" si="73"/>
        <v>16400</v>
      </c>
      <c r="S341" s="5">
        <f t="shared" si="73"/>
        <v>16400</v>
      </c>
      <c r="T341" s="5">
        <f t="shared" si="73"/>
        <v>16400</v>
      </c>
      <c r="U341" s="5">
        <f t="shared" si="73"/>
        <v>16400</v>
      </c>
      <c r="V341" s="5">
        <f t="shared" si="73"/>
        <v>16400</v>
      </c>
      <c r="W341" s="5">
        <f t="shared" si="73"/>
        <v>16400</v>
      </c>
      <c r="X341" s="5">
        <f t="shared" si="73"/>
        <v>16400</v>
      </c>
      <c r="Y341" s="5">
        <f t="shared" si="73"/>
        <v>16400</v>
      </c>
      <c r="Z341" s="5">
        <f t="shared" si="73"/>
        <v>16400</v>
      </c>
      <c r="AA341" s="5">
        <f t="shared" si="73"/>
        <v>16400</v>
      </c>
      <c r="AB341" s="5">
        <f t="shared" si="73"/>
        <v>16400</v>
      </c>
      <c r="AC341" s="5">
        <f t="shared" si="73"/>
        <v>16400</v>
      </c>
      <c r="AD341" s="5">
        <f t="shared" si="73"/>
        <v>16400</v>
      </c>
      <c r="AE341" s="5">
        <f t="shared" si="73"/>
        <v>16400</v>
      </c>
      <c r="AF341" s="5">
        <f t="shared" si="73"/>
        <v>16400</v>
      </c>
      <c r="AG341" s="5">
        <f t="shared" si="73"/>
        <v>16400</v>
      </c>
      <c r="AH341" s="5"/>
      <c r="AI341" s="5"/>
      <c r="BT341" s="22"/>
      <c r="BU341" s="29" t="s">
        <v>402</v>
      </c>
      <c r="BV341" s="30" t="s">
        <v>1030</v>
      </c>
      <c r="BW341" s="31">
        <f>L2+(333*L4)</f>
        <v>334</v>
      </c>
      <c r="BX341" s="22"/>
    </row>
    <row r="342" spans="1:76" x14ac:dyDescent="0.2">
      <c r="A342" s="3" t="s">
        <v>1</v>
      </c>
      <c r="B342" s="5">
        <f t="shared" ref="B342:AG342" si="74">SUMSQ(B309:B340)</f>
        <v>11201200</v>
      </c>
      <c r="C342" s="5">
        <f t="shared" si="74"/>
        <v>11201200</v>
      </c>
      <c r="D342" s="5">
        <f t="shared" si="74"/>
        <v>11201200</v>
      </c>
      <c r="E342" s="5">
        <f t="shared" si="74"/>
        <v>11201200</v>
      </c>
      <c r="F342" s="5">
        <f t="shared" si="74"/>
        <v>11201200</v>
      </c>
      <c r="G342" s="5">
        <f t="shared" si="74"/>
        <v>11201200</v>
      </c>
      <c r="H342" s="5">
        <f t="shared" si="74"/>
        <v>11201200</v>
      </c>
      <c r="I342" s="5">
        <f t="shared" si="74"/>
        <v>11201200</v>
      </c>
      <c r="J342" s="5">
        <f t="shared" si="74"/>
        <v>11201200</v>
      </c>
      <c r="K342" s="5">
        <f t="shared" si="74"/>
        <v>11201200</v>
      </c>
      <c r="L342" s="5">
        <f t="shared" si="74"/>
        <v>11201200</v>
      </c>
      <c r="M342" s="5">
        <f t="shared" si="74"/>
        <v>11201200</v>
      </c>
      <c r="N342" s="5">
        <f t="shared" si="74"/>
        <v>11201200</v>
      </c>
      <c r="O342" s="5">
        <f t="shared" si="74"/>
        <v>11201200</v>
      </c>
      <c r="P342" s="5">
        <f t="shared" si="74"/>
        <v>11201200</v>
      </c>
      <c r="Q342" s="5">
        <f t="shared" si="74"/>
        <v>11201200</v>
      </c>
      <c r="R342" s="5">
        <f t="shared" si="74"/>
        <v>11201200</v>
      </c>
      <c r="S342" s="5">
        <f t="shared" si="74"/>
        <v>11201200</v>
      </c>
      <c r="T342" s="5">
        <f t="shared" si="74"/>
        <v>11201200</v>
      </c>
      <c r="U342" s="5">
        <f t="shared" si="74"/>
        <v>11201200</v>
      </c>
      <c r="V342" s="5">
        <f t="shared" si="74"/>
        <v>11201200</v>
      </c>
      <c r="W342" s="5">
        <f t="shared" si="74"/>
        <v>11201200</v>
      </c>
      <c r="X342" s="5">
        <f t="shared" si="74"/>
        <v>11201200</v>
      </c>
      <c r="Y342" s="5">
        <f t="shared" si="74"/>
        <v>11201200</v>
      </c>
      <c r="Z342" s="5">
        <f t="shared" si="74"/>
        <v>11201200</v>
      </c>
      <c r="AA342" s="5">
        <f t="shared" si="74"/>
        <v>11201200</v>
      </c>
      <c r="AB342" s="5">
        <f t="shared" si="74"/>
        <v>11201200</v>
      </c>
      <c r="AC342" s="5">
        <f t="shared" si="74"/>
        <v>11201200</v>
      </c>
      <c r="AD342" s="5">
        <f t="shared" si="74"/>
        <v>11201200</v>
      </c>
      <c r="AE342" s="5">
        <f t="shared" si="74"/>
        <v>11201200</v>
      </c>
      <c r="AF342" s="5">
        <f t="shared" si="74"/>
        <v>11201200</v>
      </c>
      <c r="AG342" s="5">
        <f t="shared" si="74"/>
        <v>11201200</v>
      </c>
      <c r="AH342" s="5"/>
      <c r="AI342" s="5"/>
      <c r="BT342" s="22"/>
      <c r="BU342" s="29" t="s">
        <v>75</v>
      </c>
      <c r="BV342" s="30" t="s">
        <v>1030</v>
      </c>
      <c r="BW342" s="31">
        <f>L2+(334*L4)</f>
        <v>335</v>
      </c>
      <c r="BX342" s="22"/>
    </row>
    <row r="343" spans="1:76" x14ac:dyDescent="0.2">
      <c r="A343" s="3" t="s">
        <v>2</v>
      </c>
      <c r="B343" s="2">
        <f t="shared" ref="B343:AG343" si="75">B309^3+B310^3+B311^3+B312^3+B313^3+B314^3+B315^3+B316^3+B317^3+B318^3+B319^3+B320^3+B321^3+B322^3+B323^3+B324^3+B325^3+B326^3+B327^3+B328^3+B329^3+B330^3+B331^3+B332^3+B333^3+B334^3+B335^3+B336^3+B337^3+B338^3+B339^3+B340^3</f>
        <v>8606720000</v>
      </c>
      <c r="C343" s="2">
        <f t="shared" si="75"/>
        <v>8606720000</v>
      </c>
      <c r="D343" s="2">
        <f t="shared" si="75"/>
        <v>8606720000</v>
      </c>
      <c r="E343" s="2">
        <f t="shared" si="75"/>
        <v>8606720000</v>
      </c>
      <c r="F343" s="2">
        <f t="shared" si="75"/>
        <v>8606720000</v>
      </c>
      <c r="G343" s="2">
        <f t="shared" si="75"/>
        <v>8606720000</v>
      </c>
      <c r="H343" s="2">
        <f t="shared" si="75"/>
        <v>8606720000</v>
      </c>
      <c r="I343" s="2">
        <f t="shared" si="75"/>
        <v>8606720000</v>
      </c>
      <c r="J343" s="2">
        <f t="shared" si="75"/>
        <v>8606720000</v>
      </c>
      <c r="K343" s="2">
        <f t="shared" si="75"/>
        <v>8606720000</v>
      </c>
      <c r="L343" s="2">
        <f t="shared" si="75"/>
        <v>8606720000</v>
      </c>
      <c r="M343" s="2">
        <f t="shared" si="75"/>
        <v>8606720000</v>
      </c>
      <c r="N343" s="2">
        <f t="shared" si="75"/>
        <v>8606720000</v>
      </c>
      <c r="O343" s="2">
        <f t="shared" si="75"/>
        <v>8606720000</v>
      </c>
      <c r="P343" s="2">
        <f t="shared" si="75"/>
        <v>8606720000</v>
      </c>
      <c r="Q343" s="2">
        <f t="shared" si="75"/>
        <v>8606720000</v>
      </c>
      <c r="R343" s="2">
        <f t="shared" si="75"/>
        <v>8606720000</v>
      </c>
      <c r="S343" s="2">
        <f t="shared" si="75"/>
        <v>8606720000</v>
      </c>
      <c r="T343" s="2">
        <f t="shared" si="75"/>
        <v>8606720000</v>
      </c>
      <c r="U343" s="2">
        <f t="shared" si="75"/>
        <v>8606720000</v>
      </c>
      <c r="V343" s="2">
        <f t="shared" si="75"/>
        <v>8606720000</v>
      </c>
      <c r="W343" s="2">
        <f t="shared" si="75"/>
        <v>8606720000</v>
      </c>
      <c r="X343" s="2">
        <f t="shared" si="75"/>
        <v>8606720000</v>
      </c>
      <c r="Y343" s="2">
        <f t="shared" si="75"/>
        <v>8606720000</v>
      </c>
      <c r="Z343" s="2">
        <f t="shared" si="75"/>
        <v>8606720000</v>
      </c>
      <c r="AA343" s="2">
        <f t="shared" si="75"/>
        <v>8606720000</v>
      </c>
      <c r="AB343" s="2">
        <f t="shared" si="75"/>
        <v>8606720000</v>
      </c>
      <c r="AC343" s="2">
        <f t="shared" si="75"/>
        <v>8606720000</v>
      </c>
      <c r="AD343" s="2">
        <f t="shared" si="75"/>
        <v>8606720000</v>
      </c>
      <c r="AE343" s="2">
        <f t="shared" si="75"/>
        <v>8606720000</v>
      </c>
      <c r="AF343" s="2">
        <f t="shared" si="75"/>
        <v>8606720000</v>
      </c>
      <c r="AG343" s="2">
        <f t="shared" si="75"/>
        <v>8606720000</v>
      </c>
      <c r="AH343" s="5"/>
      <c r="AI343" s="5"/>
      <c r="BT343" s="22"/>
      <c r="BU343" s="29" t="s">
        <v>261</v>
      </c>
      <c r="BV343" s="30" t="s">
        <v>1030</v>
      </c>
      <c r="BW343" s="31">
        <f>L2+(335*L4)</f>
        <v>336</v>
      </c>
      <c r="BX343" s="22"/>
    </row>
    <row r="344" spans="1:76" x14ac:dyDescent="0.2">
      <c r="AH344" s="5"/>
      <c r="AI344" s="5"/>
      <c r="BT344" s="22"/>
      <c r="BU344" s="29" t="s">
        <v>745</v>
      </c>
      <c r="BV344" s="30" t="s">
        <v>1030</v>
      </c>
      <c r="BW344" s="31">
        <f>L2+(336*L4)</f>
        <v>337</v>
      </c>
      <c r="BX344" s="22"/>
    </row>
    <row r="345" spans="1:76" x14ac:dyDescent="0.2">
      <c r="B345" s="2">
        <f>B309</f>
        <v>7</v>
      </c>
      <c r="C345" s="2">
        <f>C310</f>
        <v>51</v>
      </c>
      <c r="D345" s="2">
        <f>D311</f>
        <v>93</v>
      </c>
      <c r="E345" s="2">
        <f>E312</f>
        <v>105</v>
      </c>
      <c r="F345" s="2">
        <f>F313</f>
        <v>156</v>
      </c>
      <c r="G345" s="2">
        <f>G314</f>
        <v>176</v>
      </c>
      <c r="H345" s="2">
        <f>H315</f>
        <v>194</v>
      </c>
      <c r="I345" s="2">
        <f>I316</f>
        <v>246</v>
      </c>
      <c r="J345" s="2">
        <f>J317</f>
        <v>266</v>
      </c>
      <c r="K345" s="2">
        <f>K318</f>
        <v>318</v>
      </c>
      <c r="L345" s="2">
        <f>L319</f>
        <v>340</v>
      </c>
      <c r="M345" s="2">
        <f>M320</f>
        <v>360</v>
      </c>
      <c r="N345" s="2">
        <f>N321</f>
        <v>405</v>
      </c>
      <c r="O345" s="2">
        <f>O322</f>
        <v>417</v>
      </c>
      <c r="P345" s="2">
        <f>P323</f>
        <v>463</v>
      </c>
      <c r="Q345" s="2">
        <f>Q324</f>
        <v>507</v>
      </c>
      <c r="R345" s="2">
        <f>R325</f>
        <v>514</v>
      </c>
      <c r="S345" s="2">
        <f>S326</f>
        <v>566</v>
      </c>
      <c r="T345" s="2">
        <f>T327</f>
        <v>604</v>
      </c>
      <c r="U345" s="2">
        <f>U328</f>
        <v>624</v>
      </c>
      <c r="V345" s="2">
        <f>V329</f>
        <v>669</v>
      </c>
      <c r="W345" s="2">
        <f>W330</f>
        <v>681</v>
      </c>
      <c r="X345" s="2">
        <f>X331</f>
        <v>711</v>
      </c>
      <c r="Y345" s="2">
        <f>Y332</f>
        <v>755</v>
      </c>
      <c r="Z345" s="2">
        <f>Z333</f>
        <v>783</v>
      </c>
      <c r="AA345" s="2">
        <f>AA334</f>
        <v>827</v>
      </c>
      <c r="AB345" s="2">
        <f>AB335</f>
        <v>853</v>
      </c>
      <c r="AC345" s="2">
        <f>AC336</f>
        <v>865</v>
      </c>
      <c r="AD345" s="2">
        <f>AD337</f>
        <v>916</v>
      </c>
      <c r="AE345" s="2">
        <f>AE338</f>
        <v>936</v>
      </c>
      <c r="AF345" s="2">
        <f>AF339</f>
        <v>970</v>
      </c>
      <c r="AG345" s="2">
        <f>AG340</f>
        <v>1022</v>
      </c>
      <c r="AH345" s="217">
        <f t="shared" ref="AH345:AH348" si="76">SUM(B345:AG345)</f>
        <v>16400</v>
      </c>
      <c r="AI345" s="5">
        <f t="shared" ref="AI345:AI348" si="77">SUMSQ(B345:AG345)</f>
        <v>11201200</v>
      </c>
      <c r="AJ345" s="2">
        <f t="shared" ref="AJ345:AJ348" si="78">B345^3+C345^3+D345^3+E345^3+F345^3+G345^3+H345^3+I345^3+J345^3+K345^3+L345^3+M345^3+N345^3+O345^3+P345^3+Q345^3+R345^3+S345^3+T345^3+U345^3+V345^3+W345^3+X345^3+Y345^3+Z345^3+AA345^3+AB345^3+AC345^3+AD345^3+AE345^3+AF345^3+AG345^3</f>
        <v>8606720000</v>
      </c>
      <c r="BT345" s="22"/>
      <c r="BU345" s="29" t="s">
        <v>557</v>
      </c>
      <c r="BV345" s="30" t="s">
        <v>1030</v>
      </c>
      <c r="BW345" s="31">
        <f>L2+(337*L4)</f>
        <v>338</v>
      </c>
      <c r="BX345" s="22"/>
    </row>
    <row r="346" spans="1:76" x14ac:dyDescent="0.2">
      <c r="B346" s="2">
        <f>B340</f>
        <v>485</v>
      </c>
      <c r="C346" s="2">
        <f>C339</f>
        <v>465</v>
      </c>
      <c r="D346" s="2">
        <f>D338</f>
        <v>447</v>
      </c>
      <c r="E346" s="2">
        <f>E337</f>
        <v>395</v>
      </c>
      <c r="F346" s="2">
        <f>F336</f>
        <v>378</v>
      </c>
      <c r="G346" s="2">
        <f>G335</f>
        <v>334</v>
      </c>
      <c r="H346" s="2">
        <f>H334</f>
        <v>292</v>
      </c>
      <c r="I346" s="2">
        <f>I333</f>
        <v>280</v>
      </c>
      <c r="J346" s="2">
        <f>J332</f>
        <v>236</v>
      </c>
      <c r="K346" s="2">
        <f>K331</f>
        <v>224</v>
      </c>
      <c r="L346" s="2">
        <f>L330</f>
        <v>178</v>
      </c>
      <c r="M346" s="2">
        <f>M329</f>
        <v>134</v>
      </c>
      <c r="N346" s="2">
        <f>N328</f>
        <v>119</v>
      </c>
      <c r="O346" s="2">
        <f>O327</f>
        <v>67</v>
      </c>
      <c r="P346" s="2">
        <f>P326</f>
        <v>45</v>
      </c>
      <c r="Q346" s="2">
        <f>Q325</f>
        <v>25</v>
      </c>
      <c r="R346" s="2">
        <f>R324</f>
        <v>996</v>
      </c>
      <c r="S346" s="2">
        <f>S323</f>
        <v>984</v>
      </c>
      <c r="T346" s="2">
        <f>T322</f>
        <v>954</v>
      </c>
      <c r="U346" s="2">
        <f>U321</f>
        <v>910</v>
      </c>
      <c r="V346" s="2">
        <f>V320</f>
        <v>895</v>
      </c>
      <c r="W346" s="2">
        <f>W319</f>
        <v>843</v>
      </c>
      <c r="X346" s="2">
        <f>X318</f>
        <v>805</v>
      </c>
      <c r="Y346" s="2">
        <f>Y317</f>
        <v>785</v>
      </c>
      <c r="Z346" s="2">
        <f>Z316</f>
        <v>749</v>
      </c>
      <c r="AA346" s="2">
        <f>AA315</f>
        <v>729</v>
      </c>
      <c r="AB346" s="2">
        <f>AB314</f>
        <v>695</v>
      </c>
      <c r="AC346" s="2">
        <f>AC313</f>
        <v>643</v>
      </c>
      <c r="AD346" s="2">
        <f>AD312</f>
        <v>626</v>
      </c>
      <c r="AE346" s="2">
        <f>AE311</f>
        <v>582</v>
      </c>
      <c r="AF346" s="2">
        <f>AF310</f>
        <v>556</v>
      </c>
      <c r="AG346" s="2">
        <f>AG309</f>
        <v>544</v>
      </c>
      <c r="AH346" s="217">
        <f t="shared" si="76"/>
        <v>16400</v>
      </c>
      <c r="AI346" s="5">
        <f t="shared" si="77"/>
        <v>11201200</v>
      </c>
      <c r="AJ346" s="2">
        <f t="shared" si="78"/>
        <v>8606720000</v>
      </c>
      <c r="BT346" s="22"/>
      <c r="BU346" s="29" t="s">
        <v>933</v>
      </c>
      <c r="BV346" s="30" t="s">
        <v>1030</v>
      </c>
      <c r="BW346" s="31">
        <f>L2+(338*L4)</f>
        <v>339</v>
      </c>
      <c r="BX346" s="22"/>
    </row>
    <row r="347" spans="1:76" x14ac:dyDescent="0.2">
      <c r="B347" s="2">
        <f>B325</f>
        <v>882</v>
      </c>
      <c r="C347" s="2">
        <f>C326</f>
        <v>838</v>
      </c>
      <c r="D347" s="2">
        <f>D327</f>
        <v>812</v>
      </c>
      <c r="E347" s="2">
        <f>E328</f>
        <v>800</v>
      </c>
      <c r="F347" s="2">
        <f>F329</f>
        <v>1005</v>
      </c>
      <c r="G347" s="2">
        <f>G330</f>
        <v>985</v>
      </c>
      <c r="H347" s="2">
        <f>H331</f>
        <v>951</v>
      </c>
      <c r="I347" s="2">
        <f>I332</f>
        <v>899</v>
      </c>
      <c r="J347" s="2">
        <f>J333</f>
        <v>639</v>
      </c>
      <c r="K347" s="2">
        <f>K334</f>
        <v>587</v>
      </c>
      <c r="L347" s="2">
        <f>L335</f>
        <v>549</v>
      </c>
      <c r="M347" s="2">
        <f>M336</f>
        <v>529</v>
      </c>
      <c r="N347" s="2">
        <f>N337</f>
        <v>740</v>
      </c>
      <c r="O347" s="2">
        <f>O338</f>
        <v>728</v>
      </c>
      <c r="P347" s="2">
        <f>P339</f>
        <v>698</v>
      </c>
      <c r="Q347" s="2">
        <f>Q340</f>
        <v>654</v>
      </c>
      <c r="R347" s="2">
        <f>R309</f>
        <v>375</v>
      </c>
      <c r="S347" s="2">
        <f>S310</f>
        <v>323</v>
      </c>
      <c r="T347" s="2">
        <f>T311</f>
        <v>301</v>
      </c>
      <c r="U347" s="2">
        <f>U312</f>
        <v>281</v>
      </c>
      <c r="V347" s="2">
        <f>V313</f>
        <v>492</v>
      </c>
      <c r="W347" s="2">
        <f>W314</f>
        <v>480</v>
      </c>
      <c r="X347" s="2">
        <f>X315</f>
        <v>434</v>
      </c>
      <c r="Y347" s="2">
        <f>Y316</f>
        <v>390</v>
      </c>
      <c r="Z347" s="2">
        <f>Z317</f>
        <v>122</v>
      </c>
      <c r="AA347" s="2">
        <f>AA318</f>
        <v>78</v>
      </c>
      <c r="AB347" s="2">
        <f>AB319</f>
        <v>36</v>
      </c>
      <c r="AC347" s="2">
        <f>AC320</f>
        <v>24</v>
      </c>
      <c r="AD347" s="2">
        <f>AD321</f>
        <v>229</v>
      </c>
      <c r="AE347" s="2">
        <f>AE322</f>
        <v>209</v>
      </c>
      <c r="AF347" s="2">
        <f>AF323</f>
        <v>191</v>
      </c>
      <c r="AG347" s="2">
        <f>AG324</f>
        <v>139</v>
      </c>
      <c r="AH347" s="217">
        <f t="shared" si="76"/>
        <v>16400</v>
      </c>
      <c r="AI347" s="5">
        <f t="shared" si="77"/>
        <v>11201200</v>
      </c>
      <c r="AJ347" s="2">
        <f t="shared" si="78"/>
        <v>8606720000</v>
      </c>
      <c r="BT347" s="22"/>
      <c r="BU347" s="29" t="s">
        <v>865</v>
      </c>
      <c r="BV347" s="30" t="s">
        <v>1030</v>
      </c>
      <c r="BW347" s="31">
        <f>L2+(339*L4)</f>
        <v>340</v>
      </c>
      <c r="BX347" s="22"/>
    </row>
    <row r="348" spans="1:76" x14ac:dyDescent="0.2">
      <c r="B348" s="2">
        <f>B324</f>
        <v>660</v>
      </c>
      <c r="C348" s="2">
        <f>C323</f>
        <v>680</v>
      </c>
      <c r="D348" s="2">
        <f>D322</f>
        <v>714</v>
      </c>
      <c r="E348" s="2">
        <f>E321</f>
        <v>766</v>
      </c>
      <c r="F348" s="2">
        <f>F320</f>
        <v>527</v>
      </c>
      <c r="G348" s="2">
        <f>G319</f>
        <v>571</v>
      </c>
      <c r="H348" s="2">
        <f>H318</f>
        <v>597</v>
      </c>
      <c r="I348" s="2">
        <f>I317</f>
        <v>609</v>
      </c>
      <c r="J348" s="2">
        <f>J316</f>
        <v>925</v>
      </c>
      <c r="K348" s="2">
        <f>K315</f>
        <v>937</v>
      </c>
      <c r="L348" s="2">
        <f>L314</f>
        <v>967</v>
      </c>
      <c r="M348" s="2">
        <f>M313</f>
        <v>1011</v>
      </c>
      <c r="N348" s="2">
        <f>N312</f>
        <v>770</v>
      </c>
      <c r="O348" s="2">
        <f>O311</f>
        <v>822</v>
      </c>
      <c r="P348" s="2">
        <f>P310</f>
        <v>860</v>
      </c>
      <c r="Q348" s="2">
        <f>Q309</f>
        <v>880</v>
      </c>
      <c r="R348" s="2">
        <f>R340</f>
        <v>149</v>
      </c>
      <c r="S348" s="2">
        <f>S339</f>
        <v>161</v>
      </c>
      <c r="T348" s="2">
        <f>T338</f>
        <v>207</v>
      </c>
      <c r="U348" s="2">
        <f>U337</f>
        <v>251</v>
      </c>
      <c r="V348" s="2">
        <f>V336</f>
        <v>10</v>
      </c>
      <c r="W348" s="2">
        <f>W335</f>
        <v>62</v>
      </c>
      <c r="X348" s="2">
        <f>X334</f>
        <v>84</v>
      </c>
      <c r="Y348" s="2">
        <f>Y333</f>
        <v>104</v>
      </c>
      <c r="Z348" s="2">
        <f>Z332</f>
        <v>412</v>
      </c>
      <c r="AA348" s="2">
        <f>AA331</f>
        <v>432</v>
      </c>
      <c r="AB348" s="2">
        <f>AB330</f>
        <v>450</v>
      </c>
      <c r="AC348" s="2">
        <f>AC329</f>
        <v>502</v>
      </c>
      <c r="AD348" s="2">
        <f>AD328</f>
        <v>263</v>
      </c>
      <c r="AE348" s="2">
        <f>AE327</f>
        <v>307</v>
      </c>
      <c r="AF348" s="2">
        <f>AF326</f>
        <v>349</v>
      </c>
      <c r="AG348" s="2">
        <f>AG325</f>
        <v>361</v>
      </c>
      <c r="AH348" s="217">
        <f t="shared" si="76"/>
        <v>16400</v>
      </c>
      <c r="AI348" s="5">
        <f t="shared" si="77"/>
        <v>11201200</v>
      </c>
      <c r="AJ348" s="2">
        <f t="shared" si="78"/>
        <v>8606720000</v>
      </c>
      <c r="BT348" s="22"/>
      <c r="BU348" s="29" t="s">
        <v>170</v>
      </c>
      <c r="BV348" s="30" t="s">
        <v>1030</v>
      </c>
      <c r="BW348" s="31">
        <f>L2+(340*L4)</f>
        <v>341</v>
      </c>
      <c r="BX348" s="22"/>
    </row>
    <row r="349" spans="1:76" x14ac:dyDescent="0.2">
      <c r="BT349" s="22"/>
      <c r="BU349" s="29" t="s">
        <v>103</v>
      </c>
      <c r="BV349" s="30" t="s">
        <v>1030</v>
      </c>
      <c r="BW349" s="31">
        <f>L2+(341*L4)</f>
        <v>342</v>
      </c>
      <c r="BX349" s="22"/>
    </row>
    <row r="350" spans="1:76" x14ac:dyDescent="0.2">
      <c r="A350" s="1" t="s">
        <v>5</v>
      </c>
      <c r="B350" s="2" t="s">
        <v>5</v>
      </c>
      <c r="C350" s="2" t="s">
        <v>5</v>
      </c>
      <c r="BT350" s="22"/>
      <c r="BU350" s="29" t="s">
        <v>493</v>
      </c>
      <c r="BV350" s="30" t="s">
        <v>1030</v>
      </c>
      <c r="BW350" s="31">
        <f>L2+(342*L4)</f>
        <v>343</v>
      </c>
      <c r="BX350" s="22"/>
    </row>
    <row r="351" spans="1:76" x14ac:dyDescent="0.2">
      <c r="A351" s="2"/>
      <c r="BT351" s="22"/>
      <c r="BU351" s="29" t="s">
        <v>305</v>
      </c>
      <c r="BV351" s="30" t="s">
        <v>1030</v>
      </c>
      <c r="BW351" s="31">
        <f>L2+(343*L4)</f>
        <v>344</v>
      </c>
      <c r="BX351" s="22"/>
    </row>
    <row r="352" spans="1:76" x14ac:dyDescent="0.2">
      <c r="A352" s="2"/>
      <c r="BT352" s="22"/>
      <c r="BU352" s="29" t="s">
        <v>245</v>
      </c>
      <c r="BV352" s="30" t="s">
        <v>1030</v>
      </c>
      <c r="BW352" s="31">
        <f>L2+(344*L4)</f>
        <v>345</v>
      </c>
      <c r="BX352" s="22"/>
    </row>
    <row r="353" spans="1:76" x14ac:dyDescent="0.2">
      <c r="A353" s="2"/>
      <c r="BT353" s="22"/>
      <c r="BU353" s="29" t="s">
        <v>59</v>
      </c>
      <c r="BV353" s="30" t="s">
        <v>1030</v>
      </c>
      <c r="BW353" s="31">
        <f>L2+(345*L4)</f>
        <v>346</v>
      </c>
      <c r="BX353" s="22"/>
    </row>
    <row r="354" spans="1:76" x14ac:dyDescent="0.2">
      <c r="A354" s="2"/>
      <c r="BT354" s="22"/>
      <c r="BU354" s="29" t="s">
        <v>418</v>
      </c>
      <c r="BV354" s="30" t="s">
        <v>1030</v>
      </c>
      <c r="BW354" s="31">
        <f>L2+(346*L4)</f>
        <v>347</v>
      </c>
      <c r="BX354" s="22"/>
    </row>
    <row r="355" spans="1:76" x14ac:dyDescent="0.2">
      <c r="A355" s="2"/>
      <c r="BT355" s="22"/>
      <c r="BU355" s="29" t="s">
        <v>349</v>
      </c>
      <c r="BV355" s="30" t="s">
        <v>1030</v>
      </c>
      <c r="BW355" s="31">
        <f>L2+(347*L4)</f>
        <v>348</v>
      </c>
      <c r="BX355" s="22"/>
    </row>
    <row r="356" spans="1:76" x14ac:dyDescent="0.2">
      <c r="A356" s="2"/>
      <c r="BT356" s="22"/>
      <c r="BU356" s="29" t="s">
        <v>670</v>
      </c>
      <c r="BV356" s="30" t="s">
        <v>1030</v>
      </c>
      <c r="BW356" s="31">
        <f>L2+(348*L4)</f>
        <v>349</v>
      </c>
      <c r="BX356" s="22"/>
    </row>
    <row r="357" spans="1:76" x14ac:dyDescent="0.2">
      <c r="A357" s="2"/>
      <c r="BT357" s="22"/>
      <c r="BU357" s="29" t="s">
        <v>601</v>
      </c>
      <c r="BV357" s="30" t="s">
        <v>1030</v>
      </c>
      <c r="BW357" s="31">
        <f>L2+(349*L4)</f>
        <v>350</v>
      </c>
      <c r="BX357" s="22"/>
    </row>
    <row r="358" spans="1:76" x14ac:dyDescent="0.2">
      <c r="A358" s="2"/>
      <c r="BT358" s="22"/>
      <c r="BU358" s="29" t="s">
        <v>1007</v>
      </c>
      <c r="BV358" s="30" t="s">
        <v>1030</v>
      </c>
      <c r="BW358" s="31">
        <f>L2+(350*L4)</f>
        <v>351</v>
      </c>
      <c r="BX358" s="22"/>
    </row>
    <row r="359" spans="1:76" x14ac:dyDescent="0.2">
      <c r="A359" s="2"/>
      <c r="BT359" s="22"/>
      <c r="BU359" s="29" t="s">
        <v>821</v>
      </c>
      <c r="BV359" s="30" t="s">
        <v>1030</v>
      </c>
      <c r="BW359" s="31">
        <f>L2+(351*L4)</f>
        <v>352</v>
      </c>
      <c r="BX359" s="22"/>
    </row>
    <row r="360" spans="1:76" x14ac:dyDescent="0.2">
      <c r="A360" s="2"/>
      <c r="BT360" s="22"/>
      <c r="BU360" s="29" t="s">
        <v>381</v>
      </c>
      <c r="BV360" s="30" t="s">
        <v>1030</v>
      </c>
      <c r="BW360" s="31">
        <f>L2+(352*L4)</f>
        <v>353</v>
      </c>
      <c r="BX360" s="22"/>
    </row>
    <row r="361" spans="1:76" x14ac:dyDescent="0.2">
      <c r="A361" s="2"/>
      <c r="BT361" s="22"/>
      <c r="BU361" s="29" t="s">
        <v>450</v>
      </c>
      <c r="BV361" s="30" t="s">
        <v>1030</v>
      </c>
      <c r="BW361" s="31">
        <f>L2+(353*L4)</f>
        <v>354</v>
      </c>
      <c r="BX361" s="22"/>
    </row>
    <row r="362" spans="1:76" x14ac:dyDescent="0.2">
      <c r="A362" s="2"/>
      <c r="BT362" s="22"/>
      <c r="BU362" s="29" t="s">
        <v>27</v>
      </c>
      <c r="BV362" s="30" t="s">
        <v>1030</v>
      </c>
      <c r="BW362" s="31">
        <f>L2+(354*L4)</f>
        <v>355</v>
      </c>
      <c r="BX362" s="22"/>
    </row>
    <row r="363" spans="1:76" x14ac:dyDescent="0.2">
      <c r="A363" s="2"/>
      <c r="BT363" s="22"/>
      <c r="BU363" s="29" t="s">
        <v>213</v>
      </c>
      <c r="BV363" s="30" t="s">
        <v>1030</v>
      </c>
      <c r="BW363" s="31">
        <f>L2+(355*L4)</f>
        <v>356</v>
      </c>
      <c r="BX363" s="22"/>
    </row>
    <row r="364" spans="1:76" x14ac:dyDescent="0.2">
      <c r="A364" s="2"/>
      <c r="BT364" s="22"/>
      <c r="BU364" s="29" t="s">
        <v>789</v>
      </c>
      <c r="BV364" s="30" t="s">
        <v>1030</v>
      </c>
      <c r="BW364" s="31">
        <f>L2+(356*L4)</f>
        <v>357</v>
      </c>
      <c r="BX364" s="22"/>
    </row>
    <row r="365" spans="1:76" x14ac:dyDescent="0.2">
      <c r="A365" s="2"/>
      <c r="BT365" s="22"/>
      <c r="BU365" s="29" t="s">
        <v>975</v>
      </c>
      <c r="BV365" s="30" t="s">
        <v>1030</v>
      </c>
      <c r="BW365" s="31">
        <f>L2+(357*L4)</f>
        <v>358</v>
      </c>
      <c r="BX365" s="22"/>
    </row>
    <row r="366" spans="1:76" x14ac:dyDescent="0.2">
      <c r="A366" s="2"/>
      <c r="BT366" s="22"/>
      <c r="BU366" s="29" t="s">
        <v>633</v>
      </c>
      <c r="BV366" s="30" t="s">
        <v>1030</v>
      </c>
      <c r="BW366" s="31">
        <f>L2+(358*L4)</f>
        <v>359</v>
      </c>
      <c r="BX366" s="22"/>
    </row>
    <row r="367" spans="1:76" x14ac:dyDescent="0.2">
      <c r="A367" s="2"/>
      <c r="BT367" s="22"/>
      <c r="BU367" s="29" t="s">
        <v>702</v>
      </c>
      <c r="BV367" s="30" t="s">
        <v>1030</v>
      </c>
      <c r="BW367" s="31">
        <f>L2+(359*L4)</f>
        <v>360</v>
      </c>
      <c r="BX367" s="22"/>
    </row>
    <row r="368" spans="1:76" x14ac:dyDescent="0.2">
      <c r="A368" s="2"/>
      <c r="BT368" s="22"/>
      <c r="BU368" s="29" t="s">
        <v>896</v>
      </c>
      <c r="BV368" s="30" t="s">
        <v>1030</v>
      </c>
      <c r="BW368" s="31">
        <f>L2+(360*L4)</f>
        <v>361</v>
      </c>
      <c r="BX368" s="22"/>
    </row>
    <row r="369" spans="1:76" x14ac:dyDescent="0.2">
      <c r="A369" s="2"/>
      <c r="BT369" s="22"/>
      <c r="BU369" s="29" t="s">
        <v>964</v>
      </c>
      <c r="BV369" s="30" t="s">
        <v>1030</v>
      </c>
      <c r="BW369" s="31">
        <f>L2+(361*L4)</f>
        <v>362</v>
      </c>
      <c r="BX369" s="22"/>
    </row>
    <row r="370" spans="1:76" x14ac:dyDescent="0.2">
      <c r="A370" s="2"/>
      <c r="BT370" s="22"/>
      <c r="BU370" s="29" t="s">
        <v>526</v>
      </c>
      <c r="BV370" s="30" t="s">
        <v>1030</v>
      </c>
      <c r="BW370" s="31">
        <f>L2+(362*L4)</f>
        <v>363</v>
      </c>
      <c r="BX370" s="22"/>
    </row>
    <row r="371" spans="1:76" x14ac:dyDescent="0.2">
      <c r="A371" s="2"/>
      <c r="BT371" s="22"/>
      <c r="BU371" s="29" t="s">
        <v>714</v>
      </c>
      <c r="BV371" s="30" t="s">
        <v>1030</v>
      </c>
      <c r="BW371" s="31">
        <f>L2+(363*L4)</f>
        <v>364</v>
      </c>
      <c r="BX371" s="22"/>
    </row>
    <row r="372" spans="1:76" x14ac:dyDescent="0.2">
      <c r="A372" s="2"/>
      <c r="BT372" s="22"/>
      <c r="BU372" s="29" t="s">
        <v>274</v>
      </c>
      <c r="BV372" s="30" t="s">
        <v>1030</v>
      </c>
      <c r="BW372" s="31">
        <f>L2+(364*L4)</f>
        <v>365</v>
      </c>
      <c r="BX372" s="22"/>
    </row>
    <row r="373" spans="1:76" x14ac:dyDescent="0.2">
      <c r="A373" s="2"/>
      <c r="BT373" s="22"/>
      <c r="BU373" s="29" t="s">
        <v>462</v>
      </c>
      <c r="BV373" s="30" t="s">
        <v>1030</v>
      </c>
      <c r="BW373" s="31">
        <f>L2+(365*L4)</f>
        <v>366</v>
      </c>
      <c r="BX373" s="22"/>
    </row>
    <row r="374" spans="1:76" x14ac:dyDescent="0.2">
      <c r="A374" s="2"/>
      <c r="BT374" s="22"/>
      <c r="BU374" s="29" t="s">
        <v>134</v>
      </c>
      <c r="BV374" s="30" t="s">
        <v>1030</v>
      </c>
      <c r="BW374" s="31">
        <f>L2+(366*L4)</f>
        <v>367</v>
      </c>
      <c r="BX374" s="22"/>
    </row>
    <row r="375" spans="1:76" x14ac:dyDescent="0.2">
      <c r="A375" s="2"/>
      <c r="BT375" s="22"/>
      <c r="BU375" s="29" t="s">
        <v>201</v>
      </c>
      <c r="BV375" s="30" t="s">
        <v>1030</v>
      </c>
      <c r="BW375" s="31">
        <f>L2+(367*L4)</f>
        <v>368</v>
      </c>
      <c r="BX375" s="22"/>
    </row>
    <row r="376" spans="1:76" x14ac:dyDescent="0.2">
      <c r="A376" s="2"/>
      <c r="BT376" s="22"/>
      <c r="BU376" s="29" t="s">
        <v>686</v>
      </c>
      <c r="BV376" s="30" t="s">
        <v>1030</v>
      </c>
      <c r="BW376" s="31">
        <f>L2+(368*L4)</f>
        <v>369</v>
      </c>
      <c r="BX376" s="22"/>
    </row>
    <row r="377" spans="1:76" x14ac:dyDescent="0.2">
      <c r="A377" s="2"/>
      <c r="BT377" s="22"/>
      <c r="BU377" s="29" t="s">
        <v>617</v>
      </c>
      <c r="BV377" s="30" t="s">
        <v>1030</v>
      </c>
      <c r="BW377" s="31">
        <f>L2+(369*L4)</f>
        <v>370</v>
      </c>
      <c r="BX377" s="22"/>
    </row>
    <row r="378" spans="1:76" x14ac:dyDescent="0.2">
      <c r="A378" s="2"/>
      <c r="BT378" s="22"/>
      <c r="BU378" s="29" t="s">
        <v>991</v>
      </c>
      <c r="BV378" s="30" t="s">
        <v>1030</v>
      </c>
      <c r="BW378" s="31">
        <f>L2+(370*L4)</f>
        <v>371</v>
      </c>
      <c r="BX378" s="22"/>
    </row>
    <row r="379" spans="1:76" x14ac:dyDescent="0.2">
      <c r="A379" s="2"/>
      <c r="BT379" s="22"/>
      <c r="BU379" s="29" t="s">
        <v>805</v>
      </c>
      <c r="BV379" s="30" t="s">
        <v>1030</v>
      </c>
      <c r="BW379" s="31">
        <f>L2+(371*L4)</f>
        <v>372</v>
      </c>
      <c r="BX379" s="22"/>
    </row>
    <row r="380" spans="1:76" x14ac:dyDescent="0.2">
      <c r="A380" s="2"/>
      <c r="BT380" s="22"/>
      <c r="BU380" s="29" t="s">
        <v>229</v>
      </c>
      <c r="BV380" s="30" t="s">
        <v>1030</v>
      </c>
      <c r="BW380" s="31">
        <f>L2+(372*L4)</f>
        <v>373</v>
      </c>
      <c r="BX380" s="22"/>
    </row>
    <row r="381" spans="1:76" x14ac:dyDescent="0.2">
      <c r="A381" s="2"/>
      <c r="BT381" s="22"/>
      <c r="BU381" s="29" t="s">
        <v>43</v>
      </c>
      <c r="BV381" s="30" t="s">
        <v>1030</v>
      </c>
      <c r="BW381" s="31">
        <f>L2+(373*L4)</f>
        <v>374</v>
      </c>
      <c r="BX381" s="22"/>
    </row>
    <row r="382" spans="1:76" x14ac:dyDescent="0.2">
      <c r="A382" s="2"/>
      <c r="BT382" s="22"/>
      <c r="BU382" s="29" t="s">
        <v>434</v>
      </c>
      <c r="BV382" s="30" t="s">
        <v>1030</v>
      </c>
      <c r="BW382" s="31">
        <f>L2+(374*L4)</f>
        <v>375</v>
      </c>
      <c r="BX382" s="22"/>
    </row>
    <row r="383" spans="1:76" x14ac:dyDescent="0.2">
      <c r="A383" s="2"/>
      <c r="BT383" s="22"/>
      <c r="BU383" s="29" t="s">
        <v>365</v>
      </c>
      <c r="BV383" s="30" t="s">
        <v>1030</v>
      </c>
      <c r="BW383" s="31">
        <f>L2+(375*L4)</f>
        <v>376</v>
      </c>
      <c r="BX383" s="22"/>
    </row>
    <row r="384" spans="1:76" x14ac:dyDescent="0.2">
      <c r="A384" s="64"/>
      <c r="BT384" s="22"/>
      <c r="BU384" s="29" t="s">
        <v>185</v>
      </c>
      <c r="BV384" s="30" t="s">
        <v>1030</v>
      </c>
      <c r="BW384" s="31">
        <f>L2+(376*L4)</f>
        <v>377</v>
      </c>
      <c r="BX384" s="22"/>
    </row>
    <row r="385" spans="1:76" x14ac:dyDescent="0.2">
      <c r="A385" s="64"/>
      <c r="BT385" s="22"/>
      <c r="BU385" s="29" t="s">
        <v>118</v>
      </c>
      <c r="BV385" s="30" t="s">
        <v>1030</v>
      </c>
      <c r="BW385" s="31">
        <f>L2+(377*L4)</f>
        <v>378</v>
      </c>
      <c r="BX385" s="22"/>
    </row>
    <row r="386" spans="1:76" x14ac:dyDescent="0.2">
      <c r="A386" s="64"/>
      <c r="BT386" s="22"/>
      <c r="BU386" s="29" t="s">
        <v>478</v>
      </c>
      <c r="BV386" s="30" t="s">
        <v>1030</v>
      </c>
      <c r="BW386" s="31">
        <f>L2+(378*L4)</f>
        <v>379</v>
      </c>
      <c r="BX386" s="22"/>
    </row>
    <row r="387" spans="1:76" x14ac:dyDescent="0.2">
      <c r="A387" s="2"/>
      <c r="BT387" s="22"/>
      <c r="BU387" s="29" t="s">
        <v>290</v>
      </c>
      <c r="BV387" s="30" t="s">
        <v>1030</v>
      </c>
      <c r="BW387" s="31">
        <f>L2+(379*L4)</f>
        <v>380</v>
      </c>
      <c r="BX387" s="22"/>
    </row>
    <row r="388" spans="1:76" x14ac:dyDescent="0.2">
      <c r="A388" s="64"/>
      <c r="BT388" s="22"/>
      <c r="BU388" s="29" t="s">
        <v>730</v>
      </c>
      <c r="BV388" s="30" t="s">
        <v>1030</v>
      </c>
      <c r="BW388" s="31">
        <f>L2+(380*L4)</f>
        <v>381</v>
      </c>
      <c r="BX388" s="22"/>
    </row>
    <row r="389" spans="1:76" x14ac:dyDescent="0.2">
      <c r="A389" s="64"/>
      <c r="BT389" s="22"/>
      <c r="BU389" s="29" t="s">
        <v>542</v>
      </c>
      <c r="BV389" s="30" t="s">
        <v>1030</v>
      </c>
      <c r="BW389" s="31">
        <f>L2+(381*L4)</f>
        <v>382</v>
      </c>
      <c r="BX389" s="22"/>
    </row>
    <row r="390" spans="1:76" x14ac:dyDescent="0.2">
      <c r="A390" s="64"/>
      <c r="BT390" s="22"/>
      <c r="BU390" s="29" t="s">
        <v>948</v>
      </c>
      <c r="BV390" s="30" t="s">
        <v>1030</v>
      </c>
      <c r="BW390" s="31">
        <f>L2+(382*L4)</f>
        <v>383</v>
      </c>
      <c r="BX390" s="22"/>
    </row>
    <row r="391" spans="1:76" x14ac:dyDescent="0.2">
      <c r="A391" s="64"/>
      <c r="BT391" s="22"/>
      <c r="BU391" s="29" t="s">
        <v>881</v>
      </c>
      <c r="BV391" s="30" t="s">
        <v>1030</v>
      </c>
      <c r="BW391" s="31">
        <f>L2+(383*L4)</f>
        <v>384</v>
      </c>
      <c r="BX391" s="22"/>
    </row>
    <row r="392" spans="1:76" x14ac:dyDescent="0.2">
      <c r="A392" s="2"/>
      <c r="BT392" s="22"/>
      <c r="BU392" s="29" t="s">
        <v>576</v>
      </c>
      <c r="BV392" s="30" t="s">
        <v>1030</v>
      </c>
      <c r="BW392" s="31">
        <f>L2+(384*L4)</f>
        <v>385</v>
      </c>
      <c r="BX392" s="22"/>
    </row>
    <row r="393" spans="1:76" x14ac:dyDescent="0.2">
      <c r="A393" s="2"/>
      <c r="BT393" s="22"/>
      <c r="BU393" s="29" t="s">
        <v>762</v>
      </c>
      <c r="BV393" s="30" t="s">
        <v>1030</v>
      </c>
      <c r="BW393" s="31">
        <f>L2+(385*L4)</f>
        <v>386</v>
      </c>
      <c r="BX393" s="22"/>
    </row>
    <row r="394" spans="1:76" x14ac:dyDescent="0.2">
      <c r="A394" s="2"/>
      <c r="BT394" s="22"/>
      <c r="BU394" s="29" t="s">
        <v>848</v>
      </c>
      <c r="BV394" s="30" t="s">
        <v>1030</v>
      </c>
      <c r="BW394" s="31">
        <f>L2+(386*L4)</f>
        <v>387</v>
      </c>
      <c r="BX394" s="22"/>
    </row>
    <row r="395" spans="1:76" x14ac:dyDescent="0.2">
      <c r="A395" s="2"/>
      <c r="BT395" s="22"/>
      <c r="BU395" s="29" t="s">
        <v>914</v>
      </c>
      <c r="BV395" s="30" t="s">
        <v>1030</v>
      </c>
      <c r="BW395" s="31">
        <f>L2+(387*L4)</f>
        <v>388</v>
      </c>
      <c r="BX395" s="22"/>
    </row>
    <row r="396" spans="1:76" x14ac:dyDescent="0.2">
      <c r="A396" s="2"/>
      <c r="BT396" s="22"/>
      <c r="BU396" s="29" t="s">
        <v>90</v>
      </c>
      <c r="BV396" s="30" t="s">
        <v>1030</v>
      </c>
      <c r="BW396" s="31">
        <f>L2+(388*L4)</f>
        <v>389</v>
      </c>
      <c r="BX396" s="22"/>
    </row>
    <row r="397" spans="1:76" x14ac:dyDescent="0.2">
      <c r="A397" s="2"/>
      <c r="BT397" s="22"/>
      <c r="BU397" s="29" t="s">
        <v>156</v>
      </c>
      <c r="BV397" s="30" t="s">
        <v>1030</v>
      </c>
      <c r="BW397" s="31">
        <f>L2+(389*L4)</f>
        <v>390</v>
      </c>
      <c r="BX397" s="22"/>
    </row>
    <row r="398" spans="1:76" x14ac:dyDescent="0.2">
      <c r="A398" s="2"/>
      <c r="BT398" s="22"/>
      <c r="BU398" s="29" t="s">
        <v>320</v>
      </c>
      <c r="BV398" s="30" t="s">
        <v>1030</v>
      </c>
      <c r="BW398" s="31">
        <f>L2+(390*L4)</f>
        <v>391</v>
      </c>
      <c r="BX398" s="22"/>
    </row>
    <row r="399" spans="1:76" x14ac:dyDescent="0.2">
      <c r="A399" s="2"/>
      <c r="BT399" s="22"/>
      <c r="BU399" s="29" t="s">
        <v>506</v>
      </c>
      <c r="BV399" s="30" t="s">
        <v>1030</v>
      </c>
      <c r="BW399" s="31">
        <f>L2+(391*L4)</f>
        <v>392</v>
      </c>
      <c r="BX399" s="22"/>
    </row>
    <row r="400" spans="1:76" x14ac:dyDescent="0.2">
      <c r="A400" s="2"/>
      <c r="BT400" s="22"/>
      <c r="BU400" s="29" t="s">
        <v>78</v>
      </c>
      <c r="BV400" s="30" t="s">
        <v>1030</v>
      </c>
      <c r="BW400" s="31">
        <f>L2+(392*L4)</f>
        <v>393</v>
      </c>
      <c r="BX400" s="22"/>
    </row>
    <row r="401" spans="1:76" x14ac:dyDescent="0.2">
      <c r="A401" s="2"/>
      <c r="BT401" s="22"/>
      <c r="BU401" s="29" t="s">
        <v>262</v>
      </c>
      <c r="BV401" s="30" t="s">
        <v>1030</v>
      </c>
      <c r="BW401" s="31">
        <f>L2+(393*L4)</f>
        <v>394</v>
      </c>
      <c r="BX401" s="22"/>
    </row>
    <row r="402" spans="1:76" x14ac:dyDescent="0.2">
      <c r="A402" s="2"/>
      <c r="BT402" s="22"/>
      <c r="BU402" s="29" t="s">
        <v>332</v>
      </c>
      <c r="BV402" s="30" t="s">
        <v>1030</v>
      </c>
      <c r="BW402" s="31">
        <f>L2+(394*L4)</f>
        <v>395</v>
      </c>
      <c r="BX402" s="22"/>
    </row>
    <row r="403" spans="1:76" x14ac:dyDescent="0.2">
      <c r="A403" s="2"/>
      <c r="BT403" s="22"/>
      <c r="BU403" s="29" t="s">
        <v>399</v>
      </c>
      <c r="BV403" s="30" t="s">
        <v>1030</v>
      </c>
      <c r="BW403" s="31">
        <f>L2+(395*L4)</f>
        <v>396</v>
      </c>
      <c r="BX403" s="22"/>
    </row>
    <row r="404" spans="1:76" x14ac:dyDescent="0.2">
      <c r="A404" s="2"/>
      <c r="BT404" s="22"/>
      <c r="BU404" s="29" t="s">
        <v>588</v>
      </c>
      <c r="BV404" s="30" t="s">
        <v>1030</v>
      </c>
      <c r="BW404" s="31">
        <f>L2+(396*L4)</f>
        <v>397</v>
      </c>
      <c r="BX404" s="22"/>
    </row>
    <row r="405" spans="1:76" x14ac:dyDescent="0.2">
      <c r="A405" s="2"/>
      <c r="BT405" s="22"/>
      <c r="BU405" s="29" t="s">
        <v>655</v>
      </c>
      <c r="BV405" s="30" t="s">
        <v>1030</v>
      </c>
      <c r="BW405" s="31">
        <f>L2+(397*L4)</f>
        <v>398</v>
      </c>
      <c r="BX405" s="22"/>
    </row>
    <row r="406" spans="1:76" x14ac:dyDescent="0.2">
      <c r="A406" s="2"/>
      <c r="BT406" s="22"/>
      <c r="BU406" s="29" t="s">
        <v>836</v>
      </c>
      <c r="BV406" s="30" t="s">
        <v>1030</v>
      </c>
      <c r="BW406" s="31">
        <f>L2+(398*L4)</f>
        <v>399</v>
      </c>
      <c r="BX406" s="22"/>
    </row>
    <row r="407" spans="1:76" x14ac:dyDescent="0.2">
      <c r="A407" s="2"/>
      <c r="BT407" s="22"/>
      <c r="BU407" s="29" t="s">
        <v>1020</v>
      </c>
      <c r="BV407" s="30" t="s">
        <v>1030</v>
      </c>
      <c r="BW407" s="31">
        <f>L2+(399*L4)</f>
        <v>400</v>
      </c>
      <c r="BX407" s="22"/>
    </row>
    <row r="408" spans="1:76" x14ac:dyDescent="0.2">
      <c r="A408" s="2"/>
      <c r="BT408" s="22"/>
      <c r="BU408" s="29" t="s">
        <v>490</v>
      </c>
      <c r="BV408" s="30" t="s">
        <v>1030</v>
      </c>
      <c r="BW408" s="31">
        <f>L2+(400*L4)</f>
        <v>401</v>
      </c>
      <c r="BX408" s="22"/>
    </row>
    <row r="409" spans="1:76" x14ac:dyDescent="0.2">
      <c r="A409" s="2"/>
      <c r="BT409" s="22"/>
      <c r="BU409" s="29" t="s">
        <v>304</v>
      </c>
      <c r="BV409" s="30" t="s">
        <v>1030</v>
      </c>
      <c r="BW409" s="31">
        <f>L2+(401*L4)</f>
        <v>402</v>
      </c>
      <c r="BX409" s="22"/>
    </row>
    <row r="410" spans="1:76" x14ac:dyDescent="0.2">
      <c r="A410" s="2"/>
      <c r="BT410" s="22"/>
      <c r="BU410" s="29" t="s">
        <v>171</v>
      </c>
      <c r="BV410" s="30" t="s">
        <v>1030</v>
      </c>
      <c r="BW410" s="31">
        <f>L2+(402*L4)</f>
        <v>403</v>
      </c>
      <c r="BX410" s="22"/>
    </row>
    <row r="411" spans="1:76" x14ac:dyDescent="0.2">
      <c r="A411" s="2"/>
      <c r="BT411" s="22"/>
      <c r="BU411" s="29" t="s">
        <v>106</v>
      </c>
      <c r="BV411" s="30" t="s">
        <v>1030</v>
      </c>
      <c r="BW411" s="31">
        <f>L2+(403*L4)</f>
        <v>404</v>
      </c>
      <c r="BX411" s="22"/>
    </row>
    <row r="412" spans="1:76" x14ac:dyDescent="0.2">
      <c r="A412" s="2"/>
      <c r="BT412" s="22"/>
      <c r="BU412" s="29" t="s">
        <v>930</v>
      </c>
      <c r="BV412" s="30" t="s">
        <v>1030</v>
      </c>
      <c r="BW412" s="31">
        <f>L2+(404*L4)</f>
        <v>405</v>
      </c>
      <c r="BX412" s="22"/>
    </row>
    <row r="413" spans="1:76" x14ac:dyDescent="0.2">
      <c r="A413" s="2"/>
      <c r="BT413" s="22"/>
      <c r="BU413" s="29" t="s">
        <v>864</v>
      </c>
      <c r="BV413" s="30" t="s">
        <v>1030</v>
      </c>
      <c r="BW413" s="31">
        <f>L2+(405*L4)</f>
        <v>406</v>
      </c>
      <c r="BX413" s="22"/>
    </row>
    <row r="414" spans="1:76" x14ac:dyDescent="0.2">
      <c r="A414" s="2"/>
      <c r="BT414" s="22"/>
      <c r="BU414" s="29" t="s">
        <v>746</v>
      </c>
      <c r="BV414" s="30" t="s">
        <v>1030</v>
      </c>
      <c r="BW414" s="31">
        <f>L2+(406*L4)</f>
        <v>407</v>
      </c>
      <c r="BX414" s="22"/>
    </row>
    <row r="415" spans="1:76" x14ac:dyDescent="0.2">
      <c r="A415" s="2"/>
      <c r="BT415" s="22"/>
      <c r="BU415" s="29" t="s">
        <v>560</v>
      </c>
      <c r="BV415" s="30" t="s">
        <v>1030</v>
      </c>
      <c r="BW415" s="31">
        <f>L2+(407*L4)</f>
        <v>408</v>
      </c>
      <c r="BX415" s="22"/>
    </row>
    <row r="416" spans="1:76" x14ac:dyDescent="0.2">
      <c r="A416" s="2"/>
      <c r="BT416" s="22"/>
      <c r="BU416" s="29" t="s">
        <v>1004</v>
      </c>
      <c r="BV416" s="30" t="s">
        <v>1030</v>
      </c>
      <c r="BW416" s="31">
        <f>L2+(408*L4)</f>
        <v>409</v>
      </c>
      <c r="BX416" s="22"/>
    </row>
    <row r="417" spans="1:76" x14ac:dyDescent="0.2">
      <c r="A417" s="2"/>
      <c r="BT417" s="22"/>
      <c r="BU417" s="29" t="s">
        <v>820</v>
      </c>
      <c r="BV417" s="30" t="s">
        <v>1030</v>
      </c>
      <c r="BW417" s="31">
        <f>L2+(409*L4)</f>
        <v>410</v>
      </c>
      <c r="BX417" s="22"/>
    </row>
    <row r="418" spans="1:76" x14ac:dyDescent="0.2">
      <c r="A418" s="2"/>
      <c r="BT418" s="22"/>
      <c r="BU418" s="29" t="s">
        <v>671</v>
      </c>
      <c r="BV418" s="30" t="s">
        <v>1030</v>
      </c>
      <c r="BW418" s="31">
        <f>L2+(410*L4)</f>
        <v>411</v>
      </c>
      <c r="BX418" s="22"/>
    </row>
    <row r="419" spans="1:76" x14ac:dyDescent="0.2">
      <c r="A419" s="2"/>
      <c r="BT419" s="22"/>
      <c r="BU419" s="29" t="s">
        <v>604</v>
      </c>
      <c r="BV419" s="30" t="s">
        <v>1030</v>
      </c>
      <c r="BW419" s="31">
        <f>L2+(411*L4)</f>
        <v>412</v>
      </c>
      <c r="BX419" s="22"/>
    </row>
    <row r="420" spans="1:76" x14ac:dyDescent="0.2">
      <c r="A420" s="2"/>
      <c r="BT420" s="22"/>
      <c r="BU420" s="29" t="s">
        <v>415</v>
      </c>
      <c r="BV420" s="30" t="s">
        <v>1030</v>
      </c>
      <c r="BW420" s="31">
        <f>L2+(412*L4)</f>
        <v>413</v>
      </c>
      <c r="BX420" s="22"/>
    </row>
    <row r="421" spans="1:76" x14ac:dyDescent="0.2">
      <c r="A421" s="2"/>
      <c r="BT421" s="22"/>
      <c r="BU421" s="29" t="s">
        <v>348</v>
      </c>
      <c r="BV421" s="30" t="s">
        <v>1030</v>
      </c>
      <c r="BW421" s="31">
        <f>L2+(413*L4)</f>
        <v>414</v>
      </c>
      <c r="BX421" s="22"/>
    </row>
    <row r="422" spans="1:76" x14ac:dyDescent="0.2">
      <c r="A422" s="2"/>
      <c r="BT422" s="22"/>
      <c r="BU422" s="29" t="s">
        <v>246</v>
      </c>
      <c r="BV422" s="30" t="s">
        <v>1030</v>
      </c>
      <c r="BW422" s="31">
        <f>L2+(414*L4)</f>
        <v>415</v>
      </c>
      <c r="BX422" s="22"/>
    </row>
    <row r="423" spans="1:76" x14ac:dyDescent="0.2">
      <c r="A423" s="2"/>
      <c r="BT423" s="22"/>
      <c r="BU423" s="29" t="s">
        <v>62</v>
      </c>
      <c r="BV423" s="30" t="s">
        <v>1030</v>
      </c>
      <c r="BW423" s="31">
        <f>L2+(415*L4)</f>
        <v>416</v>
      </c>
      <c r="BX423" s="22"/>
    </row>
    <row r="424" spans="1:76" x14ac:dyDescent="0.2">
      <c r="A424" s="2"/>
      <c r="BT424" s="22"/>
      <c r="BU424" s="29" t="s">
        <v>636</v>
      </c>
      <c r="BV424" s="30" t="s">
        <v>1030</v>
      </c>
      <c r="BW424" s="31">
        <f>L2+(416*L4)</f>
        <v>417</v>
      </c>
      <c r="BX424" s="22"/>
    </row>
    <row r="425" spans="1:76" x14ac:dyDescent="0.2">
      <c r="A425" s="2"/>
      <c r="BT425" s="22"/>
      <c r="BU425" s="29" t="s">
        <v>703</v>
      </c>
      <c r="BV425" s="30" t="s">
        <v>1030</v>
      </c>
      <c r="BW425" s="31">
        <f>L2+(417*L4)</f>
        <v>418</v>
      </c>
      <c r="BX425" s="22"/>
    </row>
    <row r="426" spans="1:76" x14ac:dyDescent="0.2">
      <c r="A426" s="2"/>
      <c r="BT426" s="22"/>
      <c r="BU426" s="29" t="s">
        <v>788</v>
      </c>
      <c r="BV426" s="30" t="s">
        <v>1030</v>
      </c>
      <c r="BW426" s="31">
        <f>L2+(418*L4)</f>
        <v>419</v>
      </c>
      <c r="BX426" s="22"/>
    </row>
    <row r="427" spans="1:76" x14ac:dyDescent="0.2">
      <c r="A427" s="64"/>
      <c r="BT427" s="22"/>
      <c r="BU427" s="29" t="s">
        <v>972</v>
      </c>
      <c r="BV427" s="30" t="s">
        <v>1030</v>
      </c>
      <c r="BW427" s="31">
        <f>L2+(419*L4)</f>
        <v>420</v>
      </c>
      <c r="BX427" s="22"/>
    </row>
    <row r="428" spans="1:76" x14ac:dyDescent="0.2">
      <c r="A428" s="64"/>
      <c r="BT428" s="22"/>
      <c r="BU428" s="29" t="s">
        <v>30</v>
      </c>
      <c r="BV428" s="30" t="s">
        <v>1030</v>
      </c>
      <c r="BW428" s="31">
        <f>L2+(420*L4)</f>
        <v>421</v>
      </c>
      <c r="BX428" s="22"/>
    </row>
    <row r="429" spans="1:76" x14ac:dyDescent="0.2">
      <c r="A429" s="64"/>
      <c r="BT429" s="22"/>
      <c r="BU429" s="29" t="s">
        <v>214</v>
      </c>
      <c r="BV429" s="30" t="s">
        <v>1030</v>
      </c>
      <c r="BW429" s="31">
        <f>L2+(421*L4)</f>
        <v>422</v>
      </c>
      <c r="BX429" s="22"/>
    </row>
    <row r="430" spans="1:76" x14ac:dyDescent="0.2">
      <c r="A430" s="2"/>
      <c r="BT430" s="22"/>
      <c r="BU430" s="29" t="s">
        <v>380</v>
      </c>
      <c r="BV430" s="30" t="s">
        <v>1030</v>
      </c>
      <c r="BW430" s="31">
        <f>L2+(422*L4)</f>
        <v>423</v>
      </c>
      <c r="BX430" s="22"/>
    </row>
    <row r="431" spans="1:76" x14ac:dyDescent="0.2">
      <c r="A431" s="64"/>
      <c r="BT431" s="22"/>
      <c r="BU431" s="29" t="s">
        <v>447</v>
      </c>
      <c r="BV431" s="30" t="s">
        <v>1030</v>
      </c>
      <c r="BW431" s="31">
        <f>L2+(423*L4)</f>
        <v>424</v>
      </c>
      <c r="BX431" s="22"/>
    </row>
    <row r="432" spans="1:76" x14ac:dyDescent="0.2">
      <c r="A432" s="64"/>
      <c r="BT432" s="22"/>
      <c r="BU432" s="29" t="s">
        <v>137</v>
      </c>
      <c r="BV432" s="30" t="s">
        <v>1030</v>
      </c>
      <c r="BW432" s="31">
        <f>L2+(424*L4)</f>
        <v>425</v>
      </c>
      <c r="BX432" s="22"/>
    </row>
    <row r="433" spans="1:76" x14ac:dyDescent="0.2">
      <c r="A433" s="64"/>
      <c r="BT433" s="22"/>
      <c r="BU433" s="29" t="s">
        <v>202</v>
      </c>
      <c r="BV433" s="30" t="s">
        <v>1030</v>
      </c>
      <c r="BW433" s="31">
        <f>L2+(425*L4)</f>
        <v>426</v>
      </c>
      <c r="BX433" s="22"/>
    </row>
    <row r="434" spans="1:76" x14ac:dyDescent="0.2">
      <c r="A434" s="64"/>
      <c r="BT434" s="22"/>
      <c r="BU434" s="29" t="s">
        <v>273</v>
      </c>
      <c r="BV434" s="30" t="s">
        <v>1030</v>
      </c>
      <c r="BW434" s="31">
        <f>L2+(426*L4)</f>
        <v>427</v>
      </c>
      <c r="BX434" s="22"/>
    </row>
    <row r="435" spans="1:76" x14ac:dyDescent="0.2">
      <c r="A435" s="2"/>
      <c r="BT435" s="22"/>
      <c r="BU435" s="29" t="s">
        <v>459</v>
      </c>
      <c r="BV435" s="30" t="s">
        <v>1030</v>
      </c>
      <c r="BW435" s="31">
        <f>L2+(427*L4)</f>
        <v>428</v>
      </c>
      <c r="BX435" s="22"/>
    </row>
    <row r="436" spans="1:76" x14ac:dyDescent="0.2">
      <c r="A436" s="2"/>
      <c r="BT436" s="22"/>
      <c r="BU436" s="29" t="s">
        <v>529</v>
      </c>
      <c r="BV436" s="30" t="s">
        <v>1030</v>
      </c>
      <c r="BW436" s="31">
        <f>L2+(428*L4)</f>
        <v>429</v>
      </c>
      <c r="BX436" s="22"/>
    </row>
    <row r="437" spans="1:76" x14ac:dyDescent="0.2">
      <c r="A437" s="2"/>
      <c r="BT437" s="22"/>
      <c r="BU437" s="29" t="s">
        <v>715</v>
      </c>
      <c r="BV437" s="30" t="s">
        <v>1030</v>
      </c>
      <c r="BW437" s="31">
        <f>L2+(429*L4)</f>
        <v>430</v>
      </c>
      <c r="BX437" s="22"/>
    </row>
    <row r="438" spans="1:76" x14ac:dyDescent="0.2">
      <c r="A438" s="2"/>
      <c r="BT438" s="22"/>
      <c r="BU438" s="29" t="s">
        <v>895</v>
      </c>
      <c r="BV438" s="30" t="s">
        <v>1030</v>
      </c>
      <c r="BW438" s="31">
        <f>L2+(430*L4)</f>
        <v>431</v>
      </c>
      <c r="BX438" s="22"/>
    </row>
    <row r="439" spans="1:76" x14ac:dyDescent="0.2">
      <c r="A439" s="2"/>
      <c r="BT439" s="22"/>
      <c r="BU439" s="29" t="s">
        <v>961</v>
      </c>
      <c r="BV439" s="30" t="s">
        <v>1030</v>
      </c>
      <c r="BW439" s="31">
        <f>L2+(431*L4)</f>
        <v>432</v>
      </c>
      <c r="BX439" s="22"/>
    </row>
    <row r="440" spans="1:76" x14ac:dyDescent="0.2">
      <c r="A440" s="2"/>
      <c r="BT440" s="22"/>
      <c r="BU440" s="29" t="s">
        <v>431</v>
      </c>
      <c r="BV440" s="30" t="s">
        <v>1030</v>
      </c>
      <c r="BW440" s="31">
        <f>L2+(432*L4)</f>
        <v>433</v>
      </c>
      <c r="BX440" s="22"/>
    </row>
    <row r="441" spans="1:76" x14ac:dyDescent="0.2">
      <c r="A441" s="2"/>
      <c r="BT441" s="22"/>
      <c r="BU441" s="29" t="s">
        <v>364</v>
      </c>
      <c r="BV441" s="30" t="s">
        <v>1030</v>
      </c>
      <c r="BW441" s="31">
        <f>L2+(433*L4)</f>
        <v>434</v>
      </c>
      <c r="BX441" s="22"/>
    </row>
    <row r="442" spans="1:76" x14ac:dyDescent="0.2">
      <c r="A442" s="2"/>
      <c r="BT442" s="22"/>
      <c r="BU442" s="29" t="s">
        <v>230</v>
      </c>
      <c r="BV442" s="30" t="s">
        <v>1030</v>
      </c>
      <c r="BW442" s="31">
        <f>L2+(434*L4)</f>
        <v>435</v>
      </c>
      <c r="BX442" s="22"/>
    </row>
    <row r="443" spans="1:76" x14ac:dyDescent="0.2">
      <c r="A443" s="2"/>
      <c r="BT443" s="22"/>
      <c r="BU443" s="29" t="s">
        <v>46</v>
      </c>
      <c r="BV443" s="30" t="s">
        <v>1030</v>
      </c>
      <c r="BW443" s="31">
        <f>L2+(435*L4)</f>
        <v>436</v>
      </c>
      <c r="BX443" s="22"/>
    </row>
    <row r="444" spans="1:76" x14ac:dyDescent="0.2">
      <c r="A444" s="2"/>
      <c r="BT444" s="22"/>
      <c r="BU444" s="29" t="s">
        <v>988</v>
      </c>
      <c r="BV444" s="30" t="s">
        <v>1030</v>
      </c>
      <c r="BW444" s="31">
        <f>L2+(436*L4)</f>
        <v>437</v>
      </c>
      <c r="BX444" s="22"/>
    </row>
    <row r="445" spans="1:76" x14ac:dyDescent="0.2">
      <c r="A445" s="2"/>
      <c r="BT445" s="22"/>
      <c r="BU445" s="29" t="s">
        <v>804</v>
      </c>
      <c r="BV445" s="30" t="s">
        <v>1030</v>
      </c>
      <c r="BW445" s="31">
        <f>L2+(437*L4)</f>
        <v>438</v>
      </c>
      <c r="BX445" s="22"/>
    </row>
    <row r="446" spans="1:76" x14ac:dyDescent="0.2">
      <c r="A446" s="2"/>
      <c r="BT446" s="22"/>
      <c r="BU446" s="29" t="s">
        <v>687</v>
      </c>
      <c r="BV446" s="30" t="s">
        <v>1030</v>
      </c>
      <c r="BW446" s="31">
        <f>L2+(438*L4)</f>
        <v>439</v>
      </c>
      <c r="BX446" s="22"/>
    </row>
    <row r="447" spans="1:76" x14ac:dyDescent="0.2">
      <c r="A447" s="2"/>
      <c r="BT447" s="22"/>
      <c r="BU447" s="29" t="s">
        <v>620</v>
      </c>
      <c r="BV447" s="30" t="s">
        <v>1030</v>
      </c>
      <c r="BW447" s="31">
        <f>L2+(439*L4)</f>
        <v>440</v>
      </c>
      <c r="BX447" s="22"/>
    </row>
    <row r="448" spans="1:76" x14ac:dyDescent="0.2">
      <c r="A448" s="2"/>
      <c r="BT448" s="22"/>
      <c r="BU448" s="29" t="s">
        <v>946</v>
      </c>
      <c r="BV448" s="30" t="s">
        <v>1030</v>
      </c>
      <c r="BW448" s="31">
        <f>L2+(440*L4)</f>
        <v>441</v>
      </c>
      <c r="BX448" s="22"/>
    </row>
    <row r="449" spans="1:76" x14ac:dyDescent="0.2">
      <c r="A449" s="2"/>
      <c r="BT449" s="22"/>
      <c r="BU449" s="29" t="s">
        <v>880</v>
      </c>
      <c r="BV449" s="30" t="s">
        <v>1030</v>
      </c>
      <c r="BW449" s="31">
        <f>L2+(441*L4)</f>
        <v>442</v>
      </c>
      <c r="BX449" s="22"/>
    </row>
    <row r="450" spans="1:76" x14ac:dyDescent="0.2">
      <c r="A450" s="2"/>
      <c r="BT450" s="22"/>
      <c r="BU450" s="29" t="s">
        <v>731</v>
      </c>
      <c r="BV450" s="30" t="s">
        <v>1030</v>
      </c>
      <c r="BW450" s="31">
        <f>L2+(442*L4)</f>
        <v>443</v>
      </c>
      <c r="BX450" s="22"/>
    </row>
    <row r="451" spans="1:76" x14ac:dyDescent="0.2">
      <c r="A451" s="2"/>
      <c r="BT451" s="22"/>
      <c r="BU451" s="29" t="s">
        <v>544</v>
      </c>
      <c r="BV451" s="30" t="s">
        <v>1030</v>
      </c>
      <c r="BW451" s="31">
        <f>L2+(443*L4)</f>
        <v>444</v>
      </c>
      <c r="BX451" s="22"/>
    </row>
    <row r="452" spans="1:76" x14ac:dyDescent="0.2">
      <c r="A452" s="2"/>
      <c r="BT452" s="22"/>
      <c r="BU452" s="29" t="s">
        <v>475</v>
      </c>
      <c r="BV452" s="30" t="s">
        <v>1030</v>
      </c>
      <c r="BW452" s="31">
        <f>L2+(444*L4)</f>
        <v>445</v>
      </c>
      <c r="BX452" s="22"/>
    </row>
    <row r="453" spans="1:76" x14ac:dyDescent="0.2">
      <c r="A453" s="2"/>
      <c r="BT453" s="22"/>
      <c r="BU453" s="29" t="s">
        <v>289</v>
      </c>
      <c r="BV453" s="30" t="s">
        <v>1030</v>
      </c>
      <c r="BW453" s="31">
        <f>L2+(445*L4)</f>
        <v>446</v>
      </c>
      <c r="BX453" s="22"/>
    </row>
    <row r="454" spans="1:76" x14ac:dyDescent="0.2">
      <c r="A454" s="2"/>
      <c r="BT454" s="22"/>
      <c r="BU454" s="29" t="s">
        <v>186</v>
      </c>
      <c r="BV454" s="30" t="s">
        <v>1030</v>
      </c>
      <c r="BW454" s="31">
        <f>L2+(446*L4)</f>
        <v>447</v>
      </c>
      <c r="BX454" s="22"/>
    </row>
    <row r="455" spans="1:76" x14ac:dyDescent="0.2">
      <c r="A455" s="2"/>
      <c r="BT455" s="22"/>
      <c r="BU455" s="29" t="s">
        <v>121</v>
      </c>
      <c r="BV455" s="30" t="s">
        <v>1030</v>
      </c>
      <c r="BW455" s="31">
        <f>L2+(447*L4)</f>
        <v>448</v>
      </c>
      <c r="BX455" s="22"/>
    </row>
    <row r="456" spans="1:76" x14ac:dyDescent="0.2">
      <c r="A456" s="2"/>
      <c r="BT456" s="22"/>
      <c r="BU456" s="29" t="s">
        <v>733</v>
      </c>
      <c r="BV456" s="30" t="s">
        <v>1030</v>
      </c>
      <c r="BW456" s="31">
        <f>L2+(448*L4)</f>
        <v>449</v>
      </c>
      <c r="BX456" s="22"/>
    </row>
    <row r="457" spans="1:76" x14ac:dyDescent="0.2">
      <c r="A457" s="2"/>
      <c r="BT457" s="22"/>
      <c r="BU457" s="29" t="s">
        <v>539</v>
      </c>
      <c r="BV457" s="30" t="s">
        <v>1030</v>
      </c>
      <c r="BW457" s="31">
        <f>L2+(449*L4)</f>
        <v>450</v>
      </c>
      <c r="BX457" s="22"/>
    </row>
    <row r="458" spans="1:76" x14ac:dyDescent="0.2">
      <c r="A458" s="2"/>
      <c r="BT458" s="22"/>
      <c r="BU458" s="29" t="s">
        <v>944</v>
      </c>
      <c r="BV458" s="30" t="s">
        <v>1030</v>
      </c>
      <c r="BW458" s="31">
        <f>L2+(450*L4)</f>
        <v>451</v>
      </c>
      <c r="BX458" s="22"/>
    </row>
    <row r="459" spans="1:76" x14ac:dyDescent="0.2">
      <c r="A459" s="2"/>
      <c r="BT459" s="22"/>
      <c r="BU459" s="29" t="s">
        <v>885</v>
      </c>
      <c r="BV459" s="30" t="s">
        <v>1030</v>
      </c>
      <c r="BW459" s="31">
        <f>L2+(451*L4)</f>
        <v>452</v>
      </c>
      <c r="BX459" s="22"/>
    </row>
    <row r="460" spans="1:76" x14ac:dyDescent="0.2">
      <c r="A460" s="2"/>
      <c r="BT460" s="22"/>
      <c r="BU460" s="29" t="s">
        <v>180</v>
      </c>
      <c r="BV460" s="30" t="s">
        <v>1030</v>
      </c>
      <c r="BW460" s="31">
        <f>L2+(452*L4)</f>
        <v>453</v>
      </c>
      <c r="BX460" s="22"/>
    </row>
    <row r="461" spans="1:76" x14ac:dyDescent="0.2">
      <c r="A461" s="2"/>
      <c r="BT461" s="22"/>
      <c r="BU461" s="29" t="s">
        <v>123</v>
      </c>
      <c r="BV461" s="30" t="s">
        <v>1030</v>
      </c>
      <c r="BW461" s="31">
        <f>L2+(453*L4)</f>
        <v>454</v>
      </c>
      <c r="BX461" s="22"/>
    </row>
    <row r="462" spans="1:76" x14ac:dyDescent="0.2">
      <c r="A462" s="2"/>
      <c r="BT462" s="22"/>
      <c r="BU462" s="29" t="s">
        <v>481</v>
      </c>
      <c r="BV462" s="30" t="s">
        <v>1030</v>
      </c>
      <c r="BW462" s="31">
        <f>L2+(454*L4)</f>
        <v>455</v>
      </c>
      <c r="BX462" s="22"/>
    </row>
    <row r="463" spans="1:76" x14ac:dyDescent="0.2">
      <c r="A463" s="2"/>
      <c r="BT463" s="22"/>
      <c r="BU463" s="29" t="s">
        <v>287</v>
      </c>
      <c r="BV463" s="30" t="s">
        <v>1030</v>
      </c>
      <c r="BW463" s="31">
        <f>L2+(455*L4)</f>
        <v>456</v>
      </c>
      <c r="BX463" s="22"/>
    </row>
    <row r="464" spans="1:76" x14ac:dyDescent="0.2">
      <c r="A464" s="2"/>
      <c r="BT464" s="22"/>
      <c r="BU464" s="29" t="s">
        <v>232</v>
      </c>
      <c r="BV464" s="30" t="s">
        <v>1030</v>
      </c>
      <c r="BW464" s="31">
        <f>L2+(456*L4)</f>
        <v>457</v>
      </c>
      <c r="BX464" s="22"/>
    </row>
    <row r="465" spans="1:76" x14ac:dyDescent="0.2">
      <c r="A465" s="2"/>
      <c r="BT465" s="22"/>
      <c r="BU465" s="29" t="s">
        <v>40</v>
      </c>
      <c r="BV465" s="30" t="s">
        <v>1030</v>
      </c>
      <c r="BW465" s="31">
        <f>L2+(457*L4)</f>
        <v>458</v>
      </c>
      <c r="BX465" s="22"/>
    </row>
    <row r="466" spans="1:76" x14ac:dyDescent="0.2">
      <c r="A466" s="2"/>
      <c r="BT466" s="22"/>
      <c r="BU466" s="29" t="s">
        <v>429</v>
      </c>
      <c r="BV466" s="30" t="s">
        <v>1030</v>
      </c>
      <c r="BW466" s="31">
        <f>L2+(458*L4)</f>
        <v>459</v>
      </c>
      <c r="BX466" s="22"/>
    </row>
    <row r="467" spans="1:76" x14ac:dyDescent="0.2">
      <c r="A467" s="2"/>
      <c r="BT467" s="22"/>
      <c r="BU467" s="29" t="s">
        <v>370</v>
      </c>
      <c r="BV467" s="30" t="s">
        <v>1030</v>
      </c>
      <c r="BW467" s="31">
        <f>L2+(459*L4)</f>
        <v>460</v>
      </c>
      <c r="BX467" s="22"/>
    </row>
    <row r="468" spans="1:76" x14ac:dyDescent="0.2">
      <c r="A468" s="2"/>
      <c r="BT468" s="22"/>
      <c r="BU468" s="29" t="s">
        <v>681</v>
      </c>
      <c r="BV468" s="30" t="s">
        <v>1030</v>
      </c>
      <c r="BW468" s="31">
        <f>L2+(460*L4)</f>
        <v>461</v>
      </c>
      <c r="BX468" s="22"/>
    </row>
    <row r="469" spans="1:76" x14ac:dyDescent="0.2">
      <c r="A469" s="2"/>
      <c r="BT469" s="22"/>
      <c r="BU469" s="29" t="s">
        <v>622</v>
      </c>
      <c r="BV469" s="30" t="s">
        <v>1030</v>
      </c>
      <c r="BW469" s="31">
        <f>L2+(461*L4)</f>
        <v>462</v>
      </c>
      <c r="BX469" s="22"/>
    </row>
    <row r="470" spans="1:76" x14ac:dyDescent="0.2">
      <c r="A470" s="64"/>
      <c r="BT470" s="22"/>
      <c r="BU470" s="29" t="s">
        <v>994</v>
      </c>
      <c r="BV470" s="30" t="s">
        <v>1030</v>
      </c>
      <c r="BW470" s="31">
        <f>L2+(462*L4)</f>
        <v>463</v>
      </c>
      <c r="BX470" s="22"/>
    </row>
    <row r="471" spans="1:76" x14ac:dyDescent="0.2">
      <c r="A471" s="64"/>
      <c r="BT471" s="22"/>
      <c r="BU471" s="29" t="s">
        <v>802</v>
      </c>
      <c r="BV471" s="30" t="s">
        <v>1030</v>
      </c>
      <c r="BW471" s="31">
        <f>L2+(463*L4)</f>
        <v>464</v>
      </c>
      <c r="BX471" s="22"/>
    </row>
    <row r="472" spans="1:76" x14ac:dyDescent="0.2">
      <c r="A472" s="64"/>
      <c r="BT472" s="22"/>
      <c r="BU472" s="29" t="s">
        <v>271</v>
      </c>
      <c r="BV472" s="30" t="s">
        <v>1030</v>
      </c>
      <c r="BW472" s="31">
        <f>L2+(464*L4)</f>
        <v>465</v>
      </c>
      <c r="BX472" s="22"/>
    </row>
    <row r="473" spans="1:76" x14ac:dyDescent="0.2">
      <c r="A473" s="2"/>
      <c r="BT473" s="22"/>
      <c r="BU473" s="29" t="s">
        <v>465</v>
      </c>
      <c r="BV473" s="30" t="s">
        <v>1030</v>
      </c>
      <c r="BW473" s="31">
        <f>L2+(465*L4)</f>
        <v>466</v>
      </c>
      <c r="BX473" s="22"/>
    </row>
    <row r="474" spans="1:76" x14ac:dyDescent="0.2">
      <c r="A474" s="64"/>
      <c r="BT474" s="22"/>
      <c r="BU474" s="29" t="s">
        <v>139</v>
      </c>
      <c r="BV474" s="30" t="s">
        <v>1030</v>
      </c>
      <c r="BW474" s="31">
        <f>L2+(466*L4)</f>
        <v>467</v>
      </c>
      <c r="BX474" s="22"/>
    </row>
    <row r="475" spans="1:76" x14ac:dyDescent="0.2">
      <c r="A475" s="64"/>
      <c r="BT475" s="22"/>
      <c r="BU475" s="29" t="s">
        <v>196</v>
      </c>
      <c r="BV475" s="30" t="s">
        <v>1030</v>
      </c>
      <c r="BW475" s="31">
        <f>L2+(467*L4)</f>
        <v>468</v>
      </c>
      <c r="BX475" s="22"/>
    </row>
    <row r="476" spans="1:76" x14ac:dyDescent="0.2">
      <c r="A476" s="64"/>
      <c r="BT476" s="22"/>
      <c r="BU476" s="29" t="s">
        <v>901</v>
      </c>
      <c r="BV476" s="30" t="s">
        <v>1030</v>
      </c>
      <c r="BW476" s="31">
        <f>L2+(468*L4)</f>
        <v>469</v>
      </c>
      <c r="BX476" s="22"/>
    </row>
    <row r="477" spans="1:76" x14ac:dyDescent="0.2">
      <c r="A477" s="64"/>
      <c r="BT477" s="22"/>
      <c r="BU477" s="29" t="s">
        <v>959</v>
      </c>
      <c r="BV477" s="30" t="s">
        <v>1030</v>
      </c>
      <c r="BW477" s="31">
        <f>L2+(469*L4)</f>
        <v>470</v>
      </c>
      <c r="BX477" s="22"/>
    </row>
    <row r="478" spans="1:76" x14ac:dyDescent="0.2">
      <c r="A478" s="2"/>
      <c r="BT478" s="22"/>
      <c r="BU478" s="29" t="s">
        <v>523</v>
      </c>
      <c r="BV478" s="30" t="s">
        <v>1030</v>
      </c>
      <c r="BW478" s="31">
        <f>L2+(470*L4)</f>
        <v>471</v>
      </c>
      <c r="BX478" s="22"/>
    </row>
    <row r="479" spans="1:76" x14ac:dyDescent="0.2">
      <c r="A479" s="2"/>
      <c r="BT479" s="22"/>
      <c r="BU479" s="29" t="s">
        <v>717</v>
      </c>
      <c r="BV479" s="30" t="s">
        <v>1030</v>
      </c>
      <c r="BW479" s="31">
        <f>L2+(471*L4)</f>
        <v>472</v>
      </c>
      <c r="BX479" s="22"/>
    </row>
    <row r="480" spans="1:76" x14ac:dyDescent="0.2">
      <c r="A480" s="2"/>
      <c r="BT480" s="22"/>
      <c r="BU480" s="29" t="s">
        <v>786</v>
      </c>
      <c r="BV480" s="30" t="s">
        <v>1030</v>
      </c>
      <c r="BW480" s="31">
        <f>L2+(472*L4)</f>
        <v>473</v>
      </c>
      <c r="BX480" s="22"/>
    </row>
    <row r="481" spans="1:76" x14ac:dyDescent="0.2">
      <c r="A481" s="2"/>
      <c r="BT481" s="22"/>
      <c r="BU481" s="29" t="s">
        <v>978</v>
      </c>
      <c r="BV481" s="30" t="s">
        <v>1030</v>
      </c>
      <c r="BW481" s="31">
        <f>L2+(473*L4)</f>
        <v>474</v>
      </c>
      <c r="BX481" s="22"/>
    </row>
    <row r="482" spans="1:76" x14ac:dyDescent="0.2">
      <c r="A482" s="2"/>
      <c r="BT482" s="22"/>
      <c r="BU482" s="29" t="s">
        <v>638</v>
      </c>
      <c r="BV482" s="30" t="s">
        <v>1030</v>
      </c>
      <c r="BW482" s="31">
        <f>L2+(474*L4)</f>
        <v>475</v>
      </c>
      <c r="BX482" s="22"/>
    </row>
    <row r="483" spans="1:76" x14ac:dyDescent="0.2">
      <c r="A483" s="2"/>
      <c r="BT483" s="22"/>
      <c r="BU483" s="29" t="s">
        <v>697</v>
      </c>
      <c r="BV483" s="30" t="s">
        <v>1030</v>
      </c>
      <c r="BW483" s="31">
        <f>L2+(475*L4)</f>
        <v>476</v>
      </c>
      <c r="BX483" s="22"/>
    </row>
    <row r="484" spans="1:76" x14ac:dyDescent="0.2">
      <c r="A484" s="2"/>
      <c r="BT484" s="22"/>
      <c r="BU484" s="29" t="s">
        <v>386</v>
      </c>
      <c r="BV484" s="30" t="s">
        <v>1030</v>
      </c>
      <c r="BW484" s="31">
        <f>L2+(476*L4)</f>
        <v>477</v>
      </c>
      <c r="BX484" s="22"/>
    </row>
    <row r="485" spans="1:76" x14ac:dyDescent="0.2">
      <c r="A485" s="2"/>
      <c r="BT485" s="22"/>
      <c r="BU485" s="29" t="s">
        <v>445</v>
      </c>
      <c r="BV485" s="30" t="s">
        <v>1030</v>
      </c>
      <c r="BW485" s="31">
        <f>L2+(477*L4)</f>
        <v>478</v>
      </c>
      <c r="BX485" s="22"/>
    </row>
    <row r="486" spans="1:76" x14ac:dyDescent="0.2">
      <c r="A486" s="2"/>
      <c r="BT486" s="22"/>
      <c r="BU486" s="29" t="s">
        <v>24</v>
      </c>
      <c r="BV486" s="30" t="s">
        <v>1030</v>
      </c>
      <c r="BW486" s="31">
        <f>L2+(478*L4)</f>
        <v>479</v>
      </c>
      <c r="BX486" s="22"/>
    </row>
    <row r="487" spans="1:76" x14ac:dyDescent="0.2">
      <c r="A487" s="2"/>
      <c r="BT487" s="22"/>
      <c r="BU487" s="29" t="s">
        <v>216</v>
      </c>
      <c r="BV487" s="30" t="s">
        <v>1030</v>
      </c>
      <c r="BW487" s="31">
        <f>L2+(479*L4)</f>
        <v>480</v>
      </c>
      <c r="BX487" s="22"/>
    </row>
    <row r="488" spans="1:76" x14ac:dyDescent="0.2">
      <c r="A488" s="2"/>
      <c r="BT488" s="22"/>
      <c r="BU488" s="29" t="s">
        <v>665</v>
      </c>
      <c r="BV488" s="30" t="s">
        <v>1030</v>
      </c>
      <c r="BW488" s="31">
        <f>L2+(480*L4)</f>
        <v>481</v>
      </c>
      <c r="BX488" s="22"/>
    </row>
    <row r="489" spans="1:76" x14ac:dyDescent="0.2">
      <c r="A489" s="2"/>
      <c r="BT489" s="22"/>
      <c r="BU489" s="29" t="s">
        <v>606</v>
      </c>
      <c r="BV489" s="30" t="s">
        <v>1030</v>
      </c>
      <c r="BW489" s="31">
        <f>L2+(481*L4)</f>
        <v>482</v>
      </c>
      <c r="BX489" s="22"/>
    </row>
    <row r="490" spans="1:76" x14ac:dyDescent="0.2">
      <c r="A490" s="2"/>
      <c r="BT490" s="22"/>
      <c r="BU490" s="29" t="s">
        <v>1010</v>
      </c>
      <c r="BV490" s="30" t="s">
        <v>1030</v>
      </c>
      <c r="BW490" s="31">
        <f>L2+(482*L4)</f>
        <v>483</v>
      </c>
      <c r="BX490" s="22"/>
    </row>
    <row r="491" spans="1:76" x14ac:dyDescent="0.2">
      <c r="A491" s="2"/>
      <c r="BT491" s="22"/>
      <c r="BU491" s="29" t="s">
        <v>818</v>
      </c>
      <c r="BV491" s="30" t="s">
        <v>1030</v>
      </c>
      <c r="BW491" s="31">
        <f>L2+(483*L4)</f>
        <v>484</v>
      </c>
      <c r="BX491" s="22"/>
    </row>
    <row r="492" spans="1:76" x14ac:dyDescent="0.2">
      <c r="A492" s="2"/>
      <c r="BT492" s="22"/>
      <c r="BU492" s="29" t="s">
        <v>248</v>
      </c>
      <c r="BV492" s="30" t="s">
        <v>1030</v>
      </c>
      <c r="BW492" s="31">
        <f>L2+(484*L4)</f>
        <v>485</v>
      </c>
      <c r="BX492" s="22"/>
    </row>
    <row r="493" spans="1:76" x14ac:dyDescent="0.2">
      <c r="A493" s="2"/>
      <c r="BT493" s="22"/>
      <c r="BU493" s="29" t="s">
        <v>56</v>
      </c>
      <c r="BV493" s="30" t="s">
        <v>1030</v>
      </c>
      <c r="BW493" s="31">
        <f>L2+(485*L4)</f>
        <v>486</v>
      </c>
      <c r="BX493" s="22"/>
    </row>
    <row r="494" spans="1:76" x14ac:dyDescent="0.2">
      <c r="A494" s="2"/>
      <c r="BT494" s="22"/>
      <c r="BU494" s="29" t="s">
        <v>413</v>
      </c>
      <c r="BV494" s="30" t="s">
        <v>1030</v>
      </c>
      <c r="BW494" s="31">
        <f>L2+(486*L4)</f>
        <v>487</v>
      </c>
      <c r="BX494" s="22"/>
    </row>
    <row r="495" spans="1:76" x14ac:dyDescent="0.2">
      <c r="A495" s="2"/>
      <c r="BT495" s="22"/>
      <c r="BU495" s="29" t="s">
        <v>354</v>
      </c>
      <c r="BV495" s="30" t="s">
        <v>1030</v>
      </c>
      <c r="BW495" s="31">
        <f>L2+(487*L4)</f>
        <v>488</v>
      </c>
      <c r="BX495" s="22"/>
    </row>
    <row r="496" spans="1:76" x14ac:dyDescent="0.2">
      <c r="A496" s="2"/>
      <c r="BT496" s="22"/>
      <c r="BU496" s="29" t="s">
        <v>165</v>
      </c>
      <c r="BV496" s="30" t="s">
        <v>1030</v>
      </c>
      <c r="BW496" s="31">
        <f>L2+(488*L4)</f>
        <v>489</v>
      </c>
      <c r="BX496" s="22"/>
    </row>
    <row r="497" spans="1:76" x14ac:dyDescent="0.2">
      <c r="A497" s="2"/>
      <c r="BT497" s="22"/>
      <c r="BU497" s="29" t="s">
        <v>108</v>
      </c>
      <c r="BV497" s="30" t="s">
        <v>1030</v>
      </c>
      <c r="BW497" s="31">
        <f>L2+(489*L4)</f>
        <v>490</v>
      </c>
      <c r="BX497" s="22"/>
    </row>
    <row r="498" spans="1:76" x14ac:dyDescent="0.2">
      <c r="A498" s="2"/>
      <c r="BT498" s="22"/>
      <c r="BU498" s="29" t="s">
        <v>496</v>
      </c>
      <c r="BV498" s="30" t="s">
        <v>1030</v>
      </c>
      <c r="BW498" s="31">
        <f>L2+(490*L4)</f>
        <v>491</v>
      </c>
      <c r="BX498" s="22"/>
    </row>
    <row r="499" spans="1:76" x14ac:dyDescent="0.2">
      <c r="A499" s="2"/>
      <c r="BT499" s="22"/>
      <c r="BU499" s="29" t="s">
        <v>302</v>
      </c>
      <c r="BV499" s="30" t="s">
        <v>1030</v>
      </c>
      <c r="BW499" s="31">
        <f>L2+(491*L4)</f>
        <v>492</v>
      </c>
      <c r="BX499" s="22"/>
    </row>
    <row r="500" spans="1:76" x14ac:dyDescent="0.2">
      <c r="A500" s="2"/>
      <c r="BT500" s="22"/>
      <c r="BU500" s="29" t="s">
        <v>748</v>
      </c>
      <c r="BV500" s="30" t="s">
        <v>1030</v>
      </c>
      <c r="BW500" s="31">
        <f>L2+(492*L4)</f>
        <v>493</v>
      </c>
      <c r="BX500" s="22"/>
    </row>
    <row r="501" spans="1:76" x14ac:dyDescent="0.2">
      <c r="A501" s="2"/>
      <c r="BT501" s="22"/>
      <c r="BU501" s="29" t="s">
        <v>554</v>
      </c>
      <c r="BV501" s="30" t="s">
        <v>1030</v>
      </c>
      <c r="BW501" s="31">
        <f>L2+(493*L4)</f>
        <v>494</v>
      </c>
      <c r="BX501" s="22"/>
    </row>
    <row r="502" spans="1:76" x14ac:dyDescent="0.2">
      <c r="A502" s="2"/>
      <c r="BT502" s="22"/>
      <c r="BU502" s="29" t="s">
        <v>928</v>
      </c>
      <c r="BV502" s="30" t="s">
        <v>1030</v>
      </c>
      <c r="BW502" s="31">
        <f>L2+(494*L4)</f>
        <v>495</v>
      </c>
      <c r="BX502" s="22"/>
    </row>
    <row r="503" spans="1:76" x14ac:dyDescent="0.2">
      <c r="A503" s="2"/>
      <c r="BT503" s="22"/>
      <c r="BU503" s="29" t="s">
        <v>870</v>
      </c>
      <c r="BV503" s="30" t="s">
        <v>1030</v>
      </c>
      <c r="BW503" s="31">
        <f>L2+(495*L4)</f>
        <v>496</v>
      </c>
      <c r="BX503" s="22"/>
    </row>
    <row r="504" spans="1:76" x14ac:dyDescent="0.2">
      <c r="A504" s="2"/>
      <c r="BT504" s="22"/>
      <c r="BU504" s="29" t="s">
        <v>338</v>
      </c>
      <c r="BV504" s="30" t="s">
        <v>1030</v>
      </c>
      <c r="BW504" s="31">
        <f>L2+(496*L4)</f>
        <v>497</v>
      </c>
      <c r="BX504" s="22"/>
    </row>
    <row r="505" spans="1:76" x14ac:dyDescent="0.2">
      <c r="A505" s="2"/>
      <c r="BT505" s="22"/>
      <c r="BU505" s="29" t="s">
        <v>397</v>
      </c>
      <c r="BV505" s="30" t="s">
        <v>1030</v>
      </c>
      <c r="BW505" s="31">
        <f>L2+(497*L4)</f>
        <v>498</v>
      </c>
      <c r="BX505" s="22"/>
    </row>
    <row r="506" spans="1:76" x14ac:dyDescent="0.2">
      <c r="A506" s="2"/>
      <c r="BT506" s="22"/>
      <c r="BU506" s="29" t="s">
        <v>72</v>
      </c>
      <c r="BV506" s="30" t="s">
        <v>1030</v>
      </c>
      <c r="BW506" s="31">
        <f>L2+(498*L4)</f>
        <v>499</v>
      </c>
      <c r="BX506" s="22"/>
    </row>
    <row r="507" spans="1:76" x14ac:dyDescent="0.2">
      <c r="A507" s="2"/>
      <c r="BT507" s="22"/>
      <c r="BU507" s="29" t="s">
        <v>264</v>
      </c>
      <c r="BV507" s="30" t="s">
        <v>1030</v>
      </c>
      <c r="BW507" s="31">
        <f>L2+(499*L4)</f>
        <v>500</v>
      </c>
      <c r="BX507" s="22"/>
    </row>
    <row r="508" spans="1:76" x14ac:dyDescent="0.2">
      <c r="A508" s="2"/>
      <c r="BT508" s="22"/>
      <c r="BU508" s="29" t="s">
        <v>834</v>
      </c>
      <c r="BV508" s="30" t="s">
        <v>1030</v>
      </c>
      <c r="BW508" s="31">
        <f>L2+(500*L4)</f>
        <v>501</v>
      </c>
      <c r="BX508" s="22"/>
    </row>
    <row r="509" spans="1:76" x14ac:dyDescent="0.2">
      <c r="A509" s="2"/>
      <c r="BT509" s="22"/>
      <c r="BU509" s="29" t="s">
        <v>1026</v>
      </c>
      <c r="BV509" s="30" t="s">
        <v>1030</v>
      </c>
      <c r="BW509" s="31">
        <f>L2+(501*L4)</f>
        <v>502</v>
      </c>
      <c r="BX509" s="22"/>
    </row>
    <row r="510" spans="1:76" x14ac:dyDescent="0.2">
      <c r="A510" s="2"/>
      <c r="BT510" s="22"/>
      <c r="BU510" s="29" t="s">
        <v>590</v>
      </c>
      <c r="BV510" s="54" t="s">
        <v>1030</v>
      </c>
      <c r="BW510" s="31">
        <f>L2+(502*L4)</f>
        <v>503</v>
      </c>
      <c r="BX510" s="22"/>
    </row>
    <row r="511" spans="1:76" x14ac:dyDescent="0.2">
      <c r="A511" s="2"/>
      <c r="BT511" s="22"/>
      <c r="BU511" s="29" t="s">
        <v>649</v>
      </c>
      <c r="BV511" s="30" t="s">
        <v>1030</v>
      </c>
      <c r="BW511" s="31">
        <f>L2+(503*L4)</f>
        <v>504</v>
      </c>
      <c r="BX511" s="22"/>
    </row>
    <row r="512" spans="1:76" x14ac:dyDescent="0.2">
      <c r="A512" s="2"/>
      <c r="BT512" s="22"/>
      <c r="BU512" s="29" t="s">
        <v>854</v>
      </c>
      <c r="BV512" s="30" t="s">
        <v>1030</v>
      </c>
      <c r="BW512" s="31">
        <f>L2+(504*L4)</f>
        <v>505</v>
      </c>
      <c r="BX512" s="22"/>
    </row>
    <row r="513" spans="1:76" x14ac:dyDescent="0.2">
      <c r="A513" s="64"/>
      <c r="BT513" s="22"/>
      <c r="BU513" s="29" t="s">
        <v>912</v>
      </c>
      <c r="BV513" s="30" t="s">
        <v>1030</v>
      </c>
      <c r="BW513" s="31">
        <f>L2+(505*L4)</f>
        <v>506</v>
      </c>
      <c r="BX513" s="22"/>
    </row>
    <row r="514" spans="1:76" x14ac:dyDescent="0.2">
      <c r="A514" s="64"/>
      <c r="BT514" s="22"/>
      <c r="BU514" s="29" t="s">
        <v>570</v>
      </c>
      <c r="BV514" s="30" t="s">
        <v>1030</v>
      </c>
      <c r="BW514" s="31">
        <f>L2+(506*L4)</f>
        <v>507</v>
      </c>
      <c r="BX514" s="22"/>
    </row>
    <row r="515" spans="1:76" x14ac:dyDescent="0.2">
      <c r="A515" s="64"/>
      <c r="BT515" s="22"/>
      <c r="BU515" s="29" t="s">
        <v>764</v>
      </c>
      <c r="BV515" s="30" t="s">
        <v>1030</v>
      </c>
      <c r="BW515" s="31">
        <f>L2+(507*L4)</f>
        <v>508</v>
      </c>
      <c r="BX515" s="22"/>
    </row>
    <row r="516" spans="1:76" x14ac:dyDescent="0.2">
      <c r="A516" s="2"/>
      <c r="BT516" s="22"/>
      <c r="BU516" s="29" t="s">
        <v>318</v>
      </c>
      <c r="BV516" s="30" t="s">
        <v>1030</v>
      </c>
      <c r="BW516" s="31">
        <f>L2+(508*L4)</f>
        <v>509</v>
      </c>
      <c r="BX516" s="22"/>
    </row>
    <row r="517" spans="1:76" x14ac:dyDescent="0.2">
      <c r="A517" s="2"/>
      <c r="BT517" s="22"/>
      <c r="BU517" s="29" t="s">
        <v>512</v>
      </c>
      <c r="BV517" s="30" t="s">
        <v>1030</v>
      </c>
      <c r="BW517" s="31">
        <f>L2+(509*L4)</f>
        <v>510</v>
      </c>
      <c r="BX517" s="22"/>
    </row>
    <row r="518" spans="1:76" x14ac:dyDescent="0.2">
      <c r="A518" s="2"/>
      <c r="BT518" s="22"/>
      <c r="BU518" s="29" t="s">
        <v>92</v>
      </c>
      <c r="BV518" s="30" t="s">
        <v>1030</v>
      </c>
      <c r="BW518" s="31">
        <f>L2+(510*L4)</f>
        <v>511</v>
      </c>
      <c r="BX518" s="22"/>
    </row>
    <row r="519" spans="1:76" x14ac:dyDescent="0.2">
      <c r="A519" s="2"/>
      <c r="BT519" s="22"/>
      <c r="BU519" s="29" t="s">
        <v>150</v>
      </c>
      <c r="BV519" s="30" t="s">
        <v>1030</v>
      </c>
      <c r="BW519" s="31">
        <f>L2+(511*L4)</f>
        <v>512</v>
      </c>
      <c r="BX519" s="22"/>
    </row>
    <row r="520" spans="1:76" x14ac:dyDescent="0.2">
      <c r="A520" s="2"/>
      <c r="BT520" s="22"/>
      <c r="BU520" s="29" t="s">
        <v>910</v>
      </c>
      <c r="BV520" s="30" t="s">
        <v>1030</v>
      </c>
      <c r="BW520" s="31">
        <f>L2+(512*L4)</f>
        <v>513</v>
      </c>
      <c r="BX520" s="22"/>
    </row>
    <row r="521" spans="1:76" x14ac:dyDescent="0.2">
      <c r="A521" s="2"/>
      <c r="BT521" s="22"/>
      <c r="BU521" s="29" t="s">
        <v>852</v>
      </c>
      <c r="BV521" s="30" t="s">
        <v>1030</v>
      </c>
      <c r="BW521" s="31">
        <f>L2+(513*L4)</f>
        <v>514</v>
      </c>
      <c r="BX521" s="22"/>
    </row>
    <row r="522" spans="1:76" x14ac:dyDescent="0.2">
      <c r="A522" s="2"/>
      <c r="BT522" s="22"/>
      <c r="BU522" s="29" t="s">
        <v>766</v>
      </c>
      <c r="BV522" s="30" t="s">
        <v>1030</v>
      </c>
      <c r="BW522" s="31">
        <f>L2+(514*L4)</f>
        <v>515</v>
      </c>
      <c r="BX522" s="22"/>
    </row>
    <row r="523" spans="1:76" x14ac:dyDescent="0.2">
      <c r="A523" s="2"/>
      <c r="BT523" s="22"/>
      <c r="BU523" s="29" t="s">
        <v>572</v>
      </c>
      <c r="BV523" s="30" t="s">
        <v>1030</v>
      </c>
      <c r="BW523" s="31">
        <f>L2+(515*L4)</f>
        <v>516</v>
      </c>
      <c r="BX523" s="22"/>
    </row>
    <row r="524" spans="1:76" x14ac:dyDescent="0.2">
      <c r="A524" s="2"/>
      <c r="BT524" s="22"/>
      <c r="BU524" s="29" t="s">
        <v>510</v>
      </c>
      <c r="BV524" s="30" t="s">
        <v>1030</v>
      </c>
      <c r="BW524" s="31">
        <f>L2+(516*L4)</f>
        <v>517</v>
      </c>
      <c r="BX524" s="22"/>
    </row>
    <row r="525" spans="1:76" x14ac:dyDescent="0.2">
      <c r="A525" s="2"/>
      <c r="BT525" s="22"/>
      <c r="BU525" s="29" t="s">
        <v>316</v>
      </c>
      <c r="BV525" s="30" t="s">
        <v>1030</v>
      </c>
      <c r="BW525" s="31">
        <f>L2+(517*L4)</f>
        <v>518</v>
      </c>
      <c r="BX525" s="22"/>
    </row>
    <row r="526" spans="1:76" x14ac:dyDescent="0.2">
      <c r="A526" s="2"/>
      <c r="BT526" s="22"/>
      <c r="BU526" s="29" t="s">
        <v>152</v>
      </c>
      <c r="BV526" s="30" t="s">
        <v>1030</v>
      </c>
      <c r="BW526" s="31">
        <f>L2+(518*L4)</f>
        <v>519</v>
      </c>
      <c r="BX526" s="22"/>
    </row>
    <row r="527" spans="1:76" x14ac:dyDescent="0.2">
      <c r="A527" s="2"/>
      <c r="BT527" s="22"/>
      <c r="BU527" s="29" t="s">
        <v>94</v>
      </c>
      <c r="BV527" s="30" t="s">
        <v>1030</v>
      </c>
      <c r="BW527" s="31">
        <f>L2+(519*L4)</f>
        <v>520</v>
      </c>
      <c r="BX527" s="22"/>
    </row>
    <row r="528" spans="1:76" x14ac:dyDescent="0.2">
      <c r="A528" s="2"/>
      <c r="BT528" s="22"/>
      <c r="BU528" s="29" t="s">
        <v>395</v>
      </c>
      <c r="BV528" s="30" t="s">
        <v>1030</v>
      </c>
      <c r="BW528" s="31">
        <f>L2+(520*L4)</f>
        <v>521</v>
      </c>
      <c r="BX528" s="22"/>
    </row>
    <row r="529" spans="1:76" x14ac:dyDescent="0.2">
      <c r="A529" s="2"/>
      <c r="BT529" s="22"/>
      <c r="BU529" s="29" t="s">
        <v>336</v>
      </c>
      <c r="BV529" s="30" t="s">
        <v>1030</v>
      </c>
      <c r="BW529" s="31">
        <f>L2+(521*L4)</f>
        <v>522</v>
      </c>
      <c r="BX529" s="22"/>
    </row>
    <row r="530" spans="1:76" x14ac:dyDescent="0.2">
      <c r="A530" s="2"/>
      <c r="BT530" s="22"/>
      <c r="BU530" s="29" t="s">
        <v>266</v>
      </c>
      <c r="BV530" s="30" t="s">
        <v>1030</v>
      </c>
      <c r="BW530" s="31">
        <f>L2+(522*L4)</f>
        <v>523</v>
      </c>
      <c r="BX530" s="22"/>
    </row>
    <row r="531" spans="1:76" x14ac:dyDescent="0.2">
      <c r="A531" s="2"/>
      <c r="BT531" s="22"/>
      <c r="BU531" s="29" t="s">
        <v>74</v>
      </c>
      <c r="BV531" s="30" t="s">
        <v>1030</v>
      </c>
      <c r="BW531" s="31">
        <f>L2+(523*L4)</f>
        <v>524</v>
      </c>
      <c r="BX531" s="22"/>
    </row>
    <row r="532" spans="1:76" x14ac:dyDescent="0.2">
      <c r="A532" s="2"/>
      <c r="BT532" s="22"/>
      <c r="BU532" s="29" t="s">
        <v>1024</v>
      </c>
      <c r="BV532" s="30" t="s">
        <v>1030</v>
      </c>
      <c r="BW532" s="31">
        <f>L2+(524*L4)</f>
        <v>525</v>
      </c>
      <c r="BX532" s="22"/>
    </row>
    <row r="533" spans="1:76" x14ac:dyDescent="0.2">
      <c r="A533" s="2"/>
      <c r="BT533" s="22"/>
      <c r="BU533" s="29" t="s">
        <v>832</v>
      </c>
      <c r="BV533" s="30" t="s">
        <v>1030</v>
      </c>
      <c r="BW533" s="31">
        <f>L2+(525*L4)</f>
        <v>526</v>
      </c>
      <c r="BX533" s="22"/>
    </row>
    <row r="534" spans="1:76" x14ac:dyDescent="0.2">
      <c r="A534" s="2"/>
      <c r="BT534" s="22"/>
      <c r="BU534" s="29" t="s">
        <v>651</v>
      </c>
      <c r="BV534" s="30" t="s">
        <v>1030</v>
      </c>
      <c r="BW534" s="31">
        <f>L2+(526*L4)</f>
        <v>527</v>
      </c>
      <c r="BX534" s="22"/>
    </row>
    <row r="535" spans="1:76" x14ac:dyDescent="0.2">
      <c r="A535" s="2"/>
      <c r="BT535" s="22"/>
      <c r="BU535" s="29" t="s">
        <v>592</v>
      </c>
      <c r="BV535" s="30" t="s">
        <v>1030</v>
      </c>
      <c r="BW535" s="31">
        <f>L2+(527*L4)</f>
        <v>528</v>
      </c>
      <c r="BX535" s="22"/>
    </row>
    <row r="536" spans="1:76" x14ac:dyDescent="0.2">
      <c r="A536" s="2"/>
      <c r="BT536" s="22"/>
      <c r="BU536" s="29" t="s">
        <v>110</v>
      </c>
      <c r="BV536" s="30" t="s">
        <v>1030</v>
      </c>
      <c r="BW536" s="31">
        <f>L2+(528*L4)</f>
        <v>529</v>
      </c>
      <c r="BX536" s="22"/>
    </row>
    <row r="537" spans="1:76" x14ac:dyDescent="0.2">
      <c r="A537" s="2"/>
      <c r="BT537" s="22"/>
      <c r="BU537" s="29" t="s">
        <v>167</v>
      </c>
      <c r="BV537" s="30" t="s">
        <v>1030</v>
      </c>
      <c r="BW537" s="31">
        <f>L2+(529*L4)</f>
        <v>530</v>
      </c>
      <c r="BX537" s="22"/>
    </row>
    <row r="538" spans="1:76" x14ac:dyDescent="0.2">
      <c r="A538" s="2"/>
      <c r="BT538" s="22"/>
      <c r="BU538" s="29" t="s">
        <v>300</v>
      </c>
      <c r="BV538" s="30" t="s">
        <v>1030</v>
      </c>
      <c r="BW538" s="31">
        <f>L2+(530*L4)</f>
        <v>531</v>
      </c>
      <c r="BX538" s="22"/>
    </row>
    <row r="539" spans="1:76" x14ac:dyDescent="0.2">
      <c r="A539" s="2"/>
      <c r="BT539" s="22"/>
      <c r="BU539" s="29" t="s">
        <v>494</v>
      </c>
      <c r="BV539" s="30" t="s">
        <v>1030</v>
      </c>
      <c r="BW539" s="31">
        <f>L2+(531*L4)</f>
        <v>532</v>
      </c>
      <c r="BX539" s="22"/>
    </row>
    <row r="540" spans="1:76" x14ac:dyDescent="0.2">
      <c r="A540" s="2"/>
      <c r="BT540" s="22"/>
      <c r="BU540" s="29" t="s">
        <v>556</v>
      </c>
      <c r="BV540" s="30" t="s">
        <v>1030</v>
      </c>
      <c r="BW540" s="31">
        <f>L2+(532*L4)</f>
        <v>533</v>
      </c>
      <c r="BX540" s="22"/>
    </row>
    <row r="541" spans="1:76" x14ac:dyDescent="0.2">
      <c r="A541" s="2"/>
      <c r="BT541" s="22"/>
      <c r="BU541" s="29" t="s">
        <v>750</v>
      </c>
      <c r="BV541" s="30" t="s">
        <v>1030</v>
      </c>
      <c r="BW541" s="31">
        <f>L2+(533*L4)</f>
        <v>534</v>
      </c>
      <c r="BX541" s="22"/>
    </row>
    <row r="542" spans="1:76" x14ac:dyDescent="0.2">
      <c r="A542" s="2"/>
      <c r="BT542" s="22"/>
      <c r="BU542" s="29" t="s">
        <v>868</v>
      </c>
      <c r="BV542" s="30" t="s">
        <v>1030</v>
      </c>
      <c r="BW542" s="31">
        <f>L2+(534*L4)</f>
        <v>535</v>
      </c>
      <c r="BX542" s="22"/>
    </row>
    <row r="543" spans="1:76" x14ac:dyDescent="0.2">
      <c r="A543" s="2"/>
      <c r="BT543" s="22"/>
      <c r="BU543" s="29" t="s">
        <v>926</v>
      </c>
      <c r="BV543" s="30" t="s">
        <v>1030</v>
      </c>
      <c r="BW543" s="31">
        <f>L2+(535*L4)</f>
        <v>536</v>
      </c>
      <c r="BX543" s="22"/>
    </row>
    <row r="544" spans="1:76" x14ac:dyDescent="0.2">
      <c r="A544" s="2"/>
      <c r="BT544" s="22"/>
      <c r="BU544" s="29" t="s">
        <v>608</v>
      </c>
      <c r="BV544" s="30" t="s">
        <v>1030</v>
      </c>
      <c r="BW544" s="31">
        <f>L2+(536*L4)</f>
        <v>537</v>
      </c>
      <c r="BX544" s="22"/>
    </row>
    <row r="545" spans="1:76" x14ac:dyDescent="0.2">
      <c r="A545" s="2"/>
      <c r="BT545" s="22"/>
      <c r="BU545" s="55" t="s">
        <v>667</v>
      </c>
      <c r="BV545" s="30" t="s">
        <v>1030</v>
      </c>
      <c r="BW545" s="31">
        <f>L2+(537*L4)</f>
        <v>538</v>
      </c>
      <c r="BX545" s="22"/>
    </row>
    <row r="546" spans="1:76" x14ac:dyDescent="0.2">
      <c r="A546" s="2"/>
      <c r="BT546" s="22"/>
      <c r="BU546" s="29" t="s">
        <v>816</v>
      </c>
      <c r="BV546" s="30" t="s">
        <v>1030</v>
      </c>
      <c r="BW546" s="31">
        <f>L2+(538*L4)</f>
        <v>539</v>
      </c>
      <c r="BX546" s="22"/>
    </row>
    <row r="547" spans="1:76" x14ac:dyDescent="0.2">
      <c r="A547" s="2"/>
      <c r="BT547" s="22"/>
      <c r="BU547" s="29" t="s">
        <v>1008</v>
      </c>
      <c r="BV547" s="30" t="s">
        <v>1030</v>
      </c>
      <c r="BW547" s="31">
        <f>L2+(539*L4)</f>
        <v>540</v>
      </c>
      <c r="BX547" s="22"/>
    </row>
    <row r="548" spans="1:76" x14ac:dyDescent="0.2">
      <c r="A548" s="2"/>
      <c r="BT548" s="22"/>
      <c r="BU548" s="55" t="s">
        <v>58</v>
      </c>
      <c r="BV548" s="30" t="s">
        <v>1030</v>
      </c>
      <c r="BW548" s="31">
        <f>L2+(540*L4)</f>
        <v>541</v>
      </c>
      <c r="BX548" s="22"/>
    </row>
    <row r="549" spans="1:76" x14ac:dyDescent="0.2">
      <c r="A549" s="2"/>
      <c r="BT549" s="22"/>
      <c r="BU549" s="29" t="s">
        <v>250</v>
      </c>
      <c r="BV549" s="30" t="s">
        <v>1030</v>
      </c>
      <c r="BW549" s="31">
        <f>L2+(541*L4)</f>
        <v>542</v>
      </c>
      <c r="BX549" s="22"/>
    </row>
    <row r="550" spans="1:76" x14ac:dyDescent="0.2">
      <c r="A550" s="2"/>
      <c r="BT550" s="22"/>
      <c r="BU550" s="29" t="s">
        <v>352</v>
      </c>
      <c r="BV550" s="30" t="s">
        <v>1030</v>
      </c>
      <c r="BW550" s="31">
        <f>L2+(542*L4)</f>
        <v>543</v>
      </c>
      <c r="BX550" s="22"/>
    </row>
    <row r="551" spans="1:76" x14ac:dyDescent="0.2">
      <c r="A551" s="2"/>
      <c r="BT551" s="22"/>
      <c r="BU551" s="55" t="s">
        <v>411</v>
      </c>
      <c r="BV551" s="30" t="s">
        <v>1030</v>
      </c>
      <c r="BW551" s="31">
        <f>L2+(543*L4)</f>
        <v>544</v>
      </c>
      <c r="BX551" s="22"/>
    </row>
    <row r="552" spans="1:76" x14ac:dyDescent="0.2">
      <c r="A552" s="2"/>
      <c r="BT552" s="22"/>
      <c r="BU552" s="29" t="s">
        <v>976</v>
      </c>
      <c r="BV552" s="30" t="s">
        <v>1030</v>
      </c>
      <c r="BW552" s="31">
        <f>L2+(544*L4)</f>
        <v>545</v>
      </c>
      <c r="BX552" s="22"/>
    </row>
    <row r="553" spans="1:76" x14ac:dyDescent="0.2">
      <c r="A553" s="2"/>
      <c r="BT553" s="22"/>
      <c r="BU553" s="29" t="s">
        <v>784</v>
      </c>
      <c r="BV553" s="30" t="s">
        <v>1030</v>
      </c>
      <c r="BW553" s="31">
        <f>L2+(545*L4)</f>
        <v>546</v>
      </c>
      <c r="BX553" s="22"/>
    </row>
    <row r="554" spans="1:76" x14ac:dyDescent="0.2">
      <c r="A554" s="2"/>
      <c r="BT554" s="22"/>
      <c r="BU554" s="29" t="s">
        <v>699</v>
      </c>
      <c r="BV554" s="30" t="s">
        <v>1030</v>
      </c>
      <c r="BW554" s="31">
        <f>L2+(546*L4)</f>
        <v>547</v>
      </c>
      <c r="BX554" s="22"/>
    </row>
    <row r="555" spans="1:76" x14ac:dyDescent="0.2">
      <c r="A555" s="2"/>
      <c r="BT555" s="22"/>
      <c r="BU555" s="29" t="s">
        <v>640</v>
      </c>
      <c r="BV555" s="30" t="s">
        <v>1030</v>
      </c>
      <c r="BW555" s="31">
        <f>L2+(547*L4)</f>
        <v>548</v>
      </c>
      <c r="BX555" s="22"/>
    </row>
    <row r="556" spans="1:76" x14ac:dyDescent="0.2">
      <c r="A556" s="64"/>
      <c r="BT556" s="22"/>
      <c r="BU556" s="29" t="s">
        <v>443</v>
      </c>
      <c r="BV556" s="30" t="s">
        <v>1030</v>
      </c>
      <c r="BW556" s="31">
        <f>L2+(548*L4)</f>
        <v>549</v>
      </c>
      <c r="BX556" s="22"/>
    </row>
    <row r="557" spans="1:76" x14ac:dyDescent="0.2">
      <c r="A557" s="64"/>
      <c r="BT557" s="22"/>
      <c r="BU557" s="29" t="s">
        <v>384</v>
      </c>
      <c r="BV557" s="30" t="s">
        <v>1030</v>
      </c>
      <c r="BW557" s="31">
        <f>L2+(549*L4)</f>
        <v>550</v>
      </c>
      <c r="BX557" s="22"/>
    </row>
    <row r="558" spans="1:76" x14ac:dyDescent="0.2">
      <c r="A558" s="64"/>
      <c r="BT558" s="22"/>
      <c r="BU558" s="29" t="s">
        <v>218</v>
      </c>
      <c r="BV558" s="30" t="s">
        <v>1030</v>
      </c>
      <c r="BW558" s="31">
        <f>L2+(550*L4)</f>
        <v>551</v>
      </c>
      <c r="BX558" s="22"/>
    </row>
    <row r="559" spans="1:76" x14ac:dyDescent="0.2">
      <c r="A559" s="2"/>
      <c r="BT559" s="22"/>
      <c r="BU559" s="29" t="s">
        <v>26</v>
      </c>
      <c r="BV559" s="30" t="s">
        <v>1030</v>
      </c>
      <c r="BW559" s="31">
        <f>L2+(551*L4)</f>
        <v>552</v>
      </c>
      <c r="BX559" s="22"/>
    </row>
    <row r="560" spans="1:76" x14ac:dyDescent="0.2">
      <c r="A560" s="64"/>
      <c r="BT560" s="22"/>
      <c r="BU560" s="29" t="s">
        <v>463</v>
      </c>
      <c r="BV560" s="30" t="s">
        <v>1030</v>
      </c>
      <c r="BW560" s="31">
        <f>L2+(552*L4)</f>
        <v>553</v>
      </c>
      <c r="BX560" s="22"/>
    </row>
    <row r="561" spans="1:76" x14ac:dyDescent="0.2">
      <c r="A561" s="64"/>
      <c r="BT561" s="22"/>
      <c r="BU561" s="29" t="s">
        <v>269</v>
      </c>
      <c r="BV561" s="30" t="s">
        <v>1030</v>
      </c>
      <c r="BW561" s="31">
        <f>L2+(553*L4)</f>
        <v>554</v>
      </c>
      <c r="BX561" s="22"/>
    </row>
    <row r="562" spans="1:76" x14ac:dyDescent="0.2">
      <c r="A562" s="64"/>
      <c r="BT562" s="22"/>
      <c r="BU562" s="29" t="s">
        <v>198</v>
      </c>
      <c r="BV562" s="30" t="s">
        <v>1030</v>
      </c>
      <c r="BW562" s="31">
        <f>L2+(554*L4)</f>
        <v>555</v>
      </c>
      <c r="BX562" s="22"/>
    </row>
    <row r="563" spans="1:76" x14ac:dyDescent="0.2">
      <c r="A563" s="64"/>
      <c r="BT563" s="22"/>
      <c r="BU563" s="29" t="s">
        <v>141</v>
      </c>
      <c r="BV563" s="30" t="s">
        <v>1030</v>
      </c>
      <c r="BW563" s="31">
        <f>L2+(555*L4)</f>
        <v>556</v>
      </c>
      <c r="BX563" s="22"/>
    </row>
    <row r="564" spans="1:76" x14ac:dyDescent="0.2">
      <c r="A564" s="2"/>
      <c r="BT564" s="22"/>
      <c r="BU564" s="29" t="s">
        <v>957</v>
      </c>
      <c r="BV564" s="30" t="s">
        <v>1030</v>
      </c>
      <c r="BW564" s="31">
        <f>L2+(556*L4)</f>
        <v>557</v>
      </c>
      <c r="BX564" s="22"/>
    </row>
    <row r="565" spans="1:76" x14ac:dyDescent="0.2">
      <c r="A565" s="2"/>
      <c r="BT565" s="22"/>
      <c r="BU565" s="29" t="s">
        <v>899</v>
      </c>
      <c r="BV565" s="30" t="s">
        <v>1030</v>
      </c>
      <c r="BW565" s="31">
        <f>L2+(557*L4)</f>
        <v>558</v>
      </c>
      <c r="BX565" s="22"/>
    </row>
    <row r="566" spans="1:76" x14ac:dyDescent="0.2">
      <c r="A566" s="2"/>
      <c r="BT566" s="22"/>
      <c r="BU566" s="29" t="s">
        <v>719</v>
      </c>
      <c r="BV566" s="30" t="s">
        <v>1030</v>
      </c>
      <c r="BW566" s="31">
        <f>L2+(558*L4)</f>
        <v>559</v>
      </c>
      <c r="BX566" s="22"/>
    </row>
    <row r="567" spans="1:76" x14ac:dyDescent="0.2">
      <c r="A567" s="2"/>
      <c r="BT567" s="22"/>
      <c r="BU567" s="29" t="s">
        <v>525</v>
      </c>
      <c r="BV567" s="30" t="s">
        <v>1030</v>
      </c>
      <c r="BW567" s="31">
        <f>L2+(559*L4)</f>
        <v>560</v>
      </c>
      <c r="BX567" s="22"/>
    </row>
    <row r="568" spans="1:76" x14ac:dyDescent="0.2">
      <c r="A568" s="2"/>
      <c r="BT568" s="22"/>
      <c r="BU568" s="29" t="s">
        <v>42</v>
      </c>
      <c r="BV568" s="30" t="s">
        <v>1030</v>
      </c>
      <c r="BW568" s="31">
        <f>L2+(560*L4)</f>
        <v>561</v>
      </c>
      <c r="BX568" s="22"/>
    </row>
    <row r="569" spans="1:76" x14ac:dyDescent="0.2">
      <c r="A569" s="2"/>
      <c r="BT569" s="22"/>
      <c r="BU569" s="29" t="s">
        <v>234</v>
      </c>
      <c r="BV569" s="30" t="s">
        <v>1030</v>
      </c>
      <c r="BW569" s="31">
        <f>L2+(561*L4)</f>
        <v>562</v>
      </c>
      <c r="BX569" s="22"/>
    </row>
    <row r="570" spans="1:76" x14ac:dyDescent="0.2">
      <c r="A570" s="2"/>
      <c r="BT570" s="22"/>
      <c r="BU570" s="29" t="s">
        <v>368</v>
      </c>
      <c r="BV570" s="30" t="s">
        <v>1030</v>
      </c>
      <c r="BW570" s="31">
        <f>L2+(562*L4)</f>
        <v>563</v>
      </c>
      <c r="BX570" s="22"/>
    </row>
    <row r="571" spans="1:76" x14ac:dyDescent="0.2">
      <c r="A571" s="2"/>
      <c r="BT571" s="22"/>
      <c r="BU571" s="29" t="s">
        <v>427</v>
      </c>
      <c r="BV571" s="30" t="s">
        <v>1030</v>
      </c>
      <c r="BW571" s="31">
        <f>L2+(563*L4)</f>
        <v>564</v>
      </c>
      <c r="BX571" s="22"/>
    </row>
    <row r="572" spans="1:76" x14ac:dyDescent="0.2">
      <c r="A572" s="2"/>
      <c r="BT572" s="22"/>
      <c r="BU572" s="29" t="s">
        <v>624</v>
      </c>
      <c r="BV572" s="30" t="s">
        <v>1030</v>
      </c>
      <c r="BW572" s="31">
        <f>L2+(564*L4)</f>
        <v>565</v>
      </c>
      <c r="BX572" s="22"/>
    </row>
    <row r="573" spans="1:76" x14ac:dyDescent="0.2">
      <c r="A573" s="2"/>
      <c r="BT573" s="22"/>
      <c r="BU573" s="29" t="s">
        <v>683</v>
      </c>
      <c r="BV573" s="30" t="s">
        <v>1030</v>
      </c>
      <c r="BW573" s="31">
        <f>L2+(565*L4)</f>
        <v>566</v>
      </c>
      <c r="BX573" s="22"/>
    </row>
    <row r="574" spans="1:76" x14ac:dyDescent="0.2">
      <c r="A574" s="2"/>
      <c r="BT574" s="22"/>
      <c r="BU574" s="29" t="s">
        <v>800</v>
      </c>
      <c r="BV574" s="30" t="s">
        <v>1030</v>
      </c>
      <c r="BW574" s="31">
        <f>L2+(566*L4)</f>
        <v>567</v>
      </c>
      <c r="BX574" s="22"/>
    </row>
    <row r="575" spans="1:76" x14ac:dyDescent="0.2">
      <c r="A575" s="2"/>
      <c r="BT575" s="22"/>
      <c r="BU575" s="29" t="s">
        <v>992</v>
      </c>
      <c r="BV575" s="30" t="s">
        <v>1030</v>
      </c>
      <c r="BW575" s="31">
        <f>L2+(567*L4)</f>
        <v>568</v>
      </c>
      <c r="BX575" s="22"/>
    </row>
    <row r="576" spans="1:76" x14ac:dyDescent="0.2">
      <c r="A576" s="2"/>
      <c r="BT576" s="22"/>
      <c r="BU576" s="29" t="s">
        <v>541</v>
      </c>
      <c r="BV576" s="30" t="s">
        <v>1030</v>
      </c>
      <c r="BW576" s="31">
        <f>L2+(568*L4)</f>
        <v>569</v>
      </c>
      <c r="BX576" s="22"/>
    </row>
    <row r="577" spans="1:76" x14ac:dyDescent="0.2">
      <c r="A577" s="2"/>
      <c r="BT577" s="22"/>
      <c r="BU577" s="29" t="s">
        <v>735</v>
      </c>
      <c r="BV577" s="30" t="s">
        <v>1030</v>
      </c>
      <c r="BW577" s="31">
        <f>L2+(569*L4)</f>
        <v>570</v>
      </c>
      <c r="BX577" s="22"/>
    </row>
    <row r="578" spans="1:76" x14ac:dyDescent="0.2">
      <c r="A578" s="2"/>
      <c r="BT578" s="22"/>
      <c r="BU578" s="29" t="s">
        <v>883</v>
      </c>
      <c r="BV578" s="30" t="s">
        <v>1030</v>
      </c>
      <c r="BW578" s="31">
        <f>L2+(570*L4)</f>
        <v>571</v>
      </c>
      <c r="BX578" s="22"/>
    </row>
    <row r="579" spans="1:76" x14ac:dyDescent="0.2">
      <c r="A579" s="2"/>
      <c r="BT579" s="22"/>
      <c r="BU579" s="29" t="s">
        <v>942</v>
      </c>
      <c r="BV579" s="30" t="s">
        <v>1030</v>
      </c>
      <c r="BW579" s="31">
        <f>L2+(571*L4)</f>
        <v>572</v>
      </c>
      <c r="BX579" s="22"/>
    </row>
    <row r="580" spans="1:76" x14ac:dyDescent="0.2">
      <c r="A580" s="2"/>
      <c r="BT580" s="22"/>
      <c r="BU580" s="29" t="s">
        <v>125</v>
      </c>
      <c r="BV580" s="30" t="s">
        <v>1030</v>
      </c>
      <c r="BW580" s="31">
        <f>L2+(572*L4)</f>
        <v>573</v>
      </c>
      <c r="BX580" s="22"/>
    </row>
    <row r="581" spans="1:76" x14ac:dyDescent="0.2">
      <c r="A581" s="2"/>
      <c r="BT581" s="22"/>
      <c r="BU581" s="29" t="s">
        <v>182</v>
      </c>
      <c r="BV581" s="30" t="s">
        <v>1030</v>
      </c>
      <c r="BW581" s="31">
        <f>L2+(573*L4)</f>
        <v>574</v>
      </c>
      <c r="BX581" s="22"/>
    </row>
    <row r="582" spans="1:76" x14ac:dyDescent="0.2">
      <c r="A582" s="2"/>
      <c r="BT582" s="22"/>
      <c r="BU582" s="29" t="s">
        <v>285</v>
      </c>
      <c r="BV582" s="30" t="s">
        <v>1030</v>
      </c>
      <c r="BW582" s="31">
        <f>L2+(574*L4)</f>
        <v>575</v>
      </c>
      <c r="BX582" s="22"/>
    </row>
    <row r="583" spans="1:76" x14ac:dyDescent="0.2">
      <c r="A583" s="2"/>
      <c r="BT583" s="22"/>
      <c r="BU583" s="29" t="s">
        <v>479</v>
      </c>
      <c r="BV583" s="30" t="s">
        <v>1030</v>
      </c>
      <c r="BW583" s="31">
        <f>L2+(575*L4)</f>
        <v>576</v>
      </c>
      <c r="BX583" s="22"/>
    </row>
    <row r="584" spans="1:76" x14ac:dyDescent="0.2">
      <c r="A584" s="2"/>
      <c r="BT584" s="22"/>
      <c r="BU584" s="29" t="s">
        <v>0</v>
      </c>
      <c r="BV584" s="30" t="s">
        <v>1030</v>
      </c>
      <c r="BW584" s="31">
        <f>L2+(576*L4)</f>
        <v>577</v>
      </c>
      <c r="BX584" s="22"/>
    </row>
    <row r="585" spans="1:76" x14ac:dyDescent="0.2">
      <c r="A585" s="2"/>
      <c r="BT585" s="22"/>
      <c r="BU585" s="29" t="s">
        <v>1</v>
      </c>
      <c r="BV585" s="30" t="s">
        <v>1030</v>
      </c>
      <c r="BW585" s="31">
        <f>L2+(577*L4)</f>
        <v>578</v>
      </c>
      <c r="BX585" s="22"/>
    </row>
    <row r="586" spans="1:76" x14ac:dyDescent="0.2">
      <c r="A586" s="2"/>
      <c r="BT586" s="22"/>
      <c r="BU586" s="29" t="s">
        <v>2</v>
      </c>
      <c r="BV586" s="30" t="s">
        <v>1030</v>
      </c>
      <c r="BW586" s="31">
        <f>L2+(578*L4)</f>
        <v>579</v>
      </c>
      <c r="BX586" s="22"/>
    </row>
    <row r="587" spans="1:76" x14ac:dyDescent="0.2">
      <c r="A587" s="2"/>
      <c r="BT587" s="22"/>
      <c r="BU587" s="29" t="s">
        <v>729</v>
      </c>
      <c r="BV587" s="54" t="s">
        <v>1030</v>
      </c>
      <c r="BW587" s="31">
        <f>L2+(579*L4)</f>
        <v>580</v>
      </c>
      <c r="BX587" s="22"/>
    </row>
    <row r="588" spans="1:76" x14ac:dyDescent="0.2">
      <c r="A588" s="2"/>
      <c r="BT588" s="22"/>
      <c r="BU588" s="29" t="s">
        <v>291</v>
      </c>
      <c r="BV588" s="30" t="s">
        <v>1030</v>
      </c>
      <c r="BW588" s="31">
        <f>L2+(580*L4)</f>
        <v>581</v>
      </c>
      <c r="BX588" s="22"/>
    </row>
    <row r="589" spans="1:76" x14ac:dyDescent="0.2">
      <c r="A589" s="2"/>
      <c r="BT589" s="22"/>
      <c r="BU589" s="29" t="s">
        <v>477</v>
      </c>
      <c r="BV589" s="30" t="s">
        <v>1030</v>
      </c>
      <c r="BW589" s="31">
        <f>L2+(581*L4)</f>
        <v>582</v>
      </c>
      <c r="BX589" s="22"/>
    </row>
    <row r="590" spans="1:76" x14ac:dyDescent="0.2">
      <c r="A590" s="2"/>
      <c r="BT590" s="22"/>
      <c r="BU590" s="29" t="s">
        <v>119</v>
      </c>
      <c r="BV590" s="30" t="s">
        <v>1030</v>
      </c>
      <c r="BW590" s="31">
        <f>L2+(582*L4)</f>
        <v>583</v>
      </c>
      <c r="BX590" s="22"/>
    </row>
    <row r="591" spans="1:76" x14ac:dyDescent="0.2">
      <c r="A591" s="2"/>
      <c r="BT591" s="22"/>
      <c r="BU591" s="29" t="s">
        <v>184</v>
      </c>
      <c r="BV591" s="30" t="s">
        <v>1030</v>
      </c>
      <c r="BW591" s="31">
        <f>L2+(583*L4)</f>
        <v>584</v>
      </c>
      <c r="BX591" s="22"/>
    </row>
    <row r="592" spans="1:76" x14ac:dyDescent="0.2">
      <c r="A592" s="2"/>
      <c r="BT592" s="22"/>
      <c r="BU592" s="29" t="s">
        <v>366</v>
      </c>
      <c r="BV592" s="30" t="s">
        <v>1030</v>
      </c>
      <c r="BW592" s="31">
        <f>L2+(584*L4)</f>
        <v>585</v>
      </c>
      <c r="BX592" s="22"/>
    </row>
    <row r="593" spans="1:76" x14ac:dyDescent="0.2">
      <c r="A593" s="2"/>
      <c r="BT593" s="22"/>
      <c r="BU593" s="29" t="s">
        <v>433</v>
      </c>
      <c r="BV593" s="30" t="s">
        <v>1030</v>
      </c>
      <c r="BW593" s="31">
        <f>L2+(585*L4)</f>
        <v>586</v>
      </c>
      <c r="BX593" s="22"/>
    </row>
    <row r="594" spans="1:76" x14ac:dyDescent="0.2">
      <c r="A594" s="2"/>
      <c r="BT594" s="22"/>
      <c r="BU594" s="29" t="s">
        <v>44</v>
      </c>
      <c r="BV594" s="30" t="s">
        <v>1030</v>
      </c>
      <c r="BW594" s="31">
        <f>L2+(586*L4)</f>
        <v>587</v>
      </c>
      <c r="BX594" s="22"/>
    </row>
    <row r="595" spans="1:76" x14ac:dyDescent="0.2">
      <c r="A595" s="2"/>
      <c r="BT595" s="22"/>
      <c r="BU595" s="29" t="s">
        <v>228</v>
      </c>
      <c r="BV595" s="30" t="s">
        <v>1030</v>
      </c>
      <c r="BW595" s="31">
        <f>L2+(587*L4)</f>
        <v>588</v>
      </c>
      <c r="BX595" s="22"/>
    </row>
    <row r="596" spans="1:76" x14ac:dyDescent="0.2">
      <c r="A596" s="2"/>
      <c r="BT596" s="22"/>
      <c r="BU596" s="29" t="s">
        <v>806</v>
      </c>
      <c r="BV596" s="30" t="s">
        <v>1030</v>
      </c>
      <c r="BW596" s="31">
        <f>L2+(588*L4)</f>
        <v>589</v>
      </c>
      <c r="BX596" s="22"/>
    </row>
    <row r="597" spans="1:76" x14ac:dyDescent="0.2">
      <c r="A597" s="2"/>
      <c r="BT597" s="22"/>
      <c r="BU597" s="29" t="s">
        <v>990</v>
      </c>
      <c r="BV597" s="30" t="s">
        <v>1030</v>
      </c>
      <c r="BW597" s="31">
        <f>L2+(589*L4)</f>
        <v>590</v>
      </c>
      <c r="BX597" s="22"/>
    </row>
    <row r="598" spans="1:76" x14ac:dyDescent="0.2">
      <c r="A598" s="2"/>
      <c r="BT598" s="22"/>
      <c r="BU598" s="29" t="s">
        <v>618</v>
      </c>
      <c r="BV598" s="30" t="s">
        <v>1030</v>
      </c>
      <c r="BW598" s="31">
        <f>L2+(590*L4)</f>
        <v>591</v>
      </c>
      <c r="BX598" s="22"/>
    </row>
    <row r="599" spans="1:76" x14ac:dyDescent="0.2">
      <c r="A599" s="64"/>
      <c r="BT599" s="22"/>
      <c r="BU599" s="29" t="s">
        <v>685</v>
      </c>
      <c r="BV599" s="30" t="s">
        <v>1030</v>
      </c>
      <c r="BW599" s="31">
        <f>L2+(591*L4)</f>
        <v>592</v>
      </c>
      <c r="BX599" s="22"/>
    </row>
    <row r="600" spans="1:76" x14ac:dyDescent="0.2">
      <c r="A600" s="64"/>
      <c r="BT600" s="22"/>
      <c r="BU600" s="29" t="s">
        <v>200</v>
      </c>
      <c r="BV600" s="30" t="s">
        <v>1030</v>
      </c>
      <c r="BW600" s="31">
        <f>L2+(592*L4)</f>
        <v>593</v>
      </c>
      <c r="BX600" s="22"/>
    </row>
    <row r="601" spans="1:76" x14ac:dyDescent="0.2">
      <c r="A601" s="64"/>
      <c r="BT601" s="22"/>
      <c r="BU601" s="29" t="s">
        <v>135</v>
      </c>
      <c r="BV601" s="30" t="s">
        <v>1030</v>
      </c>
      <c r="BW601" s="31">
        <f>L2+(593*L4)</f>
        <v>594</v>
      </c>
      <c r="BX601" s="22"/>
    </row>
    <row r="602" spans="1:76" x14ac:dyDescent="0.2">
      <c r="A602" s="2"/>
      <c r="BT602" s="22"/>
      <c r="BU602" s="29" t="s">
        <v>461</v>
      </c>
      <c r="BV602" s="30" t="s">
        <v>1030</v>
      </c>
      <c r="BW602" s="31">
        <f>L2+(594*L4)</f>
        <v>595</v>
      </c>
      <c r="BX602" s="22"/>
    </row>
    <row r="603" spans="1:76" x14ac:dyDescent="0.2">
      <c r="A603" s="64"/>
      <c r="BT603" s="22"/>
      <c r="BU603" s="29" t="s">
        <v>275</v>
      </c>
      <c r="BV603" s="30" t="s">
        <v>1030</v>
      </c>
      <c r="BW603" s="31">
        <f>L2+(595*L4)</f>
        <v>596</v>
      </c>
      <c r="BX603" s="22"/>
    </row>
    <row r="604" spans="1:76" x14ac:dyDescent="0.2">
      <c r="A604" s="64"/>
      <c r="BT604" s="22"/>
      <c r="BU604" s="29" t="s">
        <v>713</v>
      </c>
      <c r="BV604" s="30" t="s">
        <v>1030</v>
      </c>
      <c r="BW604" s="31">
        <f>L2+(596*L4)</f>
        <v>597</v>
      </c>
      <c r="BX604" s="22"/>
    </row>
    <row r="605" spans="1:76" x14ac:dyDescent="0.2">
      <c r="A605" s="64"/>
      <c r="BT605" s="22"/>
      <c r="BU605" s="29" t="s">
        <v>527</v>
      </c>
      <c r="BV605" s="30" t="s">
        <v>1030</v>
      </c>
      <c r="BW605" s="31">
        <f>L2+(597*L4)</f>
        <v>598</v>
      </c>
      <c r="BX605" s="22"/>
    </row>
    <row r="606" spans="1:76" x14ac:dyDescent="0.2">
      <c r="A606" s="64"/>
      <c r="BT606" s="22"/>
      <c r="BU606" s="29" t="s">
        <v>963</v>
      </c>
      <c r="BV606" s="30" t="s">
        <v>1030</v>
      </c>
      <c r="BW606" s="31">
        <f>L2+(598*L4)</f>
        <v>599</v>
      </c>
      <c r="BX606" s="22"/>
    </row>
    <row r="607" spans="1:76" x14ac:dyDescent="0.2">
      <c r="A607" s="2"/>
      <c r="BT607" s="22"/>
      <c r="BU607" s="29" t="s">
        <v>897</v>
      </c>
      <c r="BV607" s="30" t="s">
        <v>1030</v>
      </c>
      <c r="BW607" s="31">
        <f>L2+(599*L4)</f>
        <v>600</v>
      </c>
      <c r="BX607" s="22"/>
    </row>
    <row r="608" spans="1:76" x14ac:dyDescent="0.2">
      <c r="A608" s="2"/>
      <c r="BT608" s="22"/>
      <c r="BU608" s="29" t="s">
        <v>701</v>
      </c>
      <c r="BV608" s="30" t="s">
        <v>1030</v>
      </c>
      <c r="BW608" s="31">
        <f>L2+(600*L4)</f>
        <v>601</v>
      </c>
      <c r="BX608" s="22"/>
    </row>
    <row r="609" spans="1:76" x14ac:dyDescent="0.2">
      <c r="A609" s="2"/>
      <c r="BT609" s="22"/>
      <c r="BU609" s="29" t="s">
        <v>634</v>
      </c>
      <c r="BV609" s="30" t="s">
        <v>1030</v>
      </c>
      <c r="BW609" s="31">
        <f>L2+(601*L4)</f>
        <v>602</v>
      </c>
      <c r="BX609" s="22"/>
    </row>
    <row r="610" spans="1:76" x14ac:dyDescent="0.2">
      <c r="A610" s="2"/>
      <c r="BT610" s="22"/>
      <c r="BU610" s="29" t="s">
        <v>974</v>
      </c>
      <c r="BV610" s="30" t="s">
        <v>1030</v>
      </c>
      <c r="BW610" s="31">
        <f>L2+(602*L4)</f>
        <v>603</v>
      </c>
      <c r="BX610" s="22"/>
    </row>
    <row r="611" spans="1:76" x14ac:dyDescent="0.2">
      <c r="A611" s="2"/>
      <c r="BT611" s="22"/>
      <c r="BU611" s="29" t="s">
        <v>790</v>
      </c>
      <c r="BV611" s="30" t="s">
        <v>1030</v>
      </c>
      <c r="BW611" s="31">
        <f>L2+(603*L4)</f>
        <v>604</v>
      </c>
      <c r="BX611" s="22"/>
    </row>
    <row r="612" spans="1:76" x14ac:dyDescent="0.2">
      <c r="A612" s="2"/>
      <c r="BT612" s="22"/>
      <c r="BU612" s="29" t="s">
        <v>212</v>
      </c>
      <c r="BV612" s="30" t="s">
        <v>1030</v>
      </c>
      <c r="BW612" s="31">
        <f>L2+(604*L4)</f>
        <v>605</v>
      </c>
      <c r="BX612" s="22"/>
    </row>
    <row r="613" spans="1:76" x14ac:dyDescent="0.2">
      <c r="A613" s="2"/>
      <c r="BT613" s="22"/>
      <c r="BU613" s="29" t="s">
        <v>28</v>
      </c>
      <c r="BV613" s="30" t="s">
        <v>1030</v>
      </c>
      <c r="BW613" s="31">
        <f>L2+(605*L4)</f>
        <v>606</v>
      </c>
      <c r="BX613" s="22"/>
    </row>
    <row r="614" spans="1:76" x14ac:dyDescent="0.2">
      <c r="A614" s="2"/>
      <c r="BT614" s="22"/>
      <c r="BU614" s="29" t="s">
        <v>449</v>
      </c>
      <c r="BV614" s="30" t="s">
        <v>1030</v>
      </c>
      <c r="BW614" s="31">
        <f>L2+(606*L4)</f>
        <v>607</v>
      </c>
      <c r="BX614" s="22"/>
    </row>
    <row r="615" spans="1:76" x14ac:dyDescent="0.2">
      <c r="A615" s="2"/>
      <c r="BT615" s="22"/>
      <c r="BU615" s="29" t="s">
        <v>382</v>
      </c>
      <c r="BV615" s="30" t="s">
        <v>1030</v>
      </c>
      <c r="BW615" s="31">
        <f>L2+(607*L4)</f>
        <v>608</v>
      </c>
      <c r="BX615" s="22"/>
    </row>
    <row r="616" spans="1:76" x14ac:dyDescent="0.2">
      <c r="A616" s="2"/>
      <c r="BT616" s="22"/>
      <c r="BU616" s="29" t="s">
        <v>822</v>
      </c>
      <c r="BV616" s="30" t="s">
        <v>1030</v>
      </c>
      <c r="BW616" s="31">
        <f>L2+(608*L4)</f>
        <v>609</v>
      </c>
      <c r="BX616" s="22"/>
    </row>
    <row r="617" spans="1:76" x14ac:dyDescent="0.2">
      <c r="A617" s="2"/>
      <c r="BT617" s="22"/>
      <c r="BU617" s="29" t="s">
        <v>1006</v>
      </c>
      <c r="BV617" s="30" t="s">
        <v>1030</v>
      </c>
      <c r="BW617" s="31">
        <f>L2+(609*L4)</f>
        <v>610</v>
      </c>
      <c r="BX617" s="22"/>
    </row>
    <row r="618" spans="1:76" x14ac:dyDescent="0.2">
      <c r="A618" s="2"/>
      <c r="BT618" s="22"/>
      <c r="BU618" s="29" t="s">
        <v>602</v>
      </c>
      <c r="BV618" s="30" t="s">
        <v>1030</v>
      </c>
      <c r="BW618" s="31">
        <f>L2+(610*L4)</f>
        <v>611</v>
      </c>
      <c r="BX618" s="22"/>
    </row>
    <row r="619" spans="1:76" x14ac:dyDescent="0.2">
      <c r="A619" s="2"/>
      <c r="BT619" s="22"/>
      <c r="BU619" s="29" t="s">
        <v>669</v>
      </c>
      <c r="BV619" s="30" t="s">
        <v>1030</v>
      </c>
      <c r="BW619" s="31">
        <f>L2+(611*L4)</f>
        <v>612</v>
      </c>
      <c r="BX619" s="22"/>
    </row>
    <row r="620" spans="1:76" x14ac:dyDescent="0.2">
      <c r="A620" s="2"/>
      <c r="BT620" s="22"/>
      <c r="BU620" s="29" t="s">
        <v>350</v>
      </c>
      <c r="BV620" s="30" t="s">
        <v>1030</v>
      </c>
      <c r="BW620" s="31">
        <f>L2+(612*L4)</f>
        <v>613</v>
      </c>
      <c r="BX620" s="22"/>
    </row>
    <row r="621" spans="1:76" x14ac:dyDescent="0.2">
      <c r="A621" s="2"/>
      <c r="BT621" s="22"/>
      <c r="BU621" s="29" t="s">
        <v>417</v>
      </c>
      <c r="BV621" s="30" t="s">
        <v>1030</v>
      </c>
      <c r="BW621" s="31">
        <f>L2+(613*L4)</f>
        <v>614</v>
      </c>
      <c r="BX621" s="22"/>
    </row>
    <row r="622" spans="1:76" x14ac:dyDescent="0.2">
      <c r="A622" s="2"/>
      <c r="BT622" s="22"/>
      <c r="BU622" s="29" t="s">
        <v>60</v>
      </c>
      <c r="BV622" s="30" t="s">
        <v>1030</v>
      </c>
      <c r="BW622" s="31">
        <f>L2+(614*L4)</f>
        <v>615</v>
      </c>
      <c r="BX622" s="22"/>
    </row>
    <row r="623" spans="1:76" x14ac:dyDescent="0.2">
      <c r="A623" s="2"/>
      <c r="BT623" s="22"/>
      <c r="BU623" s="29" t="s">
        <v>244</v>
      </c>
      <c r="BV623" s="30" t="s">
        <v>1030</v>
      </c>
      <c r="BW623" s="31">
        <f>L2+(615*L4)</f>
        <v>616</v>
      </c>
      <c r="BX623" s="22"/>
    </row>
    <row r="624" spans="1:76" x14ac:dyDescent="0.2">
      <c r="A624" s="2"/>
      <c r="BT624" s="22"/>
      <c r="BU624" s="29" t="s">
        <v>306</v>
      </c>
      <c r="BV624" s="30" t="s">
        <v>1030</v>
      </c>
      <c r="BW624" s="31">
        <f>L2+(616*L4)</f>
        <v>617</v>
      </c>
      <c r="BX624" s="22"/>
    </row>
    <row r="625" spans="1:76" x14ac:dyDescent="0.2">
      <c r="A625" s="2"/>
      <c r="BT625" s="22"/>
      <c r="BU625" s="29" t="s">
        <v>492</v>
      </c>
      <c r="BV625" s="30" t="s">
        <v>1030</v>
      </c>
      <c r="BW625" s="31">
        <f>L2+(617*L4)</f>
        <v>618</v>
      </c>
      <c r="BX625" s="22"/>
    </row>
    <row r="626" spans="1:76" x14ac:dyDescent="0.2">
      <c r="A626" s="2"/>
      <c r="BT626" s="22"/>
      <c r="BU626" s="29" t="s">
        <v>104</v>
      </c>
      <c r="BV626" s="30" t="s">
        <v>1030</v>
      </c>
      <c r="BW626" s="31">
        <f>L2+(618*L4)</f>
        <v>619</v>
      </c>
      <c r="BX626" s="22"/>
    </row>
    <row r="627" spans="1:76" x14ac:dyDescent="0.2">
      <c r="A627" s="2"/>
      <c r="BT627" s="22"/>
      <c r="BU627" s="29" t="s">
        <v>169</v>
      </c>
      <c r="BV627" s="30" t="s">
        <v>1030</v>
      </c>
      <c r="BW627" s="31">
        <f>L2+(619*L4)</f>
        <v>620</v>
      </c>
      <c r="BX627" s="22"/>
    </row>
    <row r="628" spans="1:76" x14ac:dyDescent="0.2">
      <c r="A628" s="2"/>
      <c r="BT628" s="22"/>
      <c r="BU628" s="55" t="s">
        <v>866</v>
      </c>
      <c r="BV628" s="30" t="s">
        <v>1030</v>
      </c>
      <c r="BW628" s="31">
        <f>L2+(620*L4)</f>
        <v>621</v>
      </c>
      <c r="BX628" s="22"/>
    </row>
    <row r="629" spans="1:76" x14ac:dyDescent="0.2">
      <c r="A629" s="2"/>
      <c r="BT629" s="22"/>
      <c r="BU629" s="29" t="s">
        <v>932</v>
      </c>
      <c r="BV629" s="30" t="s">
        <v>1030</v>
      </c>
      <c r="BW629" s="31">
        <f>L2+(621*L4)</f>
        <v>622</v>
      </c>
      <c r="BX629" s="22"/>
    </row>
    <row r="630" spans="1:76" x14ac:dyDescent="0.2">
      <c r="A630" s="2"/>
      <c r="BT630" s="22"/>
      <c r="BU630" s="29" t="s">
        <v>558</v>
      </c>
      <c r="BV630" s="30" t="s">
        <v>1030</v>
      </c>
      <c r="BW630" s="31">
        <f>L2+(622*L4)</f>
        <v>623</v>
      </c>
      <c r="BX630" s="22"/>
    </row>
    <row r="631" spans="1:76" x14ac:dyDescent="0.2">
      <c r="A631" s="2"/>
      <c r="BT631" s="22"/>
      <c r="BU631" s="29" t="s">
        <v>744</v>
      </c>
      <c r="BV631" s="30" t="s">
        <v>1030</v>
      </c>
      <c r="BW631" s="31">
        <f>L2+(623*L4)</f>
        <v>624</v>
      </c>
      <c r="BX631" s="22"/>
    </row>
    <row r="632" spans="1:76" x14ac:dyDescent="0.2">
      <c r="A632" s="2"/>
      <c r="BT632" s="22"/>
      <c r="BU632" s="29" t="s">
        <v>260</v>
      </c>
      <c r="BV632" s="30" t="s">
        <v>1030</v>
      </c>
      <c r="BW632" s="31">
        <f>L2+(624*L4)</f>
        <v>625</v>
      </c>
      <c r="BX632" s="22"/>
    </row>
    <row r="633" spans="1:76" x14ac:dyDescent="0.2">
      <c r="A633" s="2"/>
      <c r="BT633" s="22"/>
      <c r="BU633" s="29" t="s">
        <v>76</v>
      </c>
      <c r="BV633" s="30" t="s">
        <v>1030</v>
      </c>
      <c r="BW633" s="31">
        <f>L2+(625*L4)</f>
        <v>626</v>
      </c>
      <c r="BX633" s="22"/>
    </row>
    <row r="634" spans="1:76" x14ac:dyDescent="0.2">
      <c r="A634" s="2"/>
      <c r="BT634" s="22"/>
      <c r="BU634" s="29" t="s">
        <v>401</v>
      </c>
      <c r="BV634" s="30" t="s">
        <v>1030</v>
      </c>
      <c r="BW634" s="31">
        <f>L2+(626*L4)</f>
        <v>627</v>
      </c>
      <c r="BX634" s="22"/>
    </row>
    <row r="635" spans="1:76" x14ac:dyDescent="0.2">
      <c r="A635" s="2"/>
      <c r="BT635" s="22"/>
      <c r="BU635" s="29" t="s">
        <v>334</v>
      </c>
      <c r="BV635" s="30" t="s">
        <v>1030</v>
      </c>
      <c r="BW635" s="31">
        <f>L2+(627*L4)</f>
        <v>628</v>
      </c>
      <c r="BX635" s="22"/>
    </row>
    <row r="636" spans="1:76" x14ac:dyDescent="0.2">
      <c r="A636" s="2"/>
      <c r="BT636" s="22"/>
      <c r="BU636" s="29" t="s">
        <v>653</v>
      </c>
      <c r="BV636" s="30" t="s">
        <v>1030</v>
      </c>
      <c r="BW636" s="31">
        <f>L2+(628*L4)</f>
        <v>629</v>
      </c>
      <c r="BX636" s="22"/>
    </row>
    <row r="637" spans="1:76" x14ac:dyDescent="0.2">
      <c r="A637" s="2"/>
      <c r="BT637" s="22"/>
      <c r="BU637" s="29" t="s">
        <v>586</v>
      </c>
      <c r="BV637" s="30" t="s">
        <v>1030</v>
      </c>
      <c r="BW637" s="31">
        <f>L2+(629*L4)</f>
        <v>630</v>
      </c>
      <c r="BX637" s="22"/>
    </row>
    <row r="638" spans="1:76" x14ac:dyDescent="0.2">
      <c r="A638" s="2"/>
      <c r="BT638" s="22"/>
      <c r="BU638" s="29" t="s">
        <v>1022</v>
      </c>
      <c r="BV638" s="30" t="s">
        <v>1030</v>
      </c>
      <c r="BW638" s="31">
        <f>L2+(630*L4)</f>
        <v>631</v>
      </c>
      <c r="BX638" s="22"/>
    </row>
    <row r="639" spans="1:76" x14ac:dyDescent="0.2">
      <c r="A639" s="2"/>
      <c r="BT639" s="22"/>
      <c r="BU639" s="29" t="s">
        <v>838</v>
      </c>
      <c r="BV639" s="30" t="s">
        <v>1030</v>
      </c>
      <c r="BW639" s="31">
        <f>L2+(631*L4)</f>
        <v>632</v>
      </c>
      <c r="BX639" s="22"/>
    </row>
    <row r="640" spans="1:76" x14ac:dyDescent="0.2">
      <c r="A640" s="2"/>
      <c r="BT640" s="22"/>
      <c r="BU640" s="29" t="s">
        <v>760</v>
      </c>
      <c r="BV640" s="30" t="s">
        <v>1030</v>
      </c>
      <c r="BW640" s="31">
        <f>L2+(632*L4)</f>
        <v>633</v>
      </c>
      <c r="BX640" s="22"/>
    </row>
    <row r="641" spans="1:76" x14ac:dyDescent="0.2">
      <c r="A641" s="2"/>
      <c r="BT641" s="22"/>
      <c r="BU641" s="29" t="s">
        <v>574</v>
      </c>
      <c r="BV641" s="30" t="s">
        <v>1030</v>
      </c>
      <c r="BW641" s="31">
        <f>L2+(633*L4)</f>
        <v>634</v>
      </c>
      <c r="BX641" s="22"/>
    </row>
    <row r="642" spans="1:76" x14ac:dyDescent="0.2">
      <c r="A642" s="64"/>
      <c r="BT642" s="22"/>
      <c r="BU642" s="29" t="s">
        <v>916</v>
      </c>
      <c r="BV642" s="30" t="s">
        <v>1030</v>
      </c>
      <c r="BW642" s="31">
        <f>L2+(634*L4)</f>
        <v>635</v>
      </c>
      <c r="BX642" s="22"/>
    </row>
    <row r="643" spans="1:76" x14ac:dyDescent="0.2">
      <c r="A643" s="64"/>
      <c r="BT643" s="22"/>
      <c r="BU643" s="29" t="s">
        <v>850</v>
      </c>
      <c r="BV643" s="30" t="s">
        <v>1030</v>
      </c>
      <c r="BW643" s="31">
        <f>L2+(635*L4)</f>
        <v>636</v>
      </c>
      <c r="BX643" s="22"/>
    </row>
    <row r="644" spans="1:76" x14ac:dyDescent="0.2">
      <c r="A644" s="64"/>
      <c r="BT644" s="22"/>
      <c r="BU644" s="29" t="s">
        <v>154</v>
      </c>
      <c r="BV644" s="30" t="s">
        <v>1030</v>
      </c>
      <c r="BW644" s="31">
        <f>L2+(636*L4)</f>
        <v>637</v>
      </c>
      <c r="BX644" s="22"/>
    </row>
    <row r="645" spans="1:76" x14ac:dyDescent="0.2">
      <c r="A645" s="2"/>
      <c r="BT645" s="22"/>
      <c r="BU645" s="29" t="s">
        <v>88</v>
      </c>
      <c r="BV645" s="30" t="s">
        <v>1030</v>
      </c>
      <c r="BW645" s="31">
        <f>L2+(637*L4)</f>
        <v>638</v>
      </c>
      <c r="BX645" s="22"/>
    </row>
    <row r="646" spans="1:76" x14ac:dyDescent="0.2">
      <c r="A646" s="64"/>
      <c r="BT646" s="22"/>
      <c r="BU646" s="29" t="s">
        <v>508</v>
      </c>
      <c r="BV646" s="30" t="s">
        <v>1030</v>
      </c>
      <c r="BW646" s="31">
        <f>L2+(638*L4)</f>
        <v>639</v>
      </c>
      <c r="BX646" s="22"/>
    </row>
    <row r="647" spans="1:76" x14ac:dyDescent="0.2">
      <c r="A647" s="64"/>
      <c r="BT647" s="22"/>
      <c r="BU647" s="29" t="s">
        <v>322</v>
      </c>
      <c r="BV647" s="30" t="s">
        <v>1030</v>
      </c>
      <c r="BW647" s="31">
        <f>L2+(639*L4)</f>
        <v>640</v>
      </c>
      <c r="BX647" s="22"/>
    </row>
    <row r="648" spans="1:76" x14ac:dyDescent="0.2">
      <c r="A648" s="64"/>
      <c r="BT648" s="22"/>
      <c r="BU648" s="29" t="s">
        <v>120</v>
      </c>
      <c r="BV648" s="30" t="s">
        <v>1030</v>
      </c>
      <c r="BW648" s="31">
        <f>L2+(640*L4)</f>
        <v>641</v>
      </c>
      <c r="BX648" s="22"/>
    </row>
    <row r="649" spans="1:76" x14ac:dyDescent="0.2">
      <c r="A649" s="64"/>
      <c r="BT649" s="22"/>
      <c r="BU649" s="29" t="s">
        <v>187</v>
      </c>
      <c r="BV649" s="30" t="s">
        <v>1030</v>
      </c>
      <c r="BW649" s="31">
        <f>L2+(641*L4)</f>
        <v>642</v>
      </c>
      <c r="BX649" s="22"/>
    </row>
    <row r="650" spans="1:76" x14ac:dyDescent="0.2">
      <c r="A650" s="2"/>
      <c r="BT650" s="22"/>
      <c r="BU650" s="29" t="s">
        <v>288</v>
      </c>
      <c r="BV650" s="30" t="s">
        <v>1030</v>
      </c>
      <c r="BW650" s="31">
        <f>L2+(642*L4)</f>
        <v>643</v>
      </c>
      <c r="BX650" s="22"/>
    </row>
    <row r="651" spans="1:76" x14ac:dyDescent="0.2">
      <c r="A651" s="2"/>
      <c r="BT651" s="22"/>
      <c r="BU651" s="29" t="s">
        <v>476</v>
      </c>
      <c r="BV651" s="30" t="s">
        <v>1030</v>
      </c>
      <c r="BW651" s="31">
        <f>L2+(643*L4)</f>
        <v>644</v>
      </c>
      <c r="BX651" s="22"/>
    </row>
    <row r="652" spans="1:76" x14ac:dyDescent="0.2">
      <c r="A652" s="2"/>
      <c r="BT652" s="22"/>
      <c r="BU652" s="29" t="s">
        <v>543</v>
      </c>
      <c r="BV652" s="30" t="s">
        <v>1030</v>
      </c>
      <c r="BW652" s="31">
        <f>L2+(644*L4)</f>
        <v>645</v>
      </c>
      <c r="BX652" s="22"/>
    </row>
    <row r="653" spans="1:76" x14ac:dyDescent="0.2">
      <c r="A653" s="2"/>
      <c r="BT653" s="22"/>
      <c r="BU653" s="29" t="s">
        <v>732</v>
      </c>
      <c r="BV653" s="30" t="s">
        <v>1030</v>
      </c>
      <c r="BW653" s="31">
        <f>L2+(645*L4)</f>
        <v>646</v>
      </c>
      <c r="BX653" s="22"/>
    </row>
    <row r="654" spans="1:76" x14ac:dyDescent="0.2">
      <c r="A654" s="2"/>
      <c r="BT654" s="22"/>
      <c r="BU654" s="29" t="s">
        <v>879</v>
      </c>
      <c r="BV654" s="30" t="s">
        <v>1030</v>
      </c>
      <c r="BW654" s="31">
        <f>L2+(646*L4)</f>
        <v>647</v>
      </c>
      <c r="BX654" s="22"/>
    </row>
    <row r="655" spans="1:76" x14ac:dyDescent="0.2">
      <c r="A655" s="2"/>
      <c r="BT655" s="22"/>
      <c r="BU655" s="29" t="s">
        <v>947</v>
      </c>
      <c r="BV655" s="30" t="s">
        <v>1030</v>
      </c>
      <c r="BW655" s="31">
        <f>L2+(647*L4)</f>
        <v>648</v>
      </c>
      <c r="BX655" s="22"/>
    </row>
    <row r="656" spans="1:76" x14ac:dyDescent="0.2">
      <c r="A656" s="2"/>
      <c r="BT656" s="22"/>
      <c r="BU656" s="29" t="s">
        <v>619</v>
      </c>
      <c r="BV656" s="30" t="s">
        <v>1030</v>
      </c>
      <c r="BW656" s="31">
        <f>L2+(648*L4)</f>
        <v>649</v>
      </c>
      <c r="BX656" s="22"/>
    </row>
    <row r="657" spans="1:76" x14ac:dyDescent="0.2">
      <c r="A657" s="2"/>
      <c r="BT657" s="22"/>
      <c r="BU657" s="29" t="s">
        <v>688</v>
      </c>
      <c r="BV657" s="30" t="s">
        <v>1030</v>
      </c>
      <c r="BW657" s="31">
        <f>L2+(649*L4)</f>
        <v>650</v>
      </c>
      <c r="BX657" s="22"/>
    </row>
    <row r="658" spans="1:76" x14ac:dyDescent="0.2">
      <c r="A658" s="2"/>
      <c r="BT658" s="22"/>
      <c r="BU658" s="29" t="s">
        <v>803</v>
      </c>
      <c r="BV658" s="30" t="s">
        <v>1030</v>
      </c>
      <c r="BW658" s="31">
        <f>L2+(650*L4)</f>
        <v>651</v>
      </c>
      <c r="BX658" s="22"/>
    </row>
    <row r="659" spans="1:76" x14ac:dyDescent="0.2">
      <c r="A659" s="2"/>
      <c r="BT659" s="22"/>
      <c r="BU659" s="29" t="s">
        <v>989</v>
      </c>
      <c r="BV659" s="30" t="s">
        <v>1030</v>
      </c>
      <c r="BW659" s="31">
        <f>L2+(651*L4)</f>
        <v>652</v>
      </c>
      <c r="BX659" s="22"/>
    </row>
    <row r="660" spans="1:76" x14ac:dyDescent="0.2">
      <c r="A660" s="2"/>
      <c r="BT660" s="22"/>
      <c r="BU660" s="29" t="s">
        <v>45</v>
      </c>
      <c r="BV660" s="30" t="s">
        <v>1030</v>
      </c>
      <c r="BW660" s="31">
        <f>L2+(652*L4)</f>
        <v>653</v>
      </c>
      <c r="BX660" s="22"/>
    </row>
    <row r="661" spans="1:76" x14ac:dyDescent="0.2">
      <c r="A661" s="2"/>
      <c r="BT661" s="22"/>
      <c r="BU661" s="29" t="s">
        <v>231</v>
      </c>
      <c r="BV661" s="30" t="s">
        <v>1030</v>
      </c>
      <c r="BW661" s="31">
        <f>L2+(653*L4)</f>
        <v>654</v>
      </c>
      <c r="BX661" s="22"/>
    </row>
    <row r="662" spans="1:76" x14ac:dyDescent="0.2">
      <c r="A662" s="2"/>
      <c r="BT662" s="22"/>
      <c r="BU662" s="29" t="s">
        <v>363</v>
      </c>
      <c r="BV662" s="30" t="s">
        <v>1030</v>
      </c>
      <c r="BW662" s="31">
        <f>L2+(654*L4)</f>
        <v>655</v>
      </c>
      <c r="BX662" s="22"/>
    </row>
    <row r="663" spans="1:76" x14ac:dyDescent="0.2">
      <c r="A663" s="2"/>
      <c r="BT663" s="22"/>
      <c r="BU663" s="29" t="s">
        <v>432</v>
      </c>
      <c r="BV663" s="30" t="s">
        <v>1030</v>
      </c>
      <c r="BW663" s="31">
        <f>L2+(655*L4)</f>
        <v>656</v>
      </c>
      <c r="BX663" s="22"/>
    </row>
    <row r="664" spans="1:76" x14ac:dyDescent="0.2">
      <c r="A664" s="2"/>
      <c r="BT664" s="22"/>
      <c r="BU664" s="29" t="s">
        <v>962</v>
      </c>
      <c r="BV664" s="30" t="s">
        <v>1030</v>
      </c>
      <c r="BW664" s="31">
        <f>L2+(656*L4)</f>
        <v>657</v>
      </c>
      <c r="BX664" s="22"/>
    </row>
    <row r="665" spans="1:76" x14ac:dyDescent="0.2">
      <c r="A665" s="2"/>
      <c r="BT665" s="22"/>
      <c r="BU665" s="29" t="s">
        <v>894</v>
      </c>
      <c r="BV665" s="30" t="s">
        <v>1030</v>
      </c>
      <c r="BW665" s="31">
        <f>L2+(657*L4)</f>
        <v>658</v>
      </c>
      <c r="BX665" s="22"/>
    </row>
    <row r="666" spans="1:76" x14ac:dyDescent="0.2">
      <c r="A666" s="2"/>
      <c r="BT666" s="22"/>
      <c r="BU666" s="29" t="s">
        <v>716</v>
      </c>
      <c r="BV666" s="30" t="s">
        <v>1030</v>
      </c>
      <c r="BW666" s="31">
        <f>L2+(658*L4)</f>
        <v>659</v>
      </c>
      <c r="BX666" s="22"/>
    </row>
    <row r="667" spans="1:76" x14ac:dyDescent="0.2">
      <c r="A667" s="2"/>
      <c r="BT667" s="22"/>
      <c r="BU667" s="29" t="s">
        <v>528</v>
      </c>
      <c r="BV667" s="30" t="s">
        <v>1030</v>
      </c>
      <c r="BW667" s="31">
        <f>L2+(659*L4)</f>
        <v>660</v>
      </c>
      <c r="BX667" s="22"/>
    </row>
    <row r="668" spans="1:76" x14ac:dyDescent="0.2">
      <c r="A668" s="2"/>
      <c r="BT668" s="22"/>
      <c r="BU668" s="29" t="s">
        <v>460</v>
      </c>
      <c r="BV668" s="30" t="s">
        <v>1030</v>
      </c>
      <c r="BW668" s="31">
        <f>L2+(660*L4)</f>
        <v>661</v>
      </c>
      <c r="BX668" s="22"/>
    </row>
    <row r="669" spans="1:76" x14ac:dyDescent="0.2">
      <c r="A669" s="2"/>
      <c r="BT669" s="22"/>
      <c r="BU669" s="29" t="s">
        <v>272</v>
      </c>
      <c r="BV669" s="30" t="s">
        <v>1030</v>
      </c>
      <c r="BW669" s="31">
        <f>L2+(661*L4)</f>
        <v>662</v>
      </c>
      <c r="BX669" s="22"/>
    </row>
    <row r="670" spans="1:76" x14ac:dyDescent="0.2">
      <c r="A670" s="2"/>
      <c r="BT670" s="22"/>
      <c r="BU670" s="29" t="s">
        <v>203</v>
      </c>
      <c r="BV670" s="30" t="s">
        <v>1030</v>
      </c>
      <c r="BW670" s="31">
        <f>L2+(662*L4)</f>
        <v>663</v>
      </c>
      <c r="BX670" s="22"/>
    </row>
    <row r="671" spans="1:76" x14ac:dyDescent="0.2">
      <c r="A671" s="2"/>
      <c r="BT671" s="22"/>
      <c r="BU671" s="29" t="s">
        <v>136</v>
      </c>
      <c r="BV671" s="30" t="s">
        <v>1030</v>
      </c>
      <c r="BW671" s="31">
        <f>L2+(663*L4)</f>
        <v>664</v>
      </c>
      <c r="BX671" s="22"/>
    </row>
    <row r="672" spans="1:76" x14ac:dyDescent="0.2">
      <c r="A672" s="2"/>
      <c r="BT672" s="22"/>
      <c r="BU672" s="29" t="s">
        <v>448</v>
      </c>
      <c r="BV672" s="30" t="s">
        <v>1030</v>
      </c>
      <c r="BW672" s="31">
        <f>L2+(664*L4)</f>
        <v>665</v>
      </c>
      <c r="BX672" s="22"/>
    </row>
    <row r="673" spans="1:76" x14ac:dyDescent="0.2">
      <c r="A673" s="2"/>
      <c r="BT673" s="22"/>
      <c r="BU673" s="29" t="s">
        <v>379</v>
      </c>
      <c r="BV673" s="30" t="s">
        <v>1030</v>
      </c>
      <c r="BW673" s="31">
        <f>L2+(665*L4)</f>
        <v>666</v>
      </c>
      <c r="BX673" s="22"/>
    </row>
    <row r="674" spans="1:76" x14ac:dyDescent="0.2">
      <c r="A674" s="2"/>
      <c r="BT674" s="22"/>
      <c r="BU674" s="29" t="s">
        <v>215</v>
      </c>
      <c r="BV674" s="30" t="s">
        <v>1030</v>
      </c>
      <c r="BW674" s="31">
        <f>L2+(666*L4)</f>
        <v>667</v>
      </c>
      <c r="BX674" s="22"/>
    </row>
    <row r="675" spans="1:76" x14ac:dyDescent="0.2">
      <c r="A675" s="2"/>
      <c r="BT675" s="22"/>
      <c r="BU675" s="29" t="s">
        <v>29</v>
      </c>
      <c r="BV675" s="30" t="s">
        <v>1030</v>
      </c>
      <c r="BW675" s="31">
        <f>L2+(667*L4)</f>
        <v>668</v>
      </c>
      <c r="BX675" s="22"/>
    </row>
    <row r="676" spans="1:76" x14ac:dyDescent="0.2">
      <c r="A676" s="2"/>
      <c r="BT676" s="22"/>
      <c r="BU676" s="29" t="s">
        <v>973</v>
      </c>
      <c r="BV676" s="30" t="s">
        <v>1030</v>
      </c>
      <c r="BW676" s="31">
        <f>L2+(668*L4)</f>
        <v>669</v>
      </c>
      <c r="BX676" s="22"/>
    </row>
    <row r="677" spans="1:76" x14ac:dyDescent="0.2">
      <c r="A677" s="2"/>
      <c r="BT677" s="22"/>
      <c r="BU677" s="29" t="s">
        <v>787</v>
      </c>
      <c r="BV677" s="30" t="s">
        <v>1030</v>
      </c>
      <c r="BW677" s="31">
        <f>L2+(669*L4)</f>
        <v>670</v>
      </c>
      <c r="BX677" s="22"/>
    </row>
    <row r="678" spans="1:76" x14ac:dyDescent="0.2">
      <c r="A678" s="2"/>
      <c r="BT678" s="22"/>
      <c r="BU678" s="29" t="s">
        <v>704</v>
      </c>
      <c r="BV678" s="30" t="s">
        <v>1030</v>
      </c>
      <c r="BW678" s="31">
        <f>L2+(670*L4)</f>
        <v>671</v>
      </c>
      <c r="BX678" s="22"/>
    </row>
    <row r="679" spans="1:76" x14ac:dyDescent="0.2">
      <c r="A679" s="2"/>
      <c r="BT679" s="22"/>
      <c r="BU679" s="29" t="s">
        <v>635</v>
      </c>
      <c r="BV679" s="30" t="s">
        <v>1030</v>
      </c>
      <c r="BW679" s="31">
        <f>L2+(671*L4)</f>
        <v>672</v>
      </c>
      <c r="BX679" s="22"/>
    </row>
    <row r="680" spans="1:76" x14ac:dyDescent="0.2">
      <c r="A680" s="2"/>
      <c r="BT680" s="22"/>
      <c r="BU680" s="29" t="s">
        <v>61</v>
      </c>
      <c r="BV680" s="30" t="s">
        <v>1030</v>
      </c>
      <c r="BW680" s="31">
        <f>L2+(672*L4)</f>
        <v>673</v>
      </c>
      <c r="BX680" s="22"/>
    </row>
    <row r="681" spans="1:76" x14ac:dyDescent="0.2">
      <c r="A681" s="2"/>
      <c r="BT681" s="22"/>
      <c r="BU681" s="29" t="s">
        <v>247</v>
      </c>
      <c r="BV681" s="30" t="s">
        <v>1030</v>
      </c>
      <c r="BW681" s="31">
        <f>L2+(673*L4)</f>
        <v>674</v>
      </c>
      <c r="BX681" s="22"/>
    </row>
    <row r="682" spans="1:76" x14ac:dyDescent="0.2">
      <c r="A682" s="2"/>
      <c r="BT682" s="22"/>
      <c r="BU682" s="29" t="s">
        <v>347</v>
      </c>
      <c r="BV682" s="30" t="s">
        <v>1030</v>
      </c>
      <c r="BW682" s="31">
        <f>L2+(674*L4)</f>
        <v>675</v>
      </c>
      <c r="BX682" s="22"/>
    </row>
    <row r="683" spans="1:76" x14ac:dyDescent="0.2">
      <c r="A683" s="2"/>
      <c r="BT683" s="22"/>
      <c r="BU683" s="29" t="s">
        <v>416</v>
      </c>
      <c r="BV683" s="30" t="s">
        <v>1030</v>
      </c>
      <c r="BW683" s="31">
        <f>L2+(675*L4)</f>
        <v>676</v>
      </c>
      <c r="BX683" s="22"/>
    </row>
    <row r="684" spans="1:76" x14ac:dyDescent="0.2">
      <c r="A684" s="2"/>
      <c r="BT684" s="22"/>
      <c r="BU684" s="29" t="s">
        <v>603</v>
      </c>
      <c r="BV684" s="30" t="s">
        <v>1030</v>
      </c>
      <c r="BW684" s="31">
        <f>L2+(676*L4)</f>
        <v>677</v>
      </c>
      <c r="BX684" s="22"/>
    </row>
    <row r="685" spans="1:76" x14ac:dyDescent="0.2">
      <c r="A685" s="64"/>
      <c r="BT685" s="22"/>
      <c r="BU685" s="29" t="s">
        <v>672</v>
      </c>
      <c r="BV685" s="30" t="s">
        <v>1030</v>
      </c>
      <c r="BW685" s="31">
        <f>L2+(677*L4)</f>
        <v>678</v>
      </c>
      <c r="BX685" s="22"/>
    </row>
    <row r="686" spans="1:76" x14ac:dyDescent="0.2">
      <c r="A686" s="64"/>
      <c r="BT686" s="22"/>
      <c r="BU686" s="29" t="s">
        <v>819</v>
      </c>
      <c r="BV686" s="30" t="s">
        <v>1030</v>
      </c>
      <c r="BW686" s="31">
        <f>L2+(678*L4)</f>
        <v>679</v>
      </c>
      <c r="BX686" s="22"/>
    </row>
    <row r="687" spans="1:76" x14ac:dyDescent="0.2">
      <c r="A687" s="64"/>
      <c r="BT687" s="22"/>
      <c r="BU687" s="29" t="s">
        <v>1005</v>
      </c>
      <c r="BV687" s="30" t="s">
        <v>1030</v>
      </c>
      <c r="BW687" s="31">
        <f>L2+(679*L4)</f>
        <v>680</v>
      </c>
      <c r="BX687" s="22"/>
    </row>
    <row r="688" spans="1:76" x14ac:dyDescent="0.2">
      <c r="A688" s="2"/>
      <c r="BT688" s="22"/>
      <c r="BU688" s="29" t="s">
        <v>559</v>
      </c>
      <c r="BV688" s="30" t="s">
        <v>1030</v>
      </c>
      <c r="BW688" s="31">
        <f>L2+(680*L4)</f>
        <v>681</v>
      </c>
      <c r="BX688" s="22"/>
    </row>
    <row r="689" spans="1:76" x14ac:dyDescent="0.2">
      <c r="A689" s="64"/>
      <c r="BT689" s="22"/>
      <c r="BU689" s="29" t="s">
        <v>747</v>
      </c>
      <c r="BV689" s="30" t="s">
        <v>1030</v>
      </c>
      <c r="BW689" s="31">
        <f>L2+(681*L4)</f>
        <v>682</v>
      </c>
      <c r="BX689" s="22"/>
    </row>
    <row r="690" spans="1:76" x14ac:dyDescent="0.2">
      <c r="A690" s="64"/>
      <c r="BT690" s="22"/>
      <c r="BU690" s="29" t="s">
        <v>863</v>
      </c>
      <c r="BV690" s="30" t="s">
        <v>1030</v>
      </c>
      <c r="BW690" s="31">
        <f>L2+(682*L4)</f>
        <v>683</v>
      </c>
      <c r="BX690" s="22"/>
    </row>
    <row r="691" spans="1:76" x14ac:dyDescent="0.2">
      <c r="A691" s="64"/>
      <c r="BT691" s="22"/>
      <c r="BU691" s="29" t="s">
        <v>931</v>
      </c>
      <c r="BV691" s="30" t="s">
        <v>1030</v>
      </c>
      <c r="BW691" s="31">
        <f>L2+(683*L4)</f>
        <v>684</v>
      </c>
      <c r="BX691" s="22"/>
    </row>
    <row r="692" spans="1:76" x14ac:dyDescent="0.2">
      <c r="A692" s="64"/>
      <c r="BT692" s="22"/>
      <c r="BU692" s="29" t="s">
        <v>105</v>
      </c>
      <c r="BV692" s="30" t="s">
        <v>1030</v>
      </c>
      <c r="BW692" s="31">
        <f>L2+(684*L4)</f>
        <v>685</v>
      </c>
      <c r="BX692" s="22"/>
    </row>
    <row r="693" spans="1:76" x14ac:dyDescent="0.2">
      <c r="A693" s="2"/>
      <c r="BT693" s="22"/>
      <c r="BU693" s="29" t="s">
        <v>172</v>
      </c>
      <c r="BV693" s="30" t="s">
        <v>1030</v>
      </c>
      <c r="BW693" s="31">
        <f>L2+(685*L4)</f>
        <v>686</v>
      </c>
      <c r="BX693" s="22"/>
    </row>
    <row r="694" spans="1:76" x14ac:dyDescent="0.2">
      <c r="A694" s="2"/>
      <c r="BT694" s="22"/>
      <c r="BU694" s="29" t="s">
        <v>303</v>
      </c>
      <c r="BV694" s="30" t="s">
        <v>1030</v>
      </c>
      <c r="BW694" s="31">
        <f>L2+(686*L4)</f>
        <v>687</v>
      </c>
      <c r="BX694" s="22"/>
    </row>
    <row r="695" spans="1:76" x14ac:dyDescent="0.2">
      <c r="A695" s="2"/>
      <c r="AL695" s="113"/>
      <c r="BT695" s="22"/>
      <c r="BU695" s="29" t="s">
        <v>491</v>
      </c>
      <c r="BV695" s="30" t="s">
        <v>1030</v>
      </c>
      <c r="BW695" s="31">
        <f>L2+(687*L4)</f>
        <v>688</v>
      </c>
      <c r="BX695" s="22"/>
    </row>
    <row r="696" spans="1:76" x14ac:dyDescent="0.2">
      <c r="A696" s="2"/>
      <c r="BT696" s="22"/>
      <c r="BU696" s="29" t="s">
        <v>1021</v>
      </c>
      <c r="BV696" s="30" t="s">
        <v>1030</v>
      </c>
      <c r="BW696" s="31">
        <f>L2+(688*L4)</f>
        <v>689</v>
      </c>
      <c r="BX696" s="22"/>
    </row>
    <row r="697" spans="1:76" x14ac:dyDescent="0.2">
      <c r="A697" s="2"/>
      <c r="BT697" s="22"/>
      <c r="BU697" s="29" t="s">
        <v>835</v>
      </c>
      <c r="BV697" s="30" t="s">
        <v>1030</v>
      </c>
      <c r="BW697" s="31">
        <f>L2+(689*L4)</f>
        <v>690</v>
      </c>
      <c r="BX697" s="22"/>
    </row>
    <row r="698" spans="1:76" x14ac:dyDescent="0.2">
      <c r="A698" s="2"/>
      <c r="BT698" s="22"/>
      <c r="BU698" s="29" t="s">
        <v>656</v>
      </c>
      <c r="BV698" s="30" t="s">
        <v>1030</v>
      </c>
      <c r="BW698" s="31">
        <f>L2+(690*L4)</f>
        <v>691</v>
      </c>
      <c r="BX698" s="22"/>
    </row>
    <row r="699" spans="1:76" x14ac:dyDescent="0.2">
      <c r="A699" s="2"/>
      <c r="BT699" s="22"/>
      <c r="BU699" s="29" t="s">
        <v>587</v>
      </c>
      <c r="BV699" s="30" t="s">
        <v>1030</v>
      </c>
      <c r="BW699" s="31">
        <f>L2+(691*L4)</f>
        <v>692</v>
      </c>
      <c r="BX699" s="22"/>
    </row>
    <row r="700" spans="1:76" x14ac:dyDescent="0.2">
      <c r="A700" s="2"/>
      <c r="BT700" s="22"/>
      <c r="BU700" s="29" t="s">
        <v>400</v>
      </c>
      <c r="BV700" s="30" t="s">
        <v>1030</v>
      </c>
      <c r="BW700" s="31">
        <f>L2+(692*L4)</f>
        <v>693</v>
      </c>
      <c r="BX700" s="22"/>
    </row>
    <row r="701" spans="1:76" x14ac:dyDescent="0.2">
      <c r="A701" s="2"/>
      <c r="BT701" s="22"/>
      <c r="BU701" s="29" t="s">
        <v>331</v>
      </c>
      <c r="BV701" s="30" t="s">
        <v>1030</v>
      </c>
      <c r="BW701" s="31">
        <f>L2+(693*L4)</f>
        <v>694</v>
      </c>
      <c r="BX701" s="22"/>
    </row>
    <row r="702" spans="1:76" x14ac:dyDescent="0.2">
      <c r="A702" s="2"/>
      <c r="BT702" s="22"/>
      <c r="BU702" s="29" t="s">
        <v>263</v>
      </c>
      <c r="BV702" s="30" t="s">
        <v>1030</v>
      </c>
      <c r="BW702" s="31">
        <f>L2+(694*L4)</f>
        <v>695</v>
      </c>
      <c r="BX702" s="22"/>
    </row>
    <row r="703" spans="1:76" x14ac:dyDescent="0.2">
      <c r="A703" s="2"/>
      <c r="BT703" s="22"/>
      <c r="BU703" s="29" t="s">
        <v>77</v>
      </c>
      <c r="BV703" s="30" t="s">
        <v>1030</v>
      </c>
      <c r="BW703" s="31">
        <f>L2+(695*L4)</f>
        <v>696</v>
      </c>
      <c r="BX703" s="22"/>
    </row>
    <row r="704" spans="1:76" x14ac:dyDescent="0.2">
      <c r="A704" s="2"/>
      <c r="BT704" s="22"/>
      <c r="BU704" s="29" t="s">
        <v>507</v>
      </c>
      <c r="BV704" s="30" t="s">
        <v>1030</v>
      </c>
      <c r="BW704" s="31">
        <f>L2+(696*L4)</f>
        <v>697</v>
      </c>
      <c r="BX704" s="22"/>
    </row>
    <row r="705" spans="1:76" x14ac:dyDescent="0.2">
      <c r="A705" s="2"/>
      <c r="BT705" s="22"/>
      <c r="BU705" s="29" t="s">
        <v>319</v>
      </c>
      <c r="BV705" s="30" t="s">
        <v>1030</v>
      </c>
      <c r="BW705" s="31">
        <f>L2+(697*L4)</f>
        <v>698</v>
      </c>
      <c r="BX705" s="22"/>
    </row>
    <row r="706" spans="1:76" x14ac:dyDescent="0.2">
      <c r="A706" s="2"/>
      <c r="BT706" s="22"/>
      <c r="BU706" s="29" t="s">
        <v>157</v>
      </c>
      <c r="BV706" s="30" t="s">
        <v>1030</v>
      </c>
      <c r="BW706" s="31">
        <f>L2+(698*L4)</f>
        <v>699</v>
      </c>
      <c r="BX706" s="22"/>
    </row>
    <row r="707" spans="1:76" x14ac:dyDescent="0.2">
      <c r="A707" s="2"/>
      <c r="BT707" s="22"/>
      <c r="BU707" s="29" t="s">
        <v>89</v>
      </c>
      <c r="BV707" s="30" t="s">
        <v>1030</v>
      </c>
      <c r="BW707" s="31">
        <f>L2+(699*L4)</f>
        <v>700</v>
      </c>
      <c r="BX707" s="22"/>
    </row>
    <row r="708" spans="1:76" x14ac:dyDescent="0.2">
      <c r="A708" s="2"/>
      <c r="BT708" s="22"/>
      <c r="BU708" s="29" t="s">
        <v>915</v>
      </c>
      <c r="BV708" s="30" t="s">
        <v>1030</v>
      </c>
      <c r="BW708" s="31">
        <f>L2+(700*L4)</f>
        <v>701</v>
      </c>
      <c r="BX708" s="22"/>
    </row>
    <row r="709" spans="1:76" x14ac:dyDescent="0.2">
      <c r="A709" s="2"/>
      <c r="BT709" s="22"/>
      <c r="BU709" s="29" t="s">
        <v>847</v>
      </c>
      <c r="BV709" s="30" t="s">
        <v>1030</v>
      </c>
      <c r="BW709" s="31">
        <f>L2+(701*L4)</f>
        <v>702</v>
      </c>
      <c r="BX709" s="22"/>
    </row>
    <row r="710" spans="1:76" x14ac:dyDescent="0.2">
      <c r="A710" s="2"/>
      <c r="BT710" s="22"/>
      <c r="BU710" s="29" t="s">
        <v>763</v>
      </c>
      <c r="BV710" s="30" t="s">
        <v>1030</v>
      </c>
      <c r="BW710" s="31">
        <f>L2+(702*L4)</f>
        <v>703</v>
      </c>
      <c r="BX710" s="22"/>
    </row>
    <row r="711" spans="1:76" x14ac:dyDescent="0.2">
      <c r="A711" s="2"/>
      <c r="BT711" s="22"/>
      <c r="BU711" s="29" t="s">
        <v>575</v>
      </c>
      <c r="BV711" s="30" t="s">
        <v>1030</v>
      </c>
      <c r="BW711" s="31">
        <f>L2+(703*L4)</f>
        <v>704</v>
      </c>
      <c r="BX711" s="22"/>
    </row>
    <row r="712" spans="1:76" x14ac:dyDescent="0.2">
      <c r="A712" s="2"/>
      <c r="BT712" s="22"/>
      <c r="BU712" s="29" t="s">
        <v>151</v>
      </c>
      <c r="BV712" s="30" t="s">
        <v>1030</v>
      </c>
      <c r="BW712" s="31">
        <f>L2+(704*L4)</f>
        <v>705</v>
      </c>
      <c r="BX712" s="22"/>
    </row>
    <row r="713" spans="1:76" x14ac:dyDescent="0.2">
      <c r="A713" s="2"/>
      <c r="BT713" s="22"/>
      <c r="BU713" s="29" t="s">
        <v>91</v>
      </c>
      <c r="BV713" s="30" t="s">
        <v>1030</v>
      </c>
      <c r="BW713" s="31">
        <f>L2+(705*L4)</f>
        <v>706</v>
      </c>
      <c r="BX713" s="22"/>
    </row>
    <row r="714" spans="1:76" x14ac:dyDescent="0.2">
      <c r="A714" s="2"/>
      <c r="BT714" s="22"/>
      <c r="BU714" s="29" t="s">
        <v>513</v>
      </c>
      <c r="BV714" s="30" t="s">
        <v>1030</v>
      </c>
      <c r="BW714" s="31">
        <f>L2+(706*L4)</f>
        <v>707</v>
      </c>
      <c r="BX714" s="22"/>
    </row>
    <row r="715" spans="1:76" x14ac:dyDescent="0.2">
      <c r="A715" s="2"/>
      <c r="BT715" s="22"/>
      <c r="BU715" s="29" t="s">
        <v>317</v>
      </c>
      <c r="BV715" s="30" t="s">
        <v>1030</v>
      </c>
      <c r="BW715" s="31">
        <f>L2+(707*L4)</f>
        <v>708</v>
      </c>
      <c r="BX715" s="22"/>
    </row>
    <row r="716" spans="1:76" x14ac:dyDescent="0.2">
      <c r="A716" s="2"/>
      <c r="BT716" s="22"/>
      <c r="BU716" s="29" t="s">
        <v>765</v>
      </c>
      <c r="BV716" s="30" t="s">
        <v>1030</v>
      </c>
      <c r="BW716" s="31">
        <f>L2+(708*L4)</f>
        <v>709</v>
      </c>
      <c r="BX716" s="22"/>
    </row>
    <row r="717" spans="1:76" x14ac:dyDescent="0.2">
      <c r="A717" s="2"/>
      <c r="BT717" s="22"/>
      <c r="BU717" s="29" t="s">
        <v>569</v>
      </c>
      <c r="BV717" s="30" t="s">
        <v>1030</v>
      </c>
      <c r="BW717" s="31">
        <f>L2+(709*L4)</f>
        <v>710</v>
      </c>
      <c r="BX717" s="22"/>
    </row>
    <row r="718" spans="1:76" x14ac:dyDescent="0.2">
      <c r="A718" s="2"/>
      <c r="BT718" s="22"/>
      <c r="BU718" s="29" t="s">
        <v>913</v>
      </c>
      <c r="BV718" s="30" t="s">
        <v>1030</v>
      </c>
      <c r="BW718" s="31">
        <f>L2+(710*L4)</f>
        <v>711</v>
      </c>
      <c r="BX718" s="22"/>
    </row>
    <row r="719" spans="1:76" x14ac:dyDescent="0.2">
      <c r="A719" s="2"/>
      <c r="BT719" s="22"/>
      <c r="BU719" s="29" t="s">
        <v>853</v>
      </c>
      <c r="BV719" s="30" t="s">
        <v>1030</v>
      </c>
      <c r="BW719" s="31">
        <f>L2+(711*L4)</f>
        <v>712</v>
      </c>
      <c r="BX719" s="22"/>
    </row>
    <row r="720" spans="1:76" x14ac:dyDescent="0.2">
      <c r="A720" s="2"/>
      <c r="BT720" s="22"/>
      <c r="BU720" s="29" t="s">
        <v>650</v>
      </c>
      <c r="BV720" s="30" t="s">
        <v>1030</v>
      </c>
      <c r="BW720" s="31">
        <f>L2+(712*L4)</f>
        <v>713</v>
      </c>
      <c r="BX720" s="22"/>
    </row>
    <row r="721" spans="1:76" x14ac:dyDescent="0.2">
      <c r="A721" s="2"/>
      <c r="BT721" s="22"/>
      <c r="BU721" s="29" t="s">
        <v>589</v>
      </c>
      <c r="BV721" s="30" t="s">
        <v>1030</v>
      </c>
      <c r="BW721" s="31">
        <f>L2+(713*L4)</f>
        <v>714</v>
      </c>
      <c r="BX721" s="22"/>
    </row>
    <row r="722" spans="1:76" x14ac:dyDescent="0.2">
      <c r="A722" s="2"/>
      <c r="BT722" s="22"/>
      <c r="BU722" s="29" t="s">
        <v>1027</v>
      </c>
      <c r="BV722" s="30" t="s">
        <v>1030</v>
      </c>
      <c r="BW722" s="31">
        <f>L2+(714*L4)</f>
        <v>715</v>
      </c>
      <c r="BX722" s="22"/>
    </row>
    <row r="723" spans="1:76" x14ac:dyDescent="0.2">
      <c r="A723" s="2"/>
      <c r="BT723" s="22"/>
      <c r="BU723" s="29" t="s">
        <v>833</v>
      </c>
      <c r="BV723" s="30" t="s">
        <v>1030</v>
      </c>
      <c r="BW723" s="31">
        <f>L2+(715*L4)</f>
        <v>716</v>
      </c>
      <c r="BX723" s="22"/>
    </row>
    <row r="724" spans="1:76" x14ac:dyDescent="0.2">
      <c r="A724" s="2"/>
      <c r="BT724" s="22"/>
      <c r="BU724" s="29" t="s">
        <v>265</v>
      </c>
      <c r="BV724" s="30" t="s">
        <v>1030</v>
      </c>
      <c r="BW724" s="31">
        <f>L2+(716*L4)</f>
        <v>717</v>
      </c>
      <c r="BX724" s="22"/>
    </row>
    <row r="725" spans="1:76" x14ac:dyDescent="0.2">
      <c r="A725" s="2"/>
      <c r="BT725" s="22"/>
      <c r="BU725" s="29" t="s">
        <v>71</v>
      </c>
      <c r="BV725" s="30" t="s">
        <v>1030</v>
      </c>
      <c r="BW725" s="31">
        <f>L2+(717*L4)</f>
        <v>718</v>
      </c>
      <c r="BX725" s="22"/>
    </row>
    <row r="726" spans="1:76" x14ac:dyDescent="0.2">
      <c r="A726" s="2"/>
      <c r="BT726" s="22"/>
      <c r="BU726" s="29" t="s">
        <v>398</v>
      </c>
      <c r="BV726" s="30" t="s">
        <v>1030</v>
      </c>
      <c r="BW726" s="31">
        <f>L2+(718*L4)</f>
        <v>719</v>
      </c>
      <c r="BX726" s="22"/>
    </row>
    <row r="727" spans="1:76" x14ac:dyDescent="0.2">
      <c r="A727" s="2"/>
      <c r="BT727" s="22"/>
      <c r="BU727" s="29" t="s">
        <v>337</v>
      </c>
      <c r="BV727" s="30" t="s">
        <v>1030</v>
      </c>
      <c r="BW727" s="31">
        <f>L2+(719*L4)</f>
        <v>720</v>
      </c>
      <c r="BX727" s="22"/>
    </row>
    <row r="728" spans="1:76" x14ac:dyDescent="0.2">
      <c r="A728" s="2"/>
      <c r="BT728" s="22"/>
      <c r="BU728" s="29" t="s">
        <v>869</v>
      </c>
      <c r="BV728" s="30" t="s">
        <v>1030</v>
      </c>
      <c r="BW728" s="31">
        <f>L2+(720*L4)</f>
        <v>721</v>
      </c>
      <c r="BX728" s="22"/>
    </row>
    <row r="729" spans="1:76" x14ac:dyDescent="0.2">
      <c r="A729" s="2"/>
      <c r="BT729" s="22"/>
      <c r="BU729" s="29" t="s">
        <v>929</v>
      </c>
      <c r="BV729" s="30" t="s">
        <v>1030</v>
      </c>
      <c r="BW729" s="31">
        <f>L2+(721*L4)</f>
        <v>722</v>
      </c>
      <c r="BX729" s="22"/>
    </row>
    <row r="730" spans="1:76" x14ac:dyDescent="0.2">
      <c r="A730" s="64"/>
      <c r="BT730" s="22"/>
      <c r="BU730" s="29" t="s">
        <v>553</v>
      </c>
      <c r="BV730" s="30" t="s">
        <v>1030</v>
      </c>
      <c r="BW730" s="31">
        <f>L2+(722*L4)</f>
        <v>723</v>
      </c>
      <c r="BX730" s="22"/>
    </row>
    <row r="731" spans="1:76" x14ac:dyDescent="0.2">
      <c r="A731" s="64"/>
      <c r="BT731" s="22"/>
      <c r="BU731" s="29" t="s">
        <v>749</v>
      </c>
      <c r="BV731" s="30" t="s">
        <v>1030</v>
      </c>
      <c r="BW731" s="31">
        <f>L2+(723*L4)</f>
        <v>724</v>
      </c>
      <c r="BX731" s="22"/>
    </row>
    <row r="732" spans="1:76" x14ac:dyDescent="0.2">
      <c r="A732" s="64"/>
      <c r="BT732" s="22"/>
      <c r="BU732" s="29" t="s">
        <v>301</v>
      </c>
      <c r="BV732" s="30" t="s">
        <v>1030</v>
      </c>
      <c r="BW732" s="31">
        <f>L2+(724*L4)</f>
        <v>725</v>
      </c>
      <c r="BX732" s="22"/>
    </row>
    <row r="733" spans="1:76" x14ac:dyDescent="0.2">
      <c r="A733" s="2"/>
      <c r="BT733" s="22"/>
      <c r="BU733" s="29" t="s">
        <v>497</v>
      </c>
      <c r="BV733" s="30" t="s">
        <v>1030</v>
      </c>
      <c r="BW733" s="31">
        <f>L2+(725*L4)</f>
        <v>726</v>
      </c>
      <c r="BX733" s="22"/>
    </row>
    <row r="734" spans="1:76" x14ac:dyDescent="0.2">
      <c r="A734" s="64"/>
      <c r="BT734" s="22"/>
      <c r="BU734" s="29" t="s">
        <v>107</v>
      </c>
      <c r="BV734" s="30" t="s">
        <v>1030</v>
      </c>
      <c r="BW734" s="31">
        <f>L2+(726*L4)</f>
        <v>727</v>
      </c>
      <c r="BX734" s="22"/>
    </row>
    <row r="735" spans="1:76" x14ac:dyDescent="0.2">
      <c r="A735" s="64"/>
      <c r="BT735" s="22"/>
      <c r="BU735" s="29" t="s">
        <v>166</v>
      </c>
      <c r="BV735" s="30" t="s">
        <v>1030</v>
      </c>
      <c r="BW735" s="31">
        <f>L2+(727*L4)</f>
        <v>728</v>
      </c>
      <c r="BX735" s="22"/>
    </row>
    <row r="736" spans="1:76" x14ac:dyDescent="0.2">
      <c r="A736" s="64"/>
      <c r="BT736" s="22"/>
      <c r="BU736" s="29" t="s">
        <v>353</v>
      </c>
      <c r="BV736" s="30" t="s">
        <v>1030</v>
      </c>
      <c r="BW736" s="31">
        <f>L2+(728*L4)</f>
        <v>729</v>
      </c>
      <c r="BX736" s="22"/>
    </row>
    <row r="737" spans="1:77" x14ac:dyDescent="0.2">
      <c r="A737" s="64"/>
      <c r="BT737" s="22"/>
      <c r="BU737" s="29" t="s">
        <v>414</v>
      </c>
      <c r="BV737" s="30" t="s">
        <v>1030</v>
      </c>
      <c r="BW737" s="31">
        <f>L2+(729*L4)</f>
        <v>730</v>
      </c>
      <c r="BX737" s="22"/>
    </row>
    <row r="738" spans="1:77" x14ac:dyDescent="0.2">
      <c r="A738" s="2"/>
      <c r="BT738" s="22"/>
      <c r="BU738" s="29" t="s">
        <v>55</v>
      </c>
      <c r="BV738" s="30" t="s">
        <v>1030</v>
      </c>
      <c r="BW738" s="31">
        <f>L2+(730*L4)</f>
        <v>731</v>
      </c>
      <c r="BX738" s="22"/>
    </row>
    <row r="739" spans="1:77" x14ac:dyDescent="0.2">
      <c r="A739" s="2"/>
      <c r="BT739" s="22"/>
      <c r="BU739" s="29" t="s">
        <v>249</v>
      </c>
      <c r="BV739" s="30" t="s">
        <v>1030</v>
      </c>
      <c r="BW739" s="31">
        <f>L2+(731*L4)</f>
        <v>732</v>
      </c>
      <c r="BX739" s="22"/>
      <c r="BY739" s="15"/>
    </row>
    <row r="740" spans="1:77" x14ac:dyDescent="0.2">
      <c r="A740" s="2"/>
      <c r="BT740" s="22"/>
      <c r="BU740" s="29" t="s">
        <v>817</v>
      </c>
      <c r="BV740" s="30" t="s">
        <v>1030</v>
      </c>
      <c r="BW740" s="31">
        <f>L2+(732*L4)</f>
        <v>733</v>
      </c>
      <c r="BX740" s="22"/>
    </row>
    <row r="741" spans="1:77" x14ac:dyDescent="0.2">
      <c r="A741" s="2"/>
      <c r="BT741" s="22"/>
      <c r="BU741" s="29" t="s">
        <v>1011</v>
      </c>
      <c r="BV741" s="30" t="s">
        <v>1030</v>
      </c>
      <c r="BW741" s="31">
        <f>L2+(733*L4)</f>
        <v>734</v>
      </c>
      <c r="BX741" s="22"/>
    </row>
    <row r="742" spans="1:77" x14ac:dyDescent="0.2">
      <c r="A742" s="2"/>
      <c r="BT742" s="22"/>
      <c r="BU742" s="29" t="s">
        <v>605</v>
      </c>
      <c r="BV742" s="30" t="s">
        <v>1030</v>
      </c>
      <c r="BW742" s="31">
        <f>L2+(734*L4)</f>
        <v>735</v>
      </c>
      <c r="BX742" s="22"/>
    </row>
    <row r="743" spans="1:77" x14ac:dyDescent="0.2">
      <c r="A743" s="2"/>
      <c r="BT743" s="22"/>
      <c r="BU743" s="29" t="s">
        <v>666</v>
      </c>
      <c r="BV743" s="30" t="s">
        <v>1030</v>
      </c>
      <c r="BW743" s="31">
        <f>L2+(735*L4)</f>
        <v>736</v>
      </c>
      <c r="BX743" s="22"/>
    </row>
    <row r="744" spans="1:77" x14ac:dyDescent="0.2">
      <c r="A744" s="2"/>
      <c r="BT744" s="22"/>
      <c r="BU744" s="29" t="s">
        <v>217</v>
      </c>
      <c r="BV744" s="30" t="s">
        <v>1030</v>
      </c>
      <c r="BW744" s="31">
        <f>L2+(736*L4)</f>
        <v>737</v>
      </c>
      <c r="BX744" s="22"/>
    </row>
    <row r="745" spans="1:77" x14ac:dyDescent="0.2">
      <c r="A745" s="2"/>
      <c r="BT745" s="22"/>
      <c r="BU745" s="29" t="s">
        <v>23</v>
      </c>
      <c r="BV745" s="30" t="s">
        <v>1030</v>
      </c>
      <c r="BW745" s="31">
        <f>L2+(737*L4)</f>
        <v>738</v>
      </c>
      <c r="BX745" s="22"/>
    </row>
    <row r="746" spans="1:77" x14ac:dyDescent="0.2">
      <c r="A746" s="2"/>
      <c r="BT746" s="22"/>
      <c r="BU746" s="29" t="s">
        <v>446</v>
      </c>
      <c r="BV746" s="30" t="s">
        <v>1030</v>
      </c>
      <c r="BW746" s="31">
        <f>L2+(738*L4)</f>
        <v>739</v>
      </c>
      <c r="BX746" s="22"/>
    </row>
    <row r="747" spans="1:77" x14ac:dyDescent="0.2">
      <c r="A747" s="2"/>
      <c r="BT747" s="22"/>
      <c r="BU747" s="29" t="s">
        <v>385</v>
      </c>
      <c r="BV747" s="30" t="s">
        <v>1030</v>
      </c>
      <c r="BW747" s="31">
        <f>L2+(739*L4)</f>
        <v>740</v>
      </c>
      <c r="BX747" s="22"/>
    </row>
    <row r="748" spans="1:77" x14ac:dyDescent="0.2">
      <c r="A748" s="2"/>
      <c r="BT748" s="22"/>
      <c r="BU748" s="29" t="s">
        <v>698</v>
      </c>
      <c r="BV748" s="30" t="s">
        <v>1030</v>
      </c>
      <c r="BW748" s="31">
        <f>L2+(740*L4)</f>
        <v>741</v>
      </c>
      <c r="BX748" s="22"/>
    </row>
    <row r="749" spans="1:77" x14ac:dyDescent="0.2">
      <c r="A749" s="2"/>
      <c r="BT749" s="22"/>
      <c r="BU749" s="29" t="s">
        <v>637</v>
      </c>
      <c r="BV749" s="30" t="s">
        <v>1030</v>
      </c>
      <c r="BW749" s="31">
        <f>L2+(741*L4)</f>
        <v>742</v>
      </c>
      <c r="BX749" s="22"/>
    </row>
    <row r="750" spans="1:77" x14ac:dyDescent="0.2">
      <c r="A750" s="2"/>
      <c r="BT750" s="22"/>
      <c r="BU750" s="29" t="s">
        <v>979</v>
      </c>
      <c r="BV750" s="30" t="s">
        <v>1030</v>
      </c>
      <c r="BW750" s="31">
        <f>L2+(742*L4)</f>
        <v>743</v>
      </c>
      <c r="BX750" s="22"/>
    </row>
    <row r="751" spans="1:77" x14ac:dyDescent="0.2">
      <c r="A751" s="2"/>
      <c r="BT751" s="22"/>
      <c r="BU751" s="29" t="s">
        <v>785</v>
      </c>
      <c r="BV751" s="30" t="s">
        <v>1030</v>
      </c>
      <c r="BW751" s="31">
        <f>L2+(743*L4)</f>
        <v>744</v>
      </c>
      <c r="BX751" s="22"/>
    </row>
    <row r="752" spans="1:77" x14ac:dyDescent="0.2">
      <c r="A752" s="2"/>
      <c r="BT752" s="22"/>
      <c r="BU752" s="29" t="s">
        <v>718</v>
      </c>
      <c r="BV752" s="30" t="s">
        <v>1030</v>
      </c>
      <c r="BW752" s="31">
        <f>L2+(744*L4)</f>
        <v>745</v>
      </c>
      <c r="BX752" s="22"/>
    </row>
    <row r="753" spans="1:76" x14ac:dyDescent="0.2">
      <c r="A753" s="2"/>
      <c r="BT753" s="22"/>
      <c r="BU753" s="29" t="s">
        <v>522</v>
      </c>
      <c r="BV753" s="30" t="s">
        <v>1030</v>
      </c>
      <c r="BW753" s="31">
        <f>L2+(745*L4)</f>
        <v>746</v>
      </c>
      <c r="BX753" s="22"/>
    </row>
    <row r="754" spans="1:76" x14ac:dyDescent="0.2">
      <c r="A754" s="2"/>
      <c r="BT754" s="22"/>
      <c r="BU754" s="29" t="s">
        <v>960</v>
      </c>
      <c r="BV754" s="30" t="s">
        <v>1030</v>
      </c>
      <c r="BW754" s="31">
        <f>L2+(746*L4)</f>
        <v>747</v>
      </c>
      <c r="BX754" s="22"/>
    </row>
    <row r="755" spans="1:76" x14ac:dyDescent="0.2">
      <c r="A755" s="2"/>
      <c r="BT755" s="22"/>
      <c r="BU755" s="29" t="s">
        <v>900</v>
      </c>
      <c r="BV755" s="30" t="s">
        <v>1030</v>
      </c>
      <c r="BW755" s="31">
        <f>L2+(747*L4)</f>
        <v>748</v>
      </c>
      <c r="BX755" s="22"/>
    </row>
    <row r="756" spans="1:76" x14ac:dyDescent="0.2">
      <c r="A756" s="2"/>
      <c r="BT756" s="22"/>
      <c r="BU756" s="29" t="s">
        <v>197</v>
      </c>
      <c r="BV756" s="30" t="s">
        <v>1030</v>
      </c>
      <c r="BW756" s="31">
        <f>L2+(748*L4)</f>
        <v>749</v>
      </c>
      <c r="BX756" s="22"/>
    </row>
    <row r="757" spans="1:76" x14ac:dyDescent="0.2">
      <c r="A757" s="2"/>
      <c r="BT757" s="22"/>
      <c r="BU757" s="29" t="s">
        <v>138</v>
      </c>
      <c r="BV757" s="30" t="s">
        <v>1030</v>
      </c>
      <c r="BW757" s="31">
        <f>L2+(749*L4)</f>
        <v>750</v>
      </c>
      <c r="BX757" s="22"/>
    </row>
    <row r="758" spans="1:76" x14ac:dyDescent="0.2">
      <c r="A758" s="2"/>
      <c r="BT758" s="22"/>
      <c r="BU758" s="29" t="s">
        <v>466</v>
      </c>
      <c r="BV758" s="30" t="s">
        <v>1030</v>
      </c>
      <c r="BW758" s="31">
        <f>L2+(750*L4)</f>
        <v>751</v>
      </c>
      <c r="BX758" s="22"/>
    </row>
    <row r="759" spans="1:76" x14ac:dyDescent="0.2">
      <c r="A759" s="2"/>
      <c r="BT759" s="22"/>
      <c r="BU759" s="29" t="s">
        <v>270</v>
      </c>
      <c r="BV759" s="30" t="s">
        <v>1030</v>
      </c>
      <c r="BW759" s="31">
        <f>L2+(751*L4)</f>
        <v>752</v>
      </c>
      <c r="BX759" s="22"/>
    </row>
    <row r="760" spans="1:76" x14ac:dyDescent="0.2">
      <c r="A760" s="2"/>
      <c r="BT760" s="22"/>
      <c r="BU760" s="29" t="s">
        <v>801</v>
      </c>
      <c r="BV760" s="30" t="s">
        <v>1030</v>
      </c>
      <c r="BW760" s="31">
        <f>L2+(752*L4)</f>
        <v>753</v>
      </c>
      <c r="BX760" s="22"/>
    </row>
    <row r="761" spans="1:76" x14ac:dyDescent="0.2">
      <c r="A761" s="2"/>
      <c r="BT761" s="22"/>
      <c r="BU761" s="29" t="s">
        <v>995</v>
      </c>
      <c r="BV761" s="30" t="s">
        <v>1030</v>
      </c>
      <c r="BW761" s="31">
        <f>L2+(753*L4)</f>
        <v>754</v>
      </c>
      <c r="BX761" s="22"/>
    </row>
    <row r="762" spans="1:76" x14ac:dyDescent="0.2">
      <c r="A762" s="2"/>
      <c r="BT762" s="22"/>
      <c r="BU762" s="29" t="s">
        <v>621</v>
      </c>
      <c r="BV762" s="30" t="s">
        <v>1030</v>
      </c>
      <c r="BW762" s="31">
        <f>L2+(754*L4)</f>
        <v>755</v>
      </c>
      <c r="BX762" s="22"/>
    </row>
    <row r="763" spans="1:76" x14ac:dyDescent="0.2">
      <c r="A763" s="2"/>
      <c r="BT763" s="22"/>
      <c r="BU763" s="29" t="s">
        <v>682</v>
      </c>
      <c r="BV763" s="30" t="s">
        <v>1030</v>
      </c>
      <c r="BW763" s="31">
        <f>L2+(755*L4)</f>
        <v>756</v>
      </c>
      <c r="BX763" s="22"/>
    </row>
    <row r="764" spans="1:76" x14ac:dyDescent="0.2">
      <c r="A764" s="2"/>
      <c r="BT764" s="22"/>
      <c r="BU764" s="29" t="s">
        <v>369</v>
      </c>
      <c r="BV764" s="30" t="s">
        <v>1030</v>
      </c>
      <c r="BW764" s="31">
        <f>L2+(756*L4)</f>
        <v>757</v>
      </c>
      <c r="BX764" s="22"/>
    </row>
    <row r="765" spans="1:76" x14ac:dyDescent="0.2">
      <c r="A765" s="2"/>
      <c r="BT765" s="22"/>
      <c r="BU765" s="29" t="s">
        <v>430</v>
      </c>
      <c r="BV765" s="30" t="s">
        <v>1030</v>
      </c>
      <c r="BW765" s="31">
        <f>L2+(757*L4)</f>
        <v>758</v>
      </c>
      <c r="BX765" s="22"/>
    </row>
    <row r="766" spans="1:76" x14ac:dyDescent="0.2">
      <c r="A766" s="2"/>
      <c r="BT766" s="22"/>
      <c r="BU766" s="29" t="s">
        <v>39</v>
      </c>
      <c r="BV766" s="30" t="s">
        <v>1030</v>
      </c>
      <c r="BW766" s="31">
        <f>L2+(758*L4)</f>
        <v>759</v>
      </c>
      <c r="BX766" s="22"/>
    </row>
    <row r="767" spans="1:76" x14ac:dyDescent="0.2">
      <c r="A767" s="2"/>
      <c r="BT767" s="22"/>
      <c r="BU767" s="29" t="s">
        <v>233</v>
      </c>
      <c r="BV767" s="30" t="s">
        <v>1030</v>
      </c>
      <c r="BW767" s="31">
        <f>L2+(759*L4)</f>
        <v>760</v>
      </c>
      <c r="BX767" s="22"/>
    </row>
    <row r="768" spans="1:76" x14ac:dyDescent="0.2">
      <c r="A768" s="2"/>
      <c r="BT768" s="22"/>
      <c r="BU768" s="29" t="s">
        <v>286</v>
      </c>
      <c r="BV768" s="30" t="s">
        <v>1030</v>
      </c>
      <c r="BW768" s="31">
        <f>L2+(760*L4)</f>
        <v>761</v>
      </c>
      <c r="BX768" s="22"/>
    </row>
    <row r="769" spans="1:76" x14ac:dyDescent="0.2">
      <c r="A769" s="2"/>
      <c r="BT769" s="22"/>
      <c r="BU769" s="29" t="s">
        <v>482</v>
      </c>
      <c r="BV769" s="30" t="s">
        <v>1030</v>
      </c>
      <c r="BW769" s="31">
        <f>L2+(761*L4)</f>
        <v>762</v>
      </c>
      <c r="BX769" s="22"/>
    </row>
    <row r="770" spans="1:76" x14ac:dyDescent="0.2">
      <c r="A770" s="2"/>
      <c r="BT770" s="22"/>
      <c r="BU770" s="29" t="s">
        <v>122</v>
      </c>
      <c r="BV770" s="30" t="s">
        <v>1030</v>
      </c>
      <c r="BW770" s="31">
        <f>L2+(762*L4)</f>
        <v>763</v>
      </c>
      <c r="BX770" s="22"/>
    </row>
    <row r="771" spans="1:76" x14ac:dyDescent="0.2">
      <c r="A771" s="2"/>
      <c r="BT771" s="22"/>
      <c r="BU771" s="29" t="s">
        <v>181</v>
      </c>
      <c r="BV771" s="30" t="s">
        <v>1030</v>
      </c>
      <c r="BW771" s="31">
        <f>L2+(763*L4)</f>
        <v>764</v>
      </c>
      <c r="BX771" s="22"/>
    </row>
    <row r="772" spans="1:76" x14ac:dyDescent="0.2">
      <c r="A772" s="2"/>
      <c r="BT772" s="22"/>
      <c r="BU772" s="29" t="s">
        <v>884</v>
      </c>
      <c r="BV772" s="30" t="s">
        <v>1030</v>
      </c>
      <c r="BW772" s="31">
        <f>L2+(764*L4)</f>
        <v>765</v>
      </c>
      <c r="BX772" s="22"/>
    </row>
    <row r="773" spans="1:76" x14ac:dyDescent="0.2">
      <c r="A773" s="64"/>
      <c r="BT773" s="22"/>
      <c r="BU773" s="29" t="s">
        <v>945</v>
      </c>
      <c r="BV773" s="30" t="s">
        <v>1030</v>
      </c>
      <c r="BW773" s="31">
        <f>L2+(765*L4)</f>
        <v>766</v>
      </c>
      <c r="BX773" s="22"/>
    </row>
    <row r="774" spans="1:76" x14ac:dyDescent="0.2">
      <c r="A774" s="64"/>
      <c r="BT774" s="22"/>
      <c r="BU774" s="29" t="s">
        <v>538</v>
      </c>
      <c r="BV774" s="30" t="s">
        <v>1030</v>
      </c>
      <c r="BW774" s="31">
        <f>L2+(766*L4)</f>
        <v>767</v>
      </c>
      <c r="BX774" s="22"/>
    </row>
    <row r="775" spans="1:76" x14ac:dyDescent="0.2">
      <c r="A775" s="64"/>
      <c r="BT775" s="22"/>
      <c r="BU775" s="29" t="s">
        <v>734</v>
      </c>
      <c r="BV775" s="30" t="s">
        <v>1030</v>
      </c>
      <c r="BW775" s="31">
        <f>L2+(767*L4)</f>
        <v>768</v>
      </c>
      <c r="BX775" s="22"/>
    </row>
    <row r="776" spans="1:76" x14ac:dyDescent="0.2">
      <c r="A776" s="2"/>
      <c r="BT776" s="22"/>
      <c r="BU776" s="29" t="s">
        <v>673</v>
      </c>
      <c r="BV776" s="30" t="s">
        <v>1030</v>
      </c>
      <c r="BW776" s="31">
        <f>L2+(768*L4)</f>
        <v>769</v>
      </c>
      <c r="BX776" s="22"/>
    </row>
    <row r="777" spans="1:76" x14ac:dyDescent="0.2">
      <c r="A777" s="64"/>
      <c r="BT777" s="22"/>
      <c r="BU777" s="29" t="s">
        <v>614</v>
      </c>
      <c r="BV777" s="30" t="s">
        <v>1030</v>
      </c>
      <c r="BW777" s="31">
        <f>L2+(769*L4)</f>
        <v>770</v>
      </c>
      <c r="BX777" s="22"/>
    </row>
    <row r="778" spans="1:76" x14ac:dyDescent="0.2">
      <c r="A778" s="64"/>
      <c r="BT778" s="22"/>
      <c r="BU778" s="29" t="s">
        <v>1002</v>
      </c>
      <c r="BV778" s="30" t="s">
        <v>1030</v>
      </c>
      <c r="BW778" s="31">
        <f>L2+(770*L4)</f>
        <v>771</v>
      </c>
      <c r="BX778" s="22"/>
    </row>
    <row r="779" spans="1:76" x14ac:dyDescent="0.2">
      <c r="A779" s="64"/>
      <c r="BT779" s="22"/>
      <c r="BU779" s="29" t="s">
        <v>810</v>
      </c>
      <c r="BV779" s="30" t="s">
        <v>1030</v>
      </c>
      <c r="BW779" s="31">
        <f>L2+(771*L4)</f>
        <v>772</v>
      </c>
      <c r="BX779" s="22"/>
    </row>
    <row r="780" spans="1:76" x14ac:dyDescent="0.2">
      <c r="A780" s="64"/>
      <c r="BT780" s="22"/>
      <c r="BU780" s="29" t="s">
        <v>240</v>
      </c>
      <c r="BV780" s="30" t="s">
        <v>1030</v>
      </c>
      <c r="BW780" s="31">
        <f>L2+(772*L4)</f>
        <v>773</v>
      </c>
      <c r="BX780" s="22"/>
    </row>
    <row r="781" spans="1:76" x14ac:dyDescent="0.2">
      <c r="A781" s="2"/>
      <c r="BT781" s="22"/>
      <c r="BU781" s="29" t="s">
        <v>48</v>
      </c>
      <c r="BV781" s="30" t="s">
        <v>1030</v>
      </c>
      <c r="BW781" s="31">
        <f>L2+(773*L4)</f>
        <v>774</v>
      </c>
      <c r="BX781" s="22"/>
    </row>
    <row r="782" spans="1:76" x14ac:dyDescent="0.2">
      <c r="A782" s="2"/>
      <c r="BT782" s="22"/>
      <c r="BU782" s="29" t="s">
        <v>421</v>
      </c>
      <c r="BV782" s="30" t="s">
        <v>1030</v>
      </c>
      <c r="BW782" s="31">
        <f>L2+(774*L4)</f>
        <v>775</v>
      </c>
      <c r="BX782" s="22"/>
    </row>
    <row r="783" spans="1:76" x14ac:dyDescent="0.2">
      <c r="A783" s="2"/>
      <c r="BT783" s="22"/>
      <c r="BU783" s="29" t="s">
        <v>362</v>
      </c>
      <c r="BV783" s="30" t="s">
        <v>1030</v>
      </c>
      <c r="BW783" s="31">
        <f>L2+(775*L4)</f>
        <v>776</v>
      </c>
      <c r="BX783" s="22"/>
    </row>
    <row r="784" spans="1:76" x14ac:dyDescent="0.2">
      <c r="A784" s="2"/>
      <c r="BT784" s="22"/>
      <c r="BU784" s="29" t="s">
        <v>158</v>
      </c>
      <c r="BV784" s="30" t="s">
        <v>1030</v>
      </c>
      <c r="BW784" s="31">
        <f>L2+(776*L4)</f>
        <v>777</v>
      </c>
      <c r="BX784" s="22"/>
    </row>
    <row r="785" spans="1:76" x14ac:dyDescent="0.2">
      <c r="A785" s="2"/>
      <c r="BT785" s="22"/>
      <c r="BU785" s="29" t="s">
        <v>100</v>
      </c>
      <c r="BV785" s="30" t="s">
        <v>1030</v>
      </c>
      <c r="BW785" s="31">
        <f>L2+(777*L4)</f>
        <v>778</v>
      </c>
      <c r="BX785" s="22"/>
    </row>
    <row r="786" spans="1:76" x14ac:dyDescent="0.2">
      <c r="A786" s="2"/>
      <c r="BT786" s="22"/>
      <c r="BU786" s="29" t="s">
        <v>504</v>
      </c>
      <c r="BV786" s="30" t="s">
        <v>1030</v>
      </c>
      <c r="BW786" s="31">
        <f>L2+(778*L4)</f>
        <v>779</v>
      </c>
      <c r="BX786" s="22"/>
    </row>
    <row r="787" spans="1:76" x14ac:dyDescent="0.2">
      <c r="A787" s="2"/>
      <c r="BT787" s="22"/>
      <c r="BU787" s="29" t="s">
        <v>310</v>
      </c>
      <c r="BV787" s="30" t="s">
        <v>1030</v>
      </c>
      <c r="BW787" s="31">
        <f>L2+(779*L4)</f>
        <v>780</v>
      </c>
      <c r="BX787" s="22"/>
    </row>
    <row r="788" spans="1:76" x14ac:dyDescent="0.2">
      <c r="A788" s="2"/>
      <c r="BT788" s="22"/>
      <c r="BU788" s="29" t="s">
        <v>756</v>
      </c>
      <c r="BV788" s="30" t="s">
        <v>1030</v>
      </c>
      <c r="BW788" s="31">
        <f>L2+(780*L4)</f>
        <v>781</v>
      </c>
      <c r="BX788" s="22"/>
    </row>
    <row r="789" spans="1:76" x14ac:dyDescent="0.2">
      <c r="A789" s="2"/>
      <c r="BT789" s="22"/>
      <c r="BU789" s="29" t="s">
        <v>562</v>
      </c>
      <c r="BV789" s="30" t="s">
        <v>1030</v>
      </c>
      <c r="BW789" s="31">
        <f>L2+(781*L4)</f>
        <v>782</v>
      </c>
      <c r="BX789" s="22"/>
    </row>
    <row r="790" spans="1:76" x14ac:dyDescent="0.2">
      <c r="A790" s="2"/>
      <c r="BT790" s="22"/>
      <c r="BU790" s="29" t="s">
        <v>920</v>
      </c>
      <c r="BV790" s="30" t="s">
        <v>1030</v>
      </c>
      <c r="BW790" s="31">
        <f>L2+(782*L4)</f>
        <v>783</v>
      </c>
      <c r="BX790" s="22"/>
    </row>
    <row r="791" spans="1:76" x14ac:dyDescent="0.2">
      <c r="A791" s="2"/>
      <c r="BT791" s="22"/>
      <c r="BU791" s="29" t="s">
        <v>862</v>
      </c>
      <c r="BV791" s="30" t="s">
        <v>1030</v>
      </c>
      <c r="BW791" s="31">
        <f>L2+(783*L4)</f>
        <v>784</v>
      </c>
      <c r="BX791" s="22"/>
    </row>
    <row r="792" spans="1:76" x14ac:dyDescent="0.2">
      <c r="A792" s="2"/>
      <c r="BT792" s="22"/>
      <c r="BU792" s="29" t="s">
        <v>346</v>
      </c>
      <c r="BV792" s="30" t="s">
        <v>1030</v>
      </c>
      <c r="BW792" s="31">
        <f>L2+(784*L4)</f>
        <v>785</v>
      </c>
      <c r="BX792" s="22"/>
    </row>
    <row r="793" spans="1:76" x14ac:dyDescent="0.2">
      <c r="A793" s="2"/>
      <c r="BT793" s="22"/>
      <c r="BU793" s="29" t="s">
        <v>405</v>
      </c>
      <c r="BV793" s="30" t="s">
        <v>1030</v>
      </c>
      <c r="BW793" s="31">
        <f>L2+(785*L4)</f>
        <v>786</v>
      </c>
      <c r="BX793" s="22"/>
    </row>
    <row r="794" spans="1:76" x14ac:dyDescent="0.2">
      <c r="A794" s="2"/>
      <c r="BT794" s="22"/>
      <c r="BU794" s="29" t="s">
        <v>64</v>
      </c>
      <c r="BV794" s="30" t="s">
        <v>1030</v>
      </c>
      <c r="BW794" s="31">
        <f>L2+(786*L4)</f>
        <v>787</v>
      </c>
      <c r="BX794" s="22"/>
    </row>
    <row r="795" spans="1:76" x14ac:dyDescent="0.2">
      <c r="A795" s="2"/>
      <c r="BT795" s="22"/>
      <c r="BU795" s="29" t="s">
        <v>256</v>
      </c>
      <c r="BV795" s="30" t="s">
        <v>1030</v>
      </c>
      <c r="BW795" s="31">
        <f>L2+(787*L4)</f>
        <v>788</v>
      </c>
      <c r="BX795" s="22"/>
    </row>
    <row r="796" spans="1:76" x14ac:dyDescent="0.2">
      <c r="A796" s="2"/>
      <c r="BT796" s="22"/>
      <c r="BU796" s="29" t="s">
        <v>826</v>
      </c>
      <c r="BV796" s="30" t="s">
        <v>1030</v>
      </c>
      <c r="BW796" s="31">
        <f>L2+(788*L4)</f>
        <v>789</v>
      </c>
      <c r="BX796" s="22"/>
    </row>
    <row r="797" spans="1:76" x14ac:dyDescent="0.2">
      <c r="A797" s="2"/>
      <c r="BT797" s="22"/>
      <c r="BU797" s="29" t="s">
        <v>1018</v>
      </c>
      <c r="BV797" s="30" t="s">
        <v>1030</v>
      </c>
      <c r="BW797" s="31">
        <f>L2+(789*L4)</f>
        <v>790</v>
      </c>
      <c r="BX797" s="22"/>
    </row>
    <row r="798" spans="1:76" x14ac:dyDescent="0.2">
      <c r="A798" s="2"/>
      <c r="BT798" s="22"/>
      <c r="BU798" s="29" t="s">
        <v>598</v>
      </c>
      <c r="BV798" s="30" t="s">
        <v>1030</v>
      </c>
      <c r="BW798" s="31">
        <f>L2+(790*L4)</f>
        <v>791</v>
      </c>
      <c r="BX798" s="22"/>
    </row>
    <row r="799" spans="1:76" x14ac:dyDescent="0.2">
      <c r="A799" s="2"/>
      <c r="BT799" s="22"/>
      <c r="BU799" s="29" t="s">
        <v>657</v>
      </c>
      <c r="BV799" s="30" t="s">
        <v>1030</v>
      </c>
      <c r="BW799" s="31">
        <f>L2+(791*L4)</f>
        <v>792</v>
      </c>
      <c r="BX799" s="22"/>
    </row>
    <row r="800" spans="1:76" x14ac:dyDescent="0.2">
      <c r="A800" s="2"/>
      <c r="BT800" s="22"/>
      <c r="BU800" s="29" t="s">
        <v>846</v>
      </c>
      <c r="BV800" s="30" t="s">
        <v>1030</v>
      </c>
      <c r="BW800" s="31">
        <f>L2+(792*L4)</f>
        <v>793</v>
      </c>
      <c r="BX800" s="22"/>
    </row>
    <row r="801" spans="1:76" x14ac:dyDescent="0.2">
      <c r="A801" s="2"/>
      <c r="BT801" s="22"/>
      <c r="BU801" s="29" t="s">
        <v>904</v>
      </c>
      <c r="BV801" s="30" t="s">
        <v>1030</v>
      </c>
      <c r="BW801" s="31">
        <f>L2+(793*L4)</f>
        <v>794</v>
      </c>
      <c r="BX801" s="22"/>
    </row>
    <row r="802" spans="1:76" x14ac:dyDescent="0.2">
      <c r="A802" s="2"/>
      <c r="BT802" s="22"/>
      <c r="BU802" s="29" t="s">
        <v>578</v>
      </c>
      <c r="BV802" s="30" t="s">
        <v>1030</v>
      </c>
      <c r="BW802" s="31">
        <f>L2+(794*L4)</f>
        <v>795</v>
      </c>
      <c r="BX802" s="22"/>
    </row>
    <row r="803" spans="1:76" x14ac:dyDescent="0.2">
      <c r="A803" s="2"/>
      <c r="BT803" s="22"/>
      <c r="BU803" s="29" t="s">
        <v>772</v>
      </c>
      <c r="BV803" s="30" t="s">
        <v>1030</v>
      </c>
      <c r="BW803" s="31">
        <f>L2+(795*L4)</f>
        <v>796</v>
      </c>
      <c r="BX803" s="22"/>
    </row>
    <row r="804" spans="1:76" x14ac:dyDescent="0.2">
      <c r="A804" s="2"/>
      <c r="BT804" s="22"/>
      <c r="BU804" s="29" t="s">
        <v>326</v>
      </c>
      <c r="BV804" s="30" t="s">
        <v>1030</v>
      </c>
      <c r="BW804" s="31">
        <f>L2+(796*L4)</f>
        <v>797</v>
      </c>
      <c r="BX804" s="22"/>
    </row>
    <row r="805" spans="1:76" x14ac:dyDescent="0.2">
      <c r="A805" s="2"/>
      <c r="BT805" s="22"/>
      <c r="BU805" s="29" t="s">
        <v>520</v>
      </c>
      <c r="BV805" s="30" t="s">
        <v>1030</v>
      </c>
      <c r="BW805" s="31">
        <f>L2+(797*L4)</f>
        <v>798</v>
      </c>
      <c r="BX805" s="22"/>
    </row>
    <row r="806" spans="1:76" x14ac:dyDescent="0.2">
      <c r="A806" s="2"/>
      <c r="BT806" s="22"/>
      <c r="BU806" s="29" t="s">
        <v>84</v>
      </c>
      <c r="BV806" s="30" t="s">
        <v>1030</v>
      </c>
      <c r="BW806" s="31">
        <f>L2+(798*L4)</f>
        <v>799</v>
      </c>
      <c r="BX806" s="22"/>
    </row>
    <row r="807" spans="1:76" x14ac:dyDescent="0.2">
      <c r="A807" s="2"/>
      <c r="BT807" s="22"/>
      <c r="BU807" s="29" t="s">
        <v>142</v>
      </c>
      <c r="BV807" s="30" t="s">
        <v>1030</v>
      </c>
      <c r="BW807" s="31">
        <f>L2+(799*L4)</f>
        <v>800</v>
      </c>
      <c r="BX807" s="22"/>
    </row>
    <row r="808" spans="1:76" x14ac:dyDescent="0.2">
      <c r="A808" s="2"/>
      <c r="BT808" s="22"/>
      <c r="BU808" s="29" t="s">
        <v>740</v>
      </c>
      <c r="BV808" s="30" t="s">
        <v>1030</v>
      </c>
      <c r="BW808" s="31">
        <f>L2+(800*L4)</f>
        <v>801</v>
      </c>
      <c r="BX808" s="22"/>
    </row>
    <row r="809" spans="1:76" x14ac:dyDescent="0.2">
      <c r="A809" s="2"/>
      <c r="BT809" s="22"/>
      <c r="BU809" s="29" t="s">
        <v>546</v>
      </c>
      <c r="BV809" s="30" t="s">
        <v>1030</v>
      </c>
      <c r="BW809" s="31">
        <f>L2+(801*L4)</f>
        <v>802</v>
      </c>
      <c r="BX809" s="22"/>
    </row>
    <row r="810" spans="1:76" x14ac:dyDescent="0.2">
      <c r="A810" s="2"/>
      <c r="BT810" s="22"/>
      <c r="BU810" s="29" t="s">
        <v>936</v>
      </c>
      <c r="BV810" s="30" t="s">
        <v>1030</v>
      </c>
      <c r="BW810" s="31">
        <f>L2+(802*L4)</f>
        <v>803</v>
      </c>
      <c r="BX810" s="22"/>
    </row>
    <row r="811" spans="1:76" x14ac:dyDescent="0.2">
      <c r="A811" s="2"/>
      <c r="BT811" s="22"/>
      <c r="BU811" s="29" t="s">
        <v>878</v>
      </c>
      <c r="BV811" s="30" t="s">
        <v>1030</v>
      </c>
      <c r="BW811" s="31">
        <f>L2+(803*L4)</f>
        <v>804</v>
      </c>
      <c r="BX811" s="22"/>
    </row>
    <row r="812" spans="1:76" x14ac:dyDescent="0.2">
      <c r="A812" s="2"/>
      <c r="BT812" s="22"/>
      <c r="BU812" s="29" t="s">
        <v>173</v>
      </c>
      <c r="BV812" s="30" t="s">
        <v>1030</v>
      </c>
      <c r="BW812" s="31">
        <f>L2+(804*L4)</f>
        <v>805</v>
      </c>
      <c r="BX812" s="22"/>
    </row>
    <row r="813" spans="1:76" x14ac:dyDescent="0.2">
      <c r="A813" s="2"/>
      <c r="BT813" s="22"/>
      <c r="BU813" s="29" t="s">
        <v>115</v>
      </c>
      <c r="BV813" s="30" t="s">
        <v>1030</v>
      </c>
      <c r="BW813" s="31">
        <f>L2+(805*L4)</f>
        <v>806</v>
      </c>
      <c r="BX813" s="22"/>
    </row>
    <row r="814" spans="1:76" x14ac:dyDescent="0.2">
      <c r="A814" s="2"/>
      <c r="BT814" s="22"/>
      <c r="BU814" s="29" t="s">
        <v>488</v>
      </c>
      <c r="BV814" s="30" t="s">
        <v>1030</v>
      </c>
      <c r="BW814" s="31">
        <f>L2+(806*L4)</f>
        <v>807</v>
      </c>
      <c r="BX814" s="22"/>
    </row>
    <row r="815" spans="1:76" x14ac:dyDescent="0.2">
      <c r="A815" s="2"/>
      <c r="BT815" s="22"/>
      <c r="BU815" s="29" t="s">
        <v>295</v>
      </c>
      <c r="BV815" s="30" t="s">
        <v>1030</v>
      </c>
      <c r="BW815" s="31">
        <f>L2+(807*L4)</f>
        <v>808</v>
      </c>
      <c r="BX815" s="22"/>
    </row>
    <row r="816" spans="1:76" x14ac:dyDescent="0.2">
      <c r="A816" s="64"/>
      <c r="BT816" s="22"/>
      <c r="BU816" s="29" t="s">
        <v>224</v>
      </c>
      <c r="BV816" s="30" t="s">
        <v>1030</v>
      </c>
      <c r="BW816" s="31">
        <f>L2+(808*L4)</f>
        <v>809</v>
      </c>
      <c r="BX816" s="22"/>
    </row>
    <row r="817" spans="1:76" x14ac:dyDescent="0.2">
      <c r="A817" s="64"/>
      <c r="BT817" s="22"/>
      <c r="BU817" s="29" t="s">
        <v>32</v>
      </c>
      <c r="BV817" s="30" t="s">
        <v>1030</v>
      </c>
      <c r="BW817" s="31">
        <f>L2+(809*L4)</f>
        <v>810</v>
      </c>
      <c r="BX817" s="22"/>
    </row>
    <row r="818" spans="1:76" x14ac:dyDescent="0.2">
      <c r="A818" s="64"/>
      <c r="BT818" s="22"/>
      <c r="BU818" s="29" t="s">
        <v>437</v>
      </c>
      <c r="BV818" s="30" t="s">
        <v>1030</v>
      </c>
      <c r="BW818" s="31">
        <f>L2+(810*L4)</f>
        <v>811</v>
      </c>
      <c r="BX818" s="22"/>
    </row>
    <row r="819" spans="1:76" x14ac:dyDescent="0.2">
      <c r="A819" s="2"/>
      <c r="BT819" s="22"/>
      <c r="BU819" s="29" t="s">
        <v>378</v>
      </c>
      <c r="BV819" s="30" t="s">
        <v>1030</v>
      </c>
      <c r="BW819" s="31">
        <f>L2+(811*L4)</f>
        <v>812</v>
      </c>
      <c r="BX819" s="22"/>
    </row>
    <row r="820" spans="1:76" x14ac:dyDescent="0.2">
      <c r="A820" s="64"/>
      <c r="BT820" s="22"/>
      <c r="BU820" s="29" t="s">
        <v>689</v>
      </c>
      <c r="BV820" s="30" t="s">
        <v>1030</v>
      </c>
      <c r="BW820" s="31">
        <f>L2+(812*L4)</f>
        <v>813</v>
      </c>
      <c r="BX820" s="22"/>
    </row>
    <row r="821" spans="1:76" x14ac:dyDescent="0.2">
      <c r="A821" s="64"/>
      <c r="BT821" s="22"/>
      <c r="BU821" s="29" t="s">
        <v>630</v>
      </c>
      <c r="BV821" s="30" t="s">
        <v>1030</v>
      </c>
      <c r="BW821" s="31">
        <f>L2+(813*L4)</f>
        <v>814</v>
      </c>
      <c r="BX821" s="22"/>
    </row>
    <row r="822" spans="1:76" x14ac:dyDescent="0.2">
      <c r="A822" s="64"/>
      <c r="BT822" s="22"/>
      <c r="BU822" s="29" t="s">
        <v>986</v>
      </c>
      <c r="BV822" s="30" t="s">
        <v>1030</v>
      </c>
      <c r="BW822" s="31">
        <f>L2+(814*L4)</f>
        <v>815</v>
      </c>
      <c r="BX822" s="22"/>
    </row>
    <row r="823" spans="1:76" x14ac:dyDescent="0.2">
      <c r="A823" s="64"/>
      <c r="BT823" s="22"/>
      <c r="BU823" s="29" t="s">
        <v>794</v>
      </c>
      <c r="BV823" s="30" t="s">
        <v>1030</v>
      </c>
      <c r="BW823" s="31">
        <f>L2+(815*L4)</f>
        <v>816</v>
      </c>
      <c r="BX823" s="22"/>
    </row>
    <row r="824" spans="1:76" x14ac:dyDescent="0.2">
      <c r="A824" s="2"/>
      <c r="BT824" s="22"/>
      <c r="BU824" s="29" t="s">
        <v>279</v>
      </c>
      <c r="BV824" s="30" t="s">
        <v>1030</v>
      </c>
      <c r="BW824" s="31">
        <f>L2+(816*L4)</f>
        <v>817</v>
      </c>
      <c r="BX824" s="22"/>
    </row>
    <row r="825" spans="1:76" x14ac:dyDescent="0.2">
      <c r="A825" s="2"/>
      <c r="BT825" s="22"/>
      <c r="BU825" s="29" t="s">
        <v>473</v>
      </c>
      <c r="BV825" s="30" t="s">
        <v>1030</v>
      </c>
      <c r="BW825" s="31">
        <f>L2+(817*L4)</f>
        <v>818</v>
      </c>
      <c r="BX825" s="22"/>
    </row>
    <row r="826" spans="1:76" x14ac:dyDescent="0.2">
      <c r="A826" s="2"/>
      <c r="BT826" s="22"/>
      <c r="BU826" s="29" t="s">
        <v>131</v>
      </c>
      <c r="BV826" s="30" t="s">
        <v>1030</v>
      </c>
      <c r="BW826" s="31">
        <f>L2+(818*L4)</f>
        <v>819</v>
      </c>
      <c r="BX826" s="22"/>
    </row>
    <row r="827" spans="1:76" x14ac:dyDescent="0.2">
      <c r="A827" s="2"/>
      <c r="BT827" s="22"/>
      <c r="BU827" s="29" t="s">
        <v>188</v>
      </c>
      <c r="BV827" s="30" t="s">
        <v>1030</v>
      </c>
      <c r="BW827" s="31">
        <f>L2+(819*L4)</f>
        <v>820</v>
      </c>
      <c r="BX827" s="22"/>
    </row>
    <row r="828" spans="1:76" x14ac:dyDescent="0.2">
      <c r="A828" s="2"/>
      <c r="BT828" s="22"/>
      <c r="BU828" s="29" t="s">
        <v>893</v>
      </c>
      <c r="BV828" s="30" t="s">
        <v>1030</v>
      </c>
      <c r="BW828" s="31">
        <f>L2+(820*L4)</f>
        <v>821</v>
      </c>
      <c r="BX828" s="22"/>
    </row>
    <row r="829" spans="1:76" x14ac:dyDescent="0.2">
      <c r="A829" s="2"/>
      <c r="BT829" s="22"/>
      <c r="BU829" s="29" t="s">
        <v>951</v>
      </c>
      <c r="BV829" s="30" t="s">
        <v>1030</v>
      </c>
      <c r="BW829" s="31">
        <f>L2+(821*L4)</f>
        <v>822</v>
      </c>
      <c r="BX829" s="22"/>
    </row>
    <row r="830" spans="1:76" x14ac:dyDescent="0.2">
      <c r="A830" s="2"/>
      <c r="BT830" s="22"/>
      <c r="BU830" s="29" t="s">
        <v>531</v>
      </c>
      <c r="BV830" s="30" t="s">
        <v>1030</v>
      </c>
      <c r="BW830" s="31">
        <f>L2+(822*L4)</f>
        <v>823</v>
      </c>
      <c r="BX830" s="22"/>
    </row>
    <row r="831" spans="1:76" x14ac:dyDescent="0.2">
      <c r="A831" s="2"/>
      <c r="BT831" s="22"/>
      <c r="BU831" s="29" t="s">
        <v>725</v>
      </c>
      <c r="BV831" s="30" t="s">
        <v>1030</v>
      </c>
      <c r="BW831" s="31">
        <f>L2+(823*L4)</f>
        <v>824</v>
      </c>
      <c r="BX831" s="22"/>
    </row>
    <row r="832" spans="1:76" x14ac:dyDescent="0.2">
      <c r="A832" s="2"/>
      <c r="BT832" s="22"/>
      <c r="BU832" s="29" t="s">
        <v>779</v>
      </c>
      <c r="BV832" s="30" t="s">
        <v>1030</v>
      </c>
      <c r="BW832" s="31">
        <f>L2+(824*L4)</f>
        <v>825</v>
      </c>
      <c r="BX832" s="22"/>
    </row>
    <row r="833" spans="1:76" x14ac:dyDescent="0.2">
      <c r="A833" s="2"/>
      <c r="BT833" s="22"/>
      <c r="BU833" s="29" t="s">
        <v>970</v>
      </c>
      <c r="BV833" s="30" t="s">
        <v>1030</v>
      </c>
      <c r="BW833" s="31">
        <f>L2+(825*L4)</f>
        <v>826</v>
      </c>
      <c r="BX833" s="22"/>
    </row>
    <row r="834" spans="1:76" x14ac:dyDescent="0.2">
      <c r="A834" s="2"/>
      <c r="BT834" s="22"/>
      <c r="BU834" s="29" t="s">
        <v>646</v>
      </c>
      <c r="BV834" s="30" t="s">
        <v>1030</v>
      </c>
      <c r="BW834" s="31">
        <f>L2+(826*L4)</f>
        <v>827</v>
      </c>
      <c r="BX834" s="22"/>
    </row>
    <row r="835" spans="1:76" x14ac:dyDescent="0.2">
      <c r="A835" s="2"/>
      <c r="BT835" s="22"/>
      <c r="BU835" s="29" t="s">
        <v>705</v>
      </c>
      <c r="BV835" s="30" t="s">
        <v>1030</v>
      </c>
      <c r="BW835" s="31">
        <f>L2+(827*L4)</f>
        <v>828</v>
      </c>
      <c r="BX835" s="22"/>
    </row>
    <row r="836" spans="1:76" x14ac:dyDescent="0.2">
      <c r="A836" s="2"/>
      <c r="BT836" s="22"/>
      <c r="BU836" s="29" t="s">
        <v>394</v>
      </c>
      <c r="BV836" s="30" t="s">
        <v>1030</v>
      </c>
      <c r="BW836" s="31">
        <f>L2+(828*L4)</f>
        <v>829</v>
      </c>
      <c r="BX836" s="22"/>
    </row>
    <row r="837" spans="1:76" x14ac:dyDescent="0.2">
      <c r="A837" s="2"/>
      <c r="BT837" s="22"/>
      <c r="BU837" s="29" t="s">
        <v>453</v>
      </c>
      <c r="BV837" s="30" t="s">
        <v>1030</v>
      </c>
      <c r="BW837" s="31">
        <f>L2+(829*L4)</f>
        <v>830</v>
      </c>
      <c r="BX837" s="22"/>
    </row>
    <row r="838" spans="1:76" x14ac:dyDescent="0.2">
      <c r="A838" s="2"/>
      <c r="BT838" s="22"/>
      <c r="BU838" s="29" t="s">
        <v>16</v>
      </c>
      <c r="BV838" s="30" t="s">
        <v>1030</v>
      </c>
      <c r="BW838" s="31">
        <f>L2+(830*L4)</f>
        <v>831</v>
      </c>
      <c r="BX838" s="22"/>
    </row>
    <row r="839" spans="1:76" x14ac:dyDescent="0.2">
      <c r="A839" s="2"/>
      <c r="BT839" s="22"/>
      <c r="BU839" s="29" t="s">
        <v>208</v>
      </c>
      <c r="BV839" s="30" t="s">
        <v>1030</v>
      </c>
      <c r="BW839" s="31">
        <f>L2+(831*L4)</f>
        <v>832</v>
      </c>
      <c r="BX839" s="22"/>
    </row>
    <row r="840" spans="1:76" x14ac:dyDescent="0.2">
      <c r="A840" s="2"/>
      <c r="BT840" s="22"/>
      <c r="BU840" s="29" t="s">
        <v>644</v>
      </c>
      <c r="BV840" s="30" t="s">
        <v>1030</v>
      </c>
      <c r="BW840" s="31">
        <f>L2+(832*L4)</f>
        <v>833</v>
      </c>
      <c r="BX840" s="22"/>
    </row>
    <row r="841" spans="1:76" x14ac:dyDescent="0.2">
      <c r="A841" s="2"/>
      <c r="BT841" s="22"/>
      <c r="BU841" s="29" t="s">
        <v>711</v>
      </c>
      <c r="BV841" s="30" t="s">
        <v>1030</v>
      </c>
      <c r="BW841" s="31">
        <f>L2+(833*L4)</f>
        <v>834</v>
      </c>
      <c r="BX841" s="22"/>
    </row>
    <row r="842" spans="1:76" x14ac:dyDescent="0.2">
      <c r="A842" s="2"/>
      <c r="BT842" s="22"/>
      <c r="BU842" s="29" t="s">
        <v>1031</v>
      </c>
      <c r="BV842" s="30" t="s">
        <v>1030</v>
      </c>
      <c r="BW842" s="31">
        <f>L2+(834*L4)</f>
        <v>835</v>
      </c>
      <c r="BX842" s="22"/>
    </row>
    <row r="843" spans="1:76" x14ac:dyDescent="0.2">
      <c r="A843" s="2"/>
      <c r="BT843" s="22"/>
      <c r="BU843" s="29" t="s">
        <v>965</v>
      </c>
      <c r="BV843" s="30" t="s">
        <v>1030</v>
      </c>
      <c r="BW843" s="31">
        <f>L2+(835*L4)</f>
        <v>836</v>
      </c>
      <c r="BX843" s="22"/>
    </row>
    <row r="844" spans="1:76" x14ac:dyDescent="0.2">
      <c r="A844" s="2"/>
      <c r="BT844" s="22"/>
      <c r="BU844" s="29" t="s">
        <v>22</v>
      </c>
      <c r="BV844" s="30" t="s">
        <v>1030</v>
      </c>
      <c r="BW844" s="31">
        <f>L2+(836*L4)</f>
        <v>837</v>
      </c>
      <c r="BX844" s="22"/>
    </row>
    <row r="845" spans="1:76" x14ac:dyDescent="0.2">
      <c r="A845" s="2"/>
      <c r="BT845" s="22"/>
      <c r="BU845" s="29" t="s">
        <v>206</v>
      </c>
      <c r="BV845" s="30" t="s">
        <v>1030</v>
      </c>
      <c r="BW845" s="31">
        <f>L2+(837*L4)</f>
        <v>838</v>
      </c>
      <c r="BX845" s="22"/>
    </row>
    <row r="846" spans="1:76" x14ac:dyDescent="0.2">
      <c r="A846" s="2"/>
      <c r="BT846" s="22"/>
      <c r="BU846" s="29" t="s">
        <v>1032</v>
      </c>
      <c r="BV846" s="30" t="s">
        <v>1030</v>
      </c>
      <c r="BW846" s="31">
        <f>L2+(838*L4)</f>
        <v>839</v>
      </c>
      <c r="BX846" s="22"/>
    </row>
    <row r="847" spans="1:76" x14ac:dyDescent="0.2">
      <c r="A847" s="2"/>
      <c r="BT847" s="22"/>
      <c r="BU847" s="29" t="s">
        <v>455</v>
      </c>
      <c r="BV847" s="30" t="s">
        <v>1030</v>
      </c>
      <c r="BW847" s="31">
        <f>L2+(839*L4)</f>
        <v>840</v>
      </c>
      <c r="BX847" s="22"/>
    </row>
    <row r="848" spans="1:76" x14ac:dyDescent="0.2">
      <c r="A848" s="2"/>
      <c r="BT848" s="22"/>
      <c r="BU848" s="29" t="s">
        <v>129</v>
      </c>
      <c r="BV848" s="30" t="s">
        <v>1030</v>
      </c>
      <c r="BW848" s="31">
        <f>L2+(840*L4)</f>
        <v>841</v>
      </c>
      <c r="BX848" s="22"/>
    </row>
    <row r="849" spans="1:76" x14ac:dyDescent="0.2">
      <c r="A849" s="2"/>
      <c r="BT849" s="22"/>
      <c r="BU849" s="29" t="s">
        <v>194</v>
      </c>
      <c r="BV849" s="30" t="s">
        <v>1030</v>
      </c>
      <c r="BW849" s="31">
        <f>L2+(841*L4)</f>
        <v>842</v>
      </c>
      <c r="BX849" s="22"/>
    </row>
    <row r="850" spans="1:76" x14ac:dyDescent="0.2">
      <c r="A850" s="2"/>
      <c r="BT850" s="22"/>
      <c r="BU850" s="29" t="s">
        <v>281</v>
      </c>
      <c r="BV850" s="30" t="s">
        <v>1030</v>
      </c>
      <c r="BW850" s="31">
        <f>L2+(842*L4)</f>
        <v>843</v>
      </c>
      <c r="BX850" s="22"/>
    </row>
    <row r="851" spans="1:76" x14ac:dyDescent="0.2">
      <c r="A851" s="2"/>
      <c r="BT851" s="22"/>
      <c r="BU851" s="29" t="s">
        <v>467</v>
      </c>
      <c r="BV851" s="30" t="s">
        <v>1030</v>
      </c>
      <c r="BW851" s="31">
        <f>L2+(843*L4)</f>
        <v>844</v>
      </c>
      <c r="BX851" s="22"/>
    </row>
    <row r="852" spans="1:76" x14ac:dyDescent="0.2">
      <c r="A852" s="2"/>
      <c r="BT852" s="22"/>
      <c r="BU852" s="29" t="s">
        <v>537</v>
      </c>
      <c r="BV852" s="30" t="s">
        <v>1030</v>
      </c>
      <c r="BW852" s="31">
        <f>L2+(844*L4)</f>
        <v>845</v>
      </c>
      <c r="BX852" s="22"/>
    </row>
    <row r="853" spans="1:76" x14ac:dyDescent="0.2">
      <c r="A853" s="2"/>
      <c r="BT853" s="22"/>
      <c r="BU853" s="29" t="s">
        <v>723</v>
      </c>
      <c r="BV853" s="30" t="s">
        <v>1030</v>
      </c>
      <c r="BW853" s="31">
        <f>L2+(845*L4)</f>
        <v>846</v>
      </c>
      <c r="BX853" s="22"/>
    </row>
    <row r="854" spans="1:76" x14ac:dyDescent="0.2">
      <c r="A854" s="2"/>
      <c r="BT854" s="22"/>
      <c r="BU854" s="29" t="s">
        <v>887</v>
      </c>
      <c r="BV854" s="30" t="s">
        <v>1030</v>
      </c>
      <c r="BW854" s="31">
        <f>L2+(846*L4)</f>
        <v>847</v>
      </c>
      <c r="BX854" s="22"/>
    </row>
    <row r="855" spans="1:76" x14ac:dyDescent="0.2">
      <c r="A855" s="2"/>
      <c r="BT855" s="22"/>
      <c r="BU855" s="29" t="s">
        <v>953</v>
      </c>
      <c r="BV855" s="30" t="s">
        <v>1030</v>
      </c>
      <c r="BW855" s="31">
        <f>L2+(847*L4)</f>
        <v>848</v>
      </c>
      <c r="BX855" s="22"/>
    </row>
    <row r="856" spans="1:76" x14ac:dyDescent="0.2">
      <c r="A856" s="2"/>
      <c r="BT856" s="22"/>
      <c r="BU856" s="29" t="s">
        <v>439</v>
      </c>
      <c r="BV856" s="30" t="s">
        <v>1030</v>
      </c>
      <c r="BW856" s="31">
        <f>L2+(848*L4)</f>
        <v>849</v>
      </c>
      <c r="BX856" s="22"/>
    </row>
    <row r="857" spans="1:76" x14ac:dyDescent="0.2">
      <c r="A857" s="2"/>
      <c r="BT857" s="22"/>
      <c r="BU857" s="29" t="s">
        <v>372</v>
      </c>
      <c r="BV857" s="30" t="s">
        <v>1030</v>
      </c>
      <c r="BW857" s="31">
        <f>L2+(849*L4)</f>
        <v>850</v>
      </c>
      <c r="BX857" s="22"/>
    </row>
    <row r="858" spans="1:76" x14ac:dyDescent="0.2">
      <c r="A858" s="2"/>
      <c r="BT858" s="22"/>
      <c r="BU858" s="29" t="s">
        <v>222</v>
      </c>
      <c r="BV858" s="30" t="s">
        <v>1030</v>
      </c>
      <c r="BW858" s="31">
        <f>L2+(850*L4)</f>
        <v>851</v>
      </c>
      <c r="BX858" s="22"/>
    </row>
    <row r="859" spans="1:76" x14ac:dyDescent="0.2">
      <c r="A859" s="64"/>
      <c r="BT859" s="22"/>
      <c r="BU859" s="29" t="s">
        <v>38</v>
      </c>
      <c r="BV859" s="30" t="s">
        <v>1030</v>
      </c>
      <c r="BW859" s="31">
        <f>L2+(851*L4)</f>
        <v>852</v>
      </c>
      <c r="BX859" s="22"/>
    </row>
    <row r="860" spans="1:76" x14ac:dyDescent="0.2">
      <c r="A860" s="64"/>
      <c r="BT860" s="22"/>
      <c r="BU860" s="29" t="s">
        <v>980</v>
      </c>
      <c r="BV860" s="30" t="s">
        <v>1030</v>
      </c>
      <c r="BW860" s="31">
        <f>L2+(852*L4)</f>
        <v>853</v>
      </c>
      <c r="BX860" s="22"/>
    </row>
    <row r="861" spans="1:76" x14ac:dyDescent="0.2">
      <c r="A861" s="64"/>
      <c r="BT861" s="22"/>
      <c r="BU861" s="29" t="s">
        <v>796</v>
      </c>
      <c r="BV861" s="30" t="s">
        <v>1030</v>
      </c>
      <c r="BW861" s="31">
        <f>L2+(853*L4)</f>
        <v>854</v>
      </c>
      <c r="BX861" s="22"/>
    </row>
    <row r="862" spans="1:76" x14ac:dyDescent="0.2">
      <c r="A862" s="2"/>
      <c r="BT862" s="22"/>
      <c r="BU862" s="29" t="s">
        <v>695</v>
      </c>
      <c r="BV862" s="30" t="s">
        <v>1030</v>
      </c>
      <c r="BW862" s="31">
        <f>L2+(854*L4)</f>
        <v>855</v>
      </c>
      <c r="BX862" s="22"/>
    </row>
    <row r="863" spans="1:76" x14ac:dyDescent="0.2">
      <c r="A863" s="64"/>
      <c r="BT863" s="22"/>
      <c r="BU863" s="29" t="s">
        <v>628</v>
      </c>
      <c r="BV863" s="30" t="s">
        <v>1030</v>
      </c>
      <c r="BW863" s="31">
        <f>L2+(855*L4)</f>
        <v>856</v>
      </c>
      <c r="BX863" s="22"/>
    </row>
    <row r="864" spans="1:76" x14ac:dyDescent="0.2">
      <c r="A864" s="64"/>
      <c r="BT864" s="22"/>
      <c r="BU864" s="29" t="s">
        <v>938</v>
      </c>
      <c r="BV864" s="30" t="s">
        <v>1030</v>
      </c>
      <c r="BW864" s="31">
        <f>L2+(856*L4)</f>
        <v>857</v>
      </c>
      <c r="BX864" s="22"/>
    </row>
    <row r="865" spans="1:76" x14ac:dyDescent="0.2">
      <c r="A865" s="64"/>
      <c r="BT865" s="22"/>
      <c r="BU865" s="29" t="s">
        <v>872</v>
      </c>
      <c r="BV865" s="30" t="s">
        <v>1030</v>
      </c>
      <c r="BW865" s="31">
        <f>L2+(857*L4)</f>
        <v>858</v>
      </c>
      <c r="BX865" s="22"/>
    </row>
    <row r="866" spans="1:76" x14ac:dyDescent="0.2">
      <c r="A866" s="64"/>
      <c r="BT866" s="22"/>
      <c r="BU866" s="29" t="s">
        <v>388</v>
      </c>
      <c r="BV866" s="30" t="s">
        <v>1030</v>
      </c>
      <c r="BW866" s="31">
        <f>L2+(858*L4)</f>
        <v>859</v>
      </c>
      <c r="BX866" s="22"/>
    </row>
    <row r="867" spans="1:76" x14ac:dyDescent="0.2">
      <c r="A867" s="2"/>
      <c r="BT867" s="22"/>
      <c r="BU867" s="29" t="s">
        <v>552</v>
      </c>
      <c r="BV867" s="30" t="s">
        <v>1030</v>
      </c>
      <c r="BW867" s="31">
        <f>L2+(859*L4)</f>
        <v>860</v>
      </c>
      <c r="BX867" s="22"/>
    </row>
    <row r="868" spans="1:76" x14ac:dyDescent="0.2">
      <c r="A868" s="2"/>
      <c r="BT868" s="22"/>
      <c r="BU868" s="29" t="s">
        <v>483</v>
      </c>
      <c r="BV868" s="30" t="s">
        <v>1030</v>
      </c>
      <c r="BW868" s="31">
        <f>L2+(860*L4)</f>
        <v>861</v>
      </c>
      <c r="BX868" s="22"/>
    </row>
    <row r="869" spans="1:76" x14ac:dyDescent="0.2">
      <c r="A869" s="2"/>
      <c r="BT869" s="22"/>
      <c r="BU869" s="29" t="s">
        <v>296</v>
      </c>
      <c r="BV869" s="30" t="s">
        <v>1030</v>
      </c>
      <c r="BW869" s="31">
        <f>L2+(861*L4)</f>
        <v>862</v>
      </c>
      <c r="BX869" s="22"/>
    </row>
    <row r="870" spans="1:76" x14ac:dyDescent="0.2">
      <c r="A870" s="2"/>
      <c r="BT870" s="22"/>
      <c r="BU870" s="29" t="s">
        <v>179</v>
      </c>
      <c r="BV870" s="30" t="s">
        <v>1030</v>
      </c>
      <c r="BW870" s="31">
        <f>L2+(862*L4)</f>
        <v>863</v>
      </c>
      <c r="BX870" s="22"/>
    </row>
    <row r="871" spans="1:76" x14ac:dyDescent="0.2">
      <c r="A871" s="2"/>
      <c r="BT871" s="22"/>
      <c r="BU871" s="29" t="s">
        <v>113</v>
      </c>
      <c r="BV871" s="30" t="s">
        <v>1030</v>
      </c>
      <c r="BW871" s="31">
        <f>L2+(863*L4)</f>
        <v>864</v>
      </c>
      <c r="BX871" s="22"/>
    </row>
    <row r="872" spans="1:76" x14ac:dyDescent="0.2">
      <c r="A872" s="2"/>
      <c r="BT872" s="22"/>
      <c r="BU872" s="29" t="s">
        <v>584</v>
      </c>
      <c r="BV872" s="30" t="s">
        <v>1030</v>
      </c>
      <c r="BW872" s="31">
        <f>L2+(864*L4)</f>
        <v>865</v>
      </c>
      <c r="BX872" s="22"/>
    </row>
    <row r="873" spans="1:76" x14ac:dyDescent="0.2">
      <c r="A873" s="2"/>
      <c r="BT873" s="22"/>
      <c r="BU873" s="29" t="s">
        <v>770</v>
      </c>
      <c r="BV873" s="30" t="s">
        <v>1030</v>
      </c>
      <c r="BW873" s="31">
        <f>L2+(865*L4)</f>
        <v>866</v>
      </c>
      <c r="BX873" s="22"/>
    </row>
    <row r="874" spans="1:76" x14ac:dyDescent="0.2">
      <c r="A874" s="2"/>
      <c r="BT874" s="22"/>
      <c r="BU874" s="29" t="s">
        <v>840</v>
      </c>
      <c r="BV874" s="30" t="s">
        <v>1030</v>
      </c>
      <c r="BW874" s="31">
        <f>L2+(866*L4)</f>
        <v>867</v>
      </c>
      <c r="BX874" s="22"/>
    </row>
    <row r="875" spans="1:76" x14ac:dyDescent="0.2">
      <c r="A875" s="2"/>
      <c r="BT875" s="22"/>
      <c r="BU875" s="29" t="s">
        <v>906</v>
      </c>
      <c r="BV875" s="30" t="s">
        <v>1030</v>
      </c>
      <c r="BW875" s="31">
        <f>L2+(867*L4)</f>
        <v>868</v>
      </c>
      <c r="BX875" s="22"/>
    </row>
    <row r="876" spans="1:76" x14ac:dyDescent="0.2">
      <c r="A876" s="2"/>
      <c r="BT876" s="22"/>
      <c r="BU876" s="29" t="s">
        <v>1033</v>
      </c>
      <c r="BV876" s="30" t="s">
        <v>1030</v>
      </c>
      <c r="BW876" s="31">
        <f>L2+(868*L4)</f>
        <v>869</v>
      </c>
      <c r="BX876" s="22"/>
    </row>
    <row r="877" spans="1:76" x14ac:dyDescent="0.2">
      <c r="A877" s="2"/>
      <c r="BT877" s="22"/>
      <c r="BU877" s="29" t="s">
        <v>1034</v>
      </c>
      <c r="BV877" s="30" t="s">
        <v>1030</v>
      </c>
      <c r="BW877" s="31">
        <f>L2+(869*L4)</f>
        <v>870</v>
      </c>
      <c r="BX877" s="22"/>
    </row>
    <row r="878" spans="1:76" x14ac:dyDescent="0.2">
      <c r="A878" s="2"/>
      <c r="BT878" s="22"/>
      <c r="BU878" s="29" t="s">
        <v>328</v>
      </c>
      <c r="BV878" s="30" t="s">
        <v>1030</v>
      </c>
      <c r="BW878" s="31">
        <f>L2+(870*L4)</f>
        <v>871</v>
      </c>
      <c r="BX878" s="22"/>
    </row>
    <row r="879" spans="1:76" x14ac:dyDescent="0.2">
      <c r="A879" s="2"/>
      <c r="BT879" s="22"/>
      <c r="BU879" s="29" t="s">
        <v>1035</v>
      </c>
      <c r="BV879" s="30" t="s">
        <v>1030</v>
      </c>
      <c r="BW879" s="31">
        <f>L2+(871*L4)</f>
        <v>872</v>
      </c>
      <c r="BX879" s="22"/>
    </row>
    <row r="880" spans="1:76" x14ac:dyDescent="0.2">
      <c r="A880" s="2"/>
      <c r="BT880" s="22"/>
      <c r="BU880" s="29" t="s">
        <v>1036</v>
      </c>
      <c r="BV880" s="30" t="s">
        <v>1030</v>
      </c>
      <c r="BW880" s="31">
        <f>L2+(872*L4)</f>
        <v>873</v>
      </c>
      <c r="BX880" s="22"/>
    </row>
    <row r="881" spans="1:76" x14ac:dyDescent="0.2">
      <c r="A881" s="2"/>
      <c r="BT881" s="22"/>
      <c r="BU881" s="29" t="s">
        <v>254</v>
      </c>
      <c r="BV881" s="30" t="s">
        <v>1030</v>
      </c>
      <c r="BW881" s="31">
        <f>L2+(873*L4)</f>
        <v>874</v>
      </c>
      <c r="BX881" s="22"/>
    </row>
    <row r="882" spans="1:76" x14ac:dyDescent="0.2">
      <c r="A882" s="2"/>
      <c r="BT882" s="22"/>
      <c r="BU882" s="29" t="s">
        <v>1037</v>
      </c>
      <c r="BV882" s="30" t="s">
        <v>1030</v>
      </c>
      <c r="BW882" s="31">
        <f>L2+(874*L4)</f>
        <v>875</v>
      </c>
      <c r="BX882" s="22"/>
    </row>
    <row r="883" spans="1:76" x14ac:dyDescent="0.2">
      <c r="A883" s="2"/>
      <c r="BT883" s="22"/>
      <c r="BU883" s="29" t="s">
        <v>1038</v>
      </c>
      <c r="BV883" s="30" t="s">
        <v>1030</v>
      </c>
      <c r="BW883" s="31">
        <f>L2+(875*L4)</f>
        <v>876</v>
      </c>
      <c r="BX883" s="22"/>
    </row>
    <row r="884" spans="1:76" x14ac:dyDescent="0.2">
      <c r="A884" s="2"/>
      <c r="BT884" s="22"/>
      <c r="BU884" s="29" t="s">
        <v>596</v>
      </c>
      <c r="BV884" s="30" t="s">
        <v>1030</v>
      </c>
      <c r="BW884" s="31">
        <f>L2+(876*L4)</f>
        <v>877</v>
      </c>
      <c r="BX884" s="22"/>
    </row>
    <row r="885" spans="1:76" x14ac:dyDescent="0.2">
      <c r="A885" s="2"/>
      <c r="BT885" s="22"/>
      <c r="BU885" s="29" t="s">
        <v>1039</v>
      </c>
      <c r="BV885" s="30" t="s">
        <v>1030</v>
      </c>
      <c r="BW885" s="31">
        <f>L2+(877*L4)</f>
        <v>878</v>
      </c>
      <c r="BX885" s="22"/>
    </row>
    <row r="886" spans="1:76" x14ac:dyDescent="0.2">
      <c r="A886" s="2"/>
      <c r="BT886" s="22"/>
      <c r="BU886" s="29" t="s">
        <v>1040</v>
      </c>
      <c r="BV886" s="30" t="s">
        <v>1030</v>
      </c>
      <c r="BW886" s="31">
        <f>L2+(878*L4)</f>
        <v>879</v>
      </c>
      <c r="BX886" s="22"/>
    </row>
    <row r="887" spans="1:76" x14ac:dyDescent="0.2">
      <c r="A887" s="2"/>
      <c r="BT887" s="22"/>
      <c r="BU887" s="29" t="s">
        <v>1012</v>
      </c>
      <c r="BV887" s="30" t="s">
        <v>1030</v>
      </c>
      <c r="BW887" s="31">
        <f>L2+(879*L4)</f>
        <v>880</v>
      </c>
      <c r="BX887" s="22"/>
    </row>
    <row r="888" spans="1:76" x14ac:dyDescent="0.2">
      <c r="A888" s="2"/>
      <c r="BT888" s="22"/>
      <c r="BU888" s="29" t="s">
        <v>1041</v>
      </c>
      <c r="BV888" s="30" t="s">
        <v>1030</v>
      </c>
      <c r="BW888" s="31">
        <f>L2+(880*L4)</f>
        <v>881</v>
      </c>
      <c r="BX888" s="22"/>
    </row>
    <row r="889" spans="1:76" x14ac:dyDescent="0.2">
      <c r="A889" s="2"/>
      <c r="BT889" s="22"/>
      <c r="BU889" s="29" t="s">
        <v>1042</v>
      </c>
      <c r="BV889" s="30" t="s">
        <v>1030</v>
      </c>
      <c r="BW889" s="31">
        <f>L2+(881*L4)</f>
        <v>882</v>
      </c>
      <c r="BX889" s="22"/>
    </row>
    <row r="890" spans="1:76" x14ac:dyDescent="0.2">
      <c r="A890" s="2"/>
      <c r="BT890" s="22"/>
      <c r="BU890" s="29" t="s">
        <v>70</v>
      </c>
      <c r="BV890" s="30" t="s">
        <v>1030</v>
      </c>
      <c r="BW890" s="31">
        <f>L2+(882*L4)</f>
        <v>883</v>
      </c>
      <c r="BX890" s="22"/>
    </row>
    <row r="891" spans="1:76" x14ac:dyDescent="0.2">
      <c r="A891" s="2"/>
      <c r="BT891" s="22"/>
      <c r="BU891" s="29" t="s">
        <v>1043</v>
      </c>
      <c r="BV891" s="30" t="s">
        <v>1030</v>
      </c>
      <c r="BW891" s="31">
        <f>L2+(883*L4)</f>
        <v>884</v>
      </c>
      <c r="BX891" s="22"/>
    </row>
    <row r="892" spans="1:76" x14ac:dyDescent="0.2">
      <c r="A892" s="2"/>
      <c r="BT892" s="22"/>
      <c r="BU892" s="29" t="s">
        <v>1044</v>
      </c>
      <c r="BV892" s="30" t="s">
        <v>1030</v>
      </c>
      <c r="BW892" s="31">
        <f>L2+(884*L4)</f>
        <v>885</v>
      </c>
      <c r="BX892" s="22"/>
    </row>
    <row r="893" spans="1:76" x14ac:dyDescent="0.2">
      <c r="A893" s="2"/>
      <c r="BT893" s="22"/>
      <c r="BU893" s="29" t="s">
        <v>856</v>
      </c>
      <c r="BV893" s="30" t="s">
        <v>1030</v>
      </c>
      <c r="BW893" s="31">
        <f>L2+(885*L4)</f>
        <v>886</v>
      </c>
      <c r="BX893" s="22"/>
    </row>
    <row r="894" spans="1:76" x14ac:dyDescent="0.2">
      <c r="A894" s="2"/>
      <c r="BT894" s="22"/>
      <c r="BU894" s="29" t="s">
        <v>1045</v>
      </c>
      <c r="BV894" s="30" t="s">
        <v>1030</v>
      </c>
      <c r="BW894" s="31">
        <f>L2+(886*L4)</f>
        <v>887</v>
      </c>
      <c r="BX894" s="22"/>
    </row>
    <row r="895" spans="1:76" x14ac:dyDescent="0.2">
      <c r="A895" s="2"/>
      <c r="BT895" s="22"/>
      <c r="BU895" s="29" t="s">
        <v>1046</v>
      </c>
      <c r="BV895" s="30" t="s">
        <v>1030</v>
      </c>
      <c r="BW895" s="31">
        <f>L2+(887*L4)</f>
        <v>888</v>
      </c>
      <c r="BX895" s="22"/>
    </row>
    <row r="896" spans="1:76" x14ac:dyDescent="0.2">
      <c r="A896" s="2"/>
      <c r="BT896" s="22"/>
      <c r="BU896" s="29" t="s">
        <v>996</v>
      </c>
      <c r="BV896" s="30" t="s">
        <v>1030</v>
      </c>
      <c r="BW896" s="31">
        <f>L2+(888*L4)</f>
        <v>889</v>
      </c>
      <c r="BX896" s="22"/>
    </row>
    <row r="897" spans="1:76" x14ac:dyDescent="0.2">
      <c r="A897" s="2"/>
      <c r="BT897" s="22"/>
      <c r="BU897" s="29" t="s">
        <v>1047</v>
      </c>
      <c r="BV897" s="30" t="s">
        <v>1030</v>
      </c>
      <c r="BW897" s="31">
        <f>L2+(889*L4)</f>
        <v>890</v>
      </c>
      <c r="BX897" s="22"/>
    </row>
    <row r="898" spans="1:76" x14ac:dyDescent="0.2">
      <c r="A898" s="2"/>
      <c r="BT898" s="22"/>
      <c r="BU898" s="29" t="s">
        <v>1048</v>
      </c>
      <c r="BV898" s="30" t="s">
        <v>1030</v>
      </c>
      <c r="BW898" s="31">
        <f>L2+(890*L4)</f>
        <v>891</v>
      </c>
      <c r="BX898" s="22"/>
    </row>
    <row r="899" spans="1:76" x14ac:dyDescent="0.2">
      <c r="A899" s="2"/>
      <c r="BT899" s="22"/>
      <c r="BU899" s="29" t="s">
        <v>612</v>
      </c>
      <c r="BV899" s="30" t="s">
        <v>1030</v>
      </c>
      <c r="BW899" s="31">
        <f>L2+(891*L4)</f>
        <v>892</v>
      </c>
      <c r="BX899" s="22"/>
    </row>
    <row r="900" spans="1:76" x14ac:dyDescent="0.2">
      <c r="A900" s="2"/>
      <c r="BT900" s="22"/>
      <c r="BU900" s="29" t="s">
        <v>1049</v>
      </c>
      <c r="BV900" s="30" t="s">
        <v>1030</v>
      </c>
      <c r="BW900" s="31">
        <f>L2+(892*L4)</f>
        <v>893</v>
      </c>
      <c r="BX900" s="22"/>
    </row>
    <row r="901" spans="1:76" x14ac:dyDescent="0.2">
      <c r="A901" s="2"/>
      <c r="BT901" s="22"/>
      <c r="BU901" s="29" t="s">
        <v>1050</v>
      </c>
      <c r="BV901" s="30" t="s">
        <v>1030</v>
      </c>
      <c r="BW901" s="31">
        <f>L2+(893*L4)</f>
        <v>894</v>
      </c>
      <c r="BX901" s="22"/>
    </row>
    <row r="902" spans="1:76" x14ac:dyDescent="0.2">
      <c r="A902" s="64"/>
      <c r="BT902" s="22"/>
      <c r="BU902" s="29" t="s">
        <v>238</v>
      </c>
      <c r="BV902" s="30" t="s">
        <v>1030</v>
      </c>
      <c r="BW902" s="31">
        <f>L2+(894*L4)</f>
        <v>895</v>
      </c>
      <c r="BX902" s="22"/>
    </row>
    <row r="903" spans="1:76" x14ac:dyDescent="0.2">
      <c r="A903" s="64"/>
      <c r="BT903" s="22"/>
      <c r="BU903" s="29" t="s">
        <v>1051</v>
      </c>
      <c r="BV903" s="30" t="s">
        <v>1030</v>
      </c>
      <c r="BW903" s="31">
        <f>L2+(895*L4)</f>
        <v>896</v>
      </c>
      <c r="BX903" s="22"/>
    </row>
    <row r="904" spans="1:76" x14ac:dyDescent="0.2">
      <c r="A904" s="64"/>
      <c r="BT904" s="22"/>
      <c r="BU904" s="29" t="s">
        <v>389</v>
      </c>
      <c r="BV904" s="30" t="s">
        <v>1030</v>
      </c>
      <c r="BW904" s="31">
        <f>L2+(896*L4)</f>
        <v>897</v>
      </c>
      <c r="BX904" s="22"/>
    </row>
    <row r="905" spans="1:76" x14ac:dyDescent="0.2">
      <c r="A905" s="2"/>
      <c r="BT905" s="22"/>
      <c r="BU905" s="29" t="s">
        <v>458</v>
      </c>
      <c r="BV905" s="30" t="s">
        <v>1030</v>
      </c>
      <c r="BW905" s="31">
        <f>L2+(897*L4)</f>
        <v>898</v>
      </c>
      <c r="BX905" s="22"/>
    </row>
    <row r="906" spans="1:76" x14ac:dyDescent="0.2">
      <c r="A906" s="64"/>
      <c r="BT906" s="22"/>
      <c r="BU906" s="29" t="s">
        <v>1052</v>
      </c>
      <c r="BV906" s="30" t="s">
        <v>1030</v>
      </c>
      <c r="BW906" s="31">
        <f>L2+(898*L4)</f>
        <v>899</v>
      </c>
      <c r="BX906" s="22"/>
    </row>
    <row r="907" spans="1:76" x14ac:dyDescent="0.2">
      <c r="A907" s="64"/>
      <c r="BT907" s="22"/>
      <c r="BU907" s="29" t="s">
        <v>205</v>
      </c>
      <c r="BV907" s="30" t="s">
        <v>1030</v>
      </c>
      <c r="BW907" s="31">
        <f>L2+(899*L4)</f>
        <v>900</v>
      </c>
      <c r="BX907" s="22"/>
    </row>
    <row r="908" spans="1:76" x14ac:dyDescent="0.2">
      <c r="A908" s="64"/>
      <c r="BT908" s="22"/>
      <c r="BU908" s="29" t="s">
        <v>781</v>
      </c>
      <c r="BV908" s="30" t="s">
        <v>1030</v>
      </c>
      <c r="BW908" s="31">
        <f>L2+(900*L4)</f>
        <v>901</v>
      </c>
      <c r="BX908" s="22"/>
    </row>
    <row r="909" spans="1:76" x14ac:dyDescent="0.2">
      <c r="A909" s="64"/>
      <c r="BT909" s="22"/>
      <c r="BU909" s="29" t="s">
        <v>1053</v>
      </c>
      <c r="BV909" s="30" t="s">
        <v>1030</v>
      </c>
      <c r="BW909" s="31">
        <f>L2+(901*L4)</f>
        <v>902</v>
      </c>
      <c r="BX909" s="22"/>
    </row>
    <row r="910" spans="1:76" x14ac:dyDescent="0.2">
      <c r="A910" s="2"/>
      <c r="BT910" s="22"/>
      <c r="BU910" s="29" t="s">
        <v>641</v>
      </c>
      <c r="BV910" s="30" t="s">
        <v>1030</v>
      </c>
      <c r="BW910" s="31">
        <f>L2+(902*L4)</f>
        <v>903</v>
      </c>
      <c r="BX910" s="22"/>
    </row>
    <row r="911" spans="1:76" x14ac:dyDescent="0.2">
      <c r="A911" s="2"/>
      <c r="BT911" s="22"/>
      <c r="BU911" s="29" t="s">
        <v>710</v>
      </c>
      <c r="BV911" s="30" t="s">
        <v>1030</v>
      </c>
      <c r="BW911" s="31">
        <f>L2+(903*L4)</f>
        <v>904</v>
      </c>
      <c r="BX911" s="22"/>
    </row>
    <row r="912" spans="1:76" x14ac:dyDescent="0.2">
      <c r="A912" s="2"/>
      <c r="BT912" s="22"/>
      <c r="BU912" s="29" t="s">
        <v>1054</v>
      </c>
      <c r="BV912" s="30" t="s">
        <v>1030</v>
      </c>
      <c r="BW912" s="31">
        <f>L2+(904*L4)</f>
        <v>905</v>
      </c>
      <c r="BX912" s="22"/>
    </row>
    <row r="913" spans="1:76" x14ac:dyDescent="0.2">
      <c r="A913" s="2"/>
      <c r="BT913" s="22"/>
      <c r="BU913" s="29" t="s">
        <v>956</v>
      </c>
      <c r="BV913" s="30" t="s">
        <v>1030</v>
      </c>
      <c r="BW913" s="31">
        <f>L2+(905*L4)</f>
        <v>906</v>
      </c>
      <c r="BX913" s="22"/>
    </row>
    <row r="914" spans="1:76" x14ac:dyDescent="0.2">
      <c r="A914" s="2"/>
      <c r="BT914" s="22"/>
      <c r="BU914" s="29" t="s">
        <v>534</v>
      </c>
      <c r="BV914" s="30" t="s">
        <v>1030</v>
      </c>
      <c r="BW914" s="31">
        <f>L2+(906*L4)</f>
        <v>907</v>
      </c>
      <c r="BX914" s="22"/>
    </row>
    <row r="915" spans="1:76" x14ac:dyDescent="0.2">
      <c r="A915" s="2"/>
      <c r="BT915" s="22"/>
      <c r="BU915" s="29" t="s">
        <v>1055</v>
      </c>
      <c r="BV915" s="30" t="s">
        <v>1030</v>
      </c>
      <c r="BW915" s="31">
        <f>L2+(907*L4)</f>
        <v>908</v>
      </c>
      <c r="BX915" s="22"/>
    </row>
    <row r="916" spans="1:76" x14ac:dyDescent="0.2">
      <c r="A916" s="2"/>
      <c r="BT916" s="22"/>
      <c r="BU916" s="29" t="s">
        <v>282</v>
      </c>
      <c r="BV916" s="30" t="s">
        <v>1030</v>
      </c>
      <c r="BW916" s="31">
        <f>L2+(908*L4)</f>
        <v>909</v>
      </c>
      <c r="BX916" s="22"/>
    </row>
    <row r="917" spans="1:76" x14ac:dyDescent="0.2">
      <c r="A917" s="2"/>
      <c r="BT917" s="22"/>
      <c r="BU917" s="29" t="s">
        <v>470</v>
      </c>
      <c r="BV917" s="30" t="s">
        <v>1030</v>
      </c>
      <c r="BW917" s="31">
        <f>L2+(909*L4)</f>
        <v>910</v>
      </c>
      <c r="BX917" s="22"/>
    </row>
    <row r="918" spans="1:76" x14ac:dyDescent="0.2">
      <c r="A918" s="2"/>
      <c r="BT918" s="22"/>
      <c r="BU918" s="29" t="s">
        <v>1056</v>
      </c>
      <c r="BV918" s="30" t="s">
        <v>1030</v>
      </c>
      <c r="BW918" s="31">
        <f>L2+(910*L4)</f>
        <v>911</v>
      </c>
      <c r="BX918" s="22"/>
    </row>
    <row r="919" spans="1:76" x14ac:dyDescent="0.2">
      <c r="A919" s="2"/>
      <c r="BT919" s="22"/>
      <c r="BU919" s="29" t="s">
        <v>193</v>
      </c>
      <c r="BV919" s="30" t="s">
        <v>1030</v>
      </c>
      <c r="BW919" s="31">
        <f>L2+(911*L4)</f>
        <v>912</v>
      </c>
      <c r="BX919" s="22"/>
    </row>
    <row r="920" spans="1:76" x14ac:dyDescent="0.2">
      <c r="A920" s="2"/>
      <c r="BT920" s="22"/>
      <c r="BU920" s="29" t="s">
        <v>694</v>
      </c>
      <c r="BV920" s="30" t="s">
        <v>1030</v>
      </c>
      <c r="BW920" s="31">
        <f>L2+(912*L4)</f>
        <v>913</v>
      </c>
      <c r="BX920" s="22"/>
    </row>
    <row r="921" spans="1:76" x14ac:dyDescent="0.2">
      <c r="A921" s="2"/>
      <c r="BT921" s="22"/>
      <c r="BU921" s="29" t="s">
        <v>1057</v>
      </c>
      <c r="BV921" s="30" t="s">
        <v>1030</v>
      </c>
      <c r="BW921" s="31">
        <f>L2+(913*L4)</f>
        <v>914</v>
      </c>
      <c r="BX921" s="22"/>
    </row>
    <row r="922" spans="1:76" x14ac:dyDescent="0.2">
      <c r="A922" s="2"/>
      <c r="BT922" s="22"/>
      <c r="BU922" s="29" t="s">
        <v>983</v>
      </c>
      <c r="BV922" s="30" t="s">
        <v>1030</v>
      </c>
      <c r="BW922" s="31">
        <f>L2+(914*L4)</f>
        <v>915</v>
      </c>
      <c r="BX922" s="22"/>
    </row>
    <row r="923" spans="1:76" x14ac:dyDescent="0.2">
      <c r="A923" s="2"/>
      <c r="BT923" s="22"/>
      <c r="BU923" s="29" t="s">
        <v>797</v>
      </c>
      <c r="BV923" s="30" t="s">
        <v>1030</v>
      </c>
      <c r="BW923" s="31">
        <f>L2+(915*L4)</f>
        <v>916</v>
      </c>
      <c r="BX923" s="22"/>
    </row>
    <row r="924" spans="1:76" x14ac:dyDescent="0.2">
      <c r="A924" s="2"/>
      <c r="BT924" s="22"/>
      <c r="BU924" s="29" t="s">
        <v>1058</v>
      </c>
      <c r="BV924" s="30" t="s">
        <v>1030</v>
      </c>
      <c r="BW924" s="31">
        <f>L2+(916*L4)</f>
        <v>917</v>
      </c>
      <c r="BX924" s="22"/>
    </row>
    <row r="925" spans="1:76" x14ac:dyDescent="0.2">
      <c r="A925" s="2"/>
      <c r="BT925" s="22"/>
      <c r="BU925" s="29" t="s">
        <v>35</v>
      </c>
      <c r="BV925" s="30" t="s">
        <v>1030</v>
      </c>
      <c r="BW925" s="31">
        <f>L2+(917*L4)</f>
        <v>918</v>
      </c>
      <c r="BX925" s="22"/>
    </row>
    <row r="926" spans="1:76" x14ac:dyDescent="0.2">
      <c r="A926" s="2"/>
      <c r="BT926" s="22"/>
      <c r="BU926" s="29" t="s">
        <v>442</v>
      </c>
      <c r="BV926" s="30" t="s">
        <v>1030</v>
      </c>
      <c r="BW926" s="31">
        <f>L2+(918*L4)</f>
        <v>919</v>
      </c>
      <c r="BX926" s="22"/>
    </row>
    <row r="927" spans="1:76" x14ac:dyDescent="0.2">
      <c r="A927" s="2"/>
      <c r="BT927" s="22"/>
      <c r="BU927" s="29" t="s">
        <v>1059</v>
      </c>
      <c r="BV927" s="30" t="s">
        <v>1030</v>
      </c>
      <c r="BW927" s="31">
        <f>L2+(919*L4)</f>
        <v>920</v>
      </c>
      <c r="BX927" s="22"/>
    </row>
    <row r="928" spans="1:76" x14ac:dyDescent="0.2">
      <c r="A928" s="2"/>
      <c r="BT928" s="22"/>
      <c r="BU928" s="29" t="s">
        <v>178</v>
      </c>
      <c r="BV928" s="30" t="s">
        <v>1030</v>
      </c>
      <c r="BW928" s="31">
        <f>L2+(920*L4)</f>
        <v>921</v>
      </c>
      <c r="BX928" s="22"/>
    </row>
    <row r="929" spans="1:76" x14ac:dyDescent="0.2">
      <c r="A929" s="2"/>
      <c r="BT929" s="22"/>
      <c r="BU929" s="29" t="s">
        <v>111</v>
      </c>
      <c r="BV929" s="30" t="s">
        <v>1030</v>
      </c>
      <c r="BW929" s="31">
        <f>L2+(921*L4)</f>
        <v>922</v>
      </c>
      <c r="BX929" s="22"/>
    </row>
    <row r="930" spans="1:76" x14ac:dyDescent="0.2">
      <c r="A930" s="2"/>
      <c r="BT930" s="22"/>
      <c r="BU930" s="29" t="s">
        <v>1060</v>
      </c>
      <c r="BV930" s="30" t="s">
        <v>1030</v>
      </c>
      <c r="BW930" s="31">
        <f>L2+(922*L4)</f>
        <v>923</v>
      </c>
      <c r="BX930" s="22"/>
    </row>
    <row r="931" spans="1:76" x14ac:dyDescent="0.2">
      <c r="A931" s="2"/>
      <c r="BT931" s="22"/>
      <c r="BU931" s="29" t="s">
        <v>297</v>
      </c>
      <c r="BV931" s="30" t="s">
        <v>1030</v>
      </c>
      <c r="BW931" s="31">
        <f>L2+(923*L4)</f>
        <v>924</v>
      </c>
      <c r="BX931" s="22"/>
    </row>
    <row r="932" spans="1:76" x14ac:dyDescent="0.2">
      <c r="A932" s="2"/>
      <c r="BT932" s="22"/>
      <c r="BU932" s="29" t="s">
        <v>738</v>
      </c>
      <c r="BV932" s="54" t="s">
        <v>1030</v>
      </c>
      <c r="BW932" s="31">
        <f>L2+(924*L4)</f>
        <v>925</v>
      </c>
      <c r="BX932" s="22"/>
    </row>
    <row r="933" spans="1:76" x14ac:dyDescent="0.2">
      <c r="A933" s="2"/>
      <c r="BT933" s="22"/>
      <c r="BU933" s="29" t="s">
        <v>1061</v>
      </c>
      <c r="BV933" s="30" t="s">
        <v>1030</v>
      </c>
      <c r="BW933" s="31">
        <f>L2+(925*L4)</f>
        <v>926</v>
      </c>
      <c r="BX933" s="22"/>
    </row>
    <row r="934" spans="1:76" x14ac:dyDescent="0.2">
      <c r="A934" s="2"/>
      <c r="BT934" s="22"/>
      <c r="BU934" s="29" t="s">
        <v>941</v>
      </c>
      <c r="BV934" s="30" t="s">
        <v>1030</v>
      </c>
      <c r="BW934" s="31">
        <f>L2+(926*L4)</f>
        <v>927</v>
      </c>
      <c r="BX934" s="22"/>
    </row>
    <row r="935" spans="1:76" x14ac:dyDescent="0.2">
      <c r="A935" s="2"/>
      <c r="BT935" s="22"/>
      <c r="BU935" s="29" t="s">
        <v>873</v>
      </c>
      <c r="BV935" s="30" t="s">
        <v>1030</v>
      </c>
      <c r="BW935" s="31">
        <f>L2+(927*L4)</f>
        <v>928</v>
      </c>
      <c r="BX935" s="22"/>
    </row>
    <row r="936" spans="1:76" x14ac:dyDescent="0.2">
      <c r="A936" s="2"/>
      <c r="BT936" s="22"/>
      <c r="BU936" s="56" t="s">
        <v>329</v>
      </c>
      <c r="BV936" s="30" t="s">
        <v>1030</v>
      </c>
      <c r="BW936" s="31">
        <f>L2+(928*L4)</f>
        <v>929</v>
      </c>
      <c r="BX936" s="22"/>
    </row>
    <row r="937" spans="1:76" x14ac:dyDescent="0.2">
      <c r="A937" s="2"/>
      <c r="BT937" s="22"/>
      <c r="BU937" s="56" t="s">
        <v>517</v>
      </c>
      <c r="BV937" s="30" t="s">
        <v>1030</v>
      </c>
      <c r="BW937" s="31">
        <f>L2+(929*L4)</f>
        <v>930</v>
      </c>
      <c r="BX937" s="22"/>
    </row>
    <row r="938" spans="1:76" x14ac:dyDescent="0.2">
      <c r="A938" s="2"/>
      <c r="BT938" s="22"/>
      <c r="BU938" s="56" t="s">
        <v>79</v>
      </c>
      <c r="BV938" s="30" t="s">
        <v>1030</v>
      </c>
      <c r="BW938" s="31">
        <f>L2+(930*L4)</f>
        <v>931</v>
      </c>
      <c r="BX938" s="22"/>
    </row>
    <row r="939" spans="1:76" x14ac:dyDescent="0.2">
      <c r="A939" s="2"/>
      <c r="BT939" s="22"/>
      <c r="BU939" s="56" t="s">
        <v>1062</v>
      </c>
      <c r="BV939" s="30" t="s">
        <v>1030</v>
      </c>
      <c r="BW939" s="31">
        <f>L2+(931*L4)</f>
        <v>932</v>
      </c>
      <c r="BX939" s="22"/>
    </row>
    <row r="940" spans="1:76" x14ac:dyDescent="0.2">
      <c r="A940" s="2"/>
      <c r="BT940" s="22"/>
      <c r="BU940" s="56" t="s">
        <v>1063</v>
      </c>
      <c r="BV940" s="30" t="s">
        <v>1030</v>
      </c>
      <c r="BW940" s="31">
        <f>L2+(932*L4)</f>
        <v>933</v>
      </c>
      <c r="BX940" s="22"/>
    </row>
    <row r="941" spans="1:76" x14ac:dyDescent="0.2">
      <c r="A941" s="2"/>
      <c r="BT941" s="22"/>
      <c r="BU941" s="56" t="s">
        <v>1064</v>
      </c>
      <c r="BV941" s="30" t="s">
        <v>1030</v>
      </c>
      <c r="BW941" s="31">
        <f>L2+(933*L4)</f>
        <v>934</v>
      </c>
      <c r="BX941" s="22"/>
    </row>
    <row r="942" spans="1:76" x14ac:dyDescent="0.2">
      <c r="A942" s="2"/>
      <c r="BT942" s="22"/>
      <c r="BU942" s="56" t="s">
        <v>1065</v>
      </c>
      <c r="BV942" s="30" t="s">
        <v>1030</v>
      </c>
      <c r="BW942" s="31">
        <f>L2+(934*L4)</f>
        <v>935</v>
      </c>
      <c r="BX942" s="22"/>
    </row>
    <row r="943" spans="1:76" x14ac:dyDescent="0.2">
      <c r="A943" s="2"/>
      <c r="BT943" s="22"/>
      <c r="BU943" s="56" t="s">
        <v>1066</v>
      </c>
      <c r="BV943" s="30" t="s">
        <v>1030</v>
      </c>
      <c r="BW943" s="31">
        <f>L2+(935*L4)</f>
        <v>936</v>
      </c>
      <c r="BX943" s="22"/>
    </row>
    <row r="944" spans="1:76" x14ac:dyDescent="0.2">
      <c r="A944" s="2"/>
      <c r="BT944" s="22"/>
      <c r="BU944" s="56" t="s">
        <v>1067</v>
      </c>
      <c r="BV944" s="30" t="s">
        <v>1030</v>
      </c>
      <c r="BW944" s="31">
        <f>L2+(936*L4)</f>
        <v>937</v>
      </c>
      <c r="BX944" s="22"/>
    </row>
    <row r="945" spans="1:76" x14ac:dyDescent="0.2">
      <c r="A945" s="64"/>
      <c r="BT945" s="22"/>
      <c r="BU945" s="56" t="s">
        <v>1068</v>
      </c>
      <c r="BV945" s="30" t="s">
        <v>1030</v>
      </c>
      <c r="BW945" s="31">
        <f>L2+(937*L4)</f>
        <v>938</v>
      </c>
      <c r="BX945" s="22"/>
    </row>
    <row r="946" spans="1:76" x14ac:dyDescent="0.2">
      <c r="A946" s="64"/>
      <c r="BT946" s="22"/>
      <c r="BU946" s="56" t="s">
        <v>1069</v>
      </c>
      <c r="BV946" s="30" t="s">
        <v>1030</v>
      </c>
      <c r="BW946" s="31">
        <f>L2+(938*L4)</f>
        <v>939</v>
      </c>
      <c r="BX946" s="22"/>
    </row>
    <row r="947" spans="1:76" x14ac:dyDescent="0.2">
      <c r="A947" s="64"/>
      <c r="BT947" s="22"/>
      <c r="BU947" s="56" t="s">
        <v>1070</v>
      </c>
      <c r="BV947" s="30" t="s">
        <v>1030</v>
      </c>
      <c r="BW947" s="31">
        <f>L2+(939*L4)</f>
        <v>940</v>
      </c>
      <c r="BX947" s="22"/>
    </row>
    <row r="948" spans="1:76" x14ac:dyDescent="0.2">
      <c r="A948" s="2"/>
      <c r="BT948" s="22"/>
      <c r="BU948" s="56" t="s">
        <v>1071</v>
      </c>
      <c r="BV948" s="30" t="s">
        <v>1030</v>
      </c>
      <c r="BW948" s="31">
        <f>L2+(940*L4)</f>
        <v>941</v>
      </c>
      <c r="BX948" s="22"/>
    </row>
    <row r="949" spans="1:76" x14ac:dyDescent="0.2">
      <c r="A949" s="64"/>
      <c r="BT949" s="22"/>
      <c r="BU949" s="56" t="s">
        <v>1072</v>
      </c>
      <c r="BV949" s="30" t="s">
        <v>1030</v>
      </c>
      <c r="BW949" s="31">
        <f>L2+(941*L4)</f>
        <v>942</v>
      </c>
      <c r="BX949" s="22"/>
    </row>
    <row r="950" spans="1:76" x14ac:dyDescent="0.2">
      <c r="A950" s="64"/>
      <c r="BT950" s="22"/>
      <c r="BU950" s="56" t="s">
        <v>1073</v>
      </c>
      <c r="BV950" s="30" t="s">
        <v>1030</v>
      </c>
      <c r="BW950" s="31">
        <f>L2+(942*L4)</f>
        <v>943</v>
      </c>
      <c r="BX950" s="22"/>
    </row>
    <row r="951" spans="1:76" x14ac:dyDescent="0.2">
      <c r="A951" s="64"/>
      <c r="BT951" s="22"/>
      <c r="BU951" s="56" t="s">
        <v>1074</v>
      </c>
      <c r="BV951" s="30" t="s">
        <v>1030</v>
      </c>
      <c r="BW951" s="31">
        <f>L2+(943*L4)</f>
        <v>944</v>
      </c>
      <c r="BX951" s="22"/>
    </row>
    <row r="952" spans="1:76" x14ac:dyDescent="0.2">
      <c r="A952" s="64"/>
      <c r="BT952" s="22"/>
      <c r="BU952" s="56" t="s">
        <v>1075</v>
      </c>
      <c r="BV952" s="30" t="s">
        <v>1030</v>
      </c>
      <c r="BW952" s="31">
        <f>L2+(944*L4)</f>
        <v>945</v>
      </c>
      <c r="BX952" s="22"/>
    </row>
    <row r="953" spans="1:76" x14ac:dyDescent="0.2">
      <c r="A953" s="2"/>
      <c r="BT953" s="22"/>
      <c r="BU953" s="56" t="s">
        <v>1076</v>
      </c>
      <c r="BV953" s="30" t="s">
        <v>1030</v>
      </c>
      <c r="BW953" s="31">
        <f>L2+(945*L4)</f>
        <v>946</v>
      </c>
      <c r="BX953" s="22"/>
    </row>
    <row r="954" spans="1:76" x14ac:dyDescent="0.2">
      <c r="A954" s="2"/>
      <c r="BT954" s="22"/>
      <c r="BU954" s="56" t="s">
        <v>1077</v>
      </c>
      <c r="BV954" s="30" t="s">
        <v>1030</v>
      </c>
      <c r="BW954" s="31">
        <f>L2+(946*L4)</f>
        <v>947</v>
      </c>
      <c r="BX954" s="22"/>
    </row>
    <row r="955" spans="1:76" x14ac:dyDescent="0.2">
      <c r="A955" s="2"/>
      <c r="BT955" s="22"/>
      <c r="BU955" s="56" t="s">
        <v>1078</v>
      </c>
      <c r="BV955" s="30" t="s">
        <v>1030</v>
      </c>
      <c r="BW955" s="31">
        <f>L2+(947*L4)</f>
        <v>948</v>
      </c>
      <c r="BX955" s="22"/>
    </row>
    <row r="956" spans="1:76" x14ac:dyDescent="0.2">
      <c r="A956" s="2"/>
      <c r="BT956" s="22"/>
      <c r="BU956" s="56" t="s">
        <v>1079</v>
      </c>
      <c r="BV956" s="30" t="s">
        <v>1030</v>
      </c>
      <c r="BW956" s="31">
        <f>L2+(948*L4)</f>
        <v>949</v>
      </c>
      <c r="BX956" s="22"/>
    </row>
    <row r="957" spans="1:76" x14ac:dyDescent="0.2">
      <c r="A957" s="2"/>
      <c r="BT957" s="22"/>
      <c r="BU957" s="56" t="s">
        <v>1080</v>
      </c>
      <c r="BV957" s="30" t="s">
        <v>1030</v>
      </c>
      <c r="BW957" s="31">
        <f>L2+(949*L4)</f>
        <v>950</v>
      </c>
      <c r="BX957" s="22"/>
    </row>
    <row r="958" spans="1:76" x14ac:dyDescent="0.2">
      <c r="A958" s="2"/>
      <c r="BT958" s="22"/>
      <c r="BU958" s="56" t="s">
        <v>1081</v>
      </c>
      <c r="BV958" s="30" t="s">
        <v>1030</v>
      </c>
      <c r="BW958" s="31">
        <f>L2+(950*L4)</f>
        <v>951</v>
      </c>
      <c r="BX958" s="22"/>
    </row>
    <row r="959" spans="1:76" x14ac:dyDescent="0.2">
      <c r="A959" s="2"/>
      <c r="BT959" s="22"/>
      <c r="BU959" s="56" t="s">
        <v>1082</v>
      </c>
      <c r="BV959" s="30" t="s">
        <v>1030</v>
      </c>
      <c r="BW959" s="31">
        <f>L2+(951*L4)</f>
        <v>952</v>
      </c>
      <c r="BX959" s="22"/>
    </row>
    <row r="960" spans="1:76" x14ac:dyDescent="0.2">
      <c r="A960" s="2"/>
      <c r="BT960" s="22"/>
      <c r="BU960" s="56" t="s">
        <v>1083</v>
      </c>
      <c r="BV960" s="30" t="s">
        <v>1030</v>
      </c>
      <c r="BW960" s="31">
        <f>L2+(952*L4)</f>
        <v>953</v>
      </c>
      <c r="BX960" s="22"/>
    </row>
    <row r="961" spans="1:76" x14ac:dyDescent="0.2">
      <c r="A961" s="2"/>
      <c r="BT961" s="22"/>
      <c r="BU961" s="56" t="s">
        <v>1084</v>
      </c>
      <c r="BV961" s="30" t="s">
        <v>1030</v>
      </c>
      <c r="BW961" s="31">
        <f>L2+(953*L4)</f>
        <v>954</v>
      </c>
      <c r="BX961" s="22"/>
    </row>
    <row r="962" spans="1:76" x14ac:dyDescent="0.2">
      <c r="A962" s="2"/>
      <c r="BT962" s="22"/>
      <c r="BU962" s="56" t="s">
        <v>1085</v>
      </c>
      <c r="BV962" s="30" t="s">
        <v>1030</v>
      </c>
      <c r="BW962" s="31">
        <f>L2+(954*L4)</f>
        <v>955</v>
      </c>
      <c r="BX962" s="22"/>
    </row>
    <row r="963" spans="1:76" x14ac:dyDescent="0.2">
      <c r="A963" s="2"/>
      <c r="BT963" s="22"/>
      <c r="BU963" s="56" t="s">
        <v>1086</v>
      </c>
      <c r="BV963" s="30" t="s">
        <v>1030</v>
      </c>
      <c r="BW963" s="31">
        <f>L2+(955*L4)</f>
        <v>956</v>
      </c>
      <c r="BX963" s="22"/>
    </row>
    <row r="964" spans="1:76" x14ac:dyDescent="0.2">
      <c r="A964" s="2"/>
      <c r="BT964" s="22"/>
      <c r="BU964" s="56" t="s">
        <v>1087</v>
      </c>
      <c r="BV964" s="30" t="s">
        <v>1030</v>
      </c>
      <c r="BW964" s="31">
        <f>L2+(956*L4)</f>
        <v>957</v>
      </c>
      <c r="BX964" s="22"/>
    </row>
    <row r="965" spans="1:76" x14ac:dyDescent="0.2">
      <c r="A965" s="2"/>
      <c r="BT965" s="22"/>
      <c r="BU965" s="56" t="s">
        <v>1088</v>
      </c>
      <c r="BV965" s="30" t="s">
        <v>1030</v>
      </c>
      <c r="BW965" s="31">
        <f>L2+(957*L4)</f>
        <v>958</v>
      </c>
      <c r="BX965" s="22"/>
    </row>
    <row r="966" spans="1:76" x14ac:dyDescent="0.2">
      <c r="A966" s="2"/>
      <c r="BT966" s="22"/>
      <c r="BU966" s="56" t="s">
        <v>1089</v>
      </c>
      <c r="BV966" s="30" t="s">
        <v>1030</v>
      </c>
      <c r="BW966" s="31">
        <f>L2+(958*L4)</f>
        <v>959</v>
      </c>
      <c r="BX966" s="22"/>
    </row>
    <row r="967" spans="1:76" x14ac:dyDescent="0.2">
      <c r="A967" s="2"/>
      <c r="BT967" s="22"/>
      <c r="BU967" s="57" t="s">
        <v>1090</v>
      </c>
      <c r="BV967" s="54" t="s">
        <v>1030</v>
      </c>
      <c r="BW967" s="31">
        <f>L2+(959*L4)</f>
        <v>960</v>
      </c>
      <c r="BX967" s="22"/>
    </row>
    <row r="968" spans="1:76" x14ac:dyDescent="0.2">
      <c r="A968" s="2"/>
      <c r="BT968" s="22"/>
      <c r="BU968" s="58" t="s">
        <v>420</v>
      </c>
      <c r="BV968" s="59" t="s">
        <v>1030</v>
      </c>
      <c r="BW968" s="31">
        <f>L2+(960*L4)</f>
        <v>961</v>
      </c>
      <c r="BX968" s="22"/>
    </row>
    <row r="969" spans="1:76" x14ac:dyDescent="0.2">
      <c r="A969" s="2"/>
      <c r="BT969" s="22"/>
      <c r="BU969" s="58" t="s">
        <v>359</v>
      </c>
      <c r="BV969" s="59" t="s">
        <v>1030</v>
      </c>
      <c r="BW969" s="31">
        <f>L2+(961*L4)</f>
        <v>962</v>
      </c>
      <c r="BX969" s="22"/>
    </row>
    <row r="970" spans="1:76" x14ac:dyDescent="0.2">
      <c r="A970" s="2"/>
      <c r="BT970" s="22"/>
      <c r="BU970" s="58" t="s">
        <v>243</v>
      </c>
      <c r="BV970" s="59" t="s">
        <v>1030</v>
      </c>
      <c r="BW970" s="31">
        <f>L2+(962*L4)</f>
        <v>963</v>
      </c>
      <c r="BX970" s="22"/>
    </row>
    <row r="971" spans="1:76" x14ac:dyDescent="0.2">
      <c r="A971" s="2"/>
      <c r="BT971" s="22"/>
      <c r="BU971" s="58" t="s">
        <v>49</v>
      </c>
      <c r="BV971" s="59" t="s">
        <v>1030</v>
      </c>
      <c r="BW971" s="31">
        <f>L2+(963*L4)</f>
        <v>964</v>
      </c>
      <c r="BX971" s="22"/>
    </row>
    <row r="972" spans="1:76" x14ac:dyDescent="0.2">
      <c r="A972" s="2"/>
      <c r="BT972" s="22"/>
      <c r="BU972" s="58" t="s">
        <v>1001</v>
      </c>
      <c r="BV972" s="59" t="s">
        <v>1030</v>
      </c>
      <c r="BW972" s="31">
        <f>L2+(964*L4)</f>
        <v>965</v>
      </c>
      <c r="BX972" s="22"/>
    </row>
    <row r="973" spans="1:76" x14ac:dyDescent="0.2">
      <c r="A973" s="2"/>
      <c r="BT973" s="22"/>
      <c r="BU973" s="58" t="s">
        <v>1091</v>
      </c>
      <c r="BV973" s="59" t="s">
        <v>1030</v>
      </c>
      <c r="BW973" s="31">
        <f>L2+(965*L4)</f>
        <v>966</v>
      </c>
      <c r="BX973" s="22"/>
    </row>
    <row r="974" spans="1:76" x14ac:dyDescent="0.2">
      <c r="A974" s="2"/>
      <c r="BT974" s="22"/>
      <c r="BU974" s="58" t="s">
        <v>676</v>
      </c>
      <c r="BV974" s="59" t="s">
        <v>1030</v>
      </c>
      <c r="BW974" s="31">
        <f>L2+(966*L4)</f>
        <v>967</v>
      </c>
      <c r="BX974" s="22"/>
    </row>
    <row r="975" spans="1:76" x14ac:dyDescent="0.2">
      <c r="A975" s="2"/>
      <c r="BT975" s="22"/>
      <c r="BU975" s="58" t="s">
        <v>615</v>
      </c>
      <c r="BV975" s="59" t="s">
        <v>1030</v>
      </c>
      <c r="BW975" s="31">
        <f>L2+(967*L4)</f>
        <v>968</v>
      </c>
      <c r="BX975" s="22"/>
    </row>
    <row r="976" spans="1:76" x14ac:dyDescent="0.2">
      <c r="A976" s="2"/>
      <c r="BT976" s="22"/>
      <c r="BU976" s="58" t="s">
        <v>1092</v>
      </c>
      <c r="BV976" s="59" t="s">
        <v>1030</v>
      </c>
      <c r="BW976" s="31">
        <f>L2+(968*L4)</f>
        <v>969</v>
      </c>
      <c r="BX976" s="22"/>
    </row>
    <row r="977" spans="1:76" x14ac:dyDescent="0.2">
      <c r="A977" s="2"/>
      <c r="BT977" s="22"/>
      <c r="BU977" s="58" t="s">
        <v>859</v>
      </c>
      <c r="BV977" s="59" t="s">
        <v>1030</v>
      </c>
      <c r="BW977" s="31">
        <f>L2+(969*L4)</f>
        <v>970</v>
      </c>
      <c r="BX977" s="22"/>
    </row>
    <row r="978" spans="1:76" x14ac:dyDescent="0.2">
      <c r="A978" s="2"/>
      <c r="BT978" s="22"/>
      <c r="BU978" s="58" t="s">
        <v>759</v>
      </c>
      <c r="BV978" s="59" t="s">
        <v>1030</v>
      </c>
      <c r="BW978" s="31">
        <f>L2+(970*L4)</f>
        <v>971</v>
      </c>
      <c r="BX978" s="22"/>
    </row>
    <row r="979" spans="1:76" x14ac:dyDescent="0.2">
      <c r="A979" s="2"/>
      <c r="BT979" s="22"/>
      <c r="BU979" s="58" t="s">
        <v>1093</v>
      </c>
      <c r="BV979" s="59" t="s">
        <v>1030</v>
      </c>
      <c r="BW979" s="31">
        <f>L2+(971*L4)</f>
        <v>972</v>
      </c>
      <c r="BX979" s="22"/>
    </row>
    <row r="980" spans="1:76" x14ac:dyDescent="0.2">
      <c r="A980" s="2"/>
      <c r="BT980" s="22"/>
      <c r="BU980" s="58" t="s">
        <v>503</v>
      </c>
      <c r="BV980" s="59" t="s">
        <v>1030</v>
      </c>
      <c r="BW980" s="31">
        <f>L2+(972*L4)</f>
        <v>973</v>
      </c>
      <c r="BX980" s="22"/>
    </row>
    <row r="981" spans="1:76" x14ac:dyDescent="0.2">
      <c r="A981" s="2"/>
      <c r="BT981" s="22"/>
      <c r="BU981" s="58" t="s">
        <v>307</v>
      </c>
      <c r="BV981" s="59" t="s">
        <v>1030</v>
      </c>
      <c r="BW981" s="31">
        <f>L2+(973*L4)</f>
        <v>974</v>
      </c>
      <c r="BX981" s="22"/>
    </row>
    <row r="982" spans="1:76" x14ac:dyDescent="0.2">
      <c r="A982" s="2"/>
      <c r="BT982" s="22"/>
      <c r="BU982" s="58" t="s">
        <v>1094</v>
      </c>
      <c r="BV982" s="59" t="s">
        <v>1030</v>
      </c>
      <c r="BW982" s="31">
        <f>L2+(974*L4)</f>
        <v>975</v>
      </c>
      <c r="BX982" s="22"/>
    </row>
    <row r="983" spans="1:76" x14ac:dyDescent="0.2">
      <c r="A983" s="2"/>
      <c r="BT983" s="22"/>
      <c r="BU983" s="58" t="s">
        <v>101</v>
      </c>
      <c r="BV983" s="59" t="s">
        <v>1030</v>
      </c>
      <c r="BW983" s="31">
        <f>L2+(975*L4)</f>
        <v>976</v>
      </c>
      <c r="BX983" s="22"/>
    </row>
    <row r="984" spans="1:76" x14ac:dyDescent="0.2">
      <c r="A984" s="2"/>
      <c r="BT984" s="22"/>
      <c r="BU984" s="58" t="s">
        <v>599</v>
      </c>
      <c r="BV984" s="59" t="s">
        <v>1030</v>
      </c>
      <c r="BW984" s="31">
        <f>L2+(976*L4)</f>
        <v>977</v>
      </c>
      <c r="BX984" s="22"/>
    </row>
    <row r="985" spans="1:76" x14ac:dyDescent="0.2">
      <c r="A985" s="2"/>
      <c r="BT985" s="22"/>
      <c r="BU985" s="58" t="s">
        <v>1095</v>
      </c>
      <c r="BV985" s="59" t="s">
        <v>1030</v>
      </c>
      <c r="BW985" s="31">
        <f>L2+(977*L4)</f>
        <v>978</v>
      </c>
      <c r="BX985" s="22"/>
    </row>
    <row r="986" spans="1:76" x14ac:dyDescent="0.2">
      <c r="A986" s="2"/>
      <c r="BT986" s="22"/>
      <c r="BU986" s="58" t="s">
        <v>823</v>
      </c>
      <c r="BV986" s="59" t="s">
        <v>1030</v>
      </c>
      <c r="BW986" s="31">
        <f>L2+(978*L4)</f>
        <v>979</v>
      </c>
      <c r="BX986" s="22"/>
    </row>
    <row r="987" spans="1:76" x14ac:dyDescent="0.2">
      <c r="A987" s="2"/>
      <c r="BT987" s="22"/>
      <c r="BU987" s="58" t="s">
        <v>1017</v>
      </c>
      <c r="BV987" s="59" t="s">
        <v>1030</v>
      </c>
      <c r="BW987" s="31">
        <f>L2+(979*L4)</f>
        <v>980</v>
      </c>
      <c r="BX987" s="22"/>
    </row>
    <row r="988" spans="1:76" x14ac:dyDescent="0.2">
      <c r="A988" s="2"/>
      <c r="BT988" s="22"/>
      <c r="BU988" s="58" t="s">
        <v>1096</v>
      </c>
      <c r="BV988" s="59" t="s">
        <v>1030</v>
      </c>
      <c r="BW988" s="31">
        <f>L2+(980*L4)</f>
        <v>981</v>
      </c>
      <c r="BX988" s="22"/>
    </row>
    <row r="989" spans="1:76" x14ac:dyDescent="0.2">
      <c r="A989" s="2"/>
      <c r="BT989" s="22"/>
      <c r="BU989" s="58" t="s">
        <v>259</v>
      </c>
      <c r="BV989" s="59" t="s">
        <v>1030</v>
      </c>
      <c r="BW989" s="31">
        <f>L2+(981*L4)</f>
        <v>982</v>
      </c>
      <c r="BX989" s="22"/>
    </row>
    <row r="990" spans="1:76" x14ac:dyDescent="0.2">
      <c r="A990" s="2"/>
      <c r="BT990" s="22"/>
      <c r="BU990" s="58" t="s">
        <v>343</v>
      </c>
      <c r="BV990" s="59" t="s">
        <v>1030</v>
      </c>
      <c r="BW990" s="31">
        <f>L2+(982*L4)</f>
        <v>983</v>
      </c>
      <c r="BX990" s="22"/>
    </row>
    <row r="991" spans="1:76" x14ac:dyDescent="0.2">
      <c r="A991" s="2"/>
      <c r="BT991" s="22"/>
      <c r="BU991" s="58" t="s">
        <v>1097</v>
      </c>
      <c r="BV991" s="59" t="s">
        <v>1030</v>
      </c>
      <c r="BW991" s="31">
        <f>L2+(983*L4)</f>
        <v>984</v>
      </c>
      <c r="BX991" s="22"/>
    </row>
    <row r="992" spans="1:76" x14ac:dyDescent="0.2">
      <c r="A992" s="2"/>
      <c r="BT992" s="22"/>
      <c r="BU992" s="58" t="s">
        <v>85</v>
      </c>
      <c r="BV992" s="59" t="s">
        <v>1030</v>
      </c>
      <c r="BW992" s="31">
        <f>L2+(984*L4)</f>
        <v>985</v>
      </c>
      <c r="BX992" s="22"/>
    </row>
    <row r="993" spans="1:76" x14ac:dyDescent="0.2">
      <c r="A993" s="2"/>
      <c r="BT993" s="22"/>
      <c r="BU993" s="58" t="s">
        <v>145</v>
      </c>
      <c r="BV993" s="59" t="s">
        <v>1030</v>
      </c>
      <c r="BW993" s="31">
        <f>L2+(985*L4)</f>
        <v>986</v>
      </c>
      <c r="BX993" s="22"/>
    </row>
    <row r="994" spans="1:76" x14ac:dyDescent="0.2">
      <c r="A994" s="2"/>
      <c r="BT994" s="22"/>
      <c r="BU994" s="58" t="s">
        <v>1098</v>
      </c>
      <c r="BV994" s="59" t="s">
        <v>1030</v>
      </c>
      <c r="BW994" s="31">
        <f>L2+(986*L4)</f>
        <v>987</v>
      </c>
      <c r="BX994" s="22"/>
    </row>
    <row r="995" spans="1:76" x14ac:dyDescent="0.2">
      <c r="A995" s="2"/>
      <c r="BT995" s="22"/>
      <c r="BU995" s="58" t="s">
        <v>519</v>
      </c>
      <c r="BV995" s="59" t="s">
        <v>1030</v>
      </c>
      <c r="BW995" s="31">
        <f>L2+(987*L4)</f>
        <v>988</v>
      </c>
      <c r="BX995" s="22"/>
    </row>
    <row r="996" spans="1:76" x14ac:dyDescent="0.2">
      <c r="A996" s="2"/>
      <c r="BT996" s="22"/>
      <c r="BU996" s="58" t="s">
        <v>579</v>
      </c>
      <c r="BV996" s="59" t="s">
        <v>1030</v>
      </c>
      <c r="BW996" s="31">
        <f>L2+(988*L4)</f>
        <v>989</v>
      </c>
      <c r="BX996" s="22"/>
    </row>
    <row r="997" spans="1:76" x14ac:dyDescent="0.2">
      <c r="A997" s="2"/>
      <c r="BT997" s="22"/>
      <c r="BU997" s="58" t="s">
        <v>1099</v>
      </c>
      <c r="BV997" s="59" t="s">
        <v>1030</v>
      </c>
      <c r="BW997" s="31">
        <f>L2+(989*L4)</f>
        <v>990</v>
      </c>
      <c r="BX997" s="22"/>
    </row>
    <row r="998" spans="1:76" x14ac:dyDescent="0.2">
      <c r="A998" s="2"/>
      <c r="BT998" s="22"/>
      <c r="BU998" s="58" t="s">
        <v>843</v>
      </c>
      <c r="BV998" s="59" t="s">
        <v>1030</v>
      </c>
      <c r="BW998" s="31">
        <f>L2+(990*L4)</f>
        <v>991</v>
      </c>
      <c r="BX998" s="22"/>
    </row>
    <row r="999" spans="1:76" x14ac:dyDescent="0.2">
      <c r="A999" s="2"/>
      <c r="BT999" s="22"/>
      <c r="BU999" s="60" t="s">
        <v>903</v>
      </c>
      <c r="BV999" s="61" t="s">
        <v>1030</v>
      </c>
      <c r="BW999" s="31">
        <f>L2+(991*L4)</f>
        <v>992</v>
      </c>
      <c r="BX999" s="22"/>
    </row>
    <row r="1000" spans="1:76" x14ac:dyDescent="0.2">
      <c r="A1000" s="2"/>
      <c r="BT1000" s="22"/>
      <c r="BU1000" s="56" t="s">
        <v>487</v>
      </c>
      <c r="BV1000" s="30" t="s">
        <v>1030</v>
      </c>
      <c r="BW1000" s="31">
        <f>L2+(992*L4)</f>
        <v>993</v>
      </c>
      <c r="BX1000" s="22"/>
    </row>
    <row r="1001" spans="1:76" x14ac:dyDescent="0.2">
      <c r="A1001" s="2"/>
      <c r="BT1001" s="22"/>
      <c r="BU1001" s="56" t="s">
        <v>292</v>
      </c>
      <c r="BV1001" s="30" t="s">
        <v>1030</v>
      </c>
      <c r="BW1001" s="31">
        <f>L2+(993*L4)</f>
        <v>994</v>
      </c>
      <c r="BX1001" s="22"/>
    </row>
    <row r="1002" spans="1:76" x14ac:dyDescent="0.2">
      <c r="A1002" s="2"/>
      <c r="BT1002" s="22"/>
      <c r="BU1002" s="56" t="s">
        <v>176</v>
      </c>
      <c r="BV1002" s="30" t="s">
        <v>1030</v>
      </c>
      <c r="BW1002" s="31">
        <f>L2+(994*L4)</f>
        <v>995</v>
      </c>
      <c r="BX1002" s="22"/>
    </row>
    <row r="1003" spans="1:76" x14ac:dyDescent="0.2">
      <c r="A1003" s="2"/>
      <c r="BT1003" s="22"/>
      <c r="BU1003" s="56" t="s">
        <v>116</v>
      </c>
      <c r="BV1003" s="30" t="s">
        <v>1030</v>
      </c>
      <c r="BW1003" s="31">
        <f>L2+(995*L4)</f>
        <v>996</v>
      </c>
      <c r="BX1003" s="22"/>
    </row>
    <row r="1004" spans="1:76" x14ac:dyDescent="0.2">
      <c r="A1004" s="2"/>
      <c r="BT1004" s="22"/>
      <c r="BU1004" s="56" t="s">
        <v>1100</v>
      </c>
      <c r="BV1004" s="30" t="s">
        <v>1030</v>
      </c>
      <c r="BW1004" s="31">
        <f>L2+(996*L4)</f>
        <v>997</v>
      </c>
      <c r="BX1004" s="22"/>
    </row>
    <row r="1005" spans="1:76" x14ac:dyDescent="0.2">
      <c r="A1005" s="2"/>
      <c r="BT1005" s="22"/>
      <c r="BU1005" s="56" t="s">
        <v>875</v>
      </c>
      <c r="BV1005" s="30" t="s">
        <v>1030</v>
      </c>
      <c r="BW1005" s="31">
        <f>L2+(997*L4)</f>
        <v>998</v>
      </c>
      <c r="BX1005" s="22"/>
    </row>
    <row r="1006" spans="1:76" x14ac:dyDescent="0.2">
      <c r="A1006" s="2"/>
      <c r="BT1006" s="22"/>
      <c r="BU1006" s="56" t="s">
        <v>743</v>
      </c>
      <c r="BV1006" s="30" t="s">
        <v>1030</v>
      </c>
      <c r="BW1006" s="31">
        <f>L2+(998*L4)</f>
        <v>999</v>
      </c>
      <c r="BX1006" s="22"/>
    </row>
    <row r="1007" spans="1:76" x14ac:dyDescent="0.2">
      <c r="A1007" s="2"/>
      <c r="BT1007" s="22"/>
      <c r="BU1007" s="56" t="s">
        <v>547</v>
      </c>
      <c r="BV1007" s="30" t="s">
        <v>1030</v>
      </c>
      <c r="BW1007" s="31">
        <f>L2+(999*L4)</f>
        <v>1000</v>
      </c>
      <c r="BX1007" s="22"/>
    </row>
    <row r="1008" spans="1:76" x14ac:dyDescent="0.2">
      <c r="A1008" s="2"/>
      <c r="BT1008" s="22"/>
      <c r="BU1008" s="56" t="s">
        <v>985</v>
      </c>
      <c r="BV1008" s="30" t="s">
        <v>1030</v>
      </c>
      <c r="BW1008" s="31">
        <f>L2+(1000*L4)</f>
        <v>1001</v>
      </c>
      <c r="BX1008" s="22"/>
    </row>
    <row r="1009" spans="1:76" x14ac:dyDescent="0.2">
      <c r="A1009" s="2"/>
      <c r="BT1009" s="22"/>
      <c r="BU1009" s="56" t="s">
        <v>791</v>
      </c>
      <c r="BV1009" s="30" t="s">
        <v>1030</v>
      </c>
      <c r="BW1009" s="31">
        <f>L2+(1001*L4)</f>
        <v>1002</v>
      </c>
      <c r="BX1009" s="22"/>
    </row>
    <row r="1010" spans="1:76" x14ac:dyDescent="0.2">
      <c r="A1010" s="2"/>
      <c r="BT1010" s="22"/>
      <c r="BU1010" s="56" t="s">
        <v>692</v>
      </c>
      <c r="BV1010" s="30" t="s">
        <v>1030</v>
      </c>
      <c r="BW1010" s="31">
        <f>L2+(1002*L4)</f>
        <v>1003</v>
      </c>
      <c r="BX1010" s="22"/>
    </row>
    <row r="1011" spans="1:76" x14ac:dyDescent="0.2">
      <c r="A1011" s="2"/>
      <c r="BT1011" s="22"/>
      <c r="BU1011" s="56" t="s">
        <v>631</v>
      </c>
      <c r="BV1011" s="30" t="s">
        <v>1030</v>
      </c>
      <c r="BW1011" s="31">
        <f>L2+(1003*L4)</f>
        <v>1004</v>
      </c>
      <c r="BX1011" s="22"/>
    </row>
    <row r="1012" spans="1:76" x14ac:dyDescent="0.2">
      <c r="A1012" s="2"/>
      <c r="BT1012" s="22"/>
      <c r="BU1012" s="56" t="s">
        <v>436</v>
      </c>
      <c r="BV1012" s="30" t="s">
        <v>1030</v>
      </c>
      <c r="BW1012" s="31">
        <f>L2+(1004*L4)</f>
        <v>1005</v>
      </c>
      <c r="BX1012" s="22"/>
    </row>
    <row r="1013" spans="1:76" x14ac:dyDescent="0.2">
      <c r="A1013" s="2"/>
      <c r="BT1013" s="22"/>
      <c r="BU1013" s="56" t="s">
        <v>375</v>
      </c>
      <c r="BV1013" s="30" t="s">
        <v>1030</v>
      </c>
      <c r="BW1013" s="31">
        <f>L2+(1005*L4)</f>
        <v>1006</v>
      </c>
      <c r="BX1013" s="22"/>
    </row>
    <row r="1014" spans="1:76" x14ac:dyDescent="0.2">
      <c r="A1014" s="2"/>
      <c r="BT1014" s="22"/>
      <c r="BU1014" s="56" t="s">
        <v>227</v>
      </c>
      <c r="BV1014" s="30" t="s">
        <v>1030</v>
      </c>
      <c r="BW1014" s="31">
        <f>L2+(1006*L4)</f>
        <v>1007</v>
      </c>
      <c r="BX1014" s="22"/>
    </row>
    <row r="1015" spans="1:76" x14ac:dyDescent="0.2">
      <c r="A1015" s="2"/>
      <c r="BT1015" s="22"/>
      <c r="BU1015" s="56" t="s">
        <v>33</v>
      </c>
      <c r="BV1015" s="30" t="s">
        <v>1030</v>
      </c>
      <c r="BW1015" s="31">
        <f>L2+(1007*L4)</f>
        <v>1008</v>
      </c>
      <c r="BX1015" s="22"/>
    </row>
    <row r="1016" spans="1:76" x14ac:dyDescent="0.2">
      <c r="A1016" s="2"/>
      <c r="BT1016" s="22"/>
      <c r="BU1016" s="56" t="s">
        <v>532</v>
      </c>
      <c r="BV1016" s="30" t="s">
        <v>1030</v>
      </c>
      <c r="BW1016" s="31">
        <f>L2+(1008*L4)</f>
        <v>1009</v>
      </c>
      <c r="BX1016" s="22"/>
    </row>
    <row r="1017" spans="1:76" x14ac:dyDescent="0.2">
      <c r="A1017" s="2"/>
      <c r="BT1017" s="22"/>
      <c r="BU1017" s="56" t="s">
        <v>728</v>
      </c>
      <c r="BV1017" s="30" t="s">
        <v>1030</v>
      </c>
      <c r="BW1017" s="31">
        <f>L2+(1009*L4)</f>
        <v>1010</v>
      </c>
      <c r="BX1017" s="22"/>
    </row>
    <row r="1018" spans="1:76" x14ac:dyDescent="0.2">
      <c r="A1018" s="2"/>
      <c r="BT1018" s="22"/>
      <c r="BU1018" s="56" t="s">
        <v>890</v>
      </c>
      <c r="BV1018" s="30" t="s">
        <v>1030</v>
      </c>
      <c r="BW1018" s="31">
        <f>L2+(1010*L4)</f>
        <v>1011</v>
      </c>
      <c r="BX1018" s="22"/>
    </row>
    <row r="1019" spans="1:76" x14ac:dyDescent="0.2">
      <c r="A1019" s="2"/>
      <c r="BT1019" s="22"/>
      <c r="BU1019" s="56" t="s">
        <v>950</v>
      </c>
      <c r="BV1019" s="30" t="s">
        <v>1030</v>
      </c>
      <c r="BW1019" s="31">
        <f>L2+(1011*L4)</f>
        <v>1012</v>
      </c>
      <c r="BX1019" s="22"/>
    </row>
    <row r="1020" spans="1:76" x14ac:dyDescent="0.2">
      <c r="A1020" s="2"/>
      <c r="BT1020" s="22"/>
      <c r="BU1020" s="56" t="s">
        <v>132</v>
      </c>
      <c r="BV1020" s="30" t="s">
        <v>1030</v>
      </c>
      <c r="BW1020" s="31">
        <f>L2+(1012*L4)</f>
        <v>1013</v>
      </c>
      <c r="BX1020" s="22"/>
    </row>
    <row r="1021" spans="1:76" x14ac:dyDescent="0.2">
      <c r="A1021" s="2"/>
      <c r="BT1021" s="22"/>
      <c r="BU1021" s="56" t="s">
        <v>191</v>
      </c>
      <c r="BV1021" s="30" t="s">
        <v>1030</v>
      </c>
      <c r="BW1021" s="31">
        <f>L2+(1013*L4)</f>
        <v>1014</v>
      </c>
      <c r="BX1021" s="22"/>
    </row>
    <row r="1022" spans="1:76" x14ac:dyDescent="0.2">
      <c r="A1022" s="2"/>
      <c r="BT1022" s="22"/>
      <c r="BU1022" s="56" t="s">
        <v>276</v>
      </c>
      <c r="BV1022" s="30" t="s">
        <v>1030</v>
      </c>
      <c r="BW1022" s="31">
        <f>L2+(1014*L4)</f>
        <v>1015</v>
      </c>
      <c r="BX1022" s="22"/>
    </row>
    <row r="1023" spans="1:76" x14ac:dyDescent="0.2">
      <c r="A1023" s="2"/>
      <c r="BT1023" s="22"/>
      <c r="BU1023" s="56" t="s">
        <v>472</v>
      </c>
      <c r="BV1023" s="30" t="s">
        <v>1030</v>
      </c>
      <c r="BW1023" s="31">
        <f>L2+(1015*L4)</f>
        <v>1016</v>
      </c>
      <c r="BX1023" s="22"/>
    </row>
    <row r="1024" spans="1:76" x14ac:dyDescent="0.2">
      <c r="BT1024" s="22"/>
      <c r="BU1024" s="56" t="s">
        <v>17</v>
      </c>
      <c r="BV1024" s="30" t="s">
        <v>1030</v>
      </c>
      <c r="BW1024" s="31">
        <f>L2+(1016*L4)</f>
        <v>1017</v>
      </c>
      <c r="BX1024" s="22"/>
    </row>
    <row r="1025" spans="72:76" x14ac:dyDescent="0.2">
      <c r="BT1025" s="22"/>
      <c r="BU1025" s="56" t="s">
        <v>211</v>
      </c>
      <c r="BV1025" s="30" t="s">
        <v>1030</v>
      </c>
      <c r="BW1025" s="31">
        <f>L2+(1017*L4)</f>
        <v>1018</v>
      </c>
      <c r="BX1025" s="22"/>
    </row>
    <row r="1026" spans="72:76" x14ac:dyDescent="0.2">
      <c r="BT1026" s="22"/>
      <c r="BU1026" s="56" t="s">
        <v>391</v>
      </c>
      <c r="BV1026" s="30" t="s">
        <v>1030</v>
      </c>
      <c r="BW1026" s="31">
        <f>L2+(1018*L4)</f>
        <v>1019</v>
      </c>
      <c r="BX1026" s="22"/>
    </row>
    <row r="1027" spans="72:76" x14ac:dyDescent="0.2">
      <c r="BT1027" s="22"/>
      <c r="BU1027" s="56" t="s">
        <v>452</v>
      </c>
      <c r="BV1027" s="30" t="s">
        <v>1030</v>
      </c>
      <c r="BW1027" s="31">
        <f>L2+(1019*L4)</f>
        <v>1020</v>
      </c>
      <c r="BX1027" s="22"/>
    </row>
    <row r="1028" spans="72:76" x14ac:dyDescent="0.2">
      <c r="BT1028" s="22"/>
      <c r="BU1028" s="56" t="s">
        <v>647</v>
      </c>
      <c r="BV1028" s="30" t="s">
        <v>1030</v>
      </c>
      <c r="BW1028" s="31">
        <f>L2+(1020*L4)</f>
        <v>1021</v>
      </c>
      <c r="BX1028" s="22"/>
    </row>
    <row r="1029" spans="72:76" x14ac:dyDescent="0.2">
      <c r="BT1029" s="22"/>
      <c r="BU1029" s="56" t="s">
        <v>708</v>
      </c>
      <c r="BV1029" s="30" t="s">
        <v>1030</v>
      </c>
      <c r="BW1029" s="31">
        <f>L2+(1021*L4)</f>
        <v>1022</v>
      </c>
      <c r="BX1029" s="22"/>
    </row>
    <row r="1030" spans="72:76" x14ac:dyDescent="0.2">
      <c r="BT1030" s="22"/>
      <c r="BU1030" s="56" t="s">
        <v>776</v>
      </c>
      <c r="BV1030" s="30" t="s">
        <v>1030</v>
      </c>
      <c r="BW1030" s="31">
        <f>L2+(1022*L4)</f>
        <v>1023</v>
      </c>
      <c r="BX1030" s="22"/>
    </row>
    <row r="1031" spans="72:76" ht="13.5" thickBot="1" x14ac:dyDescent="0.25">
      <c r="BT1031" s="22"/>
      <c r="BU1031" s="62" t="s">
        <v>935</v>
      </c>
      <c r="BV1031" s="63" t="s">
        <v>1030</v>
      </c>
      <c r="BW1031" s="31">
        <f>L2+(1023*L4)</f>
        <v>1024</v>
      </c>
      <c r="BX1031" s="22"/>
    </row>
    <row r="1032" spans="72:76" x14ac:dyDescent="0.2">
      <c r="BT1032" s="22"/>
      <c r="BU1032" s="16"/>
      <c r="BV1032" s="16"/>
      <c r="BW1032" s="17"/>
      <c r="BX1032" s="22"/>
    </row>
    <row r="1033" spans="72:76" x14ac:dyDescent="0.2">
      <c r="BT1033" s="22"/>
      <c r="BU1033" s="18"/>
      <c r="BV1033" s="25" t="s">
        <v>1113</v>
      </c>
      <c r="BW1033" s="19"/>
      <c r="BX1033" s="22"/>
    </row>
  </sheetData>
  <pageMargins left="0.75" right="0.75" top="1" bottom="1" header="0.4921259845" footer="0.4921259845"/>
  <pageSetup orientation="portrait" horizontalDpi="4294967293" verticalDpi="0" r:id="rId1"/>
  <headerFooter alignWithMargins="0"/>
  <ignoredErrors>
    <ignoredError sqref="AH8:AI178 AH220:AI264 AH180:AI219 AH306:AI350 AH266:AK266 AH298:AK299 AH267:AJ297" formulaRange="1"/>
    <ignoredError sqref="AK9:AK39 AK52:AK264 AK306:AK350" formula="1"/>
    <ignoredError sqref="AK267:AK297" formula="1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TrimagicSquare 32A</vt:lpstr>
      <vt:lpstr>TrimagicSquare 32B</vt:lpstr>
      <vt:lpstr>TrimagicSquare 32C</vt:lpstr>
      <vt:lpstr>TrimagicSquare 32D</vt:lpstr>
      <vt:lpstr>TrimagicSquare 32E</vt:lpstr>
      <vt:lpstr>TrimagicSquare 32F</vt:lpstr>
      <vt:lpstr>TrimagicSquare 32G</vt:lpstr>
      <vt:lpstr>TrimagicSquare 32H</vt:lpstr>
      <vt:lpstr>TrimagicSquare 32I</vt:lpstr>
      <vt:lpstr>TrimagicSquare 32J</vt:lpstr>
      <vt:lpstr>TrimagicSquare 32K</vt:lpstr>
    </vt:vector>
  </TitlesOfParts>
  <Manager>Micke H.</Manager>
  <Company>www.squaremagie.se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Trimagic Square of Order 32</dc:title>
  <dc:subject>Trimagic Square n32</dc:subject>
  <dc:creator>Mikael Hermansson</dc:creator>
  <cp:keywords>Trimagic n32</cp:keywords>
  <dc:description>New Trimagic Square of Order 32.</dc:description>
  <cp:lastModifiedBy>Mikael Hermansson</cp:lastModifiedBy>
  <cp:revision>2</cp:revision>
  <cp:lastPrinted>2025-06-15T11:27:52Z</cp:lastPrinted>
  <dcterms:created xsi:type="dcterms:W3CDTF">2002-05-06T13:51:36Z</dcterms:created>
  <dcterms:modified xsi:type="dcterms:W3CDTF">2026-07-14T12:11:06Z</dcterms:modified>
  <cp:category>Big Squares</cp:category>
  <cp:version>Formula n+1</cp:version>
</cp:coreProperties>
</file>